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Gin 2022" sheetId="1" r:id="rId4"/>
    <sheet state="visible" name="OrderList" sheetId="2" r:id="rId5"/>
    <sheet state="visible" name="HubVN" sheetId="3" r:id="rId6"/>
    <sheet state="visible" name="HubCN" sheetId="4" r:id="rId7"/>
    <sheet state="visible" name="VendorMap" sheetId="5" r:id="rId8"/>
    <sheet state="visible" name="Order_list_pivot_table" sheetId="6" r:id="rId9"/>
    <sheet state="visible" name="so sánh nhà vận chuyển CN" sheetId="7" r:id="rId10"/>
  </sheets>
  <definedNames>
    <definedName name="Plan_HubVN_Receiving_Time">HubVN!$D$2:$D$1855</definedName>
    <definedName name="HubCN_Receiving_Time">HubCN!$E$2:$E$1855</definedName>
    <definedName name="Plan_HubVN_Pickup_Time">HubVN!$F$2:$F$1855</definedName>
    <definedName name="TG_lấy">HubCN!$I$2:$I$1855</definedName>
    <definedName name="Plan_thông_quan">OrderList!$V$2:$V$1855</definedName>
    <definedName name="Quantity__piece">OrderList!$E$2:$E$1855</definedName>
    <definedName name="Plan_chờ_lấy">HubCN!$P$2:$P$1855</definedName>
    <definedName name="OnHold_Reason">OrderList!$N$2:$N$1855</definedName>
    <definedName name="Chi_phí_lấy_hàng">HubCN!$V$2:$V$1855</definedName>
    <definedName name="Thông_quan">OrderList!$U$2:$U$1855</definedName>
    <definedName name="TG_chờ_lấy">HubCN!$O$2:$O$1855</definedName>
    <definedName name="Chi_phí_xử_lý">HubCN!$T$2:$T$1855</definedName>
    <definedName name="Plan_TG_lấy">HubCN!$J$2:$J$1855</definedName>
    <definedName name="HubVN_Receiving_Time">HubVN!$E$2:$E$1855</definedName>
    <definedName name="Khu_Vực">OrderList!$W$1:$W$1855</definedName>
    <definedName name="HubVN_Pickup_Time">HubVN!$G$2:$G$1855</definedName>
    <definedName name="Plan_vendor_hub">HubCN!$N$2:$N$1855</definedName>
    <definedName name="COD_Amount">OrderList!$I$2:$I$1855</definedName>
    <definedName name="PL_Tuyến">OrderList!$X$2:$X$1855</definedName>
    <definedName name="Plan_HubCN_Pickup_Time">HubCN!$F$2:$F$1855</definedName>
    <definedName name="Carrier">OrderList!$P$2:$P$1855</definedName>
    <definedName name="Grossweight">OrderList!$F$2:$F$1855</definedName>
    <definedName name="Customer_ID">OrderList!$B$2:$B$1855</definedName>
    <definedName name="Plan__HubCN_Receiving_Time">HubCN!$D$2:$D$1855</definedName>
    <definedName name="Chi_phí">OrderList!$Z$2:$Z$1855</definedName>
    <definedName name="Slicer_PL_Trọng_Lượng">#REF!</definedName>
    <definedName name="Enduser_Deliverytime">OrderList!$L$2:$L$1855</definedName>
    <definedName name="Vendor_hub">HubCN!$M$2:$M$1855</definedName>
    <definedName name="Reschedule_Date">OrderList!$O$2:$O$1855</definedName>
    <definedName name="Pickup_Address">VendorMap!$C$2:$C$1855</definedName>
    <definedName name="Order_Create_Time">OrderList!$J$2:$J$1855</definedName>
    <definedName name="Product_ID">OrderList!$C$2:$C$1855</definedName>
    <definedName name="HubCN_Pickup_Time">HubCN!$H$2:$H$1855</definedName>
    <definedName name="HubCN_ID">HubCN!$C$2:$C$1855</definedName>
    <definedName name="TG_giao">HubVN!$H$2:$H$1855</definedName>
    <definedName name="Customer_Rating">OrderList!$Q$2:$Q$1855</definedName>
    <definedName name="Vendor_PickupTime">VendorMap!$F$2:$F$1855</definedName>
    <definedName name="TG_xử_lý_CN">HubCN!$K$2:$K$1855</definedName>
    <definedName name="PL_Trọng_Lượng">OrderList!$Y$2:$Y$1855</definedName>
    <definedName name="Plan_TG_giao">HubVN!$I$2:$I$1855</definedName>
    <definedName name="Carrier_2">OrderList!$AA$1:$AA$1855</definedName>
    <definedName name="Plan_TG_xử_lý_CN">HubCN!$L$2:$L$1855</definedName>
    <definedName name="Plan_Vendor_Pickup_Time">VendorMap!$E$2:$E$1855</definedName>
    <definedName name="Enduser_Plan_Deliverytime">OrderList!$K$2:$K$1855</definedName>
    <definedName name="OnHold_Time">OrderList!$M$2:$M$1855</definedName>
    <definedName name="Payment_Method">OrderList!$H$2:$H$1855</definedName>
    <definedName name="HubVN_ID">HubVN!$C$2:$C$1855</definedName>
    <definedName name="TG_xử_lý_VN">HubVN!$J$2:$J$1855</definedName>
    <definedName name="Address">OrderList!$G$2:$G$1855</definedName>
    <definedName name="Plan_TG_xử_lý">HubVN!$K$2:$K$1855</definedName>
    <definedName name="Vendor_ID">HubCN!$B$2:$B$1855</definedName>
    <definedName name="Slicer_PL_Trọng_Lượng1">#REF!</definedName>
    <definedName name="Order_ID">OrderList!$A$2:$A$1855</definedName>
  </definedNames>
  <calcPr/>
  <extLst>
    <ext uri="GoogleSheetsCustomDataVersion1">
      <go:sheetsCustomData xmlns:go="http://customooxmlschemas.google.com/" r:id="rId11" roundtripDataSignature="AMtx7miwzh4EkRGypXvsdkuH7LBNhQfRHA=="/>
    </ext>
  </extLst>
</workbook>
</file>

<file path=xl/sharedStrings.xml><?xml version="1.0" encoding="utf-8"?>
<sst xmlns="http://schemas.openxmlformats.org/spreadsheetml/2006/main" count="31751" uniqueCount="5408">
  <si>
    <t>Order ID</t>
  </si>
  <si>
    <t>Customer ID</t>
  </si>
  <si>
    <t>Product ID</t>
  </si>
  <si>
    <t>Column1</t>
  </si>
  <si>
    <t>Quantity (piece)</t>
  </si>
  <si>
    <t>Grossweight</t>
  </si>
  <si>
    <t>Address</t>
  </si>
  <si>
    <t>Payment Method</t>
  </si>
  <si>
    <t>COD Amount</t>
  </si>
  <si>
    <t>Order Create Time</t>
  </si>
  <si>
    <t>Enduser_Plan_Deliverytime</t>
  </si>
  <si>
    <t>Enduser_Deliverytime</t>
  </si>
  <si>
    <t>OnHold Time</t>
  </si>
  <si>
    <t>OnHold Reason</t>
  </si>
  <si>
    <t>Reschedule Date</t>
  </si>
  <si>
    <t>Carrier</t>
  </si>
  <si>
    <t>Customer Rating</t>
  </si>
  <si>
    <t>Tổng_Thời_gian_đơn_hàng</t>
  </si>
  <si>
    <t>Plan_tổng_thời_gian_ĐH</t>
  </si>
  <si>
    <t>TG_giao</t>
  </si>
  <si>
    <t>Thông_quan</t>
  </si>
  <si>
    <t>Plan_thông_quan</t>
  </si>
  <si>
    <t>Khu_Vực</t>
  </si>
  <si>
    <t>PL_Tuyến</t>
  </si>
  <si>
    <t>PL_Trọng_Lượng</t>
  </si>
  <si>
    <t>Chi_phí</t>
  </si>
  <si>
    <t>Carrier_2</t>
  </si>
  <si>
    <t>Chi_phí_demo</t>
  </si>
  <si>
    <t>Thời_gian_demo</t>
  </si>
  <si>
    <t>LECVN024539544113</t>
  </si>
  <si>
    <t>VN4158790</t>
  </si>
  <si>
    <t>Số nhà 31, ngách 16, ngõ 66, Phố Ngọc Thuỵ, Phường Ngọc Thuỵ, Quận Long Biên</t>
  </si>
  <si>
    <t>COD</t>
  </si>
  <si>
    <t>Normal</t>
  </si>
  <si>
    <t>ECLogistics</t>
  </si>
  <si>
    <t>Quận Long Biên</t>
  </si>
  <si>
    <t>LECVN022821637894</t>
  </si>
  <si>
    <t>VN1171380</t>
  </si>
  <si>
    <t>Số 546 tổ 17 thị trấn Cầu Diễn, Huyện Từ Liêm</t>
  </si>
  <si>
    <t>Buyer Not Contactable</t>
  </si>
  <si>
    <t>LogExpress</t>
  </si>
  <si>
    <t>Huyện Từ Liêm</t>
  </si>
  <si>
    <t>LECVN029238427964</t>
  </si>
  <si>
    <t>VN6402681</t>
  </si>
  <si>
    <t>Số 148, Đường Nguyễn Trãi, Quận Thanh Xuân</t>
  </si>
  <si>
    <t>Quận Thanh Xuân</t>
  </si>
  <si>
    <t>LECVN025476842694</t>
  </si>
  <si>
    <t>VN6007437</t>
  </si>
  <si>
    <t>P2 ngõ 36 dãy T2 Đường Sắt, Quận Cầu Giấy</t>
  </si>
  <si>
    <t>Quận Cầu Giấy</t>
  </si>
  <si>
    <t>LECVN028157363744</t>
  </si>
  <si>
    <t>VN8824806</t>
  </si>
  <si>
    <t>106B12 Nghĩa Tân, Quận Cầu Giấy</t>
  </si>
  <si>
    <t>Epay</t>
  </si>
  <si>
    <t>LECVN026002602304</t>
  </si>
  <si>
    <t>VN8282002</t>
  </si>
  <si>
    <t>số 34 Ngõ Chùa, phố Châu Long, Phường Trúc Bạch, Quận Ba Đình</t>
  </si>
  <si>
    <t>Quận Ba Đình</t>
  </si>
  <si>
    <t>LECVN022506577963</t>
  </si>
  <si>
    <t>VN4786700</t>
  </si>
  <si>
    <t>16 tổ 6 Ngh. 321/64 Đ. Phúc Lợi, Phúc Lợi, Quận Long Biên</t>
  </si>
  <si>
    <t>LECVN024475058364</t>
  </si>
  <si>
    <t>VN7731211</t>
  </si>
  <si>
    <t>Số 3 ngõ Châu Long, Phường Trúc Bạch, Quận Ba Đình</t>
  </si>
  <si>
    <t>Inhouse</t>
  </si>
  <si>
    <t>LECVN028888128954</t>
  </si>
  <si>
    <t>VN6217404</t>
  </si>
  <si>
    <t>Số 2, ngõ 10 đường Nguyễn Văn Huyên, Phường Quan Hoa, Quận Cầu Giấy</t>
  </si>
  <si>
    <t>LECVN026134480434</t>
  </si>
  <si>
    <t>VN4636388</t>
  </si>
  <si>
    <t>102 Ngõ 6A, Khu Phố Thành Công, Chương Dương Độ, Quận Hoàn Kiếm</t>
  </si>
  <si>
    <t>Quận Hoàn Kiếm</t>
  </si>
  <si>
    <t>LECVN028771106324</t>
  </si>
  <si>
    <t>VN6126034</t>
  </si>
  <si>
    <t>Số 22, ngõ 125 Phố Vĩnh Phúc, Phường Vĩnh Phúc, Quận Ba Đình</t>
  </si>
  <si>
    <t>LECVN025764653744</t>
  </si>
  <si>
    <t>VN2440617</t>
  </si>
  <si>
    <t>Số 126 Hồ Tùng Mậu, Thị trấn Cầu Diễn, Huyện Từ Liêm</t>
  </si>
  <si>
    <t>LECVN026946954903</t>
  </si>
  <si>
    <t>VN6184682</t>
  </si>
  <si>
    <t>Số 369 Trường Chinh, Quận Thanh Xuân</t>
  </si>
  <si>
    <t>LECVN025396884873</t>
  </si>
  <si>
    <t>VN6328135</t>
  </si>
  <si>
    <t>12 đường Phạm Hùng, xã Mỹ Đình, Huyện Từ Liêm</t>
  </si>
  <si>
    <t>LECVN025591814974</t>
  </si>
  <si>
    <t>VN6052339</t>
  </si>
  <si>
    <t>Số 129 đường Hoàng Hoa Thám, Phường Ngọc Hà, Quận Ba Đình</t>
  </si>
  <si>
    <t>LECVN022132110453</t>
  </si>
  <si>
    <t>VN3075508</t>
  </si>
  <si>
    <t>Số 35 Ngõ 162 Khương Trung, Quận Thanh Xuân</t>
  </si>
  <si>
    <t>LECVN028690118643</t>
  </si>
  <si>
    <t>VN6186786</t>
  </si>
  <si>
    <t>Số 99, ngõ 406 Âu Cơ, Phường Nhật Tân, Quận Tây Hồ</t>
  </si>
  <si>
    <t>Quận Tây Hồ</t>
  </si>
  <si>
    <t>LECVN024771517743</t>
  </si>
  <si>
    <t>VN6883696</t>
  </si>
  <si>
    <t>Số 7 ngách 121/45 phố Lê Thanh Nghị, Quận Hai Bà Trưng</t>
  </si>
  <si>
    <t>Quận Hai Bà Trưng</t>
  </si>
  <si>
    <t>LECVN024052178484</t>
  </si>
  <si>
    <t>VN6638333</t>
  </si>
  <si>
    <t>Số 268 Phố Đội Cấn, Phường Liễu Giai, Quận Ba Đình</t>
  </si>
  <si>
    <t>LECVN029266259683</t>
  </si>
  <si>
    <t>VN4361393</t>
  </si>
  <si>
    <t>Số 17 ngõ 596 đường Hoàng Hoa Thám, Phường Thuỵ Khuê, Quận Tây Hồ</t>
  </si>
  <si>
    <t>LECVN029579263724</t>
  </si>
  <si>
    <t>VN1837302</t>
  </si>
  <si>
    <t>Số 40, Ngõ 45, Đường Trần Thái Tông, Phường Dịch Vọng, Quận Cầu Giấy</t>
  </si>
  <si>
    <t>LECVN025501520723</t>
  </si>
  <si>
    <t>VN9289712</t>
  </si>
  <si>
    <t>Số 6 ngõ 189 Hoàng Hoa Thám, Phường Liễu Giai, Quận Ba Đình</t>
  </si>
  <si>
    <t>LECVN028289972933</t>
  </si>
  <si>
    <t>VN2125591</t>
  </si>
  <si>
    <t>Số 50, Chính Kinh, Phường Nhân Chính, Quận Thanh Xuân</t>
  </si>
  <si>
    <t>LECVN024244501183</t>
  </si>
  <si>
    <t>VN2450513</t>
  </si>
  <si>
    <t>9/85 xuân thủy, P. Dịch Vọng Hậu, Q. Cầu Giấy, TP. Hà Nội, Quận Cầu Giấy</t>
  </si>
  <si>
    <t>Rejected By User</t>
  </si>
  <si>
    <t>LECVN029031455034</t>
  </si>
  <si>
    <t>VN1039592</t>
  </si>
  <si>
    <t>Số 22 ngõ 113 Vĩnh Hồ, P. Thịnh Quang, Q. Đống Đa, TP. Hà Nội, Quận Đống Đa</t>
  </si>
  <si>
    <t>Quận Đống Đa</t>
  </si>
  <si>
    <t>LECVN024812325674</t>
  </si>
  <si>
    <t>VN3211034</t>
  </si>
  <si>
    <t>51, P. Nguyễn Duy Trinh, Hoàng Liệt, Quận Hoàng Mai</t>
  </si>
  <si>
    <t>Quận Hoàng Mai</t>
  </si>
  <si>
    <t>LECVN027770276323</t>
  </si>
  <si>
    <t>VN3032656</t>
  </si>
  <si>
    <t>8A/33 văn chương 2, P. Văn Chương, Q. Đống Đa, TP. Hà Nội, Quận Đống Đa</t>
  </si>
  <si>
    <t>LECVN024286310673</t>
  </si>
  <si>
    <t>VN2136642</t>
  </si>
  <si>
    <t>Chung cư VP3 Linh Đàm, P. Nguyễn Duy Trinh, Khu đô thị Linh Đàm, Quận Hoàng Mai</t>
  </si>
  <si>
    <t>LECVN026472445513</t>
  </si>
  <si>
    <t>VN9977016</t>
  </si>
  <si>
    <t>VP3, P. Nguyễn Duy Trinh, Khu đô thị Linh Đàm, Quận Hoàng Mai</t>
  </si>
  <si>
    <t>LECVN025125077123</t>
  </si>
  <si>
    <t>VN5429619</t>
  </si>
  <si>
    <t>số 21, ngách 4, ngõ 14, Khu tập thể Đoàn Vật Lý 79, Phường La Khê, Quận Hà Đông</t>
  </si>
  <si>
    <t>Quận Hà Đông</t>
  </si>
  <si>
    <t>LECVN027016061183</t>
  </si>
  <si>
    <t>VN9921112</t>
  </si>
  <si>
    <t>49/252 tây sơn, P. Trung Liệt, Q. Đống Đa, TP. Hà Nội, Quận Đống Đa</t>
  </si>
  <si>
    <t>LECVN023619072304</t>
  </si>
  <si>
    <t>VN5461993</t>
  </si>
  <si>
    <t>Số 373 đường Kim Ngưu, Quận Hai Bà Trưng</t>
  </si>
  <si>
    <t>LECVN021460658673</t>
  </si>
  <si>
    <t>VN15751</t>
  </si>
  <si>
    <t>Số 47 Phố Hàng Bún, Phường Nguyễn Trung Trực, Quận Ba Đình</t>
  </si>
  <si>
    <t>LECVN020548471343</t>
  </si>
  <si>
    <t>VN2004486</t>
  </si>
  <si>
    <t>22 Ngõ 184/41 Hoa Bằng, Phường Yên Hoà, Quận Cầu Giấy</t>
  </si>
  <si>
    <t>LECVN024361539813</t>
  </si>
  <si>
    <t>VN8391507</t>
  </si>
  <si>
    <t>Số 14 Tôn Thất Thuyết, Phường Dịch Vọng Hậu, Quận Cầu Giấy</t>
  </si>
  <si>
    <t>Buyer Reschedule</t>
  </si>
  <si>
    <t>LECVN020818961193</t>
  </si>
  <si>
    <t>VN5762322</t>
  </si>
  <si>
    <t>Số 4 ngõ 278 Thái Hà, P. Trung Liệt, Q. Đống Đa, TP. Hà Nội, Quận Đống Đa</t>
  </si>
  <si>
    <t>LECVN028973609843</t>
  </si>
  <si>
    <t>VN2013248</t>
  </si>
  <si>
    <t>Đầu ngõ 6 lương định của, P. Kim Liên, Q. Đống Đa, TP. Hà Nội, Quận Đống Đa</t>
  </si>
  <si>
    <t>LECVN028568984143</t>
  </si>
  <si>
    <t>VN3955841</t>
  </si>
  <si>
    <t>Số 26/26 phố Thọ Lão, Quận Hai Bà Trưng</t>
  </si>
  <si>
    <t>LECVN029654651743</t>
  </si>
  <si>
    <t>VN1812820</t>
  </si>
  <si>
    <t>Số 138, ngõ 158 Ngọc Hà, Phường Ngọc Hà, Quận Ba Đình</t>
  </si>
  <si>
    <t>LECVN025357597224</t>
  </si>
  <si>
    <t>VN10369</t>
  </si>
  <si>
    <t>Nhà 05 Galaxy 1, TSQ Galaxy, đường Tố Hữu, Quận Hà Đông</t>
  </si>
  <si>
    <t>LECVN026470827863</t>
  </si>
  <si>
    <t>VN6823375</t>
  </si>
  <si>
    <t>Số 27, hẻm 192/92/2 đường Lê Trọng Tấn, Phường Khương Mai, Quận Thanh Xuân</t>
  </si>
  <si>
    <t>LECVN021387592883</t>
  </si>
  <si>
    <t>VN7104104</t>
  </si>
  <si>
    <t>Số 6, Ngõ 3, Đội 7, Thôn Xuyên Dương, Xã Xuân Dương, Huyện Thanh Oai</t>
  </si>
  <si>
    <t>Huyện Thanh Oai</t>
  </si>
  <si>
    <t>LECVN028603281033</t>
  </si>
  <si>
    <t>VN3482709</t>
  </si>
  <si>
    <t>Số nhà 12 hẻm 1 ngách 42 ngõ 106 Hoàng Quốc Việt, Phường Nghĩa Đô, Quận Cầu Giấy, Quận Cầu Giấy</t>
  </si>
  <si>
    <t>LECVN025968807343</t>
  </si>
  <si>
    <t>VN9633524</t>
  </si>
  <si>
    <t>Số 22a, Ngh. 321/64 ngõ201/2 Đ. Phúc Lợi, Phúc Lợi, Quận Long Biên</t>
  </si>
  <si>
    <t>LECVN022866576064</t>
  </si>
  <si>
    <t>VN9048419</t>
  </si>
  <si>
    <t>27, Khu Biệt Thự 4, Bán đảo Linh Đàm, Quận Hoàng Mai</t>
  </si>
  <si>
    <t>LECVN022137405003</t>
  </si>
  <si>
    <t>VN4170038</t>
  </si>
  <si>
    <t>Số 225 Khuất Duy Tiến, Phường Nhân Chính, Quận Thanh Xuân</t>
  </si>
  <si>
    <t>LECVN023300851623</t>
  </si>
  <si>
    <t>VN7338363</t>
  </si>
  <si>
    <t>701 Đ. Hồng Hà, Chương Dương Độ, Quận Hoàn Kiếm</t>
  </si>
  <si>
    <t>LECVN027966454213</t>
  </si>
  <si>
    <t>VN2620999</t>
  </si>
  <si>
    <t>675 Đ. Hồng Hà, Lý Thái Tổ, Quận Hoàn Kiếm</t>
  </si>
  <si>
    <t>LECVN022946975683</t>
  </si>
  <si>
    <t>VN8991358</t>
  </si>
  <si>
    <t>Số 36A, Ngõ 41 Đông Tác, Quận Đống Đa</t>
  </si>
  <si>
    <t>LECVN024463446564</t>
  </si>
  <si>
    <t>VN23702</t>
  </si>
  <si>
    <t>lô 42, Khu Biệt thự 4, bán đảo linh đàm, Hoàng Liệt, Quận Hoàng Mai</t>
  </si>
  <si>
    <t>LECVN023834610763</t>
  </si>
  <si>
    <t>VN7306550</t>
  </si>
  <si>
    <t>Số 12 Tổ 7, Phúc Lợi, Long Biên, Quận Long Biên</t>
  </si>
  <si>
    <t>LECVN021570713683</t>
  </si>
  <si>
    <t>VN7175199</t>
  </si>
  <si>
    <t>Lô 48, Khu Biệt thự 3, bán đảo Hồ Linh Đàm, Quận Hoàng Mai</t>
  </si>
  <si>
    <t>LECVN028845127463</t>
  </si>
  <si>
    <t>Số 34, Phố Thể Giao, Quận Hai Bà Trưng</t>
  </si>
  <si>
    <t>LECVN024531472663</t>
  </si>
  <si>
    <t>VN6912690</t>
  </si>
  <si>
    <t>Số 371 đường Ngọc Hồi, Thị trấn Văn Điển, Huyện Thanh Trì</t>
  </si>
  <si>
    <t>Huyện Thanh Trì</t>
  </si>
  <si>
    <t>LECVN026400192503</t>
  </si>
  <si>
    <t>VN6467420</t>
  </si>
  <si>
    <t>625 Đ. Hồng Hà, Lý Thái Tổ, Quận Hoàn Kiếm</t>
  </si>
  <si>
    <t>LECVN026753381024</t>
  </si>
  <si>
    <t>VN3998376</t>
  </si>
  <si>
    <t>Số 830 phố Đê La Thành, Phường Giảng Võ, Quận Ba Đình</t>
  </si>
  <si>
    <t>LECVN022625231773</t>
  </si>
  <si>
    <t>VN7187084</t>
  </si>
  <si>
    <t>Số 8 Ngõ 12 Trần Quý Kiên, Phường Dịch Vọng, Quận Cầu Giấy</t>
  </si>
  <si>
    <t>LECVN026701247774</t>
  </si>
  <si>
    <t>VN3959007</t>
  </si>
  <si>
    <t>Số nhà 33, ngách 121/3, phố Kim Ngưu, Quận Hai Bà Trưng</t>
  </si>
  <si>
    <t>LECVN027190463633</t>
  </si>
  <si>
    <t>VN6159273</t>
  </si>
  <si>
    <t>Số 52 Ngõ 173 Hoàng Hoa Thám, Phường Ngọc Hà, Quận Ba Đình</t>
  </si>
  <si>
    <t>LECVN029719237353</t>
  </si>
  <si>
    <t>VN1652968</t>
  </si>
  <si>
    <t>601 Đ. Hồng Hà, Lý Thái Tổ, Quận Hoàn Kiếm</t>
  </si>
  <si>
    <t>LECVN026826345213</t>
  </si>
  <si>
    <t>VN2377988</t>
  </si>
  <si>
    <t>Số 454 Nguyễn Trãi, Quận Thanh Xuân</t>
  </si>
  <si>
    <t>LECVN026895444884</t>
  </si>
  <si>
    <t>VN8461531</t>
  </si>
  <si>
    <t>Số 2, ngõ 7 Phố Phan Kế Bính, Phường Cống Vị, Quận Ba Đình</t>
  </si>
  <si>
    <t>LECVN025019188034</t>
  </si>
  <si>
    <t>VN6883266</t>
  </si>
  <si>
    <t>264 Đội Cấn, Phường Cống Vị, Quận Ba Đình</t>
  </si>
  <si>
    <t>LECVN028259705683</t>
  </si>
  <si>
    <t>VN7240002</t>
  </si>
  <si>
    <t>Số 2b, Ngõ 107 Trần Duy Hưng, Phường Trung Hoà, Quận Cầu Giấy</t>
  </si>
  <si>
    <t>LECVN021677590034</t>
  </si>
  <si>
    <t>VN4108528</t>
  </si>
  <si>
    <t>Số 7 Trần Hữu Tước, P. Nam Đồng, Q. Đống Đa, TP. Hà Nội, Quận Đống Đa</t>
  </si>
  <si>
    <t>LECVN020530394204</t>
  </si>
  <si>
    <t>VN4115729</t>
  </si>
  <si>
    <t>162B Đ. Trần Quang Khải, Lý Thái Tổ, Quận Hoàn Kiếm</t>
  </si>
  <si>
    <t>LECVN027416789313</t>
  </si>
  <si>
    <t>VN3249902</t>
  </si>
  <si>
    <t>Nhà số 6, ngách 77/36 phố 8/3, Quận Hai Bà Trưng</t>
  </si>
  <si>
    <t>LECVN020568745463</t>
  </si>
  <si>
    <t>VN4910021</t>
  </si>
  <si>
    <t>Số 14/14 đường Huỳnh Thúc Kháng, Quận Đống Đa</t>
  </si>
  <si>
    <t>LECVN022726317373</t>
  </si>
  <si>
    <t>VN9036584</t>
  </si>
  <si>
    <t>39 P. Vọng Hà, Lý Thái Tổ, Quận Hoàn Kiếm</t>
  </si>
  <si>
    <t>LECVN027516983163</t>
  </si>
  <si>
    <t>VN2351886</t>
  </si>
  <si>
    <t>Số 43 phố Nguyễn Trường Tộ, Phường Liễu Giai, Quận Ba Đình</t>
  </si>
  <si>
    <t>LECVN020878740534</t>
  </si>
  <si>
    <t>VN1394231</t>
  </si>
  <si>
    <t>Số nhà 34, hẻm 72/1/138 Nguyễn Trãi, Phường Thượng Đình, Quận Thanh Xuân</t>
  </si>
  <si>
    <t>LECVN026591016533</t>
  </si>
  <si>
    <t>VN3115195</t>
  </si>
  <si>
    <t>Nhà CT13 A, Phú Thượng, Quận Tây Hồ</t>
  </si>
  <si>
    <t>LECVN026477499933</t>
  </si>
  <si>
    <t>VN29239</t>
  </si>
  <si>
    <t>34/445 Nguyễn Khang, P. Yên Hòa, Q. Cầu Giấy, TP. Hà Nội, Quận Cầu Giấy</t>
  </si>
  <si>
    <t>LECVN022115609163</t>
  </si>
  <si>
    <t>VN7079223</t>
  </si>
  <si>
    <t>Số nhà 25, ngõ 189/80, đường Hoàng Hoa Thám, Phường Liễu Giai, Quận Ba Đình</t>
  </si>
  <si>
    <t>LECVN025682678973</t>
  </si>
  <si>
    <t>VN5094183</t>
  </si>
  <si>
    <t>134/171 nguyen ngoc vu, P. Trung Hòa, Q. Cầu Giấy, TP. Hà Nội, Quận Cầu Giấy</t>
  </si>
  <si>
    <t>LECVN023436683633</t>
  </si>
  <si>
    <t>VN9017616</t>
  </si>
  <si>
    <t>Số nhà 100 Trung Liệt, P. Trung Liệt, Q. Đống Đa, TP. Hà Nội, Quận Đống Đa</t>
  </si>
  <si>
    <t>LECVN026138229803</t>
  </si>
  <si>
    <t>VN4321433</t>
  </si>
  <si>
    <t>Số nhà 18, phố Ngụy Như Kon Tum, Phường Nhân Chính, Quận Thanh Xuân</t>
  </si>
  <si>
    <t>LECVN024940202653</t>
  </si>
  <si>
    <t>VN7255255</t>
  </si>
  <si>
    <t>162 Kim Hoa, P. Phương Liên, Q. Đống Đa, TP. Hà Nội, Quận Đống Đa</t>
  </si>
  <si>
    <t>LECVN028291968514</t>
  </si>
  <si>
    <t>VN8724999</t>
  </si>
  <si>
    <t>188 Hoàng Ngân, P. Trung Hòa, Q. Cầu Giấy, TP. Hà Nội, Quận Cầu Giấy</t>
  </si>
  <si>
    <t>LECVN023018019724</t>
  </si>
  <si>
    <t>VN7722882</t>
  </si>
  <si>
    <t>104/95chùa bộc, P. Trung Liệt, Q. Đống Đa, TP. Hà Nội, Quận Đống Đa</t>
  </si>
  <si>
    <t>LECVN022888177633</t>
  </si>
  <si>
    <t>VN7608433</t>
  </si>
  <si>
    <t>Số 18 ngõ 259 phố Vọng, Quận Hai Bà Trưng</t>
  </si>
  <si>
    <t>LECVN021925037033</t>
  </si>
  <si>
    <t>VN2103887</t>
  </si>
  <si>
    <t>Số 16, ngõ 109 đường Trần Khát Chân, Quận Hai Bà Trưng</t>
  </si>
  <si>
    <t>LECVN022023657703</t>
  </si>
  <si>
    <t>VN7150690</t>
  </si>
  <si>
    <t>556 Đ. Lạc Long Quân, Nhật Tân, Quận Tây Hồ</t>
  </si>
  <si>
    <t>LECVN026315064893</t>
  </si>
  <si>
    <t>VN92322</t>
  </si>
  <si>
    <t>101 G2 Trung Tự, P. Trung Tự, Q. Đống Đa, TP. Hà Nội, Quận Đống Đa</t>
  </si>
  <si>
    <t>LECVN021574030143</t>
  </si>
  <si>
    <t>VN3810081</t>
  </si>
  <si>
    <t>33B/381 Nguyễn Khang, P. Yên Hòa, Q. Cầu Giấy, TP. Hà Nội, Quận Cầu Giấy</t>
  </si>
  <si>
    <t>LECVN028574481793</t>
  </si>
  <si>
    <t>VN7921779</t>
  </si>
  <si>
    <t>Số 23 Ngõ 141 Phố Quan Nhân, Phường Nhân Chính, Quận Thanh Xuân</t>
  </si>
  <si>
    <t>LECVN021278474643</t>
  </si>
  <si>
    <t>VN5051409</t>
  </si>
  <si>
    <t>Số 24, ngõ 1 Văn La, tổ 5, Phường Phú La, Quận Hà Đông</t>
  </si>
  <si>
    <t>LECVN022748918113</t>
  </si>
  <si>
    <t>VN7826172</t>
  </si>
  <si>
    <t>Số 156 Đường Khuất Duy Tiến, Phường Nhân Chính, Quận Thanh Xuân</t>
  </si>
  <si>
    <t>LECVN023295195943</t>
  </si>
  <si>
    <t>VN3072615</t>
  </si>
  <si>
    <t>Số 34, phố Liễu Giai, Phường Cống Vị, Quận Ba Đình</t>
  </si>
  <si>
    <t>LECVN027122305413</t>
  </si>
  <si>
    <t>VN8134726</t>
  </si>
  <si>
    <t>7a/4 Phương Mai, P. Phương Mai, Q. Đống Đa, TP. Hà Nội, Quận Đống Đa</t>
  </si>
  <si>
    <t>LECVN024153494464</t>
  </si>
  <si>
    <t>VN8267907</t>
  </si>
  <si>
    <t>12/79 dương quảng hàm, P. Quan Hoa, Q. Cầu Giấy, TP. Hà Nội, Quận Cầu Giấy</t>
  </si>
  <si>
    <t>LECVN029773900973</t>
  </si>
  <si>
    <t>VN8699362</t>
  </si>
  <si>
    <t>13-15 Cao Lỗ, Đông Anh, Hà Nội, Việt Nam, Huyện Đông Anh</t>
  </si>
  <si>
    <t>Huyện Đông Anh</t>
  </si>
  <si>
    <t>LECVN027204606253</t>
  </si>
  <si>
    <t>VN75706</t>
  </si>
  <si>
    <t>Số 9 ngách 784/20 đường Bạch Đằng, Quận Hai Bà Trưng</t>
  </si>
  <si>
    <t>LECVN022948648673</t>
  </si>
  <si>
    <t>VN9035543</t>
  </si>
  <si>
    <t>8/136 trung liet, P. Trung Liệt, Q. Đống Đa, TP. Hà Nội, Quận Đống Đa</t>
  </si>
  <si>
    <t>LECVN027347891303</t>
  </si>
  <si>
    <t>VN5416315</t>
  </si>
  <si>
    <t>Ki ot 44 chợ Thái Hà, P. Trung Liệt, Q. Đống Đa, TP. Hà Nội, Quận Đống Đa</t>
  </si>
  <si>
    <t>LECVN029579901113</t>
  </si>
  <si>
    <t>VN8797695</t>
  </si>
  <si>
    <t>Số 140 Khâm Thiên, Quận Đống Đa</t>
  </si>
  <si>
    <t>LECVN021432582193</t>
  </si>
  <si>
    <t>VN7082643</t>
  </si>
  <si>
    <t>350 P. Phúc Tân, Lý Thái Tổ, Quận Hoàn Kiếm</t>
  </si>
  <si>
    <t>LECVN021253926264</t>
  </si>
  <si>
    <t>VN9226598</t>
  </si>
  <si>
    <t>Số 54, đi qua sân B20 Kim liên, P. Kim Liên, Q. Đống Đa, TP. Hà Nội, Quận Đống Đa</t>
  </si>
  <si>
    <t>LECVN022652069033</t>
  </si>
  <si>
    <t>VN17428</t>
  </si>
  <si>
    <t>Số 38 ngõ 554 trường chinh, P. Khương Thượng, Q. Đống Đa, TP. Hà Nội, Quận Đống Đa</t>
  </si>
  <si>
    <t>LECVN020309347563</t>
  </si>
  <si>
    <t>VN6109210</t>
  </si>
  <si>
    <t>353 P. Phúc Tân, Lý Thái Tổ, Quận Hoàn Kiếm</t>
  </si>
  <si>
    <t>LECVN023062583933</t>
  </si>
  <si>
    <t>VN4855664</t>
  </si>
  <si>
    <t>Số 6 ngõ 119 hồ đắc di, P. Nam Đồng, Q. Đống Đa, TP. Hà Nội, Quận Đống Đa</t>
  </si>
  <si>
    <t>LECVN027822585873</t>
  </si>
  <si>
    <t>VN3048805</t>
  </si>
  <si>
    <t>Số 34, đường Nguyễn Huy Tưởng, Phường Thanh Xuân Trung, Quận Thanh Xuân</t>
  </si>
  <si>
    <t>LECVN027026131143</t>
  </si>
  <si>
    <t>VN5078896</t>
  </si>
  <si>
    <t>Số 10, ngách 19/2, phố Liễu Giai, Phường Liễu Giai, Quận Ba Đình</t>
  </si>
  <si>
    <t>LECVN026191312283</t>
  </si>
  <si>
    <t>Số 3 Nguyễn Biểu, Phường Quán Thánh, Quận Ba Đình</t>
  </si>
  <si>
    <t>LECVN028199248684</t>
  </si>
  <si>
    <t>VN5776115</t>
  </si>
  <si>
    <t>Hồ Làng Trung, Tổ 7.8, Phúc Lợi, Quận Long Biên</t>
  </si>
  <si>
    <t>LECVN029990872023</t>
  </si>
  <si>
    <t>VN9079325</t>
  </si>
  <si>
    <t>28A Ngh. 2/5 P. Hoàng Liệt, Hoàng Liệt, Quận Hoàng Mai</t>
  </si>
  <si>
    <t>LECVN024773942363</t>
  </si>
  <si>
    <t>VN7446504</t>
  </si>
  <si>
    <t>Số 17, Ngõ 9 Phố Văn Nội, Quận Hà Đông</t>
  </si>
  <si>
    <t>LECVN020250708863</t>
  </si>
  <si>
    <t>VN3719252</t>
  </si>
  <si>
    <t>Số 17, ngách 28, ngõ 54 Kim Ngưu, Quận Hai Bà Trưng</t>
  </si>
  <si>
    <t>LECVN028155037143</t>
  </si>
  <si>
    <t>VN4374417</t>
  </si>
  <si>
    <t>Ngõ 43 Ng. 2 P. Hoàng Liệt, Hoàng Liệt, Quận Hoàng Mai</t>
  </si>
  <si>
    <t>LECVN028852893883</t>
  </si>
  <si>
    <t>VN8270575</t>
  </si>
  <si>
    <t>Số 7 Ngõ 219 Trường Trinh, Phường Khương Mai, Quận Thanh Xuân</t>
  </si>
  <si>
    <t>LECVN027015516393</t>
  </si>
  <si>
    <t>VN3705550</t>
  </si>
  <si>
    <t>Số 39, Ngõ 259, Đường Chiến Thắng, Quận Hà Đông</t>
  </si>
  <si>
    <t>LECVN026314970723</t>
  </si>
  <si>
    <t>VN8082476</t>
  </si>
  <si>
    <t>Số 27 ngõ 15 Phan Văn Trường, Phường Dịch Vọng Hậu, Quận Cầu Giấy</t>
  </si>
  <si>
    <t>LECVN024752371693</t>
  </si>
  <si>
    <t>VN7000253</t>
  </si>
  <si>
    <t>Số nhà 7, ngách 30/25, ngõ 30, phố Phan Đình Giót, Phường Phương Liệt, Quận Thanh Xuân</t>
  </si>
  <si>
    <t>LECVN021822229043</t>
  </si>
  <si>
    <t>VN8940343</t>
  </si>
  <si>
    <t>196 P. Phúc Tân, Phúc Tân, Quận Hoàn Kiếm</t>
  </si>
  <si>
    <t>LECVN024631469633</t>
  </si>
  <si>
    <t>VN9215675</t>
  </si>
  <si>
    <t>129 Đ. Lạc Long Quân, Nhật Tân, Quận Tây Hồ</t>
  </si>
  <si>
    <t>LECVN029537013964</t>
  </si>
  <si>
    <t>VN4007250</t>
  </si>
  <si>
    <t>27 Thịnh Quang, P. Ngã Tư Sở, Q. Đống Đa, TP. Hà Nội, Quận Đống Đa</t>
  </si>
  <si>
    <t>LECVN025829867694</t>
  </si>
  <si>
    <t>VN4963806</t>
  </si>
  <si>
    <t>148 xã Đàn 2, P. Nam Đồng, Q. Đống Đa, TP. Hà Nội, Quận Đống Đa</t>
  </si>
  <si>
    <t>LECVN025716861674</t>
  </si>
  <si>
    <t>VN6728773</t>
  </si>
  <si>
    <t>599 Giải Phóng, Giáp Bát, Quận Hoàng Mai</t>
  </si>
  <si>
    <t>LECVN027941949793</t>
  </si>
  <si>
    <t>VN2680036</t>
  </si>
  <si>
    <t>735 Giải Phóng, Phương Liệt, Quận Hoàng Mai</t>
  </si>
  <si>
    <t>LECVN020384087613</t>
  </si>
  <si>
    <t>VN6919051</t>
  </si>
  <si>
    <t>Số 19, ngõ 53 Nguyễn Khoái, Quận Hai Bà Trưng</t>
  </si>
  <si>
    <t>LECVN026093608543</t>
  </si>
  <si>
    <t>VN9248479</t>
  </si>
  <si>
    <t>182 P. Phúc Tân, Phúc Tân, Quận Hoàn Kiếm</t>
  </si>
  <si>
    <t>LECVN024003351383</t>
  </si>
  <si>
    <t>VN5926773</t>
  </si>
  <si>
    <t>Số 200 đường La Thành, Phường Lê Lợi, Thành Phố Sơn Tây</t>
  </si>
  <si>
    <t>Thành Phố Sơn Tây</t>
  </si>
  <si>
    <t>LECVN024988184294</t>
  </si>
  <si>
    <t>VN4091260</t>
  </si>
  <si>
    <t>Số 7, đường Phạm Hùng, Xã Mỹ Đình, Huyện Từ Liêm</t>
  </si>
  <si>
    <t>LECVN024873820354</t>
  </si>
  <si>
    <t>VN2514444</t>
  </si>
  <si>
    <t>Số 9 Ngõ 279 Tổ 7, Phúc Lợi, Quận Long Biên</t>
  </si>
  <si>
    <t>LECVN026393477494</t>
  </si>
  <si>
    <t>VN9673622</t>
  </si>
  <si>
    <t>Số 9, ngách 28, ngõ 185 phố Minh Khai, Quận Hai Bà Trưng</t>
  </si>
  <si>
    <t>LECVN028298588493</t>
  </si>
  <si>
    <t>VN6660436</t>
  </si>
  <si>
    <t>809 Giải Phóng, Giáp Bát, Quận Hoàng Mai</t>
  </si>
  <si>
    <t>LECVN021470961703</t>
  </si>
  <si>
    <t>VN6827678</t>
  </si>
  <si>
    <t>Số 33 ngõ 387, đường Vũ Tông Phan, Phường Khương Đình, Quận Thanh Xuân</t>
  </si>
  <si>
    <t>LECVN021557307413</t>
  </si>
  <si>
    <t>VN7525922</t>
  </si>
  <si>
    <t>21/233 Xuân Thủy, Dịch Vọng Hậu, Cầu Giấy, Hà Nội, Quận Cầu Giấy</t>
  </si>
  <si>
    <t>LECVN022391107294</t>
  </si>
  <si>
    <t>VN4892133</t>
  </si>
  <si>
    <t>Số nhà 23 ngách 6/14 Phố Đội Nhân, Phường Vĩnh Phúc, Quận Ba Đình</t>
  </si>
  <si>
    <t>LECVN028072248983</t>
  </si>
  <si>
    <t>VN5360288</t>
  </si>
  <si>
    <t>285, P. Nông Vụ, Phúc Lợi, Long Biên, Quận Long Biên</t>
  </si>
  <si>
    <t>LECVN028804970833</t>
  </si>
  <si>
    <t>VN2633198</t>
  </si>
  <si>
    <t>Số 7 ngõ 27 phố Vĩnh Tuy, Quận Hai Bà Trưng</t>
  </si>
  <si>
    <t>LECVN020236528563</t>
  </si>
  <si>
    <t>VN4329369</t>
  </si>
  <si>
    <t>Số 20 Ngõ 173 Ngách 151 Đường Hoàng Hoa Thám, Phường Ngọc Hà, Quận Ba Đình</t>
  </si>
  <si>
    <t>LECVN024604411113</t>
  </si>
  <si>
    <t>VN9411145</t>
  </si>
  <si>
    <t>Số 38 Vĩnh Hồ, P. Thịnh Quang, Q. Đống Đa, TP. Hà Nội, Quận Đống Đa</t>
  </si>
  <si>
    <t>LECVN021705046654</t>
  </si>
  <si>
    <t>VN2590367</t>
  </si>
  <si>
    <t>70 P. Nguyên Khiết, Phúc Tân, Quận Hoàn Kiếm</t>
  </si>
  <si>
    <t>LECVN022779561543</t>
  </si>
  <si>
    <t>VN7160519</t>
  </si>
  <si>
    <t>Số 17 phố Nguyễn Công Hoan, Phường Ngọc Khánh, Quận Ba Đình</t>
  </si>
  <si>
    <t>LECVN023321932894</t>
  </si>
  <si>
    <t>VN7503431</t>
  </si>
  <si>
    <t>109 G1 Trung Tự, P. Trung Tự, Q. Đống Đa, TP. Hà Nội, Quận Đống Đa</t>
  </si>
  <si>
    <t>LECVN021095618213</t>
  </si>
  <si>
    <t>VN1471031</t>
  </si>
  <si>
    <t>Số 8, ngõ 126 phố Đốc Ngữ, Phường Vĩnh Phúc, Quận Ba Đình</t>
  </si>
  <si>
    <t>LECVN026130279003</t>
  </si>
  <si>
    <t>VN6648590</t>
  </si>
  <si>
    <t>Số 43B ngõ 46 phạm ngọc thạch, P. Trung Tự, Q. Đống Đa, TP. Hà Nội, Quận Đống Đa</t>
  </si>
  <si>
    <t>LECVN027061475623</t>
  </si>
  <si>
    <t>VN3461097</t>
  </si>
  <si>
    <t>Số 5 dãy T, tập thể đoàn 5, Phùng Khoang, Xã Trung Văn, Huyện Từ Liêm</t>
  </si>
  <si>
    <t>LECVN023646180093</t>
  </si>
  <si>
    <t>328 P. Phúc Tân, Lý Thái Tổ, Quận Hoàn Kiếm</t>
  </si>
  <si>
    <t>LECVN021723774083</t>
  </si>
  <si>
    <t>VN4810600</t>
  </si>
  <si>
    <t>Số 106 nhà E4 đường Nguyễn Văn Tuyết, P. Trung Liệt, Q. Đống Đa, TP. Hà Nội, Quận Đống Đa</t>
  </si>
  <si>
    <t>LECVN020507357873</t>
  </si>
  <si>
    <t>VN9242865</t>
  </si>
  <si>
    <t>Số 16 ngõ 15 Phương Mai, P. Phương Mai, Q. Đống Đa, TP. Hà Nội, Quận Đống Đa</t>
  </si>
  <si>
    <t>LECVN027375269143</t>
  </si>
  <si>
    <t>VN4365683</t>
  </si>
  <si>
    <t>21, Ng 301, P Nông Vụ, Phúc Lợi, Quận Long Biên</t>
  </si>
  <si>
    <t>LECVN023084759233</t>
  </si>
  <si>
    <t>VN3579991</t>
  </si>
  <si>
    <t>99 Ninh Hiệp, Yên Thường, Gia Lâm, Bắc Ninh, Việt Nam, Huyện Gia Lâm</t>
  </si>
  <si>
    <t>Huyện Gia Lâm</t>
  </si>
  <si>
    <t>LECVN025981077393</t>
  </si>
  <si>
    <t>VN1439718</t>
  </si>
  <si>
    <t>377 P. Phúc Tân, Lý Thái Tổ, Quận Hoàn Kiếm</t>
  </si>
  <si>
    <t>LECVN026269008183</t>
  </si>
  <si>
    <t>VN1086314</t>
  </si>
  <si>
    <t>Số 31, ngõ 168 đường Nguyễn Xiển, Phường Hạ Đình, Quận Thanh Xuân</t>
  </si>
  <si>
    <t>LECVN024174410093</t>
  </si>
  <si>
    <t>VN1701184</t>
  </si>
  <si>
    <t>303 Ngh. 321/64 Đ. Phúc Lợi, Phúc Lợi, Quận Long Biên</t>
  </si>
  <si>
    <t>LECVN027267884903</t>
  </si>
  <si>
    <t>VN2344933</t>
  </si>
  <si>
    <t>Số 12/195 đường Cầu Giấy, Phường Dịch Vọng, Quận Cầu Giấy</t>
  </si>
  <si>
    <t>LECVN023239217773</t>
  </si>
  <si>
    <t>VN1815125</t>
  </si>
  <si>
    <t>Số 22, Ngõ 416 đường Minh Khai, Quận Hai Bà Trưng</t>
  </si>
  <si>
    <t>LECVN020354225134</t>
  </si>
  <si>
    <t>VN82362</t>
  </si>
  <si>
    <t>Số nhà 12 Phúc Xá, Phường Phúc Xá, Quận Ba Đình</t>
  </si>
  <si>
    <t>LECVN024586614393</t>
  </si>
  <si>
    <t>VN4319316</t>
  </si>
  <si>
    <t>Số 15 Ngõ 110 phố Quan Nhân, Phường Nhân Chính, Quận Thanh Xuân</t>
  </si>
  <si>
    <t>LECVN029549665493</t>
  </si>
  <si>
    <t>VN4929064</t>
  </si>
  <si>
    <t>Số nhà 18 hẻm 5 ngách 59 ngõ 176 Phố Trương Định, Quận Hai Bà Trưng</t>
  </si>
  <si>
    <t>LECVN027425870413</t>
  </si>
  <si>
    <t>VN6574444</t>
  </si>
  <si>
    <t>77/337 dịch vọng, P. Dịch Vọng, Q. Cầu Giấy, TP. Hà Nội, Quận Cầu Giấy</t>
  </si>
  <si>
    <t>LECVN024454189993</t>
  </si>
  <si>
    <t>VN7572050</t>
  </si>
  <si>
    <t>Số 105 ngõ xã đàn 2, P. Nam Đồng, Q. Đống Đa, TP. Hà Nội, Quận Đống Đa</t>
  </si>
  <si>
    <t>LECVN022727293113</t>
  </si>
  <si>
    <t>VN5245160</t>
  </si>
  <si>
    <t>Số 44B, ngõ 73/30 phố Hoàng Ngân, Phường Nhân Chính, Quận Thanh Xuân</t>
  </si>
  <si>
    <t>LECVN020087071103</t>
  </si>
  <si>
    <t>VN9400940</t>
  </si>
  <si>
    <t>45 P. Kim Đồng, Giáp Bát, Quận Hoàng Mai</t>
  </si>
  <si>
    <t>LECVN021072786013</t>
  </si>
  <si>
    <t>VN6488528</t>
  </si>
  <si>
    <t>119 Hàm Tử Quan, Phúc Tân, Quận Hoàn Kiếm</t>
  </si>
  <si>
    <t>LECVN029155133053</t>
  </si>
  <si>
    <t>VN8917495</t>
  </si>
  <si>
    <t>Số 697 Hoàng Hoa Thám, Phường Vĩnh Phúc, Quận Ba Đình</t>
  </si>
  <si>
    <t>LECVN027030985373</t>
  </si>
  <si>
    <t>VN3328577</t>
  </si>
  <si>
    <t>Số 647B Kim Mã, Phường Kim Mã, Quận Ba Đình</t>
  </si>
  <si>
    <t>LECVN023983253414</t>
  </si>
  <si>
    <t>VN6339235</t>
  </si>
  <si>
    <t>87 NGO THAI THINH 1 THAI THINH, P. Thịnh Quang, Q. Đống Đa, TP. Hà Nội, Quận Đống Đa</t>
  </si>
  <si>
    <t>LECVN020103363143</t>
  </si>
  <si>
    <t>VN4083226</t>
  </si>
  <si>
    <t>Ngõ 6 P. Kim Đồng, Giáp Bát, Quận Hoàng Mai</t>
  </si>
  <si>
    <t>LECVN026101450893</t>
  </si>
  <si>
    <t>VN6279524</t>
  </si>
  <si>
    <t>2 pho trung liet, P. Trung Liệt, Q. Đống Đa, TP. Hà Nội, Quận Đống Đa</t>
  </si>
  <si>
    <t>LECVN025508229124</t>
  </si>
  <si>
    <t>VN7150985</t>
  </si>
  <si>
    <t>Số nhà 22 ngõ 10, Phố Hương Viên, Quận Hai Bà Trưng</t>
  </si>
  <si>
    <t>LECVN021659093123</t>
  </si>
  <si>
    <t>VN4883218</t>
  </si>
  <si>
    <t>18/26 Đỗ Quang, Trung Hoà, Cầu Giấy, Hà Nội, Quận Cầu Giấy</t>
  </si>
  <si>
    <t>LECVN028110504653</t>
  </si>
  <si>
    <t>VN9291387</t>
  </si>
  <si>
    <t>336 Đê La Thành nhỏ, P. Nam Đồng, Q. Đống Đa, TP. Hà Nội, Quận Đống Đa</t>
  </si>
  <si>
    <t>LECVN026982903714</t>
  </si>
  <si>
    <t>VN2786566</t>
  </si>
  <si>
    <t>Số 42 Ngõ 178 Đường Giải Phóng, Phường Phương Liệt, Quận Thanh Xuân</t>
  </si>
  <si>
    <t>LECVN029519169013</t>
  </si>
  <si>
    <t>VN6831993</t>
  </si>
  <si>
    <t>Số 141, ngách 28, ngõ 93 Hoàng Văn Thái, Phường Khương Đình, Quận Thanh Xuân</t>
  </si>
  <si>
    <t>LECVN021384292873</t>
  </si>
  <si>
    <t>VN5934165</t>
  </si>
  <si>
    <t>Ngõ 303/2 Ngh. 321/64 Đ. Phúc Lợi, Phúc Lợi, Quận Long Biên</t>
  </si>
  <si>
    <t>LECVN024522632313</t>
  </si>
  <si>
    <t>VN6795833</t>
  </si>
  <si>
    <t>Số 1 ngõ 47 Phố Nhân Hòa, Phường Nhân Chính, Quận Thanh Xuân</t>
  </si>
  <si>
    <t>LECVN025889606153</t>
  </si>
  <si>
    <t>VN9943889</t>
  </si>
  <si>
    <t>Số 273 Đội Cấn, Phường Ngọc Hà, Quận Ba Đình</t>
  </si>
  <si>
    <t>LECVN029660672843</t>
  </si>
  <si>
    <t>VN6494703</t>
  </si>
  <si>
    <t>95 Đ. Bạch Đằng, Chương Dương Độ, Quận Hoàn Kiếm</t>
  </si>
  <si>
    <t>LECVN027831073653</t>
  </si>
  <si>
    <t>VN2000522</t>
  </si>
  <si>
    <t>Số 23 đường Đặng Văn Ngữ, Quận Đống Đa</t>
  </si>
  <si>
    <t>LECVN024292482833</t>
  </si>
  <si>
    <t>VN5120716</t>
  </si>
  <si>
    <t>231 Đ. Giáp Bát, Giáp Bát, Quận Hoàng Mai</t>
  </si>
  <si>
    <t>LECVN024014676594</t>
  </si>
  <si>
    <t>VN7503641</t>
  </si>
  <si>
    <t>10 ngách 147/59 thôn Đông, Xã Xuân Đỉnh, Huyện Từ Liêm</t>
  </si>
  <si>
    <t>LECVN029886064254</t>
  </si>
  <si>
    <t>VN6006307</t>
  </si>
  <si>
    <t>2D, ngõ 353 đường Cầu Giấy, tổ 10, Phường Dịch Vọng, Quận Cầu Giấy</t>
  </si>
  <si>
    <t>LECVN024780661943</t>
  </si>
  <si>
    <t>Số nhà 9 ngõ 78 phố Lê Thanh Nghị, Quận Hai Bà Trưng</t>
  </si>
  <si>
    <t>LECVN020350253924</t>
  </si>
  <si>
    <t>VN7458396</t>
  </si>
  <si>
    <t>Số nhà 12, Hẻm 2/1, Ngõ 2 Đường Nguyễn Trực, Tổ 8, Phường Phú Lãm, Quận Hà Đông</t>
  </si>
  <si>
    <t>LECVN023304441363</t>
  </si>
  <si>
    <t>VN8307961</t>
  </si>
  <si>
    <t>LECVN026040644063</t>
  </si>
  <si>
    <t>VN67723</t>
  </si>
  <si>
    <t>Số 6 ngõ 74 Trường Chinh, P. Phương Mai, Q. Đống Đa, TP. Hà Nội, Quận Đống Đa</t>
  </si>
  <si>
    <t>LECVN025258467333</t>
  </si>
  <si>
    <t>VN2985865</t>
  </si>
  <si>
    <t>Nhà 18 Ngõ 7 Phùng Chí Kiên, Phường Nghĩa Đô, Quận Cầu Giấy</t>
  </si>
  <si>
    <t>LECVN021297129673</t>
  </si>
  <si>
    <t>VN5073959</t>
  </si>
  <si>
    <t>Số nhà 60, ngõ 10, phố 8/3, Quận Hai Bà Trưng</t>
  </si>
  <si>
    <t>LECVN021546631543</t>
  </si>
  <si>
    <t>VN2556456</t>
  </si>
  <si>
    <t>139 Chương Dương Độ, Quận Hoàn Kiếm</t>
  </si>
  <si>
    <t>LECVN028597908223</t>
  </si>
  <si>
    <t>VN8409914</t>
  </si>
  <si>
    <t>Số 233 phố Giáp Nhất, Phường Nhân Chính, Quận Thanh Xuân</t>
  </si>
  <si>
    <t>LECVN023979055113</t>
  </si>
  <si>
    <t>VN6793664</t>
  </si>
  <si>
    <t>Tầng 6, số 18 Nguyễn Chí Thanh, Phường Ngọc Khánh, Quận Ba Đình</t>
  </si>
  <si>
    <t>LECVN021441775423</t>
  </si>
  <si>
    <t>VN6846412</t>
  </si>
  <si>
    <t>92/445 nguyên khang, P. Dịch Vọng, Q. Cầu Giấy, TP. Hà Nội, Quận Cầu Giấy</t>
  </si>
  <si>
    <t>LECVN024408794104</t>
  </si>
  <si>
    <t>VN1222125</t>
  </si>
  <si>
    <t>Ngách 670/38/10 Đường Thị Trấn, Đ. Hà Huy Tập, Đình Xuyên, Gia Lâm, Hà Nội, Việt Nam, Huyện Gia Lâm</t>
  </si>
  <si>
    <t>LECVN025369292983</t>
  </si>
  <si>
    <t>VN9712903</t>
  </si>
  <si>
    <t>185 Đ. Bạch Đằng, Chương Dương Độ, Quận Hoàn Kiếm</t>
  </si>
  <si>
    <t>LECVN028222790523</t>
  </si>
  <si>
    <t>VN3648710</t>
  </si>
  <si>
    <t>Số 32-TT4, khu đô thị Mỹ Đình, Xã Mỹ Đình, Huyện Từ Liêm</t>
  </si>
  <si>
    <t>LECVN029615837233</t>
  </si>
  <si>
    <t>VN4501450</t>
  </si>
  <si>
    <t>Tầng 16, Tòa nhà Daeha Business Center, 360 Phố Kim Mã, Quận Ba Đình</t>
  </si>
  <si>
    <t>LECVN025111498934</t>
  </si>
  <si>
    <t>VN9687112</t>
  </si>
  <si>
    <t>Số 2A Ngõ 92 đường Đào Tấn, Phường Cống Vị, Quận Ba Đình</t>
  </si>
  <si>
    <t>LECVN025767516503</t>
  </si>
  <si>
    <t>VN9231266</t>
  </si>
  <si>
    <t>196, An Thượng, Hoài Đức, Hà Nội, Việt Nam, Huyện Hoài Đức</t>
  </si>
  <si>
    <t>Huyện Hoài Đức</t>
  </si>
  <si>
    <t>LECVN028238379603</t>
  </si>
  <si>
    <t>VN8760881</t>
  </si>
  <si>
    <t>2 ngõ 693 Đ. Lạc Long Quân, Phú Thượng, Quận Tây Hồ</t>
  </si>
  <si>
    <t>LECVN026548019364</t>
  </si>
  <si>
    <t>VN5000121</t>
  </si>
  <si>
    <t>51 P. Kim Đồng, Giáp Bát, Quận Hoàng Mai</t>
  </si>
  <si>
    <t>LECVN024816134694</t>
  </si>
  <si>
    <t>VN8820940</t>
  </si>
  <si>
    <t>197 Đ. Bạch Đằng, Chương Dương Độ, Quận Hoàn Kiếm</t>
  </si>
  <si>
    <t>LECVN026101731493</t>
  </si>
  <si>
    <t>VN3269200</t>
  </si>
  <si>
    <t>28 ngõ 354 Trường Chinh, P. Khương Thượng, Q. Đống Đa, TP. Hà Nội, Quận Đống Đa</t>
  </si>
  <si>
    <t>LECVN027719201703</t>
  </si>
  <si>
    <t>Số 2 đường Lê Quang Đạo, Xã Mỹ Đình, Huyện Từ Liêm</t>
  </si>
  <si>
    <t>LECVN026385382973</t>
  </si>
  <si>
    <t>VN5977565</t>
  </si>
  <si>
    <t>Số 13 Phố Lò Đúc, Quận Hai Bà Trưng</t>
  </si>
  <si>
    <t>LECVN026934744033</t>
  </si>
  <si>
    <t>VN2505703</t>
  </si>
  <si>
    <t>35 ngõ 102 trường chinh, P. Phương Mai, Q. Đống Đa, TP. Hà Nội, Quận Đống Đa</t>
  </si>
  <si>
    <t>LECVN022478778504</t>
  </si>
  <si>
    <t>Số 46 ngõ 168/54 Nguyễn Lân, Phường Phương Liệt, Quận Thanh Xuân</t>
  </si>
  <si>
    <t>LECVN021335594593</t>
  </si>
  <si>
    <t>VN9367687</t>
  </si>
  <si>
    <t>10 ngách 229/20, Đ. Bạch Đằng, Chương Dương Độ, Quận Hoàn Kiếm</t>
  </si>
  <si>
    <t>LECVN026572891653</t>
  </si>
  <si>
    <t>VN69265</t>
  </si>
  <si>
    <t>Tổ 13 thôn Xuân, Chương Mỹ, Hà Nội, Huyện Chương Mỹ</t>
  </si>
  <si>
    <t>Huyện Chương Mỹ</t>
  </si>
  <si>
    <t>LECVN021798070253</t>
  </si>
  <si>
    <t>VN15976</t>
  </si>
  <si>
    <t>số 7 ngõ 79 phố Lò Đúc, Quận Hai Bà Trưng</t>
  </si>
  <si>
    <t>LECVN022216494323</t>
  </si>
  <si>
    <t>VN3156830</t>
  </si>
  <si>
    <t>số 20 ngách 622/37, Phố Minh Khai, Quận Hai Bà Trưng</t>
  </si>
  <si>
    <t>LECVN028863241963</t>
  </si>
  <si>
    <t>VN4159317</t>
  </si>
  <si>
    <t>Số nhà 11, ngõ 61, phố Nguyễn Viết Xuân, Phường Khương Mai, Quận Thanh Xuân</t>
  </si>
  <si>
    <t>LECVN023734282273</t>
  </si>
  <si>
    <t>VN6050026</t>
  </si>
  <si>
    <t>Số 32 ngõ 651 đường Minh khai, Quận Hai Bà Trưng</t>
  </si>
  <si>
    <t>LECVN024295257503</t>
  </si>
  <si>
    <t>VN2933585</t>
  </si>
  <si>
    <t>89, Bạch Đằng, Chương Dương Độ, Quận Hoàn Kiếm</t>
  </si>
  <si>
    <t>LECVN026709287764</t>
  </si>
  <si>
    <t>VN6627298</t>
  </si>
  <si>
    <t>kios 41 chợ tạm Hơp Nhất cuối ngõ 299 Trung Kính, P. Yên Hòa, Q. Cầu Giấy, TP. Hà Nội, Quận Cầu Giấy</t>
  </si>
  <si>
    <t>LECVN028517288143</t>
  </si>
  <si>
    <t>VN7983291</t>
  </si>
  <si>
    <t>Số 65 Ngõ 592 Trường Chinh, P. Khương Thượng, Q. Đống Đa, TP. Hà Nội, Quận Đống Đa</t>
  </si>
  <si>
    <t>LECVN025605079174</t>
  </si>
  <si>
    <t>VN2866432</t>
  </si>
  <si>
    <t>Số 44, phố Lê Ngọc Hân, Quận Hai Bà Trưng</t>
  </si>
  <si>
    <t>LECVN029326089213</t>
  </si>
  <si>
    <t>VN9559567</t>
  </si>
  <si>
    <t>Nhà số 10, Thôn Yên Sào, Xã Xuân Giang, Huyện Sóc Sơn, Thành phố Hà Nội, Huyện Sóc Sơn</t>
  </si>
  <si>
    <t>Huyện Sóc Sơn</t>
  </si>
  <si>
    <t>LECVN022477438193</t>
  </si>
  <si>
    <t>VN5213697</t>
  </si>
  <si>
    <t>Số 16 ngách 24 ngõ 15 Phương mai, P. Phương Mai, Q. Đống Đa, TP. Hà Nội, Quận Đống Đa</t>
  </si>
  <si>
    <t>LECVN027375221673</t>
  </si>
  <si>
    <t>VN5926827</t>
  </si>
  <si>
    <t>Nhà số 10, ngõ 376/56/29 đường Bưởi, Phường Vĩnh Phúc, Quận Ba Đình</t>
  </si>
  <si>
    <t>LECVN028469888923</t>
  </si>
  <si>
    <t>VN2141391</t>
  </si>
  <si>
    <t>Số 12A , Phố Đặng Tất, Phường Quán Thánh, Quận Ba Đình, Quận Ba Đình</t>
  </si>
  <si>
    <t>LECVN022944636293</t>
  </si>
  <si>
    <t>VN9099589</t>
  </si>
  <si>
    <t>41 Ngõ 24 Kim Đồng, Giáp Bát, Quận Hoàng Mai</t>
  </si>
  <si>
    <t>LECVN027591595874</t>
  </si>
  <si>
    <t>VN68886</t>
  </si>
  <si>
    <t>4/53/68 Cầu Giấy, Quan Hoa, Cầu Giấy, Hà Nội, Quận Cầu Giấy</t>
  </si>
  <si>
    <t>LECVN029717938743</t>
  </si>
  <si>
    <t>VN8976925</t>
  </si>
  <si>
    <t>62/445 Nguyễn Khang, P. Yên Hòa, Q. Cầu Giấy, TP. Hà Nội, Quận Cầu Giấy</t>
  </si>
  <si>
    <t>LECVN025953678373</t>
  </si>
  <si>
    <t>VN6442257</t>
  </si>
  <si>
    <t>Thôn Trung Kiên, Xã Trung Giã, Huyện Sóc Sơn, Thành phố Hà Nội, Huyện Sóc Sơn</t>
  </si>
  <si>
    <t>LECVN024796537283</t>
  </si>
  <si>
    <t>VN6026317</t>
  </si>
  <si>
    <t>Số 23 lô Dịch vụ 2, tổ 10, Phường Mộ Lao, Quận Hà Đông</t>
  </si>
  <si>
    <t>LECVN021592954153</t>
  </si>
  <si>
    <t>VN3392242</t>
  </si>
  <si>
    <t>Lô 5 Khu Chung cư Cảnh sát 113, ngõ 299 Trung Kính, Phường Yên Hoà, Quận Cầu Giấy</t>
  </si>
  <si>
    <t>LECVN024310454453</t>
  </si>
  <si>
    <t>VN5375272</t>
  </si>
  <si>
    <t>Số 68 Đường Lê Văn Lương, Phường Nhân Chính, Quận Thanh Xuân</t>
  </si>
  <si>
    <t>LECVN023304202233</t>
  </si>
  <si>
    <t>VN2738529</t>
  </si>
  <si>
    <t>234 Đ. Bạch Đằng, Chương Dương Độ, Quận Hoàn Kiếm</t>
  </si>
  <si>
    <t>LECVN021200651033</t>
  </si>
  <si>
    <t>VN7544958</t>
  </si>
  <si>
    <t>101 B6 Trung Tự, P. Trung Tự, Q. Đống Đa, TP. Hà Nội, Quận Đống Đa</t>
  </si>
  <si>
    <t>LECVN022574295644</t>
  </si>
  <si>
    <t>VN80191</t>
  </si>
  <si>
    <t>A3 tập thể nam đồng (ngõ 119 hồ đắc di rẽ vào) xe máy, xe 3 gác , P. Nam Đồng, Q. Đống Đa, TP. Hà Nội, Quận Đống Đa</t>
  </si>
  <si>
    <t>LECVN029347401083</t>
  </si>
  <si>
    <t>VN4001288</t>
  </si>
  <si>
    <t>118 Yên Lãng, P. Thịnh Quang, Q. Đống Đa, TP. Hà Nội, Quận Đống Đa</t>
  </si>
  <si>
    <t>LECVN028834907963</t>
  </si>
  <si>
    <t>VN8259420</t>
  </si>
  <si>
    <t>689 Đ. Lạc Long Quân, Phú Thượng, Quận Tây Hồ</t>
  </si>
  <si>
    <t>LECVN021900024673</t>
  </si>
  <si>
    <t>VN5932262</t>
  </si>
  <si>
    <t>74 Cầu Đất, Chương Dương Độ, Quận Hoàn Kiếm</t>
  </si>
  <si>
    <t>LECVN026670616303</t>
  </si>
  <si>
    <t>VN3165732</t>
  </si>
  <si>
    <t>1 Đ. Giáp Bát, Giáp Bát, Quận Hoàng Mai</t>
  </si>
  <si>
    <t>LECVN024395620653</t>
  </si>
  <si>
    <t>VN8130596</t>
  </si>
  <si>
    <t>Số 8 ngõ 12 phố Hương Viên, Quận Hai Bà Trưng</t>
  </si>
  <si>
    <t>LECVN024191008084</t>
  </si>
  <si>
    <t>VN6925457</t>
  </si>
  <si>
    <t>50 Hoa Bằng, P. Yên Hòa, Q. Cầu Giấy, TP. Hà Nội, Quận Cầu Giấy</t>
  </si>
  <si>
    <t>LECVN023063406364</t>
  </si>
  <si>
    <t>VN1803565</t>
  </si>
  <si>
    <t>Số 4d ngõ 31 ngách 34 hoàng cầu, P. Trung Liệt, Q. Đống Đa, TP. Hà Nội, Quận Đống Đa</t>
  </si>
  <si>
    <t>LECVN029991609573</t>
  </si>
  <si>
    <t>VN8906907</t>
  </si>
  <si>
    <t>Số 36 Ngõ 61 Giang văn Minh, Phường Đội Cấn, Quận Ba Đình</t>
  </si>
  <si>
    <t>LECVN021828689993</t>
  </si>
  <si>
    <t>VN4169619</t>
  </si>
  <si>
    <t>Số nhà 25 ngõ 50 đường Trung Yên 9, Phường Yên Hoà, Quận Cầu Giấy</t>
  </si>
  <si>
    <t>LECVN029422370944</t>
  </si>
  <si>
    <t>VN4903903</t>
  </si>
  <si>
    <t>Số 6 ngõ 420/24/20 Phố Khương Đình, Phường Hạ Đình, Quận Thanh Xuân</t>
  </si>
  <si>
    <t>LECVN028308624963</t>
  </si>
  <si>
    <t>VN7653818</t>
  </si>
  <si>
    <t>710b Đ. Lạc Long Quân, Nhật Tân, Quận Tây Hồ</t>
  </si>
  <si>
    <t>LECVN026012102863</t>
  </si>
  <si>
    <t>VN20354</t>
  </si>
  <si>
    <t>Số 28 E5 Ngõ 4 Phương Mai, P. Phương Mai, Q. Đống Đa, TP. Hà Nội, Quận Đống Đa</t>
  </si>
  <si>
    <t>LECVN028505568623</t>
  </si>
  <si>
    <t>VN6230414</t>
  </si>
  <si>
    <t>58 ngõ 354 trường chinh, P. Khương Thượng, Q. Đống Đa, TP. Hà Nội, Quận Đống Đa</t>
  </si>
  <si>
    <t>LECVN028379673073</t>
  </si>
  <si>
    <t>VN3769257</t>
  </si>
  <si>
    <t>57 P. Trịnh Công Sơn, Nhật Tân, Quận Tây Hồ</t>
  </si>
  <si>
    <t>LECVN022337528013</t>
  </si>
  <si>
    <t>VN9649601</t>
  </si>
  <si>
    <t>Số 5, Ngõ 1 Đường 800A Hoàng Quốc Việt, Phường Nghĩa Đô, Quận Cầu Giấy</t>
  </si>
  <si>
    <t>LECVN024873497423</t>
  </si>
  <si>
    <t>VN8394672</t>
  </si>
  <si>
    <t>Số 11 Trần Hữu Dực, Xã Mỹ Đình, Huyện Từ Liêm</t>
  </si>
  <si>
    <t>LECVN025212667873</t>
  </si>
  <si>
    <t>VN3916130</t>
  </si>
  <si>
    <t>12 ngách 2 ngõ 83 Đường Nguyễn Khang, Phường Yên Hoà, Quận Cầu Giấy</t>
  </si>
  <si>
    <t>LECVN024054375603</t>
  </si>
  <si>
    <t>VN6269834</t>
  </si>
  <si>
    <t>927 Đ. Hồng Hà, Chương Dương, Quận Hoàn Kiếm</t>
  </si>
  <si>
    <t>LECVN027827378703</t>
  </si>
  <si>
    <t>VN6237535</t>
  </si>
  <si>
    <t>101 A B3 Tt Nam đồng, P. Nam Đồng, Q. Đống Đa, TP. Hà Nội, Quận Đống Đa</t>
  </si>
  <si>
    <t>LECVN028227026453</t>
  </si>
  <si>
    <t>VN7187886</t>
  </si>
  <si>
    <t>690 Trương Định, Giáp Bát, Quận Hoàng Mai</t>
  </si>
  <si>
    <t>LECVN028904580553</t>
  </si>
  <si>
    <t>VN4232660</t>
  </si>
  <si>
    <t>658 Trương Định, Giáp Bát, Quận Hoàng Mai</t>
  </si>
  <si>
    <t>LECVN021933406823</t>
  </si>
  <si>
    <t>VN5366336</t>
  </si>
  <si>
    <t>Số 114 đường Yên Lãng, Quận Đống Đa</t>
  </si>
  <si>
    <t>LECVN023961076143</t>
  </si>
  <si>
    <t>Đối diện cổng trường cấp 1B, Thạch Đà, Mê Linh, Hà Nội, Huyện Mê Linh</t>
  </si>
  <si>
    <t>Huyện Mê Linh</t>
  </si>
  <si>
    <t>LECVN020048439883</t>
  </si>
  <si>
    <t>Số nhà 16N Ngõ 41 Bùi Xương Trạch,Tổ 1 Cụm 3, Phường Khương Đình, Quận Thanh Xuân</t>
  </si>
  <si>
    <t>LECVN020986392393</t>
  </si>
  <si>
    <t>VN8353325</t>
  </si>
  <si>
    <t>61, Ngách 264/17 Âu Cơ, Nhật Tân, Tây Hồ, Hà Nội, Việt Nam, Quận Tây Hồ</t>
  </si>
  <si>
    <t>LECVN028665190724</t>
  </si>
  <si>
    <t>VN1597806</t>
  </si>
  <si>
    <t>Số 24, ngách 25 Ngõ 454 đường Minh Khai, Quận Hai Bà Trưng</t>
  </si>
  <si>
    <t>LECVN023345206463</t>
  </si>
  <si>
    <t>VN6379029</t>
  </si>
  <si>
    <t>62 thái thịnh 1, P. Thịnh Quang, Q. Đống Đa, TP. Hà Nội, Quận Đống Đa</t>
  </si>
  <si>
    <t>LECVN027871251393</t>
  </si>
  <si>
    <t>VN6482969</t>
  </si>
  <si>
    <t>Số nhà 27, ngõ 48, đường Nguyễn Chánh, Phường Trung Hoà, Quận Cầu Giấy</t>
  </si>
  <si>
    <t>LECVN021436259003</t>
  </si>
  <si>
    <t>VN7021252</t>
  </si>
  <si>
    <t>128 A10 Nghĩa Tân, Nghĩa Tân, Cầu Giấy, Hà Nội, Quận Cầu Giấy</t>
  </si>
  <si>
    <t>LECVN020373902123</t>
  </si>
  <si>
    <t>VN7881636</t>
  </si>
  <si>
    <t>Số 53 ngõ 647, đường Kim Ngưu, Quận Hai Bà Trưng</t>
  </si>
  <si>
    <t>LECVN020338350413</t>
  </si>
  <si>
    <t>VN98779</t>
  </si>
  <si>
    <t>688, Ngh. 56/87 P. Thạch Cầu, Quận Long Biên</t>
  </si>
  <si>
    <t>LECVN028592616603</t>
  </si>
  <si>
    <t>VN3642536</t>
  </si>
  <si>
    <t>Số 58, ngõ 69B/45/22 đường Hoàng Văn Thái, Phường Khương Trung, Quận Thanh Xuân</t>
  </si>
  <si>
    <t>LECVN023960063244</t>
  </si>
  <si>
    <t>VN5575159</t>
  </si>
  <si>
    <t>số 3 A7 tập thể nam đồng ( xe máy, xe xu cóc) ngõ chợ giao hàng từ 11h đến 3h chiều, P. Nam Đồng, Q. Đống Đa, TP. Hà Nội, Quận Đống Đa</t>
  </si>
  <si>
    <t>LECVN020902082143</t>
  </si>
  <si>
    <t>VN8250952</t>
  </si>
  <si>
    <t>Số 70 Phố Vương Thừa Vũ, Phường Khương Mai, Quận Thanh Xuân</t>
  </si>
  <si>
    <t>LECVN020283767203</t>
  </si>
  <si>
    <t>VN4931084</t>
  </si>
  <si>
    <t>29 ngách 44/164, ngõ 36 Đường Trần Thái Tông, Phường Dịch Vọng Hậu, Quận Cầu Giấy</t>
  </si>
  <si>
    <t>LECVN020362065464</t>
  </si>
  <si>
    <t>VN6740259</t>
  </si>
  <si>
    <t>34, Ngách 264/17 Âu Cơ, Nhật Tân, Tây Hồ, Hà Nội, Việt Nam, Quận Tây Hồ</t>
  </si>
  <si>
    <t>LECVN023020453073</t>
  </si>
  <si>
    <t>VN5448366</t>
  </si>
  <si>
    <t>72 Khương Thượng, P. Khương Thượng, Q. Đống Đa, TP. Hà Nội, Quận Đống Đa</t>
  </si>
  <si>
    <t>LECVN023186704913</t>
  </si>
  <si>
    <t>VN4839872</t>
  </si>
  <si>
    <t>Số 327 Đội Cấn, Phường Liễu Giai, Quận Ba Đình</t>
  </si>
  <si>
    <t>LECVN028679164614</t>
  </si>
  <si>
    <t>VN4317481</t>
  </si>
  <si>
    <t>Nhà 10D tổ 49 phương liên, P. Kim Liên, Q. Đống Đa, TP. Hà Nội, Quận Đống Đa</t>
  </si>
  <si>
    <t>LECVN022974635684</t>
  </si>
  <si>
    <t>VN6999428</t>
  </si>
  <si>
    <t>Số 123 C9 TT Kim Liên, P. Kim Liên, Q. Đống Đa, TP. Hà Nội, Quận Đống Đa</t>
  </si>
  <si>
    <t>LECVN022494993633</t>
  </si>
  <si>
    <t>VN5957328</t>
  </si>
  <si>
    <t>Tầng 06, Số 43 đường Nguyễn Trường Tộ, Phường Nguyễn Trung Trực, Quận Ba Đình</t>
  </si>
  <si>
    <t>LECVN022175487083</t>
  </si>
  <si>
    <t>VN5395694</t>
  </si>
  <si>
    <t>A5 tt nam Đồng, P. Nam Đồng, Q. Đống Đa, TP. Hà Nội, Quận Đống Đa</t>
  </si>
  <si>
    <t>LECVN024476919754</t>
  </si>
  <si>
    <t>Số 26, ngách 41/27, Phố Vọng, Quận Hai Bà Trưng</t>
  </si>
  <si>
    <t>LECVN025677896083</t>
  </si>
  <si>
    <t>VN7920287</t>
  </si>
  <si>
    <t>Số 54, ngõ 433 phố Kim Ngưu, Quận Hai Bà Trưng</t>
  </si>
  <si>
    <t>LECVN022038321913</t>
  </si>
  <si>
    <t>VN31792</t>
  </si>
  <si>
    <t>1029 Đ. Hồng Hà, Chương Dương, Quận Hoàn Kiếm</t>
  </si>
  <si>
    <t>LECVN029268393343</t>
  </si>
  <si>
    <t>VN8947266</t>
  </si>
  <si>
    <t>Số 101 E5 ngõ 4 Phương Mai, P. Phương Mai, Q. Đống Đa, TP. Hà Nội, Quận Đống Đa</t>
  </si>
  <si>
    <t>LECVN022868166084</t>
  </si>
  <si>
    <t>VN8782533</t>
  </si>
  <si>
    <t>Số 202 đường Nguyễn Xiển, Phường Hạ Đình, Quận Thanh Xuân</t>
  </si>
  <si>
    <t>LECVN025688824243</t>
  </si>
  <si>
    <t>VN2144140</t>
  </si>
  <si>
    <t>Số 86 Lương Thế Vinh, Phường Thanh Xuân Bắc, Quận Thanh Xuân</t>
  </si>
  <si>
    <t>LECVN029952477264</t>
  </si>
  <si>
    <t>VN5421260</t>
  </si>
  <si>
    <t>số 24, Lê Văn Lương (kéo dài), Huyện Từ Liêm</t>
  </si>
  <si>
    <t>LECVN022079327103</t>
  </si>
  <si>
    <t>VN3947483</t>
  </si>
  <si>
    <t>48 Ngách 56/87 Phố Thạch Cầu, Quận Long Biên</t>
  </si>
  <si>
    <t>LECVN023847395143</t>
  </si>
  <si>
    <t>VN9298809</t>
  </si>
  <si>
    <t>338 Đ. Bạch Đằng, Chương Dương, Quận Hoàn Kiếm</t>
  </si>
  <si>
    <t>LECVN023532380374</t>
  </si>
  <si>
    <t>VN8714831</t>
  </si>
  <si>
    <t>Số 22, ngõ 376 đường Khương Đình, Phường Hạ Đình, Quận Thanh Xuân</t>
  </si>
  <si>
    <t>LECVN021434917733</t>
  </si>
  <si>
    <t>VN20912</t>
  </si>
  <si>
    <t>12 Ngách 56/87 Phố Thạch Cầu, Quận Long Biên</t>
  </si>
  <si>
    <t>LECVN029826275763</t>
  </si>
  <si>
    <t>VN25804</t>
  </si>
  <si>
    <t>1B, ngõ 3, đường 800A, Phường Nghĩa Đô, Quận Cầu Giấy, Thành phố Hà Nội, Quận Cầu Giấy</t>
  </si>
  <si>
    <t>LECVN022525457174</t>
  </si>
  <si>
    <t>VN9289996</t>
  </si>
  <si>
    <t>kiot 9 N11B Trần Quý Kiên, Dịch Vọng, Cầu Giấy, Hà Nội, Quận Cầu Giấy</t>
  </si>
  <si>
    <t>LECVN021087817454</t>
  </si>
  <si>
    <t>VN7341142</t>
  </si>
  <si>
    <t>Nhà 3, ngách 32, ngõ, 670 Đ. Hà Huy Tập, Yên Viên, Gia Lâm, Hà Nội, Việt Nam, Huyện Gia Lâm</t>
  </si>
  <si>
    <t>LECVN020673133303</t>
  </si>
  <si>
    <t>VN6279890</t>
  </si>
  <si>
    <t>12B Ngách 264/17 Âu Cơ, Nhật Tân, Tây Hồ, Hà Nội, Việt Nam, Quận Tây Hồ</t>
  </si>
  <si>
    <t>LECVN026959472313</t>
  </si>
  <si>
    <t>VN7418512</t>
  </si>
  <si>
    <t>phòng A305, tòa nhà The Manor Mỹ Đình, Xã Mễ Trì, Huyện Từ Liêm</t>
  </si>
  <si>
    <t>LECVN029148631923</t>
  </si>
  <si>
    <t>VN3324578</t>
  </si>
  <si>
    <t>Số nhà 68/116 phố Nhân Hoà, Phường Nhân Chín, Quận Thanh Xuân</t>
  </si>
  <si>
    <t>LECVN025875942313</t>
  </si>
  <si>
    <t>VN2465336</t>
  </si>
  <si>
    <t>Toà R6 Royal City, số 72A Nguyễn Trãi, Phường Thượng Đình, Quận Thanh Xuân</t>
  </si>
  <si>
    <t>LECVN028990037173</t>
  </si>
  <si>
    <t>VN2284798</t>
  </si>
  <si>
    <t>26 ngõ 67 thái thịnh, P. Thịnh Quang, Q. Đống Đa, TP. Hà Nội, Quận Đống Đa</t>
  </si>
  <si>
    <t>LECVN029736415904</t>
  </si>
  <si>
    <t>VN8972522</t>
  </si>
  <si>
    <t>Số 623, Đường Hoàng Hoa Thám, Phường Vĩnh Phúc, Quận Ba Đình</t>
  </si>
  <si>
    <t>LECVN023105688524</t>
  </si>
  <si>
    <t>VN66122</t>
  </si>
  <si>
    <t>, Huyện Sóc Sơn</t>
  </si>
  <si>
    <t>LECVN025361246663</t>
  </si>
  <si>
    <t>VN9233638</t>
  </si>
  <si>
    <t>Tầng 12, tòa nhà Licogi 13, số 164 Khuất Duy Tiến, Phường Nhân Chính, Quận Thanh Xuân</t>
  </si>
  <si>
    <t>LECVN027404596273</t>
  </si>
  <si>
    <t>VN9672838</t>
  </si>
  <si>
    <t>4a ngõ 2 tây sơn, P. Trung Liệt, Q. Đống Đa, TP. Hà Nội, Quận Đống Đa</t>
  </si>
  <si>
    <t>LECVN024746913483</t>
  </si>
  <si>
    <t>VN5513435</t>
  </si>
  <si>
    <t>Số nhà 36, Ngõ 51, Đường Lãng Yên, Quận Hai Bà Trưng</t>
  </si>
  <si>
    <t>LECVN029348532493</t>
  </si>
  <si>
    <t>VN6652928</t>
  </si>
  <si>
    <t>Số 65 Hàng Bún, Phường Quán Thánh, Quận Ba Đình, Quận Ba Đình</t>
  </si>
  <si>
    <t>LECVN028789991384</t>
  </si>
  <si>
    <t>VN3615916</t>
  </si>
  <si>
    <t>Kiot đối diện 68 chợ Nam Trung Yên, Trung Hòa, Quận Cầu Giấy</t>
  </si>
  <si>
    <t>LECVN020763498434</t>
  </si>
  <si>
    <t>VN4087853</t>
  </si>
  <si>
    <t>50 P. Vạn Kiếp, Bạch Đằng, Quận Hoàn Kiếm</t>
  </si>
  <si>
    <t>LECVN020345411873</t>
  </si>
  <si>
    <t>VN4441798</t>
  </si>
  <si>
    <t>Số 25 ngách 90/20 Chính Kinh, Phường Thanh Xuân Trung, Quận Thanh Xuân</t>
  </si>
  <si>
    <t>LECVN020827562443</t>
  </si>
  <si>
    <t>VN1305678</t>
  </si>
  <si>
    <t>Số nhà 36 ngõ 199 tổ 17 Khu tập thể Cách Điện, Thị trấn Cầu Diễn, Huyện Từ Liêm</t>
  </si>
  <si>
    <t>LECVN027700703173</t>
  </si>
  <si>
    <t>VN9723003</t>
  </si>
  <si>
    <t>49 Nguyễn Khoái, Bạch Đằng, Quận Hoàn Kiếm</t>
  </si>
  <si>
    <t>LECVN020206571914</t>
  </si>
  <si>
    <t>VN2065906</t>
  </si>
  <si>
    <t>Số 104 tầng 1 nhà A12 dường Khương Thượng, Quận Đống Đa</t>
  </si>
  <si>
    <t>LECVN027979322833</t>
  </si>
  <si>
    <t>VN8045280</t>
  </si>
  <si>
    <t>Số 154 Kim Mã, Phường Kim Mã, Quận Ba Đình</t>
  </si>
  <si>
    <t>LECVN022184416984</t>
  </si>
  <si>
    <t>VN7634886</t>
  </si>
  <si>
    <t>51-53 Nguyễn Khoái, Bạch Đằng, Quận Hoàn Kiếm</t>
  </si>
  <si>
    <t>LECVN022160108144</t>
  </si>
  <si>
    <t>VN8366766</t>
  </si>
  <si>
    <t>Số 23, hẻm 98/1/1, ngõ 98 đường Vũ Trọng Phụng, Phường Thanh Xuân Trung, Quận Thanh Xuân</t>
  </si>
  <si>
    <t>LECVN028897937153</t>
  </si>
  <si>
    <t>VN6175897</t>
  </si>
  <si>
    <t>số nhà 24, ngõ 63 đường Lương Yên, Quận Hai Bà Trưng</t>
  </si>
  <si>
    <t>LECVN024677125113</t>
  </si>
  <si>
    <t>VN7540488</t>
  </si>
  <si>
    <t>Đối diện 101 E5, ngõ 4 phương mai, P. Phương Mai, Q. Đống Đa, TP. Hà Nội, Quận Đống Đa</t>
  </si>
  <si>
    <t>LECVN024579248153</t>
  </si>
  <si>
    <t>VN7837784</t>
  </si>
  <si>
    <t>Số nhà 17 Phố Tía, Thôn Tử Dương, Xã Tô Hiệu, Huyện Thường Tín</t>
  </si>
  <si>
    <t>Huyện Thường Tín</t>
  </si>
  <si>
    <t>LECVN025209103124</t>
  </si>
  <si>
    <t>VN4726140</t>
  </si>
  <si>
    <t>68a Trần Hưng Đạo, Quận Hoàn Kiếm</t>
  </si>
  <si>
    <t>LECVN028244860933</t>
  </si>
  <si>
    <t>VN4176477</t>
  </si>
  <si>
    <t>LK14, Khu liền kề Tràng An Complex, Số 1 Phố Phùng Chí Kiên, Phường Nghĩa Đô, Quận Cầu Giấy</t>
  </si>
  <si>
    <t>LECVN025095643993</t>
  </si>
  <si>
    <t>VN28625</t>
  </si>
  <si>
    <t>34/58 Trần Bình, Quận Cầu Giấy</t>
  </si>
  <si>
    <t>LECVN026538299344</t>
  </si>
  <si>
    <t>VN5573038</t>
  </si>
  <si>
    <t>số 3 phố Nguyễn thị Duệ, P. Yên Hòa, Q. Cầu Giấy, TP. Hà Nội, Quận Cầu Giấy</t>
  </si>
  <si>
    <t>LECVN028308216453</t>
  </si>
  <si>
    <t>VN9343616</t>
  </si>
  <si>
    <t>Thôn Ngự Câu, xã An Thượng, huyện Hoài Đức, TP. Hà Nội, Huyện Hoài Đức</t>
  </si>
  <si>
    <t>LECVN022387211843</t>
  </si>
  <si>
    <t>Số nhà 35 ngõ 101 phố Thanh Nhàn, Quận Hai Bà Trưng</t>
  </si>
  <si>
    <t>LECVN027816629384</t>
  </si>
  <si>
    <t>VN3099865</t>
  </si>
  <si>
    <t>Tầng 6, Số 19 Lê Văn Lương, Phường Nhân Chính, Quận Thanh Xuân</t>
  </si>
  <si>
    <t>LECVN028686639963</t>
  </si>
  <si>
    <t>số 6, ngõ 43, phố Hương Viên, Quận Hai Bà Trưng</t>
  </si>
  <si>
    <t>LECVN027736401123</t>
  </si>
  <si>
    <t>VN8026062</t>
  </si>
  <si>
    <t>Số 10, ngõ 294/11 phố Đội Cấn, Phường Cống Vị, Quận Ba Đình</t>
  </si>
  <si>
    <t>LECVN024220225883</t>
  </si>
  <si>
    <t>VN8980695</t>
  </si>
  <si>
    <t>75 Trần Hưng Đạo, Quận Hoàn Kiếm</t>
  </si>
  <si>
    <t>LECVN028846264034</t>
  </si>
  <si>
    <t>VN8242139</t>
  </si>
  <si>
    <t>58B Vũ Trọng Phụng, Phường Thanh Xuân Trung, Quận Thanh Xuân</t>
  </si>
  <si>
    <t>LECVN022113867234</t>
  </si>
  <si>
    <t>VN5606228</t>
  </si>
  <si>
    <t>109 Ng. 56 P. Thạch Cầu, Quận Long Biên</t>
  </si>
  <si>
    <t>LECVN022449072064</t>
  </si>
  <si>
    <t>VN8291786</t>
  </si>
  <si>
    <t>Số 80 ngõ Xã đàn 2, P. Nam Đồng, Q. Đống Đa, TP. Hà Nội, Quận Đống Đa</t>
  </si>
  <si>
    <t>LECVN024428746483</t>
  </si>
  <si>
    <t>VN6739908</t>
  </si>
  <si>
    <t>593 Trương Định, Giáp Bát, Quận Hoàng Mai</t>
  </si>
  <si>
    <t>LECVN027573478533</t>
  </si>
  <si>
    <t>VN7632385</t>
  </si>
  <si>
    <t>, Quận Hoàng Mai</t>
  </si>
  <si>
    <t>LECVN022508077983</t>
  </si>
  <si>
    <t>VN9923998</t>
  </si>
  <si>
    <t>số 9A, Phố Đặng Tất, Phường Quán Thánh, Quận Ba Đình</t>
  </si>
  <si>
    <t>LECVN025292811714</t>
  </si>
  <si>
    <t>VN9973516</t>
  </si>
  <si>
    <t>816 cầu thang 7, ĐN4 CT1, Mễ Trì, Huyện Từ Liêm</t>
  </si>
  <si>
    <t>LECVN021633795633</t>
  </si>
  <si>
    <t>VN1166018</t>
  </si>
  <si>
    <t>Số nhà 42 Ngõ 40, Phố Thanh Nhàn, Quận Hai Bà Trưng</t>
  </si>
  <si>
    <t>LECVN022528463594</t>
  </si>
  <si>
    <t>Số 5, ngõ 32 phố Sơn Tây, Phường Điện Biên, Quận Ba Đình</t>
  </si>
  <si>
    <t>LECVN023605254853</t>
  </si>
  <si>
    <t>VN6714414</t>
  </si>
  <si>
    <t>88/44 Hào Nam, P. Cát Linh, Q. Đống Đa, TP. Hà Nội, Quận Đống Đa</t>
  </si>
  <si>
    <t>LECVN021768222283</t>
  </si>
  <si>
    <t>VN3577108</t>
  </si>
  <si>
    <t>Số 69 Phố Phạm Hồng Thái, Phường Trúc Bạch, Quận Ba Đình, Quận Ba Đình</t>
  </si>
  <si>
    <t>LECVN024619749293</t>
  </si>
  <si>
    <t>VN5399981</t>
  </si>
  <si>
    <t>Số 27, ngách 381/6 Phố Bạch Mai, Quận Hai Bà Trưng</t>
  </si>
  <si>
    <t>LECVN029668660003</t>
  </si>
  <si>
    <t>Số 3, ngách 134/20 Trương Định, Quận Hai Bà Trưng</t>
  </si>
  <si>
    <t>LECVN028063925433</t>
  </si>
  <si>
    <t>VN9239205</t>
  </si>
  <si>
    <t>Số 24, phố Yên Bái 1, Quận Hai Bà Trưng</t>
  </si>
  <si>
    <t>LECVN027044865073</t>
  </si>
  <si>
    <t>VN5855392</t>
  </si>
  <si>
    <t>609 Trương Định, Thịnh Liệt, Quận Hoàng Mai</t>
  </si>
  <si>
    <t>LECVN029719683003</t>
  </si>
  <si>
    <t>VN6722394</t>
  </si>
  <si>
    <t>Số 2, Ngõ 63/1/33 phố Trần Quốc Vượng, Phường Dịch Vọng Hậu, Quận Cầu Giấy</t>
  </si>
  <si>
    <t>LECVN026502574513</t>
  </si>
  <si>
    <t>VN6207978</t>
  </si>
  <si>
    <t>Số 68 Phố Phương Liệt, Phường Phương Liệt, Quận Thanh Xuân</t>
  </si>
  <si>
    <t>LECVN024585515683</t>
  </si>
  <si>
    <t>VN9621523</t>
  </si>
  <si>
    <t>61 Trần Hưng Đạo, Quận Hoàn Kiếm</t>
  </si>
  <si>
    <t>LECVN023401108843</t>
  </si>
  <si>
    <t>740 Trương Định, Thịnh Liệt, Quận Hoàng Mai</t>
  </si>
  <si>
    <t>LECVN021698003243</t>
  </si>
  <si>
    <t>VN5140987</t>
  </si>
  <si>
    <t>Số 12 Ngõ 15 Đường Bùi Ngọc Dương, Quận Hai Bà Trưng</t>
  </si>
  <si>
    <t>LECVN026173905443</t>
  </si>
  <si>
    <t>VN8600414</t>
  </si>
  <si>
    <t>LECVN024281878063</t>
  </si>
  <si>
    <t>VN5941998</t>
  </si>
  <si>
    <t>21 ngách 37/2, phố Dịch Vọng, Phường Dịch Vọng, Quận Cầu Giấy</t>
  </si>
  <si>
    <t>LECVN028377410163</t>
  </si>
  <si>
    <t>VN4984058</t>
  </si>
  <si>
    <t>Thôn Đức Hậu, Xã Đức Hoà, Huyện Sóc Sơn, Thành phố Hà Nội, Huyện Sóc Sơn</t>
  </si>
  <si>
    <t>LECVN027369986143</t>
  </si>
  <si>
    <t>VN9250145</t>
  </si>
  <si>
    <t>36/72 đường dương quảng hàm, P. Quan Hoa, Q. Cầu Giấy, TP. Hà Nội, Quận Cầu Giấy</t>
  </si>
  <si>
    <t>LECVN024297370413</t>
  </si>
  <si>
    <t>4 Đ. Bờ Sông Sét, Thịnh Liệt, Quận Hoàng Mai</t>
  </si>
  <si>
    <t>LECVN028489121243</t>
  </si>
  <si>
    <t>VN9643740</t>
  </si>
  <si>
    <t>Số 5, Ngõ 166 Đường Đội Cấn, Phường Đội Cấn, Quận Ba Đình</t>
  </si>
  <si>
    <t>LECVN026427761603</t>
  </si>
  <si>
    <t>VN6200822</t>
  </si>
  <si>
    <t>56 P. Trần Quốc Toản, Trần Hưng Đạo, Quận Hoàn Kiếm</t>
  </si>
  <si>
    <t>LECVN022504785673</t>
  </si>
  <si>
    <t>VN6416489</t>
  </si>
  <si>
    <t>Số 10/17/325 đường Nguyễn Khang, Phường Yên Hoà, Quận Cầu Giấy, Quận Cầu Giấy</t>
  </si>
  <si>
    <t>LECVN028824915054</t>
  </si>
  <si>
    <t>VN7844725</t>
  </si>
  <si>
    <t>Số 21, Ngõ 349/30 Minh Khai, Quận Hai Bà Trưng</t>
  </si>
  <si>
    <t>LECVN020166249974</t>
  </si>
  <si>
    <t>VN6458999</t>
  </si>
  <si>
    <t>73 P. Trần Quốc Toản, Trần Hưng Đạo, Quận Hoàn Kiếm</t>
  </si>
  <si>
    <t>LECVN023349083284</t>
  </si>
  <si>
    <t>VN7381962</t>
  </si>
  <si>
    <t>Số 21, Trần Phú, Quận Hà Đông</t>
  </si>
  <si>
    <t>LECVN023207327523</t>
  </si>
  <si>
    <t>VN39762</t>
  </si>
  <si>
    <t>133/22 tôn thất tùng, P. Khương Thượng, Q. Đống Đa, TP. Hà Nội, Quận Đống Đa</t>
  </si>
  <si>
    <t>LECVN022098339173</t>
  </si>
  <si>
    <t>VN2555552</t>
  </si>
  <si>
    <t>Số 16, Ngách 18, Ngõ 524 Bạch Đằng, Quận Hai Bà Trưng</t>
  </si>
  <si>
    <t>LECVN027413396564</t>
  </si>
  <si>
    <t>VN4100319</t>
  </si>
  <si>
    <t>Số nhà 9, Ngõ 18, dãy B, tổ 16 , đường Ngô Quyền, Quận Hà Đông</t>
  </si>
  <si>
    <t>LECVN020913758833</t>
  </si>
  <si>
    <t>VN4381308</t>
  </si>
  <si>
    <t>Số 22 ngõ 23 Phan Văn Trường, Phường Dịch Vọng Hậu, Quận Cầu Giấy</t>
  </si>
  <si>
    <t>LECVN024754178913</t>
  </si>
  <si>
    <t>VN5636275</t>
  </si>
  <si>
    <t>101 D4 Đặng Văn ngữ, P. Trung Tự, Q. Đống Đa, TP. Hà Nội, Quận Đống Đa</t>
  </si>
  <si>
    <t>LECVN023783920833</t>
  </si>
  <si>
    <t>32/219 nguyen ngoc vu, P. Trung Hòa, Q. Cầu Giấy, TP. Hà Nội, Quận Cầu Giấy</t>
  </si>
  <si>
    <t>LECVN022616581214</t>
  </si>
  <si>
    <t>VN1502874</t>
  </si>
  <si>
    <t>Số 16 Hẻm 5 Ngách 59 Ngõ 176 Phố Trương Định, Quận Hai Bà Trưng</t>
  </si>
  <si>
    <t>LECVN028200238883</t>
  </si>
  <si>
    <t>45 Ng. 406 Âu Cơ, Nhật Tân, Quận Tây Hồ</t>
  </si>
  <si>
    <t>LECVN025452317814</t>
  </si>
  <si>
    <t>VN7288115</t>
  </si>
  <si>
    <t>Số 42 ngõ 246 phố Minh Khai, Quận Hai Bà Trưng</t>
  </si>
  <si>
    <t>LECVN022783511663</t>
  </si>
  <si>
    <t>VN2667712</t>
  </si>
  <si>
    <t>C9 tập thể kim liên, P. Kim Liên, Q. Đống Đa, TP. Hà Nội, Quận Đống Đa</t>
  </si>
  <si>
    <t>LECVN026055529383</t>
  </si>
  <si>
    <t>VN1653024</t>
  </si>
  <si>
    <t>128 Ng. 56 P. Thạch Cầu, Quận Long Biên</t>
  </si>
  <si>
    <t>LECVN024506625434</t>
  </si>
  <si>
    <t>VN3512615</t>
  </si>
  <si>
    <t>Tầng 11, Tòa nhà Đa Năng, Số 169 Nguyễn Ngọc Vũ, Phường Trung Hoà, Quận Cầu Giấy</t>
  </si>
  <si>
    <t>LECVN022820579574</t>
  </si>
  <si>
    <t>105 C5 Trung Tự, P. Trung Tự, Q. Đống Đa, TP. Hà Nội, Quận Đống Đa</t>
  </si>
  <si>
    <t>LECVN027424796473</t>
  </si>
  <si>
    <t>VN5940578</t>
  </si>
  <si>
    <t>Số nhà 2, Đường Vân Gia, Tổ 1, Phường Quang Trung, Thành Phố Sơn Tây</t>
  </si>
  <si>
    <t>LECVN025585517913</t>
  </si>
  <si>
    <t>VN5620544</t>
  </si>
  <si>
    <t>81 P. Trần Quốc Toản, Trần Hưng Đạo, Quận Hoàn Kiếm</t>
  </si>
  <si>
    <t>LECVN020908117814</t>
  </si>
  <si>
    <t>VN6980975</t>
  </si>
  <si>
    <t>đội 11, Thôn 2, Mê Linh, Hà Nội, Huyện Mê Linh</t>
  </si>
  <si>
    <t>LECVN022868621023</t>
  </si>
  <si>
    <t>VN5227690</t>
  </si>
  <si>
    <t>, Huyện Thạch Thất</t>
  </si>
  <si>
    <t>Huyện Thạch Thất</t>
  </si>
  <si>
    <t>LECVN029892472133</t>
  </si>
  <si>
    <t>VN7537124</t>
  </si>
  <si>
    <t>Số 50 ngõ 169 phố Minh Khai, Quận Hai Bà Trưng</t>
  </si>
  <si>
    <t>LECVN020355399763</t>
  </si>
  <si>
    <t>VN7710953</t>
  </si>
  <si>
    <t>Số 3 ngõ 4, P. Phương Mai, Q. Đống Đa, TP. Hà Nội, Quận Đống Đa</t>
  </si>
  <si>
    <t>LECVN024695756484</t>
  </si>
  <si>
    <t>VN4364382</t>
  </si>
  <si>
    <t>Số 9 ngõ 6 Phương Mai, P. Phương Mai, Q. Đống Đa, TP. Hà Nội, Quận Đống Đa</t>
  </si>
  <si>
    <t>LECVN023226238043</t>
  </si>
  <si>
    <t>VN8865836</t>
  </si>
  <si>
    <t>Số 13, ngách 65/37 Yên Lộ, Quận Hà Đông</t>
  </si>
  <si>
    <t>LECVN021124907474</t>
  </si>
  <si>
    <t>VN5278037</t>
  </si>
  <si>
    <t>105 Nam Đồng, P. Nam Đồng, Q. Đống Đa, TP. Hà Nội, Quận Đống Đa</t>
  </si>
  <si>
    <t>LECVN021506043373</t>
  </si>
  <si>
    <t>VN3341399</t>
  </si>
  <si>
    <t>Đầu ngõ 119 Hồ Đắc Di, P. Trung Tự, Q. Đống Đa, TP. Hà Nội, Quận Đống Đa</t>
  </si>
  <si>
    <t>LECVN023858603583</t>
  </si>
  <si>
    <t>VN9900675</t>
  </si>
  <si>
    <t>Số 8, ngách 41 ngõ 204 phố Lê Thanh Nghị, Quận Hai Bà Trưng</t>
  </si>
  <si>
    <t>LECVN026972801333</t>
  </si>
  <si>
    <t>VN8873526</t>
  </si>
  <si>
    <t>8 Điện Biên Phủ, Cửa Nam, Quận Hoàn Kiếm</t>
  </si>
  <si>
    <t>LECVN020344767353</t>
  </si>
  <si>
    <t>VN2830014</t>
  </si>
  <si>
    <t>2-12 Điện Biên Phủ, Hàng Bông, Quận Hoàn Kiếm</t>
  </si>
  <si>
    <t>LECVN021667366223</t>
  </si>
  <si>
    <t>VN5293050</t>
  </si>
  <si>
    <t>Số 46 đường Hàng Cháo, Quận Đống Đa</t>
  </si>
  <si>
    <t>LECVN025985343983</t>
  </si>
  <si>
    <t>VN8617730</t>
  </si>
  <si>
    <t>65 đường Hoàng Quốc Việt, Xã Cổ Nhuế, Huyện Từ Liêm</t>
  </si>
  <si>
    <t>LECVN022086321834</t>
  </si>
  <si>
    <t>VN8228057</t>
  </si>
  <si>
    <t>Tầng 10, Số 7 Tôn Thất Thuyết, Phường Dịch Vọng Hậu, Quận Cầu Giấy, Quận Cầu Giấy</t>
  </si>
  <si>
    <t>LECVN024925056793</t>
  </si>
  <si>
    <t>VN7835746</t>
  </si>
  <si>
    <t>Số 5 ngõ 48 phố Vĩnh Tuy, Quận Hai Bà Trưng</t>
  </si>
  <si>
    <t>LECVN029683142023</t>
  </si>
  <si>
    <t>VN32859</t>
  </si>
  <si>
    <t>Số 25, ngách 14/5 ngõ 14 phố Vạn Kiếp, Quận Hai Bà Trưng</t>
  </si>
  <si>
    <t>LECVN025908833503</t>
  </si>
  <si>
    <t>VN2109427</t>
  </si>
  <si>
    <t>Số 31 ngõ 52 Tạ Quang Bửu, Quận Hai Bà Trưng</t>
  </si>
  <si>
    <t>LECVN026767066803</t>
  </si>
  <si>
    <t>202 CT5, khu đô thị Mỹ Đình, Xã Mễ Trì, Huyện Từ Liêm</t>
  </si>
  <si>
    <t>LECVN022705740243</t>
  </si>
  <si>
    <t>Số 9 ngõ 31/11 Đường Phan Đình Giót, Phường Phương Liệt, Quận Thanh Xuân</t>
  </si>
  <si>
    <t>LECVN023628628963</t>
  </si>
  <si>
    <t>VN3989128</t>
  </si>
  <si>
    <t>29/34 nguyen thi dinh, P. Trung Hòa, Q. Cầu Giấy, TP. Hà Nội, Quận Cầu Giấy</t>
  </si>
  <si>
    <t>LECVN023062818183</t>
  </si>
  <si>
    <t>116 Ng. 56 P. Thạch Cầu, Quận Long Biên</t>
  </si>
  <si>
    <t>LECVN024824615604</t>
  </si>
  <si>
    <t>VN6226876</t>
  </si>
  <si>
    <t>Số nhà 5, Xóm Giữa, Thôn Đồng Cả, Xã Tân Dân, Huyện Phú Xuyên, Thành phố Hà Nội, Huyện Phú Xuyên</t>
  </si>
  <si>
    <t>Huyện Phú Xuyên</t>
  </si>
  <si>
    <t>LECVN023118973543</t>
  </si>
  <si>
    <t>VN4766199</t>
  </si>
  <si>
    <t>Số 3, ngõ 495, đường Nguyễn Trãi, Phường Thanh Xuân Nam, Quận Thanh Xuân</t>
  </si>
  <si>
    <t>LECVN026361211923</t>
  </si>
  <si>
    <t>VN4168463</t>
  </si>
  <si>
    <t>Số 19A12, Ngõ 2, Đường Cầu Bươu, Xã Tả Thanh Oai, Huyện Thanh Trì</t>
  </si>
  <si>
    <t>LECVN022596217503</t>
  </si>
  <si>
    <t>VN2952157</t>
  </si>
  <si>
    <t>Ngõ 78 Giải Phóng, sân nhà H1, P. Phương Mai, Q. Đống Đa, TP. Hà Nội, Quận Đống Đa</t>
  </si>
  <si>
    <t>LECVN020763873743</t>
  </si>
  <si>
    <t>VN9004315</t>
  </si>
  <si>
    <t>198 P. Hàng Bông, Hàng Bông, Quận Hoàn Kiếm</t>
  </si>
  <si>
    <t>LECVN023609873144</t>
  </si>
  <si>
    <t>VN2057959</t>
  </si>
  <si>
    <t>Số 5, ngõ 31 phố Thọ Sơn, Thị Trấn Đại Nghĩa, Huyện Mỹ Đức, Thành phố Hà Nội, Huyện Mỹ Đức</t>
  </si>
  <si>
    <t>Huyện Mỹ Đức</t>
  </si>
  <si>
    <t>LECVN027323981643</t>
  </si>
  <si>
    <t>VN8359638</t>
  </si>
  <si>
    <t>Số 40, Thôn Đạo Tú, Xã Quảng Phú Cầu, Huyện Ứng Hoà, Huyện Ứng Hòa</t>
  </si>
  <si>
    <t>Huyện Ứng Hòa</t>
  </si>
  <si>
    <t>LECVN026172392024</t>
  </si>
  <si>
    <t>VN5852321</t>
  </si>
  <si>
    <t>Số nhà 104B Ngõ 267 phố Khương Trung, Phường Khương Trung, Quận Thanh Xuân</t>
  </si>
  <si>
    <t>LECVN021951817584</t>
  </si>
  <si>
    <t>VN4456326</t>
  </si>
  <si>
    <t>182 P. Hàng Bông, Hàng Bông, Quận Hoàn Kiếm</t>
  </si>
  <si>
    <t>LECVN022979127423</t>
  </si>
  <si>
    <t>VN8981254</t>
  </si>
  <si>
    <t>282 đường Bưởi, Phường Vĩnh Phúc, Quận Ba Đình</t>
  </si>
  <si>
    <t>LECVN028905320783</t>
  </si>
  <si>
    <t>VN8902674</t>
  </si>
  <si>
    <t>85 Ng. 56 P. Thạch Cầu, Quận Long Biên</t>
  </si>
  <si>
    <t>LECVN022680006633</t>
  </si>
  <si>
    <t>VN2556941</t>
  </si>
  <si>
    <t>Số 12 ngõ 191A phố Đại La, Quận Hai Bà Trưng</t>
  </si>
  <si>
    <t>LECVN028990400213</t>
  </si>
  <si>
    <t>VN6909852</t>
  </si>
  <si>
    <t>Số 13 ngách 36, Ngõ 203 Kim Ngưu, Quận Hai Bà Trưng</t>
  </si>
  <si>
    <t>LECVN022125952364</t>
  </si>
  <si>
    <t>VN7634133</t>
  </si>
  <si>
    <t>Số 32 ngõ 218 Phố Đội Cấn, Phường Liễu Giai, Quận Ba Đình</t>
  </si>
  <si>
    <t>LECVN024395298104</t>
  </si>
  <si>
    <t>VN34785</t>
  </si>
  <si>
    <t>214 hoang ngân, P. Trung Hòa, Q. Cầu Giấy, TP. Hà Nội, Quận Cầu Giấy</t>
  </si>
  <si>
    <t>LECVN023850502063</t>
  </si>
  <si>
    <t>VN4678679</t>
  </si>
  <si>
    <t>Xóm Viện, Thôn Thạch Lỗi, Xã Thanh Xuân, Huyện Sóc Sơn, Thành phố Hà Nội, Huyện Sóc Sơn</t>
  </si>
  <si>
    <t>LECVN020869810144</t>
  </si>
  <si>
    <t>VN9598087</t>
  </si>
  <si>
    <t>Số 11 ngõ 6 Phương mai, P. Phương Mai, Q. Đống Đa, TP. Hà Nội, Quận Đống Đa</t>
  </si>
  <si>
    <t>LECVN025822187383</t>
  </si>
  <si>
    <t>VN1209619</t>
  </si>
  <si>
    <t>Số nhà 22, Dãy A, Ngõ 18 Ngô Quyền, Quận Hà Đông</t>
  </si>
  <si>
    <t>LECVN024869861644</t>
  </si>
  <si>
    <t>VN9769272</t>
  </si>
  <si>
    <t>, Quận Hai Bà Trưng</t>
  </si>
  <si>
    <t>LECVN020487598553</t>
  </si>
  <si>
    <t>VN1965821</t>
  </si>
  <si>
    <t>11A, Ngõ 167 Dương Quảng Hàm, Phường Quan Hoa, Quận Cầu Giấy</t>
  </si>
  <si>
    <t>LECVN023882006533</t>
  </si>
  <si>
    <t>VN4335132</t>
  </si>
  <si>
    <t>Số 32, khu D, The Manor, Mỹ Đình, Xã Mễ Trì, Huyện Từ Liêm</t>
  </si>
  <si>
    <t>LECVN020162368283</t>
  </si>
  <si>
    <t>Số 30 thôn Thắng Lợi, Xã Phú Minh, Huyện Sóc Sơn, Thành phố Hà Nội, Huyện Sóc Sơn</t>
  </si>
  <si>
    <t>LECVN023852716373</t>
  </si>
  <si>
    <t>VN2181761</t>
  </si>
  <si>
    <t>268 Phạm Văn Đồng, Huyện Từ Liêm</t>
  </si>
  <si>
    <t>LECVN029110879853</t>
  </si>
  <si>
    <t>VN5651725</t>
  </si>
  <si>
    <t>25A ngõ 87, Tổ 9, Đường Nguyễn Phong Sắc, Phường Dịch Vọng, Quận Cầu Giấy</t>
  </si>
  <si>
    <t>LECVN021187945443</t>
  </si>
  <si>
    <t>VN2792999</t>
  </si>
  <si>
    <t>171 P. Hàng Bông, Hàng Bông, Quận Hoàn Kiếm</t>
  </si>
  <si>
    <t>LECVN022008189023</t>
  </si>
  <si>
    <t>VN6446657</t>
  </si>
  <si>
    <t>130B Hàng Bông, Quận Hoàn Kiếm</t>
  </si>
  <si>
    <t>LECVN023220398894</t>
  </si>
  <si>
    <t>VN9189267</t>
  </si>
  <si>
    <t>Số 43 ngõ 131 Thái Hà, P. Thịnh Quang, Q. Đống Đa, TP. Hà Nội, Quận Đống Đa</t>
  </si>
  <si>
    <t>LECVN021269811093</t>
  </si>
  <si>
    <t>VN5959341</t>
  </si>
  <si>
    <t>Số nhà 68/116 phố Nhân Hoà, Phường Nhân Chính, Quận Thanh Xuân</t>
  </si>
  <si>
    <t>LECVN023393567734</t>
  </si>
  <si>
    <t>VN6324835</t>
  </si>
  <si>
    <t>Số 6, ngách 1/11, khu tập thể Viện Luyện Kim, Xã Nhị Khê, Huyện Thường Tín</t>
  </si>
  <si>
    <t>LECVN026702968194</t>
  </si>
  <si>
    <t>VN9465038</t>
  </si>
  <si>
    <t>, Huyện Từ Liêm</t>
  </si>
  <si>
    <t>LECVN027883530003</t>
  </si>
  <si>
    <t>VN73116</t>
  </si>
  <si>
    <t>Số 675 Hoàng Hoa Thám, Phường Vĩnh Phúc, Quận Ba Đình</t>
  </si>
  <si>
    <t>LECVN021712025483</t>
  </si>
  <si>
    <t>VN9437873</t>
  </si>
  <si>
    <t>43 P. Tư Đình, Quận Long Biên</t>
  </si>
  <si>
    <t>LECVN024256842233</t>
  </si>
  <si>
    <t>VN50260</t>
  </si>
  <si>
    <t>131 Đường Vĩnh Kỳ, Tân Hội, Đan Phượng, Hà Nội, Việt Nam, Huyện Đan Phượng</t>
  </si>
  <si>
    <t>Huyện Đan Phượng</t>
  </si>
  <si>
    <t>LECVN024116994983</t>
  </si>
  <si>
    <t>VN8275581</t>
  </si>
  <si>
    <t>118 Hàng Bông, Quận Hoàn Kiếm</t>
  </si>
  <si>
    <t>LECVN028264607564</t>
  </si>
  <si>
    <t>VN3447573</t>
  </si>
  <si>
    <t>Số 573 Phố Kim Mã, Phường Ngọc Khánh, Quận Ba Đình</t>
  </si>
  <si>
    <t>LECVN022875113783</t>
  </si>
  <si>
    <t>VN16559</t>
  </si>
  <si>
    <t>Số 17, ngõ 39 phố Dịch Vọng, Phường Dịch Vọng,, Quận Cầu Giấy</t>
  </si>
  <si>
    <t>LECVN022187878143</t>
  </si>
  <si>
    <t>, Huyện Đông Anh</t>
  </si>
  <si>
    <t>LECVN025826926763</t>
  </si>
  <si>
    <t>VN32846</t>
  </si>
  <si>
    <t>127 Hồ Tùng Mậu, Thị Trấn Cầu Diễn, Huyện Từ Liêm</t>
  </si>
  <si>
    <t>LECVN024299102583</t>
  </si>
  <si>
    <t>VN7791529</t>
  </si>
  <si>
    <t>Số nhà 55 Ngõ 40 Phố Tạ Quang Bửu, Quận Hai Bà Trưng</t>
  </si>
  <si>
    <t>LECVN029433155803</t>
  </si>
  <si>
    <t>257 ngõ thịnh quang, P. Thịnh Quang, Q. Đống Đa, TP. Hà Nội, Quận Đống Đa</t>
  </si>
  <si>
    <t>LECVN025887367824</t>
  </si>
  <si>
    <t>VN4568179</t>
  </si>
  <si>
    <t>Nhà số 5, Ngách 1/4, Ngõ 4- Thượng Phúc, Đội 7, Xã Tả Thanh Oai, Huyện Thanh Trì</t>
  </si>
  <si>
    <t>LECVN026472198993</t>
  </si>
  <si>
    <t>VN3403772</t>
  </si>
  <si>
    <t>Số 19, hẻm 38, ngách 77, ngõ 207 Bùi Xương Trạch, Phường Khương Đình, Quận Thanh Xuân</t>
  </si>
  <si>
    <t>LECVN020409680493</t>
  </si>
  <si>
    <t>VN9453721</t>
  </si>
  <si>
    <t>342 Đê La Thành, P. Nam Đồng, Q. Đống Đa, TP. Hà Nội, Quận Đống Đa</t>
  </si>
  <si>
    <t>LECVN028089304964</t>
  </si>
  <si>
    <t>VN3476500</t>
  </si>
  <si>
    <t>Số nhà 27, ngách 44/164, ngõ 36 Đường Trần Thái Tông, Phường Dịch Vọng Hậu, Quận Cầu Giấy</t>
  </si>
  <si>
    <t>LECVN022735745573</t>
  </si>
  <si>
    <t>VN8363088</t>
  </si>
  <si>
    <t>Số 285 Khâm Thiên, Quận Đống Đa</t>
  </si>
  <si>
    <t>LECVN025275996443</t>
  </si>
  <si>
    <t>VN9323288</t>
  </si>
  <si>
    <t>Số 2, ngách 1A/9, ngõ 1 Nhân Hoà, Phường Nhân Chính, Quận Thanh Xuân</t>
  </si>
  <si>
    <t>LECVN026487605704</t>
  </si>
  <si>
    <t>VN3255866</t>
  </si>
  <si>
    <t>93 Ng. 663 Trương Định, Thịnh Liệt, Quận Hoàng Mai</t>
  </si>
  <si>
    <t>LECVN029081772843</t>
  </si>
  <si>
    <t>VN7241721</t>
  </si>
  <si>
    <t>Số Nhà 176, Đường 419, Thôn 4, Xã Đại Đồng, Huyện Thạch Thất</t>
  </si>
  <si>
    <t>LECVN026260643284</t>
  </si>
  <si>
    <t>141/172 P. Giáp Nhị, Thịnh Liệt, Quận Hoàng Mai</t>
  </si>
  <si>
    <t>LECVN026492049874</t>
  </si>
  <si>
    <t>VN6153785</t>
  </si>
  <si>
    <t>, Huyện Mê Linh</t>
  </si>
  <si>
    <t>LECVN022738121413</t>
  </si>
  <si>
    <t>VN9721398</t>
  </si>
  <si>
    <t>Tầng 2, Tòa CIC, Số 02 Nguyễn Thị Duệ, Phường Yên Hoà, Quận Cầu Giấy</t>
  </si>
  <si>
    <t>LECVN023012239623</t>
  </si>
  <si>
    <t>VN8487065</t>
  </si>
  <si>
    <t>LECVN029073535223</t>
  </si>
  <si>
    <t>VN6399185</t>
  </si>
  <si>
    <t>12/191 khuong thuong, P. Khương Thượng, Q. Đống Đa, TP. Hà Nội, Quận Đống Đa</t>
  </si>
  <si>
    <t>LECVN024334022834</t>
  </si>
  <si>
    <t>VN4400995</t>
  </si>
  <si>
    <t>73 Ng. 406 Âu Cơ, Nhật Tân, Quận Tây Hồ</t>
  </si>
  <si>
    <t>LECVN022032906453</t>
  </si>
  <si>
    <t>VN8289755</t>
  </si>
  <si>
    <t>Số 83, Hẻm 173/68/147 Hoàng Hoa Thám, Phường Ngọc Hà, Quận Ba Đình</t>
  </si>
  <si>
    <t>LECVN023400305423</t>
  </si>
  <si>
    <t>VN82927730</t>
  </si>
  <si>
    <t>60b20 kim liên ( chợ kim liên), P. Kim Liên, Q. Đống Đa, TP. Hà Nội, Quận Đống Đa</t>
  </si>
  <si>
    <t>LECVN029509408673</t>
  </si>
  <si>
    <t>Số 7 ngõ 21 Phạm Ngọc Thạch, P. Kim Liên, Q. Đống Đa, TP. Hà Nội, Quận Đống Đa</t>
  </si>
  <si>
    <t>LECVN021808553963</t>
  </si>
  <si>
    <t>VN95386</t>
  </si>
  <si>
    <t>Số 15, Ngách 27, Ngõ 41 Phố Vọng, Quận Hai Bà Trưng</t>
  </si>
  <si>
    <t>LECVN021660194674</t>
  </si>
  <si>
    <t>VN98953804</t>
  </si>
  <si>
    <t>48/77/207 Bùi Xương Trạch, Phường Thượng Đình, Quận Thanh Xuân</t>
  </si>
  <si>
    <t>LECVN028454165323</t>
  </si>
  <si>
    <t>VN1957582</t>
  </si>
  <si>
    <t>Số 69E, ngõ 619, đường Vũ Tông Phan, Tổ 2, Cụm 5, Phường Khương Đình, Quận Thanh Xuân</t>
  </si>
  <si>
    <t>LECVN022563224014</t>
  </si>
  <si>
    <t>VN6848676</t>
  </si>
  <si>
    <t>Số 4 ngõ 126 Hoàng Văn Thái, Phường Khương Mai, Quận Thanh Xuân</t>
  </si>
  <si>
    <t>LECVN022401309113</t>
  </si>
  <si>
    <t>VN47199</t>
  </si>
  <si>
    <t>65 P. Tư Đình, Quận Long Biên</t>
  </si>
  <si>
    <t>LECVN029812195563</t>
  </si>
  <si>
    <t>VN8989807</t>
  </si>
  <si>
    <t>LECVN022291670504</t>
  </si>
  <si>
    <t>VN1738406</t>
  </si>
  <si>
    <t>số 01 A7 tập thể nam đồng, phường nam đồng, đống đa, Hà Nội (ngõ chợ giao hàng từ 11h đến 3h chiều, xe máy, xe xu cóc) liên hệ trước khi giao hàng 30 phút, P. Nam Đồng, Q. Đống Đa, TP. Hà Nội, Quận Đống Đa</t>
  </si>
  <si>
    <t>LECVN021538182224</t>
  </si>
  <si>
    <t>VN7636959</t>
  </si>
  <si>
    <t>101A1 Liên Cơ, P. Quan Hoa, Q. Cầu Giấy, TP. Hà Nội, Quận Cầu Giấy</t>
  </si>
  <si>
    <t>LECVN024042158303</t>
  </si>
  <si>
    <t>VN1516905</t>
  </si>
  <si>
    <t>99b Ngõ 374 Âu Cơ, Nhật Tân, Quận Tây Hồ</t>
  </si>
  <si>
    <t>LECVN029123228773</t>
  </si>
  <si>
    <t>VN6002055</t>
  </si>
  <si>
    <t>, Quận Cầu Giấy</t>
  </si>
  <si>
    <t>LECVN023987937183</t>
  </si>
  <si>
    <t>VN4690007</t>
  </si>
  <si>
    <t>Số nhà 62 ngõ 699 đường Vũ Tông Phan, Phường Khương Đình, Quận Thanh Xuân</t>
  </si>
  <si>
    <t>LECVN026488276204</t>
  </si>
  <si>
    <t>VN6568423</t>
  </si>
  <si>
    <t>103 Kim Hoa, P. Phương Liên, Q. Đống Đa, TP. Hà Nội, Quận Đống Đa</t>
  </si>
  <si>
    <t>LECVN024780745353</t>
  </si>
  <si>
    <t>VN4262495</t>
  </si>
  <si>
    <t>Thôn Chân Chim, Xã Phúc Lâm, Huyện Mỹ Đức, Thành phố Hà Nội, Huyện Mỹ Đức</t>
  </si>
  <si>
    <t>LECVN023853625934</t>
  </si>
  <si>
    <t>VN5230859</t>
  </si>
  <si>
    <t>Thôn Muồng Cháu - Xã Vân Hòa - Huyện Ba Vì - Hà Nội, Huyện Ba Vì</t>
  </si>
  <si>
    <t>Huyện Ba Vì</t>
  </si>
  <si>
    <t>LECVN029121682783</t>
  </si>
  <si>
    <t>96,P. Giáp Nhị, Thịnh Liệt, Quận Hoàng Mai</t>
  </si>
  <si>
    <t>LECVN023169288693</t>
  </si>
  <si>
    <t>VN2110365</t>
  </si>
  <si>
    <t>191 khương thượng, P. Khương Thượng, Q. Đống Đa, TP. Hà Nội, Quận Đống Đa</t>
  </si>
  <si>
    <t>LECVN026659835174</t>
  </si>
  <si>
    <t>VN6452998</t>
  </si>
  <si>
    <t>Số 9 phố Đỗ Quang, Phường Trung Hoà, Quận Cầu Giấy, Quận Cầu Giấy</t>
  </si>
  <si>
    <t>LECVN024547443434</t>
  </si>
  <si>
    <t>VN3474313</t>
  </si>
  <si>
    <t>LECVN022094797223</t>
  </si>
  <si>
    <t>VN6938615</t>
  </si>
  <si>
    <t>Số 6, ngách 71/14/3 đường Hoàng Văn Thái, Phường Khương Mai, Quận Thanh Xuân</t>
  </si>
  <si>
    <t>LECVN028790315133</t>
  </si>
  <si>
    <t>VN9891387</t>
  </si>
  <si>
    <t>Số 398 Đường Nguyễn Trãi, Phường Thanh Xuân Trung,, Quận Thanh Xuân</t>
  </si>
  <si>
    <t>LECVN028666710043</t>
  </si>
  <si>
    <t>VN1312233</t>
  </si>
  <si>
    <t>77 Ngõ 148 Đường Trần Duy Hưng, Phường Trung Hoà, Quận Cầu Giấy</t>
  </si>
  <si>
    <t>LECVN028187352393</t>
  </si>
  <si>
    <t>VN8254182</t>
  </si>
  <si>
    <t>120 Kim Mã, Phường Kim Mã, Quận Ba Đình</t>
  </si>
  <si>
    <t>LECVN025321213774</t>
  </si>
  <si>
    <t>33 P. Hà Trung, Hàng Bông, Quận Hoàn Kiếm</t>
  </si>
  <si>
    <t>LECVN027593638954</t>
  </si>
  <si>
    <t>VN4722499</t>
  </si>
  <si>
    <t>16, Ng.88, P. Giáp Nhị, Thịnh Liệt, Quận Hoàng Mai</t>
  </si>
  <si>
    <t>LECVN020808688834</t>
  </si>
  <si>
    <t>Sn 93/ngõ 354/trường Chinh Đống Đa Hà Nội, P. Khương Thượng, Q. Đống Đa, TP. Hà Nội, Quận Đống Đa</t>
  </si>
  <si>
    <t>LECVN020827898703</t>
  </si>
  <si>
    <t>VN3336923</t>
  </si>
  <si>
    <t>6B, Phố Nguyễn Văn Tố, Cửa Đông, Quận Hoàn Kiếm</t>
  </si>
  <si>
    <t>LECVN021131149483</t>
  </si>
  <si>
    <t>VN9892269</t>
  </si>
  <si>
    <t>Số 93 ngách 173/63 Hoàng Hoa Thám, Phường Ngọc Hà, Quận Ba Đình</t>
  </si>
  <si>
    <t>LECVN026229367173</t>
  </si>
  <si>
    <t>VN6760397</t>
  </si>
  <si>
    <t>93 Bát Khối, Tư Đình, Quận Long Biên</t>
  </si>
  <si>
    <t>LECVN029727722073</t>
  </si>
  <si>
    <t>VN2360596</t>
  </si>
  <si>
    <t>Số 6 Tôn Thất Thuyết, Xã Mỹ Đình, Huyện Từ Liêm</t>
  </si>
  <si>
    <t>LECVN028344731703</t>
  </si>
  <si>
    <t>VN3814110</t>
  </si>
  <si>
    <t>Số 03, ngõ 69B, phố Hoàng Văn Thái, Phường Khương Trung, Quận Thanh Xuân</t>
  </si>
  <si>
    <t>LECVN027170288513</t>
  </si>
  <si>
    <t>VN3197216</t>
  </si>
  <si>
    <t>Số 79, Ngách 101, Ngõ 509/68 Phố Vũ Tông Phan, Phường Khương Đình, Quận Thanh Xuân</t>
  </si>
  <si>
    <t>LECVN021964666303</t>
  </si>
  <si>
    <t>VN7466159</t>
  </si>
  <si>
    <t>Số 09 đường Hoàng Cầu, Quận Đống Đa</t>
  </si>
  <si>
    <t>LECVN023909210104</t>
  </si>
  <si>
    <t>VN7429412</t>
  </si>
  <si>
    <t>24 Ngõ 612 - Lạc Long Quân, Nhật Tân, Quận Tây Hồ</t>
  </si>
  <si>
    <t>LECVN020969174294</t>
  </si>
  <si>
    <t>VN4534517</t>
  </si>
  <si>
    <t>14 ngách 24, ngõ 133, đường Xuân Thủy, Phường Dịch Vọng Hậu,, Quận Cầu Giấy</t>
  </si>
  <si>
    <t>LECVN028502763473</t>
  </si>
  <si>
    <t>VN34621</t>
  </si>
  <si>
    <t>129/42 Đường Đ. Bát Khối, Quận Long Biên</t>
  </si>
  <si>
    <t>LECVN022535499923</t>
  </si>
  <si>
    <t>VN4862742</t>
  </si>
  <si>
    <t>Số 6/60 ngách 29/78 Khương Hạ, Phường Khương Đình, Quận Thanh Xuân</t>
  </si>
  <si>
    <t>LECVN024287854044</t>
  </si>
  <si>
    <t>VN4737571</t>
  </si>
  <si>
    <t>Khu đô thị bắc Cổ Nhuế-Chèm, xã Đông Ngạc, Xã Đông Ngạc, Huyện Từ Liêm</t>
  </si>
  <si>
    <t>LECVN021202349773</t>
  </si>
  <si>
    <t>VN4380205</t>
  </si>
  <si>
    <t>Thôn Xuân Thủy - Xã Thủy Xuân Tiên - Huyện Chương Mỹ, Hà Nội, Việt Nam, Huyện Chương Mỹ</t>
  </si>
  <si>
    <t>LECVN022163577493</t>
  </si>
  <si>
    <t>VN2865220</t>
  </si>
  <si>
    <t>Số 65 Phố Đốc Ngữ, Phường Liễu Giai, Quận Ba Đình</t>
  </si>
  <si>
    <t>LECVN027552140893</t>
  </si>
  <si>
    <t>VN8928693</t>
  </si>
  <si>
    <t>137 trung kính, P. Trung Hòa, Q. Cầu Giấy, TP. Hà Nội, Quận Cầu Giấy</t>
  </si>
  <si>
    <t>LECVN029262214813</t>
  </si>
  <si>
    <t>VN7716715</t>
  </si>
  <si>
    <t>Số 105 Nguyễn Xiển, Phường Hạ Đình, Quận Thanh Xuân</t>
  </si>
  <si>
    <t>LECVN020899847674</t>
  </si>
  <si>
    <t>24 T1 Hoàng Đạo Thuý, P. Trung Hòa, Quận Cầu Giấy</t>
  </si>
  <si>
    <t>LECVN027830750293</t>
  </si>
  <si>
    <t>VN4064226</t>
  </si>
  <si>
    <t>LECVN021919271043</t>
  </si>
  <si>
    <t>VN2192637</t>
  </si>
  <si>
    <t>Số 128C Quan Nhân, Phường Nhân Chính, Quận Thanh Xuân</t>
  </si>
  <si>
    <t>LECVN025261690563</t>
  </si>
  <si>
    <t>VN2542980</t>
  </si>
  <si>
    <t>Tầng 3, số 666 Đỗ Đức Dục, Xã Mễ Trì, Huyện Từ Liêm</t>
  </si>
  <si>
    <t>LECVN025338702713</t>
  </si>
  <si>
    <t>VN38815</t>
  </si>
  <si>
    <t>Số 23 Ngõ 53 Đường Thanh Liệt, Xã Thanh Liệt, Huyện Thanh Trì</t>
  </si>
  <si>
    <t>LECVN022583146423</t>
  </si>
  <si>
    <t>VN24109</t>
  </si>
  <si>
    <t>44 P. Nguyễn Văn Tố, Cửa Đông, Quận Hoàn Kiếm</t>
  </si>
  <si>
    <t>LECVN024257787994</t>
  </si>
  <si>
    <t>VN5882829</t>
  </si>
  <si>
    <t>Số 12, Ngõ 345/4 Khương Trung, Phường Khương Đình, Quận Thanh Xuân</t>
  </si>
  <si>
    <t>LECVN027610558353</t>
  </si>
  <si>
    <t>VN2804596</t>
  </si>
  <si>
    <t>sô 68 ,khương Thượng, P. Ngã Tư Sở, Q. Đống Đa, TP. Hà Nội, Quận Đống Đa</t>
  </si>
  <si>
    <t>LECVN020536418113</t>
  </si>
  <si>
    <t>VN39492</t>
  </si>
  <si>
    <t>Tầng 5, Lô A6/D21, khu đô thị Cầu Giấy, đường Dịch Vọng Hậu, Phường Dịch Vọng Hậu, Quận Cầu Giấy</t>
  </si>
  <si>
    <t>LECVN022436118704</t>
  </si>
  <si>
    <t>VN6916563</t>
  </si>
  <si>
    <t>179 P. Nhật Chiêu, Nhật Tân, Quận Tây Hồ</t>
  </si>
  <si>
    <t>LECVN020214622554</t>
  </si>
  <si>
    <t>VN2567036</t>
  </si>
  <si>
    <t>26 Đình Xuyên, Yên Viên, Gia Lâm, Hà Nội, Việt Nam, Huyện Gia Lâm</t>
  </si>
  <si>
    <t>LECVN028641429343</t>
  </si>
  <si>
    <t>VN3403254</t>
  </si>
  <si>
    <t>48 Đinh Bộ Lĩnh, Phường 26, Huyện Thạch Thất</t>
  </si>
  <si>
    <t>LECVN027257781743</t>
  </si>
  <si>
    <t>VN9023897</t>
  </si>
  <si>
    <t>301 nguyễn khang, P. Yên Hòa, Q. Cầu Giấy, TP. Hà Nội, Quận Cầu Giấy</t>
  </si>
  <si>
    <t>LECVN029489946754</t>
  </si>
  <si>
    <t>Số 11, ngách 70, ngõ Thịnh Hào 3, Quận Đống Đa</t>
  </si>
  <si>
    <t>LECVN025326148954</t>
  </si>
  <si>
    <t>VN15963</t>
  </si>
  <si>
    <t>39 Đường Thành, Cửa Đông, Quận Hoàn Kiếm</t>
  </si>
  <si>
    <t>LECVN023728557773</t>
  </si>
  <si>
    <t>VN9658688</t>
  </si>
  <si>
    <t>Số 95 ngõ Xã Đàn 2, P. Nam Đồng, Q. Đống Đa, TP. Hà Nội, Quận Đống Đa</t>
  </si>
  <si>
    <t>LECVN024272471553</t>
  </si>
  <si>
    <t>VN9944834</t>
  </si>
  <si>
    <t>Số nhà 10, Ngõ 2, Khu 2, Xã Phú Minh, Huyện Sóc Sơn, Thành phố Hà Nội, Huyện Sóc Sơn</t>
  </si>
  <si>
    <t>LECVN020117354984</t>
  </si>
  <si>
    <t>VN3329089</t>
  </si>
  <si>
    <t>Số 23 ngõ 40 phố Cự Lộc, Phường Thượng Đình, Quận Thanh Xuân</t>
  </si>
  <si>
    <t>LECVN026616678383</t>
  </si>
  <si>
    <t>VN4728129</t>
  </si>
  <si>
    <t>Số 2A hẻm 358/40A Bùi Xương Trạch, Phường Khương Đình, Quận Thanh Xuân</t>
  </si>
  <si>
    <t>LECVN025115904273</t>
  </si>
  <si>
    <t>VN2228256</t>
  </si>
  <si>
    <t>Số 71 P. Hàng Nón, Cửa Đông, Quận Hoàn Kiếm</t>
  </si>
  <si>
    <t>LECVN020631050573</t>
  </si>
  <si>
    <t>VN5526872</t>
  </si>
  <si>
    <t>Tầng 2, TTTM Interserco, số 17 Phạm Hùng, Huyện Từ Liêm</t>
  </si>
  <si>
    <t>LECVN026017683653</t>
  </si>
  <si>
    <t>VN2774490</t>
  </si>
  <si>
    <t>217 Đ. Ga Đông Anh, Uy Nỗ, Đông Anh, Hà Nội, Việt Nam, Huyện Đông Anh</t>
  </si>
  <si>
    <t>LECVN028953536634</t>
  </si>
  <si>
    <t>VN6873259</t>
  </si>
  <si>
    <t>Số 165 Yên Xá, Xã Tân Triều, Huyện Thanh Trì</t>
  </si>
  <si>
    <t>LECVN020769237953</t>
  </si>
  <si>
    <t>Khu 418, Xã Tân Minh, Huyện Sóc Sơn, Thành phố Hà Nội, Huyện Sóc Sơn</t>
  </si>
  <si>
    <t>LECVN028732887073</t>
  </si>
  <si>
    <t>Số 15 ngách 924/93/1 Nguyễn Khoái, Quận Hai Bà Trưng</t>
  </si>
  <si>
    <t>LECVN020780775403</t>
  </si>
  <si>
    <t>VN2982083</t>
  </si>
  <si>
    <t>33A ngõ 6 Trần Quốc Hoàn, Phường Dịch Vọng Hậu, Quận Cầu Giấy, Thành phố Hà Nội, Quận Cầu Giấy</t>
  </si>
  <si>
    <t>LECVN026456795144</t>
  </si>
  <si>
    <t>Số 35/575 Đường Kim Mã, Phường Kim Mã, Quận Ba Đình</t>
  </si>
  <si>
    <t>LECVN028974251464</t>
  </si>
  <si>
    <t>VN6779316</t>
  </si>
  <si>
    <t>Số 4 hẻm 32 ngách 15 ngõ 127 Văn Cao, Phường Liễu Giai, Quận Ba Đình</t>
  </si>
  <si>
    <t>LECVN024639234493</t>
  </si>
  <si>
    <t>VN3292258</t>
  </si>
  <si>
    <t>48 P. Hưng Thịnh, Yên Sở, Quận Hoàng Mai</t>
  </si>
  <si>
    <t>LECVN024572730143</t>
  </si>
  <si>
    <t>6/445 nguyen khang, P. Yên Hòa, Q. Cầu Giấy, TP. Hà Nội, Quận Cầu Giấy</t>
  </si>
  <si>
    <t>LECVN028123085703</t>
  </si>
  <si>
    <t>VN3023484</t>
  </si>
  <si>
    <t>20 Đào Tấn, Phường Cống Vị, Quận Ba Đình</t>
  </si>
  <si>
    <t>LECVN021631879754</t>
  </si>
  <si>
    <t>VN4166354</t>
  </si>
  <si>
    <t>101 Nguyễn Trường Tộ, Phường Trúc Bạch, Quận Ba Đình</t>
  </si>
  <si>
    <t>LECVN028214398363</t>
  </si>
  <si>
    <t>VN8194818</t>
  </si>
  <si>
    <t>102E6 Thái Thịnh, P. Ngã Tư Sở, Q. Đống Đa, TP. Hà Nội, Quận Đống Đa</t>
  </si>
  <si>
    <t>LECVN025890683213</t>
  </si>
  <si>
    <t>VN9295738</t>
  </si>
  <si>
    <t>Số 9 ngõ 46 phạm ngọc thạch, P. Trung Tự, Q. Đống Đa, TP. Hà Nội, Quận Đống Đa</t>
  </si>
  <si>
    <t>LECVN023262449423</t>
  </si>
  <si>
    <t>VN2043325</t>
  </si>
  <si>
    <t>Thôn Đa Cuống- Xã Vân Hòa - Huyện Ba Vì - Hà Nội, Huyện Ba Vì</t>
  </si>
  <si>
    <t>LECVN020538478434</t>
  </si>
  <si>
    <t>VN6347332</t>
  </si>
  <si>
    <t>614 Đ. Lạc Long Quân, Nhật Tân, Quận Tây Hồ</t>
  </si>
  <si>
    <t>LECVN027094435114</t>
  </si>
  <si>
    <t>VN8039508</t>
  </si>
  <si>
    <t>Số 98a Hoàng Đạo Thành, Phường Kim Giang, Quận Thanh Xuân</t>
  </si>
  <si>
    <t>LECVN028063415484</t>
  </si>
  <si>
    <t>VN6131228</t>
  </si>
  <si>
    <t>503 Đ. Hà Huy Tập, Yên Viên, Gia Lâm, Hà Nội, Việt Nam, Huyện Gia Lâm</t>
  </si>
  <si>
    <t>LECVN026006473293</t>
  </si>
  <si>
    <t>VN9258847</t>
  </si>
  <si>
    <t>30 Phạm Văn Đồng, Phường Mai Dịch, Quận Cầu Giấy, Quận Cầu Giấy</t>
  </si>
  <si>
    <t>LECVN022916116414</t>
  </si>
  <si>
    <t>VN7901401</t>
  </si>
  <si>
    <t>29/178 Tây Sơn, P. Trung Liệt, Q. Đống Đa, TP. Hà Nội, Quận Đống Đa</t>
  </si>
  <si>
    <t>LECVN021355561194</t>
  </si>
  <si>
    <t>VN3328666</t>
  </si>
  <si>
    <t>Xóm 5, Thôn Hòa Trúc, Xã Hòa Thạch, Huyện Quốc Oai, Thành phố Hà Nội, Huyện Quốc Oai</t>
  </si>
  <si>
    <t>Huyện Quốc Oai</t>
  </si>
  <si>
    <t>LECVN020810674663</t>
  </si>
  <si>
    <t>Số 3 ngách 61 ngõ 219 nguyễn Ngọc vũ, P. Yên Hòa, Q. Cầu Giấy, TP. Hà Nội, Quận Cầu Giấy</t>
  </si>
  <si>
    <t>LECVN023706191293</t>
  </si>
  <si>
    <t>VN5109929</t>
  </si>
  <si>
    <t>P.1209,T12 Keangnam Hanoi Landmark Tower, Xã Mễ Trì, Huyện Từ Liêm</t>
  </si>
  <si>
    <t>Xã Mễ Trì</t>
  </si>
  <si>
    <t>LECVN026502905044</t>
  </si>
  <si>
    <t>VN7001440</t>
  </si>
  <si>
    <t>32E Đ. Uy Nỗ, Đông Anh, Hà Nội, Việt Nam, Huyện Đông Anh</t>
  </si>
  <si>
    <t>LECVN029937289893</t>
  </si>
  <si>
    <t>VN5358723</t>
  </si>
  <si>
    <t>1A ngõ 105/19 Đường Doãn Kế Thiện, Phường Mai Dịch, Quận Cầu Giấy, Quận Cầu Giấy</t>
  </si>
  <si>
    <t>LECVN020628974113</t>
  </si>
  <si>
    <t>VN9192856</t>
  </si>
  <si>
    <t>Tầng 5, tòa nhà HH3, Đường Mễ Trì, KĐT Mỹ Đình - Mễ Trì, Huyện Từ Liêm</t>
  </si>
  <si>
    <t>LECVN026973275814</t>
  </si>
  <si>
    <t>VN7266990</t>
  </si>
  <si>
    <t>Lô 99, kiểu nhà A1, khu nhà ở TT4, KĐT Mỹ Đình - Mễ Trì, Xã Mỹ Đình, Huyện Từ Liêm</t>
  </si>
  <si>
    <t>LECVN028048967543</t>
  </si>
  <si>
    <t>VN5701395</t>
  </si>
  <si>
    <t>LECVN023970090154</t>
  </si>
  <si>
    <t>VN3962597</t>
  </si>
  <si>
    <t>Thôn Thanh Hà, Xã Nam Sơn, Huyện Sóc Sơn, Thành phố Hà Nội, Huyện Sóc Sơn</t>
  </si>
  <si>
    <t>LECVN029324473073</t>
  </si>
  <si>
    <t>VN1990222</t>
  </si>
  <si>
    <t>125 TT3 Mỹ Đình Sông Đà, Xã Mỹ Đình, Huyện Từ Liêm</t>
  </si>
  <si>
    <t>LECVN028246267943</t>
  </si>
  <si>
    <t>VN3612886</t>
  </si>
  <si>
    <t>Số 159 Xã Đàn 2, P. Nam Đồng, Q. Đống Đa, TP. Hà Nội, Quận Đống Đa</t>
  </si>
  <si>
    <t>LECVN021667473654</t>
  </si>
  <si>
    <t>VN5567450</t>
  </si>
  <si>
    <t>Số nhà 42 Ngõ 49 Phố Vân Đồn, Quận Hai Bà Trưng</t>
  </si>
  <si>
    <t>LECVN020503796933</t>
  </si>
  <si>
    <t>VN3004901</t>
  </si>
  <si>
    <t>Số 77 Ngõ 4, Đường Hoàng Quốc Việt, Phường Nghĩa Đô, Quận Cầu Giấy</t>
  </si>
  <si>
    <t>LECVN020092746563</t>
  </si>
  <si>
    <t>VN4405069</t>
  </si>
  <si>
    <t>21/184 hoa bằng, P. Yên Hòa, Q. Cầu Giấy, TP. Hà Nội, Quận Cầu Giấy</t>
  </si>
  <si>
    <t>LECVN029606545233</t>
  </si>
  <si>
    <t>VN7684929</t>
  </si>
  <si>
    <t>Số 12/12, đường Vũ Trọng Phụng, Phường Thanh Xuân Trung, Quận Thanh Xuân</t>
  </si>
  <si>
    <t>LECVN020356469333</t>
  </si>
  <si>
    <t>VN7931460</t>
  </si>
  <si>
    <t>Xóm Thượng, đội 5, thôn Áng Thượng, Xã Lê Thanh, Huyện Mỹ Đức, Thành phố Hà Nội, Huyện Mỹ Đức</t>
  </si>
  <si>
    <t>LECVN027487905253</t>
  </si>
  <si>
    <t>VN8281872</t>
  </si>
  <si>
    <t>166 trung kính, P. Yên Hòa, Q. Cầu Giấy, TP. Hà Nội, Quận Cầu Giấy</t>
  </si>
  <si>
    <t>LECVN027212492144</t>
  </si>
  <si>
    <t>VN6350196</t>
  </si>
  <si>
    <t>31 Phố Điện Biên Phủ, Phường Điện Biên, Quận Ba Đình</t>
  </si>
  <si>
    <t>LECVN027865065414</t>
  </si>
  <si>
    <t>Số 109 tổ 3 Phú Đô, Quận Cầu Giấy</t>
  </si>
  <si>
    <t>LECVN024436146724</t>
  </si>
  <si>
    <t>VN6826788</t>
  </si>
  <si>
    <t>21 Ngõ 137, Bát Khối, Quận Long Biên</t>
  </si>
  <si>
    <t>LECVN023502938074</t>
  </si>
  <si>
    <t>VN7058666</t>
  </si>
  <si>
    <t>Xóm 2,thôn Hoà Trung, Vân Hoà, Ba Vì, Hà Nội, Huyện Ba Vì</t>
  </si>
  <si>
    <t>LECVN027334247793</t>
  </si>
  <si>
    <t>VN6532754</t>
  </si>
  <si>
    <t>Tầng 1, lô 40 kiểu nhà 3a, khu nhà ở TT4 khu ĐT mới Mỹ Đình, Xã Mễ Trì, Huyện Từ Liêm</t>
  </si>
  <si>
    <t>LECVN029052200203</t>
  </si>
  <si>
    <t>VN5252281</t>
  </si>
  <si>
    <t>Số 28, ngách 65/21 ngõ 65 đường Yên Lộ, Quận Hà Đông</t>
  </si>
  <si>
    <t>LECVN020075567873</t>
  </si>
  <si>
    <t>VN9854184</t>
  </si>
  <si>
    <t>P 4507, tầng 45, tòa nhà B CCCC Keangnam,lô E6 Phạm Hùng, Xã Mễ Trì, Huyện Từ Liêm</t>
  </si>
  <si>
    <t>LECVN021643012683</t>
  </si>
  <si>
    <t>VN8135275</t>
  </si>
  <si>
    <t>_x0008_Số 42 Kim Mã Thượng, Phường Cống Vị, Quận Ba Đình</t>
  </si>
  <si>
    <t>LECVN020998695273</t>
  </si>
  <si>
    <t>77 Lâm Tiên, Đông Anh, Hà Nội, Việt Nam, Huyện Đông Anh</t>
  </si>
  <si>
    <t>LECVN027520151113</t>
  </si>
  <si>
    <t>VN9660444</t>
  </si>
  <si>
    <t>Tầng 1 toà nhà Simco, đường Phạm Hùng, Xã Mỹ Đình, Huyện Từ Liêm</t>
  </si>
  <si>
    <t>LECVN021172405784</t>
  </si>
  <si>
    <t>VN5916555</t>
  </si>
  <si>
    <t>39 Hàng Điếu, Quận Hoàn Kiếm</t>
  </si>
  <si>
    <t>LECVN020797242313</t>
  </si>
  <si>
    <t>VN9593543</t>
  </si>
  <si>
    <t>10/110 tran duy hưng, P. Trung Hòa, Q. Cầu Giấy, TP. Hà Nội, Quận Cầu Giấy</t>
  </si>
  <si>
    <t>LECVN026295496703</t>
  </si>
  <si>
    <t>VN8824381</t>
  </si>
  <si>
    <t>Số 29, ngách 173/24 Đường Hoàng Hoa Thám, Phường Ngọc Hà, Quận Ba Đình</t>
  </si>
  <si>
    <t>LECVN028690680263</t>
  </si>
  <si>
    <t>VN3380172</t>
  </si>
  <si>
    <t>Tầng 2, Số nhà 56, ngõ 112, phố Ngọc Khánh, Phường Giảng Võ, Quận Ba Đình</t>
  </si>
  <si>
    <t>LECVN021399143743</t>
  </si>
  <si>
    <t>VN3230868</t>
  </si>
  <si>
    <t>Số 3, Ngách 78/2, Ngõ 78 Đường Võ Chí Công, Phường Nghĩa Đô, Quận Cầu Giấy</t>
  </si>
  <si>
    <t>LECVN021419180323</t>
  </si>
  <si>
    <t>VN49660</t>
  </si>
  <si>
    <t>75 Đ.Tân Hội, Tân Hội, Đan Phượng, Hà Nội, Việt Nam, Huyện Đan Phượng</t>
  </si>
  <si>
    <t>LECVN022727084043</t>
  </si>
  <si>
    <t>VN7514467</t>
  </si>
  <si>
    <t>122/171 nguyễn ngọc vũ, P. Trung Hòa, Q. Cầu Giấy, TP. Hà Nội, Quận Cầu Giấy</t>
  </si>
  <si>
    <t>LECVN020967679663</t>
  </si>
  <si>
    <t>VN2612909</t>
  </si>
  <si>
    <t>Số 2 ngõ 152, ngõ xã đàn 2, P. Nam Đồng, Q. Đống Đa, TP. Hà Nội, Quận Đống Đa</t>
  </si>
  <si>
    <t>LECVN028907469183</t>
  </si>
  <si>
    <t>VN1036483</t>
  </si>
  <si>
    <t>183C Hoa Bằng, Yên Hoà, Cầu Giấy, Hà Nội, Quận Cầu Giấy</t>
  </si>
  <si>
    <t>LECVN024760831244</t>
  </si>
  <si>
    <t>VN1477928</t>
  </si>
  <si>
    <t>Xóm Thống Nhất, Thôn Việt Hoà, Huyện Ba Vì, Vân Hoà, Ba Vì, Hà Nội, Huyện Ba Vì</t>
  </si>
  <si>
    <t>LECVN020303067633</t>
  </si>
  <si>
    <t>VN93347</t>
  </si>
  <si>
    <t>số 46 ngõ 102 Trường Chinh, P. Phương Mai, Q. Đống Đa, TP. Hà Nội, Quận Đống Đa</t>
  </si>
  <si>
    <t>LECVN026027897223</t>
  </si>
  <si>
    <t>VN2736492</t>
  </si>
  <si>
    <t>Kios2 121 Nguyễn Khánh, P. Yên Hòa, Q. Cầu Giấy, TP. Hà Nội, Quận Cầu Giấy</t>
  </si>
  <si>
    <t>LECVN026524540314</t>
  </si>
  <si>
    <t>VN20070</t>
  </si>
  <si>
    <t>57 Ngõ 448 Đ. Hà Huy Tập, Yên Viên, Gia Lâm, Hà Nội, Việt Nam, Huyện Gia Lâm</t>
  </si>
  <si>
    <t>LECVN023696423664</t>
  </si>
  <si>
    <t>Nhà số 24, ngách 57/98 Đường Mễ Trì, xóm 1, thôn Hạ, Xã Mễ Trì, Huyện Từ Liêm</t>
  </si>
  <si>
    <t>LECVN025918534493</t>
  </si>
  <si>
    <t>VN9608832</t>
  </si>
  <si>
    <t>Số 51 ngõ 102 Trường Chinh, P. Phương Mai, Q. Đống Đa, TP. Hà Nội, Quận Đống Đa</t>
  </si>
  <si>
    <t>LECVN024716280133</t>
  </si>
  <si>
    <t>VN4208701</t>
  </si>
  <si>
    <t>Lô thương mại số 01 tầng 03 Tòa nhà Luxury Park Views, D32 Khu đô thị mới Cầu Giấy, Phường Yên Hoà, Quận Cầu Giấy</t>
  </si>
  <si>
    <t>LECVN026093981423</t>
  </si>
  <si>
    <t>VN3199342</t>
  </si>
  <si>
    <t>Số 2 ngõ 54 ngách 9 Hoa Bằng , P. Yên Hòa, Q. Cầu Giấy, TP. Hà Nội, Quận Cầu Giấy</t>
  </si>
  <si>
    <t>LECVN026477408883</t>
  </si>
  <si>
    <t>Số 65 Ngõ 64 Vũ Trọng Phụng, Phường Thanh Xuân Trung, Quận Thanh Xuân</t>
  </si>
  <si>
    <t>LECVN024143388933</t>
  </si>
  <si>
    <t>VN34194</t>
  </si>
  <si>
    <t>182 Yên Hòa, P. Yên Hòa, Q. Cầu Giấy, TP. Hà Nội, Quận Cầu Giấy</t>
  </si>
  <si>
    <t>LECVN023532634703</t>
  </si>
  <si>
    <t>VN5385370</t>
  </si>
  <si>
    <t>67 Ngõ Giặc, Tân Hội, Đan Phượng, Hà Nội 10000, Việt Nam, Huyện Đan Phượng</t>
  </si>
  <si>
    <t>LECVN022296443613</t>
  </si>
  <si>
    <t>số nhà 22 ngách 56/25 Phường Trần Quang Diệu, Chợ Dừa, Đống Đa, Quận Đống Đa</t>
  </si>
  <si>
    <t>LECVN027504316394</t>
  </si>
  <si>
    <t>VN8536918</t>
  </si>
  <si>
    <t>só nhà 15, Ngõ 84, Phố Trần Quang Diệu, Ô Chợ Dừa, Đống Đai, Quận Đống Đa</t>
  </si>
  <si>
    <t>LECVN020177435104</t>
  </si>
  <si>
    <t>VN6898797</t>
  </si>
  <si>
    <t>Số 154 Nguyễn Thái Học, Phường Kim Mã, Quận Ba Đình</t>
  </si>
  <si>
    <t>LECVN029510324933</t>
  </si>
  <si>
    <t>VN2787293</t>
  </si>
  <si>
    <t>Số 14, hẻm 40/2/5 Tạ Quang Bửu, Quận Hai Bà Trưng</t>
  </si>
  <si>
    <t>LECVN026389361183</t>
  </si>
  <si>
    <t>VN9029818</t>
  </si>
  <si>
    <t>Ngõ 85 Đ. Bát Khối, Quận Long Biên</t>
  </si>
  <si>
    <t>LECVN027851063633</t>
  </si>
  <si>
    <t>Số nhà 06, ngõ 168 Nguyễn Xiển, Phường Hạ Đình, Quận Thanh Xuân</t>
  </si>
  <si>
    <t>LECVN022338042814</t>
  </si>
  <si>
    <t>VN1777895</t>
  </si>
  <si>
    <t>Tầng 6, toà nhà Việt Á, số 9 phố Duy Tân, Phường Dịch Vọng Hậu, Quận Cầu Giấy</t>
  </si>
  <si>
    <t>LECVN025509220473</t>
  </si>
  <si>
    <t>Số 16 ngõ 80 phố Chùa Láng, Phường Láng Thượng, Quận Đống Đa, Quận Đống Đa</t>
  </si>
  <si>
    <t>LECVN020922364323</t>
  </si>
  <si>
    <t>VN7440198</t>
  </si>
  <si>
    <t>40b/106 Hoàng Quốc Việt, Quận Cầu Giấy</t>
  </si>
  <si>
    <t>LECVN025406007443</t>
  </si>
  <si>
    <t>VN69542</t>
  </si>
  <si>
    <t>Số 1, ngõ 1, Phố P. Hưng Phúc, Yên Sở, Quận Hoàng Mai</t>
  </si>
  <si>
    <t>LECVN024600899093</t>
  </si>
  <si>
    <t>VN7351430</t>
  </si>
  <si>
    <t>Số 5 đường Phạm Hùng, xã Mỹ Đình, Huyện Từ Liêm</t>
  </si>
  <si>
    <t>LECVN025834428604</t>
  </si>
  <si>
    <t>VN5584674</t>
  </si>
  <si>
    <t>Số 54 ngõ 251/ ĐƯỜNG Nguyễn Khang, P. Yên Hòa, Q. Cầu Giấy, TP. Hà Nội, Quận Cầu Giấy</t>
  </si>
  <si>
    <t>LECVN023092861083</t>
  </si>
  <si>
    <t>VN2052961</t>
  </si>
  <si>
    <t>43 Ng. 7 P. Hưng Phúc, Yên Sở, Quận Hoàng Mai</t>
  </si>
  <si>
    <t>LECVN029218665273</t>
  </si>
  <si>
    <t>Số nhà 46 Ngách 55 Ngõ Chùa Liên Phái, Quận Hai Bà Trưng</t>
  </si>
  <si>
    <t>LECVN026666894793</t>
  </si>
  <si>
    <t>VN5703522</t>
  </si>
  <si>
    <t>Số 26, ngõ 41/27, phố Vọng, Quận Hai Bà Trưng</t>
  </si>
  <si>
    <t>LECVN023903827703</t>
  </si>
  <si>
    <t>VN3523518</t>
  </si>
  <si>
    <t>24 Trần Bình, xã Mỹ Đình, Huyện Từ Liêm</t>
  </si>
  <si>
    <t>LECVN026835120263</t>
  </si>
  <si>
    <t>VN3361461</t>
  </si>
  <si>
    <t>Đội 4 Ngô Sài, Thị Trấn Quốc Oai, Huyện Quốc Oai, Thành phố Hà Nội, Huyện Quốc Oai</t>
  </si>
  <si>
    <t>LECVN022949166623</t>
  </si>
  <si>
    <t>VN3786901</t>
  </si>
  <si>
    <t>2, Ngh.129/42, Ngõ Ông Đợi, Đ. Bát Khối P. Tư Đình, Quận Long Biên</t>
  </si>
  <si>
    <t>LECVN027129725223</t>
  </si>
  <si>
    <t>Số 77 Vĩnh Phúc, Phường Vĩnh Phúc, Quận Ba Đình</t>
  </si>
  <si>
    <t>LECVN020626725063</t>
  </si>
  <si>
    <t>Số 30 ngõ 124 Phố Vĩnh Tuy, Quận Hai Bà Trưng</t>
  </si>
  <si>
    <t>LECVN028487565283</t>
  </si>
  <si>
    <t>VN9330145</t>
  </si>
  <si>
    <t>22 Hàng Điếu, Cửa Đông, Quận Hoàn Kiếm</t>
  </si>
  <si>
    <t>LECVN026882150523</t>
  </si>
  <si>
    <t>VN1823513</t>
  </si>
  <si>
    <t>Số nhà 47, ngõ 651 Minh Khai, Quận Hai Bà Trưng</t>
  </si>
  <si>
    <t>LECVN024379627843</t>
  </si>
  <si>
    <t>VN22447</t>
  </si>
  <si>
    <t>Số 8C Vũ Thạnh, Phường Ô Chợ Dừa, Quận Đống Đa, Thành phố Hà Nội, Quận Đống Đa</t>
  </si>
  <si>
    <t>LECVN029634980303</t>
  </si>
  <si>
    <t>VN5743745</t>
  </si>
  <si>
    <t>số nhà 22 ngõ, 59 phố P. Hưng Phúc, Yên Sở, Quận Hoàng Mai</t>
  </si>
  <si>
    <t>LECVN029940462463</t>
  </si>
  <si>
    <t>VN66454636</t>
  </si>
  <si>
    <t>Số 43 Nguyễn Huy Tưởng, Phường Thanh Xuân Trung, Quận Thanh Xuân</t>
  </si>
  <si>
    <t>LECVN028682018434</t>
  </si>
  <si>
    <t>VN8782747</t>
  </si>
  <si>
    <t>Số 52B Nguyễn Chí Thanh, Phường Láng Thượng, Quận Đống Đa, Quận Đống Đa</t>
  </si>
  <si>
    <t>LECVN026590308243</t>
  </si>
  <si>
    <t>VN9889058</t>
  </si>
  <si>
    <t>Số 23, ngõ 195 Đường Minh Khai, Quận Hai Bà Trưng</t>
  </si>
  <si>
    <t>LECVN023593197173</t>
  </si>
  <si>
    <t>VN26816</t>
  </si>
  <si>
    <t>Số 21 Trần Bình, xã Mỹ Đình, Huyện Từ Liêm</t>
  </si>
  <si>
    <t>LECVN020582578353</t>
  </si>
  <si>
    <t>VN3285659</t>
  </si>
  <si>
    <t>số 35 ngõ 20 Nguyễn Chánh, P. Trung Hòa, Q. Cầu Giấy, TP. Hà Nội, Quận Cầu Giấy</t>
  </si>
  <si>
    <t>LECVN021463722524</t>
  </si>
  <si>
    <t>VN03174</t>
  </si>
  <si>
    <t>Số 291 Đê La Thành, Phường Ô Chợ Dừa, Quận Đống Đa, Quận Đống Đa</t>
  </si>
  <si>
    <t>LECVN029611083843</t>
  </si>
  <si>
    <t>VN87399</t>
  </si>
  <si>
    <t>Số nhà 2 ngách 10/78, ngõ 10, phố 8/3, Quận Hai Bà Trưng</t>
  </si>
  <si>
    <t>LECVN029363613053</t>
  </si>
  <si>
    <t>VN4112358</t>
  </si>
  <si>
    <t>A7/72 Dịch Vọng, P. Dịch Vọng, Q. Cầu Giấy, TP. Hà Nội, Quận Cầu Giấy</t>
  </si>
  <si>
    <t>LECVN026714042404</t>
  </si>
  <si>
    <t>VN8166896</t>
  </si>
  <si>
    <t>Số 5 ngách 7 ngõ 63 Vân Hồ 3, Quận Hai Bà Trưng</t>
  </si>
  <si>
    <t>LECVN026671387743</t>
  </si>
  <si>
    <t>VN3848591</t>
  </si>
  <si>
    <t>Số 32, ngách 44 ngõ 158 Trương Định, Quận Hai Bà Trưng</t>
  </si>
  <si>
    <t>LECVN022835586233</t>
  </si>
  <si>
    <t>VN3549410</t>
  </si>
  <si>
    <t>20, Ng. 989, P. Tam Trinh, Khu đô thị Yên Duyên, Yên Sở, Quận Hoàng Mai</t>
  </si>
  <si>
    <t>LECVN021431548464</t>
  </si>
  <si>
    <t>VN5550298</t>
  </si>
  <si>
    <t>Số 30, ngõ 349 đường Minh Khai, Quận Hai Bà Trưng</t>
  </si>
  <si>
    <t>LECVN029907637673</t>
  </si>
  <si>
    <t>XÓM 5, NẠI CHÂU, Chu Phan, Mê Linh, Hà Nội, Huyện Mê Linh</t>
  </si>
  <si>
    <t>LECVN021492890973</t>
  </si>
  <si>
    <t>VN7891696</t>
  </si>
  <si>
    <t>Phòng 402, 30D Kim Mã Thượng, Phường Cống V, Quận Ba Đình</t>
  </si>
  <si>
    <t>LECVN029489068253</t>
  </si>
  <si>
    <t>VN1516848</t>
  </si>
  <si>
    <t>LECVN021150108293</t>
  </si>
  <si>
    <t>VN8915676</t>
  </si>
  <si>
    <t>Số nhà 37, Tổ dân phố Trung Bình, Quận Hà Đông</t>
  </si>
  <si>
    <t>LECVN026924085664</t>
  </si>
  <si>
    <t>VN9900173</t>
  </si>
  <si>
    <t>5/132 cầu giấy, P. Quan Hoa, Q. Cầu Giấy, TP. Hà Nội, Quận Cầu Giấy</t>
  </si>
  <si>
    <t>LECVN022106325583</t>
  </si>
  <si>
    <t>VN3952105</t>
  </si>
  <si>
    <t>Số 34, ngõ 432 Đội Cấn, Phường Cống Vị, Quận Ba Đình</t>
  </si>
  <si>
    <t>LECVN021780602403</t>
  </si>
  <si>
    <t>53 P. Hàng Nón, Quận Hoàn Kiếm</t>
  </si>
  <si>
    <t>LECVN027733162323</t>
  </si>
  <si>
    <t>VN2420233</t>
  </si>
  <si>
    <t>Số 2, ngách 129, 42, Ngõ Ông Đợi, Đ. Bát Khối, Quận Long Biên</t>
  </si>
  <si>
    <t>LECVN026242620114</t>
  </si>
  <si>
    <t>VN8342324</t>
  </si>
  <si>
    <t>Số 60 ngõ 73 Hoàng Ngân, Phường Nhân Chính, Quận Thanh Xuân</t>
  </si>
  <si>
    <t>LECVN029134657893</t>
  </si>
  <si>
    <t>VN7846149</t>
  </si>
  <si>
    <t>Số 102, đường Vạn Phúc, Quận Hà Đông</t>
  </si>
  <si>
    <t>LECVN023452273283</t>
  </si>
  <si>
    <t>Số 193 Đê La Thành, Phường Ô Chợ Dừa, Quận Đống Đa, Quận Đống Đa</t>
  </si>
  <si>
    <t>LECVN029384774373</t>
  </si>
  <si>
    <t>VN2409249</t>
  </si>
  <si>
    <t>Số 10A, ngõ 171, phố Nguyễn Ngọc Vũ, Phường Trung Hoà, Quận Cầu Giấy, Quận Cầu Giấy</t>
  </si>
  <si>
    <t>LECVN022445233223</t>
  </si>
  <si>
    <t>VN7134926</t>
  </si>
  <si>
    <t>số 4, ngõ 466 đường Đê La Thành, Phường Ô Chợ Dừa, Quận Đống Đa, Quận Đống Đa</t>
  </si>
  <si>
    <t>LECVN028627928563</t>
  </si>
  <si>
    <t>VN7432157</t>
  </si>
  <si>
    <t>Số 17 Ngách 44 Ngõ 1 Phan Đình Giót, Phường Phương Liệt, Quận Thanh Xuân</t>
  </si>
  <si>
    <t>LECVN023129010003</t>
  </si>
  <si>
    <t>VN5360023</t>
  </si>
  <si>
    <t>Khu cao tầng Dự án Richland Southern, Số 9A Ngõ 233 đường Xuân Thủy, Phường Dịch Vọng Hậu, Quận Cầu Giấy</t>
  </si>
  <si>
    <t>LECVN026960573403</t>
  </si>
  <si>
    <t>VN5038362</t>
  </si>
  <si>
    <t>Kiot 153 chợ trung kinh, P. Trung Hòa, Q. Cầu Giấy, TP. Hà Nội, Quận Cầu Giấy</t>
  </si>
  <si>
    <t>LECVN029108147443</t>
  </si>
  <si>
    <t>VN3110769</t>
  </si>
  <si>
    <t>Thôn Vệ Linh, Xã Phù Linh, Huyện Sóc Sơn, Thành phố Hà Nội, Huyện Sóc Sơn</t>
  </si>
  <si>
    <t>LECVN029182963703</t>
  </si>
  <si>
    <t>VN9769663</t>
  </si>
  <si>
    <t>Số 4 Đường Dịch Vọng, P. Dịch Vọng, Q. Cầu Giấy, TP. Hà Nội, Quận Cầu Giấy</t>
  </si>
  <si>
    <t>LECVN027725814863</t>
  </si>
  <si>
    <t>VN9531164</t>
  </si>
  <si>
    <t>Số 592 Phố Mía, Xã Đường Lâm, Thành Phố Sơn Tây</t>
  </si>
  <si>
    <t>LECVN028341226803</t>
  </si>
  <si>
    <t>VN9479700</t>
  </si>
  <si>
    <t>Số 49 Mạc Thái Tổ, Phường Yên Hoà, Quận Cầu Giấy, Quận Cầu Giấy</t>
  </si>
  <si>
    <t>LECVN023470367033</t>
  </si>
  <si>
    <t>VN5669755</t>
  </si>
  <si>
    <t>Số 29, ngõ 365, Phố Vọng, Quận Hai Bà Trưng</t>
  </si>
  <si>
    <t>LECVN023127652033</t>
  </si>
  <si>
    <t>VN3526459</t>
  </si>
  <si>
    <t>17 Ng. 989 Đ. Tam Trinh, Yên Sở, Quận Hoàng Mai</t>
  </si>
  <si>
    <t>LECVN024752290983</t>
  </si>
  <si>
    <t>Nhà số 2 Ngách 31/177 Ngõ 177 Phùng Khoang, Xã Trung Văn, Huyện Từ Liêm</t>
  </si>
  <si>
    <t>LECVN029750017763</t>
  </si>
  <si>
    <t>VN1350072</t>
  </si>
  <si>
    <t>Số nhà 1, Ngõ 61/189 Phố Hoàng Hoa Thám, Phường Liễu Giai, Quận Ba Đình</t>
  </si>
  <si>
    <t>LECVN020223184283</t>
  </si>
  <si>
    <t>VN5966789</t>
  </si>
  <si>
    <t>Số 17, Ngõ 37 Phố Yên Bái 2, Quận Hai Bà Trưng</t>
  </si>
  <si>
    <t>LECVN029577321603</t>
  </si>
  <si>
    <t>VN1071410</t>
  </si>
  <si>
    <t>Số 52, ngõ 127 đường Văn Cao, Phường Liễu Giai, Quận Ba Đình</t>
  </si>
  <si>
    <t>LECVN020408303364</t>
  </si>
  <si>
    <t>VN6142215</t>
  </si>
  <si>
    <t>Nghĩa trang thôn Vân Lũng, An Phú, Hoài Đức, Hà Nội, Việt Nam, Huyện Hoài Đức</t>
  </si>
  <si>
    <t>LECVN027924339943</t>
  </si>
  <si>
    <t>37 P. Hàng Nón, Quận Hoàn Kiếm</t>
  </si>
  <si>
    <t>LECVN024789046103</t>
  </si>
  <si>
    <t>số 23, hẻm 24/27, ngõ Thổ Quan, Khâm Thiên, Đống Đa, Quận Đống Đa</t>
  </si>
  <si>
    <t>LECVN022450604654</t>
  </si>
  <si>
    <t>VN9480923</t>
  </si>
  <si>
    <t>23 ngách 93/29 Ng. 989 Đ. Tam Trinh, Yên Sở, Quận Hoàng Mai</t>
  </si>
  <si>
    <t>LECVN025864878523</t>
  </si>
  <si>
    <t>VN89262</t>
  </si>
  <si>
    <t>46 trần đăng ninh, P. Dịch Vọng, Q. Cầu Giấy, TP. Hà Nội, Quận Cầu Giấy</t>
  </si>
  <si>
    <t>LECVN020530500223</t>
  </si>
  <si>
    <t>VN5020502</t>
  </si>
  <si>
    <t>Số 34, Ngõ 17 Tạ Quang Bửu, Quận Hai Bà Trưng</t>
  </si>
  <si>
    <t>LECVN020638390563</t>
  </si>
  <si>
    <t>VN9154910</t>
  </si>
  <si>
    <t>Số 84, Đường Trần Hữu Tước, Phường Nam Đồng, Quận Đống Đa, Quận Đống Đa</t>
  </si>
  <si>
    <t>LECVN025561951293</t>
  </si>
  <si>
    <t>VN22823</t>
  </si>
  <si>
    <t>57 Ng. 26 P. Tư Đình, Quận Long Biên</t>
  </si>
  <si>
    <t>LECVN020526110033</t>
  </si>
  <si>
    <t>VN6197528</t>
  </si>
  <si>
    <t>48C/155 Cầu Giấy, Dịch Vọng, Cầu Giấy, Hà Nội, Quận Cầu Giấy</t>
  </si>
  <si>
    <t>LECVN020680705303</t>
  </si>
  <si>
    <t>VN2341232</t>
  </si>
  <si>
    <t>51 Ng. 26 P. Tư Đình, Quận Long Biên</t>
  </si>
  <si>
    <t>LECVN024944914523</t>
  </si>
  <si>
    <t>VN4717726</t>
  </si>
  <si>
    <t>Số 55, đường Quang Trung, Quận Hà Đông</t>
  </si>
  <si>
    <t>LECVN026583020254</t>
  </si>
  <si>
    <t>VN9207998</t>
  </si>
  <si>
    <t>Số 34 Phố Hàng Bún, Phường Nguyễn Trung Trực, Quận Ba Đình</t>
  </si>
  <si>
    <t>LECVN021146507794</t>
  </si>
  <si>
    <t>VN8624064</t>
  </si>
  <si>
    <t>Số 4, Ngách 1, Ngõ 189 Hoàng Hoa Thám, Phường Liễu Giai, Quận Ba Đình</t>
  </si>
  <si>
    <t>LECVN025881461123</t>
  </si>
  <si>
    <t>VN8892573</t>
  </si>
  <si>
    <t>LECVN021981555483</t>
  </si>
  <si>
    <t>VN6222568</t>
  </si>
  <si>
    <t>13, Ngõ 374 Đ. Âu Cơ, Nhật Tân, Quận Tây Hồ</t>
  </si>
  <si>
    <t>LECVN029432487574</t>
  </si>
  <si>
    <t>VN5308402</t>
  </si>
  <si>
    <t>89 Ngõ 104 Phố Yên Lãng, phường Thịnh Quang, quận Đống Đa, Quận Đống Đa</t>
  </si>
  <si>
    <t>LECVN026945763813</t>
  </si>
  <si>
    <t>Xóm Chè, Thôn Muồng Phú Vàng, Ba Vì, Hà Nội, Việt Nam, Huyện Ba Vì</t>
  </si>
  <si>
    <t>LECVN026785718063</t>
  </si>
  <si>
    <t>Số 41, Ngách 354/137 Trường Chinh, Phường Khương Thượng, Quận Đống Đa, Quận Đống Đa</t>
  </si>
  <si>
    <t>Phường Khương Thượng</t>
  </si>
  <si>
    <t>LECVN029772272123</t>
  </si>
  <si>
    <t>VN5520126</t>
  </si>
  <si>
    <t>Số nhà 125/125 Đường Cổ Bản - Nhân Sơn, Quận Hà Đông</t>
  </si>
  <si>
    <t>LECVN023797379053</t>
  </si>
  <si>
    <t>VN2662519</t>
  </si>
  <si>
    <t>Số nhà 9 ngõ 117 Nguyễn Lương Bằng, Phường Nam Đồng, Quận Đống Đa, Quận Đống Đa</t>
  </si>
  <si>
    <t>LECVN029872127474</t>
  </si>
  <si>
    <t>VN1617614</t>
  </si>
  <si>
    <t>số 8 ngõ 43/59 Chùa Bộc, Phường Khương Thượng, Quận Đống Đa, Quận Đống Đa</t>
  </si>
  <si>
    <t>LECVN023188074273</t>
  </si>
  <si>
    <t>VN3460142</t>
  </si>
  <si>
    <t>Số 19, Ngõ 14, Chùa Bộc, Phường Quang Trung, Quận Đống Đa, Quận Đống Đa</t>
  </si>
  <si>
    <t>LECVN022553912074</t>
  </si>
  <si>
    <t>VN4143949</t>
  </si>
  <si>
    <t>17 Ngõ 93 Đường Yên Sở, Yên Sở, Quận Hoàng Mai</t>
  </si>
  <si>
    <t>LECVN028814584703</t>
  </si>
  <si>
    <t>VN2646771</t>
  </si>
  <si>
    <t>Số 106AH8, Ngõ 475 Đường Nguyễn Trãi, Phường Thanh Xuân Nam, Quận Thanh Xuân</t>
  </si>
  <si>
    <t>LECVN029386515363</t>
  </si>
  <si>
    <t>VN9993380</t>
  </si>
  <si>
    <t>Số 43 Đường Xuân Hồng, Phường Khương Trung, Quận Thanh Xuân</t>
  </si>
  <si>
    <t>LECVN026461809624</t>
  </si>
  <si>
    <t>VN3388230</t>
  </si>
  <si>
    <t>203 P. Yên Duyên, Yên Sở, Quận Hoàng Mai</t>
  </si>
  <si>
    <t>LECVN029376351303</t>
  </si>
  <si>
    <t>VN7922235</t>
  </si>
  <si>
    <t>Số nhà 22 ngõ 357 đường Tam Trinh, Quận Hai Bà Trưng</t>
  </si>
  <si>
    <t>LECVN020750995163</t>
  </si>
  <si>
    <t>VN5277668</t>
  </si>
  <si>
    <t>Số 8 Huỳnh Văn Nghệ, TT. Sài Đồng, Quận Long Biên</t>
  </si>
  <si>
    <t>LECVN029808950133</t>
  </si>
  <si>
    <t>số 57, Ngõ 104 Phố Yên Lãng, phường Thịnh Quang, quận Đống Đa, Quận Đống Đa</t>
  </si>
  <si>
    <t>quận Đống Đa</t>
  </si>
  <si>
    <t>LECVN020791349213</t>
  </si>
  <si>
    <t>VN5016318</t>
  </si>
  <si>
    <t>25 P. Hàng Thiếc, Quận Hoàn Kiếm</t>
  </si>
  <si>
    <t>LECVN026956559373</t>
  </si>
  <si>
    <t>VN8374307</t>
  </si>
  <si>
    <t>Số 40 ngách 192/56 Lê Trọng Tấn, Phường Khương Mai, Quận Thanh Xuân</t>
  </si>
  <si>
    <t>LECVN027336480674</t>
  </si>
  <si>
    <t>VN8164126</t>
  </si>
  <si>
    <t>Số 46, ngõ 121 Thái Hà, Phường Trung Liệt, Quận Đống Đa, Quận Đống Đa</t>
  </si>
  <si>
    <t>LECVN029958249523</t>
  </si>
  <si>
    <t>VN8241620</t>
  </si>
  <si>
    <t>Số 18, Ngõ 183 Phố Đặng Tiến Đông, Phường Trung Liệt, Quận Đống Đa, Quận Đống Đa</t>
  </si>
  <si>
    <t>LECVN022686935363</t>
  </si>
  <si>
    <t>S1-06 Vinhomes Ocean Park, Đa Tốn, Gia Lâm, Hà Nội, Việt Nam, Huyện Gia Lâm</t>
  </si>
  <si>
    <t>LECVN020678048103</t>
  </si>
  <si>
    <t>VN2796992</t>
  </si>
  <si>
    <t>N07 b3 thành thái, P. Dịch Vọng, Q. Cầu Giấy, TP. Hà Nội, Quận Cầu Giấy</t>
  </si>
  <si>
    <t>LECVN028051176653</t>
  </si>
  <si>
    <t>VN3599342</t>
  </si>
  <si>
    <t>Ngõ 54 hoa bằng, P. Yên Hòa, Q. Cầu Giấy, TP. Hà Nội, Quận Cầu Giấy</t>
  </si>
  <si>
    <t>LECVN025081414004</t>
  </si>
  <si>
    <t>11 phố Trần Thái Tông, Phường Dịch Vọng, Quận Cầu Giấy, Quận Cầu Giấy</t>
  </si>
  <si>
    <t>LECVN024624041713</t>
  </si>
  <si>
    <t>VN8427199</t>
  </si>
  <si>
    <t>Số 12, ngõ 64 Nguyễn Lương Bằng, Phường Ô Chợ Dừa, Quận Đống Đa, Quận Đống Đa</t>
  </si>
  <si>
    <t>LECVN028419604613</t>
  </si>
  <si>
    <t>VN6501539</t>
  </si>
  <si>
    <t>Số nhà 66, tổ 21, Phường Phú Lương, Quận Hà Đông</t>
  </si>
  <si>
    <t>LECVN021388821253</t>
  </si>
  <si>
    <t>Số 17, ngách 61/15, ngõ 61, phố Lạc Trung, Quận Hai Bà Trưng</t>
  </si>
  <si>
    <t>LECVN020682864574</t>
  </si>
  <si>
    <t>VN7265217</t>
  </si>
  <si>
    <t>Số 51 Ngõ 1 Phố Quan Nhân, Phường Nhân Chính, Quận Thanh Xuân</t>
  </si>
  <si>
    <t>LECVN020238699043</t>
  </si>
  <si>
    <t>11 Ngõ 374 Âu Cơ, Nhật Tân, Quận Tây Hồ</t>
  </si>
  <si>
    <t>LECVN021081984763</t>
  </si>
  <si>
    <t>VN6345291</t>
  </si>
  <si>
    <t>Số 51, ngách 2, ngõ 89 Lạc Long Quân, Phường Nghĩa Đô, Quận Cầu Giấy, Quận Cầu Giấy</t>
  </si>
  <si>
    <t>LECVN023237194783</t>
  </si>
  <si>
    <t>VN2666821</t>
  </si>
  <si>
    <t>Số 21, Ngách 50, Ngõ 91, Phố Nguyễn Chí Thanh, Phường Láng Hạ, Quận Đống Đa, Quận Đống Đa</t>
  </si>
  <si>
    <t>LECVN023952780064</t>
  </si>
  <si>
    <t>VN5567158</t>
  </si>
  <si>
    <t>Số 24, đường Văn La, Quận Hà Đông</t>
  </si>
  <si>
    <t>LECVN028657646343</t>
  </si>
  <si>
    <t>18 P. Bát Đàn, Hàng Bồ, Quận Hoàn Kiếm</t>
  </si>
  <si>
    <t>LECVN020728524853</t>
  </si>
  <si>
    <t>VN82186</t>
  </si>
  <si>
    <t>số 31 Giang Văn Minh, Phường Kim Mã, Quận Ba Đình</t>
  </si>
  <si>
    <t>LECVN020661443193</t>
  </si>
  <si>
    <t>VN3108666</t>
  </si>
  <si>
    <t>Số 35 ngách 2 ngõ 61 Lạc Trung, Quận Hai Bà Trưng</t>
  </si>
  <si>
    <t>LECVN021851299704</t>
  </si>
  <si>
    <t>VN4523107</t>
  </si>
  <si>
    <t>225 P. Yên Duyên, Yên Sở, Quận Hoàng Mai</t>
  </si>
  <si>
    <t>LECVN026413526493</t>
  </si>
  <si>
    <t>VN43049</t>
  </si>
  <si>
    <t>Số 1085 Đê La Thành, Phường Ngọc Khánh, Quận Ba Đình</t>
  </si>
  <si>
    <t>LECVN025473537194</t>
  </si>
  <si>
    <t>VN9056783</t>
  </si>
  <si>
    <t>Lô A1/D21, Khu đô thị mới Cầu Giấy, Phường Dịch Vọng Hậu, Quận Cầu Giấy</t>
  </si>
  <si>
    <t>LECVN027496512694</t>
  </si>
  <si>
    <t>VN8697539</t>
  </si>
  <si>
    <t>69 P. Hàng Bồ, Hàng Gai, Quận Hoàn Kiếm</t>
  </si>
  <si>
    <t>LECVN025028017873</t>
  </si>
  <si>
    <t>VN4781210</t>
  </si>
  <si>
    <t>Số 60 ngõ 83 Đào Tấn, Phường Ngọc Khánh, Quận Ba Đình</t>
  </si>
  <si>
    <t>LECVN026118026693</t>
  </si>
  <si>
    <t>6 Đ. Âu Cơ, thôn Bắc, Quận Tây Hồ</t>
  </si>
  <si>
    <t>LECVN029870889113</t>
  </si>
  <si>
    <t>VN5229190</t>
  </si>
  <si>
    <t>Số 112 đường Thanh Liệt, Xã Thanh Liệt, Huyện Thanh Trì</t>
  </si>
  <si>
    <t>LECVN026681770843</t>
  </si>
  <si>
    <t>Số 227 Phố Xã Đàn, Phường Nam Đồng, Quận Đống Đa, Quận Đống Đa</t>
  </si>
  <si>
    <t>LECVN028933556253</t>
  </si>
  <si>
    <t>VN5226162</t>
  </si>
  <si>
    <t>37/72 dịch vọng, P. Dịch Vọng, Q. Cầu Giấy, TP. Hà Nội, Quận Cầu Giấy</t>
  </si>
  <si>
    <t>LECVN021815804194</t>
  </si>
  <si>
    <t>VN97631</t>
  </si>
  <si>
    <t>192 P. Yên Duyên, Yên Sở, Quận Hoàng Mai</t>
  </si>
  <si>
    <t>LECVN020224807893</t>
  </si>
  <si>
    <t>VN1728974</t>
  </si>
  <si>
    <t>63 P. Hàng Bồ, Hàng Gai, Quận Hoàn Kiếm</t>
  </si>
  <si>
    <t>LECVN026583703453</t>
  </si>
  <si>
    <t>VN1263103</t>
  </si>
  <si>
    <t>Số 18 ngõ 168 Hào Nam, Phường Ô Chợ Dừa, Quận Đống Đa, Quận Đống Đa</t>
  </si>
  <si>
    <t>LECVN026569801314</t>
  </si>
  <si>
    <t>VN9408468</t>
  </si>
  <si>
    <t>Ngõ 885 Tam Trinh, Yên Sở, Quận Hoàng Mai</t>
  </si>
  <si>
    <t>LECVN028286990423</t>
  </si>
  <si>
    <t>VN6282504</t>
  </si>
  <si>
    <t>Số 4 ngách 6/1 Đặng Văn Ngữ, Phường Phương Liên, Quận Đống Đa, Quận Đống Đa</t>
  </si>
  <si>
    <t>LECVN021027565323</t>
  </si>
  <si>
    <t>VN6734472</t>
  </si>
  <si>
    <t>Số 21A, Ngõ 420 Đường Khương Đình, Phường Hạ Đình, Quận Thanh Xuân</t>
  </si>
  <si>
    <t>LECVN029076327834</t>
  </si>
  <si>
    <t>VN8380752</t>
  </si>
  <si>
    <t>453 Nguyễn Văn Linh, Phúc Đồng, Quận Long Biên</t>
  </si>
  <si>
    <t>LECVN025459506673</t>
  </si>
  <si>
    <t>Số 33 hẻm 34/55/10 đường Vĩnh Tuy, Quận Hai Bà Trưng</t>
  </si>
  <si>
    <t>LECVN022590504733</t>
  </si>
  <si>
    <t>VN4088041</t>
  </si>
  <si>
    <t>số 18, hẻm 1194/136/3, đường Láng, Phường Láng Thượng, Quận Đống Đa, Quận Đống Đa</t>
  </si>
  <si>
    <t>LECVN020995077973</t>
  </si>
  <si>
    <t>Số 447 Nguyễn Văn Linh, Phúc Đồng, Quận Long Biên</t>
  </si>
  <si>
    <t>LECVN021582379393</t>
  </si>
  <si>
    <t>VN4977181</t>
  </si>
  <si>
    <t>Số 36 Đường Phú Nhi, Phố Trạng Trình, Phường Lê Lợi, Thành Phố Sơn Tây</t>
  </si>
  <si>
    <t>LECVN023316271463</t>
  </si>
  <si>
    <t>VN9234600</t>
  </si>
  <si>
    <t>68 Dương Đình Nghệ , P. Trung Hòa, Q. Cầu Giấy, TP. Hà Nội, Quận Cầu Giấy</t>
  </si>
  <si>
    <t>LECVN020581702684</t>
  </si>
  <si>
    <t>Số 9 ngõ 27 Huỳnh Thúc Kháng, Phường Láng Hạ, Quận Đống Đa, Quận Đống Đa</t>
  </si>
  <si>
    <t>LECVN029996815504</t>
  </si>
  <si>
    <t>VN5452316</t>
  </si>
  <si>
    <t>Số 12, ngõ 52 phố Giang Văn Minh, Phường Đội Cấn, Quận Ba Đình</t>
  </si>
  <si>
    <t>LECVN029037361133</t>
  </si>
  <si>
    <t>VN8525725</t>
  </si>
  <si>
    <t>Số 42 ngõ 140 đường Vương Thừa Vũ, Phường Khương Trung, Quận Thanh Xuân</t>
  </si>
  <si>
    <t>LECVN022964756073</t>
  </si>
  <si>
    <t>VN2582490</t>
  </si>
  <si>
    <t>Xóm Gốm - Phú Mỹ, xã Mỹ Đình, Huyện Từ Liêm</t>
  </si>
  <si>
    <t>LECVN029006753584</t>
  </si>
  <si>
    <t>VN2868345</t>
  </si>
  <si>
    <t>Tầng 3, V11.B10 The Terra An Hưng, Phường La Khê, Quận Hà Đông</t>
  </si>
  <si>
    <t>LECVN025182539894</t>
  </si>
  <si>
    <t>VN2273044</t>
  </si>
  <si>
    <t>12 QL20, Khu đô thị Định Công, Quận Hoàng Mai</t>
  </si>
  <si>
    <t>LECVN020839980114</t>
  </si>
  <si>
    <t>113 An Khánh, An Phú, Hoài Đức, Hà Nội 100000, Việt Nam, Huyện Hoài Đức</t>
  </si>
  <si>
    <t>LECVN022529623153</t>
  </si>
  <si>
    <t>VN5826416</t>
  </si>
  <si>
    <t>118 P. Trần Điền, Định Công, Quận Hoàng Mai</t>
  </si>
  <si>
    <t>LECVN020474617524</t>
  </si>
  <si>
    <t>VN4046224</t>
  </si>
  <si>
    <t>120 yên hòa, P. Yên Hòa, Q. Cầu Giấy, TP. Hà Nội, Quận Cầu Giấy</t>
  </si>
  <si>
    <t>LECVN029192227363</t>
  </si>
  <si>
    <t>VN7344336</t>
  </si>
  <si>
    <t>11 nguyễn khang, P. Quan Hoa, Q. Cầu Giấy, TP. Hà Nội, Quận Cầu Giấy</t>
  </si>
  <si>
    <t>LECVN029376897343</t>
  </si>
  <si>
    <t>Số 101 ngõ 85 phố Hạ Đình, Phường Thanh Xuân Trung, Quận Thanh Xuân</t>
  </si>
  <si>
    <t>LECVN020325606044</t>
  </si>
  <si>
    <t>VN5100252</t>
  </si>
  <si>
    <t>Số 8/104 Đào Tấn, Phường Ngọc Khánh, Quận Ba Đình</t>
  </si>
  <si>
    <t>LECVN027466205183</t>
  </si>
  <si>
    <t>VN6622407</t>
  </si>
  <si>
    <t>24 P. Hàng Bồ, Hàng Bồ, Quận Hoàn Kiếm</t>
  </si>
  <si>
    <t>LECVN028707479993</t>
  </si>
  <si>
    <t>VN5685490</t>
  </si>
  <si>
    <t>18 Ngõ 374 Âu Cơ, Nhật Tân, Quận Tây Hồ</t>
  </si>
  <si>
    <t>LECVN026685399403</t>
  </si>
  <si>
    <t>VN9515284</t>
  </si>
  <si>
    <t>129B ngõ 79 cầu giấy, P. Yên Hòa, Q. Cầu Giấy, TP. Hà Nội, Quận Cầu Giấy</t>
  </si>
  <si>
    <t>LECVN025884789103</t>
  </si>
  <si>
    <t>VN90867</t>
  </si>
  <si>
    <t>313 Lương Thế Vinh, xã Trung Văn, Huyện Từ Liêm</t>
  </si>
  <si>
    <t>LECVN024630187343</t>
  </si>
  <si>
    <t>97 Ngõ 374 Âu Cơ, Nhật Tân, Quận Tây Hồ</t>
  </si>
  <si>
    <t>LECVN020375067763</t>
  </si>
  <si>
    <t>VN8728551</t>
  </si>
  <si>
    <t>52 Cầu diễn, Huyện Từ Liêm, Huyện Từ Liêm</t>
  </si>
  <si>
    <t>LECVN021643783483</t>
  </si>
  <si>
    <t>VN3725331</t>
  </si>
  <si>
    <t>Số 10 ngách 15 ngõ 85 phố 8/3, Quận Hai Bà Trưng</t>
  </si>
  <si>
    <t>LECVN020334893973</t>
  </si>
  <si>
    <t>VN5209981</t>
  </si>
  <si>
    <t>Ki ốt số 3, Khu đô thị Định Công, Quận Hoàng Mai</t>
  </si>
  <si>
    <t>LECVN022653547923</t>
  </si>
  <si>
    <t>VN6355092</t>
  </si>
  <si>
    <t>81 Ngõ 42 Thành Công, Phường Thành Công, Quận Ba Đình</t>
  </si>
  <si>
    <t>LECVN024313632173</t>
  </si>
  <si>
    <t>23 P. Hàng Bồ, Hàng Gai, Quận Hoàn Kiếm</t>
  </si>
  <si>
    <t>LECVN028952368834</t>
  </si>
  <si>
    <t>VN5172671</t>
  </si>
  <si>
    <t>345 phố Đội Cấn, Phường Liễu Giai, Quận Ba Đình</t>
  </si>
  <si>
    <t>LECVN022876599584</t>
  </si>
  <si>
    <t>VN99904</t>
  </si>
  <si>
    <t>12 P. Lý Đạo Thành, Tràng Tiền, Quận Hoàn Kiếm</t>
  </si>
  <si>
    <t>LECVN027899082784</t>
  </si>
  <si>
    <t>VN2419455</t>
  </si>
  <si>
    <t>Số 5 ngõ 226 đường Nguyễn Lân, Phường Phương Liệt, Quận Thanh Xuân</t>
  </si>
  <si>
    <t>LECVN025716976024</t>
  </si>
  <si>
    <t>Số 2, Ngõ 129 Đường Nguyễn Trãi, Phường Thượng Đình, Quận Thanh Xuân</t>
  </si>
  <si>
    <t>LECVN022791061223</t>
  </si>
  <si>
    <t>VN3591995</t>
  </si>
  <si>
    <t>Số 33 Ngõ 98 Phố Trung Liệt, Phường Trung Liệt, Quận Đống Đa, Quận Đống Đa</t>
  </si>
  <si>
    <t>LECVN028977888364</t>
  </si>
  <si>
    <t>VN3519813</t>
  </si>
  <si>
    <t>Số 96 tổ 16, QL3, Đông Anh, Hà Nội, Việt Nam, Huyện Đông Anh</t>
  </si>
  <si>
    <t>LECVN024787907324</t>
  </si>
  <si>
    <t>Số 12 ngách 31 ngõ 387 Vũ Tông Phan, Phường Khương Đình, Quận Thanh Xuân</t>
  </si>
  <si>
    <t>LECVN029676266563</t>
  </si>
  <si>
    <t>VN68036</t>
  </si>
  <si>
    <t>Số 120 Bằng Liệt, Xã Thanh Liệt, Huyện Thanh Trì</t>
  </si>
  <si>
    <t>LECVN029024077493</t>
  </si>
  <si>
    <t>VN7792251</t>
  </si>
  <si>
    <t>Số 10 Ngõ 129 Trương Định, Quận Hai Bà Trưng</t>
  </si>
  <si>
    <t>LECVN023927584013</t>
  </si>
  <si>
    <t>VN9928615</t>
  </si>
  <si>
    <t>Số 45 TT9 Liền kề Văn Phú, Phường Phú La, Quận Hà Đông</t>
  </si>
  <si>
    <t>LECVN029242267673</t>
  </si>
  <si>
    <t>nhà 3b1, ngách 12 Ng. 406 Âu Cơ, Quận Tây Hồ</t>
  </si>
  <si>
    <t>LECVN020558298063</t>
  </si>
  <si>
    <t>VN9602699</t>
  </si>
  <si>
    <t>Số 28 ngách 6/1 Đặng Văn Ngữ, Phường Phương Liên, Quận Đống Đa, Quận Đống Đa</t>
  </si>
  <si>
    <t>LECVN023674272744</t>
  </si>
  <si>
    <t>VN5887145</t>
  </si>
  <si>
    <t>Số 17 ngõ 55 Huỳnh Thúc Kháng, Phường Láng Hạ, Quận Đống Đa, Quận Đống Đa</t>
  </si>
  <si>
    <t>LECVN024071049993</t>
  </si>
  <si>
    <t>VN6261888</t>
  </si>
  <si>
    <t>1A Tràng Tiền, Phan Chu Trinh, Quận Hoàn Kiếm</t>
  </si>
  <si>
    <t>LECVN024607870553</t>
  </si>
  <si>
    <t>VN7496746</t>
  </si>
  <si>
    <t>Số nhà 2B, ngách 249, ngõ 211 đường Khương Trung, Phường Khương Đình, Quận Thanh Xuân</t>
  </si>
  <si>
    <t>LECVN025275368713</t>
  </si>
  <si>
    <t>VN2183015</t>
  </si>
  <si>
    <t>Số nhà 40, ngõ 107/1 Đường Nguyễn Chí Thanh, Phường Láng Hạ, Quận Đống Đa, Quận Đống Đa</t>
  </si>
  <si>
    <t>LECVN027957167464</t>
  </si>
  <si>
    <t>VN7367089</t>
  </si>
  <si>
    <t>Số 9 ngõ 12 Kim Giang, Phường Kim Giang, Quận Thanh Xuân</t>
  </si>
  <si>
    <t>LECVN020829514014</t>
  </si>
  <si>
    <t>VN09775</t>
  </si>
  <si>
    <t>46 Trần Bình, Quận Cầu Giấy</t>
  </si>
  <si>
    <t>LECVN028964869764</t>
  </si>
  <si>
    <t>Số 26, ngõ 12 phố Chính Kinh, Phường Nhân Chính, Quận Thanh Xuân</t>
  </si>
  <si>
    <t>LECVN024304342263</t>
  </si>
  <si>
    <t>VN6212283</t>
  </si>
  <si>
    <t>Số 27, Lương Định Của, Phường Phương Mai, Quận Đống Đa, Quận Đống Đa</t>
  </si>
  <si>
    <t>LECVN024522340214</t>
  </si>
  <si>
    <t>VN3496215</t>
  </si>
  <si>
    <t>Thôn Liên Lý, Xã Phù Lỗ, Huyện Sóc Sơn, Thành phố Hà Nội, Huyện Sóc Sơn</t>
  </si>
  <si>
    <t>LECVN029201897503</t>
  </si>
  <si>
    <t>VN7098071</t>
  </si>
  <si>
    <t>Số 167, Đường Nguyễn Ngọc Nại, Phường Khương Mai, Quận Thanh Xuân</t>
  </si>
  <si>
    <t>LECVN022943251873</t>
  </si>
  <si>
    <t>VN5248131</t>
  </si>
  <si>
    <t>Số 5D Ngách 44/35 Nhân Hòa, Phường Nhân Chính, Quận Thanh Xuân</t>
  </si>
  <si>
    <t>LECVN023065562464</t>
  </si>
  <si>
    <t>VN8539750</t>
  </si>
  <si>
    <t>Tầng 12, Tòa nhà Diamond Flower, Số 48 Đường Lê Văn Lương, Phường Nhân Chính, Quận Thanh Xuân</t>
  </si>
  <si>
    <t>LECVN028349996133</t>
  </si>
  <si>
    <t>VN1032677</t>
  </si>
  <si>
    <t>Số 7, ngõ 2, QL 3, Khối 14, Xã Phù Lỗ, Huyện Sóc Sơn, Thành phố Hà Nội, Huyện Sóc Sơn</t>
  </si>
  <si>
    <t>LECVN028993792003</t>
  </si>
  <si>
    <t>Số 25 Ngõ 98 Phố Trung Liệt, Phường Trung Liệt, Quận Đống Đa, Quận Đống Đa</t>
  </si>
  <si>
    <t>LECVN026074787714</t>
  </si>
  <si>
    <t>VN9568700</t>
  </si>
  <si>
    <t>1A Đặng Thái Thân, Phan Chu Trinh, Quận Hoàn Kiếm</t>
  </si>
  <si>
    <t>LECVN021464932183</t>
  </si>
  <si>
    <t>VN5253725</t>
  </si>
  <si>
    <t>số 6, ngách 37, ngõ 255 đường Cầu Giấy, Phường Dịch Vọng, Quận Cầu Giấy</t>
  </si>
  <si>
    <t>LECVN027720568303</t>
  </si>
  <si>
    <t>VN3904615</t>
  </si>
  <si>
    <t>21, Tổ 34, Ngách 464/35/3, Đường Âu Cơ, Phường Nhật Tân, Quận Tây Hồ</t>
  </si>
  <si>
    <t>LECVN020467642314</t>
  </si>
  <si>
    <t>Chung cu B13, Huỳnh Văn Nghệ, TT. Sài Đồng, Quận Long Biên</t>
  </si>
  <si>
    <t>LECVN027780607393</t>
  </si>
  <si>
    <t>VN9488746</t>
  </si>
  <si>
    <t>72/72 dương quảng hàm, P. Quan Hoa, Q. Cầu Giấy, TP. Hà Nội, Quận Cầu Giấy</t>
  </si>
  <si>
    <t>LECVN022514442323</t>
  </si>
  <si>
    <t>VN8875967</t>
  </si>
  <si>
    <t>Số nhà 14, ngõ 5, Phố Ba La, Tổ 1, Phường Phú Lương, Quận Hà Đông</t>
  </si>
  <si>
    <t>LECVN026131170093</t>
  </si>
  <si>
    <t>VN8911666</t>
  </si>
  <si>
    <t>Phú Vinh, An Khánh, Hoài Đức, Hà Nội, Việt Nam, Huyện Hoài Đức</t>
  </si>
  <si>
    <t>LECVN020379825043</t>
  </si>
  <si>
    <t>VN4619938</t>
  </si>
  <si>
    <t>402 Đ. Âu Cơ, Nhật Tân, Quận Tây Hồ</t>
  </si>
  <si>
    <t>LECVN027184634184</t>
  </si>
  <si>
    <t>VN7899366</t>
  </si>
  <si>
    <t>33 Ng. 406 Âu Cơ, Nhật Tân, Quận Tây Hồ</t>
  </si>
  <si>
    <t>LECVN021144502924</t>
  </si>
  <si>
    <t>VN5708935</t>
  </si>
  <si>
    <t>15B Trần Khánh Dư, Phan Chu Trinh, Quận Hoàn Kiếm</t>
  </si>
  <si>
    <t>LECVN029039579663</t>
  </si>
  <si>
    <t>Tổ 25 Cụm 4 An Dương Vương, Phú Thượng, Cầu Giấy, Hà Nội, Quận Cầu giấy</t>
  </si>
  <si>
    <t>Quận Cầu giấy</t>
  </si>
  <si>
    <t>LECVN029903956793</t>
  </si>
  <si>
    <t>VN7547816</t>
  </si>
  <si>
    <t>Số 5, ngõ 126, phố Đốc Ngữ, Phường Vĩnh Phúc, Quận Ba Đình</t>
  </si>
  <si>
    <t>LECVN026297753403</t>
  </si>
  <si>
    <t>Số 17, Ngõ 137 Trường Chinh, Phường Khương Thượng, Quận Đống Đa, Quận Đống Đa</t>
  </si>
  <si>
    <t>LECVN027648070983</t>
  </si>
  <si>
    <t>Số 13, ngách 26, ngõ 4 phố Phương Mai, Phường Phương Mai, Quận Đống Đa, Quận Đống Đa</t>
  </si>
  <si>
    <t>LECVN024579510643</t>
  </si>
  <si>
    <t>VN9180801</t>
  </si>
  <si>
    <t>Số 28, Ngõ 156 Phố Hồng Mai, Quận Hai Bà Trưng</t>
  </si>
  <si>
    <t>LECVN021454261324</t>
  </si>
  <si>
    <t>VN8197635</t>
  </si>
  <si>
    <t>số 15 xóm 6 đường Sông Nhuệ Đông Ngạc, Huyện Từ Liêm</t>
  </si>
  <si>
    <t>LECVN025099207053</t>
  </si>
  <si>
    <t>VN91013</t>
  </si>
  <si>
    <t>LECVN027643425933</t>
  </si>
  <si>
    <t>VN2835426</t>
  </si>
  <si>
    <t>Số 22 Ngõ 27 Đại Cồ Việt, Quận Hai Bà Trưng</t>
  </si>
  <si>
    <t>LECVN022744348813</t>
  </si>
  <si>
    <t>VN6959526</t>
  </si>
  <si>
    <t>LECVN028927648173</t>
  </si>
  <si>
    <t>VN1352178</t>
  </si>
  <si>
    <t>Nhà 28, ngõ 229 Phố Vọng, Quận Hai Bà Trưng</t>
  </si>
  <si>
    <t>LECVN023114388194</t>
  </si>
  <si>
    <t>VN3196732</t>
  </si>
  <si>
    <t>Số 9 ngách 159/22 Phố Hồng Mai, Quận Hai Bà Trưng</t>
  </si>
  <si>
    <t>LECVN021961113244</t>
  </si>
  <si>
    <t>VN9973335</t>
  </si>
  <si>
    <t>số 6, hẻm 1194/136/3, đường Láng, Phường Láng Thượng, Quận Đống Đa, Quận Đống Đa</t>
  </si>
  <si>
    <t>LECVN026263634523</t>
  </si>
  <si>
    <t>VN7761132</t>
  </si>
  <si>
    <t>1027 Đ. Hồng Hà, Chương Dương, Quận Hoàn Kiếm</t>
  </si>
  <si>
    <t>LECVN026972982513</t>
  </si>
  <si>
    <t>VN2618665</t>
  </si>
  <si>
    <t>49 Đ. Hồng Hà, Chương Dương, Quận Hoàn Kiếm</t>
  </si>
  <si>
    <t>LECVN024114390874</t>
  </si>
  <si>
    <t>VN5161094</t>
  </si>
  <si>
    <t>63 P. Lý Thái Tổ, Tràng Tiền, Quận Hoàn Kiếm</t>
  </si>
  <si>
    <t>LECVN029123322623</t>
  </si>
  <si>
    <t>VN5681509</t>
  </si>
  <si>
    <t>Số 15, Ngách 6/9 Phố Vĩnh Phúc, Phường Vĩnh Phúc, Quận Ba Đình</t>
  </si>
  <si>
    <t>LECVN021835186203</t>
  </si>
  <si>
    <t>Số 220 đường Bưởi, Phường Cống Vị, Quận Ba Đình</t>
  </si>
  <si>
    <t>LECVN020661926593</t>
  </si>
  <si>
    <t>VN7089158</t>
  </si>
  <si>
    <t>15B Lô 15, Khu đô thị Định Công, Quận Hoàng Mai</t>
  </si>
  <si>
    <t>LECVN028451149703</t>
  </si>
  <si>
    <t>VN6682715</t>
  </si>
  <si>
    <t>Xóm 3 nại châu, Chu Phan, Mê Linh, Hà Nội, Huyện Mê Linh</t>
  </si>
  <si>
    <t>LECVN024160283263</t>
  </si>
  <si>
    <t>VN5704176</t>
  </si>
  <si>
    <t>Số 1 Ngõ 111 Cù Chính Lan, Phường Khương Mai, Quận Thanh Xuân</t>
  </si>
  <si>
    <t>LECVN026946895893</t>
  </si>
  <si>
    <t>VN4304055</t>
  </si>
  <si>
    <t>số 12 Ngõ 168 Trung kính , P. Yên Hòa, Q. Cầu Giấy, TP. Hà Nội, Quận Cầu Giấy</t>
  </si>
  <si>
    <t>LECVN027911067603</t>
  </si>
  <si>
    <t>VN3590001</t>
  </si>
  <si>
    <t>Số nhà 11 ngõ 117 Nguyễn Lương Bằng, Phường Nam Đồng, Quận Đống Đa, Quận Đống Đa</t>
  </si>
  <si>
    <t>LECVN020096158144</t>
  </si>
  <si>
    <t>VN6588268</t>
  </si>
  <si>
    <t>Nơ 08 Thành Thái, Dịch Vọng, Cầu Giấy, Hà Nội, Quận Cầu Giấy</t>
  </si>
  <si>
    <t>LECVN027502638673</t>
  </si>
  <si>
    <t>VN8188156</t>
  </si>
  <si>
    <t>359 Đ. Âu Cơ, Nhật Tân, Quận Tây Hồ</t>
  </si>
  <si>
    <t>LECVN024869680303</t>
  </si>
  <si>
    <t>Số 84, ngõ 1 phố Phan Đình Giót, Phường Phương Liệt, Quận Thanh Xuân</t>
  </si>
  <si>
    <t>LECVN022279303943</t>
  </si>
  <si>
    <t>VN6617760</t>
  </si>
  <si>
    <t>số 27, Ngõ 87, đường Láng Hạ, Chợ Dừa, Ba Đình, Quận Đống Đa</t>
  </si>
  <si>
    <t>LECVN021597089014</t>
  </si>
  <si>
    <t>VN8682196</t>
  </si>
  <si>
    <t>10 Đ. Âu Cơ, Nhật Tân, Quận Tây Hồ</t>
  </si>
  <si>
    <t>LECVN020169405904</t>
  </si>
  <si>
    <t>VN4280362</t>
  </si>
  <si>
    <t>Số 47a, ngách 58/23/41 Trần Bình, Phường Mai Dịch, Quận Cầu Giấy</t>
  </si>
  <si>
    <t>LECVN020351611203</t>
  </si>
  <si>
    <t>VN3017492</t>
  </si>
  <si>
    <t>Số 7 ngõ 75 đường Nguyễn Xiển, Phường Hạ Đình, Quận Thanh Xuân</t>
  </si>
  <si>
    <t>LECVN024299541773</t>
  </si>
  <si>
    <t>VN7725667</t>
  </si>
  <si>
    <t>Số 16, ngách 79/40, đường Dương Quảng Hàm, Quận Cầu Giấy</t>
  </si>
  <si>
    <t>LECVN029554406743</t>
  </si>
  <si>
    <t>VN4460469</t>
  </si>
  <si>
    <t>Số 8 P. Lý Đạo Thành, Tràng Tiền, Quận Hoàn Kiếm</t>
  </si>
  <si>
    <t>LECVN022464999844</t>
  </si>
  <si>
    <t>VN6549463</t>
  </si>
  <si>
    <t>69 Ng. 42 P. Sài Đồng, TT. Sài Đồng, Quận Long Biên</t>
  </si>
  <si>
    <t>LECVN020807420313</t>
  </si>
  <si>
    <t>VN3383071</t>
  </si>
  <si>
    <t>Số 14, ngõ 193 Trung Kính, Phường Yên Hoà, Quận Cầu Giấy, Quận Cầu Giấy</t>
  </si>
  <si>
    <t>LECVN025492212763</t>
  </si>
  <si>
    <t>VN8657151</t>
  </si>
  <si>
    <t>269 yên hoà, P. Yên Hòa, Q. Cầu Giấy, TP. Hà Nội, Quận Cầu Giấy</t>
  </si>
  <si>
    <t>LECVN021870414853</t>
  </si>
  <si>
    <t>VN3665954</t>
  </si>
  <si>
    <t>Lô 14, Khu đô thị Định Công, Quận Hoàng Mai</t>
  </si>
  <si>
    <t>LECVN026000116933</t>
  </si>
  <si>
    <t>VN1608204</t>
  </si>
  <si>
    <t>22/343 Đội Cấn, Phường Liễu Giai, Quận Ba Đình</t>
  </si>
  <si>
    <t>LECVN024412010493</t>
  </si>
  <si>
    <t>VN5807570</t>
  </si>
  <si>
    <t>Số 5/290 phố Kim Mã, Phường Kim Mã, Quận Ba Đình</t>
  </si>
  <si>
    <t>LECVN028366556033</t>
  </si>
  <si>
    <t>VN83645</t>
  </si>
  <si>
    <t>Số 3 Cửa Bắc, Phường Trúc Bạch, Quận Ba Đình</t>
  </si>
  <si>
    <t>LECVN028888392173</t>
  </si>
  <si>
    <t>12 đường Ao cá, thôn Đình, Hoài Đức, Hà Nội, Việt Nam, Huyện Hoài Đức</t>
  </si>
  <si>
    <t>LECVN020430179043</t>
  </si>
  <si>
    <t>VN3578282</t>
  </si>
  <si>
    <t>Số 50 ngõ 279, đường Đội Cấn, Phường Ngọc Hà, Quận Ba Đình</t>
  </si>
  <si>
    <t>LECVN029195724343</t>
  </si>
  <si>
    <t>VN1079813</t>
  </si>
  <si>
    <t>Số 352 Đường Giải Phóng, Phường Phương Liệt, Quận Thanh Xuân</t>
  </si>
  <si>
    <t>LECVN023577512674</t>
  </si>
  <si>
    <t>VN8518633</t>
  </si>
  <si>
    <t>Số 11, Ngách 3/5, tổ dân phố 10, Phường Phú La, Quận Hà Đông</t>
  </si>
  <si>
    <t>LECVN022983532823</t>
  </si>
  <si>
    <t>VN3898316</t>
  </si>
  <si>
    <t>Số 26 Phạm Hùng Mỹ Đình, Huyện Từ Liêm, Huyện Từ Liêm</t>
  </si>
  <si>
    <t>LECVN024512268993</t>
  </si>
  <si>
    <t>VN5499498</t>
  </si>
  <si>
    <t>Số 9, Ngách 50, Ngõ 91, Phố Nguyễn Chí Thanh, Phường Láng Hạ, Quận Đống Đa, Quận Đống Đa</t>
  </si>
  <si>
    <t>LECVN028758285353</t>
  </si>
  <si>
    <t>VN9779713</t>
  </si>
  <si>
    <t>Số 39, Ngách 354/137 Trường Chinh, Phường Khương Thượng, Quận Đống Đa, Quận Đống Đa</t>
  </si>
  <si>
    <t>LECVN024768539153</t>
  </si>
  <si>
    <t>VN03478</t>
  </si>
  <si>
    <t>25 Ngõ 399 Đường Âu Cơ, Nhật Tân, Quận Tây Hồ</t>
  </si>
  <si>
    <t>LECVN021970873933</t>
  </si>
  <si>
    <t>VN2383696</t>
  </si>
  <si>
    <t>Số 24, ngách 26, ngõ 4 phố Phương Mai, Phường Phương Mai, Quận Đống Đa, Quận Đống Đa</t>
  </si>
  <si>
    <t>LECVN020191838743</t>
  </si>
  <si>
    <t>VN4215099</t>
  </si>
  <si>
    <t>số 16 ngõ 43/59 Chùa Bộc, Phường Khương Thượng, Quận Đống Đa, Quận Đống Đa</t>
  </si>
  <si>
    <t>LECVN028319157874</t>
  </si>
  <si>
    <t>VN3986795</t>
  </si>
  <si>
    <t>Thôn Hương Đình Hoài, Xã Mai Đình, Huyện Sóc Sơn, Thành phố Hà Nội, Huyện Sóc Sơn</t>
  </si>
  <si>
    <t>LECVN029931737414</t>
  </si>
  <si>
    <t>Số 75 khu B Thuỵ Hương, Phố chợ Phú Cường, Xã Phú Cường, Huyện Sóc Sơn, Thành phố Hà Nội, Huyện Sóc Sơn</t>
  </si>
  <si>
    <t>LECVN025356751023</t>
  </si>
  <si>
    <t>VN8505455</t>
  </si>
  <si>
    <t>Xóm 2, Xã Thạnh Đà, Huyện Mê Linh, Chu Phan, Mê Linh, Hà Nội, Huyện Mê Linh</t>
  </si>
  <si>
    <t>LECVN025665691174</t>
  </si>
  <si>
    <t>VN7156688</t>
  </si>
  <si>
    <t>101 Đường Hoàng quốc Việt, Huyện Từ Liêm</t>
  </si>
  <si>
    <t>LECVN022608724963</t>
  </si>
  <si>
    <t>VN6257265</t>
  </si>
  <si>
    <t>Số 186 đường Khương Đình, Phường Hạ Đình, Quận Thanh Xuân</t>
  </si>
  <si>
    <t>LECVN027309106463</t>
  </si>
  <si>
    <t>VN3621094</t>
  </si>
  <si>
    <t>Số 11 ngách 12 Ngõ 165 Dương Quảng Hàm, Tổ 21, Phường Quan Hoa, Quận Cầu Giấy</t>
  </si>
  <si>
    <t>LECVN025524217384</t>
  </si>
  <si>
    <t>VN3218522</t>
  </si>
  <si>
    <t>71 ngõ 399 Đ. Âu Cơ, Nhật Tân, Quận Tây Hồ</t>
  </si>
  <si>
    <t>LECVN022990977863</t>
  </si>
  <si>
    <t>Tầng 12, Tòa nhà Licogi 13, Số 164 Khuất Duy Tiến, Phường Nhân Chính, Quận Thanh Xuân</t>
  </si>
  <si>
    <t>LECVN020728726024</t>
  </si>
  <si>
    <t>VN02977</t>
  </si>
  <si>
    <t>Số 31 Ngõ 399, 399 Đ. Âu Cơ, Nhật Tân, Quận Tây Hồ</t>
  </si>
  <si>
    <t>LECVN021428062264</t>
  </si>
  <si>
    <t>VN6765406</t>
  </si>
  <si>
    <t>Thôn Dược Hạ, Xã Tiên Dược, Huyện Sóc Sơn, Thành phố Hà Nội, Huyện Sóc Sơn</t>
  </si>
  <si>
    <t>LECVN023952754413</t>
  </si>
  <si>
    <t>VN5122686</t>
  </si>
  <si>
    <t>Số 10 Ngách 6 Ngõ Gốc Đề, Quận Hai Bà Trưng</t>
  </si>
  <si>
    <t>LECVN023631314294</t>
  </si>
  <si>
    <t>VN9375241</t>
  </si>
  <si>
    <t>Lô 13, A19 P. Trần Nguyên Đán, Định Công, Quận Hoàng Mai</t>
  </si>
  <si>
    <t>LECVN027704238313</t>
  </si>
  <si>
    <t>VN8639261</t>
  </si>
  <si>
    <t>ĐT308, Tiến Thịnh, Mê Linh, Vĩnh Phúc, Huyện Mê Linh</t>
  </si>
  <si>
    <t>LECVN026055441873</t>
  </si>
  <si>
    <t>Thôn Tân Trại, Xã Phú Cường, Huyện Sóc Sơn, Thành phố Hà Nội, Huyện Sóc Sơn</t>
  </si>
  <si>
    <t>LECVN029720766284</t>
  </si>
  <si>
    <t>VN9256893</t>
  </si>
  <si>
    <t>Xóm 1 Tiến Lộc, Thôn Xuân Đồng, Xã Tân Minh, Huyện Sóc Sơn, Thành phố Hà Nội, Huyện Sóc Sơn</t>
  </si>
  <si>
    <t>LECVN020951186554</t>
  </si>
  <si>
    <t>xóm Đình, Sơn Đồng, Hoài Đức, Hà Nội, Việt Nam, Huyện Hoài Đức</t>
  </si>
  <si>
    <t>LECVN025374519873</t>
  </si>
  <si>
    <t>VN9100984</t>
  </si>
  <si>
    <t>Số 34, ngõ 53 Phố Cảm Hội, Quận Hai Bà Trưng</t>
  </si>
  <si>
    <t>LECVN023247971633</t>
  </si>
  <si>
    <t>VN8835851</t>
  </si>
  <si>
    <t>289 Khuất Duy Tiến, P. Trung Hòa, Q. Cầu Giấy, TP. Hà Nội, Quận Cầu Giấy</t>
  </si>
  <si>
    <t>LECVN022597992913</t>
  </si>
  <si>
    <t>Lô 12 B2, Khu đô thị Định Công, Quận Hoàng Mai</t>
  </si>
  <si>
    <t>LECVN023630863043</t>
  </si>
  <si>
    <t>15, ngõ 1/2 An Dương Vương, Phú Thượng, Quận Tây Hồ</t>
  </si>
  <si>
    <t>LECVN025398823773</t>
  </si>
  <si>
    <t>VN4255216</t>
  </si>
  <si>
    <t>32 P. Trần Nguyên Đán, Định Công, Quận Hoàng Mai</t>
  </si>
  <si>
    <t>LECVN028862920913</t>
  </si>
  <si>
    <t>VN62928</t>
  </si>
  <si>
    <t>1 An Dương Vương, Phú Thượng, Quận Tây Hồ</t>
  </si>
  <si>
    <t>LECVN020916045544</t>
  </si>
  <si>
    <t>VN4273289</t>
  </si>
  <si>
    <t>Số 7A2 Ngõ 42 Triều khúc, Phường Thanh Xuân Nam, Quận Thanh Xuân</t>
  </si>
  <si>
    <t>LECVN023398449033</t>
  </si>
  <si>
    <t>VN93511</t>
  </si>
  <si>
    <t>Thôn Phú Ninh, Xã Minh Phú, Huyện Sóc Sơn, Thành phố Hà Nội, Huyện Sóc Sơn</t>
  </si>
  <si>
    <t>LECVN026560484354</t>
  </si>
  <si>
    <t>VN2538318</t>
  </si>
  <si>
    <t>80 P. Trần Nguyên Đán, Định Công, Quận Hoàng Mai</t>
  </si>
  <si>
    <t>LECVN023448628093</t>
  </si>
  <si>
    <t>VN8302561</t>
  </si>
  <si>
    <t>28 An Dương Vương, Phú Thượng, Quận Tây Hồ</t>
  </si>
  <si>
    <t>LECVN027665558714</t>
  </si>
  <si>
    <t>VN5600698</t>
  </si>
  <si>
    <t>Số 32, Ngách 26 Ngõ 108 Trần Phú, Quận Hà Đông</t>
  </si>
  <si>
    <t>LECVN025908327384</t>
  </si>
  <si>
    <t>VN2134028</t>
  </si>
  <si>
    <t>22 ngõ 26, đường Hoàng Quốc Việt, tổ 17, Phường Nghĩa Đô, Quận Cầu Giấy</t>
  </si>
  <si>
    <t>LECVN025054733073</t>
  </si>
  <si>
    <t>VN4538868</t>
  </si>
  <si>
    <t>Khu 4, Thôn, Xa Mạc, Mê Linh, Hà Nội, Huyện Mê Linh</t>
  </si>
  <si>
    <t>LECVN020448303414</t>
  </si>
  <si>
    <t>VN5755215</t>
  </si>
  <si>
    <t>Số nhà 22, ngõ 3, phố Ba La, Quận Hà Đông</t>
  </si>
  <si>
    <t>LECVN028986407833</t>
  </si>
  <si>
    <t>VN7580379</t>
  </si>
  <si>
    <t>Đội 11 Thôn 2, Mê Linh, Hà Nội, Huyện Mê Linh</t>
  </si>
  <si>
    <t>LECVN022608464543</t>
  </si>
  <si>
    <t>VN36584</t>
  </si>
  <si>
    <t>Số 2, đường Nguyễn Cơ Thạch, Phường Cầu Diễn, Huyện Từ Liêm</t>
  </si>
  <si>
    <t>LECVN022615617603</t>
  </si>
  <si>
    <t>VN4370490</t>
  </si>
  <si>
    <t>64 Đ. Cổng Chùa, Đức Giang, Hoài Đức, Hà Nội, Việt Nam, Huyện Hoài Đức</t>
  </si>
  <si>
    <t>LECVN023667130934</t>
  </si>
  <si>
    <t>VN7840498</t>
  </si>
  <si>
    <t>7 ngõ 130 Trần Tử Bình, Phường Nghĩa Tân, Quận Cầu Giấy</t>
  </si>
  <si>
    <t>LECVN023124372943</t>
  </si>
  <si>
    <t>Xóm 1, Lưu Xá, Đức Giang, Hoài Đức, Hà Nội, Việt Nam, Huyện Hoài Đức</t>
  </si>
  <si>
    <t>LECVN020985526203</t>
  </si>
  <si>
    <t>36 Ngõ 91 Nguyễn Chí Thanh, Thành Công, Đống Đa,, Quận Đống Đa</t>
  </si>
  <si>
    <t>LECVN020951895033</t>
  </si>
  <si>
    <t>VN7135126</t>
  </si>
  <si>
    <t>Số 523 Phạm Văn Đồng - Xã Cổ Nhuế, Huyện Từ Liêm</t>
  </si>
  <si>
    <t>LECVN027290595644</t>
  </si>
  <si>
    <t>VN2542328</t>
  </si>
  <si>
    <t>Số 2 thôn Thượng - Xã Mễ Trì, Huyện Từ Liêm</t>
  </si>
  <si>
    <t>LECVN027468953493</t>
  </si>
  <si>
    <t>VN8087139</t>
  </si>
  <si>
    <t>Tầng 1 ct6 phố Phạm Văn Bạch, P. Yên Hòa, Q. Cầu Giấy, TP. Hà Nội, Quận Cầu Giấy</t>
  </si>
  <si>
    <t>LECVN029835860483</t>
  </si>
  <si>
    <t>Số 98 đường Phạm Hùng - Xã Mễ Trì, Huyện Từ Liêm</t>
  </si>
  <si>
    <t>LECVN024809714794</t>
  </si>
  <si>
    <t>VN6388961</t>
  </si>
  <si>
    <t>số 12, ngách 35 Ngõ 91 Nguyễn Chí Thanh, Thành Công, Đống Đa, Quận Đống Đa</t>
  </si>
  <si>
    <t>LECVN027953857814</t>
  </si>
  <si>
    <t>Đội 4, thôn 1, Thạch Đà, Mê Linh, Hà Nội, Huyện Mê Linh</t>
  </si>
  <si>
    <t>LECVN023223327293</t>
  </si>
  <si>
    <t>VN4061512</t>
  </si>
  <si>
    <t>LECVN024936315993</t>
  </si>
  <si>
    <t>Thôn Hoàng Dương, Xã Mai Đình, Huyện Sóc Sơn, Thành phố Hà Nội, Huyện Sóc Sơn</t>
  </si>
  <si>
    <t>LECVN027237295753</t>
  </si>
  <si>
    <t>Ngõ 59 Cao Hạ, Đức Giang, Hoài Đức, Hà Nội, Việt Nam, Huyện Hoài Đức</t>
  </si>
  <si>
    <t>LECVN029936549773</t>
  </si>
  <si>
    <t>Số 60/14 Phố Phó Đức Chính, Phường Trúc Bạch, Quận Ba Đình</t>
  </si>
  <si>
    <t>LECVN023315605553</t>
  </si>
  <si>
    <t>VN42209</t>
  </si>
  <si>
    <t>Nam Cường, Tam Đồng, Mê Linh, Hà Nội, Huyện Mê Linh</t>
  </si>
  <si>
    <t>LECVN027524951284</t>
  </si>
  <si>
    <t>VN71626</t>
  </si>
  <si>
    <t>Số 8, ngõ 90 phố Tô Hiến Thành, Quận Hai Bà Trưng</t>
  </si>
  <si>
    <t>LECVN024203041003</t>
  </si>
  <si>
    <t>Xóm 2, Lưu Xá, Đức Giang, Hoài Đức, Hà Nội, Việt Nam, Huyện Hoài Đức</t>
  </si>
  <si>
    <t>LECVN021580449824</t>
  </si>
  <si>
    <t>VN6052735</t>
  </si>
  <si>
    <t>56 Dịch Vọng, P. Dịch Vọng, Q. Cầu Giấy, TP. Hà Nội, Quận Cầu Giấy</t>
  </si>
  <si>
    <t>LECVN022690320103</t>
  </si>
  <si>
    <t>VN82693</t>
  </si>
  <si>
    <t>Khu 2, Xã Phú Minh, Huyện Sóc Sơn, Thành phố Hà Nội, Huyện Sóc Sơn</t>
  </si>
  <si>
    <t>LECVN022032644334</t>
  </si>
  <si>
    <t>VN3885965</t>
  </si>
  <si>
    <t>42 An Dương Vương, Phú Xá, Quận Tây Hồ</t>
  </si>
  <si>
    <t>LECVN020836384923</t>
  </si>
  <si>
    <t>VN3569669</t>
  </si>
  <si>
    <t>Số 9 ngõ 4 phố Duy Tân, Phường Dịch Vọng Hậu, Quận Cầu Giấy</t>
  </si>
  <si>
    <t>LECVN024597768474</t>
  </si>
  <si>
    <t>Số 24, Ngõ 2, Hà Trì 3, Quận Hà Đông</t>
  </si>
  <si>
    <t>LECVN023616396693</t>
  </si>
  <si>
    <t>VN49028</t>
  </si>
  <si>
    <t>Tầng 3 Tòa nhà ACCI, Số 210 Phố Lê Trọng Tấn, Phường Khương Mai, Quận Thanh Xuân</t>
  </si>
  <si>
    <t>LECVN023599044293</t>
  </si>
  <si>
    <t>VN2449995</t>
  </si>
  <si>
    <t>Số nhà 56/44 ngõ 14 đường Quang Trung, Quận Hà Đông</t>
  </si>
  <si>
    <t>LECVN026819414084</t>
  </si>
  <si>
    <t>VN1829229</t>
  </si>
  <si>
    <t>10, Ngõ 353 An Dương Vương, Phú Thượng, Quận Tây Hồ</t>
  </si>
  <si>
    <t>LECVN021587292793</t>
  </si>
  <si>
    <t>VN7766191</t>
  </si>
  <si>
    <t>Thôn Tân Phúc, Xã Hồng Kỳ, Huyện Sóc Sơn, Thành phố Hà Nội, Huyện Sóc Sơn</t>
  </si>
  <si>
    <t>LECVN029603039053</t>
  </si>
  <si>
    <t>VN4454935</t>
  </si>
  <si>
    <t>Nhà 19/43 Ngõ 108 Trần Phú, Quận Hà Đông</t>
  </si>
  <si>
    <t>LECVN025582161253</t>
  </si>
  <si>
    <t>Xóm 1, Thôn Lưu Xá, Xã Đức Giang, Huyện Hoài Đức, Thành Phố Hà Nội, Huyện Hoài Đức</t>
  </si>
  <si>
    <t>LECVN021912575344</t>
  </si>
  <si>
    <t>VN92363</t>
  </si>
  <si>
    <t>Số 09 Ngõ 20 Đường Cổng Nổi, Lưu Xá, Hoài Đức, Hà Nội, Huyện Hoài Đức</t>
  </si>
  <si>
    <t>LECVN029475549484</t>
  </si>
  <si>
    <t>Số 10, ngõ 272, đường Trần Khát Chân, Quận Hai Bà Trưng</t>
  </si>
  <si>
    <t>LECVN027195331653</t>
  </si>
  <si>
    <t>VN9953923</t>
  </si>
  <si>
    <t>Đường Tỉnh Lộ 442, Xã Sơn Đồng, Huyện Hoài Đức, Thành Phố Hà Nội, Đức Giang, Hoài Đức, Hà Nội, Việt Nam, Huyện Hoài Đức</t>
  </si>
  <si>
    <t>LECVN028420113183</t>
  </si>
  <si>
    <t>VN8941491</t>
  </si>
  <si>
    <t>Số 29, Ngõ 172 Hồng Mai, Quận Hai Bà Trưng</t>
  </si>
  <si>
    <t>LECVN027989694273</t>
  </si>
  <si>
    <t>VN2465912</t>
  </si>
  <si>
    <t>43 Ngõ 66, Lai Xá, Hoài Đức, Hà Nội, Huyện Hoài Đức</t>
  </si>
  <si>
    <t>LECVN024126349123</t>
  </si>
  <si>
    <t>VN4482690</t>
  </si>
  <si>
    <t>89,Ngõ 353 An Dương Vương, Phú Thượng, Quận Tây Hồ</t>
  </si>
  <si>
    <t>LECVN029361368133</t>
  </si>
  <si>
    <t>VN2756252</t>
  </si>
  <si>
    <t>Số nhà 207, đường Nguyễn Văn Trỗi, tổ 6, Phường Mộ Lao, Quận Hà Đông</t>
  </si>
  <si>
    <t>LECVN026331457073</t>
  </si>
  <si>
    <t>VN7824897</t>
  </si>
  <si>
    <t>Số 22 ngách 575/10 phố Kim Mã, Phường Ngọc Khánh, Quận Ba Đình</t>
  </si>
  <si>
    <t>LECVN023162479603</t>
  </si>
  <si>
    <t>VN70735</t>
  </si>
  <si>
    <t>Số 52 ngõ 279 phố Đội Cấn, Phường Đội Cấn, Quận Ba Đình</t>
  </si>
  <si>
    <t>LECVN027458040883</t>
  </si>
  <si>
    <t>VN88830</t>
  </si>
  <si>
    <t>Tầng 8, Số 21 Nguyễn Công Hoan, Phường Ngọc Khánh, Quận Ba Đình</t>
  </si>
  <si>
    <t>LECVN024375105653</t>
  </si>
  <si>
    <t>VN7716329</t>
  </si>
  <si>
    <t>Thôn Phú Thọ, Xã Đông Xuân, Huyện Sóc Sơn, Thành phố Hà Nội, Huyện Sóc Sơn</t>
  </si>
  <si>
    <t>LECVN026799838174</t>
  </si>
  <si>
    <t>VN9434517</t>
  </si>
  <si>
    <t>Tòa nhà Việt Á, số 9 Đường Duy Tân, Phường Dịch Vọng Hậu, Quận Cầu Giấy</t>
  </si>
  <si>
    <t>LECVN028801633273</t>
  </si>
  <si>
    <t>VN2526494</t>
  </si>
  <si>
    <t>Số 22, tổ 6 - Thị trấn Cầu Diễn, Huyện Từ Liêm</t>
  </si>
  <si>
    <t>LECVN025508311344</t>
  </si>
  <si>
    <t>Số 90 tuyến 1, khu 3, Hoài Đức, Hà Nội, Việt Nam, Huyện Hoài Đức</t>
  </si>
  <si>
    <t>LECVN022684382433</t>
  </si>
  <si>
    <t>Số nhà 12, ngõ 1, đường Trung Văn, Huyện Từ Liêm</t>
  </si>
  <si>
    <t>LECVN023635060163</t>
  </si>
  <si>
    <t>VN1123703</t>
  </si>
  <si>
    <t>Số 33 Tổ 4 Đường Văn Nội, Quận Hà Đông</t>
  </si>
  <si>
    <t>LECVN028480283844</t>
  </si>
  <si>
    <t>VN6561655</t>
  </si>
  <si>
    <t>Số 23, ngõ 524 Bạch Đằng, Quận Hai Bà Trưng</t>
  </si>
  <si>
    <t>LECVN027411583373</t>
  </si>
  <si>
    <t>Số 5 ngõ 488 ngách 22/6 đường Trần Cung, Huyện Từ Liêm</t>
  </si>
  <si>
    <t>LECVN022967948133</t>
  </si>
  <si>
    <t>VN7084203</t>
  </si>
  <si>
    <t>100 Ng. 72 Trịnh Đình Cửu, Định Công, Quận Hoàng Mai</t>
  </si>
  <si>
    <t>LECVN027867206783</t>
  </si>
  <si>
    <t>VN44496</t>
  </si>
  <si>
    <t>72 P. Trần Nguyên Đán, Định Công, Quận Hoàng Mai</t>
  </si>
  <si>
    <t>LECVN024700276393</t>
  </si>
  <si>
    <t>VN2123646</t>
  </si>
  <si>
    <t>Số nhà 22 ngõ 117 Nguyễn Lương Bằng, Phường Nam Đồng, Quận Đống Đa, Quận Đống Đa</t>
  </si>
  <si>
    <t>LECVN026806255563</t>
  </si>
  <si>
    <t>VN9641990</t>
  </si>
  <si>
    <t>Số 5 ngõ 55 Huỳnh Thúc Kháng, Phường Láng Hạ, Quận Đống Đa, Quận Đống Đa</t>
  </si>
  <si>
    <t>LECVN027145664373</t>
  </si>
  <si>
    <t>VN7951283</t>
  </si>
  <si>
    <t>16, Ngõ 353 An Dương Vương, Phú Thượng, Quận Tây Hồ</t>
  </si>
  <si>
    <t>LECVN025005594003</t>
  </si>
  <si>
    <t>Số 70 ngõ 116 Phố Nhân Hòa, Phường Nhân Chính, Quận Thanh Xuân</t>
  </si>
  <si>
    <t>LECVN023698939124</t>
  </si>
  <si>
    <t>VN5677823</t>
  </si>
  <si>
    <t>Số 18A, ngõ 333/33 - Huyện Từ Liêm, Huyện Từ Liêm</t>
  </si>
  <si>
    <t>LECVN024687303143</t>
  </si>
  <si>
    <t>VN56035</t>
  </si>
  <si>
    <t>29 Ngh. 353/38 An Dương Vương, Phú Thượng, Tây Hồ, Hà Nội, Việt Nam, Quận Tây Hồ</t>
  </si>
  <si>
    <t>LECVN023468205803</t>
  </si>
  <si>
    <t>VN6190333</t>
  </si>
  <si>
    <t>52 Ngh. 353/38 An Dương Vương, Phú Thượng, Quận Tây Hồ</t>
  </si>
  <si>
    <t>LECVN024231533613</t>
  </si>
  <si>
    <t>VN7692497</t>
  </si>
  <si>
    <t>Số 8 Ngõ 15 Đường Bùi Ngọc Dương, Quận Hai Bà Trưng</t>
  </si>
  <si>
    <t>LECVN029191024943</t>
  </si>
  <si>
    <t>VN9936096</t>
  </si>
  <si>
    <t>Số nhà 142, Phố Mã, Thôn Phù Mã, Xã Phù Linh, Huyện Sóc Sơn, Thành phố Hà Nội, Huyện Sóc Sơn</t>
  </si>
  <si>
    <t>LECVN023270138553</t>
  </si>
  <si>
    <t>VN78529</t>
  </si>
  <si>
    <t>Số 9 nghách 28 ngõ 358 Bùi Xương Trạch, Phường Khương Đình, Quận Thanh Xuân</t>
  </si>
  <si>
    <t>LECVN028095119834</t>
  </si>
  <si>
    <t>VN4952856</t>
  </si>
  <si>
    <t>LECVN028838411044</t>
  </si>
  <si>
    <t>21c Cầu Vĩnh Tuy, Vĩnh Phú, Quận Hai Bà Trưng</t>
  </si>
  <si>
    <t>LECVN028263737633</t>
  </si>
  <si>
    <t>VN7251092</t>
  </si>
  <si>
    <t>Số nhà 144, Phố Trần Vỹ, Phường Mai Dịch, Quận Cầu Giấy</t>
  </si>
  <si>
    <t>LECVN020763665343</t>
  </si>
  <si>
    <t>VN4982020</t>
  </si>
  <si>
    <t>Số 8 ngõ 12 đường Khuất Duy Tiến, Phường Thanh Xuân Trung, Quận Thanh Xuân</t>
  </si>
  <si>
    <t>LECVN025200602353</t>
  </si>
  <si>
    <t>VN97459</t>
  </si>
  <si>
    <t>Tầng 2, Số 106 Nguỵ Như Kon Tum, Phường Nhân Chính, Quận Thanh Xuân</t>
  </si>
  <si>
    <t>LECVN024984300683</t>
  </si>
  <si>
    <t>Số 9 dãy T, tập thể đoàn 5, Phùng Khoang, Huyện Từ Liêm</t>
  </si>
  <si>
    <t>LECVN028410229753</t>
  </si>
  <si>
    <t>VN4467198</t>
  </si>
  <si>
    <t>89 Vĩnh Tuy, Vĩnh Phú, Quận Hai Bà Trưng</t>
  </si>
  <si>
    <t>LECVN020182064743</t>
  </si>
  <si>
    <t>8 P. Kim Đồng, Giáp Bát, Quận Hoàng Mai</t>
  </si>
  <si>
    <t>LECVN022793481294</t>
  </si>
  <si>
    <t>Số 165C Lương Thế Vinh, Huyện Từ Liêm</t>
  </si>
  <si>
    <t>LECVN023838991794</t>
  </si>
  <si>
    <t>31 Ngh. 353/38 An Dương Vương, Phú Thượng, Quận Tây Hồ</t>
  </si>
  <si>
    <t>LECVN026666373173</t>
  </si>
  <si>
    <t>VN6009005</t>
  </si>
  <si>
    <t>2 Phố Thượng Thụy, Phú Thượng, Quận Tây Hồ</t>
  </si>
  <si>
    <t>LECVN023772496203</t>
  </si>
  <si>
    <t>107 hoa bằng, P. Yên Hòa, Q. Cầu Giấy, TP. Hà Nội, Quận Cầu Giấy</t>
  </si>
  <si>
    <t>LECVN022887326043</t>
  </si>
  <si>
    <t>VN2076938</t>
  </si>
  <si>
    <t>50 Ngõ 24 Kim Đồng, Giáp Bát, Quận Hoàng Mai</t>
  </si>
  <si>
    <t>LECVN020103027334</t>
  </si>
  <si>
    <t>VN8110274</t>
  </si>
  <si>
    <t>17 ngách 78/17 đường Võ Chí Công, tổ 12, Phường Nghĩa Đô Số 38 ngõ 86 phố Chùa Hà, Phường Quan Hoa, Quận Cầu Giấy</t>
  </si>
  <si>
    <t>LECVN022559956713</t>
  </si>
  <si>
    <t>VN19555</t>
  </si>
  <si>
    <t>1 Ngõ 57 Vĩnh Tuy, Vĩnh Phú, Quận Hai Bà Trưng</t>
  </si>
  <si>
    <t>LECVN025079597353</t>
  </si>
  <si>
    <t>Số 71, tuyến 1, Khu 3, Hoài Đức, Hà Nội, Huyện Hoài Đức</t>
  </si>
  <si>
    <t>LECVN027909517534</t>
  </si>
  <si>
    <t>VN2861707</t>
  </si>
  <si>
    <t>Số 79 thôn Thạch Lỗi, Xã Thanh Xuân, Huyện Sóc Sơn, Thành phố Hà Nội, Huyện Sóc Sơn</t>
  </si>
  <si>
    <t>LECVN020887804443</t>
  </si>
  <si>
    <t>VN5406313</t>
  </si>
  <si>
    <t>17 Nguyễn Bá Khoản, Phường Yên Hoà, Quận Cầu Giấy, Quận Cầu Giấy</t>
  </si>
  <si>
    <t>LECVN023546395624</t>
  </si>
  <si>
    <t>Thôn Điền Xá, Xã Thanh Xuân, Huyện Sóc Sơn, Thành phố Hà Nội, Huyện Sóc Sơn</t>
  </si>
  <si>
    <t>LECVN021222936223</t>
  </si>
  <si>
    <t>VN6368003</t>
  </si>
  <si>
    <t>Số 26 đường Nguyễn Công Hoan, Phường Ngọc Khánh, Quận Ba Đình</t>
  </si>
  <si>
    <t>LECVN021935660813</t>
  </si>
  <si>
    <t>VN5080328</t>
  </si>
  <si>
    <t>Số nhà 36, ngõ 61, Yên Hoà, P. Yên Hòa, Q. Cầu Giấy, TP. Hà Nội, Quận Cầu Giấy</t>
  </si>
  <si>
    <t>LECVN026511326094</t>
  </si>
  <si>
    <t>Khu 4 Nội Đồng, Xã Đại Thịnh, Huyện Mê Linh, Thành phố Hà Nội, Huyện Mê Linh</t>
  </si>
  <si>
    <t>LECVN022853581514</t>
  </si>
  <si>
    <t>VN6756122</t>
  </si>
  <si>
    <t>LECVN023657048434</t>
  </si>
  <si>
    <t>VN6113284</t>
  </si>
  <si>
    <t>Xóm Hạ, Thôn Thái Phù, Xã Mai Đình, Huyện Sóc Sơn, Thành phố Hà Nội, Huyện Sóc Sơn</t>
  </si>
  <si>
    <t>LECVN025873630633</t>
  </si>
  <si>
    <t>VN3781203</t>
  </si>
  <si>
    <t>11 Vĩnh Tuy mới (Minh Khai), Quận Hai Bà Trưng</t>
  </si>
  <si>
    <t>LECVN021266511913</t>
  </si>
  <si>
    <t>VN2301369</t>
  </si>
  <si>
    <t>Số 21 Ngách 1144/130 Đường Quang Trung Tổ 5, Quận Hà Đông</t>
  </si>
  <si>
    <t>LECVN021907831533</t>
  </si>
  <si>
    <t>Số 90 ngõ 72 Nguyễn Trãi, Phường Thượng Đình, Quận Thanh Xuân</t>
  </si>
  <si>
    <t>LECVN025319413563</t>
  </si>
  <si>
    <t>VN8042728</t>
  </si>
  <si>
    <t>ngõ 114 Tuyến Số 1, khu 3, Hoài Đức, Huyện Hoài Đức</t>
  </si>
  <si>
    <t>LECVN021048671013</t>
  </si>
  <si>
    <t>VN6941963</t>
  </si>
  <si>
    <t>ngõ 89 Tuyến Số 1, khu 3, Hoài Đức, Huyện Hoài Đức</t>
  </si>
  <si>
    <t>LECVN029994459473</t>
  </si>
  <si>
    <t>VN5299725</t>
  </si>
  <si>
    <t>Số 9 dãy 2, ngõ 6 Bế Văn Đàn, Phường Quang Trung, Quận Đống Đa, Quận Đống Đa</t>
  </si>
  <si>
    <t>LECVN021623505333</t>
  </si>
  <si>
    <t>VN6299087</t>
  </si>
  <si>
    <t>Ng. 16 Thượng Thụy, Phú Thượng, Quận Tây Hồ</t>
  </si>
  <si>
    <t>LECVN022039800634</t>
  </si>
  <si>
    <t>VN8185768</t>
  </si>
  <si>
    <t>60C, Ngõ 175/42, Đường Lạc Long Quân, Phường Nghĩa Đô, Quận Cầu Giấy, Quận Cầu Giấy</t>
  </si>
  <si>
    <t>LECVN023121061704</t>
  </si>
  <si>
    <t>VN93992</t>
  </si>
  <si>
    <t>Nhà số 09, ngách 21, ngõ 136 - Xã Trung Vă, Huyện Từ Liêm</t>
  </si>
  <si>
    <t>LECVN028879305033</t>
  </si>
  <si>
    <t>VN9784986</t>
  </si>
  <si>
    <t>LECVN025646052663</t>
  </si>
  <si>
    <t>VN9158486</t>
  </si>
  <si>
    <t>Số 61A, ngõ 29 Khương Hạ, Phường Khương Đình, Quận Thanh Xuân</t>
  </si>
  <si>
    <t>LECVN029891242644</t>
  </si>
  <si>
    <t>VN9297333</t>
  </si>
  <si>
    <t>Số nhà 2, ngách 47/12, phố Nhân Hoà, Phường Thanh Xuân Trung, Quận Thanh Xuân</t>
  </si>
  <si>
    <t>LECVN024890233463</t>
  </si>
  <si>
    <t>VN2011138</t>
  </si>
  <si>
    <t>Số 41, ngõ 146 Đường 19/5, Quận Hà Đông</t>
  </si>
  <si>
    <t>LECVN028414614443</t>
  </si>
  <si>
    <t>VN5953597</t>
  </si>
  <si>
    <t>Số nhà 15 ngách 6 ngõ 14 đường Phan Đình Giót, Tổ dân phố 2, Quận Hà Đông</t>
  </si>
  <si>
    <t>LECVN024869441533</t>
  </si>
  <si>
    <t>VN3565929</t>
  </si>
  <si>
    <t>37 phố Vĩnh Tuy, Vĩnh Phú, Quận Hai Bà Trưng</t>
  </si>
  <si>
    <t>LECVN021730363753</t>
  </si>
  <si>
    <t>VN2292333</t>
  </si>
  <si>
    <t>Tầng 9, Tòa nhà Diamond Flower, số 48 đường Lê Văn Lương, Phường Nhân Chính, Quận Thanh Xuân</t>
  </si>
  <si>
    <t>LECVN024510808113</t>
  </si>
  <si>
    <t>VN4662475</t>
  </si>
  <si>
    <t>Số 35 Điện Biên Phủ, Phường Điện Biên, Quận Ba Đình</t>
  </si>
  <si>
    <t>LECVN023327493853</t>
  </si>
  <si>
    <t>VN8055395</t>
  </si>
  <si>
    <t>Số 67, tổ 11 K3 đường Hoàng Công Chất - Thị trấn Cầu Diễn, Huyện Từ Liêm</t>
  </si>
  <si>
    <t>LECVN020075169953</t>
  </si>
  <si>
    <t>VN2194591</t>
  </si>
  <si>
    <t>Số 71, xóm 3, Phú Đô, Huyện Từ Liêm</t>
  </si>
  <si>
    <t>LECVN027543917843</t>
  </si>
  <si>
    <t>VN56836</t>
  </si>
  <si>
    <t>42, Phố Thượng Thụy, Quận Tây Hồ</t>
  </si>
  <si>
    <t>LECVN022163405043</t>
  </si>
  <si>
    <t>VN3658131</t>
  </si>
  <si>
    <t>số 54, Ngõ 87, đường Láng Hạ, Chợ Dừa, Ba Đình, Quận Đống Đa</t>
  </si>
  <si>
    <t>LECVN026677105603</t>
  </si>
  <si>
    <t>VN8228416</t>
  </si>
  <si>
    <t>Khu 15 Xóm Hồ Yên Nhân, Xã Tiền Phong, Huyện Mê Linh, Thành phố Hà Nội, Huyện Mê Linh</t>
  </si>
  <si>
    <t>LECVN025689719643</t>
  </si>
  <si>
    <t>VN7667502</t>
  </si>
  <si>
    <t>36 ngõ 11 đường 800A, Tổ 33, Phường Nghĩa Đô, Quận Cầu Giấy</t>
  </si>
  <si>
    <t>LECVN025561448194</t>
  </si>
  <si>
    <t>848 đường La Thành, Phường Giảng Võ, Quận Ba Đình</t>
  </si>
  <si>
    <t>LECVN020438928223</t>
  </si>
  <si>
    <t>Dốc Dây Diều, thôn Lâm Trường, Xã Minh Phú, Huyện Sóc Sơn, Thành phố Hà Nội, Huyện Sóc Sơn</t>
  </si>
  <si>
    <t>LECVN023198679294</t>
  </si>
  <si>
    <t>VN2695998</t>
  </si>
  <si>
    <t>Khu 13, Xóm Nam Thôn Khê Ngoại, Xã Văn Khê, Huyện Mê Linh, Thành phố Hà Nội, Huyện Mê Linh</t>
  </si>
  <si>
    <t>LECVN027524016963</t>
  </si>
  <si>
    <t>VN8448136</t>
  </si>
  <si>
    <t>Tầng 12, tòa Licogi 13, số 164 Khuất Duy Tiến, Phường Nhân Chính, Quận Thanh Xuân</t>
  </si>
  <si>
    <t>LECVN028928840363</t>
  </si>
  <si>
    <t>VN8094575</t>
  </si>
  <si>
    <t>ngõ 79 Tuyến Số 1, khu 3, Hoài Đức, Huyện Hoài Đức</t>
  </si>
  <si>
    <t>LECVN022710406863</t>
  </si>
  <si>
    <t>VN5255465</t>
  </si>
  <si>
    <t>Số 30 ngõ 168 Hào Nam, Phường Ô Chợ Dừa, Quận Đống Đa, Quận Đống Đa</t>
  </si>
  <si>
    <t>LECVN028090693073</t>
  </si>
  <si>
    <t>VN8248423</t>
  </si>
  <si>
    <t>42, Vĩnh Tuy, Vĩnh Phú, Quận Hai Bà Trưng</t>
  </si>
  <si>
    <t>LECVN021314969854</t>
  </si>
  <si>
    <t>Số 8 ngõ 110/ Trần Duy Hưng, P. Trung Hòa, Q. Cầu Giấy, TP. Hà Nội, Quận Cầu Giấy</t>
  </si>
  <si>
    <t>LECVN026953246263</t>
  </si>
  <si>
    <t>VN3194311</t>
  </si>
  <si>
    <t>Số 37, tổ 9, Khu tập thể trường Trung cấp Kinh tế Tài chính, Quận Hà Đông</t>
  </si>
  <si>
    <t>LECVN026949358393</t>
  </si>
  <si>
    <t>VN4428443</t>
  </si>
  <si>
    <t>293, P. Giáp Bát, Giáp Bát, Quận Hoàng Mai</t>
  </si>
  <si>
    <t>LECVN028657320353</t>
  </si>
  <si>
    <t>VN6858292</t>
  </si>
  <si>
    <t>Số 37 Ngõ 18, Phố Cầu Am, Phường Vạn Phúc, Quận Hà Đông</t>
  </si>
  <si>
    <t>LECVN026599289814</t>
  </si>
  <si>
    <t>Kiot 1 chợ nam trung yên, P. Yên Hòa, Q. Cầu Giấy, TP. Hà Nội, Quận Cầu Giấy</t>
  </si>
  <si>
    <t>LECVN027439185603</t>
  </si>
  <si>
    <t>VN7408959</t>
  </si>
  <si>
    <t>Số 5, Trần Phú, Phường Điện Biên, Quận Ba Đình</t>
  </si>
  <si>
    <t>LECVN020277077783</t>
  </si>
  <si>
    <t>VN2113312</t>
  </si>
  <si>
    <t>Thôn 2, Xã Thạch Đà, Huyện Mê Linh, Thành phố Hà Nội, Huyện Mê Linh</t>
  </si>
  <si>
    <t>LECVN029170617413</t>
  </si>
  <si>
    <t>VN3113788</t>
  </si>
  <si>
    <t>ngõ 115 Tuyến Số 1, khu 3, Hoài Đức, Huyện Hoài Đức</t>
  </si>
  <si>
    <t>LECVN023524273993</t>
  </si>
  <si>
    <t>VN7212455</t>
  </si>
  <si>
    <t>5/7 Ng. 409 An Dương Vương, Phú Thượng, Quận Tây Hồ</t>
  </si>
  <si>
    <t>LECVN021801463373</t>
  </si>
  <si>
    <t>VN2368774</t>
  </si>
  <si>
    <t>ngõ 116 Tuyến Số 1, khu 3, Hoài Đức, Huyện Hoài Đức</t>
  </si>
  <si>
    <t>LECVN027966247783</t>
  </si>
  <si>
    <t>Ngõ 79, Giang Xá, Hoài Đức, Hà Nội, Huyện Hoài Đức</t>
  </si>
  <si>
    <t>LECVN021359703593</t>
  </si>
  <si>
    <t>VN4335651</t>
  </si>
  <si>
    <t>70 Tuyến Số 1, TT. Trạm Trôi, Hoài Đức, Hà Nội, Huyện Hoài Đức</t>
  </si>
  <si>
    <t>LECVN022992532904</t>
  </si>
  <si>
    <t>VN5152007</t>
  </si>
  <si>
    <t>166 phố Phù Mã, Xã Phù Linh, Huyện Sóc Sơn, Thành phố Hà Nội, Huyện Sóc Sơn</t>
  </si>
  <si>
    <t>LECVN028603589313</t>
  </si>
  <si>
    <t>VN8173127</t>
  </si>
  <si>
    <t>Khu 7 Phố Yên, Xã Tiền Phong, Huyện Mê Linh, Thành phố Hà Nội, Huyện Mê Linh</t>
  </si>
  <si>
    <t>LECVN022203166674</t>
  </si>
  <si>
    <t>VN4371383</t>
  </si>
  <si>
    <t>Khối 12, Xã Phù Lỗ, Huyện Sóc Sơn, Thành phố Hà Nội, Huyện Sóc Sơn</t>
  </si>
  <si>
    <t>LECVN025106827473</t>
  </si>
  <si>
    <t>VN1726824</t>
  </si>
  <si>
    <t>74 Tuyến Số 2, Khu 2, Hoài Đức, Hà Nội, Huyện Hoài Đức</t>
  </si>
  <si>
    <t>LECVN023976869713</t>
  </si>
  <si>
    <t>VN81161</t>
  </si>
  <si>
    <t>90 Tuyến Số 2, TT. Trạm Trôi, Hoài Đức, Hà Nội, Huyện Hoài Đức</t>
  </si>
  <si>
    <t>LECVN026458172513</t>
  </si>
  <si>
    <t>8 Phố Thượng Thụy, Phú Thượng, Tây Hồ, Quận Tây Hồ</t>
  </si>
  <si>
    <t>LECVN028883210123</t>
  </si>
  <si>
    <t>VN21255</t>
  </si>
  <si>
    <t>15 Ngõ 105 Yên Hoà, P. Yên Hòa, Q. Cầu Giấy, TP. Hà Nội, Quận Cầu Giấy</t>
  </si>
  <si>
    <t>LECVN023495524673</t>
  </si>
  <si>
    <t>VN5575550</t>
  </si>
  <si>
    <t>Biệt thự D27- The Manor, KĐT Mỹ Đình- Mễ Trì - Xã Mễ Trì, Huyện Từ Liêm</t>
  </si>
  <si>
    <t>LECVN024811983663</t>
  </si>
  <si>
    <t>VN7186996</t>
  </si>
  <si>
    <t>Số 6, ngách 10, ngõ 178, Đường 422, Đức Giang, Hoài Đức, Hà Nội, Huyện Hoài Đức</t>
  </si>
  <si>
    <t>LECVN024530650353</t>
  </si>
  <si>
    <t>LECVN024355657464</t>
  </si>
  <si>
    <t>VN57106</t>
  </si>
  <si>
    <t>Số nhà 154 đường 442, Hà Nội, Huyện Hoài Đức</t>
  </si>
  <si>
    <t>LECVN021169811153</t>
  </si>
  <si>
    <t>VN7664308</t>
  </si>
  <si>
    <t>Chợ Yên , Xã Tiền Phong, Huyện Mê Linh, Thành phố Hà Nội, Huyện Mê Linh</t>
  </si>
  <si>
    <t>LECVN021342580993</t>
  </si>
  <si>
    <t>VN4781008</t>
  </si>
  <si>
    <t>Số 125, Tổ 1, Phường Phú Lương, Quận Hà Đông</t>
  </si>
  <si>
    <t>LECVN024879000693</t>
  </si>
  <si>
    <t>Số 7 Villa D, The Manor, Mỹ Đình, Huyện Từ Liêm</t>
  </si>
  <si>
    <t>LECVN029664035124</t>
  </si>
  <si>
    <t>VN3865432</t>
  </si>
  <si>
    <t>Số 8 ngõ 38 Ngô Quyền, tổ dân phố 5, Quận Hà Đông</t>
  </si>
  <si>
    <t>LECVN025594256433</t>
  </si>
  <si>
    <t>17 P. Vĩnh Tuy, Vĩnh Phú, Quận Hai Bà Trưng</t>
  </si>
  <si>
    <t>LECVN026984138574</t>
  </si>
  <si>
    <t>VN58148</t>
  </si>
  <si>
    <t>77 phố Thanh Đàm, Thanh Trì, Quận Hoàng Mai</t>
  </si>
  <si>
    <t>LECVN027935148133</t>
  </si>
  <si>
    <t>VN1123704</t>
  </si>
  <si>
    <t>Số 22, ngõ 111, Tổ dân phố 16, Quận Hà Đông</t>
  </si>
  <si>
    <t>LECVN027748550083</t>
  </si>
  <si>
    <t>VN5106980</t>
  </si>
  <si>
    <t>Số 26 ngách 6/1 Đặng Văn Ngữ, Phường Phương Liên, Quận Đống Đa, Quận Đống Đa</t>
  </si>
  <si>
    <t>LECVN028441134683</t>
  </si>
  <si>
    <t>VN8218524</t>
  </si>
  <si>
    <t>Tầng 2, Tòa Nhà Ladeco, Số 266 Phố Đội Cấn, Phường Liễu Giai, Quận Ba Đình</t>
  </si>
  <si>
    <t>LECVN020679311124</t>
  </si>
  <si>
    <t>VN8881658</t>
  </si>
  <si>
    <t>Đội 7, Khu 3 Thôn Văn Lôi, Xã Tam Đồng, Huyện Mê Linh, Thành phố Hà Nội, Huyện Mê Linh</t>
  </si>
  <si>
    <t>LECVN029168644314</t>
  </si>
  <si>
    <t>VN5765990</t>
  </si>
  <si>
    <t>Xóm Chợ Hạ Lôi, Xã Mê Linh, Huyện Mê Linh, Thành phố Hà Nội, Huyện Mê Linh</t>
  </si>
  <si>
    <t>LECVN021335497813</t>
  </si>
  <si>
    <t>VN5234519</t>
  </si>
  <si>
    <t>Số 402 tổ 8 đường Phan Bá Vành - Thị trấn Cầu Diễn, Huyện Từ Liêm</t>
  </si>
  <si>
    <t>LECVN020715711803</t>
  </si>
  <si>
    <t>18 phố P. Dương Văn Bé, Vĩnh Phú, Quận Hai Bà Trưng</t>
  </si>
  <si>
    <t>LECVN029731471873</t>
  </si>
  <si>
    <t>VN6352556</t>
  </si>
  <si>
    <t>Thôn Ngô Đạo, Xã Tân Hưng, Huyện Sóc Sơn, Thành phố Hà Nội, Huyện Sóc Sơn</t>
  </si>
  <si>
    <t>LECVN022095527824</t>
  </si>
  <si>
    <t>VN9019128</t>
  </si>
  <si>
    <t>Số 34-TT4, khu đô thị Mỹ Đình - Xã Mỹ Đình, Huyện Từ Liêm</t>
  </si>
  <si>
    <t>LECVN024970010553</t>
  </si>
  <si>
    <t>61 P. Dương Văn Bé, Vĩnh Phú, Quận Hai Bà Trưng</t>
  </si>
  <si>
    <t>LECVN027187495713</t>
  </si>
  <si>
    <t>VN06814</t>
  </si>
  <si>
    <t>Số nhà 21, ngách 18 ngõ 91 Ngô Thì Sỹ, Quận Hà Đông</t>
  </si>
  <si>
    <t>LECVN020718271083</t>
  </si>
  <si>
    <t>VN7707995</t>
  </si>
  <si>
    <t>Số 2-G4 Villas II, the Manor - Xã Mễ Trì, Huyện Từ Liêm</t>
  </si>
  <si>
    <t>LECVN027977276113</t>
  </si>
  <si>
    <t>VN8251650</t>
  </si>
  <si>
    <t>21/259 Yên Hòa, Quận Cầu Giấy</t>
  </si>
  <si>
    <t>LECVN026012437963</t>
  </si>
  <si>
    <t>VN5352078</t>
  </si>
  <si>
    <t>Tầng 29, tòa Đông, Lotte Center Hà Nội, số 54 Liễu Giai, Phường Cống Vị, Quận Ba Đình</t>
  </si>
  <si>
    <t>LECVN024930889753</t>
  </si>
  <si>
    <t>Số 5 ngõ 162 B đường Tôn Đức Thắng, Phường Hàng Bột, Quận Đống Đa, Quận Đống Đa</t>
  </si>
  <si>
    <t>LECVN023934320483</t>
  </si>
  <si>
    <t>129, đường ỷ la , Thắng Lợi, Quận Hà Đông</t>
  </si>
  <si>
    <t>LECVN027322715084</t>
  </si>
  <si>
    <t>VN6365613</t>
  </si>
  <si>
    <t>32 Phố Thượng Thụy, Phú Thượng, Quận Tây Hồ</t>
  </si>
  <si>
    <t>LECVN025617288333</t>
  </si>
  <si>
    <t>VN1450205</t>
  </si>
  <si>
    <t>Số 4, ngõ 465 phố Đội Cấn, Phường Vĩnh Phúc, Quận Ba Đình</t>
  </si>
  <si>
    <t>LECVN029117906854</t>
  </si>
  <si>
    <t>VN7636002</t>
  </si>
  <si>
    <t>Số nhà 30 ngách 462/10 đường Bưởi, Phường Vĩnh Phúc, Quận Ba Đình</t>
  </si>
  <si>
    <t>LECVN022717634544</t>
  </si>
  <si>
    <t>VN5795581</t>
  </si>
  <si>
    <t>Số 158 Hạ Đình, Phường Thanh Xuân Trung, Quận Thanh Xuân</t>
  </si>
  <si>
    <t>LECVN025646202153</t>
  </si>
  <si>
    <t>VN4911789</t>
  </si>
  <si>
    <t>Ngã 3 Cầu Thôn Yên Vinh, Xã Thanh Lâm, Huyện Mê Linh, Thành phố Hà Nội, Huyện Mê Linh</t>
  </si>
  <si>
    <t>LECVN022419440134</t>
  </si>
  <si>
    <t>VN8607491</t>
  </si>
  <si>
    <t>Số nhà 12, ngõ 462 đường Bưởi, Phường Vĩnh Phúc, Quận Ba Đình</t>
  </si>
  <si>
    <t>LECVN022632427513</t>
  </si>
  <si>
    <t>VN9112912</t>
  </si>
  <si>
    <t>Số 09 Ngõ 20 Đường Cổng Nổi, Lưu Xá, Hoài Đức, Hà Nội 100000, Huyện Hoài Đức</t>
  </si>
  <si>
    <t>LECVN025222039884</t>
  </si>
  <si>
    <t>VN5885561</t>
  </si>
  <si>
    <t>số 9 ngõ 43/59 Chùa Bộc, Phường Khương Thượng, Quận Đống Đa, Quận Đống Đa</t>
  </si>
  <si>
    <t>LECVN024605202404</t>
  </si>
  <si>
    <t>20 Lô C, Khu tập thể văn phòng chính phủ, 218 Đội Cấn, Phường Liễu Giai, Quận Ba Đình</t>
  </si>
  <si>
    <t>LECVN025420987793</t>
  </si>
  <si>
    <t>Số 6 Villas D, tòa nhà The Manor - Xã Mễ Trì, Huyện Từ Liêm</t>
  </si>
  <si>
    <t>LECVN020041110164</t>
  </si>
  <si>
    <t>VN6719008</t>
  </si>
  <si>
    <t>761 Nguyễn Khoái, Thanh Trì, Quận Hoàng Mai</t>
  </si>
  <si>
    <t>LECVN028723912673</t>
  </si>
  <si>
    <t>VN7808925</t>
  </si>
  <si>
    <t>Số 99, ngõ 55, đường Hoàng Hoa Thám, Phường Ngọc Hà, Quận Ba Đình</t>
  </si>
  <si>
    <t>LECVN029055965324</t>
  </si>
  <si>
    <t>VN3658188</t>
  </si>
  <si>
    <t>ngõ 785 Nguyễn Khoái, Thanh Trì, Quận Hoàng Mai</t>
  </si>
  <si>
    <t>LECVN024672980793</t>
  </si>
  <si>
    <t>Số 17, Ngõ 1 Phố Cao Thắng, Quận Hà Đông</t>
  </si>
  <si>
    <t>LECVN022117041513</t>
  </si>
  <si>
    <t>VN8971788</t>
  </si>
  <si>
    <t>ngõ 24 Đ. Cổng Đậu, thôn Lưu xá, Hoài Đức, Hà Nội, Huyện Hoài Đức</t>
  </si>
  <si>
    <t>LECVN026874891093</t>
  </si>
  <si>
    <t>VN25556</t>
  </si>
  <si>
    <t>57 ngõ 34, P. Dương Văn Bé, Vĩnh Phú, Quận Hai Bà Trưng</t>
  </si>
  <si>
    <t>LECVN022261848664</t>
  </si>
  <si>
    <t>Số 202 phố Đội Cấn, Phường Đội Cấn, Quận Ba Đình</t>
  </si>
  <si>
    <t>LECVN021579900404</t>
  </si>
  <si>
    <t>VN5410395</t>
  </si>
  <si>
    <t>Tổ 1 , Thị trấn Quang Minh, Huyện Mê Linh, Thành phố Hà Nội, Huyện Mê Linh</t>
  </si>
  <si>
    <t>LECVN023794471433</t>
  </si>
  <si>
    <t>VN8744498</t>
  </si>
  <si>
    <t>Thôn Phú Tàng, Xã Bắc Phú, Huyện Sóc Sơn, Thành phố Hà Nội, Huyện Sóc Sơn</t>
  </si>
  <si>
    <t>LECVN023386411933</t>
  </si>
  <si>
    <t>VN5416328</t>
  </si>
  <si>
    <t>Số 18 Ngõ 110 Phố Kim Hoa, Phường Phương Liên, Quận Đống Đa, Quận Đống Đa</t>
  </si>
  <si>
    <t>LECVN025626905864</t>
  </si>
  <si>
    <t>VN8288750</t>
  </si>
  <si>
    <t>160 Hào Nam, Phường Ô Chợ Dừa, Quận Đống Đa, Quận Đống Đa</t>
  </si>
  <si>
    <t>LECVN021830444034</t>
  </si>
  <si>
    <t>VN8087175</t>
  </si>
  <si>
    <t>Số 28, Ngõ 39, Đường Biên Giang, Quận Hà Đông</t>
  </si>
  <si>
    <t>LECVN025138246073</t>
  </si>
  <si>
    <t>VN6627288</t>
  </si>
  <si>
    <t>Phòng 702, tầng 7, Trung tâm thương mại Daeha, số 360 Kim Mã, Phường Kim Mã, Quận Ba Đình</t>
  </si>
  <si>
    <t>LECVN020191470724</t>
  </si>
  <si>
    <t>VN43458</t>
  </si>
  <si>
    <t>Phố Khê Thôn Khê Ngoại, Xã Văn Khê, Huyện Mê Linh, Thành phố Hà Nội, Huyện Mê Linh</t>
  </si>
  <si>
    <t>LECVN023567113594</t>
  </si>
  <si>
    <t>VN9647401</t>
  </si>
  <si>
    <t>1122 Nguyễn Khoái, Thanh Trì, Quận Hoàng Mai</t>
  </si>
  <si>
    <t>LECVN024521883274</t>
  </si>
  <si>
    <t>VN8240227</t>
  </si>
  <si>
    <t>ngõ 41 Đ. Cổng Đậu, Lưu Xá, Hoài Đức, Hà Nội, Huyện Hoài Đức</t>
  </si>
  <si>
    <t>LECVN026711052543</t>
  </si>
  <si>
    <t>VN6086202</t>
  </si>
  <si>
    <t>63 P. Dương Văn Bé, Vĩnh Phú, Quận Hai Bà Trưng</t>
  </si>
  <si>
    <t>LECVN023258402863</t>
  </si>
  <si>
    <t>108 P. Dương Văn Bé, Vĩnh Phú, Quận Hai Bà Trưng</t>
  </si>
  <si>
    <t>LECVN027903720123</t>
  </si>
  <si>
    <t>VN20810</t>
  </si>
  <si>
    <t>23, Xã Thanh Lâm, Huyện Mê Linh, Thành phố Hà Nội, Huyện Mê Linh</t>
  </si>
  <si>
    <t>LECVN026708419253</t>
  </si>
  <si>
    <t>VN8026997</t>
  </si>
  <si>
    <t>63A, Ng. 33 P. Thượng Thụy, Phú Thượng, Quận Tây Hồ</t>
  </si>
  <si>
    <t>LECVN028928923243</t>
  </si>
  <si>
    <t>VN1657932</t>
  </si>
  <si>
    <t>Số nhà 11, Ngõ 113 Đường Yên Lộ, Quận Hà Đông</t>
  </si>
  <si>
    <t>LECVN020624720343</t>
  </si>
  <si>
    <t>VN5973966</t>
  </si>
  <si>
    <t>Số 12 Ngõ 29 /62/16 Khương Hạ, Phường Khương Đình,, Quận Thanh Xuân</t>
  </si>
  <si>
    <t>LECVN025721786993</t>
  </si>
  <si>
    <t>VN3391770</t>
  </si>
  <si>
    <t>Nhà số 6, khối 1, Khu tập thể 418, Xã Tân Minh, Huyện Sóc Sơn, Thành phố Hà Nội, Huyện Sóc Sơn</t>
  </si>
  <si>
    <t>LECVN022676987973</t>
  </si>
  <si>
    <t>Nhà B3, ngõ 376/14 đường Bưởi, Phường Vĩnh Phúc, Quận Ba Đình</t>
  </si>
  <si>
    <t>LECVN021525136234</t>
  </si>
  <si>
    <t>VN9644632</t>
  </si>
  <si>
    <t>Đường 2, Xã Phú Minh, Huyện Sóc Sơn, Thành phố Hà Nội, Huyện Sóc Sơn</t>
  </si>
  <si>
    <t>LECVN028388212423</t>
  </si>
  <si>
    <t>QL23, Đại Thinh, Huyện Mê Linh, Thành phố Hà Nội, Huyện Mê Linh</t>
  </si>
  <si>
    <t>LECVN025542819923</t>
  </si>
  <si>
    <t>VN5292783</t>
  </si>
  <si>
    <t>Chợ Làng Tiền, Thanh Tước, Mê Linh, Hà Nội, Huyện Mê Linh</t>
  </si>
  <si>
    <t>LECVN028209014774</t>
  </si>
  <si>
    <t>12, Đức Giang, Hoài Đức, Hà Nội, Huyện Hoài Đức</t>
  </si>
  <si>
    <t>LECVN022142365873</t>
  </si>
  <si>
    <t>VN8775166</t>
  </si>
  <si>
    <t>55/63 trần quốc vượng, Quận Cầu Giấy</t>
  </si>
  <si>
    <t>LECVN029343932124</t>
  </si>
  <si>
    <t>VN23625</t>
  </si>
  <si>
    <t>P502, Tầng 5, Số 8 Phố Nguyễn Công Hoan, Phường Ngọc Khánh, Quận Ba Đình</t>
  </si>
  <si>
    <t>LECVN022212531643</t>
  </si>
  <si>
    <t>VN6747233</t>
  </si>
  <si>
    <t>Số 31 Đường Nguyễn Xiển, Phường Hạ Đình, Quận Thanh Xuân, Quận Thanh Xuân</t>
  </si>
  <si>
    <t>LECVN023411419393</t>
  </si>
  <si>
    <t>Số 255 Phố Xã Đàn, Phường Nam Đồng, Quận Đống Đa, Quận Đống Đa</t>
  </si>
  <si>
    <t>LECVN027326237823</t>
  </si>
  <si>
    <t>Xóm 2, thôn Phú Đô - Xã Mễ Trì, Huyện Từ Liêm</t>
  </si>
  <si>
    <t>LECVN029194967493</t>
  </si>
  <si>
    <t>VN7541367</t>
  </si>
  <si>
    <t>Tổ Dân Phố 1, Thị Trấn Chi Đông, Huyện Mê Linh, Hà Nội, Huyện Mê Linh</t>
  </si>
  <si>
    <t>LECVN022667864293</t>
  </si>
  <si>
    <t>Số 6/F20 khu TT Tổng cục 2 - Xã Xuân Đỉnh, Huyện Từ Liêm</t>
  </si>
  <si>
    <t>LECVN023587174673</t>
  </si>
  <si>
    <t>VN3211528</t>
  </si>
  <si>
    <t>120 P. Dương Văn Bé, Vĩnh Phú, Quận Hai Bà Trưng</t>
  </si>
  <si>
    <t>LECVN025102373544</t>
  </si>
  <si>
    <t>Số 14 phố Chùa Láng, Phường Láng Thượng, Quận Đống Đa, Quận Đống Đa</t>
  </si>
  <si>
    <t>LECVN028743295364</t>
  </si>
  <si>
    <t>19, Ng. 33 P. Thượng Thụy, Phú Thượng, Quận Tây Hồ</t>
  </si>
  <si>
    <t>LECVN022746849083</t>
  </si>
  <si>
    <t>VN5594577</t>
  </si>
  <si>
    <t>2/35 Trần thái tông, P. Dịch Vọng, Q. Cầu Giấy, TP. Hà Nội, Quận Cầu Giấy</t>
  </si>
  <si>
    <t>LECVN023537249663</t>
  </si>
  <si>
    <t>Thôn Đô Lương, Xã Bắc Sơn, Huyện Sóc Sơn, Thành phố Hà Nội, Huyện Sóc Sơn</t>
  </si>
  <si>
    <t>LECVN027292452943</t>
  </si>
  <si>
    <t>VN5310167</t>
  </si>
  <si>
    <t>48 Ngh. 624/12 P. Minh Khai, Vĩnh Tuy, Quận Hai Bà Trưng</t>
  </si>
  <si>
    <t>LECVN024493623263</t>
  </si>
  <si>
    <t>VN2625700</t>
  </si>
  <si>
    <t>10 Phố Thượng Thụy, Phú Thượng, Quận Tây Hồ</t>
  </si>
  <si>
    <t>LECVN025464245753</t>
  </si>
  <si>
    <t>VN61592</t>
  </si>
  <si>
    <t>35 Đ. Cổng Đậu, Đức Giang, Hoài Đức, Hà Nội, Huyện Hoài Đức</t>
  </si>
  <si>
    <t>LECVN024758836663</t>
  </si>
  <si>
    <t>VN2121786</t>
  </si>
  <si>
    <t>Đường K2, tổ 13 - Thị trấn Cầu Diễn, Huyện Từ Liêm</t>
  </si>
  <si>
    <t>LECVN028714392003</t>
  </si>
  <si>
    <t>VN76846</t>
  </si>
  <si>
    <t>Số 07 dãy G03, Thôn 17, Xã Đông Xuân, Huyện Sóc Sơn, Thành phố Hà Nội, Huyện Sóc Sơn</t>
  </si>
  <si>
    <t>LECVN028466233783</t>
  </si>
  <si>
    <t>VN2894273</t>
  </si>
  <si>
    <t>36 Đường Bệnh Viện Hoài Đức, Đức Giang, Hoài Đức, Hà Nội, Huyện Hoài Đức</t>
  </si>
  <si>
    <t>LECVN026277457323</t>
  </si>
  <si>
    <t>VN6364999</t>
  </si>
  <si>
    <t>22 lô T1 KĐT Nam Thăng Long - Xã Xuân Đỉnh, Huyện Từ Liêm</t>
  </si>
  <si>
    <t>LECVN028598144973</t>
  </si>
  <si>
    <t>86 đường Hoàng Quốc Việt - Xã Cổ Nhuế, Huyện Từ Liêm</t>
  </si>
  <si>
    <t>LECVN027186302893</t>
  </si>
  <si>
    <t>VN1184900</t>
  </si>
  <si>
    <t>472 P. Minh Khai, Vĩnh Tuy, Quận Hai Bà Trưng</t>
  </si>
  <si>
    <t>LECVN029044131803</t>
  </si>
  <si>
    <t>VN2147538</t>
  </si>
  <si>
    <t>Xóm 1, thôn Thượng - Xã Mễ Trì - Huyện Từ Liêm, Huyện Từ Liêm</t>
  </si>
  <si>
    <t>LECVN025764880283</t>
  </si>
  <si>
    <t>VN3706180</t>
  </si>
  <si>
    <t>Ngõ 118 Quang Minh, Thị Trấn Quang Minh, Huyện Mê Linnh, Hà Nội, Huyện Mê Linh</t>
  </si>
  <si>
    <t>LECVN025290813763</t>
  </si>
  <si>
    <t>VN1808815</t>
  </si>
  <si>
    <t>Phòng 203, Tòa Nhà Giảng Võ Lake View, D10 Giảng Võ, Phường Giảng Võ, Quận Ba Đình</t>
  </si>
  <si>
    <t>LECVN027665073143</t>
  </si>
  <si>
    <t>VN2548984</t>
  </si>
  <si>
    <t>Số 12 Láng Hạ, Phường Thành Công, Quận Ba Đình</t>
  </si>
  <si>
    <t>LECVN026198755253</t>
  </si>
  <si>
    <t>VN7332555</t>
  </si>
  <si>
    <t>Số nhà 17, Ngõ 2, Tổ dân phố số 11, Quận Hà Đông</t>
  </si>
  <si>
    <t>LECVN021715495343</t>
  </si>
  <si>
    <t>VN9331245</t>
  </si>
  <si>
    <t>29E Khu biệt thự A10, Nam Trung Yên, Phường Yên Hoà, Quận Cầu Giấy</t>
  </si>
  <si>
    <t>LECVN026258796013</t>
  </si>
  <si>
    <t>số 02 ngách 521, 37 An Dương Vương, Phố Thượng Thụy, Quận Tây Hồ</t>
  </si>
  <si>
    <t>LECVN028255817213</t>
  </si>
  <si>
    <t>Bờ Hồ, Yên Nhân, Tiền Phong, Huyện Mê Linh, Hà Nội, Huyện Mê Linh</t>
  </si>
  <si>
    <t>LECVN025028017243</t>
  </si>
  <si>
    <t>VN3763036</t>
  </si>
  <si>
    <t>Số nhà 66, ngách 58/3, ngõ 58 Trần Bình, Phường Mai Dịch, Quận Cầu Giấy</t>
  </si>
  <si>
    <t>LECVN020931286993</t>
  </si>
  <si>
    <t>VN9395728</t>
  </si>
  <si>
    <t>346 P. Kim Ngưu, Minh Khai, Quận Hai Bà Trưng</t>
  </si>
  <si>
    <t>LECVN023968975273</t>
  </si>
  <si>
    <t>VN7811686</t>
  </si>
  <si>
    <t>200 Hoà bằng , P. Yên Hòa, Q. Cầu Giấy, TP. Hà Nội, Quận Cầu Giấy</t>
  </si>
  <si>
    <t>LECVN029583534183</t>
  </si>
  <si>
    <t>VN5016291</t>
  </si>
  <si>
    <t>66 dịch vọng, P. Dịch Vọng, Q. Cầu Giấy, TP. Hà Nội, Quận Cầu Giấy</t>
  </si>
  <si>
    <t>LECVN024483616814</t>
  </si>
  <si>
    <t>Số 26, ngách 6/31/5 Đặng Văn Ngữ, Phường Phương Liên, Quận Đống Đa, Quận Đống Đa</t>
  </si>
  <si>
    <t>LECVN026360834054</t>
  </si>
  <si>
    <t>VN4383193</t>
  </si>
  <si>
    <t>Số nhà C1-12 Khu phố Thủy Lợi II, Xã Tân Minh, Huyện Sóc Sơn, Thành phố Hà Nội, Huyện Sóc Sơn</t>
  </si>
  <si>
    <t>LECVN020793703343</t>
  </si>
  <si>
    <t>VN9506320</t>
  </si>
  <si>
    <t>Số 111 Ngõ, 7 Phố Tân Mai, Tân Mai, Quận Hoàng Mai</t>
  </si>
  <si>
    <t>LECVN021524609773</t>
  </si>
  <si>
    <t>VN9278808</t>
  </si>
  <si>
    <t>Bờ Sông Sét, 74 Ngõ 521 Trương Định, Thịnh Liệt, Quận Hoàng Mai</t>
  </si>
  <si>
    <t>LECVN025498450883</t>
  </si>
  <si>
    <t>Số 10 ngách 192/14 đường Giải Phóng, Phường Phương Liệt, Quận Thanh Xuân</t>
  </si>
  <si>
    <t>LECVN020822805664</t>
  </si>
  <si>
    <t>VN6100378</t>
  </si>
  <si>
    <t>Ngõ 116, TT. Trạm Trôi, Hoài Đức, Hà Nội, Huyện Hoài Đức</t>
  </si>
  <si>
    <t>LECVN020928424074</t>
  </si>
  <si>
    <t>VN7313880</t>
  </si>
  <si>
    <t>86 đường Trần Vỹ, Phường Mai Dịch, Quận Cầu Giấy</t>
  </si>
  <si>
    <t>LECVN027964387003</t>
  </si>
  <si>
    <t>số nhà 62, khu tập thể tài chính- kế toán, thị trấn Cầu Diễn, Huyện Từ Liêm</t>
  </si>
  <si>
    <t>LECVN027068201803</t>
  </si>
  <si>
    <t>23A Ngõ 123 Trung Kính, P. Trung Hòa, Q. Cầu Giấy, TP. Hà Nội, Quận Cầu Giấy</t>
  </si>
  <si>
    <t>LECVN025995575703</t>
  </si>
  <si>
    <t>VN2775843</t>
  </si>
  <si>
    <t>21/259 yên hòa, P. Yên Hòa, Q. Cầu Giấy, TP. Hà Nội, Quận Cầu Giấy</t>
  </si>
  <si>
    <t>LECVN024210757834</t>
  </si>
  <si>
    <t>Số 99 Tôn Đức Thắng, Phường Hàng Bột, Quận Đống Đa, Quận Đống Đa</t>
  </si>
  <si>
    <t>LECVN027679938503</t>
  </si>
  <si>
    <t>VN7796530</t>
  </si>
  <si>
    <t>Số 11, ngõ 45,Đ, Cao Trung 2, Đức Giang, Hoài Đức, Hà Nội, Huyện Hoài Đức</t>
  </si>
  <si>
    <t>LECVN024169497923</t>
  </si>
  <si>
    <t>VN2746056</t>
  </si>
  <si>
    <t>Khu 5 Đại Bái, Xã Đại Thịnh, Huyện Mê Linh, Hà Nội, Huyện Mê Linh</t>
  </si>
  <si>
    <t>LECVN027574923673</t>
  </si>
  <si>
    <t>Ngõ 20 Thôn Cao Xá, Đức Giang, Hoài Đức, Hà Nội, Huyện Hoài Đức</t>
  </si>
  <si>
    <t>LECVN022815282803</t>
  </si>
  <si>
    <t>VN2189145</t>
  </si>
  <si>
    <t>Thôn 1, Xã Thạch Đà, Huyện Mê Linh, Hà Nội, Huyện Mê Linh</t>
  </si>
  <si>
    <t>LECVN022377033534</t>
  </si>
  <si>
    <t>18 Ngõ 54 Cao Trung 1, Đức Giang, Hoài Đức, Hà Nội, Huyện Hoài Đức</t>
  </si>
  <si>
    <t>LECVN028535129133</t>
  </si>
  <si>
    <t>Số 8/21/3 ngõ 271 Bùi Xương Trạch, Phường Hạ Đình, Quận Thanh Xuân</t>
  </si>
  <si>
    <t>LECVN029486047833</t>
  </si>
  <si>
    <t>55 Đ. Cao Trung 1, TT. Trạm Trôi, Hoài Đức, Hà Nội, Huyện Hoài Đức</t>
  </si>
  <si>
    <t>LECVN028870248933</t>
  </si>
  <si>
    <t>VN2090823</t>
  </si>
  <si>
    <t>Số 5, Ngõ 1 Phố Nghĩa Dũng, Phường Phúc Xá, Quận Ba Đình</t>
  </si>
  <si>
    <t>LECVN029645757814</t>
  </si>
  <si>
    <t>VN9190720</t>
  </si>
  <si>
    <t>Số 19 Thổ Quan, Phường Khâm Thiên, Quận Đống Đa, Quận Đống Đa</t>
  </si>
  <si>
    <t>LECVN023126366913</t>
  </si>
  <si>
    <t>VN8575563</t>
  </si>
  <si>
    <t>Số 39A, ngách 35/181 ngõ 181 đường Hòa Bình, tổ 15, Quận Hà Đông</t>
  </si>
  <si>
    <t>LECVN029649772143</t>
  </si>
  <si>
    <t>VN2875646</t>
  </si>
  <si>
    <t>332 P. Kim Ngưu, Minh Khai, Quận Hai Bà Trưng</t>
  </si>
  <si>
    <t>LECVN025485634743</t>
  </si>
  <si>
    <t>VN9539012</t>
  </si>
  <si>
    <t>Số 79, ngõ 68, phố Mậu Lương, Tổ 11, Quận Hà Đông</t>
  </si>
  <si>
    <t>LECVN020225198293</t>
  </si>
  <si>
    <t>VN10658</t>
  </si>
  <si>
    <t>Thôn Xuân Bách, Xã Quang Tiến, Huyện Sóc Sơn, Thành phố Hà Nội, Huyện Sóc Sơn</t>
  </si>
  <si>
    <t>LECVN028243662713</t>
  </si>
  <si>
    <t>VN2973617</t>
  </si>
  <si>
    <t>Số 51, Ngách 108/58 Trần Phú, Quận Hà Đông</t>
  </si>
  <si>
    <t>LECVN027708958124</t>
  </si>
  <si>
    <t>179/189 Nguyễn Ngọc Vũ, P. Trung Hòa, Q. Cầu Giấy, TP. Hà Nội, Quận Cầu Giấy</t>
  </si>
  <si>
    <t>LECVN026256035213</t>
  </si>
  <si>
    <t>VN8987039</t>
  </si>
  <si>
    <t>Số 3, Ngách 84/28 Phố Nghĩa Dũng, Phường Phúc Xá, Quận Ba Đình</t>
  </si>
  <si>
    <t>LECVN021188028053</t>
  </si>
  <si>
    <t>VN02398</t>
  </si>
  <si>
    <t>14, Ngõ 423, An Dương Vương, Phường Phú Thượng, Quận Tây Hồ</t>
  </si>
  <si>
    <t>LECVN024556009593</t>
  </si>
  <si>
    <t>VN7460931</t>
  </si>
  <si>
    <t>Số nhà 43, Tổ 5, Phường Phú La, Quận Hà Đông</t>
  </si>
  <si>
    <t>LECVN029096631323</t>
  </si>
  <si>
    <t>VN5226407</t>
  </si>
  <si>
    <t>88 chợ trung kính, P. Trung Hòa, Q. Cầu Giấy, TP. Hà Nội, Quận Cầu Giấy</t>
  </si>
  <si>
    <t>LECVN025841851943</t>
  </si>
  <si>
    <t>Số 9, ngách 3 ngõ 95, đường Chiến Thắng, Quận Hà Đông</t>
  </si>
  <si>
    <t>LECVN029314034594</t>
  </si>
  <si>
    <t>Tổ 3, Thị Trấn Quang Minh, Huyện Mê Linh, Hà Nội, Huyện Mê Linh</t>
  </si>
  <si>
    <t>LECVN029687956693</t>
  </si>
  <si>
    <t>VN2372559</t>
  </si>
  <si>
    <t>9/109 Ngõ 559, Kim Ngưu, Phường Vĩnh Tuy, Quận Hai Bà Trưng</t>
  </si>
  <si>
    <t>LECVN028015172423</t>
  </si>
  <si>
    <t>14/10 nguyễn thị đinh, P. Trung Hòa, Q. Cầu Giấy, TP. Hà Nội, Quận Cầu Giấy</t>
  </si>
  <si>
    <t>LECVN021289906853</t>
  </si>
  <si>
    <t>VN6517543</t>
  </si>
  <si>
    <t>314 P. Kim Ngưu, Minh Khai, Quận Hai Bà Trưng</t>
  </si>
  <si>
    <t>LECVN020339223053</t>
  </si>
  <si>
    <t>VN3483321</t>
  </si>
  <si>
    <t>Số 17 Ngách 140/1/2 Đường Nguyễn Xiển, Phường Hạ Đình, Quận Thanh Xuân</t>
  </si>
  <si>
    <t>LECVN020665423963</t>
  </si>
  <si>
    <t>VN6490547</t>
  </si>
  <si>
    <t>Số 3 Ng. 94 P. Tân Mai, Tân Mai, Quận Hoàng Mai</t>
  </si>
  <si>
    <t>LECVN027763276773</t>
  </si>
  <si>
    <t>18, Ngh. 423/18 An D. Vương, Phú Thượng, Quận Tây Hồ</t>
  </si>
  <si>
    <t>LECVN024719221194</t>
  </si>
  <si>
    <t>VN4321226</t>
  </si>
  <si>
    <t>Tầng 2, NV 21, 203 Nguyễn Huy Tưởng, Phường Thanh Xuân Trung, Quận Thanh Xuân</t>
  </si>
  <si>
    <t>LECVN028506320054</t>
  </si>
  <si>
    <t>Số 316, xóm 17 - Xã Xuân Phương, Huyện Từ Liêm</t>
  </si>
  <si>
    <t>LECVN020971783733</t>
  </si>
  <si>
    <t>A5, P. 8-3, Quỳnh Mai, Quận Hai Bà Trưng</t>
  </si>
  <si>
    <t>LECVN027621969413</t>
  </si>
  <si>
    <t>VN2202213</t>
  </si>
  <si>
    <t>104A Tập thể D14A, P. 8-3, Quỳnh Mai, Quận Hai Bà Trưng</t>
  </si>
  <si>
    <t>LECVN028909395873</t>
  </si>
  <si>
    <t>VN9285452</t>
  </si>
  <si>
    <t>23, Ngh. 423/18 An D. Vương, Phú Thượng, Quận Tây Hồ</t>
  </si>
  <si>
    <t>LECVN026834760264</t>
  </si>
  <si>
    <t>VN7027483</t>
  </si>
  <si>
    <t>số 1C, ngõ Tuổi Trẻ, Hoàng Quốc Việt - Huyện Từ Liêm, Huyện Từ Liêm</t>
  </si>
  <si>
    <t>LECVN028867496833</t>
  </si>
  <si>
    <t>VN4455757</t>
  </si>
  <si>
    <t>Thôn Đình Thôn - Huyện Từ Liêm, Huyện Từ Liêm</t>
  </si>
  <si>
    <t>LECVN022167759063</t>
  </si>
  <si>
    <t>VN2975378</t>
  </si>
  <si>
    <t>Số 238, khu đường 2, Xã Phù Lỗ, Huyện Sóc Sơn, Thành phố Hà Nội, Huyện Sóc Sơn</t>
  </si>
  <si>
    <t>LECVN029407524124</t>
  </si>
  <si>
    <t>10 Ng. 85 P. 8-3, Quỳnh Mai, Quận Hai Bà Trưng</t>
  </si>
  <si>
    <t>LECVN027678818473</t>
  </si>
  <si>
    <t>VN5504862</t>
  </si>
  <si>
    <t>Số 24, ngõ 152 Xã Đàn 2, Phường Nam Đồng, Quận Đống Đa, Quận Đống Đa</t>
  </si>
  <si>
    <t>LECVN029157975793</t>
  </si>
  <si>
    <t>102 Ngõ 51 Lương Khánh Thiện, Tương Mai, Quận Hoàng Mai</t>
  </si>
  <si>
    <t>LECVN028938765593</t>
  </si>
  <si>
    <t>VN4226498</t>
  </si>
  <si>
    <t>50 Phố Tân Lập, Quỳnh Mai, Quận Hai Bà Trưng</t>
  </si>
  <si>
    <t>LECVN027545588784</t>
  </si>
  <si>
    <t>Số 21 ngõ 162 B đường Tôn Đức Thắng, Phường Hàng Bột, Quận Đống Đa, Quận Đống Đa</t>
  </si>
  <si>
    <t>LECVN025714050464</t>
  </si>
  <si>
    <t>VN9899682</t>
  </si>
  <si>
    <t>B2 ngõ 72 dịch vọng, P. Dịch Vọng, Q. Cầu Giấy, TP. Hà Nội, Quận Cầu Giấy</t>
  </si>
  <si>
    <t>LECVN020353919904</t>
  </si>
  <si>
    <t>VN2095430</t>
  </si>
  <si>
    <t>38 ngõ 445 Nguyễn Khang, P. Yên Hòa, Q. Cầu Giấy, TP. Hà Nội, Quận Cầu Giấy</t>
  </si>
  <si>
    <t>LECVN028495692903</t>
  </si>
  <si>
    <t>VN6873743</t>
  </si>
  <si>
    <t>210 CT5, khu đô thị Mỹ Đình - Xã Mễ Trì, Huyện Từ Liêm</t>
  </si>
  <si>
    <t>LECVN024593665883</t>
  </si>
  <si>
    <t>VN5394054</t>
  </si>
  <si>
    <t>14/53/68 cầu giấy, P. Quan Hoa, Q. Cầu Giấy, TP. Hà Nội, Quận Cầu Giấy</t>
  </si>
  <si>
    <t>LECVN021313724313</t>
  </si>
  <si>
    <t>VN2787685</t>
  </si>
  <si>
    <t>17 P. Quỳnh Lôi, Quỳnh Mai, Quận Hai Bà Trưng</t>
  </si>
  <si>
    <t>LECVN028774867273</t>
  </si>
  <si>
    <t>VN9467314</t>
  </si>
  <si>
    <t>29 P. Lạc Trung, Thanh Lương, Quận Hai Bà Trưng</t>
  </si>
  <si>
    <t>LECVN025454079433</t>
  </si>
  <si>
    <t>VN9722376</t>
  </si>
  <si>
    <t>62, Ngh. 9, ngõ 260 Tân Mai, Quận Hoàng Mai</t>
  </si>
  <si>
    <t>LECVN021526797254</t>
  </si>
  <si>
    <t>VN28699</t>
  </si>
  <si>
    <t>Kiot 06, Chợ Quang Minh, Mê Linh, Hà Nội, Huyện Mê Linh</t>
  </si>
  <si>
    <t>LECVN023370140503</t>
  </si>
  <si>
    <t>VN9961135</t>
  </si>
  <si>
    <t>Số 124 đường Hoàng Quốc Việt - Xã Cổ Nhuế -, Huyện Từ Liêm</t>
  </si>
  <si>
    <t>LECVN024066868343</t>
  </si>
  <si>
    <t>Số 30, ngõ 81 Trần Cung, Phường Nghĩa Tân, Quận Cầu Giấy, Quận Cầu Giấy</t>
  </si>
  <si>
    <t>LECVN021804093623</t>
  </si>
  <si>
    <t>Tân Xuân, Xuân Đỉnh - Huyện Từ Liêm, Huyện Từ Liêm</t>
  </si>
  <si>
    <t>LECVN025263770813</t>
  </si>
  <si>
    <t>VN9502651</t>
  </si>
  <si>
    <t>ô số E2, khu tái định cư đường 32 (X1, X2), Huyện Từ Liêm</t>
  </si>
  <si>
    <t>LECVN021614948973</t>
  </si>
  <si>
    <t>Số 9 Ngõ Việt Dũng, Đường 16, Xã Phù Lỗ, Huyện Sóc Sơn, Thành phố Hà Nội, Huyện Sóc Sơn</t>
  </si>
  <si>
    <t>LECVN028434459033</t>
  </si>
  <si>
    <t>9, Ngh. 423/2 An Dương Vương, Phố Thượng Thụy, Quận Tây Hồ</t>
  </si>
  <si>
    <t>LECVN023322720963</t>
  </si>
  <si>
    <t>VN6736876</t>
  </si>
  <si>
    <t>Lô số 7 khu nhà ở chia lô, biệt thự nhà vườn, Xã Tiền Phong, Huyện Mê Linh, Hà Nội, Huyện Mê Linh</t>
  </si>
  <si>
    <t>LECVN026062304473</t>
  </si>
  <si>
    <t>VN5332998</t>
  </si>
  <si>
    <t>A10 ngõ 100 Trung Kính, P. Trung Hòa, Q. Cầu Giấy, TP. Hà Nội, Quận Cầu Giấy</t>
  </si>
  <si>
    <t>LECVN024832815264</t>
  </si>
  <si>
    <t>VN4975090</t>
  </si>
  <si>
    <t>52 P. Lạc Trung, Thanh Lương, Quận Hai Bà Trưng</t>
  </si>
  <si>
    <t>LECVN023913191553</t>
  </si>
  <si>
    <t>VN5522896</t>
  </si>
  <si>
    <t>6 thôn Minh Hòa 1, Minh Khai, Hoài Đức, Hà Nội, Huyện Hoài Đức</t>
  </si>
  <si>
    <t>LECVN028069395584</t>
  </si>
  <si>
    <t>VN4904415</t>
  </si>
  <si>
    <t>33, Ngh. 423/2 An Dương Vương, Phố Thượng Thụy, Quận Tây Hồ</t>
  </si>
  <si>
    <t>LECVN029628138443</t>
  </si>
  <si>
    <t>VN7100684</t>
  </si>
  <si>
    <t>Toà C, Udic complex, Hoàng Đạo Thuý, P. Trung Hòa, Q. Cầu Giấy, TP. Hà Nội, Quận Cầu Giấy</t>
  </si>
  <si>
    <t>LECVN025040645783</t>
  </si>
  <si>
    <t>104 dương quang hàm, P. Quan Hoa, Q. Cầu Giấy, TP. Hà Nội, Quận Cầu Giấy</t>
  </si>
  <si>
    <t>LECVN020633720303</t>
  </si>
  <si>
    <t>VN6502225</t>
  </si>
  <si>
    <t>Số nhà 27 ngõ 68 phố Cầu Am, Quận Hà Đông</t>
  </si>
  <si>
    <t>LECVN028832056573</t>
  </si>
  <si>
    <t>VN4406436</t>
  </si>
  <si>
    <t>Số 53 ngõ 110/ Trần Duy Hưng, P. Trung Hòa, Q. Cầu Giấy, TP. Hà Nội, Quận Cầu Giấy</t>
  </si>
  <si>
    <t>LECVN029063005033</t>
  </si>
  <si>
    <t>VN3443175</t>
  </si>
  <si>
    <t>Số 79 Ngách 267/2 đường Hoàng Hoa Thám, Phường Liễu Giai, Quận Ba Đình</t>
  </si>
  <si>
    <t>LECVN021943731423</t>
  </si>
  <si>
    <t>VN3774734</t>
  </si>
  <si>
    <t>Tầng 5 Số 119 Nguyễn Ngọc Nại, Phường Khương Mai, Quận Thanh Xuân</t>
  </si>
  <si>
    <t>LECVN023805662214</t>
  </si>
  <si>
    <t>Số 215 đường Đê La Thành, Phường Ô Chợ Dừa, Quận Đống Đa, Quận Đống Đa</t>
  </si>
  <si>
    <t>LECVN020037812254</t>
  </si>
  <si>
    <t>VN2044838</t>
  </si>
  <si>
    <t>Cầu Và, Tiền Phong, Huyện Mê Linh, Hà Nội, Huyện Mê Linh</t>
  </si>
  <si>
    <t>LECVN020675699503</t>
  </si>
  <si>
    <t>VN4284334</t>
  </si>
  <si>
    <t>75G Ng. 260 Phố Tân Mai, Hoàng Văn Thụ, Quận Hoàng Mai</t>
  </si>
  <si>
    <t>LECVN021596216983</t>
  </si>
  <si>
    <t>VN8317999</t>
  </si>
  <si>
    <t>Số 11 ngõ Văn Hương, đường Tôn Đức Thắng, Phường Hàng Bột, Quận Đống Đa, Quận Đống Đa</t>
  </si>
  <si>
    <t>LECVN027495057794</t>
  </si>
  <si>
    <t>Thôn Nam Lý, Xã Bắc Sơn, Huyện Sóc Sơn, Thành phố Hà Nội, Huyện Sóc Sơn</t>
  </si>
  <si>
    <t>LECVN020657941814</t>
  </si>
  <si>
    <t>Số nhà 31, Hẻm 230/57/1-Tập Thể Trường ĐH Kiểm Sát, đường Ỷ La, Quận Hà Đông</t>
  </si>
  <si>
    <t>LECVN029955728633</t>
  </si>
  <si>
    <t>VN1898779</t>
  </si>
  <si>
    <t>16 Ng. 84 P. Kim Ngưu, Thanh Nhàn, Quận Hai Bà Trưng</t>
  </si>
  <si>
    <t>LECVN029752950323</t>
  </si>
  <si>
    <t>VN27268</t>
  </si>
  <si>
    <t>Thôn Cư An, Xã Tam Đồng, Huyện Mê Linh, Thành Phố Hà Nội, Tam Đồng, Mê Linh, Hà Nội,, Huyện Mê Linh</t>
  </si>
  <si>
    <t>LECVN024282934493</t>
  </si>
  <si>
    <t>15A, Ngh. 409/7 Đ. An Dương Vương, Phú Thượng, Quận Tây Hồ</t>
  </si>
  <si>
    <t>LECVN020032393233</t>
  </si>
  <si>
    <t>VN06841</t>
  </si>
  <si>
    <t>Thôn Đa Hội, Xã Bắc Sơn, Huyện Sóc Sơn, Thành phố Hà Nội, Huyện Sóc Sơn</t>
  </si>
  <si>
    <t>LECVN025462981724</t>
  </si>
  <si>
    <t>Số 39 đường Hồng Phong, thôn Minh Hòa 1, Hoài Đức, Hà Nội, Huyện Hoài Đức</t>
  </si>
  <si>
    <t>LECVN026230575533</t>
  </si>
  <si>
    <t>VN5906369</t>
  </si>
  <si>
    <t>52M2 Khu đô thị Yên Hòa, Phường Yên Hoà, Quận Cầu Giấy, Quận Cầu Giấy</t>
  </si>
  <si>
    <t>LECVN029683055274</t>
  </si>
  <si>
    <t>VN6422796</t>
  </si>
  <si>
    <t>Số 3, khu tập thể khí tượng thủy văn, thôn Hoàng 5 - Xã Cổ Nhuế, Huyện Từ Liêm</t>
  </si>
  <si>
    <t>LECVN027642874393</t>
  </si>
  <si>
    <t>VN2837660</t>
  </si>
  <si>
    <t>Số 12, Đường 2, Xã Phú Cường, Huyện Sóc Sơn, Thành phố Hà Nội, Huyện Sóc Sơn</t>
  </si>
  <si>
    <t>LECVN026134230564</t>
  </si>
  <si>
    <t>VN6257995</t>
  </si>
  <si>
    <t>26 Khúc Thừa Dụ, Phường Dịch Vọng, Quận Cầu Giấy</t>
  </si>
  <si>
    <t>LECVN029301546223</t>
  </si>
  <si>
    <t>VN3983710</t>
  </si>
  <si>
    <t>Số 14, ngõ 19 đường Nguyễn Văn Lộc, Quận Hà Đông</t>
  </si>
  <si>
    <t>LECVN027780424634</t>
  </si>
  <si>
    <t>VN1888381</t>
  </si>
  <si>
    <t>Tổ 7, Thị Trấn Chi Đông, Huyện Mê Linh, Thành Phố Hà Nội, Huyện Mê Linh</t>
  </si>
  <si>
    <t>LECVN020566727484</t>
  </si>
  <si>
    <t>Số 8, Ngõ 327 Vũ Tông Phan, Phường Khương Đình, Quận Thanh Xuân</t>
  </si>
  <si>
    <t>LECVN026423677683</t>
  </si>
  <si>
    <t>số 154 ngõ 189 nguyễn ngọc vũ , P. Trung Hòa, Q. Cầu Giấy, TP. Hà Nội, Quận Cầu Giấy</t>
  </si>
  <si>
    <t>LECVN025388753203</t>
  </si>
  <si>
    <t>VN9012796</t>
  </si>
  <si>
    <t>36/81 Nguyễn Khang, P. Yên Hòa, Q. Cầu Giấy, TP. Hà Nội, Quận Cầu Giấy</t>
  </si>
  <si>
    <t>LECVN029663772023</t>
  </si>
  <si>
    <t>VN2862341</t>
  </si>
  <si>
    <t>Số 34, ngõ 8, Hà Trì 1, Quận Hà Đông</t>
  </si>
  <si>
    <t>LECVN020153531403</t>
  </si>
  <si>
    <t>VN6988965</t>
  </si>
  <si>
    <t>99 Trần Khát Chân, Thanh Nhàn, Quận Hai Bà Trưng</t>
  </si>
  <si>
    <t>LECVN022326708803</t>
  </si>
  <si>
    <t>VN7829395</t>
  </si>
  <si>
    <t>Số 298, phố Lê Trọng Tấn, Phường Khương Mai, Quận Thanh Xuân</t>
  </si>
  <si>
    <t>LECVN025316978783</t>
  </si>
  <si>
    <t>VN6266945</t>
  </si>
  <si>
    <t>Nhà 2, Ngách 8 Ngõ 104 Định Công, Phường Phương Liệt, Quận Thanh Xuân</t>
  </si>
  <si>
    <t>LECVN024650612883</t>
  </si>
  <si>
    <t>VN6691218</t>
  </si>
  <si>
    <t>Số 57 ngách 2, Phố Tân Mai, Tân Mai, Quận Hoàng Mai</t>
  </si>
  <si>
    <t>LECVN024670253263</t>
  </si>
  <si>
    <t>VN8653118</t>
  </si>
  <si>
    <t>Số 64 ngõ 80 phố chợ Khâm Thiên, Phường Trung Phụng, Quận Đống Đa, Quận Đống Đa</t>
  </si>
  <si>
    <t>LECVN025528531743</t>
  </si>
  <si>
    <t>VN9106856</t>
  </si>
  <si>
    <t>Số 45, Tổ 6, Phường Phú Lương, Quận Hà Đông</t>
  </si>
  <si>
    <t>LECVN025914999773</t>
  </si>
  <si>
    <t>VN2002621</t>
  </si>
  <si>
    <t>Chung cư A4, Đền Lừ 2, Hoàng Văn Thụ, Quận Hoàng Mai</t>
  </si>
  <si>
    <t>LECVN027261305173</t>
  </si>
  <si>
    <t>VN55496</t>
  </si>
  <si>
    <t>74C, Ngh. 409/7 Đ. An Dương Vương, Phú Thượng, Quận Tây Hồ</t>
  </si>
  <si>
    <t>LECVN026219438213</t>
  </si>
  <si>
    <t>VN8431802</t>
  </si>
  <si>
    <t>Tầng 12A, Tòa nhà Sao Mai, 19 Lê Văn Lương, Phường Nhân Chính, Quận Thanh Xuân</t>
  </si>
  <si>
    <t>LECVN020190931793</t>
  </si>
  <si>
    <t>12, ngách 36 Ngõ 373 An Dương Vương, Quận Tây Hồ</t>
  </si>
  <si>
    <t>LECVN028342726963</t>
  </si>
  <si>
    <t>VN4937480</t>
  </si>
  <si>
    <t>Số 7, ngõ 40, tổ 13 phố Trần Vỹ, Phường Mai Dịch, Quận Cầu Giấy</t>
  </si>
  <si>
    <t>LECVN026617648003</t>
  </si>
  <si>
    <t>VN2727769</t>
  </si>
  <si>
    <t>Số 9 ngõ 47 đường Yên Hòa, tổ 14, Quận Hà Đông</t>
  </si>
  <si>
    <t>LECVN023842425043</t>
  </si>
  <si>
    <t>VN4665329</t>
  </si>
  <si>
    <t>A2 Đền Lừ 2, Hoàng Văn Thụ, Quận Hoàng Mai</t>
  </si>
  <si>
    <t>LECVN020649807423</t>
  </si>
  <si>
    <t>VN6499680</t>
  </si>
  <si>
    <t>Số 215 đường Bưởi, Phường Cống Vị, Quận Ba Đình</t>
  </si>
  <si>
    <t>LECVN025462229783</t>
  </si>
  <si>
    <t>VN6521590</t>
  </si>
  <si>
    <t>Tầng 3, số 11A ngõ 282 Nguyễn Huy Tưởng, Phường Thanh Xuân Trung, Quận Thanh Xuân</t>
  </si>
  <si>
    <t>LECVN029080607983</t>
  </si>
  <si>
    <t>VN9847120</t>
  </si>
  <si>
    <t>Số 86 Lê Trọng Tấn, Phường Khương Mai, Quận Thanh Xuân</t>
  </si>
  <si>
    <t>LECVN027686274793</t>
  </si>
  <si>
    <t>Số 12 Phan Đình Phùng, Phường Quán Thánh, Quận Ba Đình</t>
  </si>
  <si>
    <t>LECVN023917730234</t>
  </si>
  <si>
    <t>VN9719465</t>
  </si>
  <si>
    <t>Số 36, Ngõ 249, Phường Văn Quán, Quận Hà Đông</t>
  </si>
  <si>
    <t>LECVN023440906723</t>
  </si>
  <si>
    <t>VN5552309</t>
  </si>
  <si>
    <t>Số 9 đường Hồng Phong, thôn Minh Hòa 1, Hoài Đức, Hà Nội, Huyện Hoài Đức</t>
  </si>
  <si>
    <t>LECVN028023447423</t>
  </si>
  <si>
    <t>99 P. Lãng Yên, Bạch Đằng, Quận Hai Bà Trưng</t>
  </si>
  <si>
    <t>LECVN024448111524</t>
  </si>
  <si>
    <t>Lô 61, kiểu nhà 1B Khu nhà ở TT4, KĐT Mỹ Đình- Mễ Trì, Huyện Từ Liêm</t>
  </si>
  <si>
    <t>LECVN028946641693</t>
  </si>
  <si>
    <t>1 Đ. Ba Chàng, Dương Liễu, Hoài Đức, Hà Nội, Huyện Hoài Đức</t>
  </si>
  <si>
    <t>LECVN029182063074</t>
  </si>
  <si>
    <t>VN5307560</t>
  </si>
  <si>
    <t>Số 28, Đường 2, Xã Phú Cường, Huyện Sóc Sơn, Thành phố Hà Nội, Huyện Sóc Sơn</t>
  </si>
  <si>
    <t>LECVN024785728294</t>
  </si>
  <si>
    <t>VN9076692</t>
  </si>
  <si>
    <t>Số nhà 114 Hương Ninh, Thôn 9, Xã Hồng Kỳ, Huyện Sóc Sơn, Thành phố Hà Nội, Huyện Sóc Sơn</t>
  </si>
  <si>
    <t>LECVN020167915633</t>
  </si>
  <si>
    <t>VN6599235</t>
  </si>
  <si>
    <t>Số nhà 15, Ngõ 42 Đường Kim Giang, Phường Kim Giang, Quận Thanh Xuân</t>
  </si>
  <si>
    <t>LECVN020668729174</t>
  </si>
  <si>
    <t>VN5383715</t>
  </si>
  <si>
    <t>Số 22, nhà N2A - Xã Mỹ Đình, Huyện Từ Liêm</t>
  </si>
  <si>
    <t>LECVN024419042573</t>
  </si>
  <si>
    <t>VN8778123</t>
  </si>
  <si>
    <t>Số nhà 50, ngõ 68, phố Cầu Am, Quận Hà Đông</t>
  </si>
  <si>
    <t>LECVN025960656783</t>
  </si>
  <si>
    <t>VN96886</t>
  </si>
  <si>
    <t>Số 1 ngõ 75 đường Khương Đình, Phường Thượng Đình, Quận Thanh Xuân</t>
  </si>
  <si>
    <t>LECVN024372640673</t>
  </si>
  <si>
    <t>VN3168538</t>
  </si>
  <si>
    <t>134 Nguyễn Khoái, Thanh Lương, Quận Hai Bà Trưng</t>
  </si>
  <si>
    <t>LECVN026712001584</t>
  </si>
  <si>
    <t>VN7721633</t>
  </si>
  <si>
    <t>Số 32 ngõ 353/38 An Dương Vương,, Phú Thượng, Quận Tây Hồ</t>
  </si>
  <si>
    <t>LECVN027201549434</t>
  </si>
  <si>
    <t>VN2643241</t>
  </si>
  <si>
    <t>Số 20, ngách 353, 38 An Dương Vương, Quận Tây Hồ</t>
  </si>
  <si>
    <t>LECVN024030102283</t>
  </si>
  <si>
    <t>VN7276577</t>
  </si>
  <si>
    <t>Thôn Xuân Đồng, Xã Tân Minh, Huyện Sóc Sơn, Thành phố Hà Nội, Huyện Sóc Sơn</t>
  </si>
  <si>
    <t>LECVN020394175723</t>
  </si>
  <si>
    <t>VN3733930</t>
  </si>
  <si>
    <t>Số 10 đường Ba Chàng Đội 2 - xóm, Chàng Trũng, Hoài Đức, Hà Nội, Huyện Hoài Đức</t>
  </si>
  <si>
    <t>LECVN029820623183</t>
  </si>
  <si>
    <t>Đội 2, Dương Liễu, Hoài Đức, Hà Nội, Huyện Hoài Đức</t>
  </si>
  <si>
    <t>LECVN023565718853</t>
  </si>
  <si>
    <t>VN3321882</t>
  </si>
  <si>
    <t>Số 47, Ngõ 112 Đường Hòa Bình, Quận Hà Đông</t>
  </si>
  <si>
    <t>LECVN029926099224</t>
  </si>
  <si>
    <t>VN10993</t>
  </si>
  <si>
    <t>Trung tâm Thương mại Mê Linh Plaza Km8 Thăng Long – Nội Bài, Phường Quang Minh, Mê Linh, Hà Nội, Huyện Mê Linh</t>
  </si>
  <si>
    <t>LECVN022711138714</t>
  </si>
  <si>
    <t>Số 47 ngách 3 ngõ 200 Đường Âu Cơ, Phường Tứ Liên, Quận Tây Hồ</t>
  </si>
  <si>
    <t>LECVN025092009003</t>
  </si>
  <si>
    <t>Số 11, 68B Tổ dân phố Hà Trì 2, Quận Hà Đông</t>
  </si>
  <si>
    <t>LECVN021515311033</t>
  </si>
  <si>
    <t>VN9388226</t>
  </si>
  <si>
    <t>Số 12 ngõ 472/11 Đường Lạc Long Quân, Quận Tây Hồ</t>
  </si>
  <si>
    <t>LECVN024022760103</t>
  </si>
  <si>
    <t>Lô 11, kiểu nhà 1B, khu TT4, KĐT Mỹ Đình-Mễ Trì, Huyện Từ Liêm</t>
  </si>
  <si>
    <t>LECVN022159547353</t>
  </si>
  <si>
    <t>Số 37, Quốc lộ 3, tổ 4, Thị Trấn Sóc Sơn, Huyện Sóc Sơn, Thành phố Hà Nội, Huyện Sóc Sơn</t>
  </si>
  <si>
    <t>LECVN027871297263</t>
  </si>
  <si>
    <t>VN6975047</t>
  </si>
  <si>
    <t>Số 40 ngõ 98 Phố Hạ Yên Quyết, Phường Yên Hoà, Quận Cầu Giấy</t>
  </si>
  <si>
    <t>LECVN026829492103</t>
  </si>
  <si>
    <t>Số 14, Tổ Dân Phố 2, Đường Trần Phú, Quận Hà Đông</t>
  </si>
  <si>
    <t>LECVN020709302603</t>
  </si>
  <si>
    <t>VN5823343</t>
  </si>
  <si>
    <t>Số nhà 51 Ngõ 282 Đường Lạc Long Quân, Phường Bưởi, Quận Tây Hồ</t>
  </si>
  <si>
    <t>LECVN028513689313</t>
  </si>
  <si>
    <t>VN8833439</t>
  </si>
  <si>
    <t>65 ngõ 5, Đường Hoàng Quốc Việt, Phường Nghĩa Đô, Quận Cầu Giấy, Quận Cầu Giấy</t>
  </si>
  <si>
    <t>LECVN020995551833</t>
  </si>
  <si>
    <t>VN2337078</t>
  </si>
  <si>
    <t>105 Phố Tân Mai, Hoàng Văn Thụ, Quận Hoàng Mai</t>
  </si>
  <si>
    <t>LECVN021364084863</t>
  </si>
  <si>
    <t>VN8261802</t>
  </si>
  <si>
    <t>Số 14, Ngõ 55, Đường Nguyễn Ngọc Nại, Phường Khương Mai, Quận Thanh Xuân</t>
  </si>
  <si>
    <t>LECVN022536210643</t>
  </si>
  <si>
    <t>Đội 10, Dương Liễu, Hoài Đức, Hà Nội, Huyện Hoài Đức</t>
  </si>
  <si>
    <t>LECVN029610713143</t>
  </si>
  <si>
    <t>VN2279055</t>
  </si>
  <si>
    <t>Đội 4 Thôn Minh Thuận, Xã Minh Trí, Huyện Sóc Sơn, Thành phố Hà Nội, Huyện Sóc Sơn</t>
  </si>
  <si>
    <t>LECVN028546301873</t>
  </si>
  <si>
    <t>263 Nguyễn Khoái, Thanh Lương, Quận Hai Bà Trưng</t>
  </si>
  <si>
    <t>LECVN028171164333</t>
  </si>
  <si>
    <t>Võ Văn Kiệt, Xã Quang Minh, Huyện Mê Linh, Hà Nôi, Huyện Mê Linh</t>
  </si>
  <si>
    <t>LECVN026241339063</t>
  </si>
  <si>
    <t>VN1247855</t>
  </si>
  <si>
    <t>Thôn Xuân Long, Xã Tân Dân, Huyện Sóc Sơn, Thành phố Hà Nội, Huyện Sóc Sơn</t>
  </si>
  <si>
    <t>LECVN027142754233</t>
  </si>
  <si>
    <t>VN5841718</t>
  </si>
  <si>
    <t>44 Võ Thị Sáu, Thanh Nhàn, Quận Hai Bà Trưng</t>
  </si>
  <si>
    <t>LECVN026824695473</t>
  </si>
  <si>
    <t>VN5102936</t>
  </si>
  <si>
    <t>Đội 11 chùa, Đường Gia Đồng, Dương Liễu, Hoài Đức, Hà Nội, Huyện Hoài Đức</t>
  </si>
  <si>
    <t>LECVN023511830404</t>
  </si>
  <si>
    <t>VN4156605</t>
  </si>
  <si>
    <t>Thôn Thanh Sơn, Xã Minh Phú, Huyện Sóc Sơn, Thành phố Hà Nội, Huyện Sóc Sơn</t>
  </si>
  <si>
    <t>LECVN024849756844</t>
  </si>
  <si>
    <t>22 Đền Lừ 3, Hoàng Văn Thụ, Quận Hoàng Mai</t>
  </si>
  <si>
    <t>LECVN026329786204</t>
  </si>
  <si>
    <t>Gia Tân, đường Quang Minh, Mê Linh, Hà Nội, Huyện Mê Linh</t>
  </si>
  <si>
    <t>LECVN024672577953</t>
  </si>
  <si>
    <t>VN88828</t>
  </si>
  <si>
    <t>95, Cát Quế, Hoài Đức, Hà Nội, Huyện Hoài Đức</t>
  </si>
  <si>
    <t>LECVN029275374444</t>
  </si>
  <si>
    <t>VN42868</t>
  </si>
  <si>
    <t>Số 85 phố Hạ Đình, Phường Thanh Xuân Trung, Quận Thanh Xuân, Thành phố Hà Nội, Quận Thanh Xuân</t>
  </si>
  <si>
    <t>LECVN022869489523</t>
  </si>
  <si>
    <t>VN6284842</t>
  </si>
  <si>
    <t>28 Ng. 44 P. Võ Thị Sáu, Thanh Nhàn, Quận Hai Bà Trưng</t>
  </si>
  <si>
    <t>LECVN029449590823</t>
  </si>
  <si>
    <t>VN6148760</t>
  </si>
  <si>
    <t>số 24 ngõ 120 đường Trường Chinh, Phường Phương Mai, Quận Đống Đa, Quận Đống Đa</t>
  </si>
  <si>
    <t>LECVN029009494364</t>
  </si>
  <si>
    <t>100, Cát Quế, Hoài Đức, Hà Nội, Huyện Hoài Đức</t>
  </si>
  <si>
    <t>LECVN029917890794</t>
  </si>
  <si>
    <t>VN8643677</t>
  </si>
  <si>
    <t>3 Đền Lừ 3, Hoàng Văn Thụ, Quận Hoàng Mai</t>
  </si>
  <si>
    <t>LECVN025695847143</t>
  </si>
  <si>
    <t>VN6265392</t>
  </si>
  <si>
    <t>133 /171 nguyễn ngọc vũ, P. Trung Hòa, Q. Cầu Giấy, TP. Hà Nội, Quận Cầu Giấy</t>
  </si>
  <si>
    <t>LECVN022497244843</t>
  </si>
  <si>
    <t>Số 33, ngõ 11 đường Tô Hiệu, Quận Hà Đông</t>
  </si>
  <si>
    <t>LECVN026448212953</t>
  </si>
  <si>
    <t>VN5886938</t>
  </si>
  <si>
    <t>Km 9, Võ Văn Kiệt, thị trấn Quang Minh, Quận Mê Linh, Hà Nội, Huyện Mê Linh</t>
  </si>
  <si>
    <t>LECVN020816853793</t>
  </si>
  <si>
    <t>VN7922555</t>
  </si>
  <si>
    <t>Xóm 3 - Xã Xuân Phương, Huyện Từ Liêm</t>
  </si>
  <si>
    <t>LECVN020715126183</t>
  </si>
  <si>
    <t>VN5321609</t>
  </si>
  <si>
    <t>Số nhà 6 đường Tân Xuân - Xã Xuân Đỉnh, Huyện Từ Liêm</t>
  </si>
  <si>
    <t>LECVN022995632743</t>
  </si>
  <si>
    <t>Số 23 Ngõ 196 Phố Thái Thịnh, Phường Láng Hạ, Quận Đống Đa, Quận Đống Đa</t>
  </si>
  <si>
    <t>LECVN021275570694</t>
  </si>
  <si>
    <t>VN4105580</t>
  </si>
  <si>
    <t>Số 32 ngách 28/53 Điện Biên Phủ, Phường Điện Biên, Quận Ba Đình</t>
  </si>
  <si>
    <t>LECVN027937268374</t>
  </si>
  <si>
    <t>Số 56 ngõ 110/Trần Duy Hưng, P. Trung Hòa, Q. Cầu Giấy, Quận Cầu Giấy</t>
  </si>
  <si>
    <t>LECVN028371933063</t>
  </si>
  <si>
    <t>VN6617858</t>
  </si>
  <si>
    <t>Thôn Gò Gạo, Xã Minh Trí, Huyện Sóc Sơn, Thành phố Hà Nội, Huyện Sóc Sơn</t>
  </si>
  <si>
    <t>LECVN023484769263</t>
  </si>
  <si>
    <t>VN8627387</t>
  </si>
  <si>
    <t>Thôn Sông Công, Xã Trung Giã, Huyện Sóc Sơn, Thành phố Hà Nội, Huyện Sóc Sơn</t>
  </si>
  <si>
    <t>LECVN024068014014</t>
  </si>
  <si>
    <t>VN4196999</t>
  </si>
  <si>
    <t>LECVN025405246413</t>
  </si>
  <si>
    <t>Tầng 5 số 88 Tô Vĩnh Diện, Phường Khương Trung, Quận Thanh Xuân</t>
  </si>
  <si>
    <t>LECVN027849121594</t>
  </si>
  <si>
    <t>VN3915886</t>
  </si>
  <si>
    <t>Số nhà 8, Hẻm 36/4, Ngách 36, Ngõ Thịnh Quang, Phường Thịnh Quang, Quận Đống Đa, Quận Đống Đa</t>
  </si>
  <si>
    <t>LECVN025053254893</t>
  </si>
  <si>
    <t>VN8626456</t>
  </si>
  <si>
    <t>Số 42, Phố Trần Đăng Ninh, Quận Hà Đông</t>
  </si>
  <si>
    <t>LECVN027491224473</t>
  </si>
  <si>
    <t>Thôn Kim Trung, Xã Kim Lũ, Huyện Sóc Sơn, Thành phố Hà Nội, Huyện Sóc Sơn</t>
  </si>
  <si>
    <t>LECVN027842946073</t>
  </si>
  <si>
    <t>Số 1 hẻm 189/81/33 Hoàng Hoa Thám, Phường Ngọc Hà, Quận Ba Đình</t>
  </si>
  <si>
    <t>LECVN021616373863</t>
  </si>
  <si>
    <t>VN5306176</t>
  </si>
  <si>
    <t>Số 4, ngõ 46 Hào Nam, Phường Ô Chợ Dừa, Quận Đống Đa, Quận Đống Đa</t>
  </si>
  <si>
    <t>LECVN026197894093</t>
  </si>
  <si>
    <t>VN1896550</t>
  </si>
  <si>
    <t>ô 20 lô 5 Đền Lừ 1, Đ. Hoàng Mai, Hoàng Văn Thụ, Quận Hoàng Mai</t>
  </si>
  <si>
    <t>LECVN029918853433</t>
  </si>
  <si>
    <t>VN9178836</t>
  </si>
  <si>
    <t>Số 11, Ngõ 77, Phố Tứ Liên, Phường Tứ Liên, Quận Tây Hồ</t>
  </si>
  <si>
    <t>LECVN021097512953</t>
  </si>
  <si>
    <t>VN9494893</t>
  </si>
  <si>
    <t>số 143 Ngõ 189 Nguyễn Ngọc vũ , P. Trung Hòa, Quận Cầu Giấy</t>
  </si>
  <si>
    <t>LECVN028476606423</t>
  </si>
  <si>
    <t>VN7111023</t>
  </si>
  <si>
    <t>Số 5, ngõ 01 đường Vạn Phúc, Quận Hà Đông</t>
  </si>
  <si>
    <t>LECVN023246882823</t>
  </si>
  <si>
    <t>VN2548667</t>
  </si>
  <si>
    <t>Ngõ 77, Tổ 1, Chi Đông, Mê Linh, Hà Nội, Huyện Mê Linh</t>
  </si>
  <si>
    <t>LECVN020426741043</t>
  </si>
  <si>
    <t>VN7598452</t>
  </si>
  <si>
    <t>Số 87 Đường Trích Sài, Phường Bưởi, Quận Tây Hồ</t>
  </si>
  <si>
    <t>LECVN027298424843</t>
  </si>
  <si>
    <t>Số 17 Trần Hữu Dực, Huyện Từ Liêm</t>
  </si>
  <si>
    <t>LECVN024898313433</t>
  </si>
  <si>
    <t>VN1215200</t>
  </si>
  <si>
    <t>Số nhà 29, Ngõ Thái Hòa, Xã Phú Minh, Huyện Sóc Sơn, Thành phố Hà Nội, Huyện Sóc Sơn</t>
  </si>
  <si>
    <t>LECVN028013078963</t>
  </si>
  <si>
    <t>VN9014243</t>
  </si>
  <si>
    <t>Số 8, Ngách 3B, Ngõ 31, Phố Phan Đình Giót, Phường Phương Liệt, Quận Thanh Xuân</t>
  </si>
  <si>
    <t>LECVN023200692124</t>
  </si>
  <si>
    <t>Khối 5, Xã Phù Lỗ, Huyện Sóc Sơn, Thành phố Hà Nội, Huyện Sóc Sơn</t>
  </si>
  <si>
    <t>LECVN029116528143</t>
  </si>
  <si>
    <t>Số 24, Ngõ 61 Phố Hoàng Cầu, Phường Ô Chợ Dừa, Quận Đống Đa, Quận Đống Đa</t>
  </si>
  <si>
    <t>LECVN022127871084</t>
  </si>
  <si>
    <t>VN8688558</t>
  </si>
  <si>
    <t>Phương Huy, Tiền Phong, Mê Linh, Hà Nội, Huyện Mê Linh</t>
  </si>
  <si>
    <t>LECVN026156520093</t>
  </si>
  <si>
    <t>VN5335667</t>
  </si>
  <si>
    <t>Số 72, phố Vĩnh Phúc, Phường Vĩnh Phúc, Quận Ba Đình</t>
  </si>
  <si>
    <t>LECVN024070229653</t>
  </si>
  <si>
    <t>VN6104357</t>
  </si>
  <si>
    <t>124 Trần Duy Hưng, P. Trung Hòa, Q. Cầu Giấy, TP. Hà Nội, Quận Cầu Giấy</t>
  </si>
  <si>
    <t>LECVN023703209874</t>
  </si>
  <si>
    <t>VN8672069</t>
  </si>
  <si>
    <t>142 yên hòa, P. Yên Hòa, Q. Cầu Giấy, TP. Hà Nội, Quận Cầu Giấy</t>
  </si>
  <si>
    <t>LECVN029465988333</t>
  </si>
  <si>
    <t>10 Ngh. 27 Ng. Đình Đông, P. Bạch Mai, Thanh Nhàn, Quận Hai Bà Trưng</t>
  </si>
  <si>
    <t>LECVN028282655533</t>
  </si>
  <si>
    <t>VN4274392</t>
  </si>
  <si>
    <t>Số 1 ngách 73 ngõ 378 Thụy Khuê, Phường Bưởi, Quận Tây Hồ</t>
  </si>
  <si>
    <t>LECVN022227808883</t>
  </si>
  <si>
    <t>VN5554637</t>
  </si>
  <si>
    <t>Số 1 ngõ 161 Nguyễn Tuân, Phường Thanh Xuân Trung, Quận Thanh Xuân</t>
  </si>
  <si>
    <t>LECVN021692726153</t>
  </si>
  <si>
    <t>VN7277728</t>
  </si>
  <si>
    <t>Thôn Thái Đường, Xã Hiền Ninh, Huyện Sóc Sơn, Thành phố Hà Nội, Huyện Sóc Sơn</t>
  </si>
  <si>
    <t>LECVN020374662813</t>
  </si>
  <si>
    <t>VN4011010</t>
  </si>
  <si>
    <t>Số 3 ngõ 4 Thôn Thái Phù, Xã Mai Đình, Huyện Sóc Sơn, Thành phố Hà Nội, Huyện Sóc Sơn</t>
  </si>
  <si>
    <t>LECVN022999728563</t>
  </si>
  <si>
    <t>4 Đền Lừ 1, Hoàng Văn Thụ, Quận Hoàng Mai</t>
  </si>
  <si>
    <t>LECVN026337508484</t>
  </si>
  <si>
    <t>VN22993</t>
  </si>
  <si>
    <t>Tổ Dân Phố 3, Chi Đông, Huyện Mê Linh, Hà Nội, Huyện Mê Linh</t>
  </si>
  <si>
    <t>LECVN022085301773</t>
  </si>
  <si>
    <t>VN2697749</t>
  </si>
  <si>
    <t>50 Ng. 105 Bạch Mai, Thanh Nhàn, Quận Hai Bà Trưng</t>
  </si>
  <si>
    <t>LECVN024909372473</t>
  </si>
  <si>
    <t>VN3795536</t>
  </si>
  <si>
    <t>42 Bạch Mai, Thanh Nhàn, Quận Hai Bà Trưng</t>
  </si>
  <si>
    <t>LECVN028781720333</t>
  </si>
  <si>
    <t>VN9854792</t>
  </si>
  <si>
    <t>Số 31 Đường quốc lộ 3, Xã Phù Lỗ, Huyện Sóc Sơn, Thành phố Hà Nội, Huyện Sóc Sơn</t>
  </si>
  <si>
    <t>LECVN020329197603</t>
  </si>
  <si>
    <t>Số 254, Phố Thụy Khuê, Phường Thuỵ Khuê, Quận Tây Hồ</t>
  </si>
  <si>
    <t>LECVN029558344693</t>
  </si>
  <si>
    <t>VN7064693</t>
  </si>
  <si>
    <t>số 41 đường Hoa Phượng Vỹ, Khu biệt thự Long Việt, Thị Trấn Quang Minh, Huyện Mê Linh, Thành phố Hà Nội, Huyện Mê Linh</t>
  </si>
  <si>
    <t>LECVN023706781323</t>
  </si>
  <si>
    <t>VN4823554</t>
  </si>
  <si>
    <t>Số 13 ngõ 241 Khâm Thiên, Phường Thổ Quan, Quận Đống Đa, Quận Đống Đa</t>
  </si>
  <si>
    <t>LECVN026708800423</t>
  </si>
  <si>
    <t>Số 62 đường Lê Quang Đạo - Xã Mỹ Đình, Huyện Từ Liêm</t>
  </si>
  <si>
    <t>LECVN029813445354</t>
  </si>
  <si>
    <t>VN5113182</t>
  </si>
  <si>
    <t>Tổ dân phố số 3, Thị Trấn Chi Đông, Huyện Mê Linh, Thành phố Hà Nội, Huyện Mê Linh</t>
  </si>
  <si>
    <t>LECVN025631072323</t>
  </si>
  <si>
    <t>Số 32, ngõ 140 Đường Nguyễn Xiển, Phường Hạ Đình, Quận Thanh Xuân</t>
  </si>
  <si>
    <t>LECVN029325716594</t>
  </si>
  <si>
    <t>Số 24, ngõ 47 Nguyên Hồng, Phường Láng Hạ, Quận Đống Đa, Quận Đống Đa</t>
  </si>
  <si>
    <t>LECVN027852102823</t>
  </si>
  <si>
    <t>VN3327112</t>
  </si>
  <si>
    <t>Số 16, ngách 88/17, tổ dân phố Hòa Bình, Quận Hà Đông</t>
  </si>
  <si>
    <t>LECVN029128116094</t>
  </si>
  <si>
    <t>Số 63, Phố Vũ Ngọc Phan, Phường Láng Hạ, Quận Đống Đa, Quận Đống Đa</t>
  </si>
  <si>
    <t>LECVN022692418544</t>
  </si>
  <si>
    <t>VN6638768</t>
  </si>
  <si>
    <t>111C, ngách 299/62, Đ. Hoàng Mai, Hoàng Văn Thụ, Quận Hoàng Mai</t>
  </si>
  <si>
    <t>LECVN022283692753</t>
  </si>
  <si>
    <t>VN3338643</t>
  </si>
  <si>
    <t>345 Đ. Hoàng Mai, Hoàng Văn Thụ, Quận Hoàng Mai</t>
  </si>
  <si>
    <t>LECVN026369668403</t>
  </si>
  <si>
    <t>Số 231 phố Quan Nhân, Phường Nhân Chính, Quận Thanh Xuân</t>
  </si>
  <si>
    <t>LECVN020682886433</t>
  </si>
  <si>
    <t>VN6830772</t>
  </si>
  <si>
    <t>Số 26, 28 Ngõ 5 phố Từ Hoa, Phường Quảng An, Quận Tây Hồ</t>
  </si>
  <si>
    <t>LECVN021659624384</t>
  </si>
  <si>
    <t>407 Đ. Tam Trinh, Hoàng Văn Thụ, Quận Hoàng Mai</t>
  </si>
  <si>
    <t>LECVN020356353693</t>
  </si>
  <si>
    <t>VN9702093</t>
  </si>
  <si>
    <t>109 Bạch Mai, Thanh Nhàn, Quận Hai Bà Trưng</t>
  </si>
  <si>
    <t>LECVN021136185183</t>
  </si>
  <si>
    <t>VN2054116</t>
  </si>
  <si>
    <t>Đội 8, thôn Đình Thôn - Huyện Từ Liêm, Huyện Từ Liêm</t>
  </si>
  <si>
    <t>LECVN026283922473</t>
  </si>
  <si>
    <t>VN5006907</t>
  </si>
  <si>
    <t>BT18 Hoa Bằng Lăng, Khu đô thị Long Việt, Thị Trấn Quang Minh, Huyện Mê Linh, Thành phố Hà Nội, Huyện Mê Linh</t>
  </si>
  <si>
    <t>LECVN021115918463</t>
  </si>
  <si>
    <t>LECVN021304362104</t>
  </si>
  <si>
    <t>Tổ 6 Gia Trung, Huyện Mê Linh, Hà Nội, Huyện Mê Linh</t>
  </si>
  <si>
    <t>LECVN027578856064</t>
  </si>
  <si>
    <t>VN2273597</t>
  </si>
  <si>
    <t>27 ngõ 131 Thái Hà, Phường Trung Liệt, Quận Đống Đa, Quận Đống Đa</t>
  </si>
  <si>
    <t>LECVN028703570243</t>
  </si>
  <si>
    <t>Số 13 ngõ 2 phố Yết Kiêu, Quận Hà Đông</t>
  </si>
  <si>
    <t>LECVN020916773313</t>
  </si>
  <si>
    <t>VN3434390</t>
  </si>
  <si>
    <t>Số 35, ngõ 36, Đường Ỷ La, Quận Hà Đông</t>
  </si>
  <si>
    <t>LECVN029235606064</t>
  </si>
  <si>
    <t>ô số 10, lô số 07, khu tái định cư 1,9 ha - Xã Mỹ Đình, Huyện Từ Liêm</t>
  </si>
  <si>
    <t>LECVN029114150264</t>
  </si>
  <si>
    <t>Số 6, ngõ 105 Láng Hạ, Phường Láng Hạ, Quận Đống Đa, Quận Đống Đa</t>
  </si>
  <si>
    <t>LECVN020325305083</t>
  </si>
  <si>
    <t>Số nhà 24, đường Ngõ Giếng, Phường Ô Chợ Dừa, Quận Đống Đa, Quận Đống Đa</t>
  </si>
  <si>
    <t>LECVN025771547614</t>
  </si>
  <si>
    <t>VN81649</t>
  </si>
  <si>
    <t>Xóm Chùa, Thôn Hiền Lương, Xã Hiền Ninh, Huyện Sóc Sơn, Thành phố Hà Nội, Huyện Sóc Sơn</t>
  </si>
  <si>
    <t>LECVN023216980943</t>
  </si>
  <si>
    <t>VN4089015</t>
  </si>
  <si>
    <t>Số 19, B15 khu đô thị mới Mỹ Đình I - Xã Mỹ Đình, Huyện Từ Liêm</t>
  </si>
  <si>
    <t>LECVN021999201903</t>
  </si>
  <si>
    <t>VN7212753</t>
  </si>
  <si>
    <t>Nhà số 6, ngách 2, ngõ 144, phố Quan Nhân, Phường Nhân Chính, Quận Thanh Xuân</t>
  </si>
  <si>
    <t>LECVN024007301383</t>
  </si>
  <si>
    <t>VN6601134</t>
  </si>
  <si>
    <t>Số 107A Bạch Mai, Thanh Nhàn, Quận Hai Bà Trưng</t>
  </si>
  <si>
    <t>LECVN026183045683</t>
  </si>
  <si>
    <t>VN9092276</t>
  </si>
  <si>
    <t>Số 11 phố Yên Phúc, Quận Hà Đông</t>
  </si>
  <si>
    <t>LECVN021553405483</t>
  </si>
  <si>
    <t>VN9584945</t>
  </si>
  <si>
    <t>Thôn Ninh Nội, Xã Tân Dân, Huyện Sóc Sơn, Thành phố Hà Nội, Huyện Sóc Sơn</t>
  </si>
  <si>
    <t>LECVN024122687563</t>
  </si>
  <si>
    <t>VN4339359</t>
  </si>
  <si>
    <t>60 Bạch Mai, Cầu Dền, Quận Hai Bà Trưng</t>
  </si>
  <si>
    <t>LECVN029438192554</t>
  </si>
  <si>
    <t>VN4055551</t>
  </si>
  <si>
    <t>Ngõ 1, Tổ 7, Gia Trung, Mê Linh, Hà Nội, Huyện Mê Linh</t>
  </si>
  <si>
    <t>LECVN027219927053</t>
  </si>
  <si>
    <t>VN2115879</t>
  </si>
  <si>
    <t>52 Bạch Mai, Cầu Dền, Quận Hai Bà Trưng</t>
  </si>
  <si>
    <t>LECVN020693287664</t>
  </si>
  <si>
    <t>VN2639943</t>
  </si>
  <si>
    <t>Số 16 Ngõ 1 Đường 2, Xã Phù Lỗ, Huyện Sóc Sơn, Thành phố Hà Nội, Huyện Sóc Sơn</t>
  </si>
  <si>
    <t>LECVN027282909483</t>
  </si>
  <si>
    <t>VN2718369</t>
  </si>
  <si>
    <t>Số 25 Tô Vĩnh Diện, Phường Khương Trung, Quận Thanh Xuân</t>
  </si>
  <si>
    <t>LECVN023081656833</t>
  </si>
  <si>
    <t>VN9622554</t>
  </si>
  <si>
    <t>75, Ngh. 299/66, Đ. Hoàng Mai, Hoàng Văn Thụ, Quận Hoàng Mai</t>
  </si>
  <si>
    <t>LECVN021258850853</t>
  </si>
  <si>
    <t>VN5864604</t>
  </si>
  <si>
    <t>Số nhà 11, ngõ 612 đường La Thành, Phường Giảng Võ, Quận Ba Đình</t>
  </si>
  <si>
    <t>LECVN029538680254</t>
  </si>
  <si>
    <t>838, Thôn Ngãi Cầu, Hoài Đức, Hà Nội, Huyện Hoài Đức</t>
  </si>
  <si>
    <t>LECVN021763958433</t>
  </si>
  <si>
    <t>Số 12 Ngách 260/6 Đội Cấn, Phường Liễu Giai, Quận Ba Đình</t>
  </si>
  <si>
    <t>LECVN023597259714</t>
  </si>
  <si>
    <t>Lô 35, TT4 khu đô thị Mỹ Đình Sông Đà, Huyện Từ Liêm</t>
  </si>
  <si>
    <t>LECVN024169838313</t>
  </si>
  <si>
    <t>35A ngõ 45 Trần Thái Tông, Phường Dịch Vọng, Quận Cầu Giấy</t>
  </si>
  <si>
    <t>LECVN020085194033</t>
  </si>
  <si>
    <t>3 Đại Cồ Việt, Cầu Dền, Quận Hai Bà Trưng</t>
  </si>
  <si>
    <t>LECVN021650326784</t>
  </si>
  <si>
    <t>Tòa nhà Licogi 13, số 164 Khuất Duy Tiến, Phường Nhân Chính, Quận Thanh Xuân</t>
  </si>
  <si>
    <t>LECVN021104486994</t>
  </si>
  <si>
    <t>VN6847638</t>
  </si>
  <si>
    <t>59 Thúy Lĩnh, Lĩnh Nam, Quận Hoàng Mai</t>
  </si>
  <si>
    <t>LECVN026365467883</t>
  </si>
  <si>
    <t>77 Thúy Lĩnh, Lĩnh Nam, Quận Hoàng Mai</t>
  </si>
  <si>
    <t>LECVN025558448513</t>
  </si>
  <si>
    <t>VN4506293</t>
  </si>
  <si>
    <t>Số 3 Phan Huy Ích, Phường Nguyễn Trung Trực, Quận Ba Đình</t>
  </si>
  <si>
    <t>LECVN028607797243</t>
  </si>
  <si>
    <t>VN4613982</t>
  </si>
  <si>
    <t>Số 41, Ngách 165/97 Ngõ 165, Phố chợ Khâm Thiên, Phường Trung Phụng, Quận Đống Đa, Quận Đống Đa</t>
  </si>
  <si>
    <t>LECVN028550647333</t>
  </si>
  <si>
    <t>49, Phố Thúy Lĩnh, Phường Lĩnh Nam, Quận Hoàng Mai</t>
  </si>
  <si>
    <t>LECVN023645546514</t>
  </si>
  <si>
    <t>Số 23, ngách 19 ngõ 104 đường Tiến Thành, Quận Hà Đông</t>
  </si>
  <si>
    <t>LECVN027028646393</t>
  </si>
  <si>
    <t>VN58886</t>
  </si>
  <si>
    <t>Ngõ 71 Đ. Cộng Hòa, Ngãi Cầu, Hoài Đức, Hà Nội, Huyện Hoài Đức</t>
  </si>
  <si>
    <t>LECVN025270804133</t>
  </si>
  <si>
    <t>VN5252696</t>
  </si>
  <si>
    <t>Lô 39, TT4, khu đô thị mới Mỹ Đình - Xã Mễ Trì, Huyện Từ Liêm</t>
  </si>
  <si>
    <t>LECVN029028456863</t>
  </si>
  <si>
    <t>VN06380</t>
  </si>
  <si>
    <t>Số 131, Giảng Võ, Phường Cát Linh, Quận Đống Đa, Quận Đống Đa</t>
  </si>
  <si>
    <t>LECVN025154124233</t>
  </si>
  <si>
    <t>Số 232, Đường Thanh Bình, Quận Hà Đông</t>
  </si>
  <si>
    <t>LECVN024333359943</t>
  </si>
  <si>
    <t>VN7993627</t>
  </si>
  <si>
    <t>23 Đại Cồ Việt, Lê Đại Hành, Quận Hai Bà Trưng</t>
  </si>
  <si>
    <t>LECVN027579344583</t>
  </si>
  <si>
    <t>VN9147915</t>
  </si>
  <si>
    <t>Số 694A, đường Lạc Long Quân, Phường Nhật Tân, Quận Tây Hồ</t>
  </si>
  <si>
    <t>LECVN028751257444</t>
  </si>
  <si>
    <t>VN6118973</t>
  </si>
  <si>
    <t>số 162 đường Xuân Diệu, Phường Quảng An, Quận Tây Hồ</t>
  </si>
  <si>
    <t>LECVN024737542084</t>
  </si>
  <si>
    <t>Số nhà 12, Ngõ 59, phố Quảng Khánh, Phường Quảng An, Quận Tây Hồ</t>
  </si>
  <si>
    <t>LECVN025034419383</t>
  </si>
  <si>
    <t>Số 7 ngách 43/6 ngõ 43 Tô Vĩnh Diện, Phường Khương Trung, Quận Thanh Xuân</t>
  </si>
  <si>
    <t>LECVN023880644483</t>
  </si>
  <si>
    <t>VN8282996</t>
  </si>
  <si>
    <t>Số nhà 6B Ngõ 28 Đường Nước Phần Lan, Phường Tứ Liên, Quận Tây Hồ</t>
  </si>
  <si>
    <t>LECVN022907835674</t>
  </si>
  <si>
    <t>VN7085668</t>
  </si>
  <si>
    <t>Ngõ Tắt, An Khánh, Hoài Đức, Hà Nội, Huyện Hoài Đức</t>
  </si>
  <si>
    <t>LECVN023031358473</t>
  </si>
  <si>
    <t>Khu 7, thôn Thường Lệ, Xã Đại Thịnh, Huyện Mê Linh, Thành phố Hà Nội, Huyện Mê Linh</t>
  </si>
  <si>
    <t>LECVN026631813153</t>
  </si>
  <si>
    <t>VN9373238</t>
  </si>
  <si>
    <t>Số 39T, phố Yên Phụ, Phường Yên Phụ, Quận Tây Hồ</t>
  </si>
  <si>
    <t>LECVN028798590844</t>
  </si>
  <si>
    <t>191 An Thượng, Hoài Đức, Hà Nội, Huyện Hoài Đức</t>
  </si>
  <si>
    <t>LECVN028844825733</t>
  </si>
  <si>
    <t>Số nhà 19, tổ 13 đường Phú Lương, Quận Hà Đông</t>
  </si>
  <si>
    <t>LECVN023857470734</t>
  </si>
  <si>
    <t>VN7349827</t>
  </si>
  <si>
    <t>Số 31, ngõ 3, Hà Trì 5, Quận Hà Đông</t>
  </si>
  <si>
    <t>LECVN020853237263</t>
  </si>
  <si>
    <t>VN1328497</t>
  </si>
  <si>
    <t>Số nhà 36 ngõ 20 đường Kim Giang, Phường Kim Giang, Quận Thanh Xuân</t>
  </si>
  <si>
    <t>LECVN020341007073</t>
  </si>
  <si>
    <t>VN35880</t>
  </si>
  <si>
    <t>Thôn Xuân Nội, Xã Hồng Kỳ, Huyện Sóc Sơn, Thành phố Hà Nội, Huyện Sóc Sơn</t>
  </si>
  <si>
    <t>LECVN021935987593</t>
  </si>
  <si>
    <t>VN9451078</t>
  </si>
  <si>
    <t>số 24, ngõ Trung Tả, phố Khâm Thiên, Phường Thổ Quan, Quận Đống Đa, Quận Đống Đa</t>
  </si>
  <si>
    <t>LECVN024866079453</t>
  </si>
  <si>
    <t>VN1524255</t>
  </si>
  <si>
    <t>Số 29 ngõ 112 đường Hòa Bình, Quận Hà Đông</t>
  </si>
  <si>
    <t>LECVN027434787944</t>
  </si>
  <si>
    <t>VN3441232</t>
  </si>
  <si>
    <t>213 An Thượng, Hoài Đức, Hà Nội, Huyện Hoài Đức</t>
  </si>
  <si>
    <t>LECVN021075585573</t>
  </si>
  <si>
    <t>VN8748749</t>
  </si>
  <si>
    <t>502 Đê La Thành, Phường Thành Công, Quận Ba Đình</t>
  </si>
  <si>
    <t>LECVN020095438723</t>
  </si>
  <si>
    <t>VN4636905</t>
  </si>
  <si>
    <t>27 Đại Cồ Việt, Cầu Dền, Quận Hai Bà Trưng</t>
  </si>
  <si>
    <t>LECVN020087587684</t>
  </si>
  <si>
    <t>Phố Yên, Tiền Phong, Mê Linh, Hà Nội, Huyện Mê Linh</t>
  </si>
  <si>
    <t>LECVN021916148033</t>
  </si>
  <si>
    <t>Số 42, Đường Trần Phú, Quận Hà Đông</t>
  </si>
  <si>
    <t>LECVN020248255703</t>
  </si>
  <si>
    <t>VN2072793</t>
  </si>
  <si>
    <t>Thôn Thắng Hữu, Xã Minh Trí, Huyện Sóc Sơn, Thành phố Hà Nội, Huyện Sóc Sơn</t>
  </si>
  <si>
    <t>LECVN024358673763</t>
  </si>
  <si>
    <t>VN6449069</t>
  </si>
  <si>
    <t>36 P. Nguyễn Đình Chiểu, Lê Đại Hành, Quận Hai Bà Trưng</t>
  </si>
  <si>
    <t>LECVN024933959413</t>
  </si>
  <si>
    <t>VN1955444</t>
  </si>
  <si>
    <t>Số nhà 582, đường Kim Mã, Phường Ngọc Khánh, Quận Ba Đình</t>
  </si>
  <si>
    <t>LECVN022561223103</t>
  </si>
  <si>
    <t>Đường 24, KCN Quang Minh, Mê Linh, Hà Nội, Huyện Mê Linh</t>
  </si>
  <si>
    <t>LECVN023318345494</t>
  </si>
  <si>
    <t>VN3538611</t>
  </si>
  <si>
    <t>Số 45 Ng. 49 Phố Thúy Lĩnh, Lĩnh Nam, Quận Hoàng Mai</t>
  </si>
  <si>
    <t>LECVN020905856713</t>
  </si>
  <si>
    <t>VN9881852</t>
  </si>
  <si>
    <t>Liễu Trì (gần ngã 3 Thường Lệ), Mê Linh, Hà Nội., Huyện Mê Linh</t>
  </si>
  <si>
    <t>LECVN026877797394</t>
  </si>
  <si>
    <t>Thôn Hương Đình, Xã Mai Đình, Huyện Sóc Sơn, Thành phố Hà Nội, Huyện Sóc Sơn</t>
  </si>
  <si>
    <t>LECVN024069478413</t>
  </si>
  <si>
    <t>VN2073727</t>
  </si>
  <si>
    <t>Số nhà 32, ngõ 44, phố An Hoà, Quận Hà Đông</t>
  </si>
  <si>
    <t>LECVN021689988563</t>
  </si>
  <si>
    <t>VN95346</t>
  </si>
  <si>
    <t>Số 22, ngõ 135/1 Núi Trúc, Phường Kim Mã, Quận Ba Đình</t>
  </si>
  <si>
    <t>LECVN025675490603</t>
  </si>
  <si>
    <t>VN7629451</t>
  </si>
  <si>
    <t>95 An Thượng, Hoài Đức, Hà Nội, Huyện Hoài Đức</t>
  </si>
  <si>
    <t>LECVN029399784593</t>
  </si>
  <si>
    <t>VN22257</t>
  </si>
  <si>
    <t>Số 17 Ngách 155/1 phố Đặng Tiến Đông, Phường Trung Liệt, Quận Đống Đa, Quận Đống Đa</t>
  </si>
  <si>
    <t>LECVN025633041163</t>
  </si>
  <si>
    <t>VN4851080</t>
  </si>
  <si>
    <t>Số 20, Đường 2, Xã Phú Cường, Huyện Sóc Sơn, Thành phố Hà Nội, Huyện Sóc Sơn</t>
  </si>
  <si>
    <t>LECVN028447025744</t>
  </si>
  <si>
    <t>VN4275246</t>
  </si>
  <si>
    <t>Số 38, ngõ 22 đường Dương Lâm, Quận Hà Đông</t>
  </si>
  <si>
    <t>LECVN025943194513</t>
  </si>
  <si>
    <t>VN5498111</t>
  </si>
  <si>
    <t>Số 4/92 Cửa Bắc, Phường Quán Thánh, Quận Ba Đình</t>
  </si>
  <si>
    <t>LECVN022126201714</t>
  </si>
  <si>
    <t>VN1989584</t>
  </si>
  <si>
    <t>19 An Thượng, Hoài Đức, Hà Nội, Huyện Hoài Đức</t>
  </si>
  <si>
    <t>LECVN020481463224</t>
  </si>
  <si>
    <t>Số 14, ngõ 10 đường Nguyên Hồng, tổ 20, Phường Thành Công, Quận Ba Đình</t>
  </si>
  <si>
    <t>LECVN020112646563</t>
  </si>
  <si>
    <t>VN7740721</t>
  </si>
  <si>
    <t>Số 4 ngõ 335 đường Lại Dụ, Hoài Đức, Hà Nội, Huyện Hoài Đức</t>
  </si>
  <si>
    <t>LECVN026788975364</t>
  </si>
  <si>
    <t>VN2015896</t>
  </si>
  <si>
    <t>Số nhà CL29-31, Đường DN6, Đống Đế, Quận Hà Đông</t>
  </si>
  <si>
    <t>LECVN025830668824</t>
  </si>
  <si>
    <t>VN00766</t>
  </si>
  <si>
    <t>Số 33 Nguyễn Xiển, Phường Hạ Đình, Quận Thanh Xuân</t>
  </si>
  <si>
    <t>LECVN023242225173</t>
  </si>
  <si>
    <t>VN1018678</t>
  </si>
  <si>
    <t>49/48 Thúy Lĩnh, Lĩnh Nam, Quận Hoàng Mai</t>
  </si>
  <si>
    <t>LECVN021977217163</t>
  </si>
  <si>
    <t>VN4911854</t>
  </si>
  <si>
    <t>Số 150 Đường Quang Trung, Quận Hà Đông</t>
  </si>
  <si>
    <t>LECVN025547057993</t>
  </si>
  <si>
    <t>Số 40, ngõ 232 phố Yên Hòa, Phường Yên Hoà, Quận Cầu Giấy, Thành phố Hà Nội, Quận Cầu Giấy</t>
  </si>
  <si>
    <t>LECVN029271871634</t>
  </si>
  <si>
    <t>VN2248281</t>
  </si>
  <si>
    <t>Trường Tiểu Học Mê Linh, Phố Hạ , Mê Linh, Hà Nội., Huyện Mê Linh</t>
  </si>
  <si>
    <t>LECVN026058343803</t>
  </si>
  <si>
    <t>VN8019457</t>
  </si>
  <si>
    <t>Số 12/41 ngõ 28 Phố Tứ Liên, Phường Tứ Liên, Quận Tây Hồ</t>
  </si>
  <si>
    <t>LECVN022678480603</t>
  </si>
  <si>
    <t>VN1635323</t>
  </si>
  <si>
    <t>114 P. Tuệ Tĩnh, Nguyễn Du, Quận Hai Bà Trưng</t>
  </si>
  <si>
    <t>LECVN023223389283</t>
  </si>
  <si>
    <t>VN5552900</t>
  </si>
  <si>
    <t>Số 16 Đoàn Thị Điểm, Phường Quốc Tử Giám, Quận Đống Đa, Quận Đống Đa</t>
  </si>
  <si>
    <t>LECVN025235897803</t>
  </si>
  <si>
    <t>Số 7, ngõ 279 phố Đội Cấn, Phường Ngọc Hà, Quận Ba Đình</t>
  </si>
  <si>
    <t>LECVN023058860643</t>
  </si>
  <si>
    <t>VN2162886</t>
  </si>
  <si>
    <t>9 P. Nguyễn Đình Chiểu, Nguyễn Du, Quận Hai Bà Trưng</t>
  </si>
  <si>
    <t>LECVN029571625884</t>
  </si>
  <si>
    <t>VN8838613</t>
  </si>
  <si>
    <t>Số nhà 4 ngõ 55 đường Hoàng Hoa Thám, Phường Ngọc Hà, Quận Ba Đình</t>
  </si>
  <si>
    <t>LECVN021206229873</t>
  </si>
  <si>
    <t>Số 34, Khu C, Thị Trấn Sóc Sơn, Huyện Sóc Sơn, Thành phố Hà Nội, Huyện Sóc Sơn</t>
  </si>
  <si>
    <t>LECVN021211637724</t>
  </si>
  <si>
    <t>VN6072883</t>
  </si>
  <si>
    <t>75 P. Trần Nhân Tông, Nguyễn Du, Quận Hai Bà Trưng</t>
  </si>
  <si>
    <t>LECVN020580056863</t>
  </si>
  <si>
    <t>VN2769018</t>
  </si>
  <si>
    <t>Tổ 19 - Xã Xuân Phương - Huyện Từ Liêm, Huyện Từ Liêm</t>
  </si>
  <si>
    <t>LECVN020722706953</t>
  </si>
  <si>
    <t>VN6392875</t>
  </si>
  <si>
    <t>Số 16, hẻm 71, ngách 50, ngõ 310 Nghi Tàm, Phường Yên Phụ, Quận Tây Hồ</t>
  </si>
  <si>
    <t>LECVN022600044533</t>
  </si>
  <si>
    <t>Ngách 49/66 Thúy Lĩnh, Lĩnh Nam, Quận Hoàng Mai</t>
  </si>
  <si>
    <t>LECVN020897596614</t>
  </si>
  <si>
    <t>VN6944731</t>
  </si>
  <si>
    <t>Khu 7 - Cầu Và Khu đô thị Phương Huy, Tiền Phong, Mê Linh (gần cầu lớn Nam Hồng), Hà Nội, Huyện Mê Linh</t>
  </si>
  <si>
    <t>LECVN024635780504</t>
  </si>
  <si>
    <t>VN2631621</t>
  </si>
  <si>
    <t>Số 83, phố Quán, Phường Quán Thánh, Quận Ba Đình</t>
  </si>
  <si>
    <t>LECVN024991462323</t>
  </si>
  <si>
    <t>VN1477842</t>
  </si>
  <si>
    <t>ngõ 225 đường Quang Minh, Thị Trấn Quang Minh, Huyện Mê Linh, Thành phố Hà Nội, Huyện Mê Linh</t>
  </si>
  <si>
    <t>LECVN023080843133</t>
  </si>
  <si>
    <t>VN3421718</t>
  </si>
  <si>
    <t>25 ngõ 110 trung kinh, P. Trung Hòa, Q. Cầu Giấy, TP. Hà Nội, Quận Cầu Giấy</t>
  </si>
  <si>
    <t>LECVN022630112153</t>
  </si>
  <si>
    <t>VN8795526</t>
  </si>
  <si>
    <t>Số nhà 23 Ngõ Thanh Niên, Đường Đồng Hoàng Bãi, Quận Hà Đông</t>
  </si>
  <si>
    <t>LECVN027780211333</t>
  </si>
  <si>
    <t>VN72519</t>
  </si>
  <si>
    <t>Số124, ngõ Quan Thổ 1 phố Tôn Đức Thắng, Phường Ô Chợ Dừa, Quận Đống Đa, Quận Đống Đa</t>
  </si>
  <si>
    <t>LECVN021057627563</t>
  </si>
  <si>
    <t>VN6692862</t>
  </si>
  <si>
    <t>Số 7 ngách 37 ngõ 460 phố Khương Đình, Phường Hạ Đình, Quận Thanh Xuân</t>
  </si>
  <si>
    <t>LECVN021052813883</t>
  </si>
  <si>
    <t>VN4276080</t>
  </si>
  <si>
    <t>Số 67 ngách, 95/65A Thúy Lĩnh, Lĩnh Nam, Quận Hoàng Mai</t>
  </si>
  <si>
    <t>LECVN025253577603</t>
  </si>
  <si>
    <t>VN6371807</t>
  </si>
  <si>
    <t>Số 16F, ngõ 212, đường Khương Đình, Phường Hạ Đình, Quận Thanh Xuân</t>
  </si>
  <si>
    <t>LECVN026354300574</t>
  </si>
  <si>
    <t>VN6766903</t>
  </si>
  <si>
    <t>119 ngõ 68, P. Quan Hoa, Q. Cầu Giấy, TP. Hà Nội, Quận Cầu Giấy</t>
  </si>
  <si>
    <t>LECVN027316134043</t>
  </si>
  <si>
    <t>VN6656702</t>
  </si>
  <si>
    <t>48 Đ. Tự Lập, Đông Lao, Hoài Đức, Hà Nội, Huyện Hoài Đức</t>
  </si>
  <si>
    <t>LECVN023223383633</t>
  </si>
  <si>
    <t>VN09728</t>
  </si>
  <si>
    <t>Thôn Mục Bài, Xã Phù Linh, Huyện Sóc Sơn, Thành phố Hà Nội, Huyện Sóc Sơn</t>
  </si>
  <si>
    <t>LECVN022468338054</t>
  </si>
  <si>
    <t>VN5379085</t>
  </si>
  <si>
    <t>Số nhà 12 ngõ 32B phố Sơn Tây, Phường Điện Biên, Quận Ba Đình</t>
  </si>
  <si>
    <t>LECVN028166802883</t>
  </si>
  <si>
    <t>VN9176825</t>
  </si>
  <si>
    <t>4 P. Nguyễn Thượng Hiền, Nguyễn Du, Quận Hai Bà Trưng</t>
  </si>
  <si>
    <t>LECVN028021025983</t>
  </si>
  <si>
    <t>VN9691952</t>
  </si>
  <si>
    <t>Số nhà 21 đường Tân Xuân - Xã Xuân Đỉnh, Huyện Từ Liêm</t>
  </si>
  <si>
    <t>LECVN024457565004</t>
  </si>
  <si>
    <t>Tòa nhà, 59 P. Quang Trung, Nguyễn Du, Quận Hai Bà Trưng</t>
  </si>
  <si>
    <t>LECVN027965497593</t>
  </si>
  <si>
    <t>VN7536648</t>
  </si>
  <si>
    <t>Số 12, ngõ 168 đường Nguyễn Khánh Toàn, Phường Quan Hoa, Quận Cầu Giấy</t>
  </si>
  <si>
    <t>LECVN029060623523</t>
  </si>
  <si>
    <t>75 yên hoà, P. Yên Hòa, Q. Cầu Giấy, TP. Hà Nội, Quận Cầu Giấy</t>
  </si>
  <si>
    <t>LECVN028285562293</t>
  </si>
  <si>
    <t>số 467 Nguyễn Trãi, Phường Thanh Xuân Nam, Quận Thanh Xuân</t>
  </si>
  <si>
    <t>LECVN029451550613</t>
  </si>
  <si>
    <t>Số 11 Ngõ 1,Đường Trường Chinh, Phường Phương Liệt, Quận Thanh Xuân</t>
  </si>
  <si>
    <t>LECVN022996376583</t>
  </si>
  <si>
    <t>VN2406045</t>
  </si>
  <si>
    <t>Ngõ 1/16/35 Thúy Lĩnh, Lĩnh Nam, Quận Hoàng Mai</t>
  </si>
  <si>
    <t>LECVN024007656223</t>
  </si>
  <si>
    <t>VN2063701</t>
  </si>
  <si>
    <t>Số 32, khu D, The Manor, Mỹ Đình - Huyện Từ Liêm, Huyện Từ Liêm</t>
  </si>
  <si>
    <t>LECVN028738322773</t>
  </si>
  <si>
    <t>VN5289338</t>
  </si>
  <si>
    <t>111/171 nguyễn ngọc vũ, P. Trung Hòa, Q. Cầu Giấy, TP. Hà Nội, Quận Cầu Giấy</t>
  </si>
  <si>
    <t>LECVN027974298183</t>
  </si>
  <si>
    <t>VN5220892</t>
  </si>
  <si>
    <t>Số 43, ngách 175 Ngõ Thịnh Quang, Phố Vĩnh Hồ, Phường Thịnh Quang, Quận Đống Đa, Quận Đống Đa</t>
  </si>
  <si>
    <t>LECVN027108569053</t>
  </si>
  <si>
    <t>VN1309415</t>
  </si>
  <si>
    <t>Số 27, ngõ 414 đường Láng, Phường Láng Hạ, Quận Đống Đa, Quận Đống Đa</t>
  </si>
  <si>
    <t>LECVN028666919613</t>
  </si>
  <si>
    <t>11 ngõ 28, Đông La, Hoài Đức, Hà Nội, Huyện Hoài Đức</t>
  </si>
  <si>
    <t>LECVN029221297844</t>
  </si>
  <si>
    <t>Lô 5, KCN Vĩnh Tuy, Lĩnh Nam, Quận Hoàng Mai</t>
  </si>
  <si>
    <t>LECVN020516904544</t>
  </si>
  <si>
    <t>VN05761</t>
  </si>
  <si>
    <t>173 yên hòa, P. Yên Hòa, Q. Cầu Giấy, TP. Hà Nội, Quận Cầu Giấy</t>
  </si>
  <si>
    <t>LECVN024919664243</t>
  </si>
  <si>
    <t>VN5842206</t>
  </si>
  <si>
    <t>Khu Đồng Chuôm, Đường 3, Xã Phù Lỗ, Huyện Sóc Sơn, Thành phố Hà Nội, Huyện Sóc Sơn</t>
  </si>
  <si>
    <t>LECVN023010334273</t>
  </si>
  <si>
    <t>VN2013378</t>
  </si>
  <si>
    <t>Số 160, đường Xuân Diệu, Phường Quảng An, Quận Tây Hồ</t>
  </si>
  <si>
    <t>LECVN021781814864</t>
  </si>
  <si>
    <t>VN7927565</t>
  </si>
  <si>
    <t>Số 48 Ngõ 61 Nguyễn Văn Trỗi, Phường Phương Liệt, Quận Thanh Xuân</t>
  </si>
  <si>
    <t>LECVN021162230473</t>
  </si>
  <si>
    <t>Thôn Thắng Trí, Xã Minh Trí, Huyện Sóc Sơn, Thành phố Hà Nội, Huyện Sóc Sơn</t>
  </si>
  <si>
    <t>LECVN027059519473</t>
  </si>
  <si>
    <t>Số 11, ngõ 105 Láng Hạ, Phường Láng Hạ, Quận Đống Đa, Quận Đống Đa</t>
  </si>
  <si>
    <t>LECVN022356800584</t>
  </si>
  <si>
    <t>VN9984135</t>
  </si>
  <si>
    <t>48/155 cầu giấy, P. Yên Hòa, Q. Cầu Giấy, TP. Hà Nội, Quận Cầu Giấy</t>
  </si>
  <si>
    <t>LECVN022604641253</t>
  </si>
  <si>
    <t>VN48206</t>
  </si>
  <si>
    <t>Tầng 12, tòa nhà Diamond Flower, số 48 đường Lê Văn Lương, Khu đô thị mới N1, Phường Nhân Chính, Quận Thanh Xuân</t>
  </si>
  <si>
    <t>LECVN029316736384</t>
  </si>
  <si>
    <t>Số 102 Phúc Xá, Phường Phúc Xá, Quận Ba Đình</t>
  </si>
  <si>
    <t>LECVN020873939033</t>
  </si>
  <si>
    <t>VN4580218</t>
  </si>
  <si>
    <t>Số 18/94 phố Cù Chính Lan, Phường Khương Mai, Quận Thanh Xuân</t>
  </si>
  <si>
    <t>LECVN023023271793</t>
  </si>
  <si>
    <t>VN9853220</t>
  </si>
  <si>
    <t>Thôn Văn Quán 2, Xã Văn Khê, Huyện Mê Linh, Thành phố Hà Nội, Huyện Mê Linh</t>
  </si>
  <si>
    <t>LECVN027071161664</t>
  </si>
  <si>
    <t>Số 78 Vũ Trọng Phụng, Phường Thanh Xuân Trung, Quận Thanh Xuân</t>
  </si>
  <si>
    <t>LECVN028458241133</t>
  </si>
  <si>
    <t>ngách 49/88A, ngõ, 49, phố Thúy Lĩnh, Lĩnh Nam, Quận Hoàng Mai</t>
  </si>
  <si>
    <t>LECVN028270032563</t>
  </si>
  <si>
    <t>Xóm 22, thôn 2, Xã Thạch Đà, Huyện Mê Linh, Thành phố Hà Nội, Huyện Mê Linh</t>
  </si>
  <si>
    <t>LECVN022651378043</t>
  </si>
  <si>
    <t>VN7764539</t>
  </si>
  <si>
    <t>Số 18, ngõ 180 Thái Thịnh, Phường Láng Hạ, Quận Đống Đa, Quận Đống Đa</t>
  </si>
  <si>
    <t>LECVN026266586683</t>
  </si>
  <si>
    <t>VN6042986</t>
  </si>
  <si>
    <t>56 Ng. 49 Phố Thúy Lĩnh, Lĩnh Nam, Quận Hoàng Mai</t>
  </si>
  <si>
    <t>LECVN023879611044</t>
  </si>
  <si>
    <t>VN8350623</t>
  </si>
  <si>
    <t>Xóm 3 Thôn, Đồng Nhân, Hoài Đức, Hà Nội, Huyện Hoài Đức</t>
  </si>
  <si>
    <t>LECVN020962633324</t>
  </si>
  <si>
    <t>VN28557</t>
  </si>
  <si>
    <t>Xóm Trại B, Xã Văn Khê, Huyện Mê Linh, Thành phố Hà Nội, Huyện Mê Linh</t>
  </si>
  <si>
    <t>LECVN025051380413</t>
  </si>
  <si>
    <t>VN9760702</t>
  </si>
  <si>
    <t>5, Đông La, Hoài Đức, Hà Nội, Việt Nam, Huyện Hoài Đức</t>
  </si>
  <si>
    <t>LECVN022260425144</t>
  </si>
  <si>
    <t>23 Ngách 1/28 Phố Thúy Lĩnh, Lĩnh Nam, Quận Hoàng Mai</t>
  </si>
  <si>
    <t>LECVN023819351803</t>
  </si>
  <si>
    <t>16A Nguyễn Bỉnh Khiêm, Nguyễn Du, Quận Hai Bà Trưng</t>
  </si>
  <si>
    <t>LECVN029349055363</t>
  </si>
  <si>
    <t>VN7713128</t>
  </si>
  <si>
    <t>23/30 Nguyễn Thị Định, Trung Hoà, Cầu Giấy, Hà Nội, Quận Cầu Giấy</t>
  </si>
  <si>
    <t>LECVN029665815134</t>
  </si>
  <si>
    <t>VN8736010</t>
  </si>
  <si>
    <t>Số 220, Khâm Thiên, Phường Thổ Quan, Quận Đống Đa, Quận Đống Đa</t>
  </si>
  <si>
    <t>LECVN026838960404</t>
  </si>
  <si>
    <t>VN1863094</t>
  </si>
  <si>
    <t>Lô 12-13, khu Liên cơ - Xã Mỹ Đình, Huyện Từ Liêm</t>
  </si>
  <si>
    <t>LECVN022837328053</t>
  </si>
  <si>
    <t>Xóm Hội, Thôn 4 Hạ Lôi, Xã Mê Linh, Huyện Mê Linh, Thành phố Hà Nội, Huyện Mê Linh</t>
  </si>
  <si>
    <t>LECVN028846704623</t>
  </si>
  <si>
    <t>VN8017322</t>
  </si>
  <si>
    <t>123 Ng. 49 Phố Thúy Lĩnh, Lĩnh Nam, Quận Hoàng Mai</t>
  </si>
  <si>
    <t>LECVN028037466643</t>
  </si>
  <si>
    <t>VN3556850</t>
  </si>
  <si>
    <t>161 Thụy Khuê, Phường Thuỵ Khuê, Quận Tây Hồ</t>
  </si>
  <si>
    <t>LECVN026186834443</t>
  </si>
  <si>
    <t>VN3489050</t>
  </si>
  <si>
    <t>Tổ 2, Yên Vinh, Xã Thanh Lâm, Huyện Mê Linh, Thành phố Hà Nội, Huyện Mê Linh</t>
  </si>
  <si>
    <t>LECVN020721153323</t>
  </si>
  <si>
    <t>VN7412611</t>
  </si>
  <si>
    <t>27 P. Triệu Việt Vương, Bùi Thị Xuân, Quận Hai Bà Trưng</t>
  </si>
  <si>
    <t>LECVN028750015274</t>
  </si>
  <si>
    <t>VN90999</t>
  </si>
  <si>
    <t>số 10 ngách 1/56 Thúy Lĩnh, Lĩnh Nam, Quận Hoàng Mai</t>
  </si>
  <si>
    <t>LECVN026166431033</t>
  </si>
  <si>
    <t>Số 3 ngõ 131 Hồng Hà, Phường Phúc Xá, Quận Ba Đình</t>
  </si>
  <si>
    <t>LECVN023894144973</t>
  </si>
  <si>
    <t>VN8017584</t>
  </si>
  <si>
    <t>Đường Phương Canh, Thôn Thị Cấm - Xã Xuân Phương, Huyện Từ Liêm</t>
  </si>
  <si>
    <t>LECVN025253539293</t>
  </si>
  <si>
    <t>VN8309447</t>
  </si>
  <si>
    <t>số 12 Đường Lê Quang Đạo - Huyện Từ Liêm, Huyện Từ Liêm</t>
  </si>
  <si>
    <t>LECVN021118638773</t>
  </si>
  <si>
    <t>VN3364890</t>
  </si>
  <si>
    <t>Số 16 ngõ 102 phố Khương Trung, Phường Khương Trung, Quận Thanh Xuân</t>
  </si>
  <si>
    <t>LECVN024620784303</t>
  </si>
  <si>
    <t>Số 18, Lô M2, Khu đô thị mới Yên Hòa, Phố Trần Kim Xuyến, Phường Yên Hoà, Quận Cầu Giấy</t>
  </si>
  <si>
    <t>LECVN023911054233</t>
  </si>
  <si>
    <t>Số 92, Ngách 267/2 Hoàng Hoa Thám, Phường Liễu Giai, Quận Ba Đình</t>
  </si>
  <si>
    <t>LECVN025824463643</t>
  </si>
  <si>
    <t>68 Đ. Tự Lập, Đông Lao, Hoài Đức, Hà Nội, Huyện Hoài Đức</t>
  </si>
  <si>
    <t>LECVN024260101503</t>
  </si>
  <si>
    <t>VN3787397</t>
  </si>
  <si>
    <t>Số nhà 64 ngõ 264 ngách 15 âu Cơ, Phường Nhật Tân, Quận Tây Hồ</t>
  </si>
  <si>
    <t>LECVN025034064633</t>
  </si>
  <si>
    <t>VN6707855</t>
  </si>
  <si>
    <t>Số nhà 25, tổ 42 cụm 7, Phường Phú Thượng, Quận Tây Hồ</t>
  </si>
  <si>
    <t>LECVN024905443433</t>
  </si>
  <si>
    <t>Số 3 ngõ 160 Lạc Long Quân, Phường Bưởi, Quận Tây Hồ</t>
  </si>
  <si>
    <t>LECVN025967739404</t>
  </si>
  <si>
    <t>6B P. Trần Nhân Tông, Quận Hai Bà Trưng</t>
  </si>
  <si>
    <t>LECVN025280001383</t>
  </si>
  <si>
    <t>VN6285310</t>
  </si>
  <si>
    <t>Số 18, Ngách 75/14, Phố Vĩnh Phúc, Phường Vĩnh Phúc, Quận Ba Đình</t>
  </si>
  <si>
    <t>LECVN026038970733</t>
  </si>
  <si>
    <t>VN3427999</t>
  </si>
  <si>
    <t>Số nhà 43, ngõ 50 Đường Phan Đình Giót, Quận Hà Đông</t>
  </si>
  <si>
    <t>LECVN024294972393</t>
  </si>
  <si>
    <t>VN3517314</t>
  </si>
  <si>
    <t>Thôn Trung Xuân, Xã Vạn Yên, Huyện Mê Linh, Thành phố Hà Nội, Huyện Mê Linh</t>
  </si>
  <si>
    <t>LECVN021325357093</t>
  </si>
  <si>
    <t>11 Phùng Khắc Khoan, Quận Hai Bà Trưng</t>
  </si>
  <si>
    <t>LECVN022653657743</t>
  </si>
  <si>
    <t>VN4954098</t>
  </si>
  <si>
    <t>Ngõ 12, Đồng Nhân, Hoài Đức, Hà Nội, Huyện Hoài Đức</t>
  </si>
  <si>
    <t>LECVN022990397393</t>
  </si>
  <si>
    <t>32/168 Nguyễn Xiển, Phường Hạ Đình, Quận Thanh Xuân</t>
  </si>
  <si>
    <t>LECVN022430642513</t>
  </si>
  <si>
    <t>VN2689606</t>
  </si>
  <si>
    <t>LECVN029470213063</t>
  </si>
  <si>
    <t>Số nhà 18 ngách 358/55/20 Bùi Xương Trạch, Phường Khương Đình, Quận Thanh Xuân</t>
  </si>
  <si>
    <t>LECVN020282758113</t>
  </si>
  <si>
    <t>479 nguyễn khang, P. Quan Hoa, Q. Cầu Giấy, TP. Hà Nội, Quận Cầu Giấy</t>
  </si>
  <si>
    <t>LECVN021498067593</t>
  </si>
  <si>
    <t>VN5132325</t>
  </si>
  <si>
    <t>70 Ngô Thì Nhậm, Quận Hai Bà Trưng</t>
  </si>
  <si>
    <t>LECVN026061470474</t>
  </si>
  <si>
    <t>65 Ngô Thì Nhậm, Quận Hai Bà Trưng</t>
  </si>
  <si>
    <t>LECVN025944146723</t>
  </si>
  <si>
    <t>Số 12 ngách 213/44 ngõ 213 phố Giáp Nhất, Phường Nhân Chính, Quận Thanh Xuân</t>
  </si>
  <si>
    <t>LECVN026961508493</t>
  </si>
  <si>
    <t>VN39232</t>
  </si>
  <si>
    <t>Số 11 Đường Tỉnh Lộ 35, Xã Hiền Ninh, Huyện Sóc Sơn, Thành phố Hà Nội, Huyện Sóc Sơn</t>
  </si>
  <si>
    <t>LECVN022003115173</t>
  </si>
  <si>
    <t>VN9622996</t>
  </si>
  <si>
    <t>Xóm 4, Đồng Nhân, Hoài Đức, Hà Nội, Huyện Hoài Đức</t>
  </si>
  <si>
    <t>LECVN025391192513</t>
  </si>
  <si>
    <t>Số 62, Ngõ 180 Đường Thái Thịnh, Phường Láng Hạ, Quận Đống Đa, Quận Đống Đa</t>
  </si>
  <si>
    <t>LECVN025778274803</t>
  </si>
  <si>
    <t>VN6429997</t>
  </si>
  <si>
    <t>Số 14, ngõ 8, phố Hà Trì 2, Quận Hà Đông</t>
  </si>
  <si>
    <t>LECVN026569547453</t>
  </si>
  <si>
    <t>VN9799201</t>
  </si>
  <si>
    <t>Số 47 Vũ Tông Phan, Phường Khương Trung, Quận Thanh Xuân</t>
  </si>
  <si>
    <t>LECVN029840874714</t>
  </si>
  <si>
    <t>VN3740591</t>
  </si>
  <si>
    <t>Số nhà 44/164 Đê La Thành, Phường Thổ Quan, Quận Đống Đa, Quận Đống Đa</t>
  </si>
  <si>
    <t>LECVN020292878053</t>
  </si>
  <si>
    <t>VN2776156</t>
  </si>
  <si>
    <t>Xóm 4, Thôn Bắc Vọng, Xã Bắc Phú, Huyện Sóc Sơn, Thành phố Hà Nội, Huyện Sóc Sơn</t>
  </si>
  <si>
    <t>LECVN024994109343</t>
  </si>
  <si>
    <t>VN6541385</t>
  </si>
  <si>
    <t>Số 2, ngõ 19 phố Nguyễn Thị Định, Phường Trung Hoà, Quận Cầu Giấy</t>
  </si>
  <si>
    <t>LECVN024829239803</t>
  </si>
  <si>
    <t>Thôn Lâm Hộ, Xã Thanh Lâm, Huyện Mê Linh, Thành phố Hà Nội, Huyện Mê Linh</t>
  </si>
  <si>
    <t>LECVN026771181133</t>
  </si>
  <si>
    <t>VN8629842</t>
  </si>
  <si>
    <t>Số 22 ngõ 6 phố Ngọc Hà, Phường Đội Cấn, Quận Ba Đình</t>
  </si>
  <si>
    <t>LECVN023489905143</t>
  </si>
  <si>
    <t>VN8257899</t>
  </si>
  <si>
    <t>Số 7, Ngõ 594 đường Láng, Tổ 2, Phường Láng Hạ, Quận Đống Đa, Quận Đống Đa</t>
  </si>
  <si>
    <t>LECVN024127950294</t>
  </si>
  <si>
    <t>Số nhà 21 ngõ 29 Phúc Xá, Phường Phúc Xá, Quận Ba Đình</t>
  </si>
  <si>
    <t>LECVN027849724623</t>
  </si>
  <si>
    <t>Tổ 5, Làng Gia Thượng, Thị Trấn Quang Minh, Huyện Mê Linh, Thành phố Hà Nội, Huyện Mê Linh</t>
  </si>
  <si>
    <t>LECVN020369313503</t>
  </si>
  <si>
    <t>VN72656</t>
  </si>
  <si>
    <t>Số 20, ngách 464/18 âu Cơ, Phường Nhật Tân, Quận Tây Hồ</t>
  </si>
  <si>
    <t>LECVN021627193263</t>
  </si>
  <si>
    <t>Thôn Thuỵ Hương, Xã Phú Cường, Huyện Sóc Sơn, Thành phố Hà Nội, Huyện Sóc Sơn</t>
  </si>
  <si>
    <t>LECVN024840160353</t>
  </si>
  <si>
    <t>VN8870309</t>
  </si>
  <si>
    <t>Số nhà 46, ngõ 68 đường Trung Kính, Phường Trung Hoà, Quận Cầu Giấy</t>
  </si>
  <si>
    <t>LECVN020212223513</t>
  </si>
  <si>
    <t>VN6577508</t>
  </si>
  <si>
    <t>Số nhà 19D, ngõ 188 Vương Thừa Vũ, Phường Khương Trung, Quận Thanh Xuân</t>
  </si>
  <si>
    <t>LECVN023109486583</t>
  </si>
  <si>
    <t>VN4372120</t>
  </si>
  <si>
    <t>Số 13, ngách 19 ngõ 140 Trần Phú, Quận Hà Đông</t>
  </si>
  <si>
    <t>LECVN029191169913</t>
  </si>
  <si>
    <t>Số 42, ngõ 62 phố Ngọc Hà, Phường Đội Cấn, Quận Ba Đình</t>
  </si>
  <si>
    <t>LECVN020121358023</t>
  </si>
  <si>
    <t>VN9147506</t>
  </si>
  <si>
    <t>5 Dương Quảng Hàm, P. Quan Hoa, Q. Cầu Giấy, TP. Hà Nội, Quận Cầu Giấy</t>
  </si>
  <si>
    <t>LECVN022675602633</t>
  </si>
  <si>
    <t>Số 82, Ngách 4/26 Phố Phương Mai, Phường Phương Mai, Quận Đống Đa, Quận Đống Đa</t>
  </si>
  <si>
    <t>LECVN023433047413</t>
  </si>
  <si>
    <t>Tầng 16, Lô C, tòa nhà Vinaconex 9, đường Phạm Hùng, Huyện Từ Liêm</t>
  </si>
  <si>
    <t>LECVN021609422193</t>
  </si>
  <si>
    <t>Số 150 ngõ 172 đường Âu Cơ, Phường Tứ Liên, Quận Tây Hồ</t>
  </si>
  <si>
    <t>LECVN021899864224</t>
  </si>
  <si>
    <t>VN5226329</t>
  </si>
  <si>
    <t>Số 1 ngõ 335 đường Lại Dụ, Hoài Đức, Hà Nội, Huyện Hoài Đức</t>
  </si>
  <si>
    <t>LECVN029038934933</t>
  </si>
  <si>
    <t>Số 47, đường Nguyễn Trực, Quận Hà Đông</t>
  </si>
  <si>
    <t>LECVN027766779943</t>
  </si>
  <si>
    <t>VN5054885</t>
  </si>
  <si>
    <t>TB06 Khu đô thị Thiên Đường Bảo Sơn, Đường Lê Trọng Tấn, Xã An Khánh, Huyện Hoài Đức, Thành phố Hà Nội, Huyện Hoài Đức</t>
  </si>
  <si>
    <t>LECVN022454830233</t>
  </si>
  <si>
    <t>VN90756</t>
  </si>
  <si>
    <t>22 P. Phù Đổng Thiên Vương, Ngô Thì Nhậm, Quận Hai Bà Trưng</t>
  </si>
  <si>
    <t>LECVN028724004213</t>
  </si>
  <si>
    <t>VN2235705</t>
  </si>
  <si>
    <t>Tầng 1, Số 02, Ngõ 1, Đường Sơn Tượng, Xã Minh Khai, Huyện Hoài Đức, Thành phố Hà Nội, Huyện Hoài Đức</t>
  </si>
  <si>
    <t>LECVN023646672983</t>
  </si>
  <si>
    <t>VN8775223</t>
  </si>
  <si>
    <t>168 trung kinh, P. Yên Hòa, Q. Cầu Giấy, TP. Hà Nội, Quận Cầu Giấy</t>
  </si>
  <si>
    <t>LECVN021960352863</t>
  </si>
  <si>
    <t>195 Đ. Lĩnh Nam, Vĩnh Hưng, Quận Hoàng Mai</t>
  </si>
  <si>
    <t>LECVN020459491834</t>
  </si>
  <si>
    <t>VN37695</t>
  </si>
  <si>
    <t>209 Đ. Lĩnh Nam, Vĩnh Hưng, Quận Hoàng Mai</t>
  </si>
  <si>
    <t>LECVN021002202543</t>
  </si>
  <si>
    <t>VN09701</t>
  </si>
  <si>
    <t>Số 14 Ngõ 12 Khuất Duy Tiến, Phường Thanh Xuân Trung, Quận Thanh Xuân</t>
  </si>
  <si>
    <t>LECVN026217531314</t>
  </si>
  <si>
    <t>Ngã 3 Thường Lệ, Quốc lộ 23, Huyện Mê Linh, Hà Nội, Huyện Mê Linh</t>
  </si>
  <si>
    <t>LECVN023483559744</t>
  </si>
  <si>
    <t>VN4062916</t>
  </si>
  <si>
    <t>thôn Tráng Việt, Xã Tráng Việt, Huyện Mê Linh, Thành phố Hà Nội, Huyện Mê Linh</t>
  </si>
  <si>
    <t>LECVN023135959093</t>
  </si>
  <si>
    <t>VN7052057</t>
  </si>
  <si>
    <t>Số 6 Ngõ 267 Phố Trích Sài, Phường Bưởi, Quận Tây Hồ</t>
  </si>
  <si>
    <t>LECVN024585271723</t>
  </si>
  <si>
    <t>VN9598929</t>
  </si>
  <si>
    <t>Số 101, Ngõ Xã Đàn 2, Phường Nam Đồng, Quận Đống Đa, Quận Đống Đa</t>
  </si>
  <si>
    <t>LECVN025379031323</t>
  </si>
  <si>
    <t>VN1173180</t>
  </si>
  <si>
    <t>Số nhà 13 ngõ 101 phố Núi Trúc, Phường Kim Mã, Quận Ba Đình</t>
  </si>
  <si>
    <t>LECVN023960603264</t>
  </si>
  <si>
    <t>VN8936982</t>
  </si>
  <si>
    <t>Số 61 Ngọc Khánh, Phường Ngọc Khánh, Quận Ba Đình</t>
  </si>
  <si>
    <t>LECVN026377249303</t>
  </si>
  <si>
    <t>VN4319785</t>
  </si>
  <si>
    <t>Số 26 Thôn Quảng Ninh, Xã Hiền Ninh, Huyện Sóc Sơn, Thành phố Hà Nội, Huyện Sóc Sơn</t>
  </si>
  <si>
    <t>LECVN024100357093</t>
  </si>
  <si>
    <t>VN4181161</t>
  </si>
  <si>
    <t>35 Phố Thi Sách, Ngô Thì Nhậm, Quận Hai Bà Trưng</t>
  </si>
  <si>
    <t>LECVN023976507073</t>
  </si>
  <si>
    <t>VN1019920</t>
  </si>
  <si>
    <t>Số 18 ngõ 273 Vũ Hữu, Phường Thanh Xuân Bắc, Quận Thanh Xuân</t>
  </si>
  <si>
    <t>LECVN024721130293</t>
  </si>
  <si>
    <t>VN3605588</t>
  </si>
  <si>
    <t>Xóm 16A, xã Cổ Nhuế - Huyện Từ Liêm, Huyện Từ Liêm</t>
  </si>
  <si>
    <t>LECVN020602784243</t>
  </si>
  <si>
    <t>VN2712944</t>
  </si>
  <si>
    <t>26B P. Trần Xuân Soạn, Ngô Thì Nhậm, Quận Hai Bà Trưng</t>
  </si>
  <si>
    <t>LECVN027185907233</t>
  </si>
  <si>
    <t>VN2836627</t>
  </si>
  <si>
    <t>Số 6 ngõ 101A Tây Lai Xá, Xã Kim Chung, Huyện Hoài Đức, Thành phố Hà Nội, Huyện Hoài Đức</t>
  </si>
  <si>
    <t>LECVN022406095353</t>
  </si>
  <si>
    <t>VN7656288</t>
  </si>
  <si>
    <t>514/38 Thụy Khuê, Phường Bưởi, Quận Tây Hồ</t>
  </si>
  <si>
    <t>LECVN024581397593</t>
  </si>
  <si>
    <t>VN5475488</t>
  </si>
  <si>
    <t>số 40 đường Hoa Phượng Vỹ, Khu biệt thự Long Việt, Thị Trấn Quang Minh, Huyện Mê Linh, Thành phố Hà Nội, Huyện Mê Linh</t>
  </si>
  <si>
    <t>LECVN029810208003</t>
  </si>
  <si>
    <t>Số 20 Ngõ 74 Phan Kế Bính, Phường Cống Vị, Quận Ba Đình</t>
  </si>
  <si>
    <t>LECVN025372875533</t>
  </si>
  <si>
    <t>Số 8, ngõ 24, đường Phan Đình Giót, Quận Hà Đông</t>
  </si>
  <si>
    <t>LECVN020705822854</t>
  </si>
  <si>
    <t>280 Phạm Văn Đồng - Huyện Từ Liêm, Huyện Từ Liêm</t>
  </si>
  <si>
    <t>LECVN022275338973</t>
  </si>
  <si>
    <t>Khu Văn phòng, Tầng 3, Tòa CT2 Chung cư Ban Cơ Yếu Chính Phủ, đường Khuất Duy Tiến, Phường Nhân Chính, Quận Thanh Xuân</t>
  </si>
  <si>
    <t>LECVN027636099473</t>
  </si>
  <si>
    <t>VN3535939</t>
  </si>
  <si>
    <t>số 7 Cây Xoài, Khu đô thị Quang Minh, Mê Linh, Hà Nội, Huyện Mê Linh</t>
  </si>
  <si>
    <t>LECVN025097101174</t>
  </si>
  <si>
    <t>VN8776768</t>
  </si>
  <si>
    <t>1 P. Trần Xuân Soạn, Ngô Thì Nhậm, Quận Hai Bà Trưng</t>
  </si>
  <si>
    <t>LECVN029490233113</t>
  </si>
  <si>
    <t>VN62248</t>
  </si>
  <si>
    <t>Tòa nhà hỗn hợp CT4 - VIMECO, Lô H1, đường Nguyễn Chánh, Phường Trung Hoà, Quận Cầu Giấy</t>
  </si>
  <si>
    <t>LECVN025962764763</t>
  </si>
  <si>
    <t>VN2666050</t>
  </si>
  <si>
    <t>Ngõ 8 P. Lê Ngọc Hân, Ngô Thì Nhậm, Quận Hai Bà Trưng</t>
  </si>
  <si>
    <t>LECVN029804757353</t>
  </si>
  <si>
    <t>VN2459170</t>
  </si>
  <si>
    <t>Số 43, ngõ 52, đường Phạm Hùng - Xã Mỹ Đình, Huyện Từ Liêm</t>
  </si>
  <si>
    <t>LECVN027486509133</t>
  </si>
  <si>
    <t>VN6891161</t>
  </si>
  <si>
    <t>Khu đô thị Hà Phong, Thôn Trung Hậu Đông, Xã Tiền Phong, Huyện Mê Linh, Thành phố Hà Nội, Huyện Mê Linh</t>
  </si>
  <si>
    <t>LECVN021674130013</t>
  </si>
  <si>
    <t>VN3118512</t>
  </si>
  <si>
    <t>Khu 7, Thôn Bồng Mạc, Xã Liên Mạc, Huyện Mê Linh, Thành phố Hà Nội, Huyện Mê Linh</t>
  </si>
  <si>
    <t>LECVN028342779733</t>
  </si>
  <si>
    <t>VN9256498</t>
  </si>
  <si>
    <t>Xóm 4, thôn Hoàng Xá, Xã Hoàng Kim, Huyện Mê Linh, Thành phố Hà Nội, Huyện Mê Linh</t>
  </si>
  <si>
    <t>LECVN021979760273</t>
  </si>
  <si>
    <t>Xóm 1, Thôn Phú Tàng, Xã Bắc Phú, Huyện Sóc Sơn, Thành phố Hà Nội, Huyện Sóc Sơn</t>
  </si>
  <si>
    <t>LECVN021175631234</t>
  </si>
  <si>
    <t>29 ngõ 34 Nguyễn Thị Định, Yên Hoà, Cầu Giấy, Hà Nội, Quận Cầu Giấy</t>
  </si>
  <si>
    <t>LECVN021498734913</t>
  </si>
  <si>
    <t>Số 5 Nguyễn Trung Trực, Phường Nguyễn Trung Trực, Quận Ba Đình</t>
  </si>
  <si>
    <t>LECVN026095858783</t>
  </si>
  <si>
    <t>VN8492305</t>
  </si>
  <si>
    <t>255 Đ. Lĩnh Nam, Vĩnh Hưng, Quận Hoàng Mai</t>
  </si>
  <si>
    <t>LECVN027472577993</t>
  </si>
  <si>
    <t>VN37756</t>
  </si>
  <si>
    <t>49 P. Lê Ngọc Hân, Phạm Đình Hổ, Quận Hai Bà Trưng</t>
  </si>
  <si>
    <t>LECVN022234049103</t>
  </si>
  <si>
    <t>VN5392692</t>
  </si>
  <si>
    <t>Số 40/34 Nguyễn Ngọc Nại, Phường Khương Mai, Quận Thanh Xuân</t>
  </si>
  <si>
    <t>LECVN020021823583</t>
  </si>
  <si>
    <t>VN3880203</t>
  </si>
  <si>
    <t>68, P. Vĩnh Hưng, Vĩnh Hưng, Quận Hoàng Mai</t>
  </si>
  <si>
    <t>LECVN020564812433</t>
  </si>
  <si>
    <t>VN7267698</t>
  </si>
  <si>
    <t>Đội 8 khu 10, thôn Bồng Mạc, xã Liên Mạc, huyện Mê Linh, Hà Nội, Huyện Mê Linh</t>
  </si>
  <si>
    <t>LECVN020021153714</t>
  </si>
  <si>
    <t>Số 10 ngõ 335 đường Lại Dụ, Hoài Đức, Hà Nội, Huyện Hoài Đức</t>
  </si>
  <si>
    <t>LECVN020132710073</t>
  </si>
  <si>
    <t>VN3280725</t>
  </si>
  <si>
    <t>Phố Yên, Xã Tiền Phong, Huyện Mê Linh, Thành phố Hà Nội, Huyện Mê Linh</t>
  </si>
  <si>
    <t>LECVN023175775183</t>
  </si>
  <si>
    <t>VN5650415</t>
  </si>
  <si>
    <t>Số 9, ngõ 50/59 phố Đặng Thai Mai, Phường Quảng An, Quận Tây Hồ</t>
  </si>
  <si>
    <t>LECVN023178891094</t>
  </si>
  <si>
    <t>VN7764592</t>
  </si>
  <si>
    <t>LECVN020131404173</t>
  </si>
  <si>
    <t>VN6187423</t>
  </si>
  <si>
    <t>29 P. Vĩnh Hưng, Vĩnh Hưng, Quận Hoàng Mai</t>
  </si>
  <si>
    <t>LECVN021460630754</t>
  </si>
  <si>
    <t>VN93683</t>
  </si>
  <si>
    <t>Ấp Tre Tổ 9, Thị Trấn Quang Minh, Huyện Mê Linh, Thành phố Hà Nội, Huyện Mê Linh</t>
  </si>
  <si>
    <t>LECVN023449568414</t>
  </si>
  <si>
    <t>35 P. Vĩnh Hưng, Vĩnh Hưng, Quận Hoàng Mai</t>
  </si>
  <si>
    <t>LECVN022818685663</t>
  </si>
  <si>
    <t>VN9777601</t>
  </si>
  <si>
    <t>48 P. Vĩnh Hưng, Vĩnh Hưng, Quận Hoàng Mai</t>
  </si>
  <si>
    <t>LECVN020983972573</t>
  </si>
  <si>
    <t>VN4641264</t>
  </si>
  <si>
    <t>Số 54, Phố Đặng Văn Ngữ, Phường Phương Liên, Quận Đống Đa, Quận Đống Đa</t>
  </si>
  <si>
    <t>LECVN022827764624</t>
  </si>
  <si>
    <t>VN9692822</t>
  </si>
  <si>
    <t>Số 20B, Tổ 2, Cụm 7, Phường Cống Vị, Quận Ba Đình</t>
  </si>
  <si>
    <t>LECVN026349317313</t>
  </si>
  <si>
    <t>20, Đông La, Hoài Đức, Hà Nội, Huyện Hoài Đức</t>
  </si>
  <si>
    <t>LECVN025599599303</t>
  </si>
  <si>
    <t>VN4321735</t>
  </si>
  <si>
    <t>Xóm 4, Mễ Trì Hạ - Huyện Từ Liêm, Huyện Từ Liêm</t>
  </si>
  <si>
    <t>LECVN026495243563</t>
  </si>
  <si>
    <t>VN3476674</t>
  </si>
  <si>
    <t>Số 9A ngõ 128 Phố Vọng, Phường Phương Liệt, Quận Thanh Xuân</t>
  </si>
  <si>
    <t>LECVN024473874834</t>
  </si>
  <si>
    <t>VN4122270</t>
  </si>
  <si>
    <t>A10 ct1 nguyễn tránh, P. Trung Hòa, Quận Cầu Giấy</t>
  </si>
  <si>
    <t>LECVN022708802693</t>
  </si>
  <si>
    <t>VN6399480</t>
  </si>
  <si>
    <t>Số 32, ngõ 218 Tây Sơn, Phường Trung Liệt, Quận Đống Đa, Quận Đống Đa</t>
  </si>
  <si>
    <t>LECVN024649256613</t>
  </si>
  <si>
    <t>LECVN023199082354</t>
  </si>
  <si>
    <t>VN5528023</t>
  </si>
  <si>
    <t>2 P. Hoà Mã, Phạm Đình Hổ, Quận Hai Bà Trưng</t>
  </si>
  <si>
    <t>LECVN021396910454</t>
  </si>
  <si>
    <t>số 11 ngõ 72 đường Nguyễn Trãi, Phường Nhân Chính, Quận Thanh Xuân</t>
  </si>
  <si>
    <t>LECVN029042684904</t>
  </si>
  <si>
    <t>Thôn Mai Đoài, Xã Mai Đình, Huyện Sóc Sơn, Thành phố Hà Nội, Huyện Sóc Sơn</t>
  </si>
  <si>
    <t>LECVN026205980903</t>
  </si>
  <si>
    <t>VN6066248</t>
  </si>
  <si>
    <t>Thôn Xuân Lễ, Xã Tân Dân, Huyện Sóc Sơn, Thành phố Hà Nội, Huyện Sóc Sơn</t>
  </si>
  <si>
    <t>LECVN027776938303</t>
  </si>
  <si>
    <t>Số 8 chợ Phù Lỗ, đường 2, Xã Phù Lỗ, Huyện Sóc Sơn, Thành phố Hà Nội, Huyện Sóc Sơn</t>
  </si>
  <si>
    <t>LECVN020373960954</t>
  </si>
  <si>
    <t>VN7133296</t>
  </si>
  <si>
    <t>Số 3 Ngõ 92 Đường Nước Phần Lan, Phường Tứ Liên, Quận Tây Hồ</t>
  </si>
  <si>
    <t>LECVN020570526913</t>
  </si>
  <si>
    <t>Số 44,Đường Yên Bình,Tổ Dân Phố 4, Phường Phúc La, Quận Hà Đông</t>
  </si>
  <si>
    <t>LECVN026973653453</t>
  </si>
  <si>
    <t>VN7028905</t>
  </si>
  <si>
    <t>Số 32 Ngõ 32 Đường Bưởi, Phường Ngọc Khánh, Quận Ba Đình</t>
  </si>
  <si>
    <t>LECVN022876883563</t>
  </si>
  <si>
    <t>VN8953927</t>
  </si>
  <si>
    <t>Số nhà 7 Ngõ 310 Nghi Tàm, Phường Quảng An, Quận Tây Hồ, Hà Nội, Quận Tây Hồ</t>
  </si>
  <si>
    <t>LECVN022842398574</t>
  </si>
  <si>
    <t>VN8021037</t>
  </si>
  <si>
    <t>71, Ng. 75, P. Vĩnh Hưng, Vĩnh Hưng, Quận Hoàng Mai</t>
  </si>
  <si>
    <t>LECVN023810760633</t>
  </si>
  <si>
    <t>VN8091103</t>
  </si>
  <si>
    <t>Số 45 Phố Nguyễn Văn Lộc, Quận Hà Đông</t>
  </si>
  <si>
    <t>LECVN022574024973</t>
  </si>
  <si>
    <t>VN8255888</t>
  </si>
  <si>
    <t>Số 4 Phan Kế Bính, Phường Cống Vị, Quận Ba Đình</t>
  </si>
  <si>
    <t>LECVN022834929813</t>
  </si>
  <si>
    <t>VN6268062</t>
  </si>
  <si>
    <t>B12 Ngõ 57 Láng Hạ, Phường Thành Công, Quận Ba Đình</t>
  </si>
  <si>
    <t>LECVN020692379323</t>
  </si>
  <si>
    <t>3 Ng. 107 Vĩnh Hưng, Vĩnh Hưng, Quận Hoàng Mai</t>
  </si>
  <si>
    <t>LECVN028535674734</t>
  </si>
  <si>
    <t>VN7182219</t>
  </si>
  <si>
    <t>Số 176 đường Xuân Diệu, Phường Quảng An, Quận Tây Hồ</t>
  </si>
  <si>
    <t>LECVN025983497854</t>
  </si>
  <si>
    <t>VN9040395</t>
  </si>
  <si>
    <t>Số 430 Tây Sơn, Phường Thịnh Quang, Quận Đống Đa, Quận Đống Đa</t>
  </si>
  <si>
    <t>LECVN024622093944</t>
  </si>
  <si>
    <t>VN12680</t>
  </si>
  <si>
    <t>9a Ng. 332, La Phù, Hoài Đức, Hà Nội, Huyện Hoài Đức</t>
  </si>
  <si>
    <t>LECVN029039040944</t>
  </si>
  <si>
    <t>VN3075017</t>
  </si>
  <si>
    <t>Xóm Chùa, Khu III, Thôn Văn Lôi, Xã Tam Đồng, Huyện Mê Linh, Thành phố Hà Nội, Huyện Mê Linh</t>
  </si>
  <si>
    <t>LECVN024592133693</t>
  </si>
  <si>
    <t>VN2382106</t>
  </si>
  <si>
    <t>Số 6 ngõ 656 đường Hoàng Hoa Thám, Phường Bưởi, Quận Tây Hồ</t>
  </si>
  <si>
    <t>LECVN020623430143</t>
  </si>
  <si>
    <t>48 ngõ 282 Lạc Long Quân, Phường Bưởi, Quận Tây Hồ</t>
  </si>
  <si>
    <t>LECVN023543207633</t>
  </si>
  <si>
    <t>VN5836181</t>
  </si>
  <si>
    <t>Số nhà 18, ngách 30 ngõ 447 đường Lạc Long Quân, Phường Xuân La, Quận Tây Hồ</t>
  </si>
  <si>
    <t>LECVN022724884433</t>
  </si>
  <si>
    <t>VN6811953</t>
  </si>
  <si>
    <t>Số 18 Ngõ 23, Đường Nguyễn Khuyến, Quận Hà Đông</t>
  </si>
  <si>
    <t>LECVN026749849843</t>
  </si>
  <si>
    <t>16A ngách 143/12 Kim Mã, Phường Kim Mã, Quận Ba Đình</t>
  </si>
  <si>
    <t>LECVN025657025374</t>
  </si>
  <si>
    <t>VN1602946</t>
  </si>
  <si>
    <t>Đội 2, Thôn Minh Tân, Xã Minh Trí, Huyện Sóc Sơn, Thành phố Hà Nội, Huyện Sóc Sơn</t>
  </si>
  <si>
    <t>LECVN023406052653</t>
  </si>
  <si>
    <t>VN7688204</t>
  </si>
  <si>
    <t>Tầng 5 số 71 Nguyễn Chí Thanh, Phường Láng Hạ, Quận Đống Đa, Quận Đống Đa</t>
  </si>
  <si>
    <t>LECVN020375571243</t>
  </si>
  <si>
    <t>VN9933855</t>
  </si>
  <si>
    <t>Xóm Đình, xã Đại Mỗ - Huyện Từ Liêm, Huyện Từ Liêm</t>
  </si>
  <si>
    <t>LECVN024697557133</t>
  </si>
  <si>
    <t>VN5389883</t>
  </si>
  <si>
    <t>Tầng 4, Tòa nhà Anh Minh, Số 36 Hoàng Cầu, Phường Ô Chợ Dừa, Quận Đống Đa, Quận Đống Đa</t>
  </si>
  <si>
    <t>LECVN023796022604</t>
  </si>
  <si>
    <t>VN95690</t>
  </si>
  <si>
    <t>72 yên hoà, P. Yên Hòa, Q. Cầu Giấy, TP. Hà Nội, Quận Cầu Giấy</t>
  </si>
  <si>
    <t>LECVN025240454263</t>
  </si>
  <si>
    <t>VN5221150</t>
  </si>
  <si>
    <t>Villa 14-G3, The Manor - Xã Mễ Trì, Huyện Từ Liêm</t>
  </si>
  <si>
    <t>LECVN029475929283</t>
  </si>
  <si>
    <t>Số 499B Đường Lạc Long Quân, Phường Xuân La, Quận Tây Hồ</t>
  </si>
  <si>
    <t>LECVN025162087284</t>
  </si>
  <si>
    <t>VN4235873</t>
  </si>
  <si>
    <t>71 P. Lò Đúc, Phạm Đình Hổ, Quận Hai Bà Trưng</t>
  </si>
  <si>
    <t>LECVN024641797103</t>
  </si>
  <si>
    <t>VN4262190</t>
  </si>
  <si>
    <t>Số nhà 65 Ngõ 15 Nghĩa Dũng, Phường Phúc Xá, Quận Ba Đình</t>
  </si>
  <si>
    <t>LECVN023644095503</t>
  </si>
  <si>
    <t>VN8059245</t>
  </si>
  <si>
    <t>Số 73, ngõ 470 Nguyễn Trãi, Phường Thanh Xuân Trung, Quận Thanh Xuân</t>
  </si>
  <si>
    <t>LECVN021982151353</t>
  </si>
  <si>
    <t>VN4796009</t>
  </si>
  <si>
    <t>38 P. Hàng Chuối, Phạm Đình Hổ, Quận Hai Bà Trưng</t>
  </si>
  <si>
    <t>LECVN026730927513</t>
  </si>
  <si>
    <t>VN9864789</t>
  </si>
  <si>
    <t>Khối 9, Thôn Đông, Xã Phù Lỗ, Huyện Sóc Sơn, Thành phố Hà Nội, Huyện Sóc Sơn</t>
  </si>
  <si>
    <t>LECVN025567583813</t>
  </si>
  <si>
    <t>VN6086005</t>
  </si>
  <si>
    <t>LECVN021717284844</t>
  </si>
  <si>
    <t>VN8627374</t>
  </si>
  <si>
    <t>Khối 14, Xã Phù Lỗ, Huyện Sóc Sơn, Thành phố Hà Nội, Huyện Sóc Sơn</t>
  </si>
  <si>
    <t>LECVN022784059623</t>
  </si>
  <si>
    <t>VN1116559</t>
  </si>
  <si>
    <t>Xóm Mé, thôn Bảo Tháp, Xã Kim Hoa, Huyện Mê Linh, Thành phố Hà Nội, Huyện Mê Linh</t>
  </si>
  <si>
    <t>LECVN024803025063</t>
  </si>
  <si>
    <t>VN8596939</t>
  </si>
  <si>
    <t>Số 69, Ngách 173/68/81 đường Hoàng Hoa Thám, Phường Ngọc Hà, Quận Ba Đình</t>
  </si>
  <si>
    <t>LECVN021052888983</t>
  </si>
  <si>
    <t>VN71729</t>
  </si>
  <si>
    <t>Số 16, ngõ 36, Lương Định Của, Phường Phương Mai, Quận Đống Đa, Quận Đống Đa</t>
  </si>
  <si>
    <t>LECVN021387576583</t>
  </si>
  <si>
    <t>VN3488091</t>
  </si>
  <si>
    <t>42 Ngõ 145 P. Vĩnh Hưng, Vĩnh Hưng, Quận Hoàng Mai</t>
  </si>
  <si>
    <t>LECVN020250417653</t>
  </si>
  <si>
    <t>LECVN027083647774</t>
  </si>
  <si>
    <t>VN7898223</t>
  </si>
  <si>
    <t>Số 28 ngách 4, ngõ An Trạch 2, Phường Quốc Tử Giám, Quận Đống Đa</t>
  </si>
  <si>
    <t>LECVN027509569304</t>
  </si>
  <si>
    <t>Số 9, Villa E, the Manor - Huyện Từ Liêm, Huyện Từ Liêm</t>
  </si>
  <si>
    <t>LECVN029219632933</t>
  </si>
  <si>
    <t>VN8198669</t>
  </si>
  <si>
    <t>Số 16B, Ngõ 250 Khương Trung, Phường Khương Đình, Quận Thanh Xuân</t>
  </si>
  <si>
    <t>LECVN025311883134</t>
  </si>
  <si>
    <t>Số 36 ngách 28/53 Điện Biên Phủ, Phường Điện Biên, Quận Ba Đình</t>
  </si>
  <si>
    <t>LECVN022897964393</t>
  </si>
  <si>
    <t>VN5208969</t>
  </si>
  <si>
    <t>Số 19, 21, Lô D5A Khu Biệt Thự Vườn Đào, Phường Phú Thượng, Quận Tây Hồ</t>
  </si>
  <si>
    <t>LECVN024222848233</t>
  </si>
  <si>
    <t>VN1093693</t>
  </si>
  <si>
    <t>Tầng 5, tòa nhà HH3, Đường Mễ Trì, KĐT Mỹ Đình - Mễ Trì - Xã Mễ Trì, Huyện Từ Liêm</t>
  </si>
  <si>
    <t>LECVN024411326623</t>
  </si>
  <si>
    <t>VN4334993</t>
  </si>
  <si>
    <t>4 Ng. 179 P. Vĩnh Hưng, Vĩnh Hưng, Quận Hoàng Mai</t>
  </si>
  <si>
    <t>LECVN022342947373</t>
  </si>
  <si>
    <t>VN1695655</t>
  </si>
  <si>
    <t>Số 27 ngách 1 ngõ 254 đường Bưởi, Cống Vị, Ba Đình, Hà Nội, Quận Ba Đình</t>
  </si>
  <si>
    <t>LECVN028285450903</t>
  </si>
  <si>
    <t>VN2859916</t>
  </si>
  <si>
    <t>Phòng 1003, Keangnam A, lô E6, KĐT mới Cầu Giấy, Mễ Trì - Xã Mễ Trì, Huyện Từ Liêm</t>
  </si>
  <si>
    <t>LECVN024430817054</t>
  </si>
  <si>
    <t>P 4507, tầng 45, tòa nhà B CCCC Keangnam,lô E6 Phạm Hùng - Xã Mễ Trì, Huyện Từ Liêm</t>
  </si>
  <si>
    <t>LECVN026760974823</t>
  </si>
  <si>
    <t>VN23136</t>
  </si>
  <si>
    <t>Số 7 ngõ 130 Trần Tử Bình, Phường Nghĩa Tân, Quận Cầu Giấy</t>
  </si>
  <si>
    <t>LECVN029918978453</t>
  </si>
  <si>
    <t>VN2058888</t>
  </si>
  <si>
    <t>19B Đặng Thai Mai, Phường Quảng An, Quận Tây Hồ</t>
  </si>
  <si>
    <t>LECVN020749916133</t>
  </si>
  <si>
    <t>Số nhà 33, Ngõ 98 Thái Hà, Phường Trung Liệt, Quận Đống Đa, Quận Đống Đa</t>
  </si>
  <si>
    <t>LECVN023181765513</t>
  </si>
  <si>
    <t>VN8177473</t>
  </si>
  <si>
    <t>Số nhà 25 ngõ 41 Phúc Xá, Quận Ba Đình</t>
  </si>
  <si>
    <t>LECVN025257095183</t>
  </si>
  <si>
    <t>VN7928116</t>
  </si>
  <si>
    <t>Số nhà 20, Đường Chữ Thập Đỏ, Tổ 2, Thôn Miếu Thờ, Xã Tiên Dược, Huyện Sóc Sơn, Thành phố Hà Nội, Huyện Sóc Sơn</t>
  </si>
  <si>
    <t>LECVN020414471823</t>
  </si>
  <si>
    <t>Tầng 1, lô 40 kiểu nhà 3a, khu nhà ở TT4 khu ĐT mới Mỹ Đình, Huyện Từ Liêm</t>
  </si>
  <si>
    <t>LECVN022905276133</t>
  </si>
  <si>
    <t>VN4846687</t>
  </si>
  <si>
    <t>Số 20, Ngõ 6531 Nghĩa Dũng, Quận Ba Đình</t>
  </si>
  <si>
    <t>LECVN022098941074</t>
  </si>
  <si>
    <t>Thôn Phú Thịnh, Xã Minh Phú, Huyện Sóc Sơn, Thành phố Hà Nội, Huyện Sóc Sơn</t>
  </si>
  <si>
    <t>LECVN029846125973</t>
  </si>
  <si>
    <t>VN2851992</t>
  </si>
  <si>
    <t>Biệt thự A3, 73 Vạn Bảo, Phường Kim Mã, Quận Ba Đình, Quận Ba Đình</t>
  </si>
  <si>
    <t>LECVN028086611304</t>
  </si>
  <si>
    <t>Số 2H3A, ngõ 469 đường Nguyễn Trãi, Phường Thanh Xuân Nam, Quận Thanh Xuân</t>
  </si>
  <si>
    <t>LECVN028490455534</t>
  </si>
  <si>
    <t>VN3840542</t>
  </si>
  <si>
    <t>Số 165, ngõ Văn Chương, Phố Khâm Thiên, Phường Văn Chương, Quận Đống Đa</t>
  </si>
  <si>
    <t>LECVN022874160954</t>
  </si>
  <si>
    <t>VN2578997</t>
  </si>
  <si>
    <t>46A P. Hàng Chuối, Phạm Đình Hổ, Quận Hai Bà Trưng</t>
  </si>
  <si>
    <t>LECVN028660142783</t>
  </si>
  <si>
    <t>VN86216</t>
  </si>
  <si>
    <t>44 P. Tăng Bạt Hổ, Phạm Đình Hổ, Quận Hai Bà Trưng</t>
  </si>
  <si>
    <t>LECVN020663409023</t>
  </si>
  <si>
    <t>Số 18 TT4 Mỹ Đình-Sông Đà - Xã Mễ Trì, Huyện Từ Liêm</t>
  </si>
  <si>
    <t>LECVN028575816953</t>
  </si>
  <si>
    <t>LECVN023562945523</t>
  </si>
  <si>
    <t>Thôn 3, Xã Thạch Đà, Huyện Mê Linh, Thành phố Hà Nội, Huyện Mê Linh</t>
  </si>
  <si>
    <t>LECVN029671208773</t>
  </si>
  <si>
    <t>VN4829675</t>
  </si>
  <si>
    <t>Số 31, ngõ 44 Phúc Xá, Q. Ba Đình, Quận Ba Đình</t>
  </si>
  <si>
    <t>LECVN020734586813</t>
  </si>
  <si>
    <t>Số 52, ngõ 163 Tôn Đức Thắng, Phường Hàng Bột, Quận Đống Đa</t>
  </si>
  <si>
    <t>LECVN028164839904</t>
  </si>
  <si>
    <t>VN3101362</t>
  </si>
  <si>
    <t>40 Nguyễn Văn Tuyết, Phường Trung Liệt, Quận Đống Đa</t>
  </si>
  <si>
    <t>LECVN021724989903</t>
  </si>
  <si>
    <t>VN9790586</t>
  </si>
  <si>
    <t>Số 20, ngõ 12 Văn Phú, Quận Hà Đông</t>
  </si>
  <si>
    <t>LECVN023263223674</t>
  </si>
  <si>
    <t>VN5494074</t>
  </si>
  <si>
    <t>146 hoa bằng, P. Yên Hòa, Q. Cầu Giấy, TP. Hà Nội, Quận Cầu Giấy</t>
  </si>
  <si>
    <t>LECVN020953603443</t>
  </si>
  <si>
    <t>VN50455</t>
  </si>
  <si>
    <t>2, Ng. 126 P. Vĩnh Hưng, Vĩnh Hưng, Quận Hoàng Mai</t>
  </si>
  <si>
    <t>LECVN025335976833</t>
  </si>
  <si>
    <t>Số 43, Ngõ Lệnh Cư, Phố Khâm Thiên, Phường Thổ Quan, Quận Đống Đa</t>
  </si>
  <si>
    <t>LECVN022752876423</t>
  </si>
  <si>
    <t>VN6398330</t>
  </si>
  <si>
    <t>43A/ 23/409 Kim Mã, Quận Ba Đình</t>
  </si>
  <si>
    <t>LECVN027271523633</t>
  </si>
  <si>
    <t>Số 4 A21 Nghĩa Tân, Nghĩa Tân, Cầu Giấy, Hà Nội, Quận Cầu Giấy</t>
  </si>
  <si>
    <t>LECVN028526429533</t>
  </si>
  <si>
    <t>VN5162197</t>
  </si>
  <si>
    <t>30 P. Tăng Bạt Hổ, Phạm Đình Hổ, Quận Hai Bà Trưng</t>
  </si>
  <si>
    <t>LECVN028135121454</t>
  </si>
  <si>
    <t>Số 15 Bùi Đăng Đoàn, Quận Hà Đông</t>
  </si>
  <si>
    <t>LECVN028622490753</t>
  </si>
  <si>
    <t>VN5105273</t>
  </si>
  <si>
    <t>Số 22/603 phố Lạc Long Quân, Phường Xuân La, Quận Tây Hồ</t>
  </si>
  <si>
    <t>LECVN020625020504</t>
  </si>
  <si>
    <t>VN4591232</t>
  </si>
  <si>
    <t>91, Xóm Minh Khai, Xã La Phù, Huyện Hoài Đức, La Phù, Hoài Đức, Hà Nội, Việt Nam, Huyện Hoài Đức</t>
  </si>
  <si>
    <t>LECVN028122605483</t>
  </si>
  <si>
    <t>VN6324229</t>
  </si>
  <si>
    <t>46 P. Tăng Bạt Hổ, Phạm Đình Hổ, Quận Hai Bà Trưng</t>
  </si>
  <si>
    <t>LECVN023012200413</t>
  </si>
  <si>
    <t>VN4125821</t>
  </si>
  <si>
    <t>Tầng 1 toà nhà Simco, đường Phạm Hùng - Xã Mỹ Đình, Huyện Từ Liêm</t>
  </si>
  <si>
    <t>LECVN027364509404</t>
  </si>
  <si>
    <t>VN3308182</t>
  </si>
  <si>
    <t>Villa D27 The Manor, KĐT Mỹ Đình- Mễ Trì - Xã Mễ Trì, Huyện Từ Liêm</t>
  </si>
  <si>
    <t>LECVN025420889914</t>
  </si>
  <si>
    <t>VN6364918</t>
  </si>
  <si>
    <t>23/29 Nguyễn Chí Thanh, Quận Ba Đình</t>
  </si>
  <si>
    <t>LECVN023674266663</t>
  </si>
  <si>
    <t>107 P. Đông Thiên, Vĩnh Hưng, Quận Hoàng Mai</t>
  </si>
  <si>
    <t>LECVN026630459293</t>
  </si>
  <si>
    <t>VN2266789</t>
  </si>
  <si>
    <t>Số 391 đường Quang Trung, Quận Hà Đông</t>
  </si>
  <si>
    <t>LECVN024571969263</t>
  </si>
  <si>
    <t>VN19178</t>
  </si>
  <si>
    <t>Số 2A, ngõ 29/70/20 phố Khương Hạ, Phường Khương Đình, Quận Thanh Xuân</t>
  </si>
  <si>
    <t>LECVN028550073974</t>
  </si>
  <si>
    <t>Thôn Thế Trạch, Xã Mai Đình, Huyện Sóc Sơn, Thành phố Hà Nội, Huyện Sóc Sơn</t>
  </si>
  <si>
    <t>LECVN025675299183</t>
  </si>
  <si>
    <t>Số 25 ngõ 335 đường Lại Dụ, Hoài Đức, Hà Nội, Huyện Hoài Đức</t>
  </si>
  <si>
    <t>LECVN025317447764</t>
  </si>
  <si>
    <t>VN5446776</t>
  </si>
  <si>
    <t>khu 12 căn đường, Thôn Đoàn Kết, Hoài Đức, Huyện Hoài Đức</t>
  </si>
  <si>
    <t>LECVN027321094623</t>
  </si>
  <si>
    <t>VN53652</t>
  </si>
  <si>
    <t>Số 4, ngõ 190, phố Hạ Đình, Phường Thanh Xuân Trung, Quận Thanh Xuân</t>
  </si>
  <si>
    <t>LECVN021060130423</t>
  </si>
  <si>
    <t>VN5112987</t>
  </si>
  <si>
    <t>Số 4/7 ngõ 50 phố Võng Thị, Phường Bưởi, Quận Tây Hồ</t>
  </si>
  <si>
    <t>LECVN024989375853</t>
  </si>
  <si>
    <t>Số 18 ngách 64/5 Vũ Trọng Phụng, Phường Thanh Xuân Trung, Quận Thanh Xuân</t>
  </si>
  <si>
    <t>LECVN021962064713</t>
  </si>
  <si>
    <t>VN09074</t>
  </si>
  <si>
    <t>Tầng 2,3,4 lô 104 kiểu nhà 5G, khu nhà ở TT3 - Xã Mỹ Đình, Huyện Từ Liêm</t>
  </si>
  <si>
    <t>LECVN029706684594</t>
  </si>
  <si>
    <t>125, Xóm Minh Khai, Xã La Phù, Huyện Hoài Đức, La Phù, Hoài Đức, Hà Nội, Huyện Hoài Đức</t>
  </si>
  <si>
    <t>LECVN029119713913</t>
  </si>
  <si>
    <t>VN80969</t>
  </si>
  <si>
    <t>121 P. Đông Thiên, Vĩnh Hưng, Quận Hoàng Mai</t>
  </si>
  <si>
    <t>LECVN028113814043</t>
  </si>
  <si>
    <t>VN2375856</t>
  </si>
  <si>
    <t>Tầng 1, 06-G4, Villa II - Xã Mỹ Đình, Huyện Từ Liêm</t>
  </si>
  <si>
    <t>LECVN024426774703</t>
  </si>
  <si>
    <t>Xóm thắng lợi, số nhà 434, La Phù, Hoài Đức, Hà Nội, Huyện Hoài Đức</t>
  </si>
  <si>
    <t>LECVN028713740973</t>
  </si>
  <si>
    <t>Số 66, Ngõ 87 Đường Láng Hạ, Phường Trung Liệt, Quận Đống Đa</t>
  </si>
  <si>
    <t>LECVN021258958743</t>
  </si>
  <si>
    <t>VN6719202</t>
  </si>
  <si>
    <t>Tầng 2, Tháp The Manor, đường Mễ Trì - Xã Mễ Trì, Huyện Từ Liêm</t>
  </si>
  <si>
    <t>LECVN021176572233</t>
  </si>
  <si>
    <t>VN3460893</t>
  </si>
  <si>
    <t>Tầng 2, TTTM The Garden, Khu đô thị The Manor, đường Mễ Trì - Xã Mễ Trì, Huyện Từ Liêm</t>
  </si>
  <si>
    <t>LECVN021688498723</t>
  </si>
  <si>
    <t>VN9208519</t>
  </si>
  <si>
    <t>9/84/4 Nghĩa Dũng, Quận Ba Đình</t>
  </si>
  <si>
    <t>LECVN024281388053</t>
  </si>
  <si>
    <t>VN80269</t>
  </si>
  <si>
    <t>Số 2, Ngõ 219 Trung Kính, Phường Yên Hoà, Quận Cầu Giấy</t>
  </si>
  <si>
    <t>LECVN021407699813</t>
  </si>
  <si>
    <t>VN6785264</t>
  </si>
  <si>
    <t>P1 B12 tập thể Thủ Lệ 1 (số 41/ ngõ 107 Đào Tấn), Quận Ba Đình</t>
  </si>
  <si>
    <t>LECVN024246383433</t>
  </si>
  <si>
    <t>VN9880162</t>
  </si>
  <si>
    <t>605 M1 Metropolis, Quận Ba Đình</t>
  </si>
  <si>
    <t>LECVN020200127443</t>
  </si>
  <si>
    <t>VN8905688</t>
  </si>
  <si>
    <t>2 Nguyễn Công Trứ, Phạm Đình Hổ, Quận Hai Bà Trưng</t>
  </si>
  <si>
    <t>LECVN025987737973</t>
  </si>
  <si>
    <t>VN2426293</t>
  </si>
  <si>
    <t>Số 17, tổ dân phố Cầu Đơ 5, Quận Hà Đông</t>
  </si>
  <si>
    <t>LECVN029871061284</t>
  </si>
  <si>
    <t>Số nhà 41 Khu Cầu Đơ 4, Quận Hà Đông</t>
  </si>
  <si>
    <t>LECVN022073454323</t>
  </si>
  <si>
    <t>VN05696</t>
  </si>
  <si>
    <t>Số 26, ngách 19, ngõ 47, đường Yên Hòa, Quận Hà Đông</t>
  </si>
  <si>
    <t>LECVN025257785503</t>
  </si>
  <si>
    <t>6 Ngõ 140 Phố Đông Thiên, Vĩnh Hưng, Quận Hoàng Mai</t>
  </si>
  <si>
    <t>LECVN023024306684</t>
  </si>
  <si>
    <t>P403 Tầng 4, Tòa nhà Ocean Park, Số 1 Đào Duy Anh, Quận Đống Đa</t>
  </si>
  <si>
    <t>LECVN025609318933</t>
  </si>
  <si>
    <t>VN99555</t>
  </si>
  <si>
    <t>Số 212 Thượng Đình, Phường Thượng Đình, Quận Thanh Xuân</t>
  </si>
  <si>
    <t>LECVN022508036823</t>
  </si>
  <si>
    <t>VN7591196</t>
  </si>
  <si>
    <t>Lô 98 kiểu nhà A1, Khu nhà ở thấp tầng TT4 - Xã Mỹ Đình, Huyện Từ Liêm</t>
  </si>
  <si>
    <t>LECVN024876869193</t>
  </si>
  <si>
    <t>VN6729607</t>
  </si>
  <si>
    <t>5 P. Nguyễn Huy Tự, Bạch Đằng, Quận Hai Bà Trưng</t>
  </si>
  <si>
    <t>LECVN026600289203</t>
  </si>
  <si>
    <t>507 Đ. La Phù, La Phù, Hoài Đức, Hà Nội, Huyện Hoài Đức</t>
  </si>
  <si>
    <t>LECVN024260172383</t>
  </si>
  <si>
    <t>VN29642</t>
  </si>
  <si>
    <t>Số 19, Ngách 52, Ngõ 117, Phố Thái Hà, Quận Đống Đa</t>
  </si>
  <si>
    <t>LECVN020889298933</t>
  </si>
  <si>
    <t>VN2407839</t>
  </si>
  <si>
    <t>Khu Thương mại Dịch vụ số 12, Tầng 1, Tòa T3 - Thăng Long Victory, Xã An Khánh, Huyện Hoài Đức, Thành phố Hà Nội, Huyện Hoài Đức</t>
  </si>
  <si>
    <t>LECVN025358853683</t>
  </si>
  <si>
    <t>VN8446702</t>
  </si>
  <si>
    <t>33 Ng. 108 P. Đông Thiên, Vĩnh Hưng, Quận Hoàng Mai</t>
  </si>
  <si>
    <t>LECVN025712259063</t>
  </si>
  <si>
    <t>1219 Giải Phóng, Thịnh Liệt, Quận Hoàng Mai</t>
  </si>
  <si>
    <t>LECVN029550661634</t>
  </si>
  <si>
    <t>380, La Phù, Hoài Đức, Hà Nội, Huyện Hoài Đức</t>
  </si>
  <si>
    <t>LECVN026962848893</t>
  </si>
  <si>
    <t>Số 15 An Thành, Phường Yên Phụ, Quận Tây Hồ</t>
  </si>
  <si>
    <t>LECVN022178408033</t>
  </si>
  <si>
    <t>VN6016315</t>
  </si>
  <si>
    <t>Số nhà 8, Thôn Đoài, Xã Phú Minh, Huyện Sóc Sơn, Thành phố Hà Nội, Huyện Sóc Sơn</t>
  </si>
  <si>
    <t>LECVN029563188343</t>
  </si>
  <si>
    <t>NV04-L13 Khu đô thị Chi Đông, Thị Trấn Chi Đông, Huyện Mê Linh, Thành phố Hà Nội, Huyện Mê Linh</t>
  </si>
  <si>
    <t>LECVN022391385463</t>
  </si>
  <si>
    <t>100 Đ. Tự Lập, Đông Lao, Hoài Đức, Hà Nội, Huyện Hoài Đức</t>
  </si>
  <si>
    <t>LECVN029418937683</t>
  </si>
  <si>
    <t>VN1962310</t>
  </si>
  <si>
    <t>2312, Keangnam Hanoi Lanmark Tower, khu E6 KĐTM Cầu Giấy - Xã Mễ Trì, Huyện Từ Liêm</t>
  </si>
  <si>
    <t>LECVN027399178233</t>
  </si>
  <si>
    <t>VN9035662</t>
  </si>
  <si>
    <t>Số 88 đường Quảng An, Phường Quảng An, Quận Tây Hồ</t>
  </si>
  <si>
    <t>LECVN028341126593</t>
  </si>
  <si>
    <t>Số 14A1 Ngõ 14 Hoàng Ngân, Phường Trung Hoà, Quận Cầu Giấy</t>
  </si>
  <si>
    <t>LECVN025214709693</t>
  </si>
  <si>
    <t>VN6911891</t>
  </si>
  <si>
    <t>1 P. Đại Từ, Thịnh Liệt, Quận Hoàng Mai</t>
  </si>
  <si>
    <t>LECVN028812009053</t>
  </si>
  <si>
    <t>P.608, tầng 6, tòa nhà Lilama 10, số 10 Lê Văn Lương kéo dài - Xã Trung Văn, Huyện Từ Liêm</t>
  </si>
  <si>
    <t>LECVN027047957743</t>
  </si>
  <si>
    <t>VN6562931</t>
  </si>
  <si>
    <t>Số 8 Ngõ 140 Giảng Võ, phường Giảng Võ, quận Ba Đình, Hà Nội, Quận Ba Đình</t>
  </si>
  <si>
    <t>LECVN021894301603</t>
  </si>
  <si>
    <t>VN5524075</t>
  </si>
  <si>
    <t>Số 25, ngách 28, ngõ 54, đường Nguyễn Chí Thanh, Quận Đống Đa</t>
  </si>
  <si>
    <t>LECVN028143840193</t>
  </si>
  <si>
    <t>VN2339170</t>
  </si>
  <si>
    <t>18 P. Đại Từ, Thịnh Liệt, Quận Hoàng Mai</t>
  </si>
  <si>
    <t>LECVN023051205763</t>
  </si>
  <si>
    <t>VN2627613</t>
  </si>
  <si>
    <t>Tầng 19- Tòa nhà CT-3A, Mễ Trì Thượng, Huyện Từ Liêm</t>
  </si>
  <si>
    <t>LECVN029336135144</t>
  </si>
  <si>
    <t>VN3046055</t>
  </si>
  <si>
    <t>Tầng 6, Số 167 Nguyễn Ngọc Nại, Phường Khương Mai, Quận Thanh Xuân</t>
  </si>
  <si>
    <t>LECVN024970045723</t>
  </si>
  <si>
    <t>VN24558</t>
  </si>
  <si>
    <t>Thôn Phúc Hào, Xã Đức Hoà, Huyện Sóc Sơn, Thành phố Hà Nội, Huyện Sóc Sơn</t>
  </si>
  <si>
    <t>LECVN025724284183</t>
  </si>
  <si>
    <t>Tổ 7, Thị Trấn Quang Minh, Huyện Mê Linh, Thành phố Hà Nội, Huyện Mê Linh</t>
  </si>
  <si>
    <t>LECVN027170424173</t>
  </si>
  <si>
    <t>VN5119260</t>
  </si>
  <si>
    <t>129 P. Đại Từ, Đại Kim, Quận Hoàng Mai</t>
  </si>
  <si>
    <t>LECVN023670882183</t>
  </si>
  <si>
    <t>VN5389740</t>
  </si>
  <si>
    <t>Số 1 Phố Cự Lộc, Phường Thượng Đình, Quận Thanh Xuân</t>
  </si>
  <si>
    <t>LECVN025793164784</t>
  </si>
  <si>
    <t>VN8878188</t>
  </si>
  <si>
    <t>Số 28 đường Nguyễn Thái Học, phường Điện Biên, quận Ba Đình, thành phố Hà Nội, Quận Ba Đình</t>
  </si>
  <si>
    <t>LECVN024647242333</t>
  </si>
  <si>
    <t>Số 182 đường 2, Khối 2, Xã Phù Lỗ, Huyện Sóc Sơn, Thành phố Hà Nội, Huyện Sóc Sơn</t>
  </si>
  <si>
    <t>LECVN028207846123</t>
  </si>
  <si>
    <t>VN81289</t>
  </si>
  <si>
    <t>23 P. Lê Quý Đôn, Bạch Đằng, Quận Hai Bà Trưng</t>
  </si>
  <si>
    <t>LECVN026891495753</t>
  </si>
  <si>
    <t>Trạm Y tế, Nhà Văn hóa miền hạ, La Phù, Hà Nội, Huyện Hoài Đức</t>
  </si>
  <si>
    <t>LECVN022608642043</t>
  </si>
  <si>
    <t>VN9037695</t>
  </si>
  <si>
    <t>Phòng 306, tầng 3 – tòa nhà 9 tầng, số 142 Đường Lê Duẩn, Quận Đống Đa</t>
  </si>
  <si>
    <t>LECVN027982398843</t>
  </si>
  <si>
    <t>VN6108095</t>
  </si>
  <si>
    <t>14 ngõ 115 ngách 6 Trần Cung, Phường Nghĩa Tân, Quận Cầu Giấy</t>
  </si>
  <si>
    <t>LECVN023130120803</t>
  </si>
  <si>
    <t>VN8385815</t>
  </si>
  <si>
    <t>xóm 9, Xã Tự Lập, Huyện Mê Linh, Thành phố Hà Nội, Huyện Mê Linh</t>
  </si>
  <si>
    <t>LECVN023842487634</t>
  </si>
  <si>
    <t>VN75716</t>
  </si>
  <si>
    <t>32 Ngõ 278 Nghi Tàm, Phường Yên Phụ, Quận Tây Hồ</t>
  </si>
  <si>
    <t>LECVN023278154834</t>
  </si>
  <si>
    <t>Số 26 đường Lê Đức Thọ - Xã Mỹ Đình, Huyện Từ Liêm</t>
  </si>
  <si>
    <t>LECVN028235058973</t>
  </si>
  <si>
    <t>Tổ 5, Thị Trấn Quang Minh, Huyện Mê Linh, Thành phố Hà Nội, Huyện Mê Linh</t>
  </si>
  <si>
    <t>LECVN027531791803</t>
  </si>
  <si>
    <t>VN2159196</t>
  </si>
  <si>
    <t>10 P. Lê Quý Đôn, Bạch Đằng, Quận Hai Bà Trưng</t>
  </si>
  <si>
    <t>LECVN021696705414</t>
  </si>
  <si>
    <t>Số nhà 56, phố Triều Khúc, Phường Thanh Xuân Nam, Quận Thanh Xuân</t>
  </si>
  <si>
    <t>LECVN026028549164</t>
  </si>
  <si>
    <t>VN04581</t>
  </si>
  <si>
    <t>Villa D-17, tòa nhà The Manor, KĐTM Mỹ Đình- Mễ Trì, Huyện Từ Liêm</t>
  </si>
  <si>
    <t>LECVN025439798924</t>
  </si>
  <si>
    <t>VN3989876</t>
  </si>
  <si>
    <t>Số 73 đường Nguyễn Hoàng Tôn, Phường Xuân La, Quận Tây Hồ</t>
  </si>
  <si>
    <t>LECVN022249704753</t>
  </si>
  <si>
    <t>VN6208855</t>
  </si>
  <si>
    <t>số 82, ngõ 87 đường Láng Hạ, Quận Đống Đa</t>
  </si>
  <si>
    <t>LECVN024499079393</t>
  </si>
  <si>
    <t>VN9448108</t>
  </si>
  <si>
    <t>Chợ trung kính, P. Trung Hòa, Q. Cầu Giấy, TP. Hà Nội, Quận Cầu Giấy</t>
  </si>
  <si>
    <t>LECVN023294790663</t>
  </si>
  <si>
    <t>Số 8 ngõ 71 Phố Cửa Quán, Khu đô thị Văn Phú, Quận Hà Đông</t>
  </si>
  <si>
    <t>LECVN027463688563</t>
  </si>
  <si>
    <t>VN68582</t>
  </si>
  <si>
    <t>Số 45, Quốc lộ 3, tổ 4, Thị Trấn Sóc Sơn, Huyện Sóc Sơn</t>
  </si>
  <si>
    <t>LECVN024240943374</t>
  </si>
  <si>
    <t>VN5605896</t>
  </si>
  <si>
    <t>ngõ 87/1 Đ. Hoa Thám, Độc Lập, Hoài Đức, Hà Nội, Việt Nam, Huyện Hoài Đức</t>
  </si>
  <si>
    <t>LECVN023809129943</t>
  </si>
  <si>
    <t>VN8721238</t>
  </si>
  <si>
    <t>số nhà 31, ngõ 3, đường Yên Phúc, Quận Hà Đông</t>
  </si>
  <si>
    <t>LECVN024685780043</t>
  </si>
  <si>
    <t>VN2362273</t>
  </si>
  <si>
    <t>148 Đ. Tự Lập, Đông Lao, Hoài Đức, Hà Nội, Huyện Hoài Đức</t>
  </si>
  <si>
    <t>LECVN022942684564</t>
  </si>
  <si>
    <t>VN9620783</t>
  </si>
  <si>
    <t>Số 21, ngách 10, ngõ Quan Thổ 1 đường Tôn Đức Thắng, Quận Đống Đa</t>
  </si>
  <si>
    <t>LECVN023014847133</t>
  </si>
  <si>
    <t>VN6140301</t>
  </si>
  <si>
    <t>Số 26, ngách 49 ngõ Linh Quang, Phường Văn Chương, Quận Đống Đa</t>
  </si>
  <si>
    <t>LECVN022099514414</t>
  </si>
  <si>
    <t>VN98233</t>
  </si>
  <si>
    <t>1 Nguyễn Cao, Phạm Đình Hổ, Quận Hai Bà Trưng</t>
  </si>
  <si>
    <t>LECVN021362613063</t>
  </si>
  <si>
    <t>130 Đ. Hoa Thám, La Phù, Hoài Đức, Hà Nội, Huyện Hoài Đức</t>
  </si>
  <si>
    <t>LECVN020557748543</t>
  </si>
  <si>
    <t>VN5999069</t>
  </si>
  <si>
    <t>Số 12, Khu C, Thị Trấn Sóc Sơn, Huyện Sóc Sơn</t>
  </si>
  <si>
    <t>LECVN029007511004</t>
  </si>
  <si>
    <t>VN8254926</t>
  </si>
  <si>
    <t>Số 18 ngõ 68 Nam Đồng, Phường Nam Đồng, Quận Đống Đa</t>
  </si>
  <si>
    <t>LECVN023364608753</t>
  </si>
  <si>
    <t>VN3338372</t>
  </si>
  <si>
    <t>Số Nhà 53, Ngõ 67 Tổ 11 Mậu Lương, Quận Hà Đông</t>
  </si>
  <si>
    <t>LECVN026467557963</t>
  </si>
  <si>
    <t>VN8387596</t>
  </si>
  <si>
    <t>Số 30 đường Đa Phúc, Thị Trấn Sóc Sơn, Huyện Sóc Sơn</t>
  </si>
  <si>
    <t>LECVN024367997293</t>
  </si>
  <si>
    <t>Số 86/3 Ngõ 5 Đa Sỹ, Quận Hà Đông</t>
  </si>
  <si>
    <t>LECVN026913121243</t>
  </si>
  <si>
    <t>VN9001918</t>
  </si>
  <si>
    <t>121/189 Nguyễn Ngọc vũ , P. Trung Hòa, Q. Cầu Giấy, TP. Hà Nội, Quận Cầu Giấy</t>
  </si>
  <si>
    <t>LECVN023295327564</t>
  </si>
  <si>
    <t>VN1503771</t>
  </si>
  <si>
    <t>Số 8, ngách 26, ngõ 38 đường Xuân La, Phường Xuân La, Quận Tây Hồ</t>
  </si>
  <si>
    <t>LECVN022674455743</t>
  </si>
  <si>
    <t>Số nhà 35, ngách 4/27 phố Phương Mai, Quận Đống Đa</t>
  </si>
  <si>
    <t>LECVN028736115033</t>
  </si>
  <si>
    <t>VN3402379</t>
  </si>
  <si>
    <t>Số 109,Trần Huy Liệu tổ dân phố 7A, P. Giảng Võ, Ba Đình, Hà Nội, Quận Ba Đình</t>
  </si>
  <si>
    <t>LECVN024636530523</t>
  </si>
  <si>
    <t>số 56, Lê Văn Lương (kéo dài) - Huyện Từ Liêm, Huyện Từ Liêm</t>
  </si>
  <si>
    <t>LECVN027870643753</t>
  </si>
  <si>
    <t>19 Ng. 31 Nguyễn Cao, Đống Mác, Quận Hai Bà Trưng</t>
  </si>
  <si>
    <t>LECVN022808150454</t>
  </si>
  <si>
    <t>VN6553038</t>
  </si>
  <si>
    <t>Nhà số 4, ngõ 22 Phan Đình Giót, Phường Phương Liệt, Quận Thanh Xuân</t>
  </si>
  <si>
    <t>LECVN025966783443</t>
  </si>
  <si>
    <t>VN2990675</t>
  </si>
  <si>
    <t>Số 31 Tân Ấp, phường Phúc Xá, quận Ba Đình, Hà Nội, Quận Ba Đình</t>
  </si>
  <si>
    <t>LECVN027195163804</t>
  </si>
  <si>
    <t>VN6941802</t>
  </si>
  <si>
    <t>Villa D29, KĐT The Manor - Xã Mỹ Đình, Huyện Từ Liêm</t>
  </si>
  <si>
    <t>LECVN023460652593</t>
  </si>
  <si>
    <t>VN88860</t>
  </si>
  <si>
    <t>575 La Thành, phường Thành Công, quận Ba Đình, Hà Nội, Quận Ba Đình</t>
  </si>
  <si>
    <t>LECVN027923040773</t>
  </si>
  <si>
    <t>VN7820847</t>
  </si>
  <si>
    <t>34A ngõ 575 Kim Mã, Quận Ba Đình</t>
  </si>
  <si>
    <t>LECVN021698071573</t>
  </si>
  <si>
    <t>VN57566</t>
  </si>
  <si>
    <t>76 Yên Hòa, P. Yên Hòa, Q. Cầu Giấy, TP. Hà Nội, Quận Cầu Giấy</t>
  </si>
  <si>
    <t>LECVN020083952893</t>
  </si>
  <si>
    <t>139 P. Đại Từ, Đại Kim, Quận Hoàng Mai</t>
  </si>
  <si>
    <t>LECVN023089793393</t>
  </si>
  <si>
    <t>VN9164789</t>
  </si>
  <si>
    <t>100 Nguyễn Hữu Thọ, Đại Kim, Quận Hoàng Mai</t>
  </si>
  <si>
    <t>LECVN023270650544</t>
  </si>
  <si>
    <t>28/21 trương công giai, P. Dịch Vọng, Q. Cầu Giấy, TP. Hà Nội, Quận Cầu Giấy</t>
  </si>
  <si>
    <t>LECVN022920423963</t>
  </si>
  <si>
    <t>VN79316</t>
  </si>
  <si>
    <t>Số 134C đường Nguyễn Tuân, Phường Thanh Xuân Trung, Quận Thanh Xuân</t>
  </si>
  <si>
    <t>LECVN028418469453</t>
  </si>
  <si>
    <t>85 Ng. 31 Nguyễn Cao, Đống Mác, Quận Hai Bà Trưng</t>
  </si>
  <si>
    <t>LECVN021771677483</t>
  </si>
  <si>
    <t>VN56218</t>
  </si>
  <si>
    <t>89a quan hoa, P. Quan Hoa, Q. Cầu Giấy, TP. Hà Nội, Quận Cầu Giấy</t>
  </si>
  <si>
    <t>LECVN029168338263</t>
  </si>
  <si>
    <t>VN7842526</t>
  </si>
  <si>
    <t>62/445 Nguyễn Khang, Quận Cầu Giấy</t>
  </si>
  <si>
    <t>LECVN028777684204</t>
  </si>
  <si>
    <t>VN2707380</t>
  </si>
  <si>
    <t>74 Lương Yên, Bạch Đằng, Quận Hai Bà Trưng</t>
  </si>
  <si>
    <t>LECVN027364336594</t>
  </si>
  <si>
    <t>VN2618149</t>
  </si>
  <si>
    <t>82 Lương Yên, Bạch Đằng, Quận Hai Bà Trưng</t>
  </si>
  <si>
    <t>LECVN029403152413</t>
  </si>
  <si>
    <t>51 Lương Yên, Bạch Đằng, Quận Hai Bà Trưng</t>
  </si>
  <si>
    <t>LECVN025689083273</t>
  </si>
  <si>
    <t>VN2369906</t>
  </si>
  <si>
    <t>20 Nguyễn Hữu Thọ, Hoàng Liệt, Quận Hoàng Mai</t>
  </si>
  <si>
    <t>LECVN028375578584</t>
  </si>
  <si>
    <t>3/36, Trung Hoà, P. Trung Hòa, Q. Cầu Giấy, TP. Hà Nội, Quận Cầu Giấy</t>
  </si>
  <si>
    <t>LECVN024581891983</t>
  </si>
  <si>
    <t>VN6054593</t>
  </si>
  <si>
    <t>63 Lương Yên, Bạch Đằng, Quận Hai Bà Trưng</t>
  </si>
  <si>
    <t>LECVN023667410223</t>
  </si>
  <si>
    <t>VN2024492</t>
  </si>
  <si>
    <t>Số 02 LK3, ngõ 90 Nguyễn Tuân, Phường Thanh Xuân Trung, Quận Thanh Xuân</t>
  </si>
  <si>
    <t>LECVN027964429544</t>
  </si>
  <si>
    <t>VN20139</t>
  </si>
  <si>
    <t>P2704 M1 Metropolis, Quận Ba Đình</t>
  </si>
  <si>
    <t>LECVN029096693393</t>
  </si>
  <si>
    <t>VN5520400</t>
  </si>
  <si>
    <t>Tổ 20 - Thị trấn Cầu Diễn, Huyện Từ Liêm</t>
  </si>
  <si>
    <t>LECVN028636383943</t>
  </si>
  <si>
    <t>VN7293211</t>
  </si>
  <si>
    <t>Số 52 đội 8 Đình Thôn - Huyện Từ Liêm, Huyện Từ Liêm</t>
  </si>
  <si>
    <t>LECVN027809215103</t>
  </si>
  <si>
    <t>VN6890886</t>
  </si>
  <si>
    <t>A11 P. Đại Từ, Đại Kim, Quận Hoàng Mai</t>
  </si>
  <si>
    <t>LECVN024318039703</t>
  </si>
  <si>
    <t>Khu 10, thôn Bạch Trữ, Xã Tiến Thắng, Huyện Mê Linh, Thành phố Hà Nội, Huyện Mê Linh</t>
  </si>
  <si>
    <t>LECVN021910439833</t>
  </si>
  <si>
    <t>VN6022388</t>
  </si>
  <si>
    <t>số 17 ngõ 259 yên hoà , P. Yên Hòa, Q. Cầu Giấy, TP. Hà Nội, Quận Cầu Giấy</t>
  </si>
  <si>
    <t>LECVN025081794713</t>
  </si>
  <si>
    <t>VN2452382</t>
  </si>
  <si>
    <t>Chung Cư G3c Vũ Phạm Hàm, Trung Hoà, Cầu Giấy, Hà Nội, Quận Cầu Giấy</t>
  </si>
  <si>
    <t>LECVN026807292953</t>
  </si>
  <si>
    <t>VN7461014</t>
  </si>
  <si>
    <t>Số 3, Ngõ 87/48, Độc Lập, Hoài Đức, Hà Nội, Huyện Hoài Đức</t>
  </si>
  <si>
    <t>LECVN024883293503</t>
  </si>
  <si>
    <t>VN5850622</t>
  </si>
  <si>
    <t>Số nhà 74 Tổ 53 Cụm 8 Đường An Dương Vương, Phường Phú Thượng, Quận Tây Hồ</t>
  </si>
  <si>
    <t>LECVN024967786053</t>
  </si>
  <si>
    <t>VN2749241</t>
  </si>
  <si>
    <t>Số Nhà 39 Ngõ 225 Quan Hoa Cầu Giấy Hà Nội, P. Quan Hoa, Q. Cầu Giấy, TP. Hà Nội, Quận Cầu Giấy</t>
  </si>
  <si>
    <t>LECVN026130560344</t>
  </si>
  <si>
    <t>VN5766132</t>
  </si>
  <si>
    <t>Số nhà 208, phố Thượng Đình, Phường Thượng Đình, Quận Thanh Xuân</t>
  </si>
  <si>
    <t>LECVN026997532223</t>
  </si>
  <si>
    <t>Thôn Bạch Đa, Xã Kim Hoa, Huyện Mê Linh, Thành phố Hà Nội, Huyện Mê Linh</t>
  </si>
  <si>
    <t>LECVN024450253043</t>
  </si>
  <si>
    <t>VN8290332</t>
  </si>
  <si>
    <t>Tổ 1, Thị Trấn Quang Minh, Huyện Mê Linh, Thành phố Hà Nội, Huyện Mê Linh</t>
  </si>
  <si>
    <t>LECVN025180944353</t>
  </si>
  <si>
    <t>VN7538025</t>
  </si>
  <si>
    <t>Số 140 đường Núi Đôi, tổ 1, Thị Trấn Sóc Sơn, Huyện Sóc Sơn</t>
  </si>
  <si>
    <t>LECVN026208110433</t>
  </si>
  <si>
    <t>VN6045004</t>
  </si>
  <si>
    <t>Số 25 Ngõ 12 Đường Xuân La, Phường Xuân La, Quận Tây Hồ</t>
  </si>
  <si>
    <t>LECVN025184605213</t>
  </si>
  <si>
    <t>VN9001029</t>
  </si>
  <si>
    <t>Thôn Phú Hữu, Xã Thanh Lâm, Huyện Mê Linh, Thành phố Hà Nội, Huyện Mê Linh</t>
  </si>
  <si>
    <t>LECVN026212696113</t>
  </si>
  <si>
    <t>VN6824956</t>
  </si>
  <si>
    <t>Số 6 Ngách 30 Ngõ 20 Đường Hồ Tùng Mậu, Tổ 21, Phường Mai Dịch, Quận Cầu Giấy, Quận Cầu Giấy</t>
  </si>
  <si>
    <t>LECVN024806993893</t>
  </si>
  <si>
    <t>VN2197390</t>
  </si>
  <si>
    <t>Số nhà 12 ngõ 164 Vương Thừa Vũ, Phường Khương Trung, Quận Thanh Xuân</t>
  </si>
  <si>
    <t>LECVN026701566404</t>
  </si>
  <si>
    <t>Tổ 6, Thị Trấn Quang Minh, Huyện Mê Linh, Thành phố Hà Nội, Huyện Mê Linh</t>
  </si>
  <si>
    <t>LECVN020747445644</t>
  </si>
  <si>
    <t>VN5775995</t>
  </si>
  <si>
    <t>Số 22, ngách 33 ngõ 64 Nguyễn Lương Bằng, Quận Đống Đa</t>
  </si>
  <si>
    <t>LECVN021879644373</t>
  </si>
  <si>
    <t>VN2098938</t>
  </si>
  <si>
    <t>Số 26, Ngõ 26 Đặng Thai Mai, Phường Quảng An, Quận Tây Hồ</t>
  </si>
  <si>
    <t>LECVN026104909744</t>
  </si>
  <si>
    <t>Số 20 ngách 5 ngõ 121 Trần Phú, Quận Hà Đông</t>
  </si>
  <si>
    <t>LECVN023477623714</t>
  </si>
  <si>
    <t>VN8419628</t>
  </si>
  <si>
    <t>198 Trần Khát Chân, Thanh Nhàn, Quận Hai Bà Trưng</t>
  </si>
  <si>
    <t>LECVN029194625023</t>
  </si>
  <si>
    <t>VN2973189</t>
  </si>
  <si>
    <t>45 Trần Khát Chân, Thanh Nhàn, Quận Hai Bà Trưng</t>
  </si>
  <si>
    <t>LECVN028694996463</t>
  </si>
  <si>
    <t>Số 13, ngõ 102 ngách 102/20 Phố Pháo Đài Láng, Quận Đống Đa</t>
  </si>
  <si>
    <t>LECVN025461654753</t>
  </si>
  <si>
    <t>VN6003518</t>
  </si>
  <si>
    <t>Số 2 Ngách 144B, Ngõ 71 Tân Ấp, Quận Ba Đình</t>
  </si>
  <si>
    <t>LECVN027036562164</t>
  </si>
  <si>
    <t>VN6402113</t>
  </si>
  <si>
    <t>190 P. Đại Từ, Đại Kim, Quận Hoàng Mai</t>
  </si>
  <si>
    <t>LECVN027729612863</t>
  </si>
  <si>
    <t>SỐ 4 NGÕ 71 NGÁCH 132 TÂN ẤP, Quận Ba Đình</t>
  </si>
  <si>
    <t>LECVN028699052393</t>
  </si>
  <si>
    <t>VN7770340</t>
  </si>
  <si>
    <t>81 Ng. 97 Hoa Thám, Độc Lập, Hoài Đức, Hà Nội, Huyện Hoài Đức</t>
  </si>
  <si>
    <t>LECVN024938335183</t>
  </si>
  <si>
    <t>Số 64A ngõ 530 phố Thụy Khuê, Phường Bưởi, Quận Tây Hồ</t>
  </si>
  <si>
    <t>LECVN021114155134</t>
  </si>
  <si>
    <t>VN91983</t>
  </si>
  <si>
    <t>222 P. Đại Từ, Đại Kim, Quận Hoàng Mai</t>
  </si>
  <si>
    <t>LECVN024880188484</t>
  </si>
  <si>
    <t>2 Ng. 236 P. Đại Từ, Đại Kim, Quận Hoàng Mai</t>
  </si>
  <si>
    <t>LECVN029810357083</t>
  </si>
  <si>
    <t>VN7969740</t>
  </si>
  <si>
    <t>9 ngõ 12, Đông La, Hoài Đức, Hà Nội, Huyện Hoài Đức</t>
  </si>
  <si>
    <t>LECVN028716692113</t>
  </si>
  <si>
    <t>VN5283830</t>
  </si>
  <si>
    <t>68A Ngõ 68 Đê Trần Khát Chân, Quận Hai Bà Trưng</t>
  </si>
  <si>
    <t>LECVN023813685313</t>
  </si>
  <si>
    <t>Số 57, phố Nguyễn Khuyến, Phường Văn Miế, Quận Đống Đa</t>
  </si>
  <si>
    <t>LECVN023933600043</t>
  </si>
  <si>
    <t>VN8601837</t>
  </si>
  <si>
    <t>86 Đê Trần Khát Chân, Thanh Lương, Quận Hai Bà Trưng</t>
  </si>
  <si>
    <t>LECVN023417088913</t>
  </si>
  <si>
    <t>Số 39, ngõ 466 Đê La Thành, Quận Đống Đa</t>
  </si>
  <si>
    <t>LECVN021802228733</t>
  </si>
  <si>
    <t>VN97673</t>
  </si>
  <si>
    <t>Số nhà 46, Ngõ 13, Đường Ngô Chi Lan, Tổ 3, Thị Trấn Sóc Sơn, Huyện Sóc Sơn</t>
  </si>
  <si>
    <t>LECVN021311517473</t>
  </si>
  <si>
    <t>256 P. Đại Từ, Đại Kim, Quận Hoàng Mai</t>
  </si>
  <si>
    <t>LECVN029013711244</t>
  </si>
  <si>
    <t>3/84 Trần Thái Tông, Phường Dịch Vọng Hậu, Quận Cầu Giấy</t>
  </si>
  <si>
    <t>LECVN025970624763</t>
  </si>
  <si>
    <t>Số 10, ngõ 64/21 Nguyễn Lương Bằng, Quận Đống Đa</t>
  </si>
  <si>
    <t>LECVN025995854843</t>
  </si>
  <si>
    <t>VN2513101</t>
  </si>
  <si>
    <t>Số 43/71 phố Tân Ấp, Quận Ba Đình</t>
  </si>
  <si>
    <t>LECVN025813429474</t>
  </si>
  <si>
    <t>VN6040636</t>
  </si>
  <si>
    <t>276/2/9, Đại Từ, Phường Đại Kim, Quận Hoàng Mai</t>
  </si>
  <si>
    <t>LECVN022377386044</t>
  </si>
  <si>
    <t>VN8466269</t>
  </si>
  <si>
    <t>28 Đặng Xuân Bảng, Đại Kim, Quận Hoàng Mai</t>
  </si>
  <si>
    <t>LECVN025159486273</t>
  </si>
  <si>
    <t>VN9906937</t>
  </si>
  <si>
    <t>18 Ng. 97 Hoa Thám, Độc Lập, Hoài Đức, Hà Nội, Huyện Hoài Đức</t>
  </si>
  <si>
    <t>LECVN027431053303</t>
  </si>
  <si>
    <t>VN2918369</t>
  </si>
  <si>
    <t>Lô 115, nhà C1, khu nhà ở thấp tầng TT3, xã Mỹ Đình, Huyện Từ Liêm</t>
  </si>
  <si>
    <t>LECVN029050490483</t>
  </si>
  <si>
    <t>VN5826696</t>
  </si>
  <si>
    <t>D25 - 25 KĐT Geleximco, Đ. Lê Trọng Tấn, La Phù, Hoài Đức, Hà Nội, Huyện Hoài Đức</t>
  </si>
  <si>
    <t>LECVN027512383813</t>
  </si>
  <si>
    <t>VN3422009</t>
  </si>
  <si>
    <t>2 P. Lê Thanh Nghị, Bách Khoa, Quận Hai Bà Trưng</t>
  </si>
  <si>
    <t>LECVN020759746093</t>
  </si>
  <si>
    <t>3 Ng. 37 P. Lê Thanh Nghị, Khu tập thể Bách Khoa, Quận Hai Bà Trưng</t>
  </si>
  <si>
    <t>LECVN023633721613</t>
  </si>
  <si>
    <t>VN7242924</t>
  </si>
  <si>
    <t>Phòng 805, Tầng 8, Tòa nhà Daeha Business Center, số 360 Kim Mã, Phường Ngọc Khánh, Quận Ba Đình</t>
  </si>
  <si>
    <t>LECVN025790092704</t>
  </si>
  <si>
    <t>VN5825672</t>
  </si>
  <si>
    <t>Số 36, ngõ 203 Hoàng Quốc Việt, Phường Nghĩa Đô, Quận Cầu Giấy</t>
  </si>
  <si>
    <t>LECVN027338903983</t>
  </si>
  <si>
    <t>Số 6, Khu đô thị mới, Khu đô thị Bắc Linh Đàm, Quận Hoàng Mai</t>
  </si>
  <si>
    <t>LECVN023241626553</t>
  </si>
  <si>
    <t>VN8876723</t>
  </si>
  <si>
    <t>74 Phạm Huy Thông, Quận Ba Đình</t>
  </si>
  <si>
    <t>LECVN027233268013</t>
  </si>
  <si>
    <t>Số 17 ngách 299/15 Đường Thụy Khuê, Phường Bưởi, Quận Tây Hồ</t>
  </si>
  <si>
    <t>LECVN020231796693</t>
  </si>
  <si>
    <t>VN8659664</t>
  </si>
  <si>
    <t>Số 54 Tô Vĩnh Diện, Phường Khương Trung, Quận Thanh Xuân</t>
  </si>
  <si>
    <t>LECVN028161546693</t>
  </si>
  <si>
    <t>VN7188634</t>
  </si>
  <si>
    <t>Tổ 9, Thị Trấn Quang Minh, Huyện Mê Linh, Thành phố Hà Nội, Huyện Mê Linh</t>
  </si>
  <si>
    <t>LECVN025162613323</t>
  </si>
  <si>
    <t>Số 9, ngõ 82, phố Chùa Láng, Quận Đống Đa</t>
  </si>
  <si>
    <t>LECVN025561906643</t>
  </si>
  <si>
    <t>VN9863634</t>
  </si>
  <si>
    <t>Số 26 đường Đa Phúc, Tổ 4, Thị Trấn Sóc Sơn, Huyện Sóc Sơn</t>
  </si>
  <si>
    <t>LECVN024305135874</t>
  </si>
  <si>
    <t>VN7477114</t>
  </si>
  <si>
    <t>34 ngõ 445 nguyễn khang, Quận Cầu Giấy</t>
  </si>
  <si>
    <t>LECVN029048842763</t>
  </si>
  <si>
    <t>VN4852189</t>
  </si>
  <si>
    <t>1/228 đường âu Cơ, Phường Quảng An, Quận Tây Hồ</t>
  </si>
  <si>
    <t>LECVN027996823584</t>
  </si>
  <si>
    <t>VN2577860</t>
  </si>
  <si>
    <t>Số 8, ngách 31/4 Đường La Dương, Quận Hà Đông</t>
  </si>
  <si>
    <t>LECVN020714634883</t>
  </si>
  <si>
    <t>VN5512630</t>
  </si>
  <si>
    <t>Số 22A, ngách 01, ngõ 46 Phạm Ngọc Thạch, Quận Đống Đa</t>
  </si>
  <si>
    <t>LECVN026837169833</t>
  </si>
  <si>
    <t>VN8074395</t>
  </si>
  <si>
    <t>Tổ 8, Thị Trấn Chi Đông, Huyện Mê Linh, Thành phố Hà Nội, Huyện Mê Linh</t>
  </si>
  <si>
    <t>LECVN020748236393</t>
  </si>
  <si>
    <t>VN9649477</t>
  </si>
  <si>
    <t>Số Nhà 29, Ngõ 4, Đường Thân Nhân Trung, Tổ 3, Thị Trấn Sóc Sơn, Huyện Sóc Sơn</t>
  </si>
  <si>
    <t>LECVN020499227994</t>
  </si>
  <si>
    <t>VN8006047</t>
  </si>
  <si>
    <t>Số 92 Tô Ngọc Vân, Phường Quảng An, Quận Tây Hồ</t>
  </si>
  <si>
    <t>LECVN027211189183</t>
  </si>
  <si>
    <t>VN4352252</t>
  </si>
  <si>
    <t>Số nhà 31 ngõ 342 đường Khương Đình, Phường Hạ Đình, Quận Thanh Xuân</t>
  </si>
  <si>
    <t>LECVN026078687294</t>
  </si>
  <si>
    <t>VN8030100</t>
  </si>
  <si>
    <t>Số nhà 22 ngõ 41 Phố Đông Tác, Quận Đống Đa</t>
  </si>
  <si>
    <t>LECVN025702307623</t>
  </si>
  <si>
    <t>VN1533741</t>
  </si>
  <si>
    <t>167 nguyễn khang, P. Yên Hòa, Q. Cầu Giấy, TP. Hà Nội, Quận Cầu Giấy</t>
  </si>
  <si>
    <t>LECVN022967839853</t>
  </si>
  <si>
    <t>VN9913933</t>
  </si>
  <si>
    <t>Số 7, Đường Ngô Chi Lan, Tổ 3, Thị Trấn Sóc Sơn, Huyện Sóc Sơn</t>
  </si>
  <si>
    <t>LECVN023188760003</t>
  </si>
  <si>
    <t>Số 42, ngõ 387 Vũ Tông Phan, Phường Khương Đình, Quận Thanh Xuân</t>
  </si>
  <si>
    <t>LECVN024931114143</t>
  </si>
  <si>
    <t>VN2985939</t>
  </si>
  <si>
    <t>Số 9/371/58 Kim Mã, Quận Ba Đình</t>
  </si>
  <si>
    <t>LECVN024509547133</t>
  </si>
  <si>
    <t>VN7273280</t>
  </si>
  <si>
    <t>Thôn Tráng Việt, Xã Tráng Việt, Huyện Mê Linh, Thành phố Hà Nội, Huyện Mê Linh</t>
  </si>
  <si>
    <t>LECVN021569397874</t>
  </si>
  <si>
    <t>Số 21 Đường An Phú, Quận Hà Đông</t>
  </si>
  <si>
    <t>LECVN022999862043</t>
  </si>
  <si>
    <t>47/158 Nguyễn Khánh Toàn, Quan Hoa, Cầu Giấy, Hà Nội, Quận Cầu Giấy</t>
  </si>
  <si>
    <t>LECVN029027145803</t>
  </si>
  <si>
    <t>VN8352175</t>
  </si>
  <si>
    <t>61 Đặng Xuân Bảng, Đại Kim, Quận Hoàng Mai</t>
  </si>
  <si>
    <t>LECVN025963065573</t>
  </si>
  <si>
    <t>VN4236236</t>
  </si>
  <si>
    <t>Số 6, ngõ 11/16, tổ 9 Nghĩa Lộ, Quận Hà Đông</t>
  </si>
  <si>
    <t>LECVN024792268193</t>
  </si>
  <si>
    <t>VN3141503</t>
  </si>
  <si>
    <t>Số 21, ngõ 93, đường Chi Đông, tổ 1, Thị Trấn Chi Đông, Huyện Mê Linh, Thành phố Hà Nội, Huyện Mê Linh</t>
  </si>
  <si>
    <t>LECVN021969505164</t>
  </si>
  <si>
    <t>Số 3 Ngõ 2 Phố Vương Thừa Vũ, Phường Khương Trung, Quận Thanh Xuân</t>
  </si>
  <si>
    <t>LECVN026747897763</t>
  </si>
  <si>
    <t>Thôn Đồng, Thị Trấn Quang Minh, Huyện Mê Linh, Thành phố Hà Nội, Huyện Mê Linh</t>
  </si>
  <si>
    <t>LECVN028329078753</t>
  </si>
  <si>
    <t>VN2079505</t>
  </si>
  <si>
    <t>Thôn 1, Xã Thạch Đà, Huyện Mê Linh, Thành phố Hà Nội, Huyện Mê Linh</t>
  </si>
  <si>
    <t>LECVN028634572124</t>
  </si>
  <si>
    <t>17 Ng. 37 P. Lê Thanh Nghị, Bách Khoa, Quận Hai Bà Trưng</t>
  </si>
  <si>
    <t>LECVN024779331973</t>
  </si>
  <si>
    <t>VN8249009</t>
  </si>
  <si>
    <t>242 Võ Chí Công, Phường Xuân La, Quận Tây Hồ</t>
  </si>
  <si>
    <t>LECVN021263737873</t>
  </si>
  <si>
    <t>Số nhà 32, ngách 59, ngõ 82 Nguyễn Phúc Lai, Quận Đống Đa</t>
  </si>
  <si>
    <t>LECVN024799287804</t>
  </si>
  <si>
    <t>Thôn Phú Mỹ, Xã Tự Lập, Huyện Mê Linh, Thành phố Hà Nội, Huyện Mê Linh</t>
  </si>
  <si>
    <t>LECVN028058498423</t>
  </si>
  <si>
    <t>VN6230248</t>
  </si>
  <si>
    <t>Số 4 ngõ 18 đường Ngô Chi Lan, Thị Trấn Sóc Sơn, Huyện Sóc Sơn</t>
  </si>
  <si>
    <t>LECVN024982141964</t>
  </si>
  <si>
    <t>VN6758702</t>
  </si>
  <si>
    <t>Số nhà 235 đường Núi Đôi, Thị Trấn Sóc Sơn, Huyện Sóc Sơn</t>
  </si>
  <si>
    <t>LECVN021024748914</t>
  </si>
  <si>
    <t>LECVN020344810133</t>
  </si>
  <si>
    <t>VN4589927</t>
  </si>
  <si>
    <t>Số 43, tổ 02 Văn Nội, Quận Hà Đông</t>
  </si>
  <si>
    <t>LECVN026906935293</t>
  </si>
  <si>
    <t>VN99358</t>
  </si>
  <si>
    <t>Số 3B, ngách 8, ngõ 275 Quan Nhân, Phường Nhân Chính, Quận Thanh Xuân</t>
  </si>
  <si>
    <t>LECVN021202644653</t>
  </si>
  <si>
    <t>VN2468721</t>
  </si>
  <si>
    <t>Nhà A10, ngõ 100, phố Trung Kính, tổ 28, Phường Yên Hoà, Quận Cầu Giấy</t>
  </si>
  <si>
    <t>LECVN025112063253</t>
  </si>
  <si>
    <t>VN6559222</t>
  </si>
  <si>
    <t>59 ngõ 22, phúc xá, BĐ, HN, Quận Ba Đình</t>
  </si>
  <si>
    <t>LECVN025517063223</t>
  </si>
  <si>
    <t>Số 6 - M6B, Khu đô thị Bắc Linh Đàm, Quận Hoàng Mai</t>
  </si>
  <si>
    <t>LECVN020022821823</t>
  </si>
  <si>
    <t>Số 69, Ngõ 213 Giáp Nhất, Phường Nhân Chính, Quận Thanh Xuân</t>
  </si>
  <si>
    <t>LECVN022816796803</t>
  </si>
  <si>
    <t>VN4281627</t>
  </si>
  <si>
    <t>Số 14 ngõ 32 ngách 32/36 An Dương, Phường Yên Phụ, Quận Tây Hồ</t>
  </si>
  <si>
    <t>LECVN025977142263</t>
  </si>
  <si>
    <t>VN4783677</t>
  </si>
  <si>
    <t>211 Đ. La Phù, La Phù, Hoài Đức, Hà Nội, Huyện Hoài Đức</t>
  </si>
  <si>
    <t>LECVN026393775003</t>
  </si>
  <si>
    <t>VN5443247</t>
  </si>
  <si>
    <t>193 Đ. La Phù, La Phù, Hoài Đức, Hà Nội, Huyện Hoài Đức</t>
  </si>
  <si>
    <t>LECVN024573846003</t>
  </si>
  <si>
    <t>Số 26 ngõ 64 Kim Giang, Phường Kim Giang, Quận Thanh Xuân</t>
  </si>
  <si>
    <t>LECVN026503528233</t>
  </si>
  <si>
    <t>VN9709972</t>
  </si>
  <si>
    <t>Số 36 OBT4 KĐT Bắc, P. Linh Đàm, Đại Kim, Quận Hoàng Mai</t>
  </si>
  <si>
    <t>LECVN026955383653</t>
  </si>
  <si>
    <t>Số nhà 122, Tổ 6, Thị Trấn Chi Đông, Huyện Mê Linh, Thành phố Hà Nội, Huyện Mê Linh</t>
  </si>
  <si>
    <t>LECVN024291851993</t>
  </si>
  <si>
    <t>VN9275737</t>
  </si>
  <si>
    <t>Số 19 đường Phạm Hùng, Huyện Từ Liêm</t>
  </si>
  <si>
    <t>LECVN024512871083</t>
  </si>
  <si>
    <t>Số 36A Ngõ 124 Khương Trung, Phường Khương Trung, Quận Thanh Xuân</t>
  </si>
  <si>
    <t>LECVN022553887413</t>
  </si>
  <si>
    <t>10 ngõ 409/2 Kim Mã, Quận Ba Đình</t>
  </si>
  <si>
    <t>LECVN026637308743</t>
  </si>
  <si>
    <t>VN6605631</t>
  </si>
  <si>
    <t>Số nhà 22, Ngõ 170 đường Núi Đôi, Thị trấn Sóc Sơn, Huyện Sóc Sơn</t>
  </si>
  <si>
    <t>LECVN029815712673</t>
  </si>
  <si>
    <t>Số nhà 48 ngõ 199 tổ 17 Khu tập thể Cách Điện - Thị trấn Cầu Diễn, Huyện Từ Liêm</t>
  </si>
  <si>
    <t>LECVN023232927704</t>
  </si>
  <si>
    <t>Số 39, ngõ 89 Hào Nam, Quận Đống Đa</t>
  </si>
  <si>
    <t>LECVN022456108744</t>
  </si>
  <si>
    <t>102 K10a, Phố Nguyễn Hiền, Bách Khoa, Quận Hai Bà Trưng</t>
  </si>
  <si>
    <t>LECVN021983419734</t>
  </si>
  <si>
    <t>VN9638855</t>
  </si>
  <si>
    <t>Số 8 Phạm Ngọc Thạch, Quận Đống Đa</t>
  </si>
  <si>
    <t>LECVN021830605743</t>
  </si>
  <si>
    <t>Số 1A dãy TT3 Bắc Linh Đàm, Quận Hoàng Mai</t>
  </si>
  <si>
    <t>LECVN022899788644</t>
  </si>
  <si>
    <t>VN1657235</t>
  </si>
  <si>
    <t>Tầng 2, Khâm Thiên Building, 195 Phố Khâm Thiên, Quận Đống Đa</t>
  </si>
  <si>
    <t>LECVN021102880974</t>
  </si>
  <si>
    <t>VN5617485</t>
  </si>
  <si>
    <t>Dốc đê, xóm 8, thôn Tráng Việt, Xã Tráng Việt, Huyện Mê Linh, Thành phố Hà Nội, Huyện Mê Linh</t>
  </si>
  <si>
    <t>LECVN028624048843</t>
  </si>
  <si>
    <t>VN5810235</t>
  </si>
  <si>
    <t>Số 38, ngõ 304 Lê Duẩn, Quận Đống Đa</t>
  </si>
  <si>
    <t>LECVN028469288733</t>
  </si>
  <si>
    <t>VN6005041</t>
  </si>
  <si>
    <t>98 , Trần Đại Nghĩa, Đồng Tâm, Quận Hai Bà Trưng</t>
  </si>
  <si>
    <t>LECVN023560307663</t>
  </si>
  <si>
    <t>11 ngõ 12, Đông La, Hoài Đức, Hà Nội, Huyện Hoài Đức</t>
  </si>
  <si>
    <t>LECVN023100707133</t>
  </si>
  <si>
    <t>Số Nhà 7, Nghách 36, Ngõ 217 đường Trần Phú, Quận Hà Đông</t>
  </si>
  <si>
    <t>LECVN024647111333</t>
  </si>
  <si>
    <t>VN5685483</t>
  </si>
  <si>
    <t>Số 29, Ngõ 317 Tây Sơn, Quận Đống Đa</t>
  </si>
  <si>
    <t>LECVN028382686933</t>
  </si>
  <si>
    <t>Số 7, ngõ 7, đường Đa Phúc, tổ 10, Thị trấn Sóc Sơn, Huyện Sóc Sơn</t>
  </si>
  <si>
    <t>LECVN024931799943</t>
  </si>
  <si>
    <t>VN6487235</t>
  </si>
  <si>
    <t>818 cầu thang 7, ĐN4 CT1, Mễ Trì - Huyện Từ Liêm, Huyện Từ Liêm</t>
  </si>
  <si>
    <t>LECVN021210886463</t>
  </si>
  <si>
    <t>VN7006793</t>
  </si>
  <si>
    <t>Số 18 Đường Thanh Niên, Phường Yên Phụ, Quận Tây Hồ</t>
  </si>
  <si>
    <t>LECVN028776895823</t>
  </si>
  <si>
    <t>Tầng 6, tòa nhà Icon4, số 243A Đê La Thành, Quận Đống Đa</t>
  </si>
  <si>
    <t>LECVN024540343613</t>
  </si>
  <si>
    <t>VN5064408</t>
  </si>
  <si>
    <t>Khu 2, Thôn Nội Đồng, Xã Đại Thịnh, Huyện Mê Linh, Thành phố Hà Nội, Huyện Mê Linh</t>
  </si>
  <si>
    <t>LECVN023563573513</t>
  </si>
  <si>
    <t>VN1516535</t>
  </si>
  <si>
    <t>8 Ng. 46 P. Linh Đàm, Đại Kim, Quận Hoàng Mai</t>
  </si>
  <si>
    <t>LECVN026466773823</t>
  </si>
  <si>
    <t>VN2076370</t>
  </si>
  <si>
    <t>15/25/629 Kim Mã, Quận Ba Đình</t>
  </si>
  <si>
    <t>LECVN028469636313</t>
  </si>
  <si>
    <t>VN6102714</t>
  </si>
  <si>
    <t>Thôn Do Thượng, Xã Tiền Phong, Huyện Mê Linh, Thành phố Hà Nội, Huyện Mê Linh</t>
  </si>
  <si>
    <t>LECVN020680331784</t>
  </si>
  <si>
    <t>P602, 19/535, Kim Mã, Quận Ba Đình</t>
  </si>
  <si>
    <t>LECVN020302255314</t>
  </si>
  <si>
    <t>VN5783268</t>
  </si>
  <si>
    <t>Số nhà 23, ngõ 48, Nguyễn Chánh, Phường Trung Hoà, Quận Cầu Giấy</t>
  </si>
  <si>
    <t>Total</t>
  </si>
  <si>
    <t>HubVN ID</t>
  </si>
  <si>
    <t>Plan_HubVN_Receiving Time</t>
  </si>
  <si>
    <t>HubVN_Receiving Time</t>
  </si>
  <si>
    <t>Plan_HubVN_Pickup Time</t>
  </si>
  <si>
    <t>HubVN_Pickup Time</t>
  </si>
  <si>
    <t>Plan_TG_giao</t>
  </si>
  <si>
    <t>TG_xử_lý_VN</t>
  </si>
  <si>
    <t>Plan_TG_xử_lý</t>
  </si>
  <si>
    <t>Thời_gian_Trì_hoãn_giao</t>
  </si>
  <si>
    <t>LECVNLB</t>
  </si>
  <si>
    <t>LECVNTL</t>
  </si>
  <si>
    <t>LECVNHĐ</t>
  </si>
  <si>
    <t>Vendor ID</t>
  </si>
  <si>
    <t>HubCN ID</t>
  </si>
  <si>
    <t>Plan _HubCN_Receiving Time</t>
  </si>
  <si>
    <t>HubCN_Receiving Time</t>
  </si>
  <si>
    <t>Plan_HubCN_Pickup Time</t>
  </si>
  <si>
    <t>HubCN_Pickup Time</t>
  </si>
  <si>
    <t>TG_lấy</t>
  </si>
  <si>
    <t>Plan_TG_lấy</t>
  </si>
  <si>
    <t>TG_xử_lý_CN</t>
  </si>
  <si>
    <t>Plan_TG_xử_lý_CN</t>
  </si>
  <si>
    <t>Vendor_hub</t>
  </si>
  <si>
    <t>Plan_vendor_hub</t>
  </si>
  <si>
    <t>TG_chờ_lấy</t>
  </si>
  <si>
    <t>Plan_chờ_lấy</t>
  </si>
  <si>
    <t>Plan_Thông_quan</t>
  </si>
  <si>
    <t>Tổng thời gian lấy hàng</t>
  </si>
  <si>
    <t>Chi_phí_xử_lý</t>
  </si>
  <si>
    <t xml:space="preserve">Chi_phí_lấy </t>
  </si>
  <si>
    <t>Chi_phí_lấy hàng</t>
  </si>
  <si>
    <t>CN48496</t>
  </si>
  <si>
    <t>LECCNYW</t>
  </si>
  <si>
    <t>CN03356</t>
  </si>
  <si>
    <t>LECCNSZ</t>
  </si>
  <si>
    <t>CN95381</t>
  </si>
  <si>
    <t>CN27928</t>
  </si>
  <si>
    <t>CN80546</t>
  </si>
  <si>
    <t>CN23003</t>
  </si>
  <si>
    <t>CN73456</t>
  </si>
  <si>
    <t>CN39822</t>
  </si>
  <si>
    <t>CN05856</t>
  </si>
  <si>
    <t>CN34621</t>
  </si>
  <si>
    <t>CN32990</t>
  </si>
  <si>
    <t>CN91249</t>
  </si>
  <si>
    <t>CN00328</t>
  </si>
  <si>
    <t>CN56433</t>
  </si>
  <si>
    <t>CN08069</t>
  </si>
  <si>
    <t>CN94105</t>
  </si>
  <si>
    <t>CN98042</t>
  </si>
  <si>
    <t>CN54850</t>
  </si>
  <si>
    <t>CN14209</t>
  </si>
  <si>
    <t>CN55243</t>
  </si>
  <si>
    <t>CN69053</t>
  </si>
  <si>
    <t>CN20296</t>
  </si>
  <si>
    <t>CN96121</t>
  </si>
  <si>
    <t>CN70331</t>
  </si>
  <si>
    <t>CN93476</t>
  </si>
  <si>
    <t>CN25990</t>
  </si>
  <si>
    <t>CN39062</t>
  </si>
  <si>
    <t>CN01970</t>
  </si>
  <si>
    <t>CN12633</t>
  </si>
  <si>
    <t>CN34679</t>
  </si>
  <si>
    <t>CN41627</t>
  </si>
  <si>
    <t>CN91856</t>
  </si>
  <si>
    <t>CN70636</t>
  </si>
  <si>
    <t>CN01710</t>
  </si>
  <si>
    <t>CN09482</t>
  </si>
  <si>
    <t>CN15519</t>
  </si>
  <si>
    <t>CN91236</t>
  </si>
  <si>
    <t>CN52975</t>
  </si>
  <si>
    <t>CN11320</t>
  </si>
  <si>
    <t>CN69607</t>
  </si>
  <si>
    <t>CN88991</t>
  </si>
  <si>
    <t>CN94806</t>
  </si>
  <si>
    <t>CN19661</t>
  </si>
  <si>
    <t>CN26450</t>
  </si>
  <si>
    <t>CN59935</t>
  </si>
  <si>
    <t>CN85292</t>
  </si>
  <si>
    <t>CN28326</t>
  </si>
  <si>
    <t>CN08863</t>
  </si>
  <si>
    <t>CN75189</t>
  </si>
  <si>
    <t>CN78864</t>
  </si>
  <si>
    <t>CN91287</t>
  </si>
  <si>
    <t>CN25266</t>
  </si>
  <si>
    <t>CN08969</t>
  </si>
  <si>
    <t>CN98923</t>
  </si>
  <si>
    <t>CN32206</t>
  </si>
  <si>
    <t>CN61510</t>
  </si>
  <si>
    <t>CN56912</t>
  </si>
  <si>
    <t>CN99813</t>
  </si>
  <si>
    <t>CN82535</t>
  </si>
  <si>
    <t>CN71198</t>
  </si>
  <si>
    <t>Pickup Address</t>
  </si>
  <si>
    <t>Plan_Vendor_Pickup Time</t>
  </si>
  <si>
    <t>Vendor_PickupTime</t>
  </si>
  <si>
    <t>No.1,Sitong West Rd,Yixi Industrial Park Yiwu City CN</t>
  </si>
  <si>
    <t>7B, A Buliding of Construction Group, Shenzhen Guangdong,</t>
  </si>
  <si>
    <t>No. 52 Xingyun Road, Jinsanjiao Industrial Zone, Yiwu City CN</t>
  </si>
  <si>
    <t>No.5 , Building 15 ,Zijing District 3 , Xialuozhai Yiwu City CN</t>
  </si>
  <si>
    <t>4F,NO.6,Building 28,Xiawang E District,Jiangdong Road,Yiwu</t>
  </si>
  <si>
    <t>4/F., No 21 South area XiLi town, Wang Tang industrial district</t>
  </si>
  <si>
    <t>2 Jiangdong Road,Yiwu</t>
  </si>
  <si>
    <t>2nd Floor, No. 20 Of Qingkou Xincun Yiwu City CN</t>
  </si>
  <si>
    <t>No. 7, Xinxing Lane, Jiangwan, Choujiang St., Yiwu City , Jinhua , Zhejiang China (Mainland) Yiwu City CN</t>
  </si>
  <si>
    <t>4th F, No. 18 Building, No. 7 Section, Xingzhong District Yiwu City CN</t>
  </si>
  <si>
    <t>No.14519,District G of Yiwu International Trade Market 2,Yiwu City</t>
  </si>
  <si>
    <t>5/F, NO. 294 Fanshen Road, BaoAn Zone, China</t>
  </si>
  <si>
    <t>Rm. 202, 2nd Floor, No. 2, Bldg. 41, Changchun 3rd Area, Yiwu city</t>
  </si>
  <si>
    <t>Room 23D, Buliding B, Jing Xiu Da Xia Wen Jing Zhong Road, Luo Hu District, Shenzhen Guangdong, 518000</t>
  </si>
  <si>
    <t>No.358,Shengshou RD,Chengxi Special Industrial Zone Yiwu City</t>
  </si>
  <si>
    <t>No. 42 Dong Qiaodong 1th Dist, Yiwu City, Zhejiang, China Yiwu City</t>
  </si>
  <si>
    <t>No. 755, West Xuefeng Road Yiwu City CN</t>
  </si>
  <si>
    <t>Room823, 8/F, Jiejia Plaza, No.3037, Shennanzhong Rd</t>
  </si>
  <si>
    <t>4F,No.621,Airport Rd,Yiwu city,Zhejiang Province</t>
  </si>
  <si>
    <t>5 F., NO.238 XUEFENG XI ROAD,YIWU CITY</t>
  </si>
  <si>
    <t>703, Building A, High-Tech Venture Park, Tianan district</t>
  </si>
  <si>
    <t>Room 201,Unit 2,7# Building,Qiancheng Area,Yiwu City yiwu city CN</t>
  </si>
  <si>
    <t>5/F Dasan Litang district Yiwu City</t>
  </si>
  <si>
    <t>NO.96 QiaoDong street of JiangDong</t>
  </si>
  <si>
    <t>P.O.BOX 26-1-201 BEIYUANLINGYUNYIQU YIWU CITY yiwu city CN</t>
  </si>
  <si>
    <t>Floor 2, No.1, Building 65, Qiancheng Area Yiwu City CN</t>
  </si>
  <si>
    <t>RM 204, First Bldg, Tap Water Garden, Tianjinghu, #35 Huangbei Rd, Luohu Dist, P.R. China,</t>
  </si>
  <si>
    <t>7/F, 3rd Jianxing Building, Chaguang industrial zone, Nanshan District, China China, 518055</t>
  </si>
  <si>
    <t>No.496,Chengdian South Road,Yiwu city,Zhejiang Province,China. Yiwu city CN</t>
  </si>
  <si>
    <t>201, No.12, Building No.18, XingZhong Area YiWu City CN</t>
  </si>
  <si>
    <t>Building 1, No. 1077, Liuqing Road, Beiyuan</t>
  </si>
  <si>
    <t>NO. 2, Alley 49, Dongxing Industrial Zone, Qingkou, Jiangdong, Yiwu</t>
  </si>
  <si>
    <t>8c, Flat A, Huaqiang Garden, Shenzhen</t>
  </si>
  <si>
    <t>Rm# 18A, Unit 1, DuShiYangGuang Building, NO. 6017 Shennan Road</t>
  </si>
  <si>
    <t>5D Xinghua Bldg, Huali Garden, Huali Rd, GD</t>
  </si>
  <si>
    <t>Gate 38, Longxiang Road, Niansanli Industrial development zone,YiWu City</t>
  </si>
  <si>
    <t>room 302, No.22 of wenhua road, yijiashan district, yiwu city yiwu city CN</t>
  </si>
  <si>
    <t>RM1109, DINGXIN BUILDING WEST, XILI, NANSHAN, CHINA China, 518039</t>
  </si>
  <si>
    <t>No.22 ZhaoZhai ped. street, yiwu</t>
  </si>
  <si>
    <t>2/F, No.3, Yongsheng Xiaoqu No.21, Yiwu, Zhejiang</t>
  </si>
  <si>
    <t>No.11,Mucheng Village, Suxi Town, Yiwu City</t>
  </si>
  <si>
    <t>No.16, Changjin Rd, Changjiang Bu Industry District, Henggang Town, . Shenzhen Guangdong, 518115</t>
  </si>
  <si>
    <t>2/F,NO.5 ,Building 13, Yinhai YiQu,Yiwu City Yiwu City CN</t>
  </si>
  <si>
    <t>201,NO.5,15 Building,ShangHe XiaoQu,HouZhai,Yiwu</t>
  </si>
  <si>
    <t>4F, Market Rd.3-7,Yiwu,Zhejiang</t>
  </si>
  <si>
    <t>No.755 west xuefeng road Yiwu City CN</t>
  </si>
  <si>
    <t>P.O.Box 67, Room A6, 8th Floor, East of Building2, Seg Science and Technology Park, Huaqiang Road, Futian District</t>
  </si>
  <si>
    <t>No. 6, Building 3, Shanghong East District, Houzhai Street,Yiwu,Zhejiang,China</t>
  </si>
  <si>
    <t>Room 301, Third Floor, No.58, Futian Second District, Choucheng Street</t>
  </si>
  <si>
    <t>2 floor,No 1 Building 1,Zhoucun district,Beiyuan street,Yiwu,China Yiwu city CN</t>
  </si>
  <si>
    <t>Unit C, 18/F, Bldg.B, Modern Window Tower, Huaqiang North Rd, Shenzhen Guangdong, 518000</t>
  </si>
  <si>
    <t>2/F,Gongren Nor.rd. yiwu city</t>
  </si>
  <si>
    <t>402,Unit 2,Building 40,Xiawang 3 Village,Jiangdong Road,Yiwu City,Zhejiang,China Yiwu City CN</t>
  </si>
  <si>
    <t>4F, No.421, Chouzhou Middle Road YiWu city</t>
  </si>
  <si>
    <t>Room 302,Unit 3,Building 35,District B,South Xiazhu, Jiangdong street Yiwu city</t>
  </si>
  <si>
    <t>No.236 Yinhai Road Yiwu City CN</t>
  </si>
  <si>
    <t>2F, No.262, Xue Feng West Road,YiWu,Zhejiang,China</t>
  </si>
  <si>
    <t>A-1111, Wealth Mansion, Futian Market,Yiwu,Zhejiang,China</t>
  </si>
  <si>
    <t>THỜI GIAN GIAO CỦA CÁC NHÀ VẬN CHUYỂN CỤ THỂ THEO TUYẾN VÀ THEO TRỌNG LƯỢNG</t>
  </si>
  <si>
    <t>Average of TG_giao</t>
  </si>
  <si>
    <t>Column Labels</t>
  </si>
  <si>
    <t>Huyện</t>
  </si>
  <si>
    <t>Huyện Total</t>
  </si>
  <si>
    <t>Quận</t>
  </si>
  <si>
    <t>Quận Total</t>
  </si>
  <si>
    <t>Grand Total</t>
  </si>
  <si>
    <t>Row Labels</t>
  </si>
  <si>
    <t>E</t>
  </si>
  <si>
    <t>CHI PHÍ GIAO CỦA CÁC NHÀ VẬN CHUYỂN CỤ THỂ THEO TUYẾN VÀ THEO TRỌNG LƯỢNG</t>
  </si>
  <si>
    <t>Average of Chi_phí</t>
  </si>
  <si>
    <t>A</t>
  </si>
  <si>
    <t>B</t>
  </si>
  <si>
    <t>C</t>
  </si>
  <si>
    <t>D</t>
  </si>
  <si>
    <t>SO SÁNH CÁC NHÀ VẬN CHUYỂN THUÊ NGOÀI TẠI TRUNG QUỐC</t>
  </si>
  <si>
    <t>Tên nhà cung cấp dịch vụ vận chuyển</t>
  </si>
  <si>
    <t>Thời gian lấy hàng</t>
  </si>
  <si>
    <t>Thời gian xử lý</t>
  </si>
  <si>
    <t>Thời gian thông quan</t>
  </si>
  <si>
    <t>Tổng Thời Gian Vận Chuyển</t>
  </si>
  <si>
    <t>Values</t>
  </si>
  <si>
    <t>Yiwu</t>
  </si>
  <si>
    <t>Thời gian xử lý kế hoạch</t>
  </si>
  <si>
    <t>ShenZhen</t>
  </si>
  <si>
    <t xml:space="preserve">Thời gian xử lý </t>
  </si>
  <si>
    <t>Thời gian lấy kế hoạch</t>
  </si>
  <si>
    <t>Thời gian lấy</t>
  </si>
  <si>
    <t>Thời gian thông quan kế hoạch</t>
  </si>
  <si>
    <t>Chi Phí lấy hàng</t>
  </si>
  <si>
    <t>Chi phí xử lý</t>
  </si>
  <si>
    <t>Tổng chi phí lấy hàng</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</si>
</sst>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0"/>
    <numFmt numFmtId="165" formatCode="d/m/yyyy\ hh:mm"/>
  </numFmts>
  <fonts count="13">
    <font>
      <sz val="10.0"/>
      <color rgb="FF000000"/>
      <name val="Arial"/>
      <scheme val="minor"/>
    </font>
    <font>
      <b/>
      <sz val="11.0"/>
      <color rgb="FF101A1A"/>
      <name val="Calibri"/>
    </font>
    <font>
      <b/>
      <sz val="10.0"/>
      <color rgb="FF101A1A"/>
      <name val="Arial"/>
    </font>
    <font>
      <sz val="11.0"/>
      <color theme="1"/>
      <name val="Calibri"/>
    </font>
    <font>
      <sz val="10.0"/>
      <color theme="1"/>
      <name val="Arial"/>
    </font>
    <font>
      <sz val="10.0"/>
      <color rgb="FF000000"/>
      <name val="Arial"/>
    </font>
    <font>
      <color theme="1"/>
      <name val="Arial"/>
      <scheme val="minor"/>
    </font>
    <font>
      <sz val="11.0"/>
      <color rgb="FF000000"/>
      <name val="Calibri"/>
    </font>
    <font>
      <b/>
      <sz val="12.0"/>
      <color rgb="FF101A1A"/>
      <name val="Arial"/>
    </font>
    <font/>
    <font>
      <sz val="10.0"/>
      <color rgb="FF101A1A"/>
      <name val="Arial"/>
    </font>
    <font>
      <b/>
      <sz val="13.0"/>
      <color rgb="FF000000"/>
      <name val="Arial"/>
    </font>
    <font>
      <b/>
      <sz val="10.0"/>
      <color rgb="FFFFFFFF"/>
      <name val="Arial"/>
    </font>
  </fonts>
  <fills count="8">
    <fill>
      <patternFill patternType="none"/>
    </fill>
    <fill>
      <patternFill patternType="lightGray"/>
    </fill>
    <fill>
      <patternFill patternType="solid">
        <fgColor theme="4"/>
        <bgColor theme="4"/>
      </patternFill>
    </fill>
    <fill>
      <patternFill patternType="solid">
        <fgColor rgb="FFF4F8F8"/>
        <bgColor rgb="FFF4F8F8"/>
      </patternFill>
    </fill>
    <fill>
      <patternFill patternType="solid">
        <fgColor rgb="FFFFFFFF"/>
        <bgColor rgb="FFFFFFFF"/>
      </patternFill>
    </fill>
    <fill>
      <patternFill patternType="solid">
        <fgColor rgb="FF2F9299"/>
        <bgColor rgb="FF2F9299"/>
      </patternFill>
    </fill>
    <fill>
      <patternFill patternType="solid">
        <fgColor rgb="FFDDEBF5"/>
        <bgColor rgb="FFDDEBF5"/>
      </patternFill>
    </fill>
    <fill>
      <patternFill patternType="solid">
        <fgColor rgb="FFF5BFA4"/>
        <bgColor rgb="FFF5BFA4"/>
      </patternFill>
    </fill>
  </fills>
  <borders count="23">
    <border/>
    <border>
      <left/>
      <right/>
      <top/>
      <bottom/>
    </border>
    <border>
      <left/>
      <right/>
      <top style="thin">
        <color rgb="FFE0ECEC"/>
      </top>
      <bottom/>
    </border>
    <border>
      <top style="thin">
        <color rgb="FFE0ECEC"/>
      </top>
    </border>
    <border>
      <left/>
      <top/>
    </border>
    <border>
      <top/>
    </border>
    <border>
      <right/>
      <top/>
    </border>
    <border>
      <left/>
      <bottom/>
    </border>
    <border>
      <bottom/>
    </border>
    <border>
      <right/>
      <bottom/>
    </border>
    <border>
      <left style="thin">
        <color rgb="FF000000"/>
      </left>
      <right style="thin">
        <color rgb="FF000000"/>
      </right>
      <top style="thin">
        <color rgb="FF000000"/>
      </top>
      <bottom style="thin">
        <color rgb="FF000000"/>
      </bottom>
    </border>
    <border>
      <left/>
      <top/>
      <bottom/>
    </border>
    <border>
      <top/>
      <bottom/>
    </border>
    <border>
      <right style="thin">
        <color rgb="FF000000"/>
      </right>
      <top/>
      <bottom/>
    </border>
    <border>
      <right style="thin">
        <color rgb="FF000000"/>
      </right>
    </border>
    <border>
      <left/>
      <right style="thin">
        <color rgb="FF000000"/>
      </right>
      <top/>
      <bottom style="thin">
        <color rgb="FF000000"/>
      </bottom>
    </border>
    <border>
      <left style="thin">
        <color rgb="FF000000"/>
      </left>
      <right style="thin">
        <color rgb="FF000000"/>
      </right>
      <top/>
      <bottom style="thin">
        <color rgb="FF000000"/>
      </bottom>
    </border>
    <border>
      <left style="thin">
        <color rgb="FF000000"/>
      </left>
      <right/>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s>
  <cellStyleXfs count="1">
    <xf borderId="0" fillId="0" fontId="0" numFmtId="0" applyAlignment="1" applyFont="1"/>
  </cellStyleXfs>
  <cellXfs count="102">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1" fillId="2" fontId="1" numFmtId="164" xfId="0" applyAlignment="1" applyBorder="1" applyFont="1" applyNumberFormat="1">
      <alignment horizontal="center" vertical="center"/>
    </xf>
    <xf borderId="1" fillId="2" fontId="2" numFmtId="0" xfId="0" applyAlignment="1" applyBorder="1" applyFont="1">
      <alignment horizontal="center" vertical="center"/>
    </xf>
    <xf borderId="2" fillId="3" fontId="3" numFmtId="0" xfId="0" applyAlignment="1" applyBorder="1" applyFill="1" applyFont="1">
      <alignment horizontal="center"/>
    </xf>
    <xf borderId="2" fillId="3" fontId="3" numFmtId="0" xfId="0" applyAlignment="1" applyBorder="1" applyFont="1">
      <alignment horizontal="left"/>
    </xf>
    <xf borderId="2" fillId="3" fontId="3" numFmtId="0" xfId="0" applyAlignment="1" applyBorder="1" applyFont="1">
      <alignment horizontal="right"/>
    </xf>
    <xf borderId="2" fillId="3" fontId="3" numFmtId="22" xfId="0" applyAlignment="1" applyBorder="1" applyFont="1" applyNumberFormat="1">
      <alignment horizontal="right"/>
    </xf>
    <xf borderId="2" fillId="3" fontId="3" numFmtId="22" xfId="0" applyAlignment="1" applyBorder="1" applyFont="1" applyNumberFormat="1">
      <alignment horizontal="center" vertical="center"/>
    </xf>
    <xf borderId="2" fillId="3" fontId="3" numFmtId="0" xfId="0" applyBorder="1" applyFont="1"/>
    <xf borderId="2" fillId="3" fontId="3" numFmtId="0" xfId="0" applyAlignment="1" applyBorder="1" applyFont="1">
      <alignment horizontal="center" vertical="center"/>
    </xf>
    <xf borderId="2" fillId="3" fontId="3" numFmtId="164" xfId="0" applyAlignment="1" applyBorder="1" applyFont="1" applyNumberFormat="1">
      <alignment horizontal="center" vertical="center"/>
    </xf>
    <xf borderId="2" fillId="3" fontId="4" numFmtId="164" xfId="0" applyBorder="1" applyFont="1" applyNumberFormat="1"/>
    <xf borderId="2" fillId="3" fontId="4" numFmtId="0" xfId="0" applyAlignment="1" applyBorder="1" applyFont="1">
      <alignment horizontal="center"/>
    </xf>
    <xf borderId="2" fillId="3" fontId="4" numFmtId="0" xfId="0" applyBorder="1" applyFont="1"/>
    <xf borderId="3" fillId="0" fontId="3" numFmtId="0" xfId="0" applyAlignment="1" applyBorder="1" applyFont="1">
      <alignment horizontal="center"/>
    </xf>
    <xf borderId="3" fillId="0" fontId="3" numFmtId="0" xfId="0" applyAlignment="1" applyBorder="1" applyFont="1">
      <alignment horizontal="left"/>
    </xf>
    <xf borderId="3" fillId="0" fontId="3" numFmtId="0" xfId="0" applyAlignment="1" applyBorder="1" applyFont="1">
      <alignment horizontal="right"/>
    </xf>
    <xf borderId="3" fillId="0" fontId="3" numFmtId="22" xfId="0" applyAlignment="1" applyBorder="1" applyFont="1" applyNumberFormat="1">
      <alignment horizontal="right"/>
    </xf>
    <xf borderId="3" fillId="0" fontId="3" numFmtId="22" xfId="0" applyAlignment="1" applyBorder="1" applyFont="1" applyNumberFormat="1">
      <alignment horizontal="center" vertical="center"/>
    </xf>
    <xf borderId="3" fillId="0" fontId="3" numFmtId="165" xfId="0" applyAlignment="1" applyBorder="1" applyFont="1" applyNumberFormat="1">
      <alignment horizontal="center"/>
    </xf>
    <xf borderId="3" fillId="0" fontId="3" numFmtId="0" xfId="0" applyBorder="1" applyFont="1"/>
    <xf borderId="3" fillId="0" fontId="3" numFmtId="0" xfId="0" applyAlignment="1" applyBorder="1" applyFont="1">
      <alignment horizontal="center" vertical="center"/>
    </xf>
    <xf borderId="3" fillId="0" fontId="3" numFmtId="164" xfId="0" applyAlignment="1" applyBorder="1" applyFont="1" applyNumberFormat="1">
      <alignment horizontal="center" vertical="center"/>
    </xf>
    <xf borderId="3" fillId="0" fontId="4" numFmtId="164" xfId="0" applyBorder="1" applyFont="1" applyNumberFormat="1"/>
    <xf borderId="3" fillId="0" fontId="4" numFmtId="0" xfId="0" applyAlignment="1" applyBorder="1" applyFont="1">
      <alignment horizontal="center"/>
    </xf>
    <xf borderId="3" fillId="0" fontId="4" numFmtId="0" xfId="0" applyBorder="1" applyFont="1"/>
    <xf borderId="3" fillId="0" fontId="3" numFmtId="14" xfId="0" applyAlignment="1" applyBorder="1" applyFont="1" applyNumberFormat="1">
      <alignment horizontal="center"/>
    </xf>
    <xf borderId="2" fillId="3" fontId="3" numFmtId="165" xfId="0" applyAlignment="1" applyBorder="1" applyFont="1" applyNumberFormat="1">
      <alignment horizontal="center"/>
    </xf>
    <xf borderId="2" fillId="3" fontId="3" numFmtId="14" xfId="0" applyAlignment="1" applyBorder="1" applyFont="1" applyNumberFormat="1">
      <alignment horizontal="right"/>
    </xf>
    <xf borderId="3" fillId="0" fontId="3" numFmtId="14" xfId="0" applyAlignment="1" applyBorder="1" applyFont="1" applyNumberFormat="1">
      <alignment horizontal="right"/>
    </xf>
    <xf borderId="0" fillId="0" fontId="3" numFmtId="0" xfId="0" applyAlignment="1" applyFont="1">
      <alignment horizontal="center"/>
    </xf>
    <xf borderId="0" fillId="0" fontId="3" numFmtId="0" xfId="0" applyAlignment="1" applyFont="1">
      <alignment horizontal="left"/>
    </xf>
    <xf borderId="0" fillId="0" fontId="3" numFmtId="0" xfId="0" applyAlignment="1" applyFont="1">
      <alignment horizontal="right"/>
    </xf>
    <xf borderId="0" fillId="0" fontId="3" numFmtId="0" xfId="0" applyAlignment="1" applyFont="1">
      <alignment horizontal="center" vertical="center"/>
    </xf>
    <xf borderId="0" fillId="0" fontId="3" numFmtId="0" xfId="0" applyFont="1"/>
    <xf borderId="0" fillId="0" fontId="3" numFmtId="164" xfId="0" applyAlignment="1" applyFont="1" applyNumberFormat="1">
      <alignment horizontal="center" vertical="center"/>
    </xf>
    <xf borderId="0" fillId="0" fontId="4" numFmtId="164" xfId="0" applyFont="1" applyNumberFormat="1"/>
    <xf borderId="0" fillId="0" fontId="4" numFmtId="0" xfId="0" applyFont="1"/>
    <xf borderId="0" fillId="0" fontId="5" numFmtId="164" xfId="0" applyFont="1" applyNumberFormat="1"/>
    <xf borderId="1" fillId="2" fontId="1" numFmtId="0" xfId="0" applyAlignment="1" applyBorder="1" applyFont="1">
      <alignment horizontal="center"/>
    </xf>
    <xf borderId="1" fillId="2" fontId="1" numFmtId="0" xfId="0" applyAlignment="1" applyBorder="1" applyFont="1">
      <alignment horizontal="left"/>
    </xf>
    <xf borderId="1" fillId="2" fontId="2" numFmtId="164" xfId="0" applyBorder="1" applyFont="1" applyNumberFormat="1"/>
    <xf borderId="2" fillId="4" fontId="3" numFmtId="22" xfId="0" applyAlignment="1" applyBorder="1" applyFill="1" applyFont="1" applyNumberFormat="1">
      <alignment horizontal="right"/>
    </xf>
    <xf borderId="0" fillId="0" fontId="5" numFmtId="164" xfId="0" applyFont="1" applyNumberFormat="1"/>
    <xf borderId="0" fillId="0" fontId="6" numFmtId="0" xfId="0" applyFont="1"/>
    <xf borderId="1" fillId="4" fontId="3" numFmtId="0" xfId="0" applyAlignment="1" applyBorder="1" applyFont="1">
      <alignment horizontal="right"/>
    </xf>
    <xf borderId="0" fillId="0" fontId="5" numFmtId="0" xfId="0" applyFont="1"/>
    <xf borderId="0" fillId="0" fontId="1" numFmtId="0" xfId="0" applyAlignment="1" applyFont="1">
      <alignment horizontal="center"/>
    </xf>
    <xf borderId="0" fillId="0" fontId="1" numFmtId="0" xfId="0" applyAlignment="1" applyFont="1">
      <alignment horizontal="left"/>
    </xf>
    <xf borderId="0" fillId="0" fontId="1" numFmtId="164" xfId="0" applyAlignment="1" applyFont="1" applyNumberFormat="1">
      <alignment horizontal="center"/>
    </xf>
    <xf borderId="0" fillId="0" fontId="1" numFmtId="1" xfId="0" applyAlignment="1" applyFont="1" applyNumberFormat="1">
      <alignment horizontal="center"/>
    </xf>
    <xf borderId="0" fillId="0" fontId="7" numFmtId="0" xfId="0" applyFont="1"/>
    <xf borderId="0" fillId="0" fontId="7" numFmtId="22" xfId="0" applyAlignment="1" applyFont="1" applyNumberFormat="1">
      <alignment horizontal="right"/>
    </xf>
    <xf borderId="0" fillId="0" fontId="7" numFmtId="165" xfId="0" applyAlignment="1" applyFont="1" applyNumberFormat="1">
      <alignment horizontal="right"/>
    </xf>
    <xf borderId="0" fillId="0" fontId="5" numFmtId="1" xfId="0" applyFont="1" applyNumberFormat="1"/>
    <xf borderId="3" fillId="0" fontId="3" numFmtId="165" xfId="0" applyAlignment="1" applyBorder="1" applyFont="1" applyNumberFormat="1">
      <alignment horizontal="right"/>
    </xf>
    <xf borderId="0" fillId="0" fontId="7" numFmtId="0" xfId="0" applyAlignment="1" applyFont="1">
      <alignment horizontal="right"/>
    </xf>
    <xf borderId="0" fillId="0" fontId="7" numFmtId="0" xfId="0" applyAlignment="1" applyFont="1">
      <alignment horizontal="center"/>
    </xf>
    <xf borderId="4" fillId="5" fontId="8" numFmtId="0" xfId="0" applyAlignment="1" applyBorder="1" applyFill="1" applyFont="1">
      <alignment horizontal="center" vertical="center"/>
    </xf>
    <xf borderId="5" fillId="0" fontId="9" numFmtId="0" xfId="0" applyBorder="1" applyFont="1"/>
    <xf borderId="6" fillId="0" fontId="9" numFmtId="0" xfId="0" applyBorder="1" applyFont="1"/>
    <xf borderId="0" fillId="0" fontId="8" numFmtId="0" xfId="0" applyAlignment="1" applyFont="1">
      <alignment vertical="center"/>
    </xf>
    <xf borderId="7" fillId="0" fontId="9" numFmtId="0" xfId="0" applyBorder="1" applyFont="1"/>
    <xf borderId="8" fillId="0" fontId="9" numFmtId="0" xfId="0" applyBorder="1" applyFont="1"/>
    <xf borderId="9" fillId="0" fontId="9" numFmtId="0" xfId="0" applyBorder="1" applyFont="1"/>
    <xf borderId="0" fillId="0" fontId="8" numFmtId="0" xfId="0" applyAlignment="1" applyFont="1">
      <alignment horizontal="center" vertical="center"/>
    </xf>
    <xf borderId="10" fillId="6" fontId="2" numFmtId="0" xfId="0" applyBorder="1" applyFill="1" applyFont="1"/>
    <xf borderId="10" fillId="6" fontId="2" numFmtId="0" xfId="0" applyAlignment="1" applyBorder="1" applyFont="1">
      <alignment horizontal="left"/>
    </xf>
    <xf borderId="10" fillId="0" fontId="10" numFmtId="164" xfId="0" applyBorder="1" applyFont="1" applyNumberFormat="1"/>
    <xf borderId="10" fillId="6" fontId="5" numFmtId="0" xfId="0" applyAlignment="1" applyBorder="1" applyFont="1">
      <alignment horizontal="left"/>
    </xf>
    <xf borderId="0" fillId="0" fontId="5" numFmtId="0" xfId="0" applyFont="1"/>
    <xf borderId="4" fillId="7" fontId="8" numFmtId="0" xfId="0" applyAlignment="1" applyBorder="1" applyFill="1" applyFont="1">
      <alignment horizontal="center" vertical="center"/>
    </xf>
    <xf borderId="10" fillId="2" fontId="2" numFmtId="0" xfId="0" applyBorder="1" applyFont="1"/>
    <xf borderId="10" fillId="0" fontId="5" numFmtId="0" xfId="0" applyAlignment="1" applyBorder="1" applyFont="1">
      <alignment horizontal="left"/>
    </xf>
    <xf borderId="10" fillId="0" fontId="5" numFmtId="1" xfId="0" applyBorder="1" applyFont="1" applyNumberFormat="1"/>
    <xf borderId="11" fillId="7" fontId="11" numFmtId="0" xfId="0" applyAlignment="1" applyBorder="1" applyFont="1">
      <alignment horizontal="center" vertical="center"/>
    </xf>
    <xf borderId="12" fillId="0" fontId="9" numFmtId="0" xfId="0" applyBorder="1" applyFont="1"/>
    <xf borderId="13" fillId="0" fontId="9" numFmtId="0" xfId="0" applyBorder="1" applyFont="1"/>
    <xf borderId="14" fillId="0" fontId="5" numFmtId="0" xfId="0" applyBorder="1" applyFont="1"/>
    <xf borderId="10" fillId="5" fontId="12" numFmtId="0" xfId="0" applyAlignment="1" applyBorder="1" applyFont="1">
      <alignment horizontal="center" shrinkToFit="0" vertical="center" wrapText="1"/>
    </xf>
    <xf borderId="10" fillId="5" fontId="12" numFmtId="0" xfId="0" applyAlignment="1" applyBorder="1" applyFont="1">
      <alignment horizontal="center" vertical="center"/>
    </xf>
    <xf borderId="15" fillId="5" fontId="12" numFmtId="0" xfId="0" applyAlignment="1" applyBorder="1" applyFont="1">
      <alignment horizontal="center" vertical="center"/>
    </xf>
    <xf borderId="16" fillId="5" fontId="12" numFmtId="0" xfId="0" applyAlignment="1" applyBorder="1" applyFont="1">
      <alignment horizontal="center" vertical="center"/>
    </xf>
    <xf borderId="17" fillId="5" fontId="12" numFmtId="0" xfId="0" applyAlignment="1" applyBorder="1" applyFont="1">
      <alignment horizontal="center" vertical="center"/>
    </xf>
    <xf borderId="10" fillId="0" fontId="5" numFmtId="0" xfId="0" applyAlignment="1" applyBorder="1" applyFont="1">
      <alignment horizontal="center"/>
    </xf>
    <xf borderId="10" fillId="0" fontId="4" numFmtId="164" xfId="0" applyBorder="1" applyFont="1" applyNumberFormat="1"/>
    <xf borderId="10" fillId="0" fontId="5" numFmtId="164" xfId="0" applyBorder="1" applyFont="1" applyNumberFormat="1"/>
    <xf borderId="14" fillId="0" fontId="5" numFmtId="164" xfId="0" applyBorder="1" applyFont="1" applyNumberFormat="1"/>
    <xf borderId="18" fillId="0" fontId="5" numFmtId="0" xfId="0" applyAlignment="1" applyBorder="1" applyFont="1">
      <alignment horizontal="left"/>
    </xf>
    <xf borderId="10" fillId="0" fontId="5" numFmtId="164" xfId="0" applyBorder="1" applyFont="1" applyNumberFormat="1"/>
    <xf borderId="19" fillId="0" fontId="5" numFmtId="164" xfId="0" applyBorder="1" applyFont="1" applyNumberFormat="1"/>
    <xf borderId="20" fillId="0" fontId="5" numFmtId="0" xfId="0" applyAlignment="1" applyBorder="1" applyFont="1">
      <alignment horizontal="left"/>
    </xf>
    <xf borderId="21" fillId="0" fontId="5" numFmtId="164" xfId="0" applyBorder="1" applyFont="1" applyNumberFormat="1"/>
    <xf borderId="22" fillId="0" fontId="5" numFmtId="164" xfId="0" applyBorder="1" applyFont="1" applyNumberFormat="1"/>
    <xf borderId="0" fillId="0" fontId="5" numFmtId="0" xfId="0" applyAlignment="1" applyFont="1">
      <alignment horizontal="left"/>
    </xf>
    <xf borderId="10" fillId="5" fontId="12" numFmtId="2" xfId="0" applyAlignment="1" applyBorder="1" applyFont="1" applyNumberFormat="1">
      <alignment horizontal="center" shrinkToFit="0" vertical="center" wrapText="1"/>
    </xf>
    <xf borderId="10" fillId="5" fontId="12" numFmtId="2" xfId="0" applyAlignment="1" applyBorder="1" applyFont="1" applyNumberFormat="1">
      <alignment horizontal="center" vertical="center"/>
    </xf>
    <xf borderId="10" fillId="0" fontId="5" numFmtId="2" xfId="0" applyAlignment="1" applyBorder="1" applyFont="1" applyNumberFormat="1">
      <alignment horizontal="center"/>
    </xf>
    <xf borderId="10" fillId="0" fontId="5" numFmtId="2" xfId="0" applyBorder="1" applyFont="1" applyNumberFormat="1"/>
    <xf borderId="10" fillId="0" fontId="4" numFmtId="2" xfId="0" applyBorder="1" applyFont="1" applyNumberFormat="1"/>
    <xf borderId="0" fillId="0" fontId="5" numFmtId="2" xfId="0" applyFont="1" applyNumberFormat="1"/>
  </cellXfs>
  <cellStyles count="1">
    <cellStyle xfId="0" name="Normal" builtinId="0"/>
  </cellStyles>
  <dxfs count="7">
    <dxf>
      <font/>
      <fill>
        <patternFill patternType="none"/>
      </fill>
      <border/>
    </dxf>
    <dxf>
      <font/>
      <fill>
        <patternFill patternType="solid">
          <fgColor theme="9"/>
          <bgColor theme="9"/>
        </patternFill>
      </fill>
      <border/>
    </dxf>
    <dxf>
      <font/>
      <fill>
        <patternFill patternType="solid">
          <fgColor rgb="FFB4E4E8"/>
          <bgColor rgb="FFB4E4E8"/>
        </patternFill>
      </fill>
      <border/>
    </dxf>
    <dxf>
      <font/>
      <fill>
        <patternFill patternType="solid">
          <fgColor rgb="FFD9F1F3"/>
          <bgColor rgb="FFD9F1F3"/>
        </patternFill>
      </fill>
      <border/>
    </dxf>
    <dxf>
      <font/>
      <fill>
        <patternFill patternType="solid">
          <fgColor theme="4"/>
          <bgColor theme="4"/>
        </patternFill>
      </fill>
      <border/>
    </dxf>
    <dxf>
      <font/>
      <fill>
        <patternFill patternType="solid">
          <fgColor rgb="FFEAF2F2"/>
          <bgColor rgb="FFEAF2F2"/>
        </patternFill>
      </fill>
      <border/>
    </dxf>
    <dxf>
      <font/>
      <fill>
        <patternFill patternType="solid">
          <fgColor rgb="FFF4F8F8"/>
          <bgColor rgb="FFF4F8F8"/>
        </patternFill>
      </fill>
      <border/>
    </dxf>
  </dxfs>
  <tableStyles count="5">
    <tableStyle count="4" pivot="0" name="OrderList-style">
      <tableStyleElement dxfId="1" type="headerRow"/>
      <tableStyleElement dxfId="2" type="firstRowStripe"/>
      <tableStyleElement dxfId="3" type="secondRowStripe"/>
      <tableStyleElement dxfId="1" type="totalRow"/>
    </tableStyle>
    <tableStyle count="4" pivot="0" name="HubVN-style">
      <tableStyleElement dxfId="4" type="headerRow"/>
      <tableStyleElement dxfId="5" type="firstRowStripe"/>
      <tableStyleElement dxfId="6" type="secondRowStripe"/>
      <tableStyleElement dxfId="4" type="totalRow"/>
    </tableStyle>
    <tableStyle count="4" pivot="0" name="HubCN-style">
      <tableStyleElement dxfId="4" type="headerRow"/>
      <tableStyleElement dxfId="5" type="firstRowStripe"/>
      <tableStyleElement dxfId="6" type="secondRowStripe"/>
      <tableStyleElement dxfId="4" type="totalRow"/>
    </tableStyle>
    <tableStyle count="3" pivot="0" name="VendorMap-style">
      <tableStyleElement dxfId="4" type="headerRow"/>
      <tableStyleElement dxfId="6" type="firstRowStripe"/>
      <tableStyleElement dxfId="6" type="secondRowStripe"/>
    </tableStyle>
    <tableStyle count="3" pivot="0" name="so sánh nhà vận chuyển CN-style">
      <tableStyleElement dxfId="4" type="headerRow"/>
      <tableStyleElement dxfId="6"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7431977252843394"/>
          <c:y val="0.24288111527042727"/>
          <c:w val="0.6249857830271216"/>
          <c:h val="0.6828893765328514"/>
        </c:manualLayout>
      </c:layout>
      <c:barChart>
        <c:barDir val="col"/>
        <c:ser>
          <c:idx val="0"/>
          <c:order val="0"/>
          <c:tx>
            <c:v>Huyện - E</c:v>
          </c:tx>
          <c:spPr>
            <a:solidFill>
              <a:schemeClr val="accent5"/>
            </a:solidFill>
            <a:ln cmpd="sng">
              <a:solidFill>
                <a:srgbClr val="000000"/>
              </a:solidFill>
            </a:ln>
          </c:spPr>
          <c:dLbls>
            <c:numFmt formatCode="General" sourceLinked="1"/>
            <c:txPr>
              <a:bodyPr/>
              <a:lstStyle/>
              <a:p>
                <a:pPr lvl="0">
                  <a:defRPr b="0" i="0" sz="900">
                    <a:latin typeface="+mn-lt"/>
                  </a:defRPr>
                </a:pPr>
              </a:p>
            </c:txPr>
            <c:showLegendKey val="0"/>
            <c:showVal val="1"/>
            <c:showCatName val="0"/>
            <c:showSerName val="0"/>
            <c:showPercent val="0"/>
            <c:showBubbleSize val="0"/>
          </c:dLbls>
          <c:cat>
            <c:strRef>
              <c:f>Order_list_pivot_table!$A$7:$A$10</c:f>
            </c:strRef>
          </c:cat>
          <c:val>
            <c:numRef>
              <c:f>Order_list_pivot_table!$B$7:$B$10</c:f>
              <c:numCache/>
            </c:numRef>
          </c:val>
        </c:ser>
        <c:ser>
          <c:idx val="1"/>
          <c:order val="1"/>
          <c:tx>
            <c:v>Quận - E</c:v>
          </c:tx>
          <c:spPr>
            <a:solidFill>
              <a:schemeClr val="accent5"/>
            </a:solidFill>
            <a:ln cmpd="sng">
              <a:solidFill>
                <a:srgbClr val="000000"/>
              </a:solidFill>
            </a:ln>
          </c:spPr>
          <c:dLbls>
            <c:numFmt formatCode="General" sourceLinked="1"/>
            <c:txPr>
              <a:bodyPr/>
              <a:lstStyle/>
              <a:p>
                <a:pPr lvl="0">
                  <a:defRPr b="0" i="0" sz="900">
                    <a:latin typeface="+mn-lt"/>
                  </a:defRPr>
                </a:pPr>
              </a:p>
            </c:txPr>
            <c:showLegendKey val="0"/>
            <c:showVal val="1"/>
            <c:showCatName val="0"/>
            <c:showSerName val="0"/>
            <c:showPercent val="0"/>
            <c:showBubbleSize val="0"/>
          </c:dLbls>
          <c:cat>
            <c:strRef>
              <c:f>Order_list_pivot_table!$A$7:$A$10</c:f>
            </c:strRef>
          </c:cat>
          <c:val>
            <c:numRef>
              <c:f>Order_list_pivot_table!$D$7:$D$10</c:f>
              <c:numCache/>
            </c:numRef>
          </c:val>
        </c:ser>
        <c:axId val="1638300368"/>
        <c:axId val="1825195035"/>
      </c:barChart>
      <c:catAx>
        <c:axId val="1638300368"/>
        <c:scaling>
          <c:orientation val="minMax"/>
        </c:scaling>
        <c:delete val="0"/>
        <c:axPos val="b"/>
        <c:title>
          <c:tx>
            <c:rich>
              <a:bodyPr/>
              <a:lstStyle/>
              <a:p>
                <a:pPr lvl="0">
                  <a:defRPr b="0">
                    <a:solidFill>
                      <a:srgbClr val="112B3C"/>
                    </a:solidFill>
                    <a:latin typeface="+mn-lt"/>
                  </a:defRPr>
                </a:pPr>
                <a:r>
                  <a:rPr b="0">
                    <a:solidFill>
                      <a:srgbClr val="112B3C"/>
                    </a:solidFill>
                    <a:latin typeface="+mn-lt"/>
                  </a:rPr>
                  <a:t/>
                </a:r>
              </a:p>
            </c:rich>
          </c:tx>
          <c:overlay val="0"/>
        </c:title>
        <c:numFmt formatCode="General" sourceLinked="1"/>
        <c:majorTickMark val="none"/>
        <c:minorTickMark val="none"/>
        <c:spPr/>
        <c:txPr>
          <a:bodyPr/>
          <a:lstStyle/>
          <a:p>
            <a:pPr lvl="0">
              <a:defRPr b="0" i="0" sz="900">
                <a:solidFill>
                  <a:srgbClr val="112B3C"/>
                </a:solidFill>
                <a:latin typeface="+mn-lt"/>
              </a:defRPr>
            </a:pPr>
          </a:p>
        </c:txPr>
        <c:crossAx val="1825195035"/>
      </c:catAx>
      <c:valAx>
        <c:axId val="1825195035"/>
        <c:scaling>
          <c:orientation val="minMax"/>
        </c:scaling>
        <c:delete val="0"/>
        <c:axPos val="l"/>
        <c:majorGridlines>
          <c:spPr>
            <a:ln>
              <a:solidFill>
                <a:srgbClr val="B7B7B7"/>
              </a:solidFill>
            </a:ln>
          </c:spPr>
        </c:majorGridlines>
        <c:title>
          <c:tx>
            <c:rich>
              <a:bodyPr/>
              <a:lstStyle/>
              <a:p>
                <a:pPr lvl="0">
                  <a:defRPr b="0">
                    <a:solidFill>
                      <a:srgbClr val="112B3C"/>
                    </a:solidFill>
                    <a:latin typeface="+mn-lt"/>
                  </a:defRPr>
                </a:pPr>
                <a:r>
                  <a:rPr b="0">
                    <a:solidFill>
                      <a:srgbClr val="112B3C"/>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112B3C"/>
                </a:solidFill>
                <a:latin typeface="+mn-lt"/>
              </a:defRPr>
            </a:pPr>
          </a:p>
        </c:txPr>
        <c:crossAx val="1638300368"/>
      </c:valAx>
    </c:plotArea>
    <c:legend>
      <c:legendPos val="r"/>
      <c:overlay val="0"/>
      <c:txPr>
        <a:bodyPr/>
        <a:lstStyle/>
        <a:p>
          <a:pPr lvl="0">
            <a:defRPr b="0" i="0" sz="900">
              <a:solidFill>
                <a:srgbClr val="294050"/>
              </a:solidFill>
              <a:latin typeface="+mn-lt"/>
            </a:defRPr>
          </a:pPr>
        </a:p>
      </c:txPr>
    </c:legend>
    <c:plotVisOnly val="1"/>
  </c:chart>
  <c:spPr>
    <a:solidFill>
      <a:schemeClr val="accent1"/>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tx>
            <c:v>Huyện - A</c:v>
          </c:tx>
          <c:spPr>
            <a:solidFill>
              <a:schemeClr val="accent5"/>
            </a:solidFill>
            <a:ln cmpd="sng">
              <a:solidFill>
                <a:srgbClr val="000000"/>
              </a:solidFill>
            </a:ln>
          </c:spPr>
          <c:dLbls>
            <c:numFmt formatCode="General" sourceLinked="1"/>
            <c:txPr>
              <a:bodyPr/>
              <a:lstStyle/>
              <a:p>
                <a:pPr lvl="0">
                  <a:defRPr b="0" i="0" sz="900">
                    <a:latin typeface="+mn-lt"/>
                  </a:defRPr>
                </a:pPr>
              </a:p>
            </c:txPr>
            <c:showLegendKey val="0"/>
            <c:showVal val="1"/>
            <c:showCatName val="0"/>
            <c:showSerName val="0"/>
            <c:showPercent val="0"/>
            <c:showBubbleSize val="0"/>
          </c:dLbls>
          <c:cat>
            <c:strRef>
              <c:f>Order_list_pivot_table!$A$28:$A$31</c:f>
            </c:strRef>
          </c:cat>
          <c:val>
            <c:numRef>
              <c:f>Order_list_pivot_table!$B$28:$B$31</c:f>
              <c:numCache/>
            </c:numRef>
          </c:val>
        </c:ser>
        <c:ser>
          <c:idx val="1"/>
          <c:order val="1"/>
          <c:tx>
            <c:v>Huyện - B</c:v>
          </c:tx>
          <c:spPr>
            <a:solidFill>
              <a:schemeClr val="accent5"/>
            </a:solidFill>
            <a:ln cmpd="sng">
              <a:solidFill>
                <a:srgbClr val="000000"/>
              </a:solidFill>
            </a:ln>
          </c:spPr>
          <c:dLbls>
            <c:numFmt formatCode="General" sourceLinked="1"/>
            <c:txPr>
              <a:bodyPr/>
              <a:lstStyle/>
              <a:p>
                <a:pPr lvl="0">
                  <a:defRPr b="0" i="0" sz="900">
                    <a:latin typeface="+mn-lt"/>
                  </a:defRPr>
                </a:pPr>
              </a:p>
            </c:txPr>
            <c:showLegendKey val="0"/>
            <c:showVal val="1"/>
            <c:showCatName val="0"/>
            <c:showSerName val="0"/>
            <c:showPercent val="0"/>
            <c:showBubbleSize val="0"/>
          </c:dLbls>
          <c:cat>
            <c:strRef>
              <c:f>Order_list_pivot_table!$A$28:$A$31</c:f>
            </c:strRef>
          </c:cat>
          <c:val>
            <c:numRef>
              <c:f>Order_list_pivot_table!$C$28:$C$31</c:f>
              <c:numCache/>
            </c:numRef>
          </c:val>
        </c:ser>
        <c:ser>
          <c:idx val="2"/>
          <c:order val="2"/>
          <c:tx>
            <c:v>Huyện - C</c:v>
          </c:tx>
          <c:spPr>
            <a:solidFill>
              <a:schemeClr val="accent5"/>
            </a:solidFill>
            <a:ln cmpd="sng">
              <a:solidFill>
                <a:srgbClr val="000000"/>
              </a:solidFill>
            </a:ln>
          </c:spPr>
          <c:dLbls>
            <c:numFmt formatCode="General" sourceLinked="1"/>
            <c:txPr>
              <a:bodyPr/>
              <a:lstStyle/>
              <a:p>
                <a:pPr lvl="0">
                  <a:defRPr b="0" i="0" sz="900">
                    <a:latin typeface="+mn-lt"/>
                  </a:defRPr>
                </a:pPr>
              </a:p>
            </c:txPr>
            <c:showLegendKey val="0"/>
            <c:showVal val="1"/>
            <c:showCatName val="0"/>
            <c:showSerName val="0"/>
            <c:showPercent val="0"/>
            <c:showBubbleSize val="0"/>
          </c:dLbls>
          <c:cat>
            <c:strRef>
              <c:f>Order_list_pivot_table!$A$28:$A$31</c:f>
            </c:strRef>
          </c:cat>
          <c:val>
            <c:numRef>
              <c:f>Order_list_pivot_table!$D$28:$D$31</c:f>
              <c:numCache/>
            </c:numRef>
          </c:val>
        </c:ser>
        <c:ser>
          <c:idx val="3"/>
          <c:order val="3"/>
          <c:tx>
            <c:v>Huyện - D</c:v>
          </c:tx>
          <c:spPr>
            <a:solidFill>
              <a:schemeClr val="accent5"/>
            </a:solidFill>
            <a:ln cmpd="sng">
              <a:solidFill>
                <a:srgbClr val="000000"/>
              </a:solidFill>
            </a:ln>
          </c:spPr>
          <c:dLbls>
            <c:numFmt formatCode="General" sourceLinked="1"/>
            <c:txPr>
              <a:bodyPr/>
              <a:lstStyle/>
              <a:p>
                <a:pPr lvl="0">
                  <a:defRPr b="0" i="0" sz="900">
                    <a:latin typeface="+mn-lt"/>
                  </a:defRPr>
                </a:pPr>
              </a:p>
            </c:txPr>
            <c:showLegendKey val="0"/>
            <c:showVal val="1"/>
            <c:showCatName val="0"/>
            <c:showSerName val="0"/>
            <c:showPercent val="0"/>
            <c:showBubbleSize val="0"/>
          </c:dLbls>
          <c:cat>
            <c:strRef>
              <c:f>Order_list_pivot_table!$A$28:$A$31</c:f>
            </c:strRef>
          </c:cat>
          <c:val>
            <c:numRef>
              <c:f>Order_list_pivot_table!$E$28:$E$31</c:f>
              <c:numCache/>
            </c:numRef>
          </c:val>
        </c:ser>
        <c:ser>
          <c:idx val="4"/>
          <c:order val="4"/>
          <c:tx>
            <c:v>Huyện - E</c:v>
          </c:tx>
          <c:spPr>
            <a:solidFill>
              <a:schemeClr val="accent6"/>
            </a:solidFill>
            <a:ln cmpd="sng">
              <a:solidFill>
                <a:srgbClr val="000000"/>
              </a:solidFill>
            </a:ln>
          </c:spPr>
          <c:dLbls>
            <c:numFmt formatCode="General" sourceLinked="1"/>
            <c:txPr>
              <a:bodyPr/>
              <a:lstStyle/>
              <a:p>
                <a:pPr lvl="0">
                  <a:defRPr b="0" i="0" sz="900">
                    <a:latin typeface="+mn-lt"/>
                  </a:defRPr>
                </a:pPr>
              </a:p>
            </c:txPr>
            <c:showLegendKey val="0"/>
            <c:showVal val="1"/>
            <c:showCatName val="0"/>
            <c:showSerName val="0"/>
            <c:showPercent val="0"/>
            <c:showBubbleSize val="0"/>
          </c:dLbls>
          <c:cat>
            <c:strRef>
              <c:f>Order_list_pivot_table!$A$28:$A$31</c:f>
            </c:strRef>
          </c:cat>
          <c:val>
            <c:numRef>
              <c:f>Order_list_pivot_table!$F$28:$F$31</c:f>
              <c:numCache/>
            </c:numRef>
          </c:val>
        </c:ser>
        <c:axId val="661373564"/>
        <c:axId val="359455617"/>
      </c:barChart>
      <c:catAx>
        <c:axId val="661373564"/>
        <c:scaling>
          <c:orientation val="minMax"/>
        </c:scaling>
        <c:delete val="0"/>
        <c:axPos val="b"/>
        <c:title>
          <c:tx>
            <c:rich>
              <a:bodyPr/>
              <a:lstStyle/>
              <a:p>
                <a:pPr lvl="0">
                  <a:defRPr b="0">
                    <a:solidFill>
                      <a:srgbClr val="112B3C"/>
                    </a:solidFill>
                    <a:latin typeface="+mn-lt"/>
                  </a:defRPr>
                </a:pPr>
                <a:r>
                  <a:rPr b="0">
                    <a:solidFill>
                      <a:srgbClr val="112B3C"/>
                    </a:solidFill>
                    <a:latin typeface="+mn-lt"/>
                  </a:rPr>
                  <a:t/>
                </a:r>
              </a:p>
            </c:rich>
          </c:tx>
          <c:overlay val="0"/>
        </c:title>
        <c:numFmt formatCode="General" sourceLinked="1"/>
        <c:majorTickMark val="none"/>
        <c:minorTickMark val="none"/>
        <c:spPr/>
        <c:txPr>
          <a:bodyPr/>
          <a:lstStyle/>
          <a:p>
            <a:pPr lvl="0">
              <a:defRPr b="0" i="0" sz="900">
                <a:solidFill>
                  <a:srgbClr val="112B3C"/>
                </a:solidFill>
                <a:latin typeface="+mn-lt"/>
              </a:defRPr>
            </a:pPr>
          </a:p>
        </c:txPr>
        <c:crossAx val="359455617"/>
      </c:catAx>
      <c:valAx>
        <c:axId val="359455617"/>
        <c:scaling>
          <c:orientation val="minMax"/>
        </c:scaling>
        <c:delete val="0"/>
        <c:axPos val="l"/>
        <c:majorGridlines>
          <c:spPr>
            <a:ln>
              <a:solidFill>
                <a:srgbClr val="B7B7B7"/>
              </a:solidFill>
            </a:ln>
          </c:spPr>
        </c:majorGridlines>
        <c:title>
          <c:tx>
            <c:rich>
              <a:bodyPr/>
              <a:lstStyle/>
              <a:p>
                <a:pPr lvl="0">
                  <a:defRPr b="0">
                    <a:solidFill>
                      <a:srgbClr val="112B3C"/>
                    </a:solidFill>
                    <a:latin typeface="+mn-lt"/>
                  </a:defRPr>
                </a:pPr>
                <a:r>
                  <a:rPr b="0">
                    <a:solidFill>
                      <a:srgbClr val="112B3C"/>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112B3C"/>
                </a:solidFill>
                <a:latin typeface="+mn-lt"/>
              </a:defRPr>
            </a:pPr>
          </a:p>
        </c:txPr>
        <c:crossAx val="661373564"/>
      </c:valAx>
    </c:plotArea>
    <c:legend>
      <c:legendPos val="r"/>
      <c:overlay val="0"/>
      <c:txPr>
        <a:bodyPr/>
        <a:lstStyle/>
        <a:p>
          <a:pPr lvl="0">
            <a:defRPr b="0" i="0" sz="900">
              <a:solidFill>
                <a:srgbClr val="294050"/>
              </a:solidFill>
              <a:latin typeface="+mn-lt"/>
            </a:defRPr>
          </a:pPr>
        </a:p>
      </c:txPr>
    </c:legend>
    <c:plotVisOnly val="1"/>
  </c:chart>
  <c:spPr>
    <a:solidFill>
      <a:schemeClr val="accent1"/>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000">
                <a:solidFill>
                  <a:srgbClr val="7E8D96"/>
                </a:solidFill>
                <a:latin typeface="+mn-lt"/>
              </a:defRPr>
            </a:pPr>
            <a:r>
              <a:rPr b="1" i="0" sz="1000">
                <a:solidFill>
                  <a:srgbClr val="7E8D96"/>
                </a:solidFill>
                <a:latin typeface="+mn-lt"/>
              </a:rPr>
              <a:t>BIỂU ĐỒ SO SÁNH THỜI GIAN VẬN CHUYỂN CỦA NHÀ CUNG CẤP DỊCH VỤ THUÊ  NGOÀI TẠI TRUNG QUỐC</a:t>
            </a:r>
          </a:p>
        </c:rich>
      </c:tx>
      <c:overlay val="0"/>
    </c:title>
    <c:plotArea>
      <c:layout/>
      <c:barChart>
        <c:barDir val="col"/>
        <c:ser>
          <c:idx val="0"/>
          <c:order val="0"/>
          <c:tx>
            <c:v>Yiwu</c:v>
          </c:tx>
          <c:spPr>
            <a:solidFill>
              <a:schemeClr val="accent1"/>
            </a:solidFill>
            <a:ln cmpd="sng">
              <a:solidFill>
                <a:srgbClr val="000000"/>
              </a:solidFill>
            </a:ln>
          </c:spPr>
          <c:dLbls>
            <c:numFmt formatCode="General" sourceLinked="1"/>
            <c:txPr>
              <a:bodyPr/>
              <a:lstStyle/>
              <a:p>
                <a:pPr lvl="0">
                  <a:defRPr b="0" i="0" sz="900">
                    <a:latin typeface="+mn-lt"/>
                  </a:defRPr>
                </a:pPr>
              </a:p>
            </c:txPr>
            <c:showLegendKey val="0"/>
            <c:showVal val="1"/>
            <c:showCatName val="0"/>
            <c:showSerName val="0"/>
            <c:showPercent val="0"/>
            <c:showBubbleSize val="0"/>
          </c:dLbls>
          <c:cat>
            <c:strRef>
              <c:f>'so sánh nhà vận chuyển CN'!$B$3:$E$3</c:f>
            </c:strRef>
          </c:cat>
          <c:val>
            <c:numRef>
              <c:f>'so sánh nhà vận chuyển CN'!$B$4:$E$4</c:f>
              <c:numCache/>
            </c:numRef>
          </c:val>
        </c:ser>
        <c:ser>
          <c:idx val="1"/>
          <c:order val="1"/>
          <c:tx>
            <c:v>ShenZhen</c:v>
          </c:tx>
          <c:spPr>
            <a:solidFill>
              <a:schemeClr val="accent1"/>
            </a:solidFill>
            <a:ln cmpd="sng">
              <a:solidFill>
                <a:srgbClr val="000000"/>
              </a:solidFill>
            </a:ln>
          </c:spPr>
          <c:dLbls>
            <c:numFmt formatCode="General" sourceLinked="1"/>
            <c:txPr>
              <a:bodyPr/>
              <a:lstStyle/>
              <a:p>
                <a:pPr lvl="0">
                  <a:defRPr b="0" i="0" sz="900">
                    <a:latin typeface="+mn-lt"/>
                  </a:defRPr>
                </a:pPr>
              </a:p>
            </c:txPr>
            <c:showLegendKey val="0"/>
            <c:showVal val="1"/>
            <c:showCatName val="0"/>
            <c:showSerName val="0"/>
            <c:showPercent val="0"/>
            <c:showBubbleSize val="0"/>
          </c:dLbls>
          <c:cat>
            <c:strRef>
              <c:f>'so sánh nhà vận chuyển CN'!$B$3:$E$3</c:f>
            </c:strRef>
          </c:cat>
          <c:val>
            <c:numRef>
              <c:f>'so sánh nhà vận chuyển CN'!$B$5:$E$5</c:f>
              <c:numCache/>
            </c:numRef>
          </c:val>
        </c:ser>
        <c:axId val="1392491083"/>
        <c:axId val="1797369792"/>
      </c:barChart>
      <c:catAx>
        <c:axId val="1392491083"/>
        <c:scaling>
          <c:orientation val="minMax"/>
        </c:scaling>
        <c:delete val="0"/>
        <c:axPos val="b"/>
        <c:title>
          <c:tx>
            <c:rich>
              <a:bodyPr/>
              <a:lstStyle/>
              <a:p>
                <a:pPr lvl="0">
                  <a:defRPr b="0">
                    <a:solidFill>
                      <a:srgbClr val="112B3C"/>
                    </a:solidFill>
                    <a:latin typeface="+mn-lt"/>
                  </a:defRPr>
                </a:pPr>
                <a:r>
                  <a:rPr b="0">
                    <a:solidFill>
                      <a:srgbClr val="112B3C"/>
                    </a:solidFill>
                    <a:latin typeface="+mn-lt"/>
                  </a:rPr>
                  <a:t/>
                </a:r>
              </a:p>
            </c:rich>
          </c:tx>
          <c:overlay val="0"/>
        </c:title>
        <c:numFmt formatCode="General" sourceLinked="1"/>
        <c:majorTickMark val="none"/>
        <c:minorTickMark val="none"/>
        <c:spPr/>
        <c:txPr>
          <a:bodyPr/>
          <a:lstStyle/>
          <a:p>
            <a:pPr lvl="0">
              <a:defRPr b="0" i="0" sz="900">
                <a:solidFill>
                  <a:srgbClr val="112B3C"/>
                </a:solidFill>
                <a:latin typeface="+mn-lt"/>
              </a:defRPr>
            </a:pPr>
          </a:p>
        </c:txPr>
        <c:crossAx val="1797369792"/>
      </c:catAx>
      <c:valAx>
        <c:axId val="1797369792"/>
        <c:scaling>
          <c:orientation val="minMax"/>
        </c:scaling>
        <c:delete val="0"/>
        <c:axPos val="l"/>
        <c:majorGridlines>
          <c:spPr>
            <a:ln>
              <a:solidFill>
                <a:srgbClr val="B7B7B7"/>
              </a:solidFill>
            </a:ln>
          </c:spPr>
        </c:majorGridlines>
        <c:title>
          <c:tx>
            <c:rich>
              <a:bodyPr/>
              <a:lstStyle/>
              <a:p>
                <a:pPr lvl="0">
                  <a:defRPr b="0">
                    <a:solidFill>
                      <a:srgbClr val="112B3C"/>
                    </a:solidFill>
                    <a:latin typeface="+mn-lt"/>
                  </a:defRPr>
                </a:pPr>
                <a:r>
                  <a:rPr b="0">
                    <a:solidFill>
                      <a:srgbClr val="112B3C"/>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112B3C"/>
                </a:solidFill>
                <a:latin typeface="+mn-lt"/>
              </a:defRPr>
            </a:pPr>
          </a:p>
        </c:txPr>
        <c:crossAx val="1392491083"/>
      </c:valAx>
    </c:plotArea>
    <c:legend>
      <c:legendPos val="b"/>
      <c:overlay val="0"/>
      <c:txPr>
        <a:bodyPr/>
        <a:lstStyle/>
        <a:p>
          <a:pPr lvl="0">
            <a:defRPr b="0" i="0" sz="900">
              <a:solidFill>
                <a:srgbClr val="294050"/>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300">
                <a:solidFill>
                  <a:srgbClr val="7E8D96"/>
                </a:solidFill>
                <a:latin typeface="+mn-lt"/>
              </a:defRPr>
            </a:pPr>
            <a:r>
              <a:rPr b="0" i="0" sz="1300">
                <a:solidFill>
                  <a:srgbClr val="7E8D96"/>
                </a:solidFill>
                <a:latin typeface="+mn-lt"/>
              </a:rPr>
              <a:t>BIỂU ĐỒ SO SÁNH CHI PHÍ VẬN CHUYỂN CỦA NHÀ CUNG CẤP DỊCH VỤ THUÊ  NGOÀI TẠI TRUNG QUỐC</a:t>
            </a:r>
          </a:p>
        </c:rich>
      </c:tx>
      <c:overlay val="0"/>
    </c:title>
    <c:plotArea>
      <c:layout/>
      <c:barChart>
        <c:barDir val="col"/>
        <c:ser>
          <c:idx val="0"/>
          <c:order val="0"/>
          <c:tx>
            <c:v>Yiwu</c:v>
          </c:tx>
          <c:spPr>
            <a:solidFill>
              <a:schemeClr val="accent1"/>
            </a:solidFill>
            <a:ln cmpd="sng">
              <a:solidFill>
                <a:srgbClr val="000000"/>
              </a:solidFill>
            </a:ln>
          </c:spPr>
          <c:dLbls>
            <c:numFmt formatCode="General" sourceLinked="1"/>
            <c:txPr>
              <a:bodyPr/>
              <a:lstStyle/>
              <a:p>
                <a:pPr lvl="0">
                  <a:defRPr b="0" i="0" sz="900">
                    <a:latin typeface="+mn-lt"/>
                  </a:defRPr>
                </a:pPr>
              </a:p>
            </c:txPr>
            <c:showLegendKey val="0"/>
            <c:showVal val="1"/>
            <c:showCatName val="0"/>
            <c:showSerName val="0"/>
            <c:showPercent val="0"/>
            <c:showBubbleSize val="0"/>
          </c:dLbls>
          <c:cat>
            <c:strRef>
              <c:f>'so sánh nhà vận chuyển CN'!$B$25:$D$25</c:f>
            </c:strRef>
          </c:cat>
          <c:val>
            <c:numRef>
              <c:f>'so sánh nhà vận chuyển CN'!$B$26:$D$26</c:f>
              <c:numCache/>
            </c:numRef>
          </c:val>
        </c:ser>
        <c:ser>
          <c:idx val="1"/>
          <c:order val="1"/>
          <c:tx>
            <c:v>ShenZhen</c:v>
          </c:tx>
          <c:spPr>
            <a:solidFill>
              <a:schemeClr val="accent1"/>
            </a:solidFill>
            <a:ln cmpd="sng">
              <a:solidFill>
                <a:srgbClr val="000000"/>
              </a:solidFill>
            </a:ln>
          </c:spPr>
          <c:dLbls>
            <c:numFmt formatCode="General" sourceLinked="1"/>
            <c:txPr>
              <a:bodyPr/>
              <a:lstStyle/>
              <a:p>
                <a:pPr lvl="0">
                  <a:defRPr b="0" i="0" sz="900">
                    <a:latin typeface="+mn-lt"/>
                  </a:defRPr>
                </a:pPr>
              </a:p>
            </c:txPr>
            <c:showLegendKey val="0"/>
            <c:showVal val="1"/>
            <c:showCatName val="0"/>
            <c:showSerName val="0"/>
            <c:showPercent val="0"/>
            <c:showBubbleSize val="0"/>
          </c:dLbls>
          <c:cat>
            <c:strRef>
              <c:f>'so sánh nhà vận chuyển CN'!$B$25:$D$25</c:f>
            </c:strRef>
          </c:cat>
          <c:val>
            <c:numRef>
              <c:f>'so sánh nhà vận chuyển CN'!$B$27:$D$27</c:f>
              <c:numCache/>
            </c:numRef>
          </c:val>
        </c:ser>
        <c:axId val="759101299"/>
        <c:axId val="1408150298"/>
      </c:barChart>
      <c:catAx>
        <c:axId val="759101299"/>
        <c:scaling>
          <c:orientation val="minMax"/>
        </c:scaling>
        <c:delete val="0"/>
        <c:axPos val="b"/>
        <c:title>
          <c:tx>
            <c:rich>
              <a:bodyPr/>
              <a:lstStyle/>
              <a:p>
                <a:pPr lvl="0">
                  <a:defRPr b="0">
                    <a:solidFill>
                      <a:srgbClr val="112B3C"/>
                    </a:solidFill>
                    <a:latin typeface="+mn-lt"/>
                  </a:defRPr>
                </a:pPr>
                <a:r>
                  <a:rPr b="0">
                    <a:solidFill>
                      <a:srgbClr val="112B3C"/>
                    </a:solidFill>
                    <a:latin typeface="+mn-lt"/>
                  </a:rPr>
                  <a:t/>
                </a:r>
              </a:p>
            </c:rich>
          </c:tx>
          <c:overlay val="0"/>
        </c:title>
        <c:numFmt formatCode="General" sourceLinked="1"/>
        <c:majorTickMark val="none"/>
        <c:minorTickMark val="none"/>
        <c:spPr/>
        <c:txPr>
          <a:bodyPr/>
          <a:lstStyle/>
          <a:p>
            <a:pPr lvl="0">
              <a:defRPr b="0" i="0" sz="900">
                <a:solidFill>
                  <a:srgbClr val="112B3C"/>
                </a:solidFill>
                <a:latin typeface="+mn-lt"/>
              </a:defRPr>
            </a:pPr>
          </a:p>
        </c:txPr>
        <c:crossAx val="1408150298"/>
      </c:catAx>
      <c:valAx>
        <c:axId val="1408150298"/>
        <c:scaling>
          <c:orientation val="minMax"/>
        </c:scaling>
        <c:delete val="0"/>
        <c:axPos val="l"/>
        <c:majorGridlines>
          <c:spPr>
            <a:ln>
              <a:solidFill>
                <a:srgbClr val="B7B7B7"/>
              </a:solidFill>
            </a:ln>
          </c:spPr>
        </c:majorGridlines>
        <c:title>
          <c:tx>
            <c:rich>
              <a:bodyPr/>
              <a:lstStyle/>
              <a:p>
                <a:pPr lvl="0">
                  <a:defRPr b="0">
                    <a:solidFill>
                      <a:srgbClr val="112B3C"/>
                    </a:solidFill>
                    <a:latin typeface="+mn-lt"/>
                  </a:defRPr>
                </a:pPr>
                <a:r>
                  <a:rPr b="0">
                    <a:solidFill>
                      <a:srgbClr val="112B3C"/>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112B3C"/>
                </a:solidFill>
                <a:latin typeface="+mn-lt"/>
              </a:defRPr>
            </a:pPr>
          </a:p>
        </c:txPr>
        <c:crossAx val="759101299"/>
      </c:valAx>
    </c:plotArea>
    <c:legend>
      <c:legendPos val="b"/>
      <c:overlay val="0"/>
      <c:txPr>
        <a:bodyPr/>
        <a:lstStyle/>
        <a:p>
          <a:pPr lvl="0">
            <a:defRPr b="0" i="0" sz="900">
              <a:solidFill>
                <a:srgbClr val="294050"/>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E8D96"/>
                </a:solidFill>
                <a:latin typeface="+mn-lt"/>
              </a:defRPr>
            </a:pPr>
            <a:r>
              <a:rPr b="0" i="0" sz="1400">
                <a:solidFill>
                  <a:srgbClr val="7E8D96"/>
                </a:solidFill>
                <a:latin typeface="+mn-lt"/>
              </a:rPr>
              <a:t>SO SÁNH THỜI GIAN VẬN CHUYỂN THỰC TẾ VÀ KẾ HOẠCH</a:t>
            </a:r>
          </a:p>
        </c:rich>
      </c:tx>
      <c:overlay val="0"/>
    </c:title>
    <c:plotArea>
      <c:layout/>
      <c:barChart>
        <c:barDir val="col"/>
        <c:ser>
          <c:idx val="0"/>
          <c:order val="0"/>
          <c:tx>
            <c:v>LECCNYW</c:v>
          </c:tx>
          <c:spPr>
            <a:solidFill>
              <a:schemeClr val="accent6"/>
            </a:solidFill>
            <a:ln cmpd="sng">
              <a:solidFill>
                <a:srgbClr val="000000"/>
              </a:solidFill>
            </a:ln>
          </c:spPr>
          <c:cat>
            <c:strRef>
              <c:f>'so sánh nhà vận chuyển CN'!$H$4:$H$9</c:f>
            </c:strRef>
          </c:cat>
          <c:val>
            <c:numRef>
              <c:f>'so sánh nhà vận chuyển CN'!$J$4:$J$9</c:f>
              <c:numCache/>
            </c:numRef>
          </c:val>
        </c:ser>
        <c:axId val="575733369"/>
        <c:axId val="1401267026"/>
      </c:barChart>
      <c:catAx>
        <c:axId val="575733369"/>
        <c:scaling>
          <c:orientation val="minMax"/>
        </c:scaling>
        <c:delete val="0"/>
        <c:axPos val="b"/>
        <c:title>
          <c:tx>
            <c:rich>
              <a:bodyPr/>
              <a:lstStyle/>
              <a:p>
                <a:pPr lvl="0">
                  <a:defRPr b="0">
                    <a:solidFill>
                      <a:srgbClr val="112B3C"/>
                    </a:solidFill>
                    <a:latin typeface="+mn-lt"/>
                  </a:defRPr>
                </a:pPr>
                <a:r>
                  <a:rPr b="0">
                    <a:solidFill>
                      <a:srgbClr val="112B3C"/>
                    </a:solidFill>
                    <a:latin typeface="+mn-lt"/>
                  </a:rPr>
                  <a:t/>
                </a:r>
              </a:p>
            </c:rich>
          </c:tx>
          <c:overlay val="0"/>
        </c:title>
        <c:numFmt formatCode="General" sourceLinked="1"/>
        <c:majorTickMark val="none"/>
        <c:minorTickMark val="none"/>
        <c:spPr/>
        <c:txPr>
          <a:bodyPr/>
          <a:lstStyle/>
          <a:p>
            <a:pPr lvl="0">
              <a:defRPr b="0" i="0" sz="900">
                <a:solidFill>
                  <a:srgbClr val="112B3C"/>
                </a:solidFill>
                <a:latin typeface="+mn-lt"/>
              </a:defRPr>
            </a:pPr>
          </a:p>
        </c:txPr>
        <c:crossAx val="1401267026"/>
      </c:catAx>
      <c:valAx>
        <c:axId val="1401267026"/>
        <c:scaling>
          <c:orientation val="minMax"/>
        </c:scaling>
        <c:delete val="0"/>
        <c:axPos val="l"/>
        <c:majorGridlines>
          <c:spPr>
            <a:ln>
              <a:solidFill>
                <a:srgbClr val="B7B7B7"/>
              </a:solidFill>
            </a:ln>
          </c:spPr>
        </c:majorGridlines>
        <c:title>
          <c:tx>
            <c:rich>
              <a:bodyPr/>
              <a:lstStyle/>
              <a:p>
                <a:pPr lvl="0">
                  <a:defRPr b="0">
                    <a:solidFill>
                      <a:srgbClr val="112B3C"/>
                    </a:solidFill>
                    <a:latin typeface="+mn-lt"/>
                  </a:defRPr>
                </a:pPr>
                <a:r>
                  <a:rPr b="0">
                    <a:solidFill>
                      <a:srgbClr val="112B3C"/>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112B3C"/>
                </a:solidFill>
                <a:latin typeface="+mn-lt"/>
              </a:defRPr>
            </a:pPr>
          </a:p>
        </c:txPr>
        <c:crossAx val="575733369"/>
      </c:valAx>
    </c:plotArea>
    <c:legend>
      <c:legendPos val="b"/>
      <c:overlay val="0"/>
      <c:txPr>
        <a:bodyPr/>
        <a:lstStyle/>
        <a:p>
          <a:pPr lvl="0">
            <a:defRPr b="0" i="0" sz="900">
              <a:solidFill>
                <a:srgbClr val="294050"/>
              </a:solidFill>
              <a:latin typeface="+mn-lt"/>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3.xml"/><Relationship Id="rId2" Type="http://schemas.openxmlformats.org/officeDocument/2006/relationships/chart" Target="../charts/chart4.xml"/><Relationship Id="rId3"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85725</xdr:colOff>
      <xdr:row>1</xdr:row>
      <xdr:rowOff>38100</xdr:rowOff>
    </xdr:from>
    <xdr:ext cx="8343900" cy="32099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323850</xdr:colOff>
      <xdr:row>2</xdr:row>
      <xdr:rowOff>114300</xdr:rowOff>
    </xdr:from>
    <xdr:ext cx="7000875" cy="2895600"/>
    <xdr:graphicFrame>
      <xdr:nvGraphicFramePr>
        <xdr:cNvPr id="1362034160" name="Chart 1"/>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8</xdr:col>
      <xdr:colOff>114300</xdr:colOff>
      <xdr:row>23</xdr:row>
      <xdr:rowOff>95250</xdr:rowOff>
    </xdr:from>
    <xdr:ext cx="5810250" cy="3000375"/>
    <xdr:graphicFrame>
      <xdr:nvGraphicFramePr>
        <xdr:cNvPr id="207843479" name="Chart 2"/>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5</xdr:row>
      <xdr:rowOff>123825</xdr:rowOff>
    </xdr:from>
    <xdr:ext cx="6553200" cy="2771775"/>
    <xdr:graphicFrame>
      <xdr:nvGraphicFramePr>
        <xdr:cNvPr id="61621784" name="Chart 3"/>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9525</xdr:colOff>
      <xdr:row>27</xdr:row>
      <xdr:rowOff>152400</xdr:rowOff>
    </xdr:from>
    <xdr:ext cx="5343525" cy="2790825"/>
    <xdr:graphicFrame>
      <xdr:nvGraphicFramePr>
        <xdr:cNvPr id="214131307" name="Chart 4"/>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6</xdr:col>
      <xdr:colOff>161925</xdr:colOff>
      <xdr:row>10</xdr:row>
      <xdr:rowOff>9525</xdr:rowOff>
    </xdr:from>
    <xdr:ext cx="5753100" cy="2581275"/>
    <xdr:graphicFrame>
      <xdr:nvGraphicFramePr>
        <xdr:cNvPr id="687775993" name="Chart 5"/>
        <xdr:cNvGraphicFramePr/>
      </xdr:nvGraphicFramePr>
      <xdr:xfrm>
        <a:off x="0" y="0"/>
        <a:ext cx="0" cy="0"/>
      </xdr:xfrm>
      <a:graphic>
        <a:graphicData uri="http://schemas.openxmlformats.org/drawingml/2006/chart">
          <c:chart r:id="rId3"/>
        </a:graphicData>
      </a:graphic>
    </xdr:graphicFrame>
    <xdr:clientData fLocksWithSheet="0"/>
  </xdr:oneCellAnchor>
</xdr:wsDr>
</file>

<file path=xl/tables/table1.xml><?xml version="1.0" encoding="utf-8"?>
<table xmlns="http://schemas.openxmlformats.org/spreadsheetml/2006/main" ref="A1:AC1856" displayName="Table_1" id="1">
  <tableColumns count="29">
    <tableColumn name="Order ID" id="1"/>
    <tableColumn name="Customer ID" id="2"/>
    <tableColumn name="Product ID" id="3"/>
    <tableColumn name="Column1" id="4"/>
    <tableColumn name="Quantity (piece)" id="5"/>
    <tableColumn name="Grossweight" id="6"/>
    <tableColumn name="Address" id="7"/>
    <tableColumn name="Payment Method" id="8"/>
    <tableColumn name="COD Amount" id="9"/>
    <tableColumn name="Order Create Time" id="10"/>
    <tableColumn name="Enduser_Plan_Deliverytime" id="11"/>
    <tableColumn name="Enduser_Deliverytime" id="12"/>
    <tableColumn name="OnHold Time" id="13"/>
    <tableColumn name="OnHold Reason" id="14"/>
    <tableColumn name="Reschedule Date" id="15"/>
    <tableColumn name="Carrier" id="16"/>
    <tableColumn name="Customer Rating" id="17"/>
    <tableColumn name="Tổng_Thời_gian_đơn_hàng" id="18"/>
    <tableColumn name="Plan_tổng_thời_gian_ĐH" id="19"/>
    <tableColumn name="TG_giao" id="20"/>
    <tableColumn name="Thông_quan" id="21"/>
    <tableColumn name="Plan_thông_quan" id="22"/>
    <tableColumn name="Khu_Vực" id="23"/>
    <tableColumn name="PL_Tuyến" id="24"/>
    <tableColumn name="PL_Trọng_Lượng" id="25"/>
    <tableColumn name="Chi_phí" id="26"/>
    <tableColumn name="Carrier_2" id="27"/>
    <tableColumn name="Chi_phí_demo" id="28"/>
    <tableColumn name="Thời_gian_demo" id="29"/>
  </tableColumns>
  <tableStyleInfo name="OrderList-style" showColumnStripes="0" showFirstColumn="1" showLastColumn="1" showRowStripes="1"/>
</table>
</file>

<file path=xl/tables/table2.xml><?xml version="1.0" encoding="utf-8"?>
<table xmlns="http://schemas.openxmlformats.org/spreadsheetml/2006/main" ref="A1:L1856" displayName="Table_2" id="2">
  <tableColumns count="12">
    <tableColumn name="Order ID" id="1"/>
    <tableColumn name="Customer ID" id="2"/>
    <tableColumn name="HubVN ID" id="3"/>
    <tableColumn name="Plan_HubVN_Receiving Time" id="4"/>
    <tableColumn name="HubVN_Receiving Time" id="5"/>
    <tableColumn name="Plan_HubVN_Pickup Time" id="6"/>
    <tableColumn name="HubVN_Pickup Time" id="7"/>
    <tableColumn name="TG_giao" id="8"/>
    <tableColumn name="Plan_TG_giao" id="9"/>
    <tableColumn name="TG_xử_lý_VN" id="10"/>
    <tableColumn name="Plan_TG_xử_lý" id="11"/>
    <tableColumn name="Thời_gian_Trì_hoãn_giao" id="12"/>
  </tableColumns>
  <tableStyleInfo name="HubVN-style" showColumnStripes="0" showFirstColumn="1" showLastColumn="1" showRowStripes="1"/>
</table>
</file>

<file path=xl/tables/table3.xml><?xml version="1.0" encoding="utf-8"?>
<table xmlns="http://schemas.openxmlformats.org/spreadsheetml/2006/main" totalsRowCount="1" ref="A1:V1856" displayName="Table_3" id="3">
  <tableColumns count="22">
    <tableColumn name="Order ID" id="1"/>
    <tableColumn name="Vendor ID" id="2"/>
    <tableColumn totalsRowFunction="custom" name="HubCN ID" id="3"/>
    <tableColumn name="Plan _HubCN_Receiving Time" id="4"/>
    <tableColumn totalsRowFunction="custom" name="HubCN_Receiving Time" id="5"/>
    <tableColumn name="Plan_HubCN_Pickup Time" id="6"/>
    <tableColumn name="Column1" id="7"/>
    <tableColumn totalsRowFunction="custom" name="HubCN_Pickup Time" id="8"/>
    <tableColumn totalsRowFunction="custom" name="TG_lấy" id="9"/>
    <tableColumn name="Plan_TG_lấy" id="10"/>
    <tableColumn totalsRowFunction="custom" name="TG_xử_lý_CN" id="11"/>
    <tableColumn name="Plan_TG_xử_lý_CN" id="12"/>
    <tableColumn name="Vendor_hub" id="13"/>
    <tableColumn name="Plan_vendor_hub" id="14"/>
    <tableColumn name="TG_chờ_lấy" id="15"/>
    <tableColumn name="Plan_chờ_lấy" id="16"/>
    <tableColumn totalsRowFunction="custom" name="Thông_quan" id="17"/>
    <tableColumn name="Plan_Thông_quan" id="18"/>
    <tableColumn totalsRowFunction="custom" name="Tổng thời gian lấy hàng" id="19"/>
    <tableColumn totalsRowFunction="custom" name="Chi_phí_xử_lý" id="20"/>
    <tableColumn totalsRowFunction="custom" name="Chi_phí_lấy " id="21"/>
    <tableColumn totalsRowFunction="custom" name="Chi_phí_lấy hàng" id="22"/>
  </tableColumns>
  <tableStyleInfo name="HubCN-style" showColumnStripes="0" showFirstColumn="1" showLastColumn="1" showRowStripes="1"/>
</table>
</file>

<file path=xl/tables/table4.xml><?xml version="1.0" encoding="utf-8"?>
<table xmlns="http://schemas.openxmlformats.org/spreadsheetml/2006/main" ref="A1:F1855" displayName="Table_4" id="4">
  <tableColumns count="6">
    <tableColumn name="Order ID" id="1"/>
    <tableColumn name="Vendor ID" id="2"/>
    <tableColumn name="Pickup Address" id="3"/>
    <tableColumn name="HubCN ID" id="4"/>
    <tableColumn name="Plan_Vendor_Pickup Time" id="5"/>
    <tableColumn name="Vendor_PickupTime" id="6"/>
  </tableColumns>
  <tableStyleInfo name="VendorMap-style" showColumnStripes="0" showFirstColumn="1" showLastColumn="1" showRowStripes="1"/>
</table>
</file>

<file path=xl/tables/table5.xml><?xml version="1.0" encoding="utf-8"?>
<table xmlns="http://schemas.openxmlformats.org/spreadsheetml/2006/main" ref="H3:J9" displayName="Table_5" id="5">
  <tableColumns count="3">
    <tableColumn name="Values" id="1"/>
    <tableColumn name="LECCNSZ" id="2"/>
    <tableColumn name="LECCNYW" id="3"/>
  </tableColumns>
  <tableStyleInfo name="so sánh nhà vận chuyển CN-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112B3C"/>
      </a:dk1>
      <a:lt1>
        <a:srgbClr val="44C3E8"/>
      </a:lt1>
      <a:dk2>
        <a:srgbClr val="112B3C"/>
      </a:dk2>
      <a:lt2>
        <a:srgbClr val="44C3E8"/>
      </a:lt2>
      <a:accent1>
        <a:srgbClr val="CDE0E0"/>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3"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63"/>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0.13"/>
    <col customWidth="1" min="2" max="2" width="14.13"/>
    <col customWidth="1" min="3" max="3" width="12.5"/>
    <col customWidth="1" min="4" max="4" width="10.0"/>
    <col customWidth="1" hidden="1" min="5" max="5" width="17.5"/>
    <col customWidth="1" hidden="1" min="6" max="6" width="14.38"/>
    <col customWidth="1" hidden="1" min="7" max="7" width="53.5"/>
    <col customWidth="1" hidden="1" min="8" max="8" width="18.5"/>
    <col customWidth="1" hidden="1" min="9" max="9" width="15.13"/>
    <col customWidth="1" hidden="1" min="10" max="10" width="19.63"/>
    <col customWidth="1" hidden="1" min="11" max="11" width="27.38"/>
    <col customWidth="1" hidden="1" min="12" max="12" width="22.5"/>
    <col customWidth="1" hidden="1" min="13" max="13" width="19.13"/>
    <col customWidth="1" hidden="1" min="14" max="14" width="19.38"/>
    <col customWidth="1" hidden="1" min="15" max="15" width="17.88"/>
    <col customWidth="1" min="16" max="16" width="12.5"/>
    <col customWidth="1" min="17" max="17" width="17.88"/>
    <col customWidth="1" min="18" max="19" width="22.88"/>
    <col customWidth="1" min="20" max="20" width="13.63"/>
    <col customWidth="1" min="21" max="21" width="16.88"/>
    <col customWidth="1" min="22" max="22" width="18.5"/>
    <col customWidth="1" min="23" max="23" width="19.88"/>
    <col customWidth="1" min="24" max="24" width="15.0"/>
    <col customWidth="1" min="25" max="25" width="18.13"/>
    <col customWidth="1" min="26" max="26" width="14.0"/>
    <col customWidth="1" min="27" max="27" width="12.5"/>
    <col customWidth="1" min="28" max="28" width="16.13"/>
    <col customWidth="1" min="29" max="29" width="18.5"/>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17</v>
      </c>
      <c r="S1" s="2" t="s">
        <v>18</v>
      </c>
      <c r="T1" s="1" t="s">
        <v>19</v>
      </c>
      <c r="U1" s="2" t="s">
        <v>20</v>
      </c>
      <c r="V1" s="2" t="s">
        <v>21</v>
      </c>
      <c r="W1" s="3" t="s">
        <v>22</v>
      </c>
      <c r="X1" s="3" t="s">
        <v>23</v>
      </c>
      <c r="Y1" s="3" t="s">
        <v>24</v>
      </c>
      <c r="Z1" s="3" t="s">
        <v>25</v>
      </c>
      <c r="AA1" s="3" t="s">
        <v>26</v>
      </c>
      <c r="AB1" s="3" t="s">
        <v>27</v>
      </c>
      <c r="AC1" s="3" t="s">
        <v>28</v>
      </c>
    </row>
    <row r="2" ht="15.75" customHeight="1">
      <c r="A2" s="4" t="s">
        <v>29</v>
      </c>
      <c r="B2" s="4" t="s">
        <v>30</v>
      </c>
      <c r="C2" s="4">
        <v>130354.0</v>
      </c>
      <c r="D2" s="4" t="str">
        <f>HubVN_ID</f>
        <v>LECVNLB</v>
      </c>
      <c r="E2" s="4">
        <v>4.0</v>
      </c>
      <c r="F2" s="4">
        <v>4.1</v>
      </c>
      <c r="G2" s="5" t="s">
        <v>31</v>
      </c>
      <c r="H2" s="4" t="s">
        <v>32</v>
      </c>
      <c r="I2" s="6">
        <v>127000.0</v>
      </c>
      <c r="J2" s="7">
        <v>44647.19305555556</v>
      </c>
      <c r="K2" s="8">
        <v>44653.66111111111</v>
      </c>
      <c r="L2" s="7">
        <v>44654.85763888889</v>
      </c>
      <c r="M2" s="4"/>
      <c r="N2" s="9" t="s">
        <v>33</v>
      </c>
      <c r="O2" s="4">
        <v>0.0</v>
      </c>
      <c r="P2" s="4" t="s">
        <v>34</v>
      </c>
      <c r="Q2" s="10">
        <v>1.0</v>
      </c>
      <c r="R2" s="11">
        <f>Enduser_Deliverytime-Order_Create_Time</f>
        <v>7.664583333</v>
      </c>
      <c r="S2" s="11">
        <f>Enduser_Plan_Deliverytime-Order_Create_Time</f>
        <v>6.468055556</v>
      </c>
      <c r="T2" s="11">
        <f>Enduser_Deliverytime-HubVN_Pickup_Time</f>
        <v>0.24375</v>
      </c>
      <c r="U2" s="12">
        <f>HubVN_Receiving_Time-HubCN_Pickup_Time</f>
        <v>3.504861111</v>
      </c>
      <c r="V2" s="12">
        <f>Plan_HubVN_Receiving_Time-Plan_HubCN_Pickup_Time</f>
        <v>3.005555556</v>
      </c>
      <c r="W2" s="4" t="s">
        <v>35</v>
      </c>
      <c r="X2" s="13" t="str">
        <f>IF(LEFT(Khu_Vực,4)="Quận","Quận","Huyện")</f>
        <v>Quận</v>
      </c>
      <c r="Y2" s="13" t="str">
        <f>IFS(Grossweight&lt;=1,"A",AND(1&lt;Grossweight,Grossweight&lt;=2),"B",AND(2&lt;Grossweight,Grossweight&lt;=3),"C",AND(3&lt;Grossweight,Grossweight&lt;=4),"D",Grossweight&gt;=4,"E")</f>
        <v>E</v>
      </c>
      <c r="Z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41000</v>
      </c>
      <c r="AA2"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41000</v>
      </c>
      <c r="AC2" s="14">
        <f>IF(Carrier_2="ECLogistics",0.167,IF(Carrier_2="LogExpress",0.139,0.104))</f>
        <v>0.167</v>
      </c>
    </row>
    <row r="3" ht="15.75" customHeight="1">
      <c r="A3" s="15" t="s">
        <v>36</v>
      </c>
      <c r="B3" s="15" t="s">
        <v>37</v>
      </c>
      <c r="C3" s="15">
        <v>130021.0</v>
      </c>
      <c r="D3" s="15" t="str">
        <f>HubVN_ID</f>
        <v>LECVNTL</v>
      </c>
      <c r="E3" s="15">
        <v>4.0</v>
      </c>
      <c r="F3" s="15">
        <v>1.1</v>
      </c>
      <c r="G3" s="16" t="s">
        <v>38</v>
      </c>
      <c r="H3" s="15" t="s">
        <v>32</v>
      </c>
      <c r="I3" s="17">
        <v>107000.0</v>
      </c>
      <c r="J3" s="18">
        <v>44646.67013888889</v>
      </c>
      <c r="K3" s="19">
        <v>44651.63263888889</v>
      </c>
      <c r="L3" s="18">
        <v>44652.46666666667</v>
      </c>
      <c r="M3" s="20">
        <v>44652.37222222222</v>
      </c>
      <c r="N3" s="21" t="s">
        <v>39</v>
      </c>
      <c r="O3" s="15">
        <v>0.0</v>
      </c>
      <c r="P3" s="15" t="s">
        <v>40</v>
      </c>
      <c r="Q3" s="22">
        <v>3.0</v>
      </c>
      <c r="R3" s="23">
        <f>Enduser_Deliverytime-Order_Create_Time</f>
        <v>5.796527778</v>
      </c>
      <c r="S3" s="23">
        <f>Enduser_Plan_Deliverytime-Order_Create_Time</f>
        <v>4.9625</v>
      </c>
      <c r="T3" s="23">
        <f>Enduser_Deliverytime-HubVN_Pickup_Time</f>
        <v>0.1215277778</v>
      </c>
      <c r="U3" s="24">
        <f>HubVN_Receiving_Time-HubCN_Pickup_Time</f>
        <v>3.004166667</v>
      </c>
      <c r="V3" s="24">
        <f>Plan_HubVN_Receiving_Time-Plan_HubCN_Pickup_Time</f>
        <v>3.004861111</v>
      </c>
      <c r="W3" s="15" t="s">
        <v>41</v>
      </c>
      <c r="X3" s="25" t="str">
        <f>IF(LEFT(Khu_Vực,4)="Quận","Quận","Huyện")</f>
        <v>Huyện</v>
      </c>
      <c r="Y3" s="25" t="str">
        <f>IFS(Grossweight&lt;=1,"A",AND(1&lt;Grossweight,Grossweight&lt;=2),"B",AND(2&lt;Grossweight,Grossweight&lt;=3),"C",AND(3&lt;Grossweight,Grossweight&lt;=4),"D",Grossweight&gt;=4,"E")</f>
        <v>B</v>
      </c>
      <c r="Z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27500</v>
      </c>
      <c r="AA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11000</v>
      </c>
      <c r="AC3" s="26">
        <f>IF(Carrier_2="ECLogistics",0.167,IF(Carrier_2="LogExpress",0.139,0.104))</f>
        <v>0.167</v>
      </c>
    </row>
    <row r="4" ht="15.75" customHeight="1">
      <c r="A4" s="4" t="s">
        <v>42</v>
      </c>
      <c r="B4" s="4" t="s">
        <v>43</v>
      </c>
      <c r="C4" s="4">
        <v>130017.0</v>
      </c>
      <c r="D4" s="4" t="str">
        <f>HubVN_ID</f>
        <v>LECVNHĐ</v>
      </c>
      <c r="E4" s="4">
        <v>5.0</v>
      </c>
      <c r="F4" s="4">
        <v>1.8</v>
      </c>
      <c r="G4" s="5" t="s">
        <v>44</v>
      </c>
      <c r="H4" s="4" t="s">
        <v>32</v>
      </c>
      <c r="I4" s="6">
        <v>690000.0</v>
      </c>
      <c r="J4" s="7">
        <v>44647.881944444445</v>
      </c>
      <c r="K4" s="8">
        <v>44652.438888888886</v>
      </c>
      <c r="L4" s="7">
        <v>44653.52916666667</v>
      </c>
      <c r="M4" s="4"/>
      <c r="N4" s="9" t="s">
        <v>33</v>
      </c>
      <c r="O4" s="4">
        <v>0.0</v>
      </c>
      <c r="P4" s="4" t="s">
        <v>34</v>
      </c>
      <c r="Q4" s="10">
        <v>3.0</v>
      </c>
      <c r="R4" s="11">
        <f>Enduser_Deliverytime-Order_Create_Time</f>
        <v>5.647222222</v>
      </c>
      <c r="S4" s="11">
        <f>Enduser_Plan_Deliverytime-Order_Create_Time</f>
        <v>4.556944444</v>
      </c>
      <c r="T4" s="11">
        <f>Enduser_Deliverytime-HubVN_Pickup_Time</f>
        <v>0.1618055556</v>
      </c>
      <c r="U4" s="12">
        <f>HubVN_Receiving_Time-HubCN_Pickup_Time</f>
        <v>2.00625</v>
      </c>
      <c r="V4" s="12">
        <f>Plan_HubVN_Receiving_Time-Plan_HubCN_Pickup_Time</f>
        <v>2.003472222</v>
      </c>
      <c r="W4" s="4" t="s">
        <v>45</v>
      </c>
      <c r="X4" s="13" t="str">
        <f>IF(LEFT(Khu_Vực,4)="Quận","Quận","Huyện")</f>
        <v>Quận</v>
      </c>
      <c r="Y4" s="13" t="str">
        <f>IFS(Grossweight&lt;=1,"A",AND(1&lt;Grossweight,Grossweight&lt;=2),"B",AND(2&lt;Grossweight,Grossweight&lt;=3),"C",AND(3&lt;Grossweight,Grossweight&lt;=4),"D",Grossweight&gt;=4,"E")</f>
        <v>B</v>
      </c>
      <c r="Z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18000</v>
      </c>
      <c r="AA4" s="14" t="s">
        <v>40</v>
      </c>
      <c r="AB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36000</v>
      </c>
      <c r="AC4" s="14">
        <f>IF(Carrier_2="ECLogistics",0.167,IF(Carrier_2="LogExpress",0.139,0.104))</f>
        <v>0.139</v>
      </c>
    </row>
    <row r="5" ht="15.75" customHeight="1">
      <c r="A5" s="15" t="s">
        <v>46</v>
      </c>
      <c r="B5" s="15" t="s">
        <v>47</v>
      </c>
      <c r="C5" s="15">
        <v>130444.0</v>
      </c>
      <c r="D5" s="15" t="str">
        <f>HubVN_ID</f>
        <v>LECVNTL</v>
      </c>
      <c r="E5" s="15">
        <v>4.0</v>
      </c>
      <c r="F5" s="15">
        <v>1.9</v>
      </c>
      <c r="G5" s="16" t="s">
        <v>48</v>
      </c>
      <c r="H5" s="15" t="s">
        <v>32</v>
      </c>
      <c r="I5" s="17">
        <v>99000.0</v>
      </c>
      <c r="J5" s="18">
        <v>44646.74236111111</v>
      </c>
      <c r="K5" s="19">
        <v>44652.64027777778</v>
      </c>
      <c r="L5" s="18">
        <v>44653.52291666667</v>
      </c>
      <c r="M5" s="15"/>
      <c r="N5" s="21" t="s">
        <v>33</v>
      </c>
      <c r="O5" s="15">
        <v>0.0</v>
      </c>
      <c r="P5" s="15" t="s">
        <v>34</v>
      </c>
      <c r="Q5" s="22">
        <v>2.0</v>
      </c>
      <c r="R5" s="23">
        <f>Enduser_Deliverytime-Order_Create_Time</f>
        <v>6.780555556</v>
      </c>
      <c r="S5" s="23">
        <f>Enduser_Plan_Deliverytime-Order_Create_Time</f>
        <v>5.897916667</v>
      </c>
      <c r="T5" s="23">
        <f>Enduser_Deliverytime-HubVN_Pickup_Time</f>
        <v>0.1659722222</v>
      </c>
      <c r="U5" s="24">
        <f>HubVN_Receiving_Time-HubCN_Pickup_Time</f>
        <v>3.005555556</v>
      </c>
      <c r="V5" s="24">
        <f>Plan_HubVN_Receiving_Time-Plan_HubCN_Pickup_Time</f>
        <v>3.502777778</v>
      </c>
      <c r="W5" s="15" t="s">
        <v>49</v>
      </c>
      <c r="X5" s="25" t="str">
        <f>IF(LEFT(Khu_Vực,4)="Quận","Quận","Huyện")</f>
        <v>Quận</v>
      </c>
      <c r="Y5" s="25" t="str">
        <f>IFS(Grossweight&lt;=1,"A",AND(1&lt;Grossweight,Grossweight&lt;=2),"B",AND(2&lt;Grossweight,Grossweight&lt;=3),"C",AND(3&lt;Grossweight,Grossweight&lt;=4),"D",Grossweight&gt;=4,"E")</f>
        <v>B</v>
      </c>
      <c r="Z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19000</v>
      </c>
      <c r="AA5" s="26" t="s">
        <v>40</v>
      </c>
      <c r="AB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38000</v>
      </c>
      <c r="AC5" s="26">
        <f>IF(Carrier_2="ECLogistics",0.167,IF(Carrier_2="LogExpress",0.139,0.104))</f>
        <v>0.139</v>
      </c>
    </row>
    <row r="6" ht="15.75" customHeight="1">
      <c r="A6" s="4" t="s">
        <v>50</v>
      </c>
      <c r="B6" s="4" t="s">
        <v>51</v>
      </c>
      <c r="C6" s="4">
        <v>130318.0</v>
      </c>
      <c r="D6" s="4" t="str">
        <f>HubVN_ID</f>
        <v>LECVNTL</v>
      </c>
      <c r="E6" s="4">
        <v>2.0</v>
      </c>
      <c r="F6" s="4">
        <v>1.0</v>
      </c>
      <c r="G6" s="5" t="s">
        <v>52</v>
      </c>
      <c r="H6" s="4" t="s">
        <v>53</v>
      </c>
      <c r="I6" s="6">
        <v>0.0</v>
      </c>
      <c r="J6" s="7">
        <v>44649.166666666664</v>
      </c>
      <c r="K6" s="8">
        <v>44653.625</v>
      </c>
      <c r="L6" s="7">
        <v>44654.61944444444</v>
      </c>
      <c r="M6" s="4"/>
      <c r="N6" s="9" t="s">
        <v>33</v>
      </c>
      <c r="O6" s="4">
        <v>0.0</v>
      </c>
      <c r="P6" s="4" t="s">
        <v>34</v>
      </c>
      <c r="Q6" s="10">
        <v>3.0</v>
      </c>
      <c r="R6" s="11">
        <f>Enduser_Deliverytime-Order_Create_Time</f>
        <v>5.452777778</v>
      </c>
      <c r="S6" s="11">
        <f>Enduser_Plan_Deliverytime-Order_Create_Time</f>
        <v>4.458333333</v>
      </c>
      <c r="T6" s="11">
        <f>Enduser_Deliverytime-HubVN_Pickup_Time</f>
        <v>0.2076388889</v>
      </c>
      <c r="U6" s="12">
        <f>HubVN_Receiving_Time-HubCN_Pickup_Time</f>
        <v>4.001388889</v>
      </c>
      <c r="V6" s="12">
        <f>Plan_HubVN_Receiving_Time-Plan_HubCN_Pickup_Time</f>
        <v>2.000694444</v>
      </c>
      <c r="W6" s="4" t="s">
        <v>49</v>
      </c>
      <c r="X6" s="13" t="str">
        <f>IF(LEFT(Khu_Vực,4)="Quận","Quận","Huyện")</f>
        <v>Quận</v>
      </c>
      <c r="Y6" s="13" t="str">
        <f>IFS(Grossweight&lt;=1,"A",AND(1&lt;Grossweight,Grossweight&lt;=2),"B",AND(2&lt;Grossweight,Grossweight&lt;=3),"C",AND(3&lt;Grossweight,Grossweight&lt;=4),"D",Grossweight&gt;=4,"E")</f>
        <v>A</v>
      </c>
      <c r="Z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10000</v>
      </c>
      <c r="AA6"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6" s="14">
        <f>IF(Carrier_2="ECLogistics",0.167,IF(Carrier_2="LogExpress",0.139,0.104))</f>
        <v>0.139</v>
      </c>
    </row>
    <row r="7" ht="15.75" customHeight="1">
      <c r="A7" s="15" t="s">
        <v>54</v>
      </c>
      <c r="B7" s="15" t="s">
        <v>55</v>
      </c>
      <c r="C7" s="15">
        <v>130401.0</v>
      </c>
      <c r="D7" s="15" t="str">
        <f>HubVN_ID</f>
        <v>LECVNLB</v>
      </c>
      <c r="E7" s="15">
        <v>5.0</v>
      </c>
      <c r="F7" s="15">
        <v>1.2</v>
      </c>
      <c r="G7" s="16" t="s">
        <v>56</v>
      </c>
      <c r="H7" s="15" t="s">
        <v>32</v>
      </c>
      <c r="I7" s="17">
        <v>173000.0</v>
      </c>
      <c r="J7" s="18">
        <v>44647.711805555555</v>
      </c>
      <c r="K7" s="19">
        <v>44652.65694444445</v>
      </c>
      <c r="L7" s="18">
        <v>44653.47638888889</v>
      </c>
      <c r="M7" s="15"/>
      <c r="N7" s="21" t="s">
        <v>33</v>
      </c>
      <c r="O7" s="15">
        <v>0.0</v>
      </c>
      <c r="P7" s="15" t="s">
        <v>40</v>
      </c>
      <c r="Q7" s="22">
        <v>3.0</v>
      </c>
      <c r="R7" s="23">
        <f>Enduser_Deliverytime-Order_Create_Time</f>
        <v>5.764583333</v>
      </c>
      <c r="S7" s="23">
        <f>Enduser_Plan_Deliverytime-Order_Create_Time</f>
        <v>4.945138889</v>
      </c>
      <c r="T7" s="23">
        <f>Enduser_Deliverytime-HubVN_Pickup_Time</f>
        <v>0.1222222222</v>
      </c>
      <c r="U7" s="24">
        <f>HubVN_Receiving_Time-HubCN_Pickup_Time</f>
        <v>3.002777778</v>
      </c>
      <c r="V7" s="24">
        <f>Plan_HubVN_Receiving_Time-Plan_HubCN_Pickup_Time</f>
        <v>2.00625</v>
      </c>
      <c r="W7" s="15" t="s">
        <v>57</v>
      </c>
      <c r="X7" s="25" t="str">
        <f>IF(LEFT(Khu_Vực,4)="Quận","Quận","Huyện")</f>
        <v>Quận</v>
      </c>
      <c r="Y7" s="25" t="str">
        <f>IFS(Grossweight&lt;=1,"A",AND(1&lt;Grossweight,Grossweight&lt;=2),"B",AND(2&lt;Grossweight,Grossweight&lt;=3),"C",AND(3&lt;Grossweight,Grossweight&lt;=4),"D",Grossweight&gt;=4,"E")</f>
        <v>B</v>
      </c>
      <c r="Z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24000</v>
      </c>
      <c r="AA7" s="26" t="s">
        <v>40</v>
      </c>
      <c r="AB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24000</v>
      </c>
      <c r="AC7" s="26">
        <f>IF(Carrier_2="ECLogistics",0.167,IF(Carrier_2="LogExpress",0.139,0.104))</f>
        <v>0.139</v>
      </c>
    </row>
    <row r="8" ht="15.75" customHeight="1">
      <c r="A8" s="4" t="s">
        <v>58</v>
      </c>
      <c r="B8" s="4" t="s">
        <v>59</v>
      </c>
      <c r="C8" s="4">
        <v>130198.0</v>
      </c>
      <c r="D8" s="4" t="str">
        <f>HubVN_ID</f>
        <v>LECVNLB</v>
      </c>
      <c r="E8" s="4">
        <v>5.0</v>
      </c>
      <c r="F8" s="4">
        <v>1.8</v>
      </c>
      <c r="G8" s="5" t="s">
        <v>60</v>
      </c>
      <c r="H8" s="4" t="s">
        <v>32</v>
      </c>
      <c r="I8" s="6">
        <v>9000.0</v>
      </c>
      <c r="J8" s="7">
        <v>44649.33472222222</v>
      </c>
      <c r="K8" s="8">
        <v>44655.404861111114</v>
      </c>
      <c r="L8" s="7">
        <v>44655.72083333333</v>
      </c>
      <c r="M8" s="4"/>
      <c r="N8" s="9" t="s">
        <v>33</v>
      </c>
      <c r="O8" s="4">
        <v>0.0</v>
      </c>
      <c r="P8" s="4" t="s">
        <v>34</v>
      </c>
      <c r="Q8" s="10">
        <v>2.0</v>
      </c>
      <c r="R8" s="11">
        <f>Enduser_Deliverytime-Order_Create_Time</f>
        <v>6.386111111</v>
      </c>
      <c r="S8" s="11">
        <f>Enduser_Plan_Deliverytime-Order_Create_Time</f>
        <v>6.070138889</v>
      </c>
      <c r="T8" s="11">
        <f>Enduser_Deliverytime-HubVN_Pickup_Time</f>
        <v>0.08125</v>
      </c>
      <c r="U8" s="12">
        <f>HubVN_Receiving_Time-HubCN_Pickup_Time</f>
        <v>2.500694444</v>
      </c>
      <c r="V8" s="12">
        <f>Plan_HubVN_Receiving_Time-Plan_HubCN_Pickup_Time</f>
        <v>3.002083333</v>
      </c>
      <c r="W8" s="4" t="s">
        <v>35</v>
      </c>
      <c r="X8" s="13" t="str">
        <f>IF(LEFT(Khu_Vực,4)="Quận","Quận","Huyện")</f>
        <v>Quận</v>
      </c>
      <c r="Y8" s="13" t="str">
        <f>IFS(Grossweight&lt;=1,"A",AND(1&lt;Grossweight,Grossweight&lt;=2),"B",AND(2&lt;Grossweight,Grossweight&lt;=3),"C",AND(3&lt;Grossweight,Grossweight&lt;=4),"D",Grossweight&gt;=4,"E")</f>
        <v>B</v>
      </c>
      <c r="Z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18000</v>
      </c>
      <c r="AA8" s="14" t="s">
        <v>40</v>
      </c>
      <c r="AB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36000</v>
      </c>
      <c r="AC8" s="14">
        <f>IF(Carrier_2="ECLogistics",0.167,IF(Carrier_2="LogExpress",0.139,0.104))</f>
        <v>0.139</v>
      </c>
    </row>
    <row r="9" ht="15.75" customHeight="1">
      <c r="A9" s="15" t="s">
        <v>61</v>
      </c>
      <c r="B9" s="15" t="s">
        <v>62</v>
      </c>
      <c r="C9" s="15">
        <v>130391.0</v>
      </c>
      <c r="D9" s="15" t="str">
        <f>HubVN_ID</f>
        <v>LECVNLB</v>
      </c>
      <c r="E9" s="15">
        <v>4.0</v>
      </c>
      <c r="F9" s="15">
        <v>1.3</v>
      </c>
      <c r="G9" s="16" t="s">
        <v>63</v>
      </c>
      <c r="H9" s="15" t="s">
        <v>32</v>
      </c>
      <c r="I9" s="17">
        <v>97000.0</v>
      </c>
      <c r="J9" s="18">
        <v>44648.87222222222</v>
      </c>
      <c r="K9" s="19">
        <v>44653.677083333336</v>
      </c>
      <c r="L9" s="18">
        <v>44653.70625</v>
      </c>
      <c r="M9" s="15"/>
      <c r="N9" s="21" t="s">
        <v>33</v>
      </c>
      <c r="O9" s="15">
        <v>0.0</v>
      </c>
      <c r="P9" s="15" t="s">
        <v>64</v>
      </c>
      <c r="Q9" s="22">
        <v>3.0</v>
      </c>
      <c r="R9" s="23">
        <f>Enduser_Deliverytime-Order_Create_Time</f>
        <v>4.834027778</v>
      </c>
      <c r="S9" s="23">
        <f>Enduser_Plan_Deliverytime-Order_Create_Time</f>
        <v>4.804861111</v>
      </c>
      <c r="T9" s="23">
        <f>Enduser_Deliverytime-HubVN_Pickup_Time</f>
        <v>0.08125</v>
      </c>
      <c r="U9" s="24">
        <f>HubVN_Receiving_Time-HubCN_Pickup_Time</f>
        <v>4.000694444</v>
      </c>
      <c r="V9" s="24">
        <f>Plan_HubVN_Receiving_Time-Plan_HubCN_Pickup_Time</f>
        <v>1.501388889</v>
      </c>
      <c r="W9" s="15" t="s">
        <v>57</v>
      </c>
      <c r="X9" s="25" t="str">
        <f>IF(LEFT(Khu_Vực,4)="Quận","Quận","Huyện")</f>
        <v>Quận</v>
      </c>
      <c r="Y9" s="25" t="str">
        <f>IFS(Grossweight&lt;=1,"A",AND(1&lt;Grossweight,Grossweight&lt;=2),"B",AND(2&lt;Grossweight,Grossweight&lt;=3),"C",AND(3&lt;Grossweight,Grossweight&lt;=4),"D",Grossweight&gt;=4,"E")</f>
        <v>B</v>
      </c>
      <c r="Z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14300</v>
      </c>
      <c r="AA9" s="26" t="s">
        <v>40</v>
      </c>
      <c r="AB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26000</v>
      </c>
      <c r="AC9" s="26">
        <f>IF(Carrier_2="ECLogistics",0.167,IF(Carrier_2="LogExpress",0.139,0.104))</f>
        <v>0.139</v>
      </c>
    </row>
    <row r="10" ht="15.75" customHeight="1">
      <c r="A10" s="4" t="s">
        <v>65</v>
      </c>
      <c r="B10" s="4" t="s">
        <v>66</v>
      </c>
      <c r="C10" s="4">
        <v>130342.0</v>
      </c>
      <c r="D10" s="4" t="str">
        <f>HubVN_ID</f>
        <v>LECVNTL</v>
      </c>
      <c r="E10" s="4">
        <v>3.0</v>
      </c>
      <c r="F10" s="4">
        <v>1.2</v>
      </c>
      <c r="G10" s="5" t="s">
        <v>67</v>
      </c>
      <c r="H10" s="4" t="s">
        <v>53</v>
      </c>
      <c r="I10" s="6">
        <v>0.0</v>
      </c>
      <c r="J10" s="7">
        <v>44648.856944444444</v>
      </c>
      <c r="K10" s="8">
        <v>44653.65</v>
      </c>
      <c r="L10" s="7">
        <v>44653.80694444444</v>
      </c>
      <c r="M10" s="4"/>
      <c r="N10" s="9" t="s">
        <v>33</v>
      </c>
      <c r="O10" s="4">
        <v>0.0</v>
      </c>
      <c r="P10" s="4" t="s">
        <v>40</v>
      </c>
      <c r="Q10" s="10">
        <v>3.0</v>
      </c>
      <c r="R10" s="11">
        <f>Enduser_Deliverytime-Order_Create_Time</f>
        <v>4.95</v>
      </c>
      <c r="S10" s="11">
        <f>Enduser_Plan_Deliverytime-Order_Create_Time</f>
        <v>4.793055556</v>
      </c>
      <c r="T10" s="11">
        <f>Enduser_Deliverytime-HubVN_Pickup_Time</f>
        <v>0.1708333333</v>
      </c>
      <c r="U10" s="12">
        <f>HubVN_Receiving_Time-HubCN_Pickup_Time</f>
        <v>4.002777778</v>
      </c>
      <c r="V10" s="12">
        <f>Plan_HubVN_Receiving_Time-Plan_HubCN_Pickup_Time</f>
        <v>1.502777778</v>
      </c>
      <c r="W10" s="4" t="s">
        <v>49</v>
      </c>
      <c r="X10" s="13" t="str">
        <f>IF(LEFT(Khu_Vực,4)="Quận","Quận","Huyện")</f>
        <v>Quận</v>
      </c>
      <c r="Y10" s="13" t="str">
        <f>IFS(Grossweight&lt;=1,"A",AND(1&lt;Grossweight,Grossweight&lt;=2),"B",AND(2&lt;Grossweight,Grossweight&lt;=3),"C",AND(3&lt;Grossweight,Grossweight&lt;=4),"D",Grossweight&gt;=4,"E")</f>
        <v>B</v>
      </c>
      <c r="Z1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24000</v>
      </c>
      <c r="AA10" s="14" t="s">
        <v>40</v>
      </c>
      <c r="AB1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24000</v>
      </c>
      <c r="AC10" s="14">
        <f>IF(Carrier_2="ECLogistics",0.167,IF(Carrier_2="LogExpress",0.139,0.104))</f>
        <v>0.139</v>
      </c>
    </row>
    <row r="11" ht="15.75" customHeight="1">
      <c r="A11" s="15" t="s">
        <v>68</v>
      </c>
      <c r="B11" s="15" t="s">
        <v>69</v>
      </c>
      <c r="C11" s="15">
        <v>130024.0</v>
      </c>
      <c r="D11" s="15" t="str">
        <f>HubVN_ID</f>
        <v>LECVNLB</v>
      </c>
      <c r="E11" s="15">
        <v>4.0</v>
      </c>
      <c r="F11" s="15">
        <v>1.3</v>
      </c>
      <c r="G11" s="16" t="s">
        <v>70</v>
      </c>
      <c r="H11" s="15" t="s">
        <v>32</v>
      </c>
      <c r="I11" s="17">
        <v>399000.0</v>
      </c>
      <c r="J11" s="18">
        <v>44648.325694444444</v>
      </c>
      <c r="K11" s="19">
        <v>44653.66736111111</v>
      </c>
      <c r="L11" s="18">
        <v>44653.728472222225</v>
      </c>
      <c r="M11" s="15"/>
      <c r="N11" s="21" t="s">
        <v>33</v>
      </c>
      <c r="O11" s="15">
        <v>0.0</v>
      </c>
      <c r="P11" s="15" t="s">
        <v>34</v>
      </c>
      <c r="Q11" s="22">
        <v>3.0</v>
      </c>
      <c r="R11" s="23">
        <f>Enduser_Deliverytime-Order_Create_Time</f>
        <v>5.402777778</v>
      </c>
      <c r="S11" s="23">
        <f>Enduser_Plan_Deliverytime-Order_Create_Time</f>
        <v>5.341666667</v>
      </c>
      <c r="T11" s="23">
        <f>Enduser_Deliverytime-HubVN_Pickup_Time</f>
        <v>0.07847222222</v>
      </c>
      <c r="U11" s="24">
        <f>HubVN_Receiving_Time-HubCN_Pickup_Time</f>
        <v>3.501388889</v>
      </c>
      <c r="V11" s="24">
        <f>Plan_HubVN_Receiving_Time-Plan_HubCN_Pickup_Time</f>
        <v>1.503472222</v>
      </c>
      <c r="W11" s="15" t="s">
        <v>71</v>
      </c>
      <c r="X11" s="25" t="str">
        <f>IF(LEFT(Khu_Vực,4)="Quận","Quận","Huyện")</f>
        <v>Quận</v>
      </c>
      <c r="Y11" s="25" t="str">
        <f>IFS(Grossweight&lt;=1,"A",AND(1&lt;Grossweight,Grossweight&lt;=2),"B",AND(2&lt;Grossweight,Grossweight&lt;=3),"C",AND(3&lt;Grossweight,Grossweight&lt;=4),"D",Grossweight&gt;=4,"E")</f>
        <v>B</v>
      </c>
      <c r="Z1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13000</v>
      </c>
      <c r="AA11" s="26" t="s">
        <v>40</v>
      </c>
      <c r="AB1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26000</v>
      </c>
      <c r="AC11" s="26">
        <f>IF(Carrier_2="ECLogistics",0.167,IF(Carrier_2="LogExpress",0.139,0.104))</f>
        <v>0.139</v>
      </c>
    </row>
    <row r="12" ht="15.75" customHeight="1">
      <c r="A12" s="4" t="s">
        <v>72</v>
      </c>
      <c r="B12" s="4" t="s">
        <v>73</v>
      </c>
      <c r="C12" s="4">
        <v>130348.0</v>
      </c>
      <c r="D12" s="4" t="str">
        <f>HubVN_ID</f>
        <v>LECVNLB</v>
      </c>
      <c r="E12" s="4">
        <v>2.0</v>
      </c>
      <c r="F12" s="4">
        <v>4.8</v>
      </c>
      <c r="G12" s="5" t="s">
        <v>74</v>
      </c>
      <c r="H12" s="4" t="s">
        <v>32</v>
      </c>
      <c r="I12" s="6">
        <v>50800.0</v>
      </c>
      <c r="J12" s="7">
        <v>44648.89027777778</v>
      </c>
      <c r="K12" s="8">
        <v>44653.65625</v>
      </c>
      <c r="L12" s="7">
        <v>44653.711805555555</v>
      </c>
      <c r="M12" s="4"/>
      <c r="N12" s="9" t="s">
        <v>33</v>
      </c>
      <c r="O12" s="4">
        <v>0.0</v>
      </c>
      <c r="P12" s="4" t="s">
        <v>34</v>
      </c>
      <c r="Q12" s="10">
        <v>3.0</v>
      </c>
      <c r="R12" s="11">
        <f>Enduser_Deliverytime-Order_Create_Time</f>
        <v>4.821527778</v>
      </c>
      <c r="S12" s="11">
        <f>Enduser_Plan_Deliverytime-Order_Create_Time</f>
        <v>4.765972222</v>
      </c>
      <c r="T12" s="11">
        <f>Enduser_Deliverytime-HubVN_Pickup_Time</f>
        <v>0.07777777778</v>
      </c>
      <c r="U12" s="12">
        <f>HubVN_Receiving_Time-HubCN_Pickup_Time</f>
        <v>4.00625</v>
      </c>
      <c r="V12" s="12">
        <f>Plan_HubVN_Receiving_Time-Plan_HubCN_Pickup_Time</f>
        <v>3.004166667</v>
      </c>
      <c r="W12" s="4" t="s">
        <v>57</v>
      </c>
      <c r="X12" s="13" t="str">
        <f>IF(LEFT(Khu_Vực,4)="Quận","Quận","Huyện")</f>
        <v>Quận</v>
      </c>
      <c r="Y12" s="13" t="str">
        <f>IFS(Grossweight&lt;=1,"A",AND(1&lt;Grossweight,Grossweight&lt;=2),"B",AND(2&lt;Grossweight,Grossweight&lt;=3),"C",AND(3&lt;Grossweight,Grossweight&lt;=4),"D",Grossweight&gt;=4,"E")</f>
        <v>E</v>
      </c>
      <c r="Z1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48000</v>
      </c>
      <c r="AA12"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48000</v>
      </c>
      <c r="AC12" s="14">
        <f>IF(Carrier_2="ECLogistics",0.167,IF(Carrier_2="LogExpress",0.139,0.104))</f>
        <v>0.167</v>
      </c>
    </row>
    <row r="13" ht="15.75" customHeight="1">
      <c r="A13" s="15" t="s">
        <v>75</v>
      </c>
      <c r="B13" s="15" t="s">
        <v>76</v>
      </c>
      <c r="C13" s="15">
        <v>130332.0</v>
      </c>
      <c r="D13" s="15" t="str">
        <f>HubVN_ID</f>
        <v>LECVNTL</v>
      </c>
      <c r="E13" s="15">
        <v>3.0</v>
      </c>
      <c r="F13" s="15">
        <v>2.7</v>
      </c>
      <c r="G13" s="16" t="s">
        <v>77</v>
      </c>
      <c r="H13" s="15" t="s">
        <v>32</v>
      </c>
      <c r="I13" s="17">
        <v>151700.0</v>
      </c>
      <c r="J13" s="18">
        <v>44646.72708333333</v>
      </c>
      <c r="K13" s="19">
        <v>44652.638194444444</v>
      </c>
      <c r="L13" s="18">
        <v>44653.52847222222</v>
      </c>
      <c r="M13" s="15"/>
      <c r="N13" s="21" t="s">
        <v>33</v>
      </c>
      <c r="O13" s="15">
        <v>0.0</v>
      </c>
      <c r="P13" s="15" t="s">
        <v>34</v>
      </c>
      <c r="Q13" s="22">
        <v>2.0</v>
      </c>
      <c r="R13" s="23">
        <f>Enduser_Deliverytime-Order_Create_Time</f>
        <v>6.801388889</v>
      </c>
      <c r="S13" s="23">
        <f>Enduser_Plan_Deliverytime-Order_Create_Time</f>
        <v>5.911111111</v>
      </c>
      <c r="T13" s="23">
        <f>Enduser_Deliverytime-HubVN_Pickup_Time</f>
        <v>0.1631944444</v>
      </c>
      <c r="U13" s="24">
        <f>HubVN_Receiving_Time-HubCN_Pickup_Time</f>
        <v>3.004861111</v>
      </c>
      <c r="V13" s="24">
        <f>Plan_HubVN_Receiving_Time-Plan_HubCN_Pickup_Time</f>
        <v>2.004861111</v>
      </c>
      <c r="W13" s="15" t="s">
        <v>41</v>
      </c>
      <c r="X13" s="25" t="str">
        <f>IF(LEFT(Khu_Vực,4)="Quận","Quận","Huyện")</f>
        <v>Huyện</v>
      </c>
      <c r="Y13" s="25" t="str">
        <f>IFS(Grossweight&lt;=1,"A",AND(1&lt;Grossweight,Grossweight&lt;=2),"B",AND(2&lt;Grossweight,Grossweight&lt;=3),"C",AND(3&lt;Grossweight,Grossweight&lt;=4),"D",Grossweight&gt;=4,"E")</f>
        <v>C</v>
      </c>
      <c r="Z1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27000</v>
      </c>
      <c r="AA1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27000</v>
      </c>
      <c r="AC13" s="26">
        <f>IF(Carrier_2="ECLogistics",0.167,IF(Carrier_2="LogExpress",0.139,0.104))</f>
        <v>0.167</v>
      </c>
    </row>
    <row r="14" ht="15.75" customHeight="1">
      <c r="A14" s="4" t="s">
        <v>78</v>
      </c>
      <c r="B14" s="4" t="s">
        <v>79</v>
      </c>
      <c r="C14" s="4">
        <v>130355.0</v>
      </c>
      <c r="D14" s="4" t="str">
        <f>HubVN_ID</f>
        <v>LECVNHĐ</v>
      </c>
      <c r="E14" s="4">
        <v>5.0</v>
      </c>
      <c r="F14" s="4">
        <v>1.7</v>
      </c>
      <c r="G14" s="5" t="s">
        <v>80</v>
      </c>
      <c r="H14" s="4" t="s">
        <v>32</v>
      </c>
      <c r="I14" s="6">
        <v>98000.0</v>
      </c>
      <c r="J14" s="7">
        <v>44649.73472222222</v>
      </c>
      <c r="K14" s="8">
        <v>44652.69652777778</v>
      </c>
      <c r="L14" s="7">
        <v>44653.45277777778</v>
      </c>
      <c r="M14" s="4"/>
      <c r="N14" s="9" t="s">
        <v>33</v>
      </c>
      <c r="O14" s="4">
        <v>0.0</v>
      </c>
      <c r="P14" s="4" t="s">
        <v>40</v>
      </c>
      <c r="Q14" s="10">
        <v>4.0</v>
      </c>
      <c r="R14" s="11">
        <f>Enduser_Deliverytime-Order_Create_Time</f>
        <v>3.718055556</v>
      </c>
      <c r="S14" s="11">
        <f>Enduser_Plan_Deliverytime-Order_Create_Time</f>
        <v>2.961805556</v>
      </c>
      <c r="T14" s="11">
        <f>Enduser_Deliverytime-HubVN_Pickup_Time</f>
        <v>0.11875</v>
      </c>
      <c r="U14" s="12">
        <f>HubVN_Receiving_Time-HubCN_Pickup_Time</f>
        <v>3.001388889</v>
      </c>
      <c r="V14" s="12">
        <f>Plan_HubVN_Receiving_Time-Plan_HubCN_Pickup_Time</f>
        <v>3.004166667</v>
      </c>
      <c r="W14" s="4" t="s">
        <v>45</v>
      </c>
      <c r="X14" s="13" t="str">
        <f>IF(LEFT(Khu_Vực,4)="Quận","Quận","Huyện")</f>
        <v>Quận</v>
      </c>
      <c r="Y14" s="13" t="str">
        <f>IFS(Grossweight&lt;=1,"A",AND(1&lt;Grossweight,Grossweight&lt;=2),"B",AND(2&lt;Grossweight,Grossweight&lt;=3),"C",AND(3&lt;Grossweight,Grossweight&lt;=4),"D",Grossweight&gt;=4,"E")</f>
        <v>B</v>
      </c>
      <c r="Z1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34000</v>
      </c>
      <c r="AA14" s="14" t="s">
        <v>40</v>
      </c>
      <c r="AB1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34000</v>
      </c>
      <c r="AC14" s="14">
        <f>IF(Carrier_2="ECLogistics",0.167,IF(Carrier_2="LogExpress",0.139,0.104))</f>
        <v>0.139</v>
      </c>
    </row>
    <row r="15" ht="15.75" customHeight="1">
      <c r="A15" s="15" t="s">
        <v>81</v>
      </c>
      <c r="B15" s="15" t="s">
        <v>82</v>
      </c>
      <c r="C15" s="15">
        <v>130324.0</v>
      </c>
      <c r="D15" s="15" t="str">
        <f>HubVN_ID</f>
        <v>LECVNTL</v>
      </c>
      <c r="E15" s="15">
        <v>4.0</v>
      </c>
      <c r="F15" s="15">
        <v>3.9</v>
      </c>
      <c r="G15" s="16" t="s">
        <v>83</v>
      </c>
      <c r="H15" s="15" t="s">
        <v>53</v>
      </c>
      <c r="I15" s="17">
        <v>0.0</v>
      </c>
      <c r="J15" s="18">
        <v>44645.830555555556</v>
      </c>
      <c r="K15" s="19">
        <v>44652.635416666664</v>
      </c>
      <c r="L15" s="18">
        <v>44652.71527777778</v>
      </c>
      <c r="M15" s="15"/>
      <c r="N15" s="21" t="s">
        <v>33</v>
      </c>
      <c r="O15" s="15">
        <v>0.0</v>
      </c>
      <c r="P15" s="15" t="s">
        <v>34</v>
      </c>
      <c r="Q15" s="22">
        <v>2.0</v>
      </c>
      <c r="R15" s="23">
        <f>Enduser_Deliverytime-Order_Create_Time</f>
        <v>6.884722222</v>
      </c>
      <c r="S15" s="23">
        <f>Enduser_Plan_Deliverytime-Order_Create_Time</f>
        <v>6.804861111</v>
      </c>
      <c r="T15" s="23">
        <f>Enduser_Deliverytime-HubVN_Pickup_Time</f>
        <v>0.08194444445</v>
      </c>
      <c r="U15" s="24">
        <f>HubVN_Receiving_Time-HubCN_Pickup_Time</f>
        <v>3.002777778</v>
      </c>
      <c r="V15" s="24">
        <f>Plan_HubVN_Receiving_Time-Plan_HubCN_Pickup_Time</f>
        <v>3.005555556</v>
      </c>
      <c r="W15" s="15" t="s">
        <v>41</v>
      </c>
      <c r="X15" s="25" t="str">
        <f>IF(LEFT(Khu_Vực,4)="Quận","Quận","Huyện")</f>
        <v>Huyện</v>
      </c>
      <c r="Y15" s="25" t="str">
        <f>IFS(Grossweight&lt;=1,"A",AND(1&lt;Grossweight,Grossweight&lt;=2),"B",AND(2&lt;Grossweight,Grossweight&lt;=3),"C",AND(3&lt;Grossweight,Grossweight&lt;=4),"D",Grossweight&gt;=4,"E")</f>
        <v>D</v>
      </c>
      <c r="Z1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39000</v>
      </c>
      <c r="AA1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39000</v>
      </c>
      <c r="AC15" s="26">
        <f>IF(Carrier_2="ECLogistics",0.167,IF(Carrier_2="LogExpress",0.139,0.104))</f>
        <v>0.167</v>
      </c>
    </row>
    <row r="16" ht="15.75" customHeight="1">
      <c r="A16" s="4" t="s">
        <v>84</v>
      </c>
      <c r="B16" s="4" t="s">
        <v>85</v>
      </c>
      <c r="C16" s="4">
        <v>130418.0</v>
      </c>
      <c r="D16" s="4" t="str">
        <f>HubVN_ID</f>
        <v>LECVNLB</v>
      </c>
      <c r="E16" s="4">
        <v>1.0</v>
      </c>
      <c r="F16" s="4">
        <v>0.3</v>
      </c>
      <c r="G16" s="5" t="s">
        <v>86</v>
      </c>
      <c r="H16" s="4" t="s">
        <v>32</v>
      </c>
      <c r="I16" s="6">
        <v>76800.0</v>
      </c>
      <c r="J16" s="7">
        <v>44646.6375</v>
      </c>
      <c r="K16" s="8">
        <v>44651.40972222222</v>
      </c>
      <c r="L16" s="7">
        <v>44652.46944444445</v>
      </c>
      <c r="M16" s="4"/>
      <c r="N16" s="9" t="s">
        <v>33</v>
      </c>
      <c r="O16" s="4">
        <v>0.0</v>
      </c>
      <c r="P16" s="4" t="s">
        <v>40</v>
      </c>
      <c r="Q16" s="10">
        <v>3.0</v>
      </c>
      <c r="R16" s="11">
        <f>Enduser_Deliverytime-Order_Create_Time</f>
        <v>5.831944444</v>
      </c>
      <c r="S16" s="11">
        <f>Enduser_Plan_Deliverytime-Order_Create_Time</f>
        <v>4.772222222</v>
      </c>
      <c r="T16" s="11">
        <f>Enduser_Deliverytime-HubVN_Pickup_Time</f>
        <v>0.1201388889</v>
      </c>
      <c r="U16" s="12">
        <f>HubVN_Receiving_Time-HubCN_Pickup_Time</f>
        <v>5.002777778</v>
      </c>
      <c r="V16" s="12">
        <f>Plan_HubVN_Receiving_Time-Plan_HubCN_Pickup_Time</f>
        <v>1.504861111</v>
      </c>
      <c r="W16" s="4" t="s">
        <v>57</v>
      </c>
      <c r="X16" s="13" t="str">
        <f>IF(LEFT(Khu_Vực,4)="Quận","Quận","Huyện")</f>
        <v>Quận</v>
      </c>
      <c r="Y16" s="13" t="str">
        <f>IFS(Grossweight&lt;=1,"A",AND(1&lt;Grossweight,Grossweight&lt;=2),"B",AND(2&lt;Grossweight,Grossweight&lt;=3),"C",AND(3&lt;Grossweight,Grossweight&lt;=4),"D",Grossweight&gt;=4,"E")</f>
        <v>A</v>
      </c>
      <c r="Z1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6000</v>
      </c>
      <c r="AA16"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6000</v>
      </c>
      <c r="AC16" s="14">
        <f>IF(Carrier_2="ECLogistics",0.167,IF(Carrier_2="LogExpress",0.139,0.104))</f>
        <v>0.139</v>
      </c>
    </row>
    <row r="17" ht="15.75" customHeight="1">
      <c r="A17" s="15" t="s">
        <v>87</v>
      </c>
      <c r="B17" s="15" t="s">
        <v>88</v>
      </c>
      <c r="C17" s="15">
        <v>130002.0</v>
      </c>
      <c r="D17" s="15" t="str">
        <f>HubVN_ID</f>
        <v>LECVNHĐ</v>
      </c>
      <c r="E17" s="15">
        <v>4.0</v>
      </c>
      <c r="F17" s="15">
        <v>3.7</v>
      </c>
      <c r="G17" s="16" t="s">
        <v>89</v>
      </c>
      <c r="H17" s="15" t="s">
        <v>53</v>
      </c>
      <c r="I17" s="17">
        <v>0.0</v>
      </c>
      <c r="J17" s="18">
        <v>44646.666666666664</v>
      </c>
      <c r="K17" s="19">
        <v>44651.42569444444</v>
      </c>
      <c r="L17" s="18">
        <v>44652.59166666667</v>
      </c>
      <c r="M17" s="15"/>
      <c r="N17" s="21" t="s">
        <v>33</v>
      </c>
      <c r="O17" s="15">
        <v>0.0</v>
      </c>
      <c r="P17" s="15" t="s">
        <v>34</v>
      </c>
      <c r="Q17" s="22">
        <v>3.0</v>
      </c>
      <c r="R17" s="23">
        <f>Enduser_Deliverytime-Order_Create_Time</f>
        <v>5.925</v>
      </c>
      <c r="S17" s="23">
        <f>Enduser_Plan_Deliverytime-Order_Create_Time</f>
        <v>4.759027778</v>
      </c>
      <c r="T17" s="23">
        <f>Enduser_Deliverytime-HubVN_Pickup_Time</f>
        <v>0.2048611111</v>
      </c>
      <c r="U17" s="24">
        <f>HubVN_Receiving_Time-HubCN_Pickup_Time</f>
        <v>3.002083333</v>
      </c>
      <c r="V17" s="24">
        <f>Plan_HubVN_Receiving_Time-Plan_HubCN_Pickup_Time</f>
        <v>3.004861111</v>
      </c>
      <c r="W17" s="15" t="s">
        <v>45</v>
      </c>
      <c r="X17" s="25" t="str">
        <f>IF(LEFT(Khu_Vực,4)="Quận","Quận","Huyện")</f>
        <v>Quận</v>
      </c>
      <c r="Y17" s="25" t="str">
        <f>IFS(Grossweight&lt;=1,"A",AND(1&lt;Grossweight,Grossweight&lt;=2),"B",AND(2&lt;Grossweight,Grossweight&lt;=3),"C",AND(3&lt;Grossweight,Grossweight&lt;=4),"D",Grossweight&gt;=4,"E")</f>
        <v>D</v>
      </c>
      <c r="Z1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37000</v>
      </c>
      <c r="AA17"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37000</v>
      </c>
      <c r="AC17" s="26">
        <f>IF(Carrier_2="ECLogistics",0.167,IF(Carrier_2="LogExpress",0.139,0.104))</f>
        <v>0.167</v>
      </c>
    </row>
    <row r="18" ht="15.75" customHeight="1">
      <c r="A18" s="4" t="s">
        <v>90</v>
      </c>
      <c r="B18" s="4" t="s">
        <v>91</v>
      </c>
      <c r="C18" s="4">
        <v>130366.0</v>
      </c>
      <c r="D18" s="4" t="str">
        <f>HubVN_ID</f>
        <v>LECVNLB</v>
      </c>
      <c r="E18" s="4">
        <v>1.0</v>
      </c>
      <c r="F18" s="4">
        <v>1.2</v>
      </c>
      <c r="G18" s="5" t="s">
        <v>92</v>
      </c>
      <c r="H18" s="4" t="s">
        <v>53</v>
      </c>
      <c r="I18" s="6">
        <v>0.0</v>
      </c>
      <c r="J18" s="7">
        <v>44649.169444444444</v>
      </c>
      <c r="K18" s="8">
        <v>44653.65416666667</v>
      </c>
      <c r="L18" s="7">
        <v>44654.62291666667</v>
      </c>
      <c r="M18" s="4"/>
      <c r="N18" s="9" t="s">
        <v>33</v>
      </c>
      <c r="O18" s="4">
        <v>0.0</v>
      </c>
      <c r="P18" s="4" t="s">
        <v>34</v>
      </c>
      <c r="Q18" s="10">
        <v>3.0</v>
      </c>
      <c r="R18" s="11">
        <f>Enduser_Deliverytime-Order_Create_Time</f>
        <v>5.453472222</v>
      </c>
      <c r="S18" s="11">
        <f>Enduser_Plan_Deliverytime-Order_Create_Time</f>
        <v>4.484722222</v>
      </c>
      <c r="T18" s="11">
        <f>Enduser_Deliverytime-HubVN_Pickup_Time</f>
        <v>0.2027777778</v>
      </c>
      <c r="U18" s="12">
        <f>HubVN_Receiving_Time-HubCN_Pickup_Time</f>
        <v>4.002777778</v>
      </c>
      <c r="V18" s="12">
        <f>Plan_HubVN_Receiving_Time-Plan_HubCN_Pickup_Time</f>
        <v>1.50625</v>
      </c>
      <c r="W18" s="4" t="s">
        <v>93</v>
      </c>
      <c r="X18" s="13" t="str">
        <f>IF(LEFT(Khu_Vực,4)="Quận","Quận","Huyện")</f>
        <v>Quận</v>
      </c>
      <c r="Y18" s="13" t="str">
        <f>IFS(Grossweight&lt;=1,"A",AND(1&lt;Grossweight,Grossweight&lt;=2),"B",AND(2&lt;Grossweight,Grossweight&lt;=3),"C",AND(3&lt;Grossweight,Grossweight&lt;=4),"D",Grossweight&gt;=4,"E")</f>
        <v>B</v>
      </c>
      <c r="Z1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12000</v>
      </c>
      <c r="AA18" s="14" t="s">
        <v>40</v>
      </c>
      <c r="AB1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24000</v>
      </c>
      <c r="AC18" s="14">
        <f>IF(Carrier_2="ECLogistics",0.167,IF(Carrier_2="LogExpress",0.139,0.104))</f>
        <v>0.139</v>
      </c>
    </row>
    <row r="19" ht="15.75" customHeight="1">
      <c r="A19" s="15" t="s">
        <v>94</v>
      </c>
      <c r="B19" s="15" t="s">
        <v>95</v>
      </c>
      <c r="C19" s="15">
        <v>130042.0</v>
      </c>
      <c r="D19" s="15" t="str">
        <f>HubVN_ID</f>
        <v>LECVNLB</v>
      </c>
      <c r="E19" s="15">
        <v>5.0</v>
      </c>
      <c r="F19" s="15">
        <v>1.8</v>
      </c>
      <c r="G19" s="16" t="s">
        <v>96</v>
      </c>
      <c r="H19" s="15" t="s">
        <v>53</v>
      </c>
      <c r="I19" s="17">
        <v>0.0</v>
      </c>
      <c r="J19" s="18">
        <v>44646.618055555555</v>
      </c>
      <c r="K19" s="19">
        <v>44651.43402777778</v>
      </c>
      <c r="L19" s="18">
        <v>44652.53055555555</v>
      </c>
      <c r="M19" s="15"/>
      <c r="N19" s="21" t="s">
        <v>33</v>
      </c>
      <c r="O19" s="15">
        <v>0.0</v>
      </c>
      <c r="P19" s="15" t="s">
        <v>34</v>
      </c>
      <c r="Q19" s="22">
        <v>3.0</v>
      </c>
      <c r="R19" s="23">
        <f>Enduser_Deliverytime-Order_Create_Time</f>
        <v>5.9125</v>
      </c>
      <c r="S19" s="23">
        <f>Enduser_Plan_Deliverytime-Order_Create_Time</f>
        <v>4.815972222</v>
      </c>
      <c r="T19" s="23">
        <f>Enduser_Deliverytime-HubVN_Pickup_Time</f>
        <v>0.1604166667</v>
      </c>
      <c r="U19" s="24">
        <f>HubVN_Receiving_Time-HubCN_Pickup_Time</f>
        <v>3.00625</v>
      </c>
      <c r="V19" s="24">
        <f>Plan_HubVN_Receiving_Time-Plan_HubCN_Pickup_Time</f>
        <v>3.004861111</v>
      </c>
      <c r="W19" s="15" t="s">
        <v>97</v>
      </c>
      <c r="X19" s="25" t="str">
        <f>IF(LEFT(Khu_Vực,4)="Quận","Quận","Huyện")</f>
        <v>Quận</v>
      </c>
      <c r="Y19" s="25" t="str">
        <f>IFS(Grossweight&lt;=1,"A",AND(1&lt;Grossweight,Grossweight&lt;=2),"B",AND(2&lt;Grossweight,Grossweight&lt;=3),"C",AND(3&lt;Grossweight,Grossweight&lt;=4),"D",Grossweight&gt;=4,"E")</f>
        <v>B</v>
      </c>
      <c r="Z1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18000</v>
      </c>
      <c r="AA19" s="26" t="s">
        <v>40</v>
      </c>
      <c r="AB1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36000</v>
      </c>
      <c r="AC19" s="26">
        <f>IF(Carrier_2="ECLogistics",0.167,IF(Carrier_2="LogExpress",0.139,0.104))</f>
        <v>0.139</v>
      </c>
    </row>
    <row r="20" ht="15.75" customHeight="1">
      <c r="A20" s="4" t="s">
        <v>98</v>
      </c>
      <c r="B20" s="4" t="s">
        <v>99</v>
      </c>
      <c r="C20" s="4">
        <v>130437.0</v>
      </c>
      <c r="D20" s="4" t="str">
        <f>HubVN_ID</f>
        <v>LECVNLB</v>
      </c>
      <c r="E20" s="4">
        <v>2.0</v>
      </c>
      <c r="F20" s="4">
        <v>1.2</v>
      </c>
      <c r="G20" s="5" t="s">
        <v>100</v>
      </c>
      <c r="H20" s="4" t="s">
        <v>32</v>
      </c>
      <c r="I20" s="6">
        <v>194800.0</v>
      </c>
      <c r="J20" s="7">
        <v>44649.84097222222</v>
      </c>
      <c r="K20" s="8">
        <v>44654.654861111114</v>
      </c>
      <c r="L20" s="7">
        <v>44655.76458333333</v>
      </c>
      <c r="M20" s="4"/>
      <c r="N20" s="9" t="s">
        <v>33</v>
      </c>
      <c r="O20" s="4">
        <v>0.0</v>
      </c>
      <c r="P20" s="4" t="s">
        <v>40</v>
      </c>
      <c r="Q20" s="10">
        <v>3.0</v>
      </c>
      <c r="R20" s="11">
        <f>Enduser_Deliverytime-Order_Create_Time</f>
        <v>5.923611111</v>
      </c>
      <c r="S20" s="11">
        <f>Enduser_Plan_Deliverytime-Order_Create_Time</f>
        <v>4.813888889</v>
      </c>
      <c r="T20" s="11">
        <f>Enduser_Deliverytime-HubVN_Pickup_Time</f>
        <v>0.1458333333</v>
      </c>
      <c r="U20" s="12">
        <f>HubVN_Receiving_Time-HubCN_Pickup_Time</f>
        <v>3.002083333</v>
      </c>
      <c r="V20" s="12">
        <f>Plan_HubVN_Receiving_Time-Plan_HubCN_Pickup_Time</f>
        <v>1.502777778</v>
      </c>
      <c r="W20" s="4" t="s">
        <v>57</v>
      </c>
      <c r="X20" s="13" t="str">
        <f>IF(LEFT(Khu_Vực,4)="Quận","Quận","Huyện")</f>
        <v>Quận</v>
      </c>
      <c r="Y20" s="13" t="str">
        <f>IFS(Grossweight&lt;=1,"A",AND(1&lt;Grossweight,Grossweight&lt;=2),"B",AND(2&lt;Grossweight,Grossweight&lt;=3),"C",AND(3&lt;Grossweight,Grossweight&lt;=4),"D",Grossweight&gt;=4,"E")</f>
        <v>B</v>
      </c>
      <c r="Z2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24000</v>
      </c>
      <c r="AA20" s="14" t="s">
        <v>40</v>
      </c>
      <c r="AB2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24000</v>
      </c>
      <c r="AC20" s="14">
        <f>IF(Carrier_2="ECLogistics",0.167,IF(Carrier_2="LogExpress",0.139,0.104))</f>
        <v>0.139</v>
      </c>
    </row>
    <row r="21" ht="15.75" customHeight="1">
      <c r="A21" s="15" t="s">
        <v>101</v>
      </c>
      <c r="B21" s="15" t="s">
        <v>102</v>
      </c>
      <c r="C21" s="15">
        <v>130453.0</v>
      </c>
      <c r="D21" s="15" t="str">
        <f>HubVN_ID</f>
        <v>LECVNLB</v>
      </c>
      <c r="E21" s="15">
        <v>3.0</v>
      </c>
      <c r="F21" s="15">
        <v>2.5</v>
      </c>
      <c r="G21" s="16" t="s">
        <v>103</v>
      </c>
      <c r="H21" s="15" t="s">
        <v>32</v>
      </c>
      <c r="I21" s="17">
        <v>123500.0</v>
      </c>
      <c r="J21" s="18">
        <v>44648.70625</v>
      </c>
      <c r="K21" s="19">
        <v>44653.645833333336</v>
      </c>
      <c r="L21" s="18">
        <v>44654.48333333333</v>
      </c>
      <c r="M21" s="15"/>
      <c r="N21" s="21" t="s">
        <v>33</v>
      </c>
      <c r="O21" s="15">
        <v>0.0</v>
      </c>
      <c r="P21" s="15" t="s">
        <v>40</v>
      </c>
      <c r="Q21" s="22">
        <v>3.0</v>
      </c>
      <c r="R21" s="23">
        <f>Enduser_Deliverytime-Order_Create_Time</f>
        <v>5.777083333</v>
      </c>
      <c r="S21" s="23">
        <f>Enduser_Plan_Deliverytime-Order_Create_Time</f>
        <v>4.939583333</v>
      </c>
      <c r="T21" s="23">
        <f>Enduser_Deliverytime-HubVN_Pickup_Time</f>
        <v>0.1027777778</v>
      </c>
      <c r="U21" s="24">
        <f>HubVN_Receiving_Time-HubCN_Pickup_Time</f>
        <v>4.004166667</v>
      </c>
      <c r="V21" s="24">
        <f>Plan_HubVN_Receiving_Time-Plan_HubCN_Pickup_Time</f>
        <v>3.500694444</v>
      </c>
      <c r="W21" s="15" t="s">
        <v>93</v>
      </c>
      <c r="X21" s="25" t="str">
        <f>IF(LEFT(Khu_Vực,4)="Quận","Quận","Huyện")</f>
        <v>Quận</v>
      </c>
      <c r="Y21" s="25" t="str">
        <f>IFS(Grossweight&lt;=1,"A",AND(1&lt;Grossweight,Grossweight&lt;=2),"B",AND(2&lt;Grossweight,Grossweight&lt;=3),"C",AND(3&lt;Grossweight,Grossweight&lt;=4),"D",Grossweight&gt;=4,"E")</f>
        <v>C</v>
      </c>
      <c r="Z2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50000</v>
      </c>
      <c r="AA2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2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25000</v>
      </c>
      <c r="AC21" s="26">
        <f>IF(Carrier_2="ECLogistics",0.167,IF(Carrier_2="LogExpress",0.139,0.104))</f>
        <v>0.167</v>
      </c>
    </row>
    <row r="22" ht="15.75" customHeight="1">
      <c r="A22" s="4" t="s">
        <v>104</v>
      </c>
      <c r="B22" s="4" t="s">
        <v>105</v>
      </c>
      <c r="C22" s="4">
        <v>130362.0</v>
      </c>
      <c r="D22" s="4" t="str">
        <f>HubVN_ID</f>
        <v>LECVNTL</v>
      </c>
      <c r="E22" s="4">
        <v>2.0</v>
      </c>
      <c r="F22" s="4">
        <v>4.8</v>
      </c>
      <c r="G22" s="5" t="s">
        <v>106</v>
      </c>
      <c r="H22" s="4" t="s">
        <v>32</v>
      </c>
      <c r="I22" s="6">
        <v>52800.0</v>
      </c>
      <c r="J22" s="7">
        <v>44648.85277777778</v>
      </c>
      <c r="K22" s="8">
        <v>44652.65138888889</v>
      </c>
      <c r="L22" s="7">
        <v>44653.74236111111</v>
      </c>
      <c r="M22" s="4"/>
      <c r="N22" s="9" t="s">
        <v>33</v>
      </c>
      <c r="O22" s="4">
        <v>0.0</v>
      </c>
      <c r="P22" s="4" t="s">
        <v>40</v>
      </c>
      <c r="Q22" s="10">
        <v>3.0</v>
      </c>
      <c r="R22" s="11">
        <f>Enduser_Deliverytime-Order_Create_Time</f>
        <v>4.889583333</v>
      </c>
      <c r="S22" s="11">
        <f>Enduser_Plan_Deliverytime-Order_Create_Time</f>
        <v>3.798611111</v>
      </c>
      <c r="T22" s="11">
        <f>Enduser_Deliverytime-HubVN_Pickup_Time</f>
        <v>0.1444444444</v>
      </c>
      <c r="U22" s="12">
        <f>HubVN_Receiving_Time-HubCN_Pickup_Time</f>
        <v>4.000694444</v>
      </c>
      <c r="V22" s="12">
        <f>Plan_HubVN_Receiving_Time-Plan_HubCN_Pickup_Time</f>
        <v>2.003472222</v>
      </c>
      <c r="W22" s="4" t="s">
        <v>49</v>
      </c>
      <c r="X22" s="13" t="str">
        <f>IF(LEFT(Khu_Vực,4)="Quận","Quận","Huyện")</f>
        <v>Quận</v>
      </c>
      <c r="Y22" s="13" t="str">
        <f>IFS(Grossweight&lt;=1,"A",AND(1&lt;Grossweight,Grossweight&lt;=2),"B",AND(2&lt;Grossweight,Grossweight&lt;=3),"C",AND(3&lt;Grossweight,Grossweight&lt;=4),"D",Grossweight&gt;=4,"E")</f>
        <v>E</v>
      </c>
      <c r="Z2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64500</v>
      </c>
      <c r="AA22"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2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48000</v>
      </c>
      <c r="AC22" s="14">
        <f>IF(Carrier_2="ECLogistics",0.167,IF(Carrier_2="LogExpress",0.139,0.104))</f>
        <v>0.167</v>
      </c>
    </row>
    <row r="23" ht="15.75" customHeight="1">
      <c r="A23" s="15" t="s">
        <v>107</v>
      </c>
      <c r="B23" s="15" t="s">
        <v>108</v>
      </c>
      <c r="C23" s="15">
        <v>130401.0</v>
      </c>
      <c r="D23" s="15" t="str">
        <f>HubVN_ID</f>
        <v>LECVNLB</v>
      </c>
      <c r="E23" s="15">
        <v>2.0</v>
      </c>
      <c r="F23" s="15">
        <v>1.3</v>
      </c>
      <c r="G23" s="16" t="s">
        <v>109</v>
      </c>
      <c r="H23" s="15" t="s">
        <v>32</v>
      </c>
      <c r="I23" s="17">
        <v>131600.0</v>
      </c>
      <c r="J23" s="18">
        <v>44647.3375</v>
      </c>
      <c r="K23" s="19">
        <v>44651.64861111111</v>
      </c>
      <c r="L23" s="18">
        <v>44652.85972222222</v>
      </c>
      <c r="M23" s="15"/>
      <c r="N23" s="21" t="s">
        <v>33</v>
      </c>
      <c r="O23" s="15">
        <v>0.0</v>
      </c>
      <c r="P23" s="15" t="s">
        <v>34</v>
      </c>
      <c r="Q23" s="22">
        <v>3.0</v>
      </c>
      <c r="R23" s="23">
        <f>Enduser_Deliverytime-Order_Create_Time</f>
        <v>5.522222222</v>
      </c>
      <c r="S23" s="23">
        <f>Enduser_Plan_Deliverytime-Order_Create_Time</f>
        <v>4.311111111</v>
      </c>
      <c r="T23" s="23">
        <f>Enduser_Deliverytime-HubVN_Pickup_Time</f>
        <v>0.2451388889</v>
      </c>
      <c r="U23" s="24">
        <f>HubVN_Receiving_Time-HubCN_Pickup_Time</f>
        <v>3.005555556</v>
      </c>
      <c r="V23" s="24">
        <f>Plan_HubVN_Receiving_Time-Plan_HubCN_Pickup_Time</f>
        <v>3.504861111</v>
      </c>
      <c r="W23" s="15" t="s">
        <v>57</v>
      </c>
      <c r="X23" s="25" t="str">
        <f>IF(LEFT(Khu_Vực,4)="Quận","Quận","Huyện")</f>
        <v>Quận</v>
      </c>
      <c r="Y23" s="25" t="str">
        <f>IFS(Grossweight&lt;=1,"A",AND(1&lt;Grossweight,Grossweight&lt;=2),"B",AND(2&lt;Grossweight,Grossweight&lt;=3),"C",AND(3&lt;Grossweight,Grossweight&lt;=4),"D",Grossweight&gt;=4,"E")</f>
        <v>B</v>
      </c>
      <c r="Z2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13000</v>
      </c>
      <c r="AA23" s="26" t="s">
        <v>40</v>
      </c>
      <c r="AB2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26000</v>
      </c>
      <c r="AC23" s="26">
        <f>IF(Carrier_2="ECLogistics",0.167,IF(Carrier_2="LogExpress",0.139,0.104))</f>
        <v>0.139</v>
      </c>
    </row>
    <row r="24" ht="15.75" customHeight="1">
      <c r="A24" s="4" t="s">
        <v>110</v>
      </c>
      <c r="B24" s="4" t="s">
        <v>111</v>
      </c>
      <c r="C24" s="4">
        <v>130161.0</v>
      </c>
      <c r="D24" s="4" t="str">
        <f>HubVN_ID</f>
        <v>LECVNHĐ</v>
      </c>
      <c r="E24" s="4">
        <v>4.0</v>
      </c>
      <c r="F24" s="4">
        <v>1.8</v>
      </c>
      <c r="G24" s="5" t="s">
        <v>112</v>
      </c>
      <c r="H24" s="4" t="s">
        <v>32</v>
      </c>
      <c r="I24" s="6">
        <v>523500.0</v>
      </c>
      <c r="J24" s="7">
        <v>44647.70208333333</v>
      </c>
      <c r="K24" s="8">
        <v>44654.70208333333</v>
      </c>
      <c r="L24" s="7">
        <v>44655.61597222222</v>
      </c>
      <c r="M24" s="4"/>
      <c r="N24" s="9" t="s">
        <v>33</v>
      </c>
      <c r="O24" s="4">
        <v>0.0</v>
      </c>
      <c r="P24" s="4" t="s">
        <v>34</v>
      </c>
      <c r="Q24" s="10">
        <v>1.0</v>
      </c>
      <c r="R24" s="11">
        <f>Enduser_Deliverytime-Order_Create_Time</f>
        <v>7.913888889</v>
      </c>
      <c r="S24" s="11">
        <f>Enduser_Plan_Deliverytime-Order_Create_Time</f>
        <v>7</v>
      </c>
      <c r="T24" s="11">
        <f>Enduser_Deliverytime-HubVN_Pickup_Time</f>
        <v>0.2034722222</v>
      </c>
      <c r="U24" s="12">
        <f>HubVN_Receiving_Time-HubCN_Pickup_Time</f>
        <v>3.005555556</v>
      </c>
      <c r="V24" s="12">
        <f>Plan_HubVN_Receiving_Time-Plan_HubCN_Pickup_Time</f>
        <v>2.002083333</v>
      </c>
      <c r="W24" s="4" t="s">
        <v>45</v>
      </c>
      <c r="X24" s="13" t="str">
        <f>IF(LEFT(Khu_Vực,4)="Quận","Quận","Huyện")</f>
        <v>Quận</v>
      </c>
      <c r="Y24" s="13" t="str">
        <f>IFS(Grossweight&lt;=1,"A",AND(1&lt;Grossweight,Grossweight&lt;=2),"B",AND(2&lt;Grossweight,Grossweight&lt;=3),"C",AND(3&lt;Grossweight,Grossweight&lt;=4),"D",Grossweight&gt;=4,"E")</f>
        <v>B</v>
      </c>
      <c r="Z2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18000</v>
      </c>
      <c r="AA24" s="14" t="s">
        <v>40</v>
      </c>
      <c r="AB2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36000</v>
      </c>
      <c r="AC24" s="14">
        <f>IF(Carrier_2="ECLogistics",0.167,IF(Carrier_2="LogExpress",0.139,0.104))</f>
        <v>0.139</v>
      </c>
    </row>
    <row r="25" ht="15.75" customHeight="1">
      <c r="A25" s="15" t="s">
        <v>113</v>
      </c>
      <c r="B25" s="15" t="s">
        <v>114</v>
      </c>
      <c r="C25" s="15">
        <v>130042.0</v>
      </c>
      <c r="D25" s="15" t="str">
        <f>HubVN_ID</f>
        <v>LECVNTL</v>
      </c>
      <c r="E25" s="15">
        <v>2.0</v>
      </c>
      <c r="F25" s="15">
        <v>1.4</v>
      </c>
      <c r="G25" s="16" t="s">
        <v>115</v>
      </c>
      <c r="H25" s="15" t="s">
        <v>32</v>
      </c>
      <c r="I25" s="17">
        <v>50757.0</v>
      </c>
      <c r="J25" s="18">
        <v>44647.72152777778</v>
      </c>
      <c r="K25" s="19">
        <v>44652.663194444445</v>
      </c>
      <c r="L25" s="18">
        <v>44653.85277777778</v>
      </c>
      <c r="M25" s="20">
        <v>44652.55972222222</v>
      </c>
      <c r="N25" s="21" t="s">
        <v>116</v>
      </c>
      <c r="O25" s="27">
        <v>44653.0</v>
      </c>
      <c r="P25" s="15" t="s">
        <v>34</v>
      </c>
      <c r="Q25" s="22">
        <v>2.0</v>
      </c>
      <c r="R25" s="23">
        <f>Enduser_Deliverytime-Order_Create_Time</f>
        <v>6.13125</v>
      </c>
      <c r="S25" s="23">
        <f>Enduser_Plan_Deliverytime-Order_Create_Time</f>
        <v>4.941666667</v>
      </c>
      <c r="T25" s="23">
        <f>Enduser_Deliverytime-HubVN_Pickup_Time</f>
        <v>0.2451388889</v>
      </c>
      <c r="U25" s="24">
        <f>HubVN_Receiving_Time-HubCN_Pickup_Time</f>
        <v>3.500694444</v>
      </c>
      <c r="V25" s="24">
        <f>Plan_HubVN_Receiving_Time-Plan_HubCN_Pickup_Time</f>
        <v>1.504861111</v>
      </c>
      <c r="W25" s="27" t="s">
        <v>49</v>
      </c>
      <c r="X25" s="25" t="str">
        <f>IF(LEFT(Khu_Vực,4)="Quận","Quận","Huyện")</f>
        <v>Quận</v>
      </c>
      <c r="Y25" s="25" t="str">
        <f>IFS(Grossweight&lt;=1,"A",AND(1&lt;Grossweight,Grossweight&lt;=2),"B",AND(2&lt;Grossweight,Grossweight&lt;=3),"C",AND(3&lt;Grossweight,Grossweight&lt;=4),"D",Grossweight&gt;=4,"E")</f>
        <v>B</v>
      </c>
      <c r="Z2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14000</v>
      </c>
      <c r="AA25" s="26" t="s">
        <v>40</v>
      </c>
      <c r="AB2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28000</v>
      </c>
      <c r="AC25" s="26">
        <f>IF(Carrier_2="ECLogistics",0.167,IF(Carrier_2="LogExpress",0.139,0.104))</f>
        <v>0.139</v>
      </c>
    </row>
    <row r="26" ht="15.75" customHeight="1">
      <c r="A26" s="4" t="s">
        <v>117</v>
      </c>
      <c r="B26" s="4" t="s">
        <v>118</v>
      </c>
      <c r="C26" s="4">
        <v>130324.0</v>
      </c>
      <c r="D26" s="4" t="str">
        <f>HubVN_ID</f>
        <v>LECVNLB</v>
      </c>
      <c r="E26" s="4">
        <v>1.0</v>
      </c>
      <c r="F26" s="4">
        <v>3.0</v>
      </c>
      <c r="G26" s="5" t="s">
        <v>119</v>
      </c>
      <c r="H26" s="4" t="s">
        <v>32</v>
      </c>
      <c r="I26" s="6">
        <v>107000.0</v>
      </c>
      <c r="J26" s="7">
        <v>44647.26527777778</v>
      </c>
      <c r="K26" s="8">
        <v>44652.427083333336</v>
      </c>
      <c r="L26" s="7">
        <v>44653.597916666666</v>
      </c>
      <c r="M26" s="4"/>
      <c r="N26" s="9" t="s">
        <v>33</v>
      </c>
      <c r="O26" s="4">
        <v>0.0</v>
      </c>
      <c r="P26" s="4" t="s">
        <v>34</v>
      </c>
      <c r="Q26" s="10">
        <v>2.0</v>
      </c>
      <c r="R26" s="11">
        <f>Enduser_Deliverytime-Order_Create_Time</f>
        <v>6.332638889</v>
      </c>
      <c r="S26" s="11">
        <f>Enduser_Plan_Deliverytime-Order_Create_Time</f>
        <v>5.161805556</v>
      </c>
      <c r="T26" s="11">
        <f>Enduser_Deliverytime-HubVN_Pickup_Time</f>
        <v>0.2041666667</v>
      </c>
      <c r="U26" s="12">
        <f>HubVN_Receiving_Time-HubCN_Pickup_Time</f>
        <v>3.002777778</v>
      </c>
      <c r="V26" s="12">
        <f>Plan_HubVN_Receiving_Time-Plan_HubCN_Pickup_Time</f>
        <v>3.000694444</v>
      </c>
      <c r="W26" s="4" t="s">
        <v>120</v>
      </c>
      <c r="X26" s="13" t="str">
        <f>IF(LEFT(Khu_Vực,4)="Quận","Quận","Huyện")</f>
        <v>Quận</v>
      </c>
      <c r="Y26" s="13" t="str">
        <f>IFS(Grossweight&lt;=1,"A",AND(1&lt;Grossweight,Grossweight&lt;=2),"B",AND(2&lt;Grossweight,Grossweight&lt;=3),"C",AND(3&lt;Grossweight,Grossweight&lt;=4),"D",Grossweight&gt;=4,"E")</f>
        <v>C</v>
      </c>
      <c r="Z2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30000</v>
      </c>
      <c r="AA2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2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30000</v>
      </c>
      <c r="AC26" s="14">
        <f>IF(Carrier_2="ECLogistics",0.167,IF(Carrier_2="LogExpress",0.139,0.104))</f>
        <v>0.167</v>
      </c>
    </row>
    <row r="27" ht="15.75" customHeight="1">
      <c r="A27" s="15" t="s">
        <v>121</v>
      </c>
      <c r="B27" s="15" t="s">
        <v>122</v>
      </c>
      <c r="C27" s="15">
        <v>130002.0</v>
      </c>
      <c r="D27" s="15" t="str">
        <f>HubVN_ID</f>
        <v>LECVNLB</v>
      </c>
      <c r="E27" s="15">
        <v>5.0</v>
      </c>
      <c r="F27" s="15">
        <v>3.9</v>
      </c>
      <c r="G27" s="16" t="s">
        <v>123</v>
      </c>
      <c r="H27" s="15" t="s">
        <v>32</v>
      </c>
      <c r="I27" s="17">
        <v>117000.0</v>
      </c>
      <c r="J27" s="18">
        <v>44649.45277777778</v>
      </c>
      <c r="K27" s="19">
        <v>44653.41458333333</v>
      </c>
      <c r="L27" s="18">
        <v>44654.61041666667</v>
      </c>
      <c r="M27" s="15"/>
      <c r="N27" s="21" t="s">
        <v>33</v>
      </c>
      <c r="O27" s="15">
        <v>0.0</v>
      </c>
      <c r="P27" s="15" t="s">
        <v>34</v>
      </c>
      <c r="Q27" s="22">
        <v>3.0</v>
      </c>
      <c r="R27" s="23">
        <f>Enduser_Deliverytime-Order_Create_Time</f>
        <v>5.157638889</v>
      </c>
      <c r="S27" s="23">
        <f>Enduser_Plan_Deliverytime-Order_Create_Time</f>
        <v>3.961805556</v>
      </c>
      <c r="T27" s="23">
        <f>Enduser_Deliverytime-HubVN_Pickup_Time</f>
        <v>0.2055555556</v>
      </c>
      <c r="U27" s="24">
        <f>HubVN_Receiving_Time-HubCN_Pickup_Time</f>
        <v>4.001388889</v>
      </c>
      <c r="V27" s="24">
        <f>Plan_HubVN_Receiving_Time-Plan_HubCN_Pickup_Time</f>
        <v>3.002083333</v>
      </c>
      <c r="W27" s="15" t="s">
        <v>124</v>
      </c>
      <c r="X27" s="25" t="str">
        <f>IF(LEFT(Khu_Vực,4)="Quận","Quận","Huyện")</f>
        <v>Quận</v>
      </c>
      <c r="Y27" s="25" t="str">
        <f>IFS(Grossweight&lt;=1,"A",AND(1&lt;Grossweight,Grossweight&lt;=2),"B",AND(2&lt;Grossweight,Grossweight&lt;=3),"C",AND(3&lt;Grossweight,Grossweight&lt;=4),"D",Grossweight&gt;=4,"E")</f>
        <v>D</v>
      </c>
      <c r="Z2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39000</v>
      </c>
      <c r="AA27"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2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39000</v>
      </c>
      <c r="AC27" s="26">
        <f>IF(Carrier_2="ECLogistics",0.167,IF(Carrier_2="LogExpress",0.139,0.104))</f>
        <v>0.167</v>
      </c>
    </row>
    <row r="28" ht="15.75" customHeight="1">
      <c r="A28" s="4" t="s">
        <v>125</v>
      </c>
      <c r="B28" s="4" t="s">
        <v>126</v>
      </c>
      <c r="C28" s="4">
        <v>130159.0</v>
      </c>
      <c r="D28" s="4" t="str">
        <f>HubVN_ID</f>
        <v>LECVNLB</v>
      </c>
      <c r="E28" s="4">
        <v>5.0</v>
      </c>
      <c r="F28" s="4">
        <v>4.8</v>
      </c>
      <c r="G28" s="5" t="s">
        <v>127</v>
      </c>
      <c r="H28" s="4" t="s">
        <v>32</v>
      </c>
      <c r="I28" s="6">
        <v>56198.0</v>
      </c>
      <c r="J28" s="7">
        <v>44647.88055555556</v>
      </c>
      <c r="K28" s="8">
        <v>44652.65555555555</v>
      </c>
      <c r="L28" s="7">
        <v>44653.60208333333</v>
      </c>
      <c r="M28" s="4"/>
      <c r="N28" s="9" t="s">
        <v>33</v>
      </c>
      <c r="O28" s="4">
        <v>0.0</v>
      </c>
      <c r="P28" s="4" t="s">
        <v>34</v>
      </c>
      <c r="Q28" s="10">
        <v>3.0</v>
      </c>
      <c r="R28" s="11">
        <f>Enduser_Deliverytime-Order_Create_Time</f>
        <v>5.721527778</v>
      </c>
      <c r="S28" s="11">
        <f>Enduser_Plan_Deliverytime-Order_Create_Time</f>
        <v>4.775</v>
      </c>
      <c r="T28" s="11">
        <f>Enduser_Deliverytime-HubVN_Pickup_Time</f>
        <v>0.2041666667</v>
      </c>
      <c r="U28" s="12">
        <f>HubVN_Receiving_Time-HubCN_Pickup_Time</f>
        <v>2.001388889</v>
      </c>
      <c r="V28" s="12">
        <f>Plan_HubVN_Receiving_Time-Plan_HubCN_Pickup_Time</f>
        <v>1.502777778</v>
      </c>
      <c r="W28" s="4" t="s">
        <v>120</v>
      </c>
      <c r="X28" s="13" t="str">
        <f>IF(LEFT(Khu_Vực,4)="Quận","Quận","Huyện")</f>
        <v>Quận</v>
      </c>
      <c r="Y28" s="13" t="str">
        <f>IFS(Grossweight&lt;=1,"A",AND(1&lt;Grossweight,Grossweight&lt;=2),"B",AND(2&lt;Grossweight,Grossweight&lt;=3),"C",AND(3&lt;Grossweight,Grossweight&lt;=4),"D",Grossweight&gt;=4,"E")</f>
        <v>E</v>
      </c>
      <c r="Z2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48000</v>
      </c>
      <c r="AA2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2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48000</v>
      </c>
      <c r="AC28" s="14">
        <f>IF(Carrier_2="ECLogistics",0.167,IF(Carrier_2="LogExpress",0.139,0.104))</f>
        <v>0.167</v>
      </c>
    </row>
    <row r="29" ht="15.75" customHeight="1">
      <c r="A29" s="15" t="s">
        <v>128</v>
      </c>
      <c r="B29" s="15" t="s">
        <v>129</v>
      </c>
      <c r="C29" s="15">
        <v>130159.0</v>
      </c>
      <c r="D29" s="15" t="str">
        <f>HubVN_ID</f>
        <v>LECVNLB</v>
      </c>
      <c r="E29" s="15">
        <v>4.0</v>
      </c>
      <c r="F29" s="15">
        <v>3.0</v>
      </c>
      <c r="G29" s="16" t="s">
        <v>130</v>
      </c>
      <c r="H29" s="15" t="s">
        <v>32</v>
      </c>
      <c r="I29" s="17">
        <v>197000.0</v>
      </c>
      <c r="J29" s="18">
        <v>44649.61875</v>
      </c>
      <c r="K29" s="19">
        <v>44654.41527777778</v>
      </c>
      <c r="L29" s="18">
        <v>44655.58541666667</v>
      </c>
      <c r="M29" s="15"/>
      <c r="N29" s="21" t="s">
        <v>33</v>
      </c>
      <c r="O29" s="15">
        <v>0.0</v>
      </c>
      <c r="P29" s="15" t="s">
        <v>34</v>
      </c>
      <c r="Q29" s="22">
        <v>3.0</v>
      </c>
      <c r="R29" s="23">
        <f>Enduser_Deliverytime-Order_Create_Time</f>
        <v>5.966666667</v>
      </c>
      <c r="S29" s="23">
        <f>Enduser_Plan_Deliverytime-Order_Create_Time</f>
        <v>4.796527778</v>
      </c>
      <c r="T29" s="23">
        <f>Enduser_Deliverytime-HubVN_Pickup_Time</f>
        <v>0.20625</v>
      </c>
      <c r="U29" s="24">
        <f>HubVN_Receiving_Time-HubCN_Pickup_Time</f>
        <v>3.001388889</v>
      </c>
      <c r="V29" s="24">
        <f>Plan_HubVN_Receiving_Time-Plan_HubCN_Pickup_Time</f>
        <v>3.002777778</v>
      </c>
      <c r="W29" s="15" t="s">
        <v>124</v>
      </c>
      <c r="X29" s="25" t="str">
        <f>IF(LEFT(Khu_Vực,4)="Quận","Quận","Huyện")</f>
        <v>Quận</v>
      </c>
      <c r="Y29" s="25" t="str">
        <f>IFS(Grossweight&lt;=1,"A",AND(1&lt;Grossweight,Grossweight&lt;=2),"B",AND(2&lt;Grossweight,Grossweight&lt;=3),"C",AND(3&lt;Grossweight,Grossweight&lt;=4),"D",Grossweight&gt;=4,"E")</f>
        <v>C</v>
      </c>
      <c r="Z2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30000</v>
      </c>
      <c r="AA2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2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30000</v>
      </c>
      <c r="AC29" s="26">
        <f>IF(Carrier_2="ECLogistics",0.167,IF(Carrier_2="LogExpress",0.139,0.104))</f>
        <v>0.167</v>
      </c>
    </row>
    <row r="30" ht="15.75" customHeight="1">
      <c r="A30" s="4" t="s">
        <v>131</v>
      </c>
      <c r="B30" s="4" t="s">
        <v>132</v>
      </c>
      <c r="C30" s="4">
        <v>130350.0</v>
      </c>
      <c r="D30" s="4" t="str">
        <f>HubVN_ID</f>
        <v>LECVNLB</v>
      </c>
      <c r="E30" s="4">
        <v>4.0</v>
      </c>
      <c r="F30" s="4">
        <v>1.2</v>
      </c>
      <c r="G30" s="5" t="s">
        <v>133</v>
      </c>
      <c r="H30" s="4" t="s">
        <v>32</v>
      </c>
      <c r="I30" s="6">
        <v>408740.0</v>
      </c>
      <c r="J30" s="7">
        <v>44646.83888888889</v>
      </c>
      <c r="K30" s="8">
        <v>44651.66111111111</v>
      </c>
      <c r="L30" s="7">
        <v>44652.63888888889</v>
      </c>
      <c r="M30" s="4"/>
      <c r="N30" s="9" t="s">
        <v>33</v>
      </c>
      <c r="O30" s="4">
        <v>0.0</v>
      </c>
      <c r="P30" s="4" t="s">
        <v>40</v>
      </c>
      <c r="Q30" s="10">
        <v>3.0</v>
      </c>
      <c r="R30" s="11">
        <f>Enduser_Deliverytime-Order_Create_Time</f>
        <v>5.8</v>
      </c>
      <c r="S30" s="11">
        <f>Enduser_Plan_Deliverytime-Order_Create_Time</f>
        <v>4.822222222</v>
      </c>
      <c r="T30" s="11">
        <f>Enduser_Deliverytime-HubVN_Pickup_Time</f>
        <v>0.08888888889</v>
      </c>
      <c r="U30" s="12">
        <f>HubVN_Receiving_Time-HubCN_Pickup_Time</f>
        <v>3.002777778</v>
      </c>
      <c r="V30" s="12">
        <f>Plan_HubVN_Receiving_Time-Plan_HubCN_Pickup_Time</f>
        <v>2.003472222</v>
      </c>
      <c r="W30" s="4" t="s">
        <v>124</v>
      </c>
      <c r="X30" s="13" t="str">
        <f>IF(LEFT(Khu_Vực,4)="Quận","Quận","Huyện")</f>
        <v>Quận</v>
      </c>
      <c r="Y30" s="13" t="str">
        <f>IFS(Grossweight&lt;=1,"A",AND(1&lt;Grossweight,Grossweight&lt;=2),"B",AND(2&lt;Grossweight,Grossweight&lt;=3),"C",AND(3&lt;Grossweight,Grossweight&lt;=4),"D",Grossweight&gt;=4,"E")</f>
        <v>B</v>
      </c>
      <c r="Z3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24000</v>
      </c>
      <c r="AA30" s="14" t="s">
        <v>40</v>
      </c>
      <c r="AB3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24000</v>
      </c>
      <c r="AC30" s="14">
        <f>IF(Carrier_2="ECLogistics",0.167,IF(Carrier_2="LogExpress",0.139,0.104))</f>
        <v>0.139</v>
      </c>
    </row>
    <row r="31" ht="15.75" customHeight="1">
      <c r="A31" s="15" t="s">
        <v>134</v>
      </c>
      <c r="B31" s="15" t="s">
        <v>135</v>
      </c>
      <c r="C31" s="15">
        <v>130024.0</v>
      </c>
      <c r="D31" s="15" t="str">
        <f>HubVN_ID</f>
        <v>LECVNHĐ</v>
      </c>
      <c r="E31" s="15">
        <v>1.0</v>
      </c>
      <c r="F31" s="15">
        <v>0.1</v>
      </c>
      <c r="G31" s="16" t="s">
        <v>136</v>
      </c>
      <c r="H31" s="15" t="s">
        <v>53</v>
      </c>
      <c r="I31" s="17">
        <v>0.0</v>
      </c>
      <c r="J31" s="18">
        <v>44648.31805555556</v>
      </c>
      <c r="K31" s="19">
        <v>44653.45625</v>
      </c>
      <c r="L31" s="18">
        <v>44653.79375</v>
      </c>
      <c r="M31" s="15"/>
      <c r="N31" s="21" t="s">
        <v>33</v>
      </c>
      <c r="O31" s="15">
        <v>0.0</v>
      </c>
      <c r="P31" s="15" t="s">
        <v>40</v>
      </c>
      <c r="Q31" s="22">
        <v>3.0</v>
      </c>
      <c r="R31" s="23">
        <f>Enduser_Deliverytime-Order_Create_Time</f>
        <v>5.475694444</v>
      </c>
      <c r="S31" s="23">
        <f>Enduser_Plan_Deliverytime-Order_Create_Time</f>
        <v>5.138194444</v>
      </c>
      <c r="T31" s="23">
        <f>Enduser_Deliverytime-HubVN_Pickup_Time</f>
        <v>0.16875</v>
      </c>
      <c r="U31" s="24">
        <f>HubVN_Receiving_Time-HubCN_Pickup_Time</f>
        <v>3.503472222</v>
      </c>
      <c r="V31" s="24">
        <f>Plan_HubVN_Receiving_Time-Plan_HubCN_Pickup_Time</f>
        <v>3.502083333</v>
      </c>
      <c r="W31" s="15" t="s">
        <v>137</v>
      </c>
      <c r="X31" s="25" t="str">
        <f>IF(LEFT(Khu_Vực,4)="Quận","Quận","Huyện")</f>
        <v>Quận</v>
      </c>
      <c r="Y31" s="25" t="str">
        <f>IFS(Grossweight&lt;=1,"A",AND(1&lt;Grossweight,Grossweight&lt;=2),"B",AND(2&lt;Grossweight,Grossweight&lt;=3),"C",AND(3&lt;Grossweight,Grossweight&lt;=4),"D",Grossweight&gt;=4,"E")</f>
        <v>A</v>
      </c>
      <c r="Z3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v>
      </c>
      <c r="AA31"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3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v>
      </c>
      <c r="AC31" s="26">
        <f>IF(Carrier_2="ECLogistics",0.167,IF(Carrier_2="LogExpress",0.139,0.104))</f>
        <v>0.139</v>
      </c>
    </row>
    <row r="32" ht="15.75" customHeight="1">
      <c r="A32" s="4" t="s">
        <v>138</v>
      </c>
      <c r="B32" s="4" t="s">
        <v>139</v>
      </c>
      <c r="C32" s="4">
        <v>130399.0</v>
      </c>
      <c r="D32" s="4" t="str">
        <f>HubVN_ID</f>
        <v>LECVNLB</v>
      </c>
      <c r="E32" s="4">
        <v>4.0</v>
      </c>
      <c r="F32" s="4">
        <v>0.1</v>
      </c>
      <c r="G32" s="5" t="s">
        <v>140</v>
      </c>
      <c r="H32" s="4" t="s">
        <v>32</v>
      </c>
      <c r="I32" s="6">
        <v>869800.0</v>
      </c>
      <c r="J32" s="7">
        <v>44647.125</v>
      </c>
      <c r="K32" s="8">
        <v>44651.40902777778</v>
      </c>
      <c r="L32" s="7">
        <v>44655.53472222222</v>
      </c>
      <c r="M32" s="4"/>
      <c r="N32" s="9" t="s">
        <v>33</v>
      </c>
      <c r="O32" s="4">
        <v>0.0</v>
      </c>
      <c r="P32" s="4" t="s">
        <v>34</v>
      </c>
      <c r="Q32" s="10">
        <v>3.0</v>
      </c>
      <c r="R32" s="11">
        <f>Enduser_Deliverytime-Order_Create_Time</f>
        <v>8.409722222</v>
      </c>
      <c r="S32" s="11">
        <f>Enduser_Plan_Deliverytime-Order_Create_Time</f>
        <v>4.284027778</v>
      </c>
      <c r="T32" s="11">
        <f>Enduser_Deliverytime-HubVN_Pickup_Time</f>
        <v>1.160416667</v>
      </c>
      <c r="U32" s="12">
        <f>HubVN_Receiving_Time-HubCN_Pickup_Time</f>
        <v>4.002083333</v>
      </c>
      <c r="V32" s="12">
        <f>Plan_HubVN_Receiving_Time-Plan_HubCN_Pickup_Time</f>
        <v>1.502777778</v>
      </c>
      <c r="W32" s="4" t="s">
        <v>120</v>
      </c>
      <c r="X32" s="13" t="str">
        <f>IF(LEFT(Khu_Vực,4)="Quận","Quận","Huyện")</f>
        <v>Quận</v>
      </c>
      <c r="Y32" s="13" t="str">
        <f>IFS(Grossweight&lt;=1,"A",AND(1&lt;Grossweight,Grossweight&lt;=2),"B",AND(2&lt;Grossweight,Grossweight&lt;=3),"C",AND(3&lt;Grossweight,Grossweight&lt;=4),"D",Grossweight&gt;=4,"E")</f>
        <v>A</v>
      </c>
      <c r="Z3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800</v>
      </c>
      <c r="AA32"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3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v>
      </c>
      <c r="AC32" s="14">
        <f>IF(Carrier_2="ECLogistics",0.167,IF(Carrier_2="LogExpress",0.139,0.104))</f>
        <v>0.139</v>
      </c>
    </row>
    <row r="33" ht="15.75" customHeight="1">
      <c r="A33" s="15" t="s">
        <v>141</v>
      </c>
      <c r="B33" s="15" t="s">
        <v>142</v>
      </c>
      <c r="C33" s="15">
        <v>130043.0</v>
      </c>
      <c r="D33" s="15" t="str">
        <f>HubVN_ID</f>
        <v>LECVNLB</v>
      </c>
      <c r="E33" s="15">
        <v>3.0</v>
      </c>
      <c r="F33" s="15">
        <v>1.6</v>
      </c>
      <c r="G33" s="16" t="s">
        <v>143</v>
      </c>
      <c r="H33" s="15" t="s">
        <v>32</v>
      </c>
      <c r="I33" s="17">
        <v>395000.0</v>
      </c>
      <c r="J33" s="18">
        <v>44645.936111111114</v>
      </c>
      <c r="K33" s="19">
        <v>44652.67986111111</v>
      </c>
      <c r="L33" s="18">
        <v>44652.861805555556</v>
      </c>
      <c r="M33" s="15"/>
      <c r="N33" s="21" t="s">
        <v>33</v>
      </c>
      <c r="O33" s="15">
        <v>0.0</v>
      </c>
      <c r="P33" s="15" t="s">
        <v>34</v>
      </c>
      <c r="Q33" s="22">
        <v>2.0</v>
      </c>
      <c r="R33" s="23">
        <f>Enduser_Deliverytime-Order_Create_Time</f>
        <v>6.925694444</v>
      </c>
      <c r="S33" s="23">
        <f>Enduser_Plan_Deliverytime-Order_Create_Time</f>
        <v>6.74375</v>
      </c>
      <c r="T33" s="23">
        <f>Enduser_Deliverytime-HubVN_Pickup_Time</f>
        <v>0.2465277778</v>
      </c>
      <c r="U33" s="24">
        <f>HubVN_Receiving_Time-HubCN_Pickup_Time</f>
        <v>2.50625</v>
      </c>
      <c r="V33" s="24">
        <f>Plan_HubVN_Receiving_Time-Plan_HubCN_Pickup_Time</f>
        <v>3.500694444</v>
      </c>
      <c r="W33" s="15" t="s">
        <v>97</v>
      </c>
      <c r="X33" s="25" t="str">
        <f>IF(LEFT(Khu_Vực,4)="Quận","Quận","Huyện")</f>
        <v>Quận</v>
      </c>
      <c r="Y33" s="25" t="str">
        <f>IFS(Grossweight&lt;=1,"A",AND(1&lt;Grossweight,Grossweight&lt;=2),"B",AND(2&lt;Grossweight,Grossweight&lt;=3),"C",AND(3&lt;Grossweight,Grossweight&lt;=4),"D",Grossweight&gt;=4,"E")</f>
        <v>B</v>
      </c>
      <c r="Z3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16000</v>
      </c>
      <c r="AA33" s="26" t="s">
        <v>40</v>
      </c>
      <c r="AB3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32000</v>
      </c>
      <c r="AC33" s="26">
        <f>IF(Carrier_2="ECLogistics",0.167,IF(Carrier_2="LogExpress",0.139,0.104))</f>
        <v>0.139</v>
      </c>
    </row>
    <row r="34" ht="15.75" customHeight="1">
      <c r="A34" s="4" t="s">
        <v>144</v>
      </c>
      <c r="B34" s="4" t="s">
        <v>145</v>
      </c>
      <c r="C34" s="4">
        <v>130198.0</v>
      </c>
      <c r="D34" s="4" t="str">
        <f>HubVN_ID</f>
        <v>LECVNLB</v>
      </c>
      <c r="E34" s="4">
        <v>3.0</v>
      </c>
      <c r="F34" s="4">
        <v>1.0</v>
      </c>
      <c r="G34" s="5" t="s">
        <v>146</v>
      </c>
      <c r="H34" s="4" t="s">
        <v>53</v>
      </c>
      <c r="I34" s="6">
        <v>0.0</v>
      </c>
      <c r="J34" s="7">
        <v>44650.498611111114</v>
      </c>
      <c r="K34" s="8">
        <v>44654.67361111111</v>
      </c>
      <c r="L34" s="7">
        <v>44654.86944444444</v>
      </c>
      <c r="M34" s="4"/>
      <c r="N34" s="9" t="s">
        <v>33</v>
      </c>
      <c r="O34" s="4">
        <v>0.0</v>
      </c>
      <c r="P34" s="4" t="s">
        <v>34</v>
      </c>
      <c r="Q34" s="10">
        <v>3.0</v>
      </c>
      <c r="R34" s="11">
        <f>Enduser_Deliverytime-Order_Create_Time</f>
        <v>4.370833333</v>
      </c>
      <c r="S34" s="11">
        <f>Enduser_Plan_Deliverytime-Order_Create_Time</f>
        <v>4.175</v>
      </c>
      <c r="T34" s="11">
        <f>Enduser_Deliverytime-HubVN_Pickup_Time</f>
        <v>0.2479166667</v>
      </c>
      <c r="U34" s="12">
        <f>HubVN_Receiving_Time-HubCN_Pickup_Time</f>
        <v>1.834722222</v>
      </c>
      <c r="V34" s="12">
        <f>Plan_HubVN_Receiving_Time-Plan_HubCN_Pickup_Time</f>
        <v>3.005555556</v>
      </c>
      <c r="W34" s="4" t="s">
        <v>57</v>
      </c>
      <c r="X34" s="13" t="str">
        <f>IF(LEFT(Khu_Vực,4)="Quận","Quận","Huyện")</f>
        <v>Quận</v>
      </c>
      <c r="Y34" s="13" t="str">
        <f>IFS(Grossweight&lt;=1,"A",AND(1&lt;Grossweight,Grossweight&lt;=2),"B",AND(2&lt;Grossweight,Grossweight&lt;=3),"C",AND(3&lt;Grossweight,Grossweight&lt;=4),"D",Grossweight&gt;=4,"E")</f>
        <v>A</v>
      </c>
      <c r="Z3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10000</v>
      </c>
      <c r="AA34"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3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34" s="14">
        <f>IF(Carrier_2="ECLogistics",0.167,IF(Carrier_2="LogExpress",0.139,0.104))</f>
        <v>0.139</v>
      </c>
    </row>
    <row r="35" ht="15.75" customHeight="1">
      <c r="A35" s="15" t="s">
        <v>147</v>
      </c>
      <c r="B35" s="15" t="s">
        <v>148</v>
      </c>
      <c r="C35" s="15">
        <v>130025.0</v>
      </c>
      <c r="D35" s="15" t="str">
        <f>HubVN_ID</f>
        <v>LECVNTL</v>
      </c>
      <c r="E35" s="15">
        <v>2.0</v>
      </c>
      <c r="F35" s="15">
        <v>0.3</v>
      </c>
      <c r="G35" s="16" t="s">
        <v>149</v>
      </c>
      <c r="H35" s="15" t="s">
        <v>32</v>
      </c>
      <c r="I35" s="17">
        <v>112800.0</v>
      </c>
      <c r="J35" s="18">
        <v>44647.32152777778</v>
      </c>
      <c r="K35" s="19">
        <v>44651.64166666667</v>
      </c>
      <c r="L35" s="18">
        <v>44652.708333333336</v>
      </c>
      <c r="M35" s="15"/>
      <c r="N35" s="21" t="s">
        <v>33</v>
      </c>
      <c r="O35" s="15">
        <v>0.0</v>
      </c>
      <c r="P35" s="15" t="s">
        <v>64</v>
      </c>
      <c r="Q35" s="22">
        <v>3.0</v>
      </c>
      <c r="R35" s="23">
        <f>Enduser_Deliverytime-Order_Create_Time</f>
        <v>5.386805556</v>
      </c>
      <c r="S35" s="23">
        <f>Enduser_Plan_Deliverytime-Order_Create_Time</f>
        <v>4.320138889</v>
      </c>
      <c r="T35" s="23">
        <f>Enduser_Deliverytime-HubVN_Pickup_Time</f>
        <v>0.1659722222</v>
      </c>
      <c r="U35" s="24">
        <f>HubVN_Receiving_Time-HubCN_Pickup_Time</f>
        <v>2.504166667</v>
      </c>
      <c r="V35" s="24">
        <f>Plan_HubVN_Receiving_Time-Plan_HubCN_Pickup_Time</f>
        <v>3.50625</v>
      </c>
      <c r="W35" s="15" t="s">
        <v>49</v>
      </c>
      <c r="X35" s="25" t="str">
        <f>IF(LEFT(Khu_Vực,4)="Quận","Quận","Huyện")</f>
        <v>Quận</v>
      </c>
      <c r="Y35" s="25" t="str">
        <f>IFS(Grossweight&lt;=1,"A",AND(1&lt;Grossweight,Grossweight&lt;=2),"B",AND(2&lt;Grossweight,Grossweight&lt;=3),"C",AND(3&lt;Grossweight,Grossweight&lt;=4),"D",Grossweight&gt;=4,"E")</f>
        <v>A</v>
      </c>
      <c r="Z3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3300</v>
      </c>
      <c r="AA35"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3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6000</v>
      </c>
      <c r="AC35" s="26">
        <f>IF(Carrier_2="ECLogistics",0.167,IF(Carrier_2="LogExpress",0.139,0.104))</f>
        <v>0.139</v>
      </c>
    </row>
    <row r="36" ht="15.75" customHeight="1">
      <c r="A36" s="4" t="s">
        <v>150</v>
      </c>
      <c r="B36" s="4" t="s">
        <v>151</v>
      </c>
      <c r="C36" s="4">
        <v>130364.0</v>
      </c>
      <c r="D36" s="4" t="str">
        <f>HubVN_ID</f>
        <v>LECVNTL</v>
      </c>
      <c r="E36" s="4">
        <v>1.0</v>
      </c>
      <c r="F36" s="4">
        <v>2.0</v>
      </c>
      <c r="G36" s="5" t="s">
        <v>152</v>
      </c>
      <c r="H36" s="4" t="s">
        <v>32</v>
      </c>
      <c r="I36" s="6">
        <v>267800.0</v>
      </c>
      <c r="J36" s="7">
        <v>44649.177083333336</v>
      </c>
      <c r="K36" s="8">
        <v>44653.40416666667</v>
      </c>
      <c r="L36" s="7">
        <v>44654.625</v>
      </c>
      <c r="M36" s="28">
        <v>44652.65277777778</v>
      </c>
      <c r="N36" s="9" t="s">
        <v>153</v>
      </c>
      <c r="O36" s="29">
        <v>44654.0</v>
      </c>
      <c r="P36" s="4" t="s">
        <v>34</v>
      </c>
      <c r="Q36" s="10">
        <v>3.0</v>
      </c>
      <c r="R36" s="11">
        <f>Enduser_Deliverytime-Order_Create_Time</f>
        <v>5.447916667</v>
      </c>
      <c r="S36" s="11">
        <f>Enduser_Plan_Deliverytime-Order_Create_Time</f>
        <v>4.227083333</v>
      </c>
      <c r="T36" s="11">
        <f>Enduser_Deliverytime-HubVN_Pickup_Time</f>
        <v>0.20625</v>
      </c>
      <c r="U36" s="12">
        <f>HubVN_Receiving_Time-HubCN_Pickup_Time</f>
        <v>4.002777778</v>
      </c>
      <c r="V36" s="12">
        <f>Plan_HubVN_Receiving_Time-Plan_HubCN_Pickup_Time</f>
        <v>2.000694444</v>
      </c>
      <c r="W36" s="29" t="s">
        <v>49</v>
      </c>
      <c r="X36" s="13" t="str">
        <f>IF(LEFT(Khu_Vực,4)="Quận","Quận","Huyện")</f>
        <v>Quận</v>
      </c>
      <c r="Y36" s="13" t="str">
        <f>IFS(Grossweight&lt;=1,"A",AND(1&lt;Grossweight,Grossweight&lt;=2),"B",AND(2&lt;Grossweight,Grossweight&lt;=3),"C",AND(3&lt;Grossweight,Grossweight&lt;=4),"D",Grossweight&gt;=4,"E")</f>
        <v>B</v>
      </c>
      <c r="Z3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20000</v>
      </c>
      <c r="AA36" s="14" t="s">
        <v>40</v>
      </c>
      <c r="AB3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40000</v>
      </c>
      <c r="AC36" s="14">
        <f>IF(Carrier_2="ECLogistics",0.167,IF(Carrier_2="LogExpress",0.139,0.104))</f>
        <v>0.139</v>
      </c>
    </row>
    <row r="37" ht="15.75" customHeight="1">
      <c r="A37" s="15" t="s">
        <v>154</v>
      </c>
      <c r="B37" s="15" t="s">
        <v>155</v>
      </c>
      <c r="C37" s="15">
        <v>130378.0</v>
      </c>
      <c r="D37" s="15" t="str">
        <f>HubVN_ID</f>
        <v>LECVNLB</v>
      </c>
      <c r="E37" s="15">
        <v>3.0</v>
      </c>
      <c r="F37" s="15">
        <v>0.3</v>
      </c>
      <c r="G37" s="16" t="s">
        <v>156</v>
      </c>
      <c r="H37" s="15" t="s">
        <v>32</v>
      </c>
      <c r="I37" s="17">
        <v>659800.0</v>
      </c>
      <c r="J37" s="18">
        <v>44649.175</v>
      </c>
      <c r="K37" s="19">
        <v>44653.64861111111</v>
      </c>
      <c r="L37" s="18">
        <v>44654.614583333336</v>
      </c>
      <c r="M37" s="15"/>
      <c r="N37" s="21" t="s">
        <v>33</v>
      </c>
      <c r="O37" s="15">
        <v>0.0</v>
      </c>
      <c r="P37" s="15" t="s">
        <v>34</v>
      </c>
      <c r="Q37" s="22">
        <v>3.0</v>
      </c>
      <c r="R37" s="23">
        <f>Enduser_Deliverytime-Order_Create_Time</f>
        <v>5.439583333</v>
      </c>
      <c r="S37" s="23">
        <f>Enduser_Plan_Deliverytime-Order_Create_Time</f>
        <v>4.473611111</v>
      </c>
      <c r="T37" s="23">
        <f>Enduser_Deliverytime-HubVN_Pickup_Time</f>
        <v>0.2027777778</v>
      </c>
      <c r="U37" s="24">
        <f>HubVN_Receiving_Time-HubCN_Pickup_Time</f>
        <v>4.002777778</v>
      </c>
      <c r="V37" s="24">
        <f>Plan_HubVN_Receiving_Time-Plan_HubCN_Pickup_Time</f>
        <v>1.505555556</v>
      </c>
      <c r="W37" s="4" t="s">
        <v>120</v>
      </c>
      <c r="X37" s="25" t="str">
        <f>IF(LEFT(Khu_Vực,4)="Quận","Quận","Huyện")</f>
        <v>Quận</v>
      </c>
      <c r="Y37" s="25" t="str">
        <f>IFS(Grossweight&lt;=1,"A",AND(1&lt;Grossweight,Grossweight&lt;=2),"B",AND(2&lt;Grossweight,Grossweight&lt;=3),"C",AND(3&lt;Grossweight,Grossweight&lt;=4),"D",Grossweight&gt;=4,"E")</f>
        <v>A</v>
      </c>
      <c r="Z3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3000</v>
      </c>
      <c r="AA37"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3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6000</v>
      </c>
      <c r="AC37" s="26">
        <f>IF(Carrier_2="ECLogistics",0.167,IF(Carrier_2="LogExpress",0.139,0.104))</f>
        <v>0.139</v>
      </c>
    </row>
    <row r="38" ht="15.75" customHeight="1">
      <c r="A38" s="4" t="s">
        <v>157</v>
      </c>
      <c r="B38" s="4" t="s">
        <v>158</v>
      </c>
      <c r="C38" s="4">
        <v>130171.0</v>
      </c>
      <c r="D38" s="4" t="str">
        <f>HubVN_ID</f>
        <v>LECVNLB</v>
      </c>
      <c r="E38" s="4">
        <v>2.0</v>
      </c>
      <c r="F38" s="4">
        <v>1.3</v>
      </c>
      <c r="G38" s="5" t="s">
        <v>159</v>
      </c>
      <c r="H38" s="4" t="s">
        <v>32</v>
      </c>
      <c r="I38" s="6">
        <v>540000.0</v>
      </c>
      <c r="J38" s="7">
        <v>44650.495833333334</v>
      </c>
      <c r="K38" s="8">
        <v>44654.67638888889</v>
      </c>
      <c r="L38" s="7">
        <v>44654.70763888889</v>
      </c>
      <c r="M38" s="4"/>
      <c r="N38" s="9" t="s">
        <v>33</v>
      </c>
      <c r="O38" s="4">
        <v>0.0</v>
      </c>
      <c r="P38" s="4" t="s">
        <v>34</v>
      </c>
      <c r="Q38" s="10">
        <v>3.0</v>
      </c>
      <c r="R38" s="11">
        <f>Enduser_Deliverytime-Order_Create_Time</f>
        <v>4.211805556</v>
      </c>
      <c r="S38" s="11">
        <f>Enduser_Plan_Deliverytime-Order_Create_Time</f>
        <v>4.180555556</v>
      </c>
      <c r="T38" s="11">
        <f>Enduser_Deliverytime-HubVN_Pickup_Time</f>
        <v>0.08125</v>
      </c>
      <c r="U38" s="12">
        <f>HubVN_Receiving_Time-HubCN_Pickup_Time</f>
        <v>1.836805556</v>
      </c>
      <c r="V38" s="12">
        <f>Plan_HubVN_Receiving_Time-Plan_HubCN_Pickup_Time</f>
        <v>3.504861111</v>
      </c>
      <c r="W38" s="4" t="s">
        <v>120</v>
      </c>
      <c r="X38" s="13" t="str">
        <f>IF(LEFT(Khu_Vực,4)="Quận","Quận","Huyện")</f>
        <v>Quận</v>
      </c>
      <c r="Y38" s="13" t="str">
        <f>IFS(Grossweight&lt;=1,"A",AND(1&lt;Grossweight,Grossweight&lt;=2),"B",AND(2&lt;Grossweight,Grossweight&lt;=3),"C",AND(3&lt;Grossweight,Grossweight&lt;=4),"D",Grossweight&gt;=4,"E")</f>
        <v>B</v>
      </c>
      <c r="Z3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13000</v>
      </c>
      <c r="AA38" s="14" t="s">
        <v>40</v>
      </c>
      <c r="AB3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26000</v>
      </c>
      <c r="AC38" s="14">
        <f>IF(Carrier_2="ECLogistics",0.167,IF(Carrier_2="LogExpress",0.139,0.104))</f>
        <v>0.139</v>
      </c>
    </row>
    <row r="39" ht="15.75" customHeight="1">
      <c r="A39" s="15" t="s">
        <v>160</v>
      </c>
      <c r="B39" s="15" t="s">
        <v>161</v>
      </c>
      <c r="C39" s="15">
        <v>130448.0</v>
      </c>
      <c r="D39" s="15" t="str">
        <f>HubVN_ID</f>
        <v>LECVNLB</v>
      </c>
      <c r="E39" s="15">
        <v>1.0</v>
      </c>
      <c r="F39" s="15">
        <v>1.0</v>
      </c>
      <c r="G39" s="16" t="s">
        <v>162</v>
      </c>
      <c r="H39" s="15" t="s">
        <v>32</v>
      </c>
      <c r="I39" s="17">
        <v>240500.0</v>
      </c>
      <c r="J39" s="18">
        <v>44646.743055555555</v>
      </c>
      <c r="K39" s="19">
        <v>44652.65972222222</v>
      </c>
      <c r="L39" s="18">
        <v>44653.5375</v>
      </c>
      <c r="M39" s="15"/>
      <c r="N39" s="21" t="s">
        <v>33</v>
      </c>
      <c r="O39" s="15">
        <v>0.0</v>
      </c>
      <c r="P39" s="15" t="s">
        <v>34</v>
      </c>
      <c r="Q39" s="22">
        <v>2.0</v>
      </c>
      <c r="R39" s="23">
        <f>Enduser_Deliverytime-Order_Create_Time</f>
        <v>6.794444444</v>
      </c>
      <c r="S39" s="23">
        <f>Enduser_Plan_Deliverytime-Order_Create_Time</f>
        <v>5.916666667</v>
      </c>
      <c r="T39" s="23">
        <f>Enduser_Deliverytime-HubVN_Pickup_Time</f>
        <v>0.1645833333</v>
      </c>
      <c r="U39" s="24">
        <f>HubVN_Receiving_Time-HubCN_Pickup_Time</f>
        <v>3.002777778</v>
      </c>
      <c r="V39" s="24">
        <f>Plan_HubVN_Receiving_Time-Plan_HubCN_Pickup_Time</f>
        <v>2.002777778</v>
      </c>
      <c r="W39" s="15" t="s">
        <v>97</v>
      </c>
      <c r="X39" s="25" t="str">
        <f>IF(LEFT(Khu_Vực,4)="Quận","Quận","Huyện")</f>
        <v>Quận</v>
      </c>
      <c r="Y39" s="25" t="str">
        <f>IFS(Grossweight&lt;=1,"A",AND(1&lt;Grossweight,Grossweight&lt;=2),"B",AND(2&lt;Grossweight,Grossweight&lt;=3),"C",AND(3&lt;Grossweight,Grossweight&lt;=4),"D",Grossweight&gt;=4,"E")</f>
        <v>A</v>
      </c>
      <c r="Z3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10000</v>
      </c>
      <c r="AA39"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3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39" s="26">
        <f>IF(Carrier_2="ECLogistics",0.167,IF(Carrier_2="LogExpress",0.139,0.104))</f>
        <v>0.139</v>
      </c>
    </row>
    <row r="40" ht="15.75" customHeight="1">
      <c r="A40" s="4" t="s">
        <v>163</v>
      </c>
      <c r="B40" s="4" t="s">
        <v>164</v>
      </c>
      <c r="C40" s="4">
        <v>130003.0</v>
      </c>
      <c r="D40" s="4" t="str">
        <f>HubVN_ID</f>
        <v>LECVNLB</v>
      </c>
      <c r="E40" s="4">
        <v>5.0</v>
      </c>
      <c r="F40" s="4">
        <v>1.6</v>
      </c>
      <c r="G40" s="5" t="s">
        <v>165</v>
      </c>
      <c r="H40" s="4" t="s">
        <v>32</v>
      </c>
      <c r="I40" s="6">
        <v>49000.0</v>
      </c>
      <c r="J40" s="7">
        <v>44648.339583333334</v>
      </c>
      <c r="K40" s="8">
        <v>44653.402083333334</v>
      </c>
      <c r="L40" s="7">
        <v>44653.71319444444</v>
      </c>
      <c r="M40" s="4"/>
      <c r="N40" s="9" t="s">
        <v>33</v>
      </c>
      <c r="O40" s="4">
        <v>0.0</v>
      </c>
      <c r="P40" s="4" t="s">
        <v>34</v>
      </c>
      <c r="Q40" s="10">
        <v>3.0</v>
      </c>
      <c r="R40" s="11">
        <f>Enduser_Deliverytime-Order_Create_Time</f>
        <v>5.373611111</v>
      </c>
      <c r="S40" s="11">
        <f>Enduser_Plan_Deliverytime-Order_Create_Time</f>
        <v>5.0625</v>
      </c>
      <c r="T40" s="11">
        <f>Enduser_Deliverytime-HubVN_Pickup_Time</f>
        <v>0.07986111111</v>
      </c>
      <c r="U40" s="12">
        <f>HubVN_Receiving_Time-HubCN_Pickup_Time</f>
        <v>3.505555556</v>
      </c>
      <c r="V40" s="12">
        <f>Plan_HubVN_Receiving_Time-Plan_HubCN_Pickup_Time</f>
        <v>2.000694444</v>
      </c>
      <c r="W40" s="4" t="s">
        <v>57</v>
      </c>
      <c r="X40" s="13" t="str">
        <f>IF(LEFT(Khu_Vực,4)="Quận","Quận","Huyện")</f>
        <v>Quận</v>
      </c>
      <c r="Y40" s="13" t="str">
        <f>IFS(Grossweight&lt;=1,"A",AND(1&lt;Grossweight,Grossweight&lt;=2),"B",AND(2&lt;Grossweight,Grossweight&lt;=3),"C",AND(3&lt;Grossweight,Grossweight&lt;=4),"D",Grossweight&gt;=4,"E")</f>
        <v>B</v>
      </c>
      <c r="Z4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16000</v>
      </c>
      <c r="AA40" s="14" t="s">
        <v>40</v>
      </c>
      <c r="AB4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32000</v>
      </c>
      <c r="AC40" s="14">
        <f>IF(Carrier_2="ECLogistics",0.167,IF(Carrier_2="LogExpress",0.139,0.104))</f>
        <v>0.139</v>
      </c>
    </row>
    <row r="41" ht="15.75" customHeight="1">
      <c r="A41" s="15" t="s">
        <v>166</v>
      </c>
      <c r="B41" s="15" t="s">
        <v>167</v>
      </c>
      <c r="C41" s="15">
        <v>130437.0</v>
      </c>
      <c r="D41" s="15" t="str">
        <f>HubVN_ID</f>
        <v>LECVNHĐ</v>
      </c>
      <c r="E41" s="15">
        <v>4.0</v>
      </c>
      <c r="F41" s="15">
        <v>1.0</v>
      </c>
      <c r="G41" s="16" t="s">
        <v>168</v>
      </c>
      <c r="H41" s="15" t="s">
        <v>53</v>
      </c>
      <c r="I41" s="17">
        <v>0.0</v>
      </c>
      <c r="J41" s="18">
        <v>44646.64375</v>
      </c>
      <c r="K41" s="19">
        <v>44651.450694444444</v>
      </c>
      <c r="L41" s="18">
        <v>44652.455555555556</v>
      </c>
      <c r="M41" s="15"/>
      <c r="N41" s="21" t="s">
        <v>33</v>
      </c>
      <c r="O41" s="15">
        <v>0.0</v>
      </c>
      <c r="P41" s="15" t="s">
        <v>64</v>
      </c>
      <c r="Q41" s="22">
        <v>3.0</v>
      </c>
      <c r="R41" s="23">
        <f>Enduser_Deliverytime-Order_Create_Time</f>
        <v>5.811805556</v>
      </c>
      <c r="S41" s="23">
        <f>Enduser_Plan_Deliverytime-Order_Create_Time</f>
        <v>4.806944444</v>
      </c>
      <c r="T41" s="23">
        <f>Enduser_Deliverytime-HubVN_Pickup_Time</f>
        <v>0.08125</v>
      </c>
      <c r="U41" s="24">
        <f>HubVN_Receiving_Time-HubCN_Pickup_Time</f>
        <v>5.005555556</v>
      </c>
      <c r="V41" s="24">
        <f>Plan_HubVN_Receiving_Time-Plan_HubCN_Pickup_Time</f>
        <v>2.004166667</v>
      </c>
      <c r="W41" s="15" t="s">
        <v>137</v>
      </c>
      <c r="X41" s="25" t="str">
        <f>IF(LEFT(Khu_Vực,4)="Quận","Quận","Huyện")</f>
        <v>Quận</v>
      </c>
      <c r="Y41" s="25" t="str">
        <f>IFS(Grossweight&lt;=1,"A",AND(1&lt;Grossweight,Grossweight&lt;=2),"B",AND(2&lt;Grossweight,Grossweight&lt;=3),"C",AND(3&lt;Grossweight,Grossweight&lt;=4),"D",Grossweight&gt;=4,"E")</f>
        <v>A</v>
      </c>
      <c r="Z4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11000</v>
      </c>
      <c r="AA41"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4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41" s="26">
        <f>IF(Carrier_2="ECLogistics",0.167,IF(Carrier_2="LogExpress",0.139,0.104))</f>
        <v>0.139</v>
      </c>
    </row>
    <row r="42" ht="15.75" customHeight="1">
      <c r="A42" s="4" t="s">
        <v>169</v>
      </c>
      <c r="B42" s="4" t="s">
        <v>170</v>
      </c>
      <c r="C42" s="4">
        <v>130326.0</v>
      </c>
      <c r="D42" s="4" t="str">
        <f>HubVN_ID</f>
        <v>LECVNHĐ</v>
      </c>
      <c r="E42" s="4">
        <v>1.0</v>
      </c>
      <c r="F42" s="4">
        <v>1.9</v>
      </c>
      <c r="G42" s="5" t="s">
        <v>171</v>
      </c>
      <c r="H42" s="4" t="s">
        <v>53</v>
      </c>
      <c r="I42" s="6">
        <v>0.0</v>
      </c>
      <c r="J42" s="7">
        <v>44646.63055555556</v>
      </c>
      <c r="K42" s="8">
        <v>44651.43263888889</v>
      </c>
      <c r="L42" s="7">
        <v>44652.59166666667</v>
      </c>
      <c r="M42" s="4"/>
      <c r="N42" s="9" t="s">
        <v>33</v>
      </c>
      <c r="O42" s="4">
        <v>0.0</v>
      </c>
      <c r="P42" s="4" t="s">
        <v>34</v>
      </c>
      <c r="Q42" s="10">
        <v>3.0</v>
      </c>
      <c r="R42" s="11">
        <f>Enduser_Deliverytime-Order_Create_Time</f>
        <v>5.961111111</v>
      </c>
      <c r="S42" s="11">
        <f>Enduser_Plan_Deliverytime-Order_Create_Time</f>
        <v>4.802083333</v>
      </c>
      <c r="T42" s="11">
        <f>Enduser_Deliverytime-HubVN_Pickup_Time</f>
        <v>0.2069444444</v>
      </c>
      <c r="U42" s="12">
        <f>HubVN_Receiving_Time-HubCN_Pickup_Time</f>
        <v>5.002083333</v>
      </c>
      <c r="V42" s="12">
        <f>Plan_HubVN_Receiving_Time-Plan_HubCN_Pickup_Time</f>
        <v>2.002777778</v>
      </c>
      <c r="W42" s="4" t="s">
        <v>45</v>
      </c>
      <c r="X42" s="13" t="str">
        <f>IF(LEFT(Khu_Vực,4)="Quận","Quận","Huyện")</f>
        <v>Quận</v>
      </c>
      <c r="Y42" s="13" t="str">
        <f>IFS(Grossweight&lt;=1,"A",AND(1&lt;Grossweight,Grossweight&lt;=2),"B",AND(2&lt;Grossweight,Grossweight&lt;=3),"C",AND(3&lt;Grossweight,Grossweight&lt;=4),"D",Grossweight&gt;=4,"E")</f>
        <v>B</v>
      </c>
      <c r="Z4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19000</v>
      </c>
      <c r="AA42" s="14" t="s">
        <v>40</v>
      </c>
      <c r="AB4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38000</v>
      </c>
      <c r="AC42" s="14">
        <f>IF(Carrier_2="ECLogistics",0.167,IF(Carrier_2="LogExpress",0.139,0.104))</f>
        <v>0.139</v>
      </c>
    </row>
    <row r="43" ht="15.75" customHeight="1">
      <c r="A43" s="15" t="s">
        <v>172</v>
      </c>
      <c r="B43" s="15" t="s">
        <v>173</v>
      </c>
      <c r="C43" s="15">
        <v>130381.0</v>
      </c>
      <c r="D43" s="15" t="str">
        <f>HubVN_ID</f>
        <v>LECVNHĐ</v>
      </c>
      <c r="E43" s="15">
        <v>5.0</v>
      </c>
      <c r="F43" s="15">
        <v>1.3</v>
      </c>
      <c r="G43" s="16" t="s">
        <v>174</v>
      </c>
      <c r="H43" s="15" t="s">
        <v>32</v>
      </c>
      <c r="I43" s="17">
        <v>2500000.0</v>
      </c>
      <c r="J43" s="18">
        <v>44649.845138888886</v>
      </c>
      <c r="K43" s="19">
        <v>44654.751388888886</v>
      </c>
      <c r="L43" s="18">
        <v>44655.7125</v>
      </c>
      <c r="M43" s="15"/>
      <c r="N43" s="21" t="s">
        <v>33</v>
      </c>
      <c r="O43" s="15">
        <v>0.0</v>
      </c>
      <c r="P43" s="15" t="s">
        <v>34</v>
      </c>
      <c r="Q43" s="22">
        <v>3.0</v>
      </c>
      <c r="R43" s="23">
        <f>Enduser_Deliverytime-Order_Create_Time</f>
        <v>5.867361111</v>
      </c>
      <c r="S43" s="23">
        <f>Enduser_Plan_Deliverytime-Order_Create_Time</f>
        <v>4.90625</v>
      </c>
      <c r="T43" s="23">
        <f>Enduser_Deliverytime-HubVN_Pickup_Time</f>
        <v>0.07847222222</v>
      </c>
      <c r="U43" s="24">
        <f>HubVN_Receiving_Time-HubCN_Pickup_Time</f>
        <v>3.002083333</v>
      </c>
      <c r="V43" s="24">
        <f>Plan_HubVN_Receiving_Time-Plan_HubCN_Pickup_Time</f>
        <v>1.502083333</v>
      </c>
      <c r="W43" s="15" t="s">
        <v>175</v>
      </c>
      <c r="X43" s="25" t="str">
        <f>IF(LEFT(Khu_Vực,4)="Quận","Quận","Huyện")</f>
        <v>Huyện</v>
      </c>
      <c r="Y43" s="25" t="str">
        <f>IFS(Grossweight&lt;=1,"A",AND(1&lt;Grossweight,Grossweight&lt;=2),"B",AND(2&lt;Grossweight,Grossweight&lt;=3),"C",AND(3&lt;Grossweight,Grossweight&lt;=4),"D",Grossweight&gt;=4,"E")</f>
        <v>B</v>
      </c>
      <c r="Z4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13000</v>
      </c>
      <c r="AA4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4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13000</v>
      </c>
      <c r="AC43" s="26">
        <f>IF(Carrier_2="ECLogistics",0.167,IF(Carrier_2="LogExpress",0.139,0.104))</f>
        <v>0.167</v>
      </c>
    </row>
    <row r="44" ht="15.75" customHeight="1">
      <c r="A44" s="4" t="s">
        <v>176</v>
      </c>
      <c r="B44" s="4" t="s">
        <v>177</v>
      </c>
      <c r="C44" s="4">
        <v>130430.0</v>
      </c>
      <c r="D44" s="4" t="str">
        <f>HubVN_ID</f>
        <v>LECVNTL</v>
      </c>
      <c r="E44" s="4">
        <v>3.0</v>
      </c>
      <c r="F44" s="4">
        <v>1.4</v>
      </c>
      <c r="G44" s="5" t="s">
        <v>178</v>
      </c>
      <c r="H44" s="4" t="s">
        <v>32</v>
      </c>
      <c r="I44" s="6">
        <v>117000.0</v>
      </c>
      <c r="J44" s="7">
        <v>44646.74652777778</v>
      </c>
      <c r="K44" s="8">
        <v>44652.38263888889</v>
      </c>
      <c r="L44" s="7">
        <v>44653.47222222222</v>
      </c>
      <c r="M44" s="4"/>
      <c r="N44" s="9" t="s">
        <v>33</v>
      </c>
      <c r="O44" s="4">
        <v>0.0</v>
      </c>
      <c r="P44" s="4" t="s">
        <v>40</v>
      </c>
      <c r="Q44" s="10">
        <v>2.0</v>
      </c>
      <c r="R44" s="11">
        <f>Enduser_Deliverytime-Order_Create_Time</f>
        <v>6.725694444</v>
      </c>
      <c r="S44" s="11">
        <f>Enduser_Plan_Deliverytime-Order_Create_Time</f>
        <v>5.636111111</v>
      </c>
      <c r="T44" s="11">
        <f>Enduser_Deliverytime-HubVN_Pickup_Time</f>
        <v>0.1201388889</v>
      </c>
      <c r="U44" s="12">
        <f>HubVN_Receiving_Time-HubCN_Pickup_Time</f>
        <v>3.003472222</v>
      </c>
      <c r="V44" s="12">
        <f>Plan_HubVN_Receiving_Time-Plan_HubCN_Pickup_Time</f>
        <v>1.504861111</v>
      </c>
      <c r="W44" s="4" t="s">
        <v>49</v>
      </c>
      <c r="X44" s="13" t="str">
        <f>IF(LEFT(Khu_Vực,4)="Quận","Quận","Huyện")</f>
        <v>Quận</v>
      </c>
      <c r="Y44" s="13" t="str">
        <f>IFS(Grossweight&lt;=1,"A",AND(1&lt;Grossweight,Grossweight&lt;=2),"B",AND(2&lt;Grossweight,Grossweight&lt;=3),"C",AND(3&lt;Grossweight,Grossweight&lt;=4),"D",Grossweight&gt;=4,"E")</f>
        <v>B</v>
      </c>
      <c r="Z4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28000</v>
      </c>
      <c r="AA44" s="14" t="s">
        <v>40</v>
      </c>
      <c r="AB4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28000</v>
      </c>
      <c r="AC44" s="14">
        <f>IF(Carrier_2="ECLogistics",0.167,IF(Carrier_2="LogExpress",0.139,0.104))</f>
        <v>0.139</v>
      </c>
    </row>
    <row r="45" ht="15.75" customHeight="1">
      <c r="A45" s="15" t="s">
        <v>179</v>
      </c>
      <c r="B45" s="15" t="s">
        <v>180</v>
      </c>
      <c r="C45" s="15">
        <v>130356.0</v>
      </c>
      <c r="D45" s="15" t="str">
        <f>HubVN_ID</f>
        <v>LECVNLB</v>
      </c>
      <c r="E45" s="15">
        <v>1.0</v>
      </c>
      <c r="F45" s="15">
        <v>1.0</v>
      </c>
      <c r="G45" s="16" t="s">
        <v>181</v>
      </c>
      <c r="H45" s="15" t="s">
        <v>32</v>
      </c>
      <c r="I45" s="17">
        <v>107000.0</v>
      </c>
      <c r="J45" s="18">
        <v>44647.861805555556</v>
      </c>
      <c r="K45" s="19">
        <v>44653.646527777775</v>
      </c>
      <c r="L45" s="18">
        <v>44653.74513888889</v>
      </c>
      <c r="M45" s="15"/>
      <c r="N45" s="21" t="s">
        <v>33</v>
      </c>
      <c r="O45" s="15">
        <v>0.0</v>
      </c>
      <c r="P45" s="15" t="s">
        <v>40</v>
      </c>
      <c r="Q45" s="22">
        <v>3.0</v>
      </c>
      <c r="R45" s="23">
        <f>Enduser_Deliverytime-Order_Create_Time</f>
        <v>5.883333333</v>
      </c>
      <c r="S45" s="23">
        <f>Enduser_Plan_Deliverytime-Order_Create_Time</f>
        <v>5.784722222</v>
      </c>
      <c r="T45" s="23">
        <f>Enduser_Deliverytime-HubVN_Pickup_Time</f>
        <v>0.1479166667</v>
      </c>
      <c r="U45" s="24">
        <f>HubVN_Receiving_Time-HubCN_Pickup_Time</f>
        <v>4.000694444</v>
      </c>
      <c r="V45" s="24">
        <f>Plan_HubVN_Receiving_Time-Plan_HubCN_Pickup_Time</f>
        <v>3.002777778</v>
      </c>
      <c r="W45" s="15" t="s">
        <v>35</v>
      </c>
      <c r="X45" s="25" t="str">
        <f>IF(LEFT(Khu_Vực,4)="Quận","Quận","Huyện")</f>
        <v>Quận</v>
      </c>
      <c r="Y45" s="25" t="str">
        <f>IFS(Grossweight&lt;=1,"A",AND(1&lt;Grossweight,Grossweight&lt;=2),"B",AND(2&lt;Grossweight,Grossweight&lt;=3),"C",AND(3&lt;Grossweight,Grossweight&lt;=4),"D",Grossweight&gt;=4,"E")</f>
        <v>A</v>
      </c>
      <c r="Z4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20000</v>
      </c>
      <c r="AA45"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4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45" s="26">
        <f>IF(Carrier_2="ECLogistics",0.167,IF(Carrier_2="LogExpress",0.139,0.104))</f>
        <v>0.139</v>
      </c>
    </row>
    <row r="46" ht="15.75" customHeight="1">
      <c r="A46" s="4" t="s">
        <v>182</v>
      </c>
      <c r="B46" s="4" t="s">
        <v>183</v>
      </c>
      <c r="C46" s="4">
        <v>130449.0</v>
      </c>
      <c r="D46" s="4" t="str">
        <f>HubVN_ID</f>
        <v>LECVNLB</v>
      </c>
      <c r="E46" s="4">
        <v>1.0</v>
      </c>
      <c r="F46" s="4">
        <v>1.2</v>
      </c>
      <c r="G46" s="5" t="s">
        <v>184</v>
      </c>
      <c r="H46" s="4" t="s">
        <v>32</v>
      </c>
      <c r="I46" s="6">
        <v>8500.0</v>
      </c>
      <c r="J46" s="7">
        <v>44646.84930555556</v>
      </c>
      <c r="K46" s="8">
        <v>44652.42222222222</v>
      </c>
      <c r="L46" s="7">
        <v>44652.854166666664</v>
      </c>
      <c r="M46" s="4"/>
      <c r="N46" s="9" t="s">
        <v>33</v>
      </c>
      <c r="O46" s="4">
        <v>0.0</v>
      </c>
      <c r="P46" s="4" t="s">
        <v>34</v>
      </c>
      <c r="Q46" s="10">
        <v>2.0</v>
      </c>
      <c r="R46" s="11">
        <f>Enduser_Deliverytime-Order_Create_Time</f>
        <v>6.004861111</v>
      </c>
      <c r="S46" s="11">
        <f>Enduser_Plan_Deliverytime-Order_Create_Time</f>
        <v>5.572916667</v>
      </c>
      <c r="T46" s="11">
        <f>Enduser_Deliverytime-HubVN_Pickup_Time</f>
        <v>0.2472222222</v>
      </c>
      <c r="U46" s="12">
        <f>HubVN_Receiving_Time-HubCN_Pickup_Time</f>
        <v>3.004861111</v>
      </c>
      <c r="V46" s="12">
        <f>Plan_HubVN_Receiving_Time-Plan_HubCN_Pickup_Time</f>
        <v>3.001388889</v>
      </c>
      <c r="W46" s="4" t="s">
        <v>124</v>
      </c>
      <c r="X46" s="13" t="str">
        <f>IF(LEFT(Khu_Vực,4)="Quận","Quận","Huyện")</f>
        <v>Quận</v>
      </c>
      <c r="Y46" s="13" t="str">
        <f>IFS(Grossweight&lt;=1,"A",AND(1&lt;Grossweight,Grossweight&lt;=2),"B",AND(2&lt;Grossweight,Grossweight&lt;=3),"C",AND(3&lt;Grossweight,Grossweight&lt;=4),"D",Grossweight&gt;=4,"E")</f>
        <v>B</v>
      </c>
      <c r="Z4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12000</v>
      </c>
      <c r="AA46" s="14" t="s">
        <v>40</v>
      </c>
      <c r="AB4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24000</v>
      </c>
      <c r="AC46" s="14">
        <f>IF(Carrier_2="ECLogistics",0.167,IF(Carrier_2="LogExpress",0.139,0.104))</f>
        <v>0.139</v>
      </c>
    </row>
    <row r="47" ht="15.75" customHeight="1">
      <c r="A47" s="15" t="s">
        <v>185</v>
      </c>
      <c r="B47" s="15" t="s">
        <v>186</v>
      </c>
      <c r="C47" s="15">
        <v>130207.0</v>
      </c>
      <c r="D47" s="15" t="str">
        <f>HubVN_ID</f>
        <v>LECVNHĐ</v>
      </c>
      <c r="E47" s="15">
        <v>1.0</v>
      </c>
      <c r="F47" s="15">
        <v>4.8</v>
      </c>
      <c r="G47" s="16" t="s">
        <v>187</v>
      </c>
      <c r="H47" s="15" t="s">
        <v>53</v>
      </c>
      <c r="I47" s="17">
        <v>0.0</v>
      </c>
      <c r="J47" s="18">
        <v>44647.370833333334</v>
      </c>
      <c r="K47" s="19">
        <v>44652.45208333333</v>
      </c>
      <c r="L47" s="18">
        <v>44652.85763888889</v>
      </c>
      <c r="M47" s="15"/>
      <c r="N47" s="21" t="s">
        <v>33</v>
      </c>
      <c r="O47" s="15">
        <v>0.0</v>
      </c>
      <c r="P47" s="15" t="s">
        <v>34</v>
      </c>
      <c r="Q47" s="22">
        <v>3.0</v>
      </c>
      <c r="R47" s="23">
        <f>Enduser_Deliverytime-Order_Create_Time</f>
        <v>5.486805556</v>
      </c>
      <c r="S47" s="23">
        <f>Enduser_Plan_Deliverytime-Order_Create_Time</f>
        <v>5.08125</v>
      </c>
      <c r="T47" s="23">
        <f>Enduser_Deliverytime-HubVN_Pickup_Time</f>
        <v>0.2479166667</v>
      </c>
      <c r="U47" s="24">
        <f>HubVN_Receiving_Time-HubCN_Pickup_Time</f>
        <v>3.004166667</v>
      </c>
      <c r="V47" s="24">
        <f>Plan_HubVN_Receiving_Time-Plan_HubCN_Pickup_Time</f>
        <v>3.500694444</v>
      </c>
      <c r="W47" s="15" t="s">
        <v>45</v>
      </c>
      <c r="X47" s="25" t="str">
        <f>IF(LEFT(Khu_Vực,4)="Quận","Quận","Huyện")</f>
        <v>Quận</v>
      </c>
      <c r="Y47" s="25" t="str">
        <f>IFS(Grossweight&lt;=1,"A",AND(1&lt;Grossweight,Grossweight&lt;=2),"B",AND(2&lt;Grossweight,Grossweight&lt;=3),"C",AND(3&lt;Grossweight,Grossweight&lt;=4),"D",Grossweight&gt;=4,"E")</f>
        <v>E</v>
      </c>
      <c r="Z4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48000</v>
      </c>
      <c r="AA47"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4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48000</v>
      </c>
      <c r="AC47" s="26">
        <f>IF(Carrier_2="ECLogistics",0.167,IF(Carrier_2="LogExpress",0.139,0.104))</f>
        <v>0.167</v>
      </c>
    </row>
    <row r="48" ht="15.75" customHeight="1">
      <c r="A48" s="4" t="s">
        <v>188</v>
      </c>
      <c r="B48" s="4" t="s">
        <v>189</v>
      </c>
      <c r="C48" s="4">
        <v>130366.0</v>
      </c>
      <c r="D48" s="4" t="str">
        <f>HubVN_ID</f>
        <v>LECVNLB</v>
      </c>
      <c r="E48" s="4">
        <v>4.0</v>
      </c>
      <c r="F48" s="4">
        <v>3.7</v>
      </c>
      <c r="G48" s="5" t="s">
        <v>190</v>
      </c>
      <c r="H48" s="4" t="s">
        <v>32</v>
      </c>
      <c r="I48" s="6">
        <v>175500.0</v>
      </c>
      <c r="J48" s="7">
        <v>44645.82152777778</v>
      </c>
      <c r="K48" s="8">
        <v>44652.663194444445</v>
      </c>
      <c r="L48" s="7">
        <v>44652.635416666664</v>
      </c>
      <c r="M48" s="4"/>
      <c r="N48" s="9" t="s">
        <v>33</v>
      </c>
      <c r="O48" s="4">
        <v>0.0</v>
      </c>
      <c r="P48" s="4" t="s">
        <v>40</v>
      </c>
      <c r="Q48" s="10">
        <v>2.0</v>
      </c>
      <c r="R48" s="11">
        <f>Enduser_Deliverytime-Order_Create_Time</f>
        <v>6.813888889</v>
      </c>
      <c r="S48" s="11">
        <f>Enduser_Plan_Deliverytime-Order_Create_Time</f>
        <v>6.841666667</v>
      </c>
      <c r="T48" s="11">
        <f>Enduser_Deliverytime-HubVN_Pickup_Time</f>
        <v>0.09027777777</v>
      </c>
      <c r="U48" s="12">
        <f>HubVN_Receiving_Time-HubCN_Pickup_Time</f>
        <v>3.005555556</v>
      </c>
      <c r="V48" s="12">
        <f>Plan_HubVN_Receiving_Time-Plan_HubCN_Pickup_Time</f>
        <v>3.002083333</v>
      </c>
      <c r="W48" s="4" t="s">
        <v>71</v>
      </c>
      <c r="X48" s="13" t="str">
        <f>IF(LEFT(Khu_Vực,4)="Quận","Quận","Huyện")</f>
        <v>Quận</v>
      </c>
      <c r="Y48" s="13" t="str">
        <f>IFS(Grossweight&lt;=1,"A",AND(1&lt;Grossweight,Grossweight&lt;=2),"B",AND(2&lt;Grossweight,Grossweight&lt;=3),"C",AND(3&lt;Grossweight,Grossweight&lt;=4),"D",Grossweight&gt;=4,"E")</f>
        <v>D</v>
      </c>
      <c r="Z4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61750</v>
      </c>
      <c r="AA4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4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37000</v>
      </c>
      <c r="AC48" s="14">
        <f>IF(Carrier_2="ECLogistics",0.167,IF(Carrier_2="LogExpress",0.139,0.104))</f>
        <v>0.167</v>
      </c>
    </row>
    <row r="49" ht="15.75" customHeight="1">
      <c r="A49" s="15" t="s">
        <v>191</v>
      </c>
      <c r="B49" s="15" t="s">
        <v>192</v>
      </c>
      <c r="C49" s="15">
        <v>130349.0</v>
      </c>
      <c r="D49" s="15" t="str">
        <f>HubVN_ID</f>
        <v>LECVNLB</v>
      </c>
      <c r="E49" s="15">
        <v>4.0</v>
      </c>
      <c r="F49" s="15">
        <v>3.4</v>
      </c>
      <c r="G49" s="16" t="s">
        <v>193</v>
      </c>
      <c r="H49" s="15" t="s">
        <v>32</v>
      </c>
      <c r="I49" s="17">
        <v>200600.0</v>
      </c>
      <c r="J49" s="18">
        <v>44647.33611111111</v>
      </c>
      <c r="K49" s="19">
        <v>44651.66180555556</v>
      </c>
      <c r="L49" s="18">
        <v>44652.646527777775</v>
      </c>
      <c r="M49" s="15"/>
      <c r="N49" s="21" t="s">
        <v>33</v>
      </c>
      <c r="O49" s="15">
        <v>0.0</v>
      </c>
      <c r="P49" s="15" t="s">
        <v>40</v>
      </c>
      <c r="Q49" s="22">
        <v>3.0</v>
      </c>
      <c r="R49" s="23">
        <f>Enduser_Deliverytime-Order_Create_Time</f>
        <v>5.310416667</v>
      </c>
      <c r="S49" s="23">
        <f>Enduser_Plan_Deliverytime-Order_Create_Time</f>
        <v>4.325694444</v>
      </c>
      <c r="T49" s="23">
        <f>Enduser_Deliverytime-HubVN_Pickup_Time</f>
        <v>0.09305555555</v>
      </c>
      <c r="U49" s="24">
        <f>HubVN_Receiving_Time-HubCN_Pickup_Time</f>
        <v>3.001388889</v>
      </c>
      <c r="V49" s="24">
        <f>Plan_HubVN_Receiving_Time-Plan_HubCN_Pickup_Time</f>
        <v>2.004166667</v>
      </c>
      <c r="W49" s="15" t="s">
        <v>71</v>
      </c>
      <c r="X49" s="25" t="str">
        <f>IF(LEFT(Khu_Vực,4)="Quận","Quận","Huyện")</f>
        <v>Quận</v>
      </c>
      <c r="Y49" s="25" t="str">
        <f>IFS(Grossweight&lt;=1,"A",AND(1&lt;Grossweight,Grossweight&lt;=2),"B",AND(2&lt;Grossweight,Grossweight&lt;=3),"C",AND(3&lt;Grossweight,Grossweight&lt;=4),"D",Grossweight&gt;=4,"E")</f>
        <v>D</v>
      </c>
      <c r="Z4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61000</v>
      </c>
      <c r="AA4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4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34000</v>
      </c>
      <c r="AC49" s="26">
        <f>IF(Carrier_2="ECLogistics",0.167,IF(Carrier_2="LogExpress",0.139,0.104))</f>
        <v>0.167</v>
      </c>
    </row>
    <row r="50" ht="15.75" customHeight="1">
      <c r="A50" s="4" t="s">
        <v>194</v>
      </c>
      <c r="B50" s="4" t="s">
        <v>195</v>
      </c>
      <c r="C50" s="4">
        <v>130336.0</v>
      </c>
      <c r="D50" s="4" t="str">
        <f>HubVN_ID</f>
        <v>LECVNLB</v>
      </c>
      <c r="E50" s="4">
        <v>1.0</v>
      </c>
      <c r="F50" s="4">
        <v>1.5</v>
      </c>
      <c r="G50" s="5" t="s">
        <v>196</v>
      </c>
      <c r="H50" s="4" t="s">
        <v>32</v>
      </c>
      <c r="I50" s="6">
        <v>89500.0</v>
      </c>
      <c r="J50" s="7">
        <v>44648.700694444444</v>
      </c>
      <c r="K50" s="8">
        <v>44653.654861111114</v>
      </c>
      <c r="L50" s="7">
        <v>44654.59583333333</v>
      </c>
      <c r="M50" s="4"/>
      <c r="N50" s="9" t="s">
        <v>33</v>
      </c>
      <c r="O50" s="4">
        <v>0.0</v>
      </c>
      <c r="P50" s="4" t="s">
        <v>34</v>
      </c>
      <c r="Q50" s="10">
        <v>3.0</v>
      </c>
      <c r="R50" s="11">
        <f>Enduser_Deliverytime-Order_Create_Time</f>
        <v>5.895138889</v>
      </c>
      <c r="S50" s="11">
        <f>Enduser_Plan_Deliverytime-Order_Create_Time</f>
        <v>4.954166667</v>
      </c>
      <c r="T50" s="11">
        <f>Enduser_Deliverytime-HubVN_Pickup_Time</f>
        <v>0.2048611111</v>
      </c>
      <c r="U50" s="12">
        <f>HubVN_Receiving_Time-HubCN_Pickup_Time</f>
        <v>4.001388889</v>
      </c>
      <c r="V50" s="12">
        <f>Plan_HubVN_Receiving_Time-Plan_HubCN_Pickup_Time</f>
        <v>1.502083333</v>
      </c>
      <c r="W50" s="4" t="s">
        <v>120</v>
      </c>
      <c r="X50" s="13" t="str">
        <f>IF(LEFT(Khu_Vực,4)="Quận","Quận","Huyện")</f>
        <v>Quận</v>
      </c>
      <c r="Y50" s="13" t="str">
        <f>IFS(Grossweight&lt;=1,"A",AND(1&lt;Grossweight,Grossweight&lt;=2),"B",AND(2&lt;Grossweight,Grossweight&lt;=3),"C",AND(3&lt;Grossweight,Grossweight&lt;=4),"D",Grossweight&gt;=4,"E")</f>
        <v>B</v>
      </c>
      <c r="Z5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15000</v>
      </c>
      <c r="AA50" s="14" t="s">
        <v>40</v>
      </c>
      <c r="AB5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30000</v>
      </c>
      <c r="AC50" s="14">
        <f>IF(Carrier_2="ECLogistics",0.167,IF(Carrier_2="LogExpress",0.139,0.104))</f>
        <v>0.139</v>
      </c>
    </row>
    <row r="51" ht="15.75" customHeight="1">
      <c r="A51" s="15" t="s">
        <v>197</v>
      </c>
      <c r="B51" s="15" t="s">
        <v>198</v>
      </c>
      <c r="C51" s="15">
        <v>130453.0</v>
      </c>
      <c r="D51" s="15" t="str">
        <f>HubVN_ID</f>
        <v>LECVNLB</v>
      </c>
      <c r="E51" s="15">
        <v>4.0</v>
      </c>
      <c r="F51" s="15">
        <v>1.7</v>
      </c>
      <c r="G51" s="16" t="s">
        <v>199</v>
      </c>
      <c r="H51" s="15" t="s">
        <v>32</v>
      </c>
      <c r="I51" s="17">
        <v>248800.0</v>
      </c>
      <c r="J51" s="18">
        <v>44649.836805555555</v>
      </c>
      <c r="K51" s="19">
        <v>44655.68263888889</v>
      </c>
      <c r="L51" s="18">
        <v>44655.71527777778</v>
      </c>
      <c r="M51" s="15"/>
      <c r="N51" s="21" t="s">
        <v>33</v>
      </c>
      <c r="O51" s="15">
        <v>0.0</v>
      </c>
      <c r="P51" s="15" t="s">
        <v>34</v>
      </c>
      <c r="Q51" s="22">
        <v>3.0</v>
      </c>
      <c r="R51" s="23">
        <f>Enduser_Deliverytime-Order_Create_Time</f>
        <v>5.878472222</v>
      </c>
      <c r="S51" s="23">
        <f>Enduser_Plan_Deliverytime-Order_Create_Time</f>
        <v>5.845833333</v>
      </c>
      <c r="T51" s="23">
        <f>Enduser_Deliverytime-HubVN_Pickup_Time</f>
        <v>0.07916666667</v>
      </c>
      <c r="U51" s="24">
        <f>HubVN_Receiving_Time-HubCN_Pickup_Time</f>
        <v>3.004166667</v>
      </c>
      <c r="V51" s="24">
        <f>Plan_HubVN_Receiving_Time-Plan_HubCN_Pickup_Time</f>
        <v>2.000694444</v>
      </c>
      <c r="W51" s="15" t="s">
        <v>124</v>
      </c>
      <c r="X51" s="25" t="str">
        <f>IF(LEFT(Khu_Vực,4)="Quận","Quận","Huyện")</f>
        <v>Quận</v>
      </c>
      <c r="Y51" s="25" t="str">
        <f>IFS(Grossweight&lt;=1,"A",AND(1&lt;Grossweight,Grossweight&lt;=2),"B",AND(2&lt;Grossweight,Grossweight&lt;=3),"C",AND(3&lt;Grossweight,Grossweight&lt;=4),"D",Grossweight&gt;=4,"E")</f>
        <v>B</v>
      </c>
      <c r="Z5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17000</v>
      </c>
      <c r="AA51" s="26" t="s">
        <v>40</v>
      </c>
      <c r="AB5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34000</v>
      </c>
      <c r="AC51" s="26">
        <f>IF(Carrier_2="ECLogistics",0.167,IF(Carrier_2="LogExpress",0.139,0.104))</f>
        <v>0.139</v>
      </c>
    </row>
    <row r="52" ht="15.75" customHeight="1">
      <c r="A52" s="4" t="s">
        <v>200</v>
      </c>
      <c r="B52" s="4" t="s">
        <v>201</v>
      </c>
      <c r="C52" s="4">
        <v>130418.0</v>
      </c>
      <c r="D52" s="4" t="str">
        <f>HubVN_ID</f>
        <v>LECVNLB</v>
      </c>
      <c r="E52" s="4">
        <v>2.0</v>
      </c>
      <c r="F52" s="4">
        <v>2.7</v>
      </c>
      <c r="G52" s="5" t="s">
        <v>202</v>
      </c>
      <c r="H52" s="4" t="s">
        <v>32</v>
      </c>
      <c r="I52" s="6">
        <v>5000.0</v>
      </c>
      <c r="J52" s="7">
        <v>44648.834027777775</v>
      </c>
      <c r="K52" s="8">
        <v>44653.402083333334</v>
      </c>
      <c r="L52" s="7">
        <v>44653.86666666667</v>
      </c>
      <c r="M52" s="4"/>
      <c r="N52" s="9" t="s">
        <v>33</v>
      </c>
      <c r="O52" s="4">
        <v>0.0</v>
      </c>
      <c r="P52" s="4" t="s">
        <v>34</v>
      </c>
      <c r="Q52" s="10">
        <v>3.0</v>
      </c>
      <c r="R52" s="11">
        <f>Enduser_Deliverytime-Order_Create_Time</f>
        <v>5.032638889</v>
      </c>
      <c r="S52" s="11">
        <f>Enduser_Plan_Deliverytime-Order_Create_Time</f>
        <v>4.568055556</v>
      </c>
      <c r="T52" s="11">
        <f>Enduser_Deliverytime-HubVN_Pickup_Time</f>
        <v>0.2493055556</v>
      </c>
      <c r="U52" s="12">
        <f>HubVN_Receiving_Time-HubCN_Pickup_Time</f>
        <v>4.004166667</v>
      </c>
      <c r="V52" s="12">
        <f>Plan_HubVN_Receiving_Time-Plan_HubCN_Pickup_Time</f>
        <v>2.002777778</v>
      </c>
      <c r="W52" s="4" t="s">
        <v>35</v>
      </c>
      <c r="X52" s="13" t="str">
        <f>IF(LEFT(Khu_Vực,4)="Quận","Quận","Huyện")</f>
        <v>Quận</v>
      </c>
      <c r="Y52" s="13" t="str">
        <f>IFS(Grossweight&lt;=1,"A",AND(1&lt;Grossweight,Grossweight&lt;=2),"B",AND(2&lt;Grossweight,Grossweight&lt;=3),"C",AND(3&lt;Grossweight,Grossweight&lt;=4),"D",Grossweight&gt;=4,"E")</f>
        <v>C</v>
      </c>
      <c r="Z5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27000</v>
      </c>
      <c r="AA52"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5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27000</v>
      </c>
      <c r="AC52" s="14">
        <f>IF(Carrier_2="ECLogistics",0.167,IF(Carrier_2="LogExpress",0.139,0.104))</f>
        <v>0.167</v>
      </c>
    </row>
    <row r="53" ht="15.75" customHeight="1">
      <c r="A53" s="15" t="s">
        <v>203</v>
      </c>
      <c r="B53" s="15" t="s">
        <v>204</v>
      </c>
      <c r="C53" s="15">
        <v>130042.0</v>
      </c>
      <c r="D53" s="15" t="str">
        <f>HubVN_ID</f>
        <v>LECVNLB</v>
      </c>
      <c r="E53" s="15">
        <v>5.0</v>
      </c>
      <c r="F53" s="15">
        <v>4.1</v>
      </c>
      <c r="G53" s="16" t="s">
        <v>205</v>
      </c>
      <c r="H53" s="15" t="s">
        <v>32</v>
      </c>
      <c r="I53" s="17">
        <v>59000.0</v>
      </c>
      <c r="J53" s="18">
        <v>44649.32986111111</v>
      </c>
      <c r="K53" s="19">
        <v>44655.41180555556</v>
      </c>
      <c r="L53" s="18">
        <v>44655.7375</v>
      </c>
      <c r="M53" s="15"/>
      <c r="N53" s="21" t="s">
        <v>33</v>
      </c>
      <c r="O53" s="15">
        <v>0.0</v>
      </c>
      <c r="P53" s="15" t="s">
        <v>34</v>
      </c>
      <c r="Q53" s="22">
        <v>2.0</v>
      </c>
      <c r="R53" s="23">
        <f>Enduser_Deliverytime-Order_Create_Time</f>
        <v>6.407638889</v>
      </c>
      <c r="S53" s="23">
        <f>Enduser_Plan_Deliverytime-Order_Create_Time</f>
        <v>6.081944444</v>
      </c>
      <c r="T53" s="23">
        <f>Enduser_Deliverytime-HubVN_Pickup_Time</f>
        <v>0.08194444445</v>
      </c>
      <c r="U53" s="24">
        <f>HubVN_Receiving_Time-HubCN_Pickup_Time</f>
        <v>2.502083333</v>
      </c>
      <c r="V53" s="24">
        <f>Plan_HubVN_Receiving_Time-Plan_HubCN_Pickup_Time</f>
        <v>2.000694444</v>
      </c>
      <c r="W53" s="15" t="s">
        <v>124</v>
      </c>
      <c r="X53" s="25" t="str">
        <f>IF(LEFT(Khu_Vực,4)="Quận","Quận","Huyện")</f>
        <v>Quận</v>
      </c>
      <c r="Y53" s="25" t="str">
        <f>IFS(Grossweight&lt;=1,"A",AND(1&lt;Grossweight,Grossweight&lt;=2),"B",AND(2&lt;Grossweight,Grossweight&lt;=3),"C",AND(3&lt;Grossweight,Grossweight&lt;=4),"D",Grossweight&gt;=4,"E")</f>
        <v>E</v>
      </c>
      <c r="Z5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41000</v>
      </c>
      <c r="AA5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5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41000</v>
      </c>
      <c r="AC53" s="26">
        <f>IF(Carrier_2="ECLogistics",0.167,IF(Carrier_2="LogExpress",0.139,0.104))</f>
        <v>0.167</v>
      </c>
    </row>
    <row r="54" ht="15.75" customHeight="1">
      <c r="A54" s="4" t="s">
        <v>206</v>
      </c>
      <c r="B54" s="4" t="s">
        <v>173</v>
      </c>
      <c r="C54" s="4">
        <v>130013.0</v>
      </c>
      <c r="D54" s="4" t="str">
        <f>HubVN_ID</f>
        <v>LECVNLB</v>
      </c>
      <c r="E54" s="4">
        <v>5.0</v>
      </c>
      <c r="F54" s="4">
        <v>3.9</v>
      </c>
      <c r="G54" s="5" t="s">
        <v>207</v>
      </c>
      <c r="H54" s="4" t="s">
        <v>32</v>
      </c>
      <c r="I54" s="6">
        <v>271500.0</v>
      </c>
      <c r="J54" s="7">
        <v>44647.83541666667</v>
      </c>
      <c r="K54" s="8">
        <v>44652.65347222222</v>
      </c>
      <c r="L54" s="7">
        <v>44653.47638888889</v>
      </c>
      <c r="M54" s="4"/>
      <c r="N54" s="9" t="s">
        <v>33</v>
      </c>
      <c r="O54" s="4">
        <v>0.0</v>
      </c>
      <c r="P54" s="4" t="s">
        <v>40</v>
      </c>
      <c r="Q54" s="10">
        <v>3.0</v>
      </c>
      <c r="R54" s="11">
        <f>Enduser_Deliverytime-Order_Create_Time</f>
        <v>5.640972222</v>
      </c>
      <c r="S54" s="11">
        <f>Enduser_Plan_Deliverytime-Order_Create_Time</f>
        <v>4.818055556</v>
      </c>
      <c r="T54" s="11">
        <f>Enduser_Deliverytime-HubVN_Pickup_Time</f>
        <v>0.1229166667</v>
      </c>
      <c r="U54" s="12">
        <f>HubVN_Receiving_Time-HubCN_Pickup_Time</f>
        <v>2.002777778</v>
      </c>
      <c r="V54" s="12">
        <f>Plan_HubVN_Receiving_Time-Plan_HubCN_Pickup_Time</f>
        <v>2.003472222</v>
      </c>
      <c r="W54" s="4" t="s">
        <v>97</v>
      </c>
      <c r="X54" s="13" t="str">
        <f>IF(LEFT(Khu_Vực,4)="Quận","Quận","Huyện")</f>
        <v>Quận</v>
      </c>
      <c r="Y54" s="13" t="str">
        <f>IFS(Grossweight&lt;=1,"A",AND(1&lt;Grossweight,Grossweight&lt;=2),"B",AND(2&lt;Grossweight,Grossweight&lt;=3),"C",AND(3&lt;Grossweight,Grossweight&lt;=4),"D",Grossweight&gt;=4,"E")</f>
        <v>D</v>
      </c>
      <c r="Z5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62250</v>
      </c>
      <c r="AA5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5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39000</v>
      </c>
      <c r="AC54" s="14">
        <f>IF(Carrier_2="ECLogistics",0.167,IF(Carrier_2="LogExpress",0.139,0.104))</f>
        <v>0.167</v>
      </c>
    </row>
    <row r="55" ht="15.75" customHeight="1">
      <c r="A55" s="15" t="s">
        <v>208</v>
      </c>
      <c r="B55" s="15" t="s">
        <v>209</v>
      </c>
      <c r="C55" s="15">
        <v>130354.0</v>
      </c>
      <c r="D55" s="15" t="str">
        <f>HubVN_ID</f>
        <v>LECVNHĐ</v>
      </c>
      <c r="E55" s="15">
        <v>2.0</v>
      </c>
      <c r="F55" s="15">
        <v>1.9</v>
      </c>
      <c r="G55" s="16" t="s">
        <v>210</v>
      </c>
      <c r="H55" s="15" t="s">
        <v>53</v>
      </c>
      <c r="I55" s="17">
        <v>0.0</v>
      </c>
      <c r="J55" s="18">
        <v>44645.38611111111</v>
      </c>
      <c r="K55" s="19">
        <v>44652.71041666667</v>
      </c>
      <c r="L55" s="18">
        <v>44652.7375</v>
      </c>
      <c r="M55" s="15"/>
      <c r="N55" s="21" t="s">
        <v>33</v>
      </c>
      <c r="O55" s="15">
        <v>0.0</v>
      </c>
      <c r="P55" s="15" t="s">
        <v>64</v>
      </c>
      <c r="Q55" s="22">
        <v>1.0</v>
      </c>
      <c r="R55" s="23">
        <f>Enduser_Deliverytime-Order_Create_Time</f>
        <v>7.351388889</v>
      </c>
      <c r="S55" s="23">
        <f>Enduser_Plan_Deliverytime-Order_Create_Time</f>
        <v>7.324305556</v>
      </c>
      <c r="T55" s="23">
        <f>Enduser_Deliverytime-HubVN_Pickup_Time</f>
        <v>0.1625</v>
      </c>
      <c r="U55" s="24">
        <f>HubVN_Receiving_Time-HubCN_Pickup_Time</f>
        <v>3.002777778</v>
      </c>
      <c r="V55" s="24">
        <f>Plan_HubVN_Receiving_Time-Plan_HubCN_Pickup_Time</f>
        <v>3.50625</v>
      </c>
      <c r="W55" s="15" t="s">
        <v>211</v>
      </c>
      <c r="X55" s="25" t="str">
        <f>IF(LEFT(Khu_Vực,4)="Quận","Quận","Huyện")</f>
        <v>Huyện</v>
      </c>
      <c r="Y55" s="25" t="str">
        <f>IFS(Grossweight&lt;=1,"A",AND(1&lt;Grossweight,Grossweight&lt;=2),"B",AND(2&lt;Grossweight,Grossweight&lt;=3),"C",AND(3&lt;Grossweight,Grossweight&lt;=4),"D",Grossweight&gt;=4,"E")</f>
        <v>B</v>
      </c>
      <c r="Z5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20900</v>
      </c>
      <c r="AA5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5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19000</v>
      </c>
      <c r="AC55" s="26">
        <f>IF(Carrier_2="ECLogistics",0.167,IF(Carrier_2="LogExpress",0.139,0.104))</f>
        <v>0.167</v>
      </c>
    </row>
    <row r="56" ht="15.75" customHeight="1">
      <c r="A56" s="4" t="s">
        <v>212</v>
      </c>
      <c r="B56" s="4" t="s">
        <v>213</v>
      </c>
      <c r="C56" s="4">
        <v>130331.0</v>
      </c>
      <c r="D56" s="4" t="str">
        <f>HubVN_ID</f>
        <v>LECVNLB</v>
      </c>
      <c r="E56" s="4">
        <v>1.0</v>
      </c>
      <c r="F56" s="4">
        <v>1.2</v>
      </c>
      <c r="G56" s="5" t="s">
        <v>214</v>
      </c>
      <c r="H56" s="4" t="s">
        <v>32</v>
      </c>
      <c r="I56" s="6">
        <v>88300.0</v>
      </c>
      <c r="J56" s="7">
        <v>44649.197222222225</v>
      </c>
      <c r="K56" s="8">
        <v>44653.645833333336</v>
      </c>
      <c r="L56" s="7">
        <v>44654.59097222222</v>
      </c>
      <c r="M56" s="4"/>
      <c r="N56" s="9" t="s">
        <v>33</v>
      </c>
      <c r="O56" s="4">
        <v>0.0</v>
      </c>
      <c r="P56" s="4" t="s">
        <v>34</v>
      </c>
      <c r="Q56" s="10">
        <v>3.0</v>
      </c>
      <c r="R56" s="11">
        <f>Enduser_Deliverytime-Order_Create_Time</f>
        <v>5.39375</v>
      </c>
      <c r="S56" s="11">
        <f>Enduser_Plan_Deliverytime-Order_Create_Time</f>
        <v>4.448611111</v>
      </c>
      <c r="T56" s="11">
        <f>Enduser_Deliverytime-HubVN_Pickup_Time</f>
        <v>0.2027777778</v>
      </c>
      <c r="U56" s="12">
        <f>HubVN_Receiving_Time-HubCN_Pickup_Time</f>
        <v>4.000694444</v>
      </c>
      <c r="V56" s="12">
        <f>Plan_HubVN_Receiving_Time-Plan_HubCN_Pickup_Time</f>
        <v>1.501388889</v>
      </c>
      <c r="W56" s="4" t="s">
        <v>71</v>
      </c>
      <c r="X56" s="13" t="str">
        <f>IF(LEFT(Khu_Vực,4)="Quận","Quận","Huyện")</f>
        <v>Quận</v>
      </c>
      <c r="Y56" s="13" t="str">
        <f>IFS(Grossweight&lt;=1,"A",AND(1&lt;Grossweight,Grossweight&lt;=2),"B",AND(2&lt;Grossweight,Grossweight&lt;=3),"C",AND(3&lt;Grossweight,Grossweight&lt;=4),"D",Grossweight&gt;=4,"E")</f>
        <v>B</v>
      </c>
      <c r="Z5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12000</v>
      </c>
      <c r="AA56" s="14" t="s">
        <v>40</v>
      </c>
      <c r="AB5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24000</v>
      </c>
      <c r="AC56" s="14">
        <f>IF(Carrier_2="ECLogistics",0.167,IF(Carrier_2="LogExpress",0.139,0.104))</f>
        <v>0.139</v>
      </c>
    </row>
    <row r="57" ht="15.75" customHeight="1">
      <c r="A57" s="15" t="s">
        <v>215</v>
      </c>
      <c r="B57" s="15" t="s">
        <v>216</v>
      </c>
      <c r="C57" s="15">
        <v>130447.0</v>
      </c>
      <c r="D57" s="15" t="str">
        <f>HubVN_ID</f>
        <v>LECVNLB</v>
      </c>
      <c r="E57" s="15">
        <v>4.0</v>
      </c>
      <c r="F57" s="15">
        <v>1.7</v>
      </c>
      <c r="G57" s="16" t="s">
        <v>217</v>
      </c>
      <c r="H57" s="15" t="s">
        <v>32</v>
      </c>
      <c r="I57" s="17">
        <v>179000.0</v>
      </c>
      <c r="J57" s="18">
        <v>44646.20416666667</v>
      </c>
      <c r="K57" s="19">
        <v>44652.40902777778</v>
      </c>
      <c r="L57" s="18">
        <v>44653.46597222222</v>
      </c>
      <c r="M57" s="15"/>
      <c r="N57" s="21" t="s">
        <v>33</v>
      </c>
      <c r="O57" s="15">
        <v>0.0</v>
      </c>
      <c r="P57" s="15" t="s">
        <v>40</v>
      </c>
      <c r="Q57" s="22">
        <v>1.0</v>
      </c>
      <c r="R57" s="23">
        <f>Enduser_Deliverytime-Order_Create_Time</f>
        <v>7.261805556</v>
      </c>
      <c r="S57" s="23">
        <f>Enduser_Plan_Deliverytime-Order_Create_Time</f>
        <v>6.204861111</v>
      </c>
      <c r="T57" s="23">
        <f>Enduser_Deliverytime-HubVN_Pickup_Time</f>
        <v>0.1222222222</v>
      </c>
      <c r="U57" s="24">
        <f>HubVN_Receiving_Time-HubCN_Pickup_Time</f>
        <v>3.004861111</v>
      </c>
      <c r="V57" s="24">
        <f>Plan_HubVN_Receiving_Time-Plan_HubCN_Pickup_Time</f>
        <v>2.005555556</v>
      </c>
      <c r="W57" s="15" t="s">
        <v>57</v>
      </c>
      <c r="X57" s="25" t="str">
        <f>IF(LEFT(Khu_Vực,4)="Quận","Quận","Huyện")</f>
        <v>Quận</v>
      </c>
      <c r="Y57" s="25" t="str">
        <f>IFS(Grossweight&lt;=1,"A",AND(1&lt;Grossweight,Grossweight&lt;=2),"B",AND(2&lt;Grossweight,Grossweight&lt;=3),"C",AND(3&lt;Grossweight,Grossweight&lt;=4),"D",Grossweight&gt;=4,"E")</f>
        <v>B</v>
      </c>
      <c r="Z5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34000</v>
      </c>
      <c r="AA57" s="26" t="s">
        <v>40</v>
      </c>
      <c r="AB5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34000</v>
      </c>
      <c r="AC57" s="26">
        <f>IF(Carrier_2="ECLogistics",0.167,IF(Carrier_2="LogExpress",0.139,0.104))</f>
        <v>0.139</v>
      </c>
    </row>
    <row r="58" ht="15.75" customHeight="1">
      <c r="A58" s="4" t="s">
        <v>218</v>
      </c>
      <c r="B58" s="4" t="s">
        <v>219</v>
      </c>
      <c r="C58" s="4">
        <v>130401.0</v>
      </c>
      <c r="D58" s="4" t="str">
        <f>HubVN_ID</f>
        <v>LECVNTL</v>
      </c>
      <c r="E58" s="4">
        <v>3.0</v>
      </c>
      <c r="F58" s="4">
        <v>2.7</v>
      </c>
      <c r="G58" s="5" t="s">
        <v>220</v>
      </c>
      <c r="H58" s="4" t="s">
        <v>32</v>
      </c>
      <c r="I58" s="6">
        <v>67500.0</v>
      </c>
      <c r="J58" s="7">
        <v>44648.69652777778</v>
      </c>
      <c r="K58" s="8">
        <v>44653.63402777778</v>
      </c>
      <c r="L58" s="7">
        <v>44654.49166666667</v>
      </c>
      <c r="M58" s="4"/>
      <c r="N58" s="9" t="s">
        <v>33</v>
      </c>
      <c r="O58" s="4">
        <v>0.0</v>
      </c>
      <c r="P58" s="4" t="s">
        <v>40</v>
      </c>
      <c r="Q58" s="10">
        <v>3.0</v>
      </c>
      <c r="R58" s="11">
        <f>Enduser_Deliverytime-Order_Create_Time</f>
        <v>5.795138889</v>
      </c>
      <c r="S58" s="11">
        <f>Enduser_Plan_Deliverytime-Order_Create_Time</f>
        <v>4.9375</v>
      </c>
      <c r="T58" s="11">
        <f>Enduser_Deliverytime-HubVN_Pickup_Time</f>
        <v>0.1208333333</v>
      </c>
      <c r="U58" s="12">
        <f>HubVN_Receiving_Time-HubCN_Pickup_Time</f>
        <v>4.004861111</v>
      </c>
      <c r="V58" s="12">
        <f>Plan_HubVN_Receiving_Time-Plan_HubCN_Pickup_Time</f>
        <v>3.002777778</v>
      </c>
      <c r="W58" s="4" t="s">
        <v>49</v>
      </c>
      <c r="X58" s="13" t="str">
        <f>IF(LEFT(Khu_Vực,4)="Quận","Quận","Huyện")</f>
        <v>Quận</v>
      </c>
      <c r="Y58" s="13" t="str">
        <f>IFS(Grossweight&lt;=1,"A",AND(1&lt;Grossweight,Grossweight&lt;=2),"B",AND(2&lt;Grossweight,Grossweight&lt;=3),"C",AND(3&lt;Grossweight,Grossweight&lt;=4),"D",Grossweight&gt;=4,"E")</f>
        <v>C</v>
      </c>
      <c r="Z5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54000</v>
      </c>
      <c r="AA5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5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27000</v>
      </c>
      <c r="AC58" s="14">
        <f>IF(Carrier_2="ECLogistics",0.167,IF(Carrier_2="LogExpress",0.139,0.104))</f>
        <v>0.167</v>
      </c>
    </row>
    <row r="59" ht="15.75" customHeight="1">
      <c r="A59" s="15" t="s">
        <v>221</v>
      </c>
      <c r="B59" s="15" t="s">
        <v>222</v>
      </c>
      <c r="C59" s="15">
        <v>130116.0</v>
      </c>
      <c r="D59" s="15" t="str">
        <f>HubVN_ID</f>
        <v>LECVNLB</v>
      </c>
      <c r="E59" s="15">
        <v>4.0</v>
      </c>
      <c r="F59" s="15">
        <v>2.0</v>
      </c>
      <c r="G59" s="16" t="s">
        <v>223</v>
      </c>
      <c r="H59" s="15" t="s">
        <v>32</v>
      </c>
      <c r="I59" s="17">
        <v>113000.0</v>
      </c>
      <c r="J59" s="18">
        <v>44648.32847222222</v>
      </c>
      <c r="K59" s="19">
        <v>44653.395833333336</v>
      </c>
      <c r="L59" s="18">
        <v>44653.80625</v>
      </c>
      <c r="M59" s="15"/>
      <c r="N59" s="21" t="s">
        <v>33</v>
      </c>
      <c r="O59" s="15">
        <v>0.0</v>
      </c>
      <c r="P59" s="15" t="s">
        <v>40</v>
      </c>
      <c r="Q59" s="22">
        <v>3.0</v>
      </c>
      <c r="R59" s="23">
        <f>Enduser_Deliverytime-Order_Create_Time</f>
        <v>5.477777778</v>
      </c>
      <c r="S59" s="23">
        <f>Enduser_Plan_Deliverytime-Order_Create_Time</f>
        <v>5.067361111</v>
      </c>
      <c r="T59" s="23">
        <f>Enduser_Deliverytime-HubVN_Pickup_Time</f>
        <v>0.1715277778</v>
      </c>
      <c r="U59" s="24">
        <f>HubVN_Receiving_Time-HubCN_Pickup_Time</f>
        <v>3.501388889</v>
      </c>
      <c r="V59" s="24">
        <f>Plan_HubVN_Receiving_Time-Plan_HubCN_Pickup_Time</f>
        <v>3.005555556</v>
      </c>
      <c r="W59" s="15" t="s">
        <v>97</v>
      </c>
      <c r="X59" s="25" t="str">
        <f>IF(LEFT(Khu_Vực,4)="Quận","Quận","Huyện")</f>
        <v>Quận</v>
      </c>
      <c r="Y59" s="25" t="str">
        <f>IFS(Grossweight&lt;=1,"A",AND(1&lt;Grossweight,Grossweight&lt;=2),"B",AND(2&lt;Grossweight,Grossweight&lt;=3),"C",AND(3&lt;Grossweight,Grossweight&lt;=4),"D",Grossweight&gt;=4,"E")</f>
        <v>B</v>
      </c>
      <c r="Z5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40000</v>
      </c>
      <c r="AA59" s="26" t="s">
        <v>40</v>
      </c>
      <c r="AB5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40000</v>
      </c>
      <c r="AC59" s="26">
        <f>IF(Carrier_2="ECLogistics",0.167,IF(Carrier_2="LogExpress",0.139,0.104))</f>
        <v>0.139</v>
      </c>
    </row>
    <row r="60" ht="15.75" customHeight="1">
      <c r="A60" s="4" t="s">
        <v>224</v>
      </c>
      <c r="B60" s="4" t="s">
        <v>225</v>
      </c>
      <c r="C60" s="4">
        <v>130013.0</v>
      </c>
      <c r="D60" s="4" t="str">
        <f>HubVN_ID</f>
        <v>LECVNLB</v>
      </c>
      <c r="E60" s="4">
        <v>1.0</v>
      </c>
      <c r="F60" s="4">
        <v>3.0</v>
      </c>
      <c r="G60" s="5" t="s">
        <v>226</v>
      </c>
      <c r="H60" s="4" t="s">
        <v>32</v>
      </c>
      <c r="I60" s="6">
        <v>27850.0</v>
      </c>
      <c r="J60" s="7">
        <v>44647.33541666667</v>
      </c>
      <c r="K60" s="8">
        <v>44651.66875</v>
      </c>
      <c r="L60" s="7">
        <v>44652.71875</v>
      </c>
      <c r="M60" s="4"/>
      <c r="N60" s="9" t="s">
        <v>33</v>
      </c>
      <c r="O60" s="4">
        <v>0.0</v>
      </c>
      <c r="P60" s="4" t="s">
        <v>34</v>
      </c>
      <c r="Q60" s="10">
        <v>3.0</v>
      </c>
      <c r="R60" s="11">
        <f>Enduser_Deliverytime-Order_Create_Time</f>
        <v>5.383333333</v>
      </c>
      <c r="S60" s="11">
        <f>Enduser_Plan_Deliverytime-Order_Create_Time</f>
        <v>4.333333333</v>
      </c>
      <c r="T60" s="11">
        <f>Enduser_Deliverytime-HubVN_Pickup_Time</f>
        <v>0.08263888889</v>
      </c>
      <c r="U60" s="12">
        <f>HubVN_Receiving_Time-HubCN_Pickup_Time</f>
        <v>2.503472222</v>
      </c>
      <c r="V60" s="12">
        <f>Plan_HubVN_Receiving_Time-Plan_HubCN_Pickup_Time</f>
        <v>3.000694444</v>
      </c>
      <c r="W60" s="4" t="s">
        <v>57</v>
      </c>
      <c r="X60" s="13" t="str">
        <f>IF(LEFT(Khu_Vực,4)="Quận","Quận","Huyện")</f>
        <v>Quận</v>
      </c>
      <c r="Y60" s="13" t="str">
        <f>IFS(Grossweight&lt;=1,"A",AND(1&lt;Grossweight,Grossweight&lt;=2),"B",AND(2&lt;Grossweight,Grossweight&lt;=3),"C",AND(3&lt;Grossweight,Grossweight&lt;=4),"D",Grossweight&gt;=4,"E")</f>
        <v>C</v>
      </c>
      <c r="Z6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30000</v>
      </c>
      <c r="AA6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6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30000</v>
      </c>
      <c r="AC60" s="14">
        <f>IF(Carrier_2="ECLogistics",0.167,IF(Carrier_2="LogExpress",0.139,0.104))</f>
        <v>0.167</v>
      </c>
    </row>
    <row r="61" ht="15.75" customHeight="1">
      <c r="A61" s="15" t="s">
        <v>227</v>
      </c>
      <c r="B61" s="15" t="s">
        <v>228</v>
      </c>
      <c r="C61" s="15">
        <v>130334.0</v>
      </c>
      <c r="D61" s="15" t="str">
        <f>HubVN_ID</f>
        <v>LECVNLB</v>
      </c>
      <c r="E61" s="15">
        <v>2.0</v>
      </c>
      <c r="F61" s="15">
        <v>3.7</v>
      </c>
      <c r="G61" s="16" t="s">
        <v>229</v>
      </c>
      <c r="H61" s="15" t="s">
        <v>32</v>
      </c>
      <c r="I61" s="17">
        <v>80300.0</v>
      </c>
      <c r="J61" s="18">
        <v>44647.72083333333</v>
      </c>
      <c r="K61" s="19">
        <v>44653.65347222222</v>
      </c>
      <c r="L61" s="18">
        <v>44654.48402777778</v>
      </c>
      <c r="M61" s="15"/>
      <c r="N61" s="21" t="s">
        <v>33</v>
      </c>
      <c r="O61" s="15">
        <v>0.0</v>
      </c>
      <c r="P61" s="15" t="s">
        <v>40</v>
      </c>
      <c r="Q61" s="22">
        <v>2.0</v>
      </c>
      <c r="R61" s="23">
        <f>Enduser_Deliverytime-Order_Create_Time</f>
        <v>6.763194444</v>
      </c>
      <c r="S61" s="23">
        <f>Enduser_Plan_Deliverytime-Order_Create_Time</f>
        <v>5.932638889</v>
      </c>
      <c r="T61" s="23">
        <f>Enduser_Deliverytime-HubVN_Pickup_Time</f>
        <v>0.11875</v>
      </c>
      <c r="U61" s="24">
        <f>HubVN_Receiving_Time-HubCN_Pickup_Time</f>
        <v>4.003472222</v>
      </c>
      <c r="V61" s="24">
        <f>Plan_HubVN_Receiving_Time-Plan_HubCN_Pickup_Time</f>
        <v>3.004166667</v>
      </c>
      <c r="W61" s="15" t="s">
        <v>71</v>
      </c>
      <c r="X61" s="25" t="str">
        <f>IF(LEFT(Khu_Vực,4)="Quận","Quận","Huyện")</f>
        <v>Quận</v>
      </c>
      <c r="Y61" s="25" t="str">
        <f>IFS(Grossweight&lt;=1,"A",AND(1&lt;Grossweight,Grossweight&lt;=2),"B",AND(2&lt;Grossweight,Grossweight&lt;=3),"C",AND(3&lt;Grossweight,Grossweight&lt;=4),"D",Grossweight&gt;=4,"E")</f>
        <v>D</v>
      </c>
      <c r="Z6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61750</v>
      </c>
      <c r="AA6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6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37000</v>
      </c>
      <c r="AC61" s="26">
        <f>IF(Carrier_2="ECLogistics",0.167,IF(Carrier_2="LogExpress",0.139,0.104))</f>
        <v>0.167</v>
      </c>
    </row>
    <row r="62" ht="15.75" customHeight="1">
      <c r="A62" s="4" t="s">
        <v>230</v>
      </c>
      <c r="B62" s="4" t="s">
        <v>231</v>
      </c>
      <c r="C62" s="4">
        <v>130355.0</v>
      </c>
      <c r="D62" s="4" t="str">
        <f>HubVN_ID</f>
        <v>LECVNHĐ</v>
      </c>
      <c r="E62" s="4">
        <v>1.0</v>
      </c>
      <c r="F62" s="4">
        <v>2.0</v>
      </c>
      <c r="G62" s="5" t="s">
        <v>232</v>
      </c>
      <c r="H62" s="4" t="s">
        <v>32</v>
      </c>
      <c r="I62" s="6">
        <v>111000.0</v>
      </c>
      <c r="J62" s="7">
        <v>44651.580555555556</v>
      </c>
      <c r="K62" s="8">
        <v>44654.416666666664</v>
      </c>
      <c r="L62" s="7">
        <v>44716.44375</v>
      </c>
      <c r="M62" s="4"/>
      <c r="N62" s="9" t="s">
        <v>33</v>
      </c>
      <c r="O62" s="4">
        <v>0.0</v>
      </c>
      <c r="P62" s="4" t="s">
        <v>64</v>
      </c>
      <c r="Q62" s="10">
        <v>4.0</v>
      </c>
      <c r="R62" s="11">
        <f>Enduser_Deliverytime-Order_Create_Time</f>
        <v>64.86319444</v>
      </c>
      <c r="S62" s="11">
        <f>Enduser_Plan_Deliverytime-Order_Create_Time</f>
        <v>2.836111111</v>
      </c>
      <c r="T62" s="11">
        <f>Enduser_Deliverytime-HubVN_Pickup_Time</f>
        <v>0.08194444444</v>
      </c>
      <c r="U62" s="12">
        <f>HubVN_Receiving_Time-HubCN_Pickup_Time</f>
        <v>3.004166667</v>
      </c>
      <c r="V62" s="12">
        <f>Plan_HubVN_Receiving_Time-Plan_HubCN_Pickup_Time</f>
        <v>1.502083333</v>
      </c>
      <c r="W62" s="4" t="s">
        <v>45</v>
      </c>
      <c r="X62" s="13" t="str">
        <f>IF(LEFT(Khu_Vực,4)="Quận","Quận","Huyện")</f>
        <v>Quận</v>
      </c>
      <c r="Y62" s="13" t="str">
        <f>IFS(Grossweight&lt;=1,"A",AND(1&lt;Grossweight,Grossweight&lt;=2),"B",AND(2&lt;Grossweight,Grossweight&lt;=3),"C",AND(3&lt;Grossweight,Grossweight&lt;=4),"D",Grossweight&gt;=4,"E")</f>
        <v>B</v>
      </c>
      <c r="Z6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22000</v>
      </c>
      <c r="AA62" s="14" t="s">
        <v>40</v>
      </c>
      <c r="AB6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40000</v>
      </c>
      <c r="AC62" s="14">
        <f>IF(Carrier_2="ECLogistics",0.167,IF(Carrier_2="LogExpress",0.139,0.104))</f>
        <v>0.139</v>
      </c>
    </row>
    <row r="63" ht="15.75" customHeight="1">
      <c r="A63" s="15" t="s">
        <v>233</v>
      </c>
      <c r="B63" s="15" t="s">
        <v>234</v>
      </c>
      <c r="C63" s="15">
        <v>130345.0</v>
      </c>
      <c r="D63" s="15" t="str">
        <f>HubVN_ID</f>
        <v>LECVNLB</v>
      </c>
      <c r="E63" s="15">
        <v>1.0</v>
      </c>
      <c r="F63" s="15">
        <v>1.0</v>
      </c>
      <c r="G63" s="16" t="s">
        <v>235</v>
      </c>
      <c r="H63" s="15" t="s">
        <v>53</v>
      </c>
      <c r="I63" s="17">
        <v>0.0</v>
      </c>
      <c r="J63" s="18">
        <v>44649.611805555556</v>
      </c>
      <c r="K63" s="19">
        <v>44654.41458333333</v>
      </c>
      <c r="L63" s="18">
        <v>44655.60277777778</v>
      </c>
      <c r="M63" s="15"/>
      <c r="N63" s="21" t="s">
        <v>33</v>
      </c>
      <c r="O63" s="15">
        <v>0.0</v>
      </c>
      <c r="P63" s="15" t="s">
        <v>34</v>
      </c>
      <c r="Q63" s="22">
        <v>3.0</v>
      </c>
      <c r="R63" s="23">
        <f>Enduser_Deliverytime-Order_Create_Time</f>
        <v>5.990972222</v>
      </c>
      <c r="S63" s="23">
        <f>Enduser_Plan_Deliverytime-Order_Create_Time</f>
        <v>4.802777778</v>
      </c>
      <c r="T63" s="23">
        <f>Enduser_Deliverytime-HubVN_Pickup_Time</f>
        <v>0.2041666667</v>
      </c>
      <c r="U63" s="24">
        <f>HubVN_Receiving_Time-HubCN_Pickup_Time</f>
        <v>5.00625</v>
      </c>
      <c r="V63" s="24">
        <f>Plan_HubVN_Receiving_Time-Plan_HubCN_Pickup_Time</f>
        <v>3.502083333</v>
      </c>
      <c r="W63" s="15" t="s">
        <v>57</v>
      </c>
      <c r="X63" s="25" t="str">
        <f>IF(LEFT(Khu_Vực,4)="Quận","Quận","Huyện")</f>
        <v>Quận</v>
      </c>
      <c r="Y63" s="25" t="str">
        <f>IFS(Grossweight&lt;=1,"A",AND(1&lt;Grossweight,Grossweight&lt;=2),"B",AND(2&lt;Grossweight,Grossweight&lt;=3),"C",AND(3&lt;Grossweight,Grossweight&lt;=4),"D",Grossweight&gt;=4,"E")</f>
        <v>A</v>
      </c>
      <c r="Z6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10000</v>
      </c>
      <c r="AA63"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6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63" s="26">
        <f>IF(Carrier_2="ECLogistics",0.167,IF(Carrier_2="LogExpress",0.139,0.104))</f>
        <v>0.139</v>
      </c>
    </row>
    <row r="64" ht="15.75" customHeight="1">
      <c r="A64" s="4" t="s">
        <v>236</v>
      </c>
      <c r="B64" s="4" t="s">
        <v>237</v>
      </c>
      <c r="C64" s="4">
        <v>130424.0</v>
      </c>
      <c r="D64" s="4" t="str">
        <f>HubVN_ID</f>
        <v>LECVNLB</v>
      </c>
      <c r="E64" s="4">
        <v>5.0</v>
      </c>
      <c r="F64" s="4">
        <v>3.0</v>
      </c>
      <c r="G64" s="5" t="s">
        <v>238</v>
      </c>
      <c r="H64" s="4" t="s">
        <v>32</v>
      </c>
      <c r="I64" s="6">
        <v>119899.0</v>
      </c>
      <c r="J64" s="7">
        <v>44647.18263888889</v>
      </c>
      <c r="K64" s="8">
        <v>44653.652083333334</v>
      </c>
      <c r="L64" s="7">
        <v>44654.864583333336</v>
      </c>
      <c r="M64" s="4"/>
      <c r="N64" s="9" t="s">
        <v>33</v>
      </c>
      <c r="O64" s="4">
        <v>0.0</v>
      </c>
      <c r="P64" s="4" t="s">
        <v>34</v>
      </c>
      <c r="Q64" s="10">
        <v>1.0</v>
      </c>
      <c r="R64" s="11">
        <f>Enduser_Deliverytime-Order_Create_Time</f>
        <v>7.681944444</v>
      </c>
      <c r="S64" s="11">
        <f>Enduser_Plan_Deliverytime-Order_Create_Time</f>
        <v>6.469444444</v>
      </c>
      <c r="T64" s="11">
        <f>Enduser_Deliverytime-HubVN_Pickup_Time</f>
        <v>0.2465277778</v>
      </c>
      <c r="U64" s="12">
        <f>HubVN_Receiving_Time-HubCN_Pickup_Time</f>
        <v>3.504166667</v>
      </c>
      <c r="V64" s="12">
        <f>Plan_HubVN_Receiving_Time-Plan_HubCN_Pickup_Time</f>
        <v>2.002083333</v>
      </c>
      <c r="W64" s="4" t="s">
        <v>57</v>
      </c>
      <c r="X64" s="13" t="str">
        <f>IF(LEFT(Khu_Vực,4)="Quận","Quận","Huyện")</f>
        <v>Quận</v>
      </c>
      <c r="Y64" s="13" t="str">
        <f>IFS(Grossweight&lt;=1,"A",AND(1&lt;Grossweight,Grossweight&lt;=2),"B",AND(2&lt;Grossweight,Grossweight&lt;=3),"C",AND(3&lt;Grossweight,Grossweight&lt;=4),"D",Grossweight&gt;=4,"E")</f>
        <v>C</v>
      </c>
      <c r="Z6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30000</v>
      </c>
      <c r="AA6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6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30000</v>
      </c>
      <c r="AC64" s="14">
        <f>IF(Carrier_2="ECLogistics",0.167,IF(Carrier_2="LogExpress",0.139,0.104))</f>
        <v>0.167</v>
      </c>
    </row>
    <row r="65" ht="15.75" customHeight="1">
      <c r="A65" s="15" t="s">
        <v>239</v>
      </c>
      <c r="B65" s="15" t="s">
        <v>240</v>
      </c>
      <c r="C65" s="15">
        <v>130329.0</v>
      </c>
      <c r="D65" s="15" t="str">
        <f>HubVN_ID</f>
        <v>LECVNTL</v>
      </c>
      <c r="E65" s="15">
        <v>4.0</v>
      </c>
      <c r="F65" s="15">
        <v>1.3</v>
      </c>
      <c r="G65" s="16" t="s">
        <v>241</v>
      </c>
      <c r="H65" s="15" t="s">
        <v>32</v>
      </c>
      <c r="I65" s="17">
        <v>114500.0</v>
      </c>
      <c r="J65" s="18">
        <v>44646.74097222222</v>
      </c>
      <c r="K65" s="19">
        <v>44652.404861111114</v>
      </c>
      <c r="L65" s="18">
        <v>44653.520833333336</v>
      </c>
      <c r="M65" s="15"/>
      <c r="N65" s="21" t="s">
        <v>33</v>
      </c>
      <c r="O65" s="15">
        <v>0.0</v>
      </c>
      <c r="P65" s="15" t="s">
        <v>34</v>
      </c>
      <c r="Q65" s="22">
        <v>2.0</v>
      </c>
      <c r="R65" s="23">
        <f>Enduser_Deliverytime-Order_Create_Time</f>
        <v>6.779861111</v>
      </c>
      <c r="S65" s="23">
        <f>Enduser_Plan_Deliverytime-Order_Create_Time</f>
        <v>5.663888889</v>
      </c>
      <c r="T65" s="23">
        <f>Enduser_Deliverytime-HubVN_Pickup_Time</f>
        <v>0.1638888889</v>
      </c>
      <c r="U65" s="24">
        <f>HubVN_Receiving_Time-HubCN_Pickup_Time</f>
        <v>3.003472222</v>
      </c>
      <c r="V65" s="24">
        <f>Plan_HubVN_Receiving_Time-Plan_HubCN_Pickup_Time</f>
        <v>1.504166667</v>
      </c>
      <c r="W65" s="15" t="s">
        <v>49</v>
      </c>
      <c r="X65" s="25" t="str">
        <f>IF(LEFT(Khu_Vực,4)="Quận","Quận","Huyện")</f>
        <v>Quận</v>
      </c>
      <c r="Y65" s="25" t="str">
        <f>IFS(Grossweight&lt;=1,"A",AND(1&lt;Grossweight,Grossweight&lt;=2),"B",AND(2&lt;Grossweight,Grossweight&lt;=3),"C",AND(3&lt;Grossweight,Grossweight&lt;=4),"D",Grossweight&gt;=4,"E")</f>
        <v>B</v>
      </c>
      <c r="Z6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13000</v>
      </c>
      <c r="AA65" s="26" t="s">
        <v>40</v>
      </c>
      <c r="AB6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26000</v>
      </c>
      <c r="AC65" s="26">
        <f>IF(Carrier_2="ECLogistics",0.167,IF(Carrier_2="LogExpress",0.139,0.104))</f>
        <v>0.139</v>
      </c>
    </row>
    <row r="66" ht="15.75" customHeight="1">
      <c r="A66" s="4" t="s">
        <v>242</v>
      </c>
      <c r="B66" s="4" t="s">
        <v>243</v>
      </c>
      <c r="C66" s="4">
        <v>130384.0</v>
      </c>
      <c r="D66" s="4" t="str">
        <f>HubVN_ID</f>
        <v>LECVNLB</v>
      </c>
      <c r="E66" s="4">
        <v>1.0</v>
      </c>
      <c r="F66" s="4">
        <v>1.3</v>
      </c>
      <c r="G66" s="5" t="s">
        <v>244</v>
      </c>
      <c r="H66" s="4" t="s">
        <v>32</v>
      </c>
      <c r="I66" s="6">
        <v>1000.0</v>
      </c>
      <c r="J66" s="7">
        <v>44648.70208333333</v>
      </c>
      <c r="K66" s="8">
        <v>44653.65277777778</v>
      </c>
      <c r="L66" s="7">
        <v>44654.597916666666</v>
      </c>
      <c r="M66" s="4"/>
      <c r="N66" s="9" t="s">
        <v>33</v>
      </c>
      <c r="O66" s="4">
        <v>0.0</v>
      </c>
      <c r="P66" s="4" t="s">
        <v>34</v>
      </c>
      <c r="Q66" s="10">
        <v>3.0</v>
      </c>
      <c r="R66" s="11">
        <f>Enduser_Deliverytime-Order_Create_Time</f>
        <v>5.895833333</v>
      </c>
      <c r="S66" s="11">
        <f>Enduser_Plan_Deliverytime-Order_Create_Time</f>
        <v>4.950694444</v>
      </c>
      <c r="T66" s="11">
        <f>Enduser_Deliverytime-HubVN_Pickup_Time</f>
        <v>0.2076388889</v>
      </c>
      <c r="U66" s="12">
        <f>HubVN_Receiving_Time-HubCN_Pickup_Time</f>
        <v>4.005555556</v>
      </c>
      <c r="V66" s="12">
        <f>Plan_HubVN_Receiving_Time-Plan_HubCN_Pickup_Time</f>
        <v>3.501388889</v>
      </c>
      <c r="W66" s="4" t="s">
        <v>120</v>
      </c>
      <c r="X66" s="13" t="str">
        <f>IF(LEFT(Khu_Vực,4)="Quận","Quận","Huyện")</f>
        <v>Quận</v>
      </c>
      <c r="Y66" s="13" t="str">
        <f>IFS(Grossweight&lt;=1,"A",AND(1&lt;Grossweight,Grossweight&lt;=2),"B",AND(2&lt;Grossweight,Grossweight&lt;=3),"C",AND(3&lt;Grossweight,Grossweight&lt;=4),"D",Grossweight&gt;=4,"E")</f>
        <v>B</v>
      </c>
      <c r="Z6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13000</v>
      </c>
      <c r="AA66" s="14" t="s">
        <v>40</v>
      </c>
      <c r="AB6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26000</v>
      </c>
      <c r="AC66" s="14">
        <f>IF(Carrier_2="ECLogistics",0.167,IF(Carrier_2="LogExpress",0.139,0.104))</f>
        <v>0.139</v>
      </c>
    </row>
    <row r="67" ht="15.75" customHeight="1">
      <c r="A67" s="15" t="s">
        <v>245</v>
      </c>
      <c r="B67" s="15" t="s">
        <v>246</v>
      </c>
      <c r="C67" s="15">
        <v>130401.0</v>
      </c>
      <c r="D67" s="15" t="str">
        <f>HubVN_ID</f>
        <v>LECVNLB</v>
      </c>
      <c r="E67" s="15">
        <v>4.0</v>
      </c>
      <c r="F67" s="15">
        <v>1.7</v>
      </c>
      <c r="G67" s="16" t="s">
        <v>247</v>
      </c>
      <c r="H67" s="15" t="s">
        <v>32</v>
      </c>
      <c r="I67" s="17">
        <v>75100.0</v>
      </c>
      <c r="J67" s="18">
        <v>44648.72986111111</v>
      </c>
      <c r="K67" s="19">
        <v>44652.40972222222</v>
      </c>
      <c r="L67" s="18">
        <v>44653.592361111114</v>
      </c>
      <c r="M67" s="15"/>
      <c r="N67" s="21" t="s">
        <v>33</v>
      </c>
      <c r="O67" s="15">
        <v>0.0</v>
      </c>
      <c r="P67" s="15" t="s">
        <v>34</v>
      </c>
      <c r="Q67" s="22">
        <v>4.0</v>
      </c>
      <c r="R67" s="23">
        <f>Enduser_Deliverytime-Order_Create_Time</f>
        <v>4.8625</v>
      </c>
      <c r="S67" s="23">
        <f>Enduser_Plan_Deliverytime-Order_Create_Time</f>
        <v>3.679861111</v>
      </c>
      <c r="T67" s="23">
        <f>Enduser_Deliverytime-HubVN_Pickup_Time</f>
        <v>0.2055555556</v>
      </c>
      <c r="U67" s="24">
        <f>HubVN_Receiving_Time-HubCN_Pickup_Time</f>
        <v>3.005555556</v>
      </c>
      <c r="V67" s="24">
        <f>Plan_HubVN_Receiving_Time-Plan_HubCN_Pickup_Time</f>
        <v>3.000694444</v>
      </c>
      <c r="W67" s="15" t="s">
        <v>71</v>
      </c>
      <c r="X67" s="25" t="str">
        <f>IF(LEFT(Khu_Vực,4)="Quận","Quận","Huyện")</f>
        <v>Quận</v>
      </c>
      <c r="Y67" s="25" t="str">
        <f>IFS(Grossweight&lt;=1,"A",AND(1&lt;Grossweight,Grossweight&lt;=2),"B",AND(2&lt;Grossweight,Grossweight&lt;=3),"C",AND(3&lt;Grossweight,Grossweight&lt;=4),"D",Grossweight&gt;=4,"E")</f>
        <v>B</v>
      </c>
      <c r="Z6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17000</v>
      </c>
      <c r="AA67" s="26" t="s">
        <v>40</v>
      </c>
      <c r="AB6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34000</v>
      </c>
      <c r="AC67" s="26">
        <f>IF(Carrier_2="ECLogistics",0.167,IF(Carrier_2="LogExpress",0.139,0.104))</f>
        <v>0.139</v>
      </c>
    </row>
    <row r="68" ht="15.75" customHeight="1">
      <c r="A68" s="4" t="s">
        <v>248</v>
      </c>
      <c r="B68" s="4" t="s">
        <v>249</v>
      </c>
      <c r="C68" s="4">
        <v>130329.0</v>
      </c>
      <c r="D68" s="4" t="str">
        <f>HubVN_ID</f>
        <v>LECVNLB</v>
      </c>
      <c r="E68" s="4">
        <v>4.0</v>
      </c>
      <c r="F68" s="4">
        <v>2.9</v>
      </c>
      <c r="G68" s="5" t="s">
        <v>250</v>
      </c>
      <c r="H68" s="4" t="s">
        <v>32</v>
      </c>
      <c r="I68" s="6">
        <v>157300.0</v>
      </c>
      <c r="J68" s="7">
        <v>44647.36666666667</v>
      </c>
      <c r="K68" s="8">
        <v>44652.645833333336</v>
      </c>
      <c r="L68" s="7">
        <v>44652.65972222222</v>
      </c>
      <c r="M68" s="4"/>
      <c r="N68" s="9" t="s">
        <v>33</v>
      </c>
      <c r="O68" s="4">
        <v>0.0</v>
      </c>
      <c r="P68" s="4" t="s">
        <v>40</v>
      </c>
      <c r="Q68" s="10">
        <v>3.0</v>
      </c>
      <c r="R68" s="11">
        <f>Enduser_Deliverytime-Order_Create_Time</f>
        <v>5.293055556</v>
      </c>
      <c r="S68" s="11">
        <f>Enduser_Plan_Deliverytime-Order_Create_Time</f>
        <v>5.279166667</v>
      </c>
      <c r="T68" s="11">
        <f>Enduser_Deliverytime-HubVN_Pickup_Time</f>
        <v>0.09097222222</v>
      </c>
      <c r="U68" s="12">
        <f>HubVN_Receiving_Time-HubCN_Pickup_Time</f>
        <v>3.001388889</v>
      </c>
      <c r="V68" s="12">
        <f>Plan_HubVN_Receiving_Time-Plan_HubCN_Pickup_Time</f>
        <v>3.504861111</v>
      </c>
      <c r="W68" s="4" t="s">
        <v>97</v>
      </c>
      <c r="X68" s="13" t="str">
        <f>IF(LEFT(Khu_Vực,4)="Quận","Quận","Huyện")</f>
        <v>Quận</v>
      </c>
      <c r="Y68" s="13" t="str">
        <f>IFS(Grossweight&lt;=1,"A",AND(1&lt;Grossweight,Grossweight&lt;=2),"B",AND(2&lt;Grossweight,Grossweight&lt;=3),"C",AND(3&lt;Grossweight,Grossweight&lt;=4),"D",Grossweight&gt;=4,"E")</f>
        <v>C</v>
      </c>
      <c r="Z6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58000</v>
      </c>
      <c r="AA6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6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29000</v>
      </c>
      <c r="AC68" s="14">
        <f>IF(Carrier_2="ECLogistics",0.167,IF(Carrier_2="LogExpress",0.139,0.104))</f>
        <v>0.167</v>
      </c>
    </row>
    <row r="69" ht="15.75" customHeight="1">
      <c r="A69" s="15" t="s">
        <v>251</v>
      </c>
      <c r="B69" s="15" t="s">
        <v>252</v>
      </c>
      <c r="C69" s="15">
        <v>130018.0</v>
      </c>
      <c r="D69" s="15" t="str">
        <f>HubVN_ID</f>
        <v>LECVNLB</v>
      </c>
      <c r="E69" s="15">
        <v>4.0</v>
      </c>
      <c r="F69" s="15">
        <v>1.9</v>
      </c>
      <c r="G69" s="16" t="s">
        <v>253</v>
      </c>
      <c r="H69" s="15" t="s">
        <v>32</v>
      </c>
      <c r="I69" s="17">
        <v>147500.0</v>
      </c>
      <c r="J69" s="18">
        <v>44647.87847222222</v>
      </c>
      <c r="K69" s="19">
        <v>44652.39722222222</v>
      </c>
      <c r="L69" s="18">
        <v>44653.49722222222</v>
      </c>
      <c r="M69" s="15"/>
      <c r="N69" s="21" t="s">
        <v>33</v>
      </c>
      <c r="O69" s="15">
        <v>0.0</v>
      </c>
      <c r="P69" s="15" t="s">
        <v>40</v>
      </c>
      <c r="Q69" s="22">
        <v>3.0</v>
      </c>
      <c r="R69" s="23">
        <f>Enduser_Deliverytime-Order_Create_Time</f>
        <v>5.61875</v>
      </c>
      <c r="S69" s="23">
        <f>Enduser_Plan_Deliverytime-Order_Create_Time</f>
        <v>4.51875</v>
      </c>
      <c r="T69" s="23">
        <f>Enduser_Deliverytime-HubVN_Pickup_Time</f>
        <v>0.1243055556</v>
      </c>
      <c r="U69" s="24">
        <f>HubVN_Receiving_Time-HubCN_Pickup_Time</f>
        <v>2.000694444</v>
      </c>
      <c r="V69" s="24">
        <f>Plan_HubVN_Receiving_Time-Plan_HubCN_Pickup_Time</f>
        <v>3.003472222</v>
      </c>
      <c r="W69" s="15" t="s">
        <v>120</v>
      </c>
      <c r="X69" s="25" t="str">
        <f>IF(LEFT(Khu_Vực,4)="Quận","Quận","Huyện")</f>
        <v>Quận</v>
      </c>
      <c r="Y69" s="25" t="str">
        <f>IFS(Grossweight&lt;=1,"A",AND(1&lt;Grossweight,Grossweight&lt;=2),"B",AND(2&lt;Grossweight,Grossweight&lt;=3),"C",AND(3&lt;Grossweight,Grossweight&lt;=4),"D",Grossweight&gt;=4,"E")</f>
        <v>B</v>
      </c>
      <c r="Z6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38000</v>
      </c>
      <c r="AA69" s="26" t="s">
        <v>40</v>
      </c>
      <c r="AB6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38000</v>
      </c>
      <c r="AC69" s="26">
        <f>IF(Carrier_2="ECLogistics",0.167,IF(Carrier_2="LogExpress",0.139,0.104))</f>
        <v>0.139</v>
      </c>
    </row>
    <row r="70" ht="15.75" customHeight="1">
      <c r="A70" s="4" t="s">
        <v>254</v>
      </c>
      <c r="B70" s="4" t="s">
        <v>255</v>
      </c>
      <c r="C70" s="4">
        <v>130197.0</v>
      </c>
      <c r="D70" s="4" t="str">
        <f>HubVN_ID</f>
        <v>LECVNLB</v>
      </c>
      <c r="E70" s="4">
        <v>4.0</v>
      </c>
      <c r="F70" s="4">
        <v>1.7</v>
      </c>
      <c r="G70" s="5" t="s">
        <v>256</v>
      </c>
      <c r="H70" s="4" t="s">
        <v>32</v>
      </c>
      <c r="I70" s="6">
        <v>202500.0</v>
      </c>
      <c r="J70" s="7">
        <v>44647.839583333334</v>
      </c>
      <c r="K70" s="8">
        <v>44652.674305555556</v>
      </c>
      <c r="L70" s="7">
        <v>44653.57916666667</v>
      </c>
      <c r="M70" s="4"/>
      <c r="N70" s="9" t="s">
        <v>33</v>
      </c>
      <c r="O70" s="4">
        <v>0.0</v>
      </c>
      <c r="P70" s="4" t="s">
        <v>34</v>
      </c>
      <c r="Q70" s="10">
        <v>3.0</v>
      </c>
      <c r="R70" s="11">
        <f>Enduser_Deliverytime-Order_Create_Time</f>
        <v>5.739583333</v>
      </c>
      <c r="S70" s="11">
        <f>Enduser_Plan_Deliverytime-Order_Create_Time</f>
        <v>4.834722222</v>
      </c>
      <c r="T70" s="11">
        <f>Enduser_Deliverytime-HubVN_Pickup_Time</f>
        <v>0.2041666667</v>
      </c>
      <c r="U70" s="12">
        <f>HubVN_Receiving_Time-HubCN_Pickup_Time</f>
        <v>2.00625</v>
      </c>
      <c r="V70" s="12">
        <f>Plan_HubVN_Receiving_Time-Plan_HubCN_Pickup_Time</f>
        <v>3.002083333</v>
      </c>
      <c r="W70" s="4" t="s">
        <v>71</v>
      </c>
      <c r="X70" s="13" t="str">
        <f>IF(LEFT(Khu_Vực,4)="Quận","Quận","Huyện")</f>
        <v>Quận</v>
      </c>
      <c r="Y70" s="13" t="str">
        <f>IFS(Grossweight&lt;=1,"A",AND(1&lt;Grossweight,Grossweight&lt;=2),"B",AND(2&lt;Grossweight,Grossweight&lt;=3),"C",AND(3&lt;Grossweight,Grossweight&lt;=4),"D",Grossweight&gt;=4,"E")</f>
        <v>B</v>
      </c>
      <c r="Z7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17000</v>
      </c>
      <c r="AA70" s="14" t="s">
        <v>40</v>
      </c>
      <c r="AB7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34000</v>
      </c>
      <c r="AC70" s="14">
        <f>IF(Carrier_2="ECLogistics",0.167,IF(Carrier_2="LogExpress",0.139,0.104))</f>
        <v>0.139</v>
      </c>
    </row>
    <row r="71" ht="15.75" customHeight="1">
      <c r="A71" s="15" t="s">
        <v>257</v>
      </c>
      <c r="B71" s="15" t="s">
        <v>258</v>
      </c>
      <c r="C71" s="15">
        <v>130356.0</v>
      </c>
      <c r="D71" s="15" t="str">
        <f>HubVN_ID</f>
        <v>LECVNLB</v>
      </c>
      <c r="E71" s="15">
        <v>1.0</v>
      </c>
      <c r="F71" s="15">
        <v>2.9</v>
      </c>
      <c r="G71" s="16" t="s">
        <v>259</v>
      </c>
      <c r="H71" s="15" t="s">
        <v>32</v>
      </c>
      <c r="I71" s="17">
        <v>159600.0</v>
      </c>
      <c r="J71" s="18">
        <v>44647.70347222222</v>
      </c>
      <c r="K71" s="19">
        <v>44653.64791666667</v>
      </c>
      <c r="L71" s="18">
        <v>44654.49097222222</v>
      </c>
      <c r="M71" s="15"/>
      <c r="N71" s="21" t="s">
        <v>33</v>
      </c>
      <c r="O71" s="15">
        <v>0.0</v>
      </c>
      <c r="P71" s="15" t="s">
        <v>40</v>
      </c>
      <c r="Q71" s="22">
        <v>2.0</v>
      </c>
      <c r="R71" s="23">
        <f>Enduser_Deliverytime-Order_Create_Time</f>
        <v>6.7875</v>
      </c>
      <c r="S71" s="23">
        <f>Enduser_Plan_Deliverytime-Order_Create_Time</f>
        <v>5.944444444</v>
      </c>
      <c r="T71" s="23">
        <f>Enduser_Deliverytime-HubVN_Pickup_Time</f>
        <v>0.1243055556</v>
      </c>
      <c r="U71" s="24">
        <f>HubVN_Receiving_Time-HubCN_Pickup_Time</f>
        <v>4.000694444</v>
      </c>
      <c r="V71" s="24">
        <f>Plan_HubVN_Receiving_Time-Plan_HubCN_Pickup_Time</f>
        <v>3.002777778</v>
      </c>
      <c r="W71" s="15" t="s">
        <v>57</v>
      </c>
      <c r="X71" s="25" t="str">
        <f>IF(LEFT(Khu_Vực,4)="Quận","Quận","Huyện")</f>
        <v>Quận</v>
      </c>
      <c r="Y71" s="25" t="str">
        <f>IFS(Grossweight&lt;=1,"A",AND(1&lt;Grossweight,Grossweight&lt;=2),"B",AND(2&lt;Grossweight,Grossweight&lt;=3),"C",AND(3&lt;Grossweight,Grossweight&lt;=4),"D",Grossweight&gt;=4,"E")</f>
        <v>C</v>
      </c>
      <c r="Z7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58000</v>
      </c>
      <c r="AA7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7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29000</v>
      </c>
      <c r="AC71" s="26">
        <f>IF(Carrier_2="ECLogistics",0.167,IF(Carrier_2="LogExpress",0.139,0.104))</f>
        <v>0.167</v>
      </c>
    </row>
    <row r="72" ht="15.75" customHeight="1">
      <c r="A72" s="4" t="s">
        <v>260</v>
      </c>
      <c r="B72" s="4" t="s">
        <v>261</v>
      </c>
      <c r="C72" s="4">
        <v>130011.0</v>
      </c>
      <c r="D72" s="4" t="str">
        <f>HubVN_ID</f>
        <v>LECVNHĐ</v>
      </c>
      <c r="E72" s="4">
        <v>5.0</v>
      </c>
      <c r="F72" s="4">
        <v>1.6</v>
      </c>
      <c r="G72" s="5" t="s">
        <v>262</v>
      </c>
      <c r="H72" s="4" t="s">
        <v>32</v>
      </c>
      <c r="I72" s="6">
        <v>3000.0</v>
      </c>
      <c r="J72" s="7">
        <v>44648.35</v>
      </c>
      <c r="K72" s="8">
        <v>44653.70486111111</v>
      </c>
      <c r="L72" s="7">
        <v>44654.85486111111</v>
      </c>
      <c r="M72" s="4"/>
      <c r="N72" s="9" t="s">
        <v>33</v>
      </c>
      <c r="O72" s="4">
        <v>0.0</v>
      </c>
      <c r="P72" s="4" t="s">
        <v>34</v>
      </c>
      <c r="Q72" s="10">
        <v>2.0</v>
      </c>
      <c r="R72" s="11">
        <f>Enduser_Deliverytime-Order_Create_Time</f>
        <v>6.504861111</v>
      </c>
      <c r="S72" s="11">
        <f>Enduser_Plan_Deliverytime-Order_Create_Time</f>
        <v>5.354861111</v>
      </c>
      <c r="T72" s="11">
        <f>Enduser_Deliverytime-HubVN_Pickup_Time</f>
        <v>0.2472222222</v>
      </c>
      <c r="U72" s="12">
        <f>HubVN_Receiving_Time-HubCN_Pickup_Time</f>
        <v>1.835416667</v>
      </c>
      <c r="V72" s="12">
        <f>Plan_HubVN_Receiving_Time-Plan_HubCN_Pickup_Time</f>
        <v>2.003472222</v>
      </c>
      <c r="W72" s="4" t="s">
        <v>45</v>
      </c>
      <c r="X72" s="13" t="str">
        <f>IF(LEFT(Khu_Vực,4)="Quận","Quận","Huyện")</f>
        <v>Quận</v>
      </c>
      <c r="Y72" s="13" t="str">
        <f>IFS(Grossweight&lt;=1,"A",AND(1&lt;Grossweight,Grossweight&lt;=2),"B",AND(2&lt;Grossweight,Grossweight&lt;=3),"C",AND(3&lt;Grossweight,Grossweight&lt;=4),"D",Grossweight&gt;=4,"E")</f>
        <v>B</v>
      </c>
      <c r="Z7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16000</v>
      </c>
      <c r="AA72" s="14" t="s">
        <v>40</v>
      </c>
      <c r="AB7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32000</v>
      </c>
      <c r="AC72" s="14">
        <f>IF(Carrier_2="ECLogistics",0.167,IF(Carrier_2="LogExpress",0.139,0.104))</f>
        <v>0.139</v>
      </c>
    </row>
    <row r="73" ht="15.75" customHeight="1">
      <c r="A73" s="15" t="s">
        <v>263</v>
      </c>
      <c r="B73" s="15" t="s">
        <v>264</v>
      </c>
      <c r="C73" s="15">
        <v>130385.0</v>
      </c>
      <c r="D73" s="15" t="str">
        <f>HubVN_ID</f>
        <v>LECVNLB</v>
      </c>
      <c r="E73" s="15">
        <v>5.0</v>
      </c>
      <c r="F73" s="15">
        <v>1.0</v>
      </c>
      <c r="G73" s="16" t="s">
        <v>265</v>
      </c>
      <c r="H73" s="15" t="s">
        <v>32</v>
      </c>
      <c r="I73" s="17">
        <v>198000.0</v>
      </c>
      <c r="J73" s="18">
        <v>44649.729166666664</v>
      </c>
      <c r="K73" s="19">
        <v>44652.64791666667</v>
      </c>
      <c r="L73" s="18">
        <v>44653.59861111111</v>
      </c>
      <c r="M73" s="15"/>
      <c r="N73" s="21" t="s">
        <v>33</v>
      </c>
      <c r="O73" s="15">
        <v>0.0</v>
      </c>
      <c r="P73" s="15" t="s">
        <v>34</v>
      </c>
      <c r="Q73" s="22">
        <v>4.0</v>
      </c>
      <c r="R73" s="23">
        <f>Enduser_Deliverytime-Order_Create_Time</f>
        <v>3.869444444</v>
      </c>
      <c r="S73" s="23">
        <f>Enduser_Plan_Deliverytime-Order_Create_Time</f>
        <v>2.91875</v>
      </c>
      <c r="T73" s="23">
        <f>Enduser_Deliverytime-HubVN_Pickup_Time</f>
        <v>0.2034722222</v>
      </c>
      <c r="U73" s="24">
        <f>HubVN_Receiving_Time-HubCN_Pickup_Time</f>
        <v>3.002083333</v>
      </c>
      <c r="V73" s="24">
        <f>Plan_HubVN_Receiving_Time-Plan_HubCN_Pickup_Time</f>
        <v>3.50625</v>
      </c>
      <c r="W73" s="15" t="s">
        <v>93</v>
      </c>
      <c r="X73" s="25" t="str">
        <f>IF(LEFT(Khu_Vực,4)="Quận","Quận","Huyện")</f>
        <v>Quận</v>
      </c>
      <c r="Y73" s="25" t="str">
        <f>IFS(Grossweight&lt;=1,"A",AND(1&lt;Grossweight,Grossweight&lt;=2),"B",AND(2&lt;Grossweight,Grossweight&lt;=3),"C",AND(3&lt;Grossweight,Grossweight&lt;=4),"D",Grossweight&gt;=4,"E")</f>
        <v>A</v>
      </c>
      <c r="Z7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10000</v>
      </c>
      <c r="AA73"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7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73" s="26">
        <f>IF(Carrier_2="ECLogistics",0.167,IF(Carrier_2="LogExpress",0.139,0.104))</f>
        <v>0.139</v>
      </c>
    </row>
    <row r="74" ht="15.75" customHeight="1">
      <c r="A74" s="4" t="s">
        <v>266</v>
      </c>
      <c r="B74" s="4" t="s">
        <v>267</v>
      </c>
      <c r="C74" s="4">
        <v>130384.0</v>
      </c>
      <c r="D74" s="4" t="str">
        <f>HubVN_ID</f>
        <v>LECVNTL</v>
      </c>
      <c r="E74" s="4">
        <v>3.0</v>
      </c>
      <c r="F74" s="4">
        <v>1.8</v>
      </c>
      <c r="G74" s="5" t="s">
        <v>268</v>
      </c>
      <c r="H74" s="4" t="s">
        <v>32</v>
      </c>
      <c r="I74" s="6">
        <v>101500.0</v>
      </c>
      <c r="J74" s="7">
        <v>44646.19930555556</v>
      </c>
      <c r="K74" s="8">
        <v>44652.39097222222</v>
      </c>
      <c r="L74" s="7">
        <v>44653.51527777778</v>
      </c>
      <c r="M74" s="4"/>
      <c r="N74" s="9" t="s">
        <v>33</v>
      </c>
      <c r="O74" s="4">
        <v>0.0</v>
      </c>
      <c r="P74" s="4" t="s">
        <v>34</v>
      </c>
      <c r="Q74" s="10">
        <v>1.0</v>
      </c>
      <c r="R74" s="11">
        <f>Enduser_Deliverytime-Order_Create_Time</f>
        <v>7.315972222</v>
      </c>
      <c r="S74" s="11">
        <f>Enduser_Plan_Deliverytime-Order_Create_Time</f>
        <v>6.191666667</v>
      </c>
      <c r="T74" s="11">
        <f>Enduser_Deliverytime-HubVN_Pickup_Time</f>
        <v>0.1659722222</v>
      </c>
      <c r="U74" s="12">
        <f>HubVN_Receiving_Time-HubCN_Pickup_Time</f>
        <v>3.003472222</v>
      </c>
      <c r="V74" s="12">
        <f>Plan_HubVN_Receiving_Time-Plan_HubCN_Pickup_Time</f>
        <v>3.00625</v>
      </c>
      <c r="W74" s="4" t="s">
        <v>49</v>
      </c>
      <c r="X74" s="13" t="str">
        <f>IF(LEFT(Khu_Vực,4)="Quận","Quận","Huyện")</f>
        <v>Quận</v>
      </c>
      <c r="Y74" s="13" t="str">
        <f>IFS(Grossweight&lt;=1,"A",AND(1&lt;Grossweight,Grossweight&lt;=2),"B",AND(2&lt;Grossweight,Grossweight&lt;=3),"C",AND(3&lt;Grossweight,Grossweight&lt;=4),"D",Grossweight&gt;=4,"E")</f>
        <v>B</v>
      </c>
      <c r="Z7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18000</v>
      </c>
      <c r="AA74" s="14" t="s">
        <v>40</v>
      </c>
      <c r="AB7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36000</v>
      </c>
      <c r="AC74" s="14">
        <f>IF(Carrier_2="ECLogistics",0.167,IF(Carrier_2="LogExpress",0.139,0.104))</f>
        <v>0.139</v>
      </c>
    </row>
    <row r="75" ht="15.75" customHeight="1">
      <c r="A75" s="15" t="s">
        <v>269</v>
      </c>
      <c r="B75" s="15" t="s">
        <v>270</v>
      </c>
      <c r="C75" s="15">
        <v>130074.0</v>
      </c>
      <c r="D75" s="15" t="str">
        <f>HubVN_ID</f>
        <v>LECVNLB</v>
      </c>
      <c r="E75" s="15">
        <v>2.0</v>
      </c>
      <c r="F75" s="15">
        <v>1.8</v>
      </c>
      <c r="G75" s="16" t="s">
        <v>271</v>
      </c>
      <c r="H75" s="15" t="s">
        <v>32</v>
      </c>
      <c r="I75" s="17">
        <v>197000.0</v>
      </c>
      <c r="J75" s="18">
        <v>44648.88888888889</v>
      </c>
      <c r="K75" s="19">
        <v>44653.42152777778</v>
      </c>
      <c r="L75" s="18">
        <v>44654.464583333334</v>
      </c>
      <c r="M75" s="15"/>
      <c r="N75" s="21" t="s">
        <v>33</v>
      </c>
      <c r="O75" s="15">
        <v>0.0</v>
      </c>
      <c r="P75" s="15" t="s">
        <v>40</v>
      </c>
      <c r="Q75" s="22">
        <v>3.0</v>
      </c>
      <c r="R75" s="23">
        <f>Enduser_Deliverytime-Order_Create_Time</f>
        <v>5.575694444</v>
      </c>
      <c r="S75" s="23">
        <f>Enduser_Plan_Deliverytime-Order_Create_Time</f>
        <v>4.532638889</v>
      </c>
      <c r="T75" s="23">
        <f>Enduser_Deliverytime-HubVN_Pickup_Time</f>
        <v>0.1194444444</v>
      </c>
      <c r="U75" s="24">
        <f>HubVN_Receiving_Time-HubCN_Pickup_Time</f>
        <v>4.002083333</v>
      </c>
      <c r="V75" s="24">
        <f>Plan_HubVN_Receiving_Time-Plan_HubCN_Pickup_Time</f>
        <v>3.504166667</v>
      </c>
      <c r="W75" s="15" t="s">
        <v>57</v>
      </c>
      <c r="X75" s="25" t="str">
        <f>IF(LEFT(Khu_Vực,4)="Quận","Quận","Huyện")</f>
        <v>Quận</v>
      </c>
      <c r="Y75" s="25" t="str">
        <f>IFS(Grossweight&lt;=1,"A",AND(1&lt;Grossweight,Grossweight&lt;=2),"B",AND(2&lt;Grossweight,Grossweight&lt;=3),"C",AND(3&lt;Grossweight,Grossweight&lt;=4),"D",Grossweight&gt;=4,"E")</f>
        <v>B</v>
      </c>
      <c r="Z7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36000</v>
      </c>
      <c r="AA75" s="26" t="s">
        <v>40</v>
      </c>
      <c r="AB7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36000</v>
      </c>
      <c r="AC75" s="26">
        <f>IF(Carrier_2="ECLogistics",0.167,IF(Carrier_2="LogExpress",0.139,0.104))</f>
        <v>0.139</v>
      </c>
    </row>
    <row r="76" ht="15.75" customHeight="1">
      <c r="A76" s="4" t="s">
        <v>272</v>
      </c>
      <c r="B76" s="4" t="s">
        <v>273</v>
      </c>
      <c r="C76" s="4">
        <v>130352.0</v>
      </c>
      <c r="D76" s="4" t="str">
        <f>HubVN_ID</f>
        <v>LECVNTL</v>
      </c>
      <c r="E76" s="4">
        <v>5.0</v>
      </c>
      <c r="F76" s="4">
        <v>4.0</v>
      </c>
      <c r="G76" s="5" t="s">
        <v>274</v>
      </c>
      <c r="H76" s="4" t="s">
        <v>32</v>
      </c>
      <c r="I76" s="6">
        <v>92000.0</v>
      </c>
      <c r="J76" s="7">
        <v>44649.166666666664</v>
      </c>
      <c r="K76" s="8">
        <v>44653.63125</v>
      </c>
      <c r="L76" s="7">
        <v>44654.61875</v>
      </c>
      <c r="M76" s="4"/>
      <c r="N76" s="9" t="s">
        <v>33</v>
      </c>
      <c r="O76" s="4">
        <v>0.0</v>
      </c>
      <c r="P76" s="4" t="s">
        <v>34</v>
      </c>
      <c r="Q76" s="10">
        <v>3.0</v>
      </c>
      <c r="R76" s="11">
        <f>Enduser_Deliverytime-Order_Create_Time</f>
        <v>5.452083333</v>
      </c>
      <c r="S76" s="11">
        <f>Enduser_Plan_Deliverytime-Order_Create_Time</f>
        <v>4.464583333</v>
      </c>
      <c r="T76" s="11">
        <f>Enduser_Deliverytime-HubVN_Pickup_Time</f>
        <v>0.2034722222</v>
      </c>
      <c r="U76" s="12">
        <f>HubVN_Receiving_Time-HubCN_Pickup_Time</f>
        <v>4.000694444</v>
      </c>
      <c r="V76" s="12">
        <f>Plan_HubVN_Receiving_Time-Plan_HubCN_Pickup_Time</f>
        <v>3.004861111</v>
      </c>
      <c r="W76" s="4" t="s">
        <v>49</v>
      </c>
      <c r="X76" s="13" t="str">
        <f>IF(LEFT(Khu_Vực,4)="Quận","Quận","Huyện")</f>
        <v>Quận</v>
      </c>
      <c r="Y76" s="13" t="str">
        <f>IFS(Grossweight&lt;=1,"A",AND(1&lt;Grossweight,Grossweight&lt;=2),"B",AND(2&lt;Grossweight,Grossweight&lt;=3),"C",AND(3&lt;Grossweight,Grossweight&lt;=4),"D",Grossweight&gt;=4,"E")</f>
        <v>D</v>
      </c>
      <c r="Z7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40000</v>
      </c>
      <c r="AA7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7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40000</v>
      </c>
      <c r="AC76" s="14">
        <f>IF(Carrier_2="ECLogistics",0.167,IF(Carrier_2="LogExpress",0.139,0.104))</f>
        <v>0.167</v>
      </c>
    </row>
    <row r="77" ht="15.75" customHeight="1">
      <c r="A77" s="15" t="s">
        <v>275</v>
      </c>
      <c r="B77" s="15" t="s">
        <v>276</v>
      </c>
      <c r="C77" s="15">
        <v>130381.0</v>
      </c>
      <c r="D77" s="15" t="str">
        <f>HubVN_ID</f>
        <v>LECVNLB</v>
      </c>
      <c r="E77" s="15">
        <v>2.0</v>
      </c>
      <c r="F77" s="15">
        <v>1.1</v>
      </c>
      <c r="G77" s="16" t="s">
        <v>277</v>
      </c>
      <c r="H77" s="15" t="s">
        <v>32</v>
      </c>
      <c r="I77" s="17">
        <v>130000.0</v>
      </c>
      <c r="J77" s="18">
        <v>44649.839583333334</v>
      </c>
      <c r="K77" s="19">
        <v>44655.43541666667</v>
      </c>
      <c r="L77" s="18">
        <v>44655.73125</v>
      </c>
      <c r="M77" s="15"/>
      <c r="N77" s="21" t="s">
        <v>33</v>
      </c>
      <c r="O77" s="15">
        <v>0.0</v>
      </c>
      <c r="P77" s="15" t="s">
        <v>64</v>
      </c>
      <c r="Q77" s="22">
        <v>3.0</v>
      </c>
      <c r="R77" s="23">
        <f>Enduser_Deliverytime-Order_Create_Time</f>
        <v>5.891666667</v>
      </c>
      <c r="S77" s="23">
        <f>Enduser_Plan_Deliverytime-Order_Create_Time</f>
        <v>5.595833333</v>
      </c>
      <c r="T77" s="23">
        <f>Enduser_Deliverytime-HubVN_Pickup_Time</f>
        <v>0.1201388889</v>
      </c>
      <c r="U77" s="24">
        <f>HubVN_Receiving_Time-HubCN_Pickup_Time</f>
        <v>3.00625</v>
      </c>
      <c r="V77" s="24">
        <f>Plan_HubVN_Receiving_Time-Plan_HubCN_Pickup_Time</f>
        <v>3.501388889</v>
      </c>
      <c r="W77" s="15" t="s">
        <v>120</v>
      </c>
      <c r="X77" s="25" t="str">
        <f>IF(LEFT(Khu_Vực,4)="Quận","Quận","Huyện")</f>
        <v>Quận</v>
      </c>
      <c r="Y77" s="25" t="str">
        <f>IFS(Grossweight&lt;=1,"A",AND(1&lt;Grossweight,Grossweight&lt;=2),"B",AND(2&lt;Grossweight,Grossweight&lt;=3),"C",AND(3&lt;Grossweight,Grossweight&lt;=4),"D",Grossweight&gt;=4,"E")</f>
        <v>B</v>
      </c>
      <c r="Z7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12100</v>
      </c>
      <c r="AA77" s="26" t="s">
        <v>40</v>
      </c>
      <c r="AB7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22000</v>
      </c>
      <c r="AC77" s="26">
        <f>IF(Carrier_2="ECLogistics",0.167,IF(Carrier_2="LogExpress",0.139,0.104))</f>
        <v>0.139</v>
      </c>
    </row>
    <row r="78" ht="15.75" customHeight="1">
      <c r="A78" s="4" t="s">
        <v>278</v>
      </c>
      <c r="B78" s="4" t="s">
        <v>279</v>
      </c>
      <c r="C78" s="4">
        <v>130206.0</v>
      </c>
      <c r="D78" s="4" t="str">
        <f>HubVN_ID</f>
        <v>LECVNHĐ</v>
      </c>
      <c r="E78" s="4">
        <v>5.0</v>
      </c>
      <c r="F78" s="4">
        <v>2.8</v>
      </c>
      <c r="G78" s="5" t="s">
        <v>280</v>
      </c>
      <c r="H78" s="4" t="s">
        <v>32</v>
      </c>
      <c r="I78" s="6">
        <v>4000.0</v>
      </c>
      <c r="J78" s="7">
        <v>44647.19375</v>
      </c>
      <c r="K78" s="8">
        <v>44653.6875</v>
      </c>
      <c r="L78" s="7">
        <v>44654.74236111111</v>
      </c>
      <c r="M78" s="4"/>
      <c r="N78" s="9" t="s">
        <v>33</v>
      </c>
      <c r="O78" s="4">
        <v>0.0</v>
      </c>
      <c r="P78" s="4" t="s">
        <v>34</v>
      </c>
      <c r="Q78" s="10">
        <v>1.0</v>
      </c>
      <c r="R78" s="11">
        <f>Enduser_Deliverytime-Order_Create_Time</f>
        <v>7.548611111</v>
      </c>
      <c r="S78" s="11">
        <f>Enduser_Plan_Deliverytime-Order_Create_Time</f>
        <v>6.49375</v>
      </c>
      <c r="T78" s="11">
        <f>Enduser_Deliverytime-HubVN_Pickup_Time</f>
        <v>0.08194444444</v>
      </c>
      <c r="U78" s="12">
        <f>HubVN_Receiving_Time-HubCN_Pickup_Time</f>
        <v>3.502777778</v>
      </c>
      <c r="V78" s="12">
        <f>Plan_HubVN_Receiving_Time-Plan_HubCN_Pickup_Time</f>
        <v>2.00625</v>
      </c>
      <c r="W78" s="4" t="s">
        <v>45</v>
      </c>
      <c r="X78" s="13" t="str">
        <f>IF(LEFT(Khu_Vực,4)="Quận","Quận","Huyện")</f>
        <v>Quận</v>
      </c>
      <c r="Y78" s="13" t="str">
        <f>IFS(Grossweight&lt;=1,"A",AND(1&lt;Grossweight,Grossweight&lt;=2),"B",AND(2&lt;Grossweight,Grossweight&lt;=3),"C",AND(3&lt;Grossweight,Grossweight&lt;=4),"D",Grossweight&gt;=4,"E")</f>
        <v>C</v>
      </c>
      <c r="Z7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28000</v>
      </c>
      <c r="AA7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7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28000</v>
      </c>
      <c r="AC78" s="14">
        <f>IF(Carrier_2="ECLogistics",0.167,IF(Carrier_2="LogExpress",0.139,0.104))</f>
        <v>0.167</v>
      </c>
    </row>
    <row r="79" ht="15.75" customHeight="1">
      <c r="A79" s="15" t="s">
        <v>281</v>
      </c>
      <c r="B79" s="15" t="s">
        <v>282</v>
      </c>
      <c r="C79" s="15">
        <v>130337.0</v>
      </c>
      <c r="D79" s="15" t="str">
        <f>HubVN_ID</f>
        <v>LECVNLB</v>
      </c>
      <c r="E79" s="15">
        <v>5.0</v>
      </c>
      <c r="F79" s="15">
        <v>2.8</v>
      </c>
      <c r="G79" s="16" t="s">
        <v>283</v>
      </c>
      <c r="H79" s="15" t="s">
        <v>32</v>
      </c>
      <c r="I79" s="17">
        <v>206800.0</v>
      </c>
      <c r="J79" s="18">
        <v>44649.16458333333</v>
      </c>
      <c r="K79" s="19">
        <v>44653.680555555555</v>
      </c>
      <c r="L79" s="18">
        <v>44654.6125</v>
      </c>
      <c r="M79" s="15"/>
      <c r="N79" s="21" t="s">
        <v>33</v>
      </c>
      <c r="O79" s="15">
        <v>0.0</v>
      </c>
      <c r="P79" s="15" t="s">
        <v>34</v>
      </c>
      <c r="Q79" s="22">
        <v>3.0</v>
      </c>
      <c r="R79" s="23">
        <f>Enduser_Deliverytime-Order_Create_Time</f>
        <v>5.447916667</v>
      </c>
      <c r="S79" s="23">
        <f>Enduser_Plan_Deliverytime-Order_Create_Time</f>
        <v>4.515972222</v>
      </c>
      <c r="T79" s="23">
        <f>Enduser_Deliverytime-HubVN_Pickup_Time</f>
        <v>0.2048611111</v>
      </c>
      <c r="U79" s="24">
        <f>HubVN_Receiving_Time-HubCN_Pickup_Time</f>
        <v>4.004861111</v>
      </c>
      <c r="V79" s="24">
        <f>Plan_HubVN_Receiving_Time-Plan_HubCN_Pickup_Time</f>
        <v>1.502083333</v>
      </c>
      <c r="W79" s="15" t="s">
        <v>120</v>
      </c>
      <c r="X79" s="25" t="str">
        <f>IF(LEFT(Khu_Vực,4)="Quận","Quận","Huyện")</f>
        <v>Quận</v>
      </c>
      <c r="Y79" s="25" t="str">
        <f>IFS(Grossweight&lt;=1,"A",AND(1&lt;Grossweight,Grossweight&lt;=2),"B",AND(2&lt;Grossweight,Grossweight&lt;=3),"C",AND(3&lt;Grossweight,Grossweight&lt;=4),"D",Grossweight&gt;=4,"E")</f>
        <v>C</v>
      </c>
      <c r="Z7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28000</v>
      </c>
      <c r="AA7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7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28000</v>
      </c>
      <c r="AC79" s="26">
        <f>IF(Carrier_2="ECLogistics",0.167,IF(Carrier_2="LogExpress",0.139,0.104))</f>
        <v>0.167</v>
      </c>
    </row>
    <row r="80" ht="15.75" customHeight="1">
      <c r="A80" s="4" t="s">
        <v>284</v>
      </c>
      <c r="B80" s="4" t="s">
        <v>285</v>
      </c>
      <c r="C80" s="4">
        <v>130019.0</v>
      </c>
      <c r="D80" s="4" t="str">
        <f>HubVN_ID</f>
        <v>LECVNTL</v>
      </c>
      <c r="E80" s="4">
        <v>2.0</v>
      </c>
      <c r="F80" s="4">
        <v>1.2</v>
      </c>
      <c r="G80" s="5" t="s">
        <v>286</v>
      </c>
      <c r="H80" s="4" t="s">
        <v>32</v>
      </c>
      <c r="I80" s="6">
        <v>367000.0</v>
      </c>
      <c r="J80" s="7">
        <v>44647.336805555555</v>
      </c>
      <c r="K80" s="8">
        <v>44651.65833333333</v>
      </c>
      <c r="L80" s="7">
        <v>44652.708333333336</v>
      </c>
      <c r="M80" s="28">
        <v>44652.41527777778</v>
      </c>
      <c r="N80" s="9" t="s">
        <v>153</v>
      </c>
      <c r="O80" s="4">
        <v>0.0</v>
      </c>
      <c r="P80" s="4" t="s">
        <v>64</v>
      </c>
      <c r="Q80" s="10">
        <v>3.0</v>
      </c>
      <c r="R80" s="11">
        <f>Enduser_Deliverytime-Order_Create_Time</f>
        <v>5.371527778</v>
      </c>
      <c r="S80" s="11">
        <f>Enduser_Plan_Deliverytime-Order_Create_Time</f>
        <v>4.321527778</v>
      </c>
      <c r="T80" s="11">
        <f>Enduser_Deliverytime-HubVN_Pickup_Time</f>
        <v>0.1645833333</v>
      </c>
      <c r="U80" s="12">
        <f>HubVN_Receiving_Time-HubCN_Pickup_Time</f>
        <v>2.500694444</v>
      </c>
      <c r="V80" s="12">
        <f>Plan_HubVN_Receiving_Time-Plan_HubCN_Pickup_Time</f>
        <v>2.004166667</v>
      </c>
      <c r="W80" s="4" t="s">
        <v>49</v>
      </c>
      <c r="X80" s="13" t="str">
        <f>IF(LEFT(Khu_Vực,4)="Quận","Quận","Huyện")</f>
        <v>Quận</v>
      </c>
      <c r="Y80" s="13" t="str">
        <f>IFS(Grossweight&lt;=1,"A",AND(1&lt;Grossweight,Grossweight&lt;=2),"B",AND(2&lt;Grossweight,Grossweight&lt;=3),"C",AND(3&lt;Grossweight,Grossweight&lt;=4),"D",Grossweight&gt;=4,"E")</f>
        <v>B</v>
      </c>
      <c r="Z8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13200</v>
      </c>
      <c r="AA80" s="14" t="s">
        <v>40</v>
      </c>
      <c r="AB8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24000</v>
      </c>
      <c r="AC80" s="14">
        <f>IF(Carrier_2="ECLogistics",0.167,IF(Carrier_2="LogExpress",0.139,0.104))</f>
        <v>0.139</v>
      </c>
    </row>
    <row r="81" ht="15.75" customHeight="1">
      <c r="A81" s="15" t="s">
        <v>287</v>
      </c>
      <c r="B81" s="15" t="s">
        <v>288</v>
      </c>
      <c r="C81" s="15">
        <v>130024.0</v>
      </c>
      <c r="D81" s="15" t="str">
        <f>HubVN_ID</f>
        <v>LECVNLB</v>
      </c>
      <c r="E81" s="15">
        <v>4.0</v>
      </c>
      <c r="F81" s="15">
        <v>1.2</v>
      </c>
      <c r="G81" s="16" t="s">
        <v>289</v>
      </c>
      <c r="H81" s="15" t="s">
        <v>32</v>
      </c>
      <c r="I81" s="17">
        <v>380000.0</v>
      </c>
      <c r="J81" s="18">
        <v>44649.32013888889</v>
      </c>
      <c r="K81" s="19">
        <v>44652.43194444444</v>
      </c>
      <c r="L81" s="18">
        <v>44653.600694444445</v>
      </c>
      <c r="M81" s="15"/>
      <c r="N81" s="21" t="s">
        <v>33</v>
      </c>
      <c r="O81" s="15">
        <v>0.0</v>
      </c>
      <c r="P81" s="15" t="s">
        <v>34</v>
      </c>
      <c r="Q81" s="22">
        <v>3.0</v>
      </c>
      <c r="R81" s="23">
        <f>Enduser_Deliverytime-Order_Create_Time</f>
        <v>4.280555556</v>
      </c>
      <c r="S81" s="23">
        <f>Enduser_Plan_Deliverytime-Order_Create_Time</f>
        <v>3.111805556</v>
      </c>
      <c r="T81" s="23">
        <f>Enduser_Deliverytime-HubVN_Pickup_Time</f>
        <v>0.2055555556</v>
      </c>
      <c r="U81" s="24">
        <f>HubVN_Receiving_Time-HubCN_Pickup_Time</f>
        <v>2.002777778</v>
      </c>
      <c r="V81" s="24">
        <f>Plan_HubVN_Receiving_Time-Plan_HubCN_Pickup_Time</f>
        <v>3.001388889</v>
      </c>
      <c r="W81" s="15" t="s">
        <v>120</v>
      </c>
      <c r="X81" s="25" t="str">
        <f>IF(LEFT(Khu_Vực,4)="Quận","Quận","Huyện")</f>
        <v>Quận</v>
      </c>
      <c r="Y81" s="25" t="str">
        <f>IFS(Grossweight&lt;=1,"A",AND(1&lt;Grossweight,Grossweight&lt;=2),"B",AND(2&lt;Grossweight,Grossweight&lt;=3),"C",AND(3&lt;Grossweight,Grossweight&lt;=4),"D",Grossweight&gt;=4,"E")</f>
        <v>B</v>
      </c>
      <c r="Z8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12000</v>
      </c>
      <c r="AA81" s="26" t="s">
        <v>40</v>
      </c>
      <c r="AB8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24000</v>
      </c>
      <c r="AC81" s="26">
        <f>IF(Carrier_2="ECLogistics",0.167,IF(Carrier_2="LogExpress",0.139,0.104))</f>
        <v>0.139</v>
      </c>
    </row>
    <row r="82" ht="15.75" customHeight="1">
      <c r="A82" s="4" t="s">
        <v>290</v>
      </c>
      <c r="B82" s="4" t="s">
        <v>291</v>
      </c>
      <c r="C82" s="4">
        <v>130444.0</v>
      </c>
      <c r="D82" s="4" t="str">
        <f>HubVN_ID</f>
        <v>LECVNLB</v>
      </c>
      <c r="E82" s="4">
        <v>4.0</v>
      </c>
      <c r="F82" s="4">
        <v>1.0</v>
      </c>
      <c r="G82" s="5" t="s">
        <v>292</v>
      </c>
      <c r="H82" s="4" t="s">
        <v>32</v>
      </c>
      <c r="I82" s="6">
        <v>283000.0</v>
      </c>
      <c r="J82" s="7">
        <v>44648.717361111114</v>
      </c>
      <c r="K82" s="8">
        <v>44653.68472222222</v>
      </c>
      <c r="L82" s="7">
        <v>44654.725</v>
      </c>
      <c r="M82" s="28">
        <v>44654.29513888889</v>
      </c>
      <c r="N82" s="9" t="s">
        <v>116</v>
      </c>
      <c r="O82" s="4">
        <v>0.0</v>
      </c>
      <c r="P82" s="4" t="s">
        <v>34</v>
      </c>
      <c r="Q82" s="10">
        <v>2.0</v>
      </c>
      <c r="R82" s="11">
        <f>Enduser_Deliverytime-Order_Create_Time</f>
        <v>6.007638889</v>
      </c>
      <c r="S82" s="11">
        <f>Enduser_Plan_Deliverytime-Order_Create_Time</f>
        <v>4.967361111</v>
      </c>
      <c r="T82" s="11">
        <f>Enduser_Deliverytime-HubVN_Pickup_Time</f>
        <v>0.07708333333</v>
      </c>
      <c r="U82" s="12">
        <f>HubVN_Receiving_Time-HubCN_Pickup_Time</f>
        <v>3.50625</v>
      </c>
      <c r="V82" s="12">
        <f>Plan_HubVN_Receiving_Time-Plan_HubCN_Pickup_Time</f>
        <v>1.50625</v>
      </c>
      <c r="W82" s="4" t="s">
        <v>97</v>
      </c>
      <c r="X82" s="13" t="str">
        <f>IF(LEFT(Khu_Vực,4)="Quận","Quận","Huyện")</f>
        <v>Quận</v>
      </c>
      <c r="Y82" s="13" t="str">
        <f>IFS(Grossweight&lt;=1,"A",AND(1&lt;Grossweight,Grossweight&lt;=2),"B",AND(2&lt;Grossweight,Grossweight&lt;=3),"C",AND(3&lt;Grossweight,Grossweight&lt;=4),"D",Grossweight&gt;=4,"E")</f>
        <v>A</v>
      </c>
      <c r="Z8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10000</v>
      </c>
      <c r="AA82"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8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82" s="14">
        <f>IF(Carrier_2="ECLogistics",0.167,IF(Carrier_2="LogExpress",0.139,0.104))</f>
        <v>0.139</v>
      </c>
    </row>
    <row r="83" ht="15.75" customHeight="1">
      <c r="A83" s="15" t="s">
        <v>293</v>
      </c>
      <c r="B83" s="15" t="s">
        <v>294</v>
      </c>
      <c r="C83" s="15">
        <v>130163.0</v>
      </c>
      <c r="D83" s="15" t="str">
        <f>HubVN_ID</f>
        <v>LECVNLB</v>
      </c>
      <c r="E83" s="15">
        <v>3.0</v>
      </c>
      <c r="F83" s="15">
        <v>3.5</v>
      </c>
      <c r="G83" s="16" t="s">
        <v>295</v>
      </c>
      <c r="H83" s="15" t="s">
        <v>32</v>
      </c>
      <c r="I83" s="17">
        <v>21200.0</v>
      </c>
      <c r="J83" s="18">
        <v>44649.34166666667</v>
      </c>
      <c r="K83" s="19">
        <v>44655.675</v>
      </c>
      <c r="L83" s="18">
        <v>44655.72361111111</v>
      </c>
      <c r="M83" s="15"/>
      <c r="N83" s="21" t="s">
        <v>33</v>
      </c>
      <c r="O83" s="15">
        <v>0.0</v>
      </c>
      <c r="P83" s="15" t="s">
        <v>34</v>
      </c>
      <c r="Q83" s="22">
        <v>2.0</v>
      </c>
      <c r="R83" s="23">
        <f>Enduser_Deliverytime-Order_Create_Time</f>
        <v>6.381944444</v>
      </c>
      <c r="S83" s="23">
        <f>Enduser_Plan_Deliverytime-Order_Create_Time</f>
        <v>6.333333333</v>
      </c>
      <c r="T83" s="23">
        <f>Enduser_Deliverytime-HubVN_Pickup_Time</f>
        <v>0.07777777778</v>
      </c>
      <c r="U83" s="24">
        <f>HubVN_Receiving_Time-HubCN_Pickup_Time</f>
        <v>2.501388889</v>
      </c>
      <c r="V83" s="24">
        <f>Plan_HubVN_Receiving_Time-Plan_HubCN_Pickup_Time</f>
        <v>3.505555556</v>
      </c>
      <c r="W83" s="15" t="s">
        <v>97</v>
      </c>
      <c r="X83" s="25" t="str">
        <f>IF(LEFT(Khu_Vực,4)="Quận","Quận","Huyện")</f>
        <v>Quận</v>
      </c>
      <c r="Y83" s="25" t="str">
        <f>IFS(Grossweight&lt;=1,"A",AND(1&lt;Grossweight,Grossweight&lt;=2),"B",AND(2&lt;Grossweight,Grossweight&lt;=3),"C",AND(3&lt;Grossweight,Grossweight&lt;=4),"D",Grossweight&gt;=4,"E")</f>
        <v>D</v>
      </c>
      <c r="Z8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35000</v>
      </c>
      <c r="AA8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8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35000</v>
      </c>
      <c r="AC83" s="26">
        <f>IF(Carrier_2="ECLogistics",0.167,IF(Carrier_2="LogExpress",0.139,0.104))</f>
        <v>0.167</v>
      </c>
    </row>
    <row r="84" ht="15.75" customHeight="1">
      <c r="A84" s="4" t="s">
        <v>296</v>
      </c>
      <c r="B84" s="4" t="s">
        <v>297</v>
      </c>
      <c r="C84" s="4">
        <v>130197.0</v>
      </c>
      <c r="D84" s="4" t="str">
        <f>HubVN_ID</f>
        <v>LECVNLB</v>
      </c>
      <c r="E84" s="4">
        <v>4.0</v>
      </c>
      <c r="F84" s="4">
        <v>2.5</v>
      </c>
      <c r="G84" s="5" t="s">
        <v>298</v>
      </c>
      <c r="H84" s="4" t="s">
        <v>53</v>
      </c>
      <c r="I84" s="6">
        <v>0.0</v>
      </c>
      <c r="J84" s="7">
        <v>44649.118055555555</v>
      </c>
      <c r="K84" s="8">
        <v>44654.40347222222</v>
      </c>
      <c r="L84" s="7">
        <v>44655.59097222222</v>
      </c>
      <c r="M84" s="4"/>
      <c r="N84" s="9" t="s">
        <v>33</v>
      </c>
      <c r="O84" s="4">
        <v>0.0</v>
      </c>
      <c r="P84" s="4" t="s">
        <v>34</v>
      </c>
      <c r="Q84" s="10">
        <v>2.0</v>
      </c>
      <c r="R84" s="11">
        <f>Enduser_Deliverytime-Order_Create_Time</f>
        <v>6.472916667</v>
      </c>
      <c r="S84" s="11">
        <f>Enduser_Plan_Deliverytime-Order_Create_Time</f>
        <v>5.285416667</v>
      </c>
      <c r="T84" s="11">
        <f>Enduser_Deliverytime-HubVN_Pickup_Time</f>
        <v>0.2076388889</v>
      </c>
      <c r="U84" s="12">
        <f>HubVN_Receiving_Time-HubCN_Pickup_Time</f>
        <v>3.004861111</v>
      </c>
      <c r="V84" s="12">
        <f>Plan_HubVN_Receiving_Time-Plan_HubCN_Pickup_Time</f>
        <v>1.503472222</v>
      </c>
      <c r="W84" s="4" t="s">
        <v>93</v>
      </c>
      <c r="X84" s="13" t="str">
        <f>IF(LEFT(Khu_Vực,4)="Quận","Quận","Huyện")</f>
        <v>Quận</v>
      </c>
      <c r="Y84" s="13" t="str">
        <f>IFS(Grossweight&lt;=1,"A",AND(1&lt;Grossweight,Grossweight&lt;=2),"B",AND(2&lt;Grossweight,Grossweight&lt;=3),"C",AND(3&lt;Grossweight,Grossweight&lt;=4),"D",Grossweight&gt;=4,"E")</f>
        <v>C</v>
      </c>
      <c r="Z8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25000</v>
      </c>
      <c r="AA8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8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25000</v>
      </c>
      <c r="AC84" s="14">
        <f>IF(Carrier_2="ECLogistics",0.167,IF(Carrier_2="LogExpress",0.139,0.104))</f>
        <v>0.167</v>
      </c>
    </row>
    <row r="85" ht="15.75" customHeight="1">
      <c r="A85" s="15" t="s">
        <v>299</v>
      </c>
      <c r="B85" s="15" t="s">
        <v>300</v>
      </c>
      <c r="C85" s="15">
        <v>130344.0</v>
      </c>
      <c r="D85" s="15" t="str">
        <f>HubVN_ID</f>
        <v>LECVNLB</v>
      </c>
      <c r="E85" s="15">
        <v>5.0</v>
      </c>
      <c r="F85" s="15">
        <v>3.0</v>
      </c>
      <c r="G85" s="16" t="s">
        <v>301</v>
      </c>
      <c r="H85" s="15" t="s">
        <v>32</v>
      </c>
      <c r="I85" s="17">
        <v>222500.0</v>
      </c>
      <c r="J85" s="18">
        <v>44649.16527777778</v>
      </c>
      <c r="K85" s="19">
        <v>44653.660416666666</v>
      </c>
      <c r="L85" s="18">
        <v>44654.61388888889</v>
      </c>
      <c r="M85" s="15"/>
      <c r="N85" s="21" t="s">
        <v>33</v>
      </c>
      <c r="O85" s="15">
        <v>0.0</v>
      </c>
      <c r="P85" s="15" t="s">
        <v>34</v>
      </c>
      <c r="Q85" s="22">
        <v>3.0</v>
      </c>
      <c r="R85" s="23">
        <f>Enduser_Deliverytime-Order_Create_Time</f>
        <v>5.448611111</v>
      </c>
      <c r="S85" s="23">
        <f>Enduser_Plan_Deliverytime-Order_Create_Time</f>
        <v>4.495138889</v>
      </c>
      <c r="T85" s="23">
        <f>Enduser_Deliverytime-HubVN_Pickup_Time</f>
        <v>0.2069444444</v>
      </c>
      <c r="U85" s="24">
        <f>HubVN_Receiving_Time-HubCN_Pickup_Time</f>
        <v>4.004861111</v>
      </c>
      <c r="V85" s="24">
        <f>Plan_HubVN_Receiving_Time-Plan_HubCN_Pickup_Time</f>
        <v>2.004861111</v>
      </c>
      <c r="W85" s="15" t="s">
        <v>120</v>
      </c>
      <c r="X85" s="25" t="str">
        <f>IF(LEFT(Khu_Vực,4)="Quận","Quận","Huyện")</f>
        <v>Quận</v>
      </c>
      <c r="Y85" s="25" t="str">
        <f>IFS(Grossweight&lt;=1,"A",AND(1&lt;Grossweight,Grossweight&lt;=2),"B",AND(2&lt;Grossweight,Grossweight&lt;=3),"C",AND(3&lt;Grossweight,Grossweight&lt;=4),"D",Grossweight&gt;=4,"E")</f>
        <v>C</v>
      </c>
      <c r="Z8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30000</v>
      </c>
      <c r="AA8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8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30000</v>
      </c>
      <c r="AC85" s="26">
        <f>IF(Carrier_2="ECLogistics",0.167,IF(Carrier_2="LogExpress",0.139,0.104))</f>
        <v>0.167</v>
      </c>
    </row>
    <row r="86" ht="15.75" customHeight="1">
      <c r="A86" s="4" t="s">
        <v>302</v>
      </c>
      <c r="B86" s="4" t="s">
        <v>303</v>
      </c>
      <c r="C86" s="4">
        <v>130349.0</v>
      </c>
      <c r="D86" s="4" t="str">
        <f>HubVN_ID</f>
        <v>LECVNTL</v>
      </c>
      <c r="E86" s="4">
        <v>3.0</v>
      </c>
      <c r="F86" s="4">
        <v>4.0</v>
      </c>
      <c r="G86" s="5" t="s">
        <v>304</v>
      </c>
      <c r="H86" s="4" t="s">
        <v>32</v>
      </c>
      <c r="I86" s="6">
        <v>18500.0</v>
      </c>
      <c r="J86" s="7">
        <v>44645.379166666666</v>
      </c>
      <c r="K86" s="8">
        <v>44652.631944444445</v>
      </c>
      <c r="L86" s="7">
        <v>44652.65902777778</v>
      </c>
      <c r="M86" s="4"/>
      <c r="N86" s="9" t="s">
        <v>33</v>
      </c>
      <c r="O86" s="4">
        <v>0.0</v>
      </c>
      <c r="P86" s="4" t="s">
        <v>40</v>
      </c>
      <c r="Q86" s="10">
        <v>1.0</v>
      </c>
      <c r="R86" s="11">
        <f>Enduser_Deliverytime-Order_Create_Time</f>
        <v>7.279861111</v>
      </c>
      <c r="S86" s="11">
        <f>Enduser_Plan_Deliverytime-Order_Create_Time</f>
        <v>7.252777778</v>
      </c>
      <c r="T86" s="11">
        <f>Enduser_Deliverytime-HubVN_Pickup_Time</f>
        <v>0.08819444445</v>
      </c>
      <c r="U86" s="12">
        <f>HubVN_Receiving_Time-HubCN_Pickup_Time</f>
        <v>3.003472222</v>
      </c>
      <c r="V86" s="12">
        <f>Plan_HubVN_Receiving_Time-Plan_HubCN_Pickup_Time</f>
        <v>3.002777778</v>
      </c>
      <c r="W86" s="4" t="s">
        <v>49</v>
      </c>
      <c r="X86" s="13" t="str">
        <f>IF(LEFT(Khu_Vực,4)="Quận","Quận","Huyện")</f>
        <v>Quận</v>
      </c>
      <c r="Y86" s="13" t="str">
        <f>IFS(Grossweight&lt;=1,"A",AND(1&lt;Grossweight,Grossweight&lt;=2),"B",AND(2&lt;Grossweight,Grossweight&lt;=3),"C",AND(3&lt;Grossweight,Grossweight&lt;=4),"D",Grossweight&gt;=4,"E")</f>
        <v>D</v>
      </c>
      <c r="Z8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62500</v>
      </c>
      <c r="AA8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8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40000</v>
      </c>
      <c r="AC86" s="14">
        <f>IF(Carrier_2="ECLogistics",0.167,IF(Carrier_2="LogExpress",0.139,0.104))</f>
        <v>0.167</v>
      </c>
    </row>
    <row r="87" ht="15.75" customHeight="1">
      <c r="A87" s="15" t="s">
        <v>305</v>
      </c>
      <c r="B87" s="15" t="s">
        <v>306</v>
      </c>
      <c r="C87" s="15">
        <v>130417.0</v>
      </c>
      <c r="D87" s="15" t="str">
        <f>HubVN_ID</f>
        <v>LECVNHĐ</v>
      </c>
      <c r="E87" s="15">
        <v>2.0</v>
      </c>
      <c r="F87" s="15">
        <v>2.9</v>
      </c>
      <c r="G87" s="16" t="s">
        <v>307</v>
      </c>
      <c r="H87" s="15" t="s">
        <v>32</v>
      </c>
      <c r="I87" s="17">
        <v>12000.0</v>
      </c>
      <c r="J87" s="18">
        <v>44650.32083333333</v>
      </c>
      <c r="K87" s="19">
        <v>44655.67361111111</v>
      </c>
      <c r="L87" s="18">
        <v>44655.72361111111</v>
      </c>
      <c r="M87" s="15"/>
      <c r="N87" s="21" t="s">
        <v>33</v>
      </c>
      <c r="O87" s="15">
        <v>0.0</v>
      </c>
      <c r="P87" s="15" t="s">
        <v>34</v>
      </c>
      <c r="Q87" s="22">
        <v>3.0</v>
      </c>
      <c r="R87" s="23">
        <f>Enduser_Deliverytime-Order_Create_Time</f>
        <v>5.402777778</v>
      </c>
      <c r="S87" s="23">
        <f>Enduser_Plan_Deliverytime-Order_Create_Time</f>
        <v>5.352777778</v>
      </c>
      <c r="T87" s="23">
        <f>Enduser_Deliverytime-HubVN_Pickup_Time</f>
        <v>0.07708333334</v>
      </c>
      <c r="U87" s="24">
        <f>HubVN_Receiving_Time-HubCN_Pickup_Time</f>
        <v>3.002777778</v>
      </c>
      <c r="V87" s="24">
        <f>Plan_HubVN_Receiving_Time-Plan_HubCN_Pickup_Time</f>
        <v>1.504166667</v>
      </c>
      <c r="W87" s="15" t="s">
        <v>45</v>
      </c>
      <c r="X87" s="25" t="str">
        <f>IF(LEFT(Khu_Vực,4)="Quận","Quận","Huyện")</f>
        <v>Quận</v>
      </c>
      <c r="Y87" s="25" t="str">
        <f>IFS(Grossweight&lt;=1,"A",AND(1&lt;Grossweight,Grossweight&lt;=2),"B",AND(2&lt;Grossweight,Grossweight&lt;=3),"C",AND(3&lt;Grossweight,Grossweight&lt;=4),"D",Grossweight&gt;=4,"E")</f>
        <v>C</v>
      </c>
      <c r="Z8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29000</v>
      </c>
      <c r="AA87"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8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29000</v>
      </c>
      <c r="AC87" s="26">
        <f>IF(Carrier_2="ECLogistics",0.167,IF(Carrier_2="LogExpress",0.139,0.104))</f>
        <v>0.167</v>
      </c>
    </row>
    <row r="88" ht="15.75" customHeight="1">
      <c r="A88" s="4" t="s">
        <v>308</v>
      </c>
      <c r="B88" s="4" t="s">
        <v>309</v>
      </c>
      <c r="C88" s="4">
        <v>130378.0</v>
      </c>
      <c r="D88" s="4" t="str">
        <f>HubVN_ID</f>
        <v>LECVNHĐ</v>
      </c>
      <c r="E88" s="4">
        <v>3.0</v>
      </c>
      <c r="F88" s="4">
        <v>4.1</v>
      </c>
      <c r="G88" s="5" t="s">
        <v>310</v>
      </c>
      <c r="H88" s="4" t="s">
        <v>32</v>
      </c>
      <c r="I88" s="6">
        <v>62000.0</v>
      </c>
      <c r="J88" s="7">
        <v>44647.1875</v>
      </c>
      <c r="K88" s="8">
        <v>44653.691666666666</v>
      </c>
      <c r="L88" s="7">
        <v>44654.74097222222</v>
      </c>
      <c r="M88" s="4"/>
      <c r="N88" s="9" t="s">
        <v>33</v>
      </c>
      <c r="O88" s="4">
        <v>0.0</v>
      </c>
      <c r="P88" s="4" t="s">
        <v>34</v>
      </c>
      <c r="Q88" s="10">
        <v>1.0</v>
      </c>
      <c r="R88" s="11">
        <f>Enduser_Deliverytime-Order_Create_Time</f>
        <v>7.553472222</v>
      </c>
      <c r="S88" s="11">
        <f>Enduser_Plan_Deliverytime-Order_Create_Time</f>
        <v>6.504166667</v>
      </c>
      <c r="T88" s="11">
        <f>Enduser_Deliverytime-HubVN_Pickup_Time</f>
        <v>0.07986111111</v>
      </c>
      <c r="U88" s="12">
        <f>HubVN_Receiving_Time-HubCN_Pickup_Time</f>
        <v>3.500694444</v>
      </c>
      <c r="V88" s="12">
        <f>Plan_HubVN_Receiving_Time-Plan_HubCN_Pickup_Time</f>
        <v>3.001388889</v>
      </c>
      <c r="W88" s="4" t="s">
        <v>137</v>
      </c>
      <c r="X88" s="13" t="str">
        <f>IF(LEFT(Khu_Vực,4)="Quận","Quận","Huyện")</f>
        <v>Quận</v>
      </c>
      <c r="Y88" s="13" t="str">
        <f>IFS(Grossweight&lt;=1,"A",AND(1&lt;Grossweight,Grossweight&lt;=2),"B",AND(2&lt;Grossweight,Grossweight&lt;=3),"C",AND(3&lt;Grossweight,Grossweight&lt;=4),"D",Grossweight&gt;=4,"E")</f>
        <v>E</v>
      </c>
      <c r="Z8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41000</v>
      </c>
      <c r="AA8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8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41000</v>
      </c>
      <c r="AC88" s="14">
        <f>IF(Carrier_2="ECLogistics",0.167,IF(Carrier_2="LogExpress",0.139,0.104))</f>
        <v>0.167</v>
      </c>
    </row>
    <row r="89" ht="15.75" customHeight="1">
      <c r="A89" s="15" t="s">
        <v>311</v>
      </c>
      <c r="B89" s="15" t="s">
        <v>312</v>
      </c>
      <c r="C89" s="15">
        <v>130415.0</v>
      </c>
      <c r="D89" s="15" t="str">
        <f>HubVN_ID</f>
        <v>LECVNHĐ</v>
      </c>
      <c r="E89" s="15">
        <v>1.0</v>
      </c>
      <c r="F89" s="15">
        <v>3.7</v>
      </c>
      <c r="G89" s="16" t="s">
        <v>313</v>
      </c>
      <c r="H89" s="15" t="s">
        <v>32</v>
      </c>
      <c r="I89" s="17">
        <v>2000.0</v>
      </c>
      <c r="J89" s="18">
        <v>44647.708333333336</v>
      </c>
      <c r="K89" s="19">
        <v>44652.68263888889</v>
      </c>
      <c r="L89" s="18">
        <v>44653.4625</v>
      </c>
      <c r="M89" s="15"/>
      <c r="N89" s="21" t="s">
        <v>33</v>
      </c>
      <c r="O89" s="15">
        <v>0.0</v>
      </c>
      <c r="P89" s="15" t="s">
        <v>40</v>
      </c>
      <c r="Q89" s="22">
        <v>3.0</v>
      </c>
      <c r="R89" s="23">
        <f>Enduser_Deliverytime-Order_Create_Time</f>
        <v>5.754166667</v>
      </c>
      <c r="S89" s="23">
        <f>Enduser_Plan_Deliverytime-Order_Create_Time</f>
        <v>4.974305556</v>
      </c>
      <c r="T89" s="23">
        <f>Enduser_Deliverytime-HubVN_Pickup_Time</f>
        <v>0.1215277778</v>
      </c>
      <c r="U89" s="24">
        <f>HubVN_Receiving_Time-HubCN_Pickup_Time</f>
        <v>3.003472222</v>
      </c>
      <c r="V89" s="24">
        <f>Plan_HubVN_Receiving_Time-Plan_HubCN_Pickup_Time</f>
        <v>1.505555556</v>
      </c>
      <c r="W89" s="15" t="s">
        <v>45</v>
      </c>
      <c r="X89" s="25" t="str">
        <f>IF(LEFT(Khu_Vực,4)="Quận","Quận","Huyện")</f>
        <v>Quận</v>
      </c>
      <c r="Y89" s="25" t="str">
        <f>IFS(Grossweight&lt;=1,"A",AND(1&lt;Grossweight,Grossweight&lt;=2),"B",AND(2&lt;Grossweight,Grossweight&lt;=3),"C",AND(3&lt;Grossweight,Grossweight&lt;=4),"D",Grossweight&gt;=4,"E")</f>
        <v>D</v>
      </c>
      <c r="Z8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61750</v>
      </c>
      <c r="AA8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8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37000</v>
      </c>
      <c r="AC89" s="26">
        <f>IF(Carrier_2="ECLogistics",0.167,IF(Carrier_2="LogExpress",0.139,0.104))</f>
        <v>0.167</v>
      </c>
    </row>
    <row r="90" ht="15.75" customHeight="1">
      <c r="A90" s="4" t="s">
        <v>314</v>
      </c>
      <c r="B90" s="4" t="s">
        <v>315</v>
      </c>
      <c r="C90" s="4">
        <v>130359.0</v>
      </c>
      <c r="D90" s="4" t="str">
        <f>HubVN_ID</f>
        <v>LECVNLB</v>
      </c>
      <c r="E90" s="4">
        <v>4.0</v>
      </c>
      <c r="F90" s="4">
        <v>4.8</v>
      </c>
      <c r="G90" s="5" t="s">
        <v>316</v>
      </c>
      <c r="H90" s="4" t="s">
        <v>53</v>
      </c>
      <c r="I90" s="6">
        <v>0.0</v>
      </c>
      <c r="J90" s="7">
        <v>44649.84583333333</v>
      </c>
      <c r="K90" s="8">
        <v>44655.669444444444</v>
      </c>
      <c r="L90" s="7">
        <v>44655.71319444444</v>
      </c>
      <c r="M90" s="4"/>
      <c r="N90" s="9" t="s">
        <v>33</v>
      </c>
      <c r="O90" s="4">
        <v>0.0</v>
      </c>
      <c r="P90" s="4" t="s">
        <v>34</v>
      </c>
      <c r="Q90" s="10">
        <v>3.0</v>
      </c>
      <c r="R90" s="11">
        <f>Enduser_Deliverytime-Order_Create_Time</f>
        <v>5.867361111</v>
      </c>
      <c r="S90" s="11">
        <f>Enduser_Plan_Deliverytime-Order_Create_Time</f>
        <v>5.823611111</v>
      </c>
      <c r="T90" s="11">
        <f>Enduser_Deliverytime-HubVN_Pickup_Time</f>
        <v>0.07708333333</v>
      </c>
      <c r="U90" s="12">
        <f>HubVN_Receiving_Time-HubCN_Pickup_Time</f>
        <v>3.00625</v>
      </c>
      <c r="V90" s="12">
        <f>Plan_HubVN_Receiving_Time-Plan_HubCN_Pickup_Time</f>
        <v>3.503472222</v>
      </c>
      <c r="W90" s="4" t="s">
        <v>57</v>
      </c>
      <c r="X90" s="13" t="str">
        <f>IF(LEFT(Khu_Vực,4)="Quận","Quận","Huyện")</f>
        <v>Quận</v>
      </c>
      <c r="Y90" s="13" t="str">
        <f>IFS(Grossweight&lt;=1,"A",AND(1&lt;Grossweight,Grossweight&lt;=2),"B",AND(2&lt;Grossweight,Grossweight&lt;=3),"C",AND(3&lt;Grossweight,Grossweight&lt;=4),"D",Grossweight&gt;=4,"E")</f>
        <v>E</v>
      </c>
      <c r="Z9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48000</v>
      </c>
      <c r="AA9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9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48000</v>
      </c>
      <c r="AC90" s="14">
        <f>IF(Carrier_2="ECLogistics",0.167,IF(Carrier_2="LogExpress",0.139,0.104))</f>
        <v>0.167</v>
      </c>
    </row>
    <row r="91" ht="15.75" customHeight="1">
      <c r="A91" s="15" t="s">
        <v>317</v>
      </c>
      <c r="B91" s="15" t="s">
        <v>318</v>
      </c>
      <c r="C91" s="15">
        <v>130331.0</v>
      </c>
      <c r="D91" s="15" t="str">
        <f>HubVN_ID</f>
        <v>LECVNLB</v>
      </c>
      <c r="E91" s="15">
        <v>2.0</v>
      </c>
      <c r="F91" s="15">
        <v>0.2</v>
      </c>
      <c r="G91" s="16" t="s">
        <v>319</v>
      </c>
      <c r="H91" s="15" t="s">
        <v>32</v>
      </c>
      <c r="I91" s="17">
        <v>72000.0</v>
      </c>
      <c r="J91" s="18">
        <v>44647.70625</v>
      </c>
      <c r="K91" s="19">
        <v>44653.68541666667</v>
      </c>
      <c r="L91" s="18">
        <v>44654.48263888889</v>
      </c>
      <c r="M91" s="15"/>
      <c r="N91" s="21" t="s">
        <v>33</v>
      </c>
      <c r="O91" s="15">
        <v>0.0</v>
      </c>
      <c r="P91" s="15" t="s">
        <v>40</v>
      </c>
      <c r="Q91" s="22">
        <v>2.0</v>
      </c>
      <c r="R91" s="23">
        <f>Enduser_Deliverytime-Order_Create_Time</f>
        <v>6.776388889</v>
      </c>
      <c r="S91" s="23">
        <f>Enduser_Plan_Deliverytime-Order_Create_Time</f>
        <v>5.979166667</v>
      </c>
      <c r="T91" s="23">
        <f>Enduser_Deliverytime-HubVN_Pickup_Time</f>
        <v>0.09930555556</v>
      </c>
      <c r="U91" s="24">
        <f>HubVN_Receiving_Time-HubCN_Pickup_Time</f>
        <v>4.000694444</v>
      </c>
      <c r="V91" s="24">
        <f>Plan_HubVN_Receiving_Time-Plan_HubCN_Pickup_Time</f>
        <v>3.505555556</v>
      </c>
      <c r="W91" s="15" t="s">
        <v>120</v>
      </c>
      <c r="X91" s="25" t="str">
        <f>IF(LEFT(Khu_Vực,4)="Quận","Quận","Huyện")</f>
        <v>Quận</v>
      </c>
      <c r="Y91" s="25" t="str">
        <f>IFS(Grossweight&lt;=1,"A",AND(1&lt;Grossweight,Grossweight&lt;=2),"B",AND(2&lt;Grossweight,Grossweight&lt;=3),"C",AND(3&lt;Grossweight,Grossweight&lt;=4),"D",Grossweight&gt;=4,"E")</f>
        <v>A</v>
      </c>
      <c r="Z9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4000</v>
      </c>
      <c r="AA91"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9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v>
      </c>
      <c r="AC91" s="26">
        <f>IF(Carrier_2="ECLogistics",0.167,IF(Carrier_2="LogExpress",0.139,0.104))</f>
        <v>0.139</v>
      </c>
    </row>
    <row r="92" ht="15.75" customHeight="1">
      <c r="A92" s="4" t="s">
        <v>320</v>
      </c>
      <c r="B92" s="4" t="s">
        <v>321</v>
      </c>
      <c r="C92" s="4">
        <v>130356.0</v>
      </c>
      <c r="D92" s="4" t="str">
        <f>HubVN_ID</f>
        <v>LECVNTL</v>
      </c>
      <c r="E92" s="4">
        <v>2.0</v>
      </c>
      <c r="F92" s="4">
        <v>1.1</v>
      </c>
      <c r="G92" s="5" t="s">
        <v>322</v>
      </c>
      <c r="H92" s="4" t="s">
        <v>53</v>
      </c>
      <c r="I92" s="6">
        <v>0.0</v>
      </c>
      <c r="J92" s="7">
        <v>44649.614583333336</v>
      </c>
      <c r="K92" s="8">
        <v>44654.6375</v>
      </c>
      <c r="L92" s="7">
        <v>44655.48472222222</v>
      </c>
      <c r="M92" s="4"/>
      <c r="N92" s="9" t="s">
        <v>33</v>
      </c>
      <c r="O92" s="4">
        <v>0.0</v>
      </c>
      <c r="P92" s="4" t="s">
        <v>40</v>
      </c>
      <c r="Q92" s="10">
        <v>3.0</v>
      </c>
      <c r="R92" s="11">
        <f>Enduser_Deliverytime-Order_Create_Time</f>
        <v>5.870138889</v>
      </c>
      <c r="S92" s="11">
        <f>Enduser_Plan_Deliverytime-Order_Create_Time</f>
        <v>5.022916667</v>
      </c>
      <c r="T92" s="11">
        <f>Enduser_Deliverytime-HubVN_Pickup_Time</f>
        <v>0.09861111111</v>
      </c>
      <c r="U92" s="12">
        <f>HubVN_Receiving_Time-HubCN_Pickup_Time</f>
        <v>5.003472222</v>
      </c>
      <c r="V92" s="12">
        <f>Plan_HubVN_Receiving_Time-Plan_HubCN_Pickup_Time</f>
        <v>2.000694444</v>
      </c>
      <c r="W92" s="4" t="s">
        <v>49</v>
      </c>
      <c r="X92" s="13" t="str">
        <f>IF(LEFT(Khu_Vực,4)="Quận","Quận","Huyện")</f>
        <v>Quận</v>
      </c>
      <c r="Y92" s="13" t="str">
        <f>IFS(Grossweight&lt;=1,"A",AND(1&lt;Grossweight,Grossweight&lt;=2),"B",AND(2&lt;Grossweight,Grossweight&lt;=3),"C",AND(3&lt;Grossweight,Grossweight&lt;=4),"D",Grossweight&gt;=4,"E")</f>
        <v>B</v>
      </c>
      <c r="Z9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22000</v>
      </c>
      <c r="AA92" s="14" t="s">
        <v>40</v>
      </c>
      <c r="AB9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22000</v>
      </c>
      <c r="AC92" s="14">
        <f>IF(Carrier_2="ECLogistics",0.167,IF(Carrier_2="LogExpress",0.139,0.104))</f>
        <v>0.139</v>
      </c>
    </row>
    <row r="93" ht="15.75" customHeight="1">
      <c r="A93" s="15" t="s">
        <v>323</v>
      </c>
      <c r="B93" s="15" t="s">
        <v>324</v>
      </c>
      <c r="C93" s="15">
        <v>130021.0</v>
      </c>
      <c r="D93" s="15" t="str">
        <f>HubVN_ID</f>
        <v>LECVNLB</v>
      </c>
      <c r="E93" s="15">
        <v>2.0</v>
      </c>
      <c r="F93" s="15">
        <v>1.2</v>
      </c>
      <c r="G93" s="16" t="s">
        <v>325</v>
      </c>
      <c r="H93" s="15" t="s">
        <v>32</v>
      </c>
      <c r="I93" s="17">
        <v>97975.0</v>
      </c>
      <c r="J93" s="18">
        <v>44645.847916666666</v>
      </c>
      <c r="K93" s="19">
        <v>44652.41875</v>
      </c>
      <c r="L93" s="18">
        <v>44652.71666666667</v>
      </c>
      <c r="M93" s="15"/>
      <c r="N93" s="21" t="s">
        <v>33</v>
      </c>
      <c r="O93" s="15">
        <v>0.0</v>
      </c>
      <c r="P93" s="15" t="s">
        <v>34</v>
      </c>
      <c r="Q93" s="22">
        <v>2.0</v>
      </c>
      <c r="R93" s="23">
        <f>Enduser_Deliverytime-Order_Create_Time</f>
        <v>6.86875</v>
      </c>
      <c r="S93" s="23">
        <f>Enduser_Plan_Deliverytime-Order_Create_Time</f>
        <v>6.570833333</v>
      </c>
      <c r="T93" s="23">
        <f>Enduser_Deliverytime-HubVN_Pickup_Time</f>
        <v>0.07847222222</v>
      </c>
      <c r="U93" s="24">
        <f>HubVN_Receiving_Time-HubCN_Pickup_Time</f>
        <v>2.502083333</v>
      </c>
      <c r="V93" s="24">
        <f>Plan_HubVN_Receiving_Time-Plan_HubCN_Pickup_Time</f>
        <v>3.000694444</v>
      </c>
      <c r="W93" s="15" t="s">
        <v>326</v>
      </c>
      <c r="X93" s="25" t="str">
        <f>IF(LEFT(Khu_Vực,4)="Quận","Quận","Huyện")</f>
        <v>Huyện</v>
      </c>
      <c r="Y93" s="25" t="str">
        <f>IFS(Grossweight&lt;=1,"A",AND(1&lt;Grossweight,Grossweight&lt;=2),"B",AND(2&lt;Grossweight,Grossweight&lt;=3),"C",AND(3&lt;Grossweight,Grossweight&lt;=4),"D",Grossweight&gt;=4,"E")</f>
        <v>B</v>
      </c>
      <c r="Z9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12000</v>
      </c>
      <c r="AA9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9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12000</v>
      </c>
      <c r="AC93" s="26">
        <f>IF(Carrier_2="ECLogistics",0.167,IF(Carrier_2="LogExpress",0.139,0.104))</f>
        <v>0.167</v>
      </c>
    </row>
    <row r="94" ht="15.75" customHeight="1">
      <c r="A94" s="4" t="s">
        <v>327</v>
      </c>
      <c r="B94" s="4" t="s">
        <v>328</v>
      </c>
      <c r="C94" s="4">
        <v>130018.0</v>
      </c>
      <c r="D94" s="4" t="str">
        <f>HubVN_ID</f>
        <v>LECVNLB</v>
      </c>
      <c r="E94" s="4">
        <v>5.0</v>
      </c>
      <c r="F94" s="4">
        <v>2.9</v>
      </c>
      <c r="G94" s="5" t="s">
        <v>329</v>
      </c>
      <c r="H94" s="4" t="s">
        <v>32</v>
      </c>
      <c r="I94" s="6">
        <v>172850.0</v>
      </c>
      <c r="J94" s="7">
        <v>44649.61111111111</v>
      </c>
      <c r="K94" s="8">
        <v>44654.430555555555</v>
      </c>
      <c r="L94" s="7">
        <v>44655.47083333333</v>
      </c>
      <c r="M94" s="4"/>
      <c r="N94" s="9" t="s">
        <v>33</v>
      </c>
      <c r="O94" s="4">
        <v>0.0</v>
      </c>
      <c r="P94" s="4" t="s">
        <v>40</v>
      </c>
      <c r="Q94" s="10">
        <v>3.0</v>
      </c>
      <c r="R94" s="11">
        <f>Enduser_Deliverytime-Order_Create_Time</f>
        <v>5.859722222</v>
      </c>
      <c r="S94" s="11">
        <f>Enduser_Plan_Deliverytime-Order_Create_Time</f>
        <v>4.819444444</v>
      </c>
      <c r="T94" s="11">
        <f>Enduser_Deliverytime-HubVN_Pickup_Time</f>
        <v>0.1229166667</v>
      </c>
      <c r="U94" s="12">
        <f>HubVN_Receiving_Time-HubCN_Pickup_Time</f>
        <v>3.001388889</v>
      </c>
      <c r="V94" s="12">
        <f>Plan_HubVN_Receiving_Time-Plan_HubCN_Pickup_Time</f>
        <v>2.001388889</v>
      </c>
      <c r="W94" s="4" t="s">
        <v>97</v>
      </c>
      <c r="X94" s="13" t="str">
        <f>IF(LEFT(Khu_Vực,4)="Quận","Quận","Huyện")</f>
        <v>Quận</v>
      </c>
      <c r="Y94" s="13" t="str">
        <f>IFS(Grossweight&lt;=1,"A",AND(1&lt;Grossweight,Grossweight&lt;=2),"B",AND(2&lt;Grossweight,Grossweight&lt;=3),"C",AND(3&lt;Grossweight,Grossweight&lt;=4),"D",Grossweight&gt;=4,"E")</f>
        <v>C</v>
      </c>
      <c r="Z9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58000</v>
      </c>
      <c r="AA9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9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29000</v>
      </c>
      <c r="AC94" s="14">
        <f>IF(Carrier_2="ECLogistics",0.167,IF(Carrier_2="LogExpress",0.139,0.104))</f>
        <v>0.167</v>
      </c>
    </row>
    <row r="95" ht="15.75" customHeight="1">
      <c r="A95" s="15" t="s">
        <v>330</v>
      </c>
      <c r="B95" s="15" t="s">
        <v>331</v>
      </c>
      <c r="C95" s="15">
        <v>130018.0</v>
      </c>
      <c r="D95" s="15" t="str">
        <f>HubVN_ID</f>
        <v>LECVNLB</v>
      </c>
      <c r="E95" s="15">
        <v>3.0</v>
      </c>
      <c r="F95" s="15">
        <v>3.0</v>
      </c>
      <c r="G95" s="16" t="s">
        <v>332</v>
      </c>
      <c r="H95" s="15" t="s">
        <v>32</v>
      </c>
      <c r="I95" s="17">
        <v>101100.0</v>
      </c>
      <c r="J95" s="18">
        <v>44648.88680555556</v>
      </c>
      <c r="K95" s="19">
        <v>44653.6625</v>
      </c>
      <c r="L95" s="18">
        <v>44654.5875</v>
      </c>
      <c r="M95" s="15"/>
      <c r="N95" s="21" t="s">
        <v>33</v>
      </c>
      <c r="O95" s="15">
        <v>0.0</v>
      </c>
      <c r="P95" s="15" t="s">
        <v>34</v>
      </c>
      <c r="Q95" s="22">
        <v>3.0</v>
      </c>
      <c r="R95" s="23">
        <f>Enduser_Deliverytime-Order_Create_Time</f>
        <v>5.700694444</v>
      </c>
      <c r="S95" s="23">
        <f>Enduser_Plan_Deliverytime-Order_Create_Time</f>
        <v>4.775694444</v>
      </c>
      <c r="T95" s="23">
        <f>Enduser_Deliverytime-HubVN_Pickup_Time</f>
        <v>0.2069444444</v>
      </c>
      <c r="U95" s="24">
        <f>HubVN_Receiving_Time-HubCN_Pickup_Time</f>
        <v>4.002777778</v>
      </c>
      <c r="V95" s="24">
        <f>Plan_HubVN_Receiving_Time-Plan_HubCN_Pickup_Time</f>
        <v>3.000694444</v>
      </c>
      <c r="W95" s="15" t="s">
        <v>120</v>
      </c>
      <c r="X95" s="25" t="str">
        <f>IF(LEFT(Khu_Vực,4)="Quận","Quận","Huyện")</f>
        <v>Quận</v>
      </c>
      <c r="Y95" s="25" t="str">
        <f>IFS(Grossweight&lt;=1,"A",AND(1&lt;Grossweight,Grossweight&lt;=2),"B",AND(2&lt;Grossweight,Grossweight&lt;=3),"C",AND(3&lt;Grossweight,Grossweight&lt;=4),"D",Grossweight&gt;=4,"E")</f>
        <v>C</v>
      </c>
      <c r="Z9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30000</v>
      </c>
      <c r="AA9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9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30000</v>
      </c>
      <c r="AC95" s="26">
        <f>IF(Carrier_2="ECLogistics",0.167,IF(Carrier_2="LogExpress",0.139,0.104))</f>
        <v>0.167</v>
      </c>
    </row>
    <row r="96" ht="15.75" customHeight="1">
      <c r="A96" s="4" t="s">
        <v>333</v>
      </c>
      <c r="B96" s="4" t="s">
        <v>334</v>
      </c>
      <c r="C96" s="4">
        <v>130100.0</v>
      </c>
      <c r="D96" s="4" t="str">
        <f>HubVN_ID</f>
        <v>LECVNLB</v>
      </c>
      <c r="E96" s="4">
        <v>3.0</v>
      </c>
      <c r="F96" s="4">
        <v>1.2</v>
      </c>
      <c r="G96" s="5" t="s">
        <v>335</v>
      </c>
      <c r="H96" s="4" t="s">
        <v>53</v>
      </c>
      <c r="I96" s="6">
        <v>0.0</v>
      </c>
      <c r="J96" s="7">
        <v>44647.32777777778</v>
      </c>
      <c r="K96" s="8">
        <v>44652.42152777778</v>
      </c>
      <c r="L96" s="7">
        <v>44652.649305555555</v>
      </c>
      <c r="M96" s="4"/>
      <c r="N96" s="9" t="s">
        <v>33</v>
      </c>
      <c r="O96" s="4">
        <v>0.0</v>
      </c>
      <c r="P96" s="4" t="s">
        <v>40</v>
      </c>
      <c r="Q96" s="10">
        <v>3.0</v>
      </c>
      <c r="R96" s="11">
        <f>Enduser_Deliverytime-Order_Create_Time</f>
        <v>5.321527778</v>
      </c>
      <c r="S96" s="11">
        <f>Enduser_Plan_Deliverytime-Order_Create_Time</f>
        <v>5.09375</v>
      </c>
      <c r="T96" s="11">
        <f>Enduser_Deliverytime-HubVN_Pickup_Time</f>
        <v>0.09097222222</v>
      </c>
      <c r="U96" s="12">
        <f>HubVN_Receiving_Time-HubCN_Pickup_Time</f>
        <v>2.50625</v>
      </c>
      <c r="V96" s="12">
        <f>Plan_HubVN_Receiving_Time-Plan_HubCN_Pickup_Time</f>
        <v>2.002777778</v>
      </c>
      <c r="W96" s="4" t="s">
        <v>120</v>
      </c>
      <c r="X96" s="13" t="str">
        <f>IF(LEFT(Khu_Vực,4)="Quận","Quận","Huyện")</f>
        <v>Quận</v>
      </c>
      <c r="Y96" s="13" t="str">
        <f>IFS(Grossweight&lt;=1,"A",AND(1&lt;Grossweight,Grossweight&lt;=2),"B",AND(2&lt;Grossweight,Grossweight&lt;=3),"C",AND(3&lt;Grossweight,Grossweight&lt;=4),"D",Grossweight&gt;=4,"E")</f>
        <v>B</v>
      </c>
      <c r="Z9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24000</v>
      </c>
      <c r="AA96" s="14" t="s">
        <v>40</v>
      </c>
      <c r="AB9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24000</v>
      </c>
      <c r="AC96" s="14">
        <f>IF(Carrier_2="ECLogistics",0.167,IF(Carrier_2="LogExpress",0.139,0.104))</f>
        <v>0.139</v>
      </c>
    </row>
    <row r="97" ht="15.75" customHeight="1">
      <c r="A97" s="15" t="s">
        <v>336</v>
      </c>
      <c r="B97" s="15" t="s">
        <v>337</v>
      </c>
      <c r="C97" s="15">
        <v>130325.0</v>
      </c>
      <c r="D97" s="15" t="str">
        <f>HubVN_ID</f>
        <v>LECVNLB</v>
      </c>
      <c r="E97" s="15">
        <v>2.0</v>
      </c>
      <c r="F97" s="15">
        <v>2.4</v>
      </c>
      <c r="G97" s="16" t="s">
        <v>338</v>
      </c>
      <c r="H97" s="15" t="s">
        <v>32</v>
      </c>
      <c r="I97" s="17">
        <v>46000.0</v>
      </c>
      <c r="J97" s="18">
        <v>44646.583333333336</v>
      </c>
      <c r="K97" s="19">
        <v>44651.4125</v>
      </c>
      <c r="L97" s="18">
        <v>44652.53680555556</v>
      </c>
      <c r="M97" s="15"/>
      <c r="N97" s="21" t="s">
        <v>33</v>
      </c>
      <c r="O97" s="15">
        <v>0.0</v>
      </c>
      <c r="P97" s="15" t="s">
        <v>34</v>
      </c>
      <c r="Q97" s="22">
        <v>3.0</v>
      </c>
      <c r="R97" s="23">
        <f>Enduser_Deliverytime-Order_Create_Time</f>
        <v>5.953472222</v>
      </c>
      <c r="S97" s="23">
        <f>Enduser_Plan_Deliverytime-Order_Create_Time</f>
        <v>4.829166667</v>
      </c>
      <c r="T97" s="23">
        <f>Enduser_Deliverytime-HubVN_Pickup_Time</f>
        <v>0.1652777778</v>
      </c>
      <c r="U97" s="24">
        <f>HubVN_Receiving_Time-HubCN_Pickup_Time</f>
        <v>5.002777778</v>
      </c>
      <c r="V97" s="24">
        <f>Plan_HubVN_Receiving_Time-Plan_HubCN_Pickup_Time</f>
        <v>3.503472222</v>
      </c>
      <c r="W97" s="15" t="s">
        <v>120</v>
      </c>
      <c r="X97" s="25" t="str">
        <f>IF(LEFT(Khu_Vực,4)="Quận","Quận","Huyện")</f>
        <v>Quận</v>
      </c>
      <c r="Y97" s="25" t="str">
        <f>IFS(Grossweight&lt;=1,"A",AND(1&lt;Grossweight,Grossweight&lt;=2),"B",AND(2&lt;Grossweight,Grossweight&lt;=3),"C",AND(3&lt;Grossweight,Grossweight&lt;=4),"D",Grossweight&gt;=4,"E")</f>
        <v>C</v>
      </c>
      <c r="Z9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24000</v>
      </c>
      <c r="AA97"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9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24000</v>
      </c>
      <c r="AC97" s="26">
        <f>IF(Carrier_2="ECLogistics",0.167,IF(Carrier_2="LogExpress",0.139,0.104))</f>
        <v>0.167</v>
      </c>
    </row>
    <row r="98" ht="15.75" customHeight="1">
      <c r="A98" s="4" t="s">
        <v>339</v>
      </c>
      <c r="B98" s="4" t="s">
        <v>340</v>
      </c>
      <c r="C98" s="4">
        <v>130160.0</v>
      </c>
      <c r="D98" s="4" t="str">
        <f>HubVN_ID</f>
        <v>LECVNLB</v>
      </c>
      <c r="E98" s="4">
        <v>1.0</v>
      </c>
      <c r="F98" s="4">
        <v>1.0</v>
      </c>
      <c r="G98" s="5" t="s">
        <v>341</v>
      </c>
      <c r="H98" s="4" t="s">
        <v>32</v>
      </c>
      <c r="I98" s="6">
        <v>15200.0</v>
      </c>
      <c r="J98" s="7">
        <v>44648.89236111111</v>
      </c>
      <c r="K98" s="8">
        <v>44653.64791666667</v>
      </c>
      <c r="L98" s="7">
        <v>44654.61736111111</v>
      </c>
      <c r="M98" s="4"/>
      <c r="N98" s="9" t="s">
        <v>33</v>
      </c>
      <c r="O98" s="4">
        <v>0.0</v>
      </c>
      <c r="P98" s="4" t="s">
        <v>34</v>
      </c>
      <c r="Q98" s="10">
        <v>3.0</v>
      </c>
      <c r="R98" s="11">
        <f>Enduser_Deliverytime-Order_Create_Time</f>
        <v>5.725</v>
      </c>
      <c r="S98" s="11">
        <f>Enduser_Plan_Deliverytime-Order_Create_Time</f>
        <v>4.755555556</v>
      </c>
      <c r="T98" s="11">
        <f>Enduser_Deliverytime-HubVN_Pickup_Time</f>
        <v>0.2027777778</v>
      </c>
      <c r="U98" s="12">
        <f>HubVN_Receiving_Time-HubCN_Pickup_Time</f>
        <v>4.000694444</v>
      </c>
      <c r="V98" s="12">
        <f>Plan_HubVN_Receiving_Time-Plan_HubCN_Pickup_Time</f>
        <v>1.50625</v>
      </c>
      <c r="W98" s="4" t="s">
        <v>71</v>
      </c>
      <c r="X98" s="13" t="str">
        <f>IF(LEFT(Khu_Vực,4)="Quận","Quận","Huyện")</f>
        <v>Quận</v>
      </c>
      <c r="Y98" s="13" t="str">
        <f>IFS(Grossweight&lt;=1,"A",AND(1&lt;Grossweight,Grossweight&lt;=2),"B",AND(2&lt;Grossweight,Grossweight&lt;=3),"C",AND(3&lt;Grossweight,Grossweight&lt;=4),"D",Grossweight&gt;=4,"E")</f>
        <v>A</v>
      </c>
      <c r="Z9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10000</v>
      </c>
      <c r="AA98"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9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98" s="14">
        <f>IF(Carrier_2="ECLogistics",0.167,IF(Carrier_2="LogExpress",0.139,0.104))</f>
        <v>0.139</v>
      </c>
    </row>
    <row r="99" ht="15.75" customHeight="1">
      <c r="A99" s="15" t="s">
        <v>342</v>
      </c>
      <c r="B99" s="15" t="s">
        <v>343</v>
      </c>
      <c r="C99" s="15">
        <v>130380.0</v>
      </c>
      <c r="D99" s="15" t="str">
        <f>HubVN_ID</f>
        <v>LECVNLB</v>
      </c>
      <c r="E99" s="15">
        <v>3.0</v>
      </c>
      <c r="F99" s="15">
        <v>3.9</v>
      </c>
      <c r="G99" s="16" t="s">
        <v>344</v>
      </c>
      <c r="H99" s="15" t="s">
        <v>53</v>
      </c>
      <c r="I99" s="17">
        <v>0.0</v>
      </c>
      <c r="J99" s="18">
        <v>44647.71875</v>
      </c>
      <c r="K99" s="19">
        <v>44652.43125</v>
      </c>
      <c r="L99" s="18">
        <v>44653.50833333333</v>
      </c>
      <c r="M99" s="15"/>
      <c r="N99" s="21" t="s">
        <v>33</v>
      </c>
      <c r="O99" s="15">
        <v>0.0</v>
      </c>
      <c r="P99" s="15" t="s">
        <v>34</v>
      </c>
      <c r="Q99" s="22">
        <v>3.0</v>
      </c>
      <c r="R99" s="23">
        <f>Enduser_Deliverytime-Order_Create_Time</f>
        <v>5.789583333</v>
      </c>
      <c r="S99" s="23">
        <f>Enduser_Plan_Deliverytime-Order_Create_Time</f>
        <v>4.7125</v>
      </c>
      <c r="T99" s="23">
        <f>Enduser_Deliverytime-HubVN_Pickup_Time</f>
        <v>0.1604166667</v>
      </c>
      <c r="U99" s="24">
        <f>HubVN_Receiving_Time-HubCN_Pickup_Time</f>
        <v>3.002777778</v>
      </c>
      <c r="V99" s="24">
        <f>Plan_HubVN_Receiving_Time-Plan_HubCN_Pickup_Time</f>
        <v>1.50625</v>
      </c>
      <c r="W99" s="15" t="s">
        <v>120</v>
      </c>
      <c r="X99" s="25" t="str">
        <f>IF(LEFT(Khu_Vực,4)="Quận","Quận","Huyện")</f>
        <v>Quận</v>
      </c>
      <c r="Y99" s="25" t="str">
        <f>IFS(Grossweight&lt;=1,"A",AND(1&lt;Grossweight,Grossweight&lt;=2),"B",AND(2&lt;Grossweight,Grossweight&lt;=3),"C",AND(3&lt;Grossweight,Grossweight&lt;=4),"D",Grossweight&gt;=4,"E")</f>
        <v>D</v>
      </c>
      <c r="Z9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39000</v>
      </c>
      <c r="AA9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9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39000</v>
      </c>
      <c r="AC99" s="26">
        <f>IF(Carrier_2="ECLogistics",0.167,IF(Carrier_2="LogExpress",0.139,0.104))</f>
        <v>0.167</v>
      </c>
    </row>
    <row r="100" ht="15.75" customHeight="1">
      <c r="A100" s="4" t="s">
        <v>345</v>
      </c>
      <c r="B100" s="4" t="s">
        <v>346</v>
      </c>
      <c r="C100" s="4">
        <v>130331.0</v>
      </c>
      <c r="D100" s="4" t="str">
        <f>HubVN_ID</f>
        <v>LECVNLB</v>
      </c>
      <c r="E100" s="4">
        <v>3.0</v>
      </c>
      <c r="F100" s="4">
        <v>1.4</v>
      </c>
      <c r="G100" s="5" t="s">
        <v>347</v>
      </c>
      <c r="H100" s="4" t="s">
        <v>32</v>
      </c>
      <c r="I100" s="6">
        <v>46415.0</v>
      </c>
      <c r="J100" s="7">
        <v>44649.603472222225</v>
      </c>
      <c r="K100" s="8">
        <v>44654.43680555555</v>
      </c>
      <c r="L100" s="7">
        <v>44655.59166666667</v>
      </c>
      <c r="M100" s="4"/>
      <c r="N100" s="9" t="s">
        <v>33</v>
      </c>
      <c r="O100" s="4">
        <v>0.0</v>
      </c>
      <c r="P100" s="4" t="s">
        <v>34</v>
      </c>
      <c r="Q100" s="10">
        <v>3.0</v>
      </c>
      <c r="R100" s="11">
        <f>Enduser_Deliverytime-Order_Create_Time</f>
        <v>5.988194444</v>
      </c>
      <c r="S100" s="11">
        <f>Enduser_Plan_Deliverytime-Order_Create_Time</f>
        <v>4.833333333</v>
      </c>
      <c r="T100" s="11">
        <f>Enduser_Deliverytime-HubVN_Pickup_Time</f>
        <v>0.2076388889</v>
      </c>
      <c r="U100" s="12">
        <f>HubVN_Receiving_Time-HubCN_Pickup_Time</f>
        <v>5.002777778</v>
      </c>
      <c r="V100" s="12">
        <f>Plan_HubVN_Receiving_Time-Plan_HubCN_Pickup_Time</f>
        <v>2.001388889</v>
      </c>
      <c r="W100" s="4" t="s">
        <v>120</v>
      </c>
      <c r="X100" s="13" t="str">
        <f>IF(LEFT(Khu_Vực,4)="Quận","Quận","Huyện")</f>
        <v>Quận</v>
      </c>
      <c r="Y100" s="13" t="str">
        <f>IFS(Grossweight&lt;=1,"A",AND(1&lt;Grossweight,Grossweight&lt;=2),"B",AND(2&lt;Grossweight,Grossweight&lt;=3),"C",AND(3&lt;Grossweight,Grossweight&lt;=4),"D",Grossweight&gt;=4,"E")</f>
        <v>B</v>
      </c>
      <c r="Z10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14000</v>
      </c>
      <c r="AA100" s="14" t="s">
        <v>40</v>
      </c>
      <c r="AB10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28000</v>
      </c>
      <c r="AC100" s="14">
        <f>IF(Carrier_2="ECLogistics",0.167,IF(Carrier_2="LogExpress",0.139,0.104))</f>
        <v>0.139</v>
      </c>
    </row>
    <row r="101" ht="15.75" customHeight="1">
      <c r="A101" s="15" t="s">
        <v>348</v>
      </c>
      <c r="B101" s="15" t="s">
        <v>349</v>
      </c>
      <c r="C101" s="15">
        <v>130002.0</v>
      </c>
      <c r="D101" s="15" t="str">
        <f>HubVN_ID</f>
        <v>LECVNLB</v>
      </c>
      <c r="E101" s="15">
        <v>1.0</v>
      </c>
      <c r="F101" s="15">
        <v>0.3</v>
      </c>
      <c r="G101" s="16" t="s">
        <v>350</v>
      </c>
      <c r="H101" s="15" t="s">
        <v>32</v>
      </c>
      <c r="I101" s="17">
        <v>327000.0</v>
      </c>
      <c r="J101" s="18">
        <v>44650.39791666667</v>
      </c>
      <c r="K101" s="19">
        <v>44653.68541666667</v>
      </c>
      <c r="L101" s="18">
        <v>44655.61736111111</v>
      </c>
      <c r="M101" s="15"/>
      <c r="N101" s="21" t="s">
        <v>33</v>
      </c>
      <c r="O101" s="15">
        <v>0.0</v>
      </c>
      <c r="P101" s="15" t="s">
        <v>34</v>
      </c>
      <c r="Q101" s="22">
        <v>3.0</v>
      </c>
      <c r="R101" s="23">
        <f>Enduser_Deliverytime-Order_Create_Time</f>
        <v>5.219444444</v>
      </c>
      <c r="S101" s="23">
        <f>Enduser_Plan_Deliverytime-Order_Create_Time</f>
        <v>3.2875</v>
      </c>
      <c r="T101" s="23">
        <f>Enduser_Deliverytime-HubVN_Pickup_Time</f>
        <v>0.20625</v>
      </c>
      <c r="U101" s="24">
        <f>HubVN_Receiving_Time-HubCN_Pickup_Time</f>
        <v>4.005555556</v>
      </c>
      <c r="V101" s="24">
        <f>Plan_HubVN_Receiving_Time-Plan_HubCN_Pickup_Time</f>
        <v>3.50625</v>
      </c>
      <c r="W101" s="15" t="s">
        <v>71</v>
      </c>
      <c r="X101" s="25" t="str">
        <f>IF(LEFT(Khu_Vực,4)="Quận","Quận","Huyện")</f>
        <v>Quận</v>
      </c>
      <c r="Y101" s="25" t="str">
        <f>IFS(Grossweight&lt;=1,"A",AND(1&lt;Grossweight,Grossweight&lt;=2),"B",AND(2&lt;Grossweight,Grossweight&lt;=3),"C",AND(3&lt;Grossweight,Grossweight&lt;=4),"D",Grossweight&gt;=4,"E")</f>
        <v>A</v>
      </c>
      <c r="Z10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3000</v>
      </c>
      <c r="AA101"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0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6000</v>
      </c>
      <c r="AC101" s="26">
        <f>IF(Carrier_2="ECLogistics",0.167,IF(Carrier_2="LogExpress",0.139,0.104))</f>
        <v>0.139</v>
      </c>
    </row>
    <row r="102" ht="15.75" customHeight="1">
      <c r="A102" s="4" t="s">
        <v>351</v>
      </c>
      <c r="B102" s="4" t="s">
        <v>352</v>
      </c>
      <c r="C102" s="4">
        <v>130019.0</v>
      </c>
      <c r="D102" s="4" t="str">
        <f>HubVN_ID</f>
        <v>LECVNLB</v>
      </c>
      <c r="E102" s="4">
        <v>5.0</v>
      </c>
      <c r="F102" s="4">
        <v>1.2</v>
      </c>
      <c r="G102" s="5" t="s">
        <v>353</v>
      </c>
      <c r="H102" s="4" t="s">
        <v>32</v>
      </c>
      <c r="I102" s="6">
        <v>349000.0</v>
      </c>
      <c r="J102" s="7">
        <v>44647.85208333333</v>
      </c>
      <c r="K102" s="8">
        <v>44652.42916666667</v>
      </c>
      <c r="L102" s="7">
        <v>44653.43194444444</v>
      </c>
      <c r="M102" s="4"/>
      <c r="N102" s="9" t="s">
        <v>33</v>
      </c>
      <c r="O102" s="4">
        <v>0.0</v>
      </c>
      <c r="P102" s="4" t="s">
        <v>64</v>
      </c>
      <c r="Q102" s="10">
        <v>3.0</v>
      </c>
      <c r="R102" s="11">
        <f>Enduser_Deliverytime-Order_Create_Time</f>
        <v>5.579861111</v>
      </c>
      <c r="S102" s="11">
        <f>Enduser_Plan_Deliverytime-Order_Create_Time</f>
        <v>4.577083333</v>
      </c>
      <c r="T102" s="11">
        <f>Enduser_Deliverytime-HubVN_Pickup_Time</f>
        <v>0.07847222222</v>
      </c>
      <c r="U102" s="12">
        <f>HubVN_Receiving_Time-HubCN_Pickup_Time</f>
        <v>2.001388889</v>
      </c>
      <c r="V102" s="12">
        <f>Plan_HubVN_Receiving_Time-Plan_HubCN_Pickup_Time</f>
        <v>1.50625</v>
      </c>
      <c r="W102" s="4" t="s">
        <v>120</v>
      </c>
      <c r="X102" s="13" t="str">
        <f>IF(LEFT(Khu_Vực,4)="Quận","Quận","Huyện")</f>
        <v>Quận</v>
      </c>
      <c r="Y102" s="13" t="str">
        <f>IFS(Grossweight&lt;=1,"A",AND(1&lt;Grossweight,Grossweight&lt;=2),"B",AND(2&lt;Grossweight,Grossweight&lt;=3),"C",AND(3&lt;Grossweight,Grossweight&lt;=4),"D",Grossweight&gt;=4,"E")</f>
        <v>B</v>
      </c>
      <c r="Z10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13200</v>
      </c>
      <c r="AA102" s="14" t="s">
        <v>40</v>
      </c>
      <c r="AB10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24000</v>
      </c>
      <c r="AC102" s="14">
        <f>IF(Carrier_2="ECLogistics",0.167,IF(Carrier_2="LogExpress",0.139,0.104))</f>
        <v>0.139</v>
      </c>
    </row>
    <row r="103" ht="15.75" customHeight="1">
      <c r="A103" s="15" t="s">
        <v>354</v>
      </c>
      <c r="B103" s="15" t="s">
        <v>355</v>
      </c>
      <c r="C103" s="15">
        <v>130011.0</v>
      </c>
      <c r="D103" s="15" t="str">
        <f>HubVN_ID</f>
        <v>LECVNHĐ</v>
      </c>
      <c r="E103" s="15">
        <v>5.0</v>
      </c>
      <c r="F103" s="15">
        <v>1.5</v>
      </c>
      <c r="G103" s="16" t="s">
        <v>356</v>
      </c>
      <c r="H103" s="15" t="s">
        <v>32</v>
      </c>
      <c r="I103" s="17">
        <v>27529.0</v>
      </c>
      <c r="J103" s="18">
        <v>44649.91458333333</v>
      </c>
      <c r="K103" s="19">
        <v>44655.43472222222</v>
      </c>
      <c r="L103" s="18">
        <v>44655.87013888889</v>
      </c>
      <c r="M103" s="15"/>
      <c r="N103" s="21" t="s">
        <v>33</v>
      </c>
      <c r="O103" s="15">
        <v>0.0</v>
      </c>
      <c r="P103" s="15" t="s">
        <v>34</v>
      </c>
      <c r="Q103" s="22">
        <v>3.0</v>
      </c>
      <c r="R103" s="23">
        <f>Enduser_Deliverytime-Order_Create_Time</f>
        <v>5.955555556</v>
      </c>
      <c r="S103" s="23">
        <f>Enduser_Plan_Deliverytime-Order_Create_Time</f>
        <v>5.520138889</v>
      </c>
      <c r="T103" s="23">
        <f>Enduser_Deliverytime-HubVN_Pickup_Time</f>
        <v>0.2472222222</v>
      </c>
      <c r="U103" s="24">
        <f>HubVN_Receiving_Time-HubCN_Pickup_Time</f>
        <v>2.503472222</v>
      </c>
      <c r="V103" s="24">
        <f>Plan_HubVN_Receiving_Time-Plan_HubCN_Pickup_Time</f>
        <v>2.003472222</v>
      </c>
      <c r="W103" s="15" t="s">
        <v>45</v>
      </c>
      <c r="X103" s="25" t="str">
        <f>IF(LEFT(Khu_Vực,4)="Quận","Quận","Huyện")</f>
        <v>Quận</v>
      </c>
      <c r="Y103" s="25" t="str">
        <f>IFS(Grossweight&lt;=1,"A",AND(1&lt;Grossweight,Grossweight&lt;=2),"B",AND(2&lt;Grossweight,Grossweight&lt;=3),"C",AND(3&lt;Grossweight,Grossweight&lt;=4),"D",Grossweight&gt;=4,"E")</f>
        <v>B</v>
      </c>
      <c r="Z10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15000</v>
      </c>
      <c r="AA103" s="26" t="s">
        <v>40</v>
      </c>
      <c r="AB10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30000</v>
      </c>
      <c r="AC103" s="26">
        <f>IF(Carrier_2="ECLogistics",0.167,IF(Carrier_2="LogExpress",0.139,0.104))</f>
        <v>0.139</v>
      </c>
    </row>
    <row r="104" ht="15.75" customHeight="1">
      <c r="A104" s="4" t="s">
        <v>357</v>
      </c>
      <c r="B104" s="4" t="s">
        <v>358</v>
      </c>
      <c r="C104" s="4">
        <v>130041.0</v>
      </c>
      <c r="D104" s="4" t="str">
        <f>HubVN_ID</f>
        <v>LECVNLB</v>
      </c>
      <c r="E104" s="4">
        <v>3.0</v>
      </c>
      <c r="F104" s="4">
        <v>1.3</v>
      </c>
      <c r="G104" s="5" t="s">
        <v>359</v>
      </c>
      <c r="H104" s="4" t="s">
        <v>53</v>
      </c>
      <c r="I104" s="6">
        <v>0.0</v>
      </c>
      <c r="J104" s="7">
        <v>44649.32916666667</v>
      </c>
      <c r="K104" s="8">
        <v>44655.645833333336</v>
      </c>
      <c r="L104" s="7">
        <v>44655.72708333333</v>
      </c>
      <c r="M104" s="4"/>
      <c r="N104" s="9" t="s">
        <v>33</v>
      </c>
      <c r="O104" s="4">
        <v>0.0</v>
      </c>
      <c r="P104" s="4" t="s">
        <v>34</v>
      </c>
      <c r="Q104" s="10">
        <v>2.0</v>
      </c>
      <c r="R104" s="11">
        <f>Enduser_Deliverytime-Order_Create_Time</f>
        <v>6.397916667</v>
      </c>
      <c r="S104" s="11">
        <f>Enduser_Plan_Deliverytime-Order_Create_Time</f>
        <v>6.316666667</v>
      </c>
      <c r="T104" s="11">
        <f>Enduser_Deliverytime-HubVN_Pickup_Time</f>
        <v>0.08194444444</v>
      </c>
      <c r="U104" s="12">
        <f>HubVN_Receiving_Time-HubCN_Pickup_Time</f>
        <v>2.501388889</v>
      </c>
      <c r="V104" s="12">
        <f>Plan_HubVN_Receiving_Time-Plan_HubCN_Pickup_Time</f>
        <v>3.503472222</v>
      </c>
      <c r="W104" s="4" t="s">
        <v>57</v>
      </c>
      <c r="X104" s="13" t="str">
        <f>IF(LEFT(Khu_Vực,4)="Quận","Quận","Huyện")</f>
        <v>Quận</v>
      </c>
      <c r="Y104" s="13" t="str">
        <f>IFS(Grossweight&lt;=1,"A",AND(1&lt;Grossweight,Grossweight&lt;=2),"B",AND(2&lt;Grossweight,Grossweight&lt;=3),"C",AND(3&lt;Grossweight,Grossweight&lt;=4),"D",Grossweight&gt;=4,"E")</f>
        <v>B</v>
      </c>
      <c r="Z10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13000</v>
      </c>
      <c r="AA104" s="14" t="s">
        <v>40</v>
      </c>
      <c r="AB10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26000</v>
      </c>
      <c r="AC104" s="14">
        <f>IF(Carrier_2="ECLogistics",0.167,IF(Carrier_2="LogExpress",0.139,0.104))</f>
        <v>0.139</v>
      </c>
    </row>
    <row r="105" ht="15.75" customHeight="1">
      <c r="A105" s="15" t="s">
        <v>360</v>
      </c>
      <c r="B105" s="15" t="s">
        <v>270</v>
      </c>
      <c r="C105" s="15">
        <v>130429.0</v>
      </c>
      <c r="D105" s="15" t="str">
        <f>HubVN_ID</f>
        <v>LECVNLB</v>
      </c>
      <c r="E105" s="15">
        <v>5.0</v>
      </c>
      <c r="F105" s="15">
        <v>1.0</v>
      </c>
      <c r="G105" s="16" t="s">
        <v>361</v>
      </c>
      <c r="H105" s="15" t="s">
        <v>32</v>
      </c>
      <c r="I105" s="17">
        <v>345500.0</v>
      </c>
      <c r="J105" s="18">
        <v>44646.76458333333</v>
      </c>
      <c r="K105" s="19">
        <v>44652.40555555555</v>
      </c>
      <c r="L105" s="18">
        <v>44653.59722222222</v>
      </c>
      <c r="M105" s="15"/>
      <c r="N105" s="21" t="s">
        <v>33</v>
      </c>
      <c r="O105" s="15">
        <v>0.0</v>
      </c>
      <c r="P105" s="15" t="s">
        <v>34</v>
      </c>
      <c r="Q105" s="22">
        <v>2.0</v>
      </c>
      <c r="R105" s="23">
        <f>Enduser_Deliverytime-Order_Create_Time</f>
        <v>6.832638889</v>
      </c>
      <c r="S105" s="23">
        <f>Enduser_Plan_Deliverytime-Order_Create_Time</f>
        <v>5.640972222</v>
      </c>
      <c r="T105" s="23">
        <f>Enduser_Deliverytime-HubVN_Pickup_Time</f>
        <v>0.2069444444</v>
      </c>
      <c r="U105" s="24">
        <f>HubVN_Receiving_Time-HubCN_Pickup_Time</f>
        <v>3.001388889</v>
      </c>
      <c r="V105" s="24">
        <f>Plan_HubVN_Receiving_Time-Plan_HubCN_Pickup_Time</f>
        <v>1.50625</v>
      </c>
      <c r="W105" s="15" t="s">
        <v>57</v>
      </c>
      <c r="X105" s="25" t="str">
        <f>IF(LEFT(Khu_Vực,4)="Quận","Quận","Huyện")</f>
        <v>Quận</v>
      </c>
      <c r="Y105" s="25" t="str">
        <f>IFS(Grossweight&lt;=1,"A",AND(1&lt;Grossweight,Grossweight&lt;=2),"B",AND(2&lt;Grossweight,Grossweight&lt;=3),"C",AND(3&lt;Grossweight,Grossweight&lt;=4),"D",Grossweight&gt;=4,"E")</f>
        <v>A</v>
      </c>
      <c r="Z10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10000</v>
      </c>
      <c r="AA105"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0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105" s="26">
        <f>IF(Carrier_2="ECLogistics",0.167,IF(Carrier_2="LogExpress",0.139,0.104))</f>
        <v>0.139</v>
      </c>
    </row>
    <row r="106" ht="15.75" customHeight="1">
      <c r="A106" s="4" t="s">
        <v>362</v>
      </c>
      <c r="B106" s="4" t="s">
        <v>363</v>
      </c>
      <c r="C106" s="4">
        <v>130449.0</v>
      </c>
      <c r="D106" s="4" t="str">
        <f>HubVN_ID</f>
        <v>LECVNLB</v>
      </c>
      <c r="E106" s="4">
        <v>5.0</v>
      </c>
      <c r="F106" s="4">
        <v>0.3</v>
      </c>
      <c r="G106" s="5" t="s">
        <v>364</v>
      </c>
      <c r="H106" s="4" t="s">
        <v>32</v>
      </c>
      <c r="I106" s="6">
        <v>50800.0</v>
      </c>
      <c r="J106" s="7">
        <v>44647.37430555555</v>
      </c>
      <c r="K106" s="8">
        <v>44652.40138888889</v>
      </c>
      <c r="L106" s="7">
        <v>44652.73125</v>
      </c>
      <c r="M106" s="4"/>
      <c r="N106" s="9" t="s">
        <v>33</v>
      </c>
      <c r="O106" s="4">
        <v>0.0</v>
      </c>
      <c r="P106" s="4" t="s">
        <v>64</v>
      </c>
      <c r="Q106" s="10">
        <v>3.0</v>
      </c>
      <c r="R106" s="11">
        <f>Enduser_Deliverytime-Order_Create_Time</f>
        <v>5.356944444</v>
      </c>
      <c r="S106" s="11">
        <f>Enduser_Plan_Deliverytime-Order_Create_Time</f>
        <v>5.027083333</v>
      </c>
      <c r="T106" s="11">
        <f>Enduser_Deliverytime-HubVN_Pickup_Time</f>
        <v>0.1638888889</v>
      </c>
      <c r="U106" s="12">
        <f>HubVN_Receiving_Time-HubCN_Pickup_Time</f>
        <v>3.005555556</v>
      </c>
      <c r="V106" s="12">
        <f>Plan_HubVN_Receiving_Time-Plan_HubCN_Pickup_Time</f>
        <v>1.503472222</v>
      </c>
      <c r="W106" s="4" t="s">
        <v>35</v>
      </c>
      <c r="X106" s="13" t="str">
        <f>IF(LEFT(Khu_Vực,4)="Quận","Quận","Huyện")</f>
        <v>Quận</v>
      </c>
      <c r="Y106" s="13" t="str">
        <f>IFS(Grossweight&lt;=1,"A",AND(1&lt;Grossweight,Grossweight&lt;=2),"B",AND(2&lt;Grossweight,Grossweight&lt;=3),"C",AND(3&lt;Grossweight,Grossweight&lt;=4),"D",Grossweight&gt;=4,"E")</f>
        <v>A</v>
      </c>
      <c r="Z10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3300</v>
      </c>
      <c r="AA106"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0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6000</v>
      </c>
      <c r="AC106" s="14">
        <f>IF(Carrier_2="ECLogistics",0.167,IF(Carrier_2="LogExpress",0.139,0.104))</f>
        <v>0.139</v>
      </c>
    </row>
    <row r="107" ht="15.75" customHeight="1">
      <c r="A107" s="15" t="s">
        <v>365</v>
      </c>
      <c r="B107" s="15" t="s">
        <v>366</v>
      </c>
      <c r="C107" s="15">
        <v>130424.0</v>
      </c>
      <c r="D107" s="15" t="str">
        <f>HubVN_ID</f>
        <v>LECVNLB</v>
      </c>
      <c r="E107" s="15">
        <v>4.0</v>
      </c>
      <c r="F107" s="15">
        <v>1.3</v>
      </c>
      <c r="G107" s="16" t="s">
        <v>367</v>
      </c>
      <c r="H107" s="15" t="s">
        <v>32</v>
      </c>
      <c r="I107" s="17">
        <v>25000.0</v>
      </c>
      <c r="J107" s="18">
        <v>44648.37291666667</v>
      </c>
      <c r="K107" s="19">
        <v>44655.402083333334</v>
      </c>
      <c r="L107" s="18">
        <v>44655.7375</v>
      </c>
      <c r="M107" s="15"/>
      <c r="N107" s="21" t="s">
        <v>33</v>
      </c>
      <c r="O107" s="15">
        <v>0.0</v>
      </c>
      <c r="P107" s="15" t="s">
        <v>34</v>
      </c>
      <c r="Q107" s="22">
        <v>1.0</v>
      </c>
      <c r="R107" s="23">
        <f>Enduser_Deliverytime-Order_Create_Time</f>
        <v>7.364583333</v>
      </c>
      <c r="S107" s="23">
        <f>Enduser_Plan_Deliverytime-Order_Create_Time</f>
        <v>7.029166667</v>
      </c>
      <c r="T107" s="23">
        <f>Enduser_Deliverytime-HubVN_Pickup_Time</f>
        <v>0.07847222222</v>
      </c>
      <c r="U107" s="24">
        <f>HubVN_Receiving_Time-HubCN_Pickup_Time</f>
        <v>3.002083333</v>
      </c>
      <c r="V107" s="24">
        <f>Plan_HubVN_Receiving_Time-Plan_HubCN_Pickup_Time</f>
        <v>2.001388889</v>
      </c>
      <c r="W107" s="15" t="s">
        <v>124</v>
      </c>
      <c r="X107" s="25" t="str">
        <f>IF(LEFT(Khu_Vực,4)="Quận","Quận","Huyện")</f>
        <v>Quận</v>
      </c>
      <c r="Y107" s="25" t="str">
        <f>IFS(Grossweight&lt;=1,"A",AND(1&lt;Grossweight,Grossweight&lt;=2),"B",AND(2&lt;Grossweight,Grossweight&lt;=3),"C",AND(3&lt;Grossweight,Grossweight&lt;=4),"D",Grossweight&gt;=4,"E")</f>
        <v>B</v>
      </c>
      <c r="Z10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13000</v>
      </c>
      <c r="AA107" s="26" t="s">
        <v>40</v>
      </c>
      <c r="AB10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26000</v>
      </c>
      <c r="AC107" s="26">
        <f>IF(Carrier_2="ECLogistics",0.167,IF(Carrier_2="LogExpress",0.139,0.104))</f>
        <v>0.139</v>
      </c>
    </row>
    <row r="108" ht="15.75" customHeight="1">
      <c r="A108" s="4" t="s">
        <v>368</v>
      </c>
      <c r="B108" s="4" t="s">
        <v>369</v>
      </c>
      <c r="C108" s="4">
        <v>130207.0</v>
      </c>
      <c r="D108" s="4" t="str">
        <f>HubVN_ID</f>
        <v>LECVNHĐ</v>
      </c>
      <c r="E108" s="4">
        <v>3.0</v>
      </c>
      <c r="F108" s="4">
        <v>2.8</v>
      </c>
      <c r="G108" s="5" t="s">
        <v>370</v>
      </c>
      <c r="H108" s="4" t="s">
        <v>32</v>
      </c>
      <c r="I108" s="6">
        <v>223900.0</v>
      </c>
      <c r="J108" s="7">
        <v>44648.78888888889</v>
      </c>
      <c r="K108" s="8">
        <v>44655.45138888889</v>
      </c>
      <c r="L108" s="7">
        <v>44655.75763888889</v>
      </c>
      <c r="M108" s="4"/>
      <c r="N108" s="9" t="s">
        <v>33</v>
      </c>
      <c r="O108" s="4">
        <v>0.0</v>
      </c>
      <c r="P108" s="4" t="s">
        <v>40</v>
      </c>
      <c r="Q108" s="10">
        <v>2.0</v>
      </c>
      <c r="R108" s="11">
        <f>Enduser_Deliverytime-Order_Create_Time</f>
        <v>6.96875</v>
      </c>
      <c r="S108" s="11">
        <f>Enduser_Plan_Deliverytime-Order_Create_Time</f>
        <v>6.6625</v>
      </c>
      <c r="T108" s="11">
        <f>Enduser_Deliverytime-HubVN_Pickup_Time</f>
        <v>0.14375</v>
      </c>
      <c r="U108" s="12">
        <f>HubVN_Receiving_Time-HubCN_Pickup_Time</f>
        <v>3.001388889</v>
      </c>
      <c r="V108" s="12">
        <f>Plan_HubVN_Receiving_Time-Plan_HubCN_Pickup_Time</f>
        <v>3.002777778</v>
      </c>
      <c r="W108" s="4" t="s">
        <v>137</v>
      </c>
      <c r="X108" s="13" t="str">
        <f>IF(LEFT(Khu_Vực,4)="Quận","Quận","Huyện")</f>
        <v>Quận</v>
      </c>
      <c r="Y108" s="13" t="str">
        <f>IFS(Grossweight&lt;=1,"A",AND(1&lt;Grossweight,Grossweight&lt;=2),"B",AND(2&lt;Grossweight,Grossweight&lt;=3),"C",AND(3&lt;Grossweight,Grossweight&lt;=4),"D",Grossweight&gt;=4,"E")</f>
        <v>C</v>
      </c>
      <c r="Z10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56000</v>
      </c>
      <c r="AA10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0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28000</v>
      </c>
      <c r="AC108" s="14">
        <f>IF(Carrier_2="ECLogistics",0.167,IF(Carrier_2="LogExpress",0.139,0.104))</f>
        <v>0.167</v>
      </c>
    </row>
    <row r="109" ht="15.75" customHeight="1">
      <c r="A109" s="15" t="s">
        <v>371</v>
      </c>
      <c r="B109" s="15" t="s">
        <v>372</v>
      </c>
      <c r="C109" s="15">
        <v>130411.0</v>
      </c>
      <c r="D109" s="15" t="str">
        <f>HubVN_ID</f>
        <v>LECVNLB</v>
      </c>
      <c r="E109" s="15">
        <v>3.0</v>
      </c>
      <c r="F109" s="15">
        <v>2.5</v>
      </c>
      <c r="G109" s="16" t="s">
        <v>373</v>
      </c>
      <c r="H109" s="15" t="s">
        <v>32</v>
      </c>
      <c r="I109" s="17">
        <v>248000.0</v>
      </c>
      <c r="J109" s="18">
        <v>44649.73541666667</v>
      </c>
      <c r="K109" s="19">
        <v>44652.65</v>
      </c>
      <c r="L109" s="18">
        <v>44653.53125</v>
      </c>
      <c r="M109" s="15"/>
      <c r="N109" s="21" t="s">
        <v>33</v>
      </c>
      <c r="O109" s="15">
        <v>0.0</v>
      </c>
      <c r="P109" s="15" t="s">
        <v>34</v>
      </c>
      <c r="Q109" s="22">
        <v>4.0</v>
      </c>
      <c r="R109" s="23">
        <f>Enduser_Deliverytime-Order_Create_Time</f>
        <v>3.795833333</v>
      </c>
      <c r="S109" s="23">
        <f>Enduser_Plan_Deliverytime-Order_Create_Time</f>
        <v>2.914583333</v>
      </c>
      <c r="T109" s="23">
        <f>Enduser_Deliverytime-HubVN_Pickup_Time</f>
        <v>0.1604166667</v>
      </c>
      <c r="U109" s="24">
        <f>HubVN_Receiving_Time-HubCN_Pickup_Time</f>
        <v>3.003472222</v>
      </c>
      <c r="V109" s="24">
        <f>Plan_HubVN_Receiving_Time-Plan_HubCN_Pickup_Time</f>
        <v>2.002777778</v>
      </c>
      <c r="W109" s="15" t="s">
        <v>97</v>
      </c>
      <c r="X109" s="25" t="str">
        <f>IF(LEFT(Khu_Vực,4)="Quận","Quận","Huyện")</f>
        <v>Quận</v>
      </c>
      <c r="Y109" s="25" t="str">
        <f>IFS(Grossweight&lt;=1,"A",AND(1&lt;Grossweight,Grossweight&lt;=2),"B",AND(2&lt;Grossweight,Grossweight&lt;=3),"C",AND(3&lt;Grossweight,Grossweight&lt;=4),"D",Grossweight&gt;=4,"E")</f>
        <v>C</v>
      </c>
      <c r="Z10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25000</v>
      </c>
      <c r="AA10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0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25000</v>
      </c>
      <c r="AC109" s="26">
        <f>IF(Carrier_2="ECLogistics",0.167,IF(Carrier_2="LogExpress",0.139,0.104))</f>
        <v>0.167</v>
      </c>
    </row>
    <row r="110" ht="15.75" customHeight="1">
      <c r="A110" s="4" t="s">
        <v>374</v>
      </c>
      <c r="B110" s="4" t="s">
        <v>375</v>
      </c>
      <c r="C110" s="4">
        <v>130331.0</v>
      </c>
      <c r="D110" s="4" t="str">
        <f>HubVN_ID</f>
        <v>LECVNLB</v>
      </c>
      <c r="E110" s="4">
        <v>2.0</v>
      </c>
      <c r="F110" s="4">
        <v>1.2</v>
      </c>
      <c r="G110" s="5" t="s">
        <v>376</v>
      </c>
      <c r="H110" s="4" t="s">
        <v>32</v>
      </c>
      <c r="I110" s="6">
        <v>240300.0</v>
      </c>
      <c r="J110" s="7">
        <v>44649.74097222222</v>
      </c>
      <c r="K110" s="8">
        <v>44652.675</v>
      </c>
      <c r="L110" s="7">
        <v>44655.600694444445</v>
      </c>
      <c r="M110" s="4"/>
      <c r="N110" s="9" t="s">
        <v>33</v>
      </c>
      <c r="O110" s="4">
        <v>0.0</v>
      </c>
      <c r="P110" s="4" t="s">
        <v>34</v>
      </c>
      <c r="Q110" s="10">
        <v>4.0</v>
      </c>
      <c r="R110" s="11">
        <f>Enduser_Deliverytime-Order_Create_Time</f>
        <v>5.859722222</v>
      </c>
      <c r="S110" s="11">
        <f>Enduser_Plan_Deliverytime-Order_Create_Time</f>
        <v>2.934027778</v>
      </c>
      <c r="T110" s="11">
        <f>Enduser_Deliverytime-HubVN_Pickup_Time</f>
        <v>0.20625</v>
      </c>
      <c r="U110" s="12">
        <f>HubVN_Receiving_Time-HubCN_Pickup_Time</f>
        <v>3.00625</v>
      </c>
      <c r="V110" s="12">
        <f>Plan_HubVN_Receiving_Time-Plan_HubCN_Pickup_Time</f>
        <v>3.503472222</v>
      </c>
      <c r="W110" s="4" t="s">
        <v>124</v>
      </c>
      <c r="X110" s="13" t="str">
        <f>IF(LEFT(Khu_Vực,4)="Quận","Quận","Huyện")</f>
        <v>Quận</v>
      </c>
      <c r="Y110" s="13" t="str">
        <f>IFS(Grossweight&lt;=1,"A",AND(1&lt;Grossweight,Grossweight&lt;=2),"B",AND(2&lt;Grossweight,Grossweight&lt;=3),"C",AND(3&lt;Grossweight,Grossweight&lt;=4),"D",Grossweight&gt;=4,"E")</f>
        <v>B</v>
      </c>
      <c r="Z11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12000</v>
      </c>
      <c r="AA110" s="14" t="s">
        <v>40</v>
      </c>
      <c r="AB11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24000</v>
      </c>
      <c r="AC110" s="14">
        <f>IF(Carrier_2="ECLogistics",0.167,IF(Carrier_2="LogExpress",0.139,0.104))</f>
        <v>0.139</v>
      </c>
    </row>
    <row r="111" ht="15.75" customHeight="1">
      <c r="A111" s="15" t="s">
        <v>377</v>
      </c>
      <c r="B111" s="15" t="s">
        <v>378</v>
      </c>
      <c r="C111" s="15">
        <v>130166.0</v>
      </c>
      <c r="D111" s="15" t="str">
        <f>HubVN_ID</f>
        <v>LECVNHĐ</v>
      </c>
      <c r="E111" s="15">
        <v>3.0</v>
      </c>
      <c r="F111" s="15">
        <v>1.3</v>
      </c>
      <c r="G111" s="16" t="s">
        <v>379</v>
      </c>
      <c r="H111" s="15" t="s">
        <v>32</v>
      </c>
      <c r="I111" s="17">
        <v>689500.0</v>
      </c>
      <c r="J111" s="18">
        <v>44650.39444444444</v>
      </c>
      <c r="K111" s="19">
        <v>44653.67013888889</v>
      </c>
      <c r="L111" s="18">
        <v>44656.75347222222</v>
      </c>
      <c r="M111" s="15"/>
      <c r="N111" s="21" t="s">
        <v>33</v>
      </c>
      <c r="O111" s="15">
        <v>0.0</v>
      </c>
      <c r="P111" s="15" t="s">
        <v>34</v>
      </c>
      <c r="Q111" s="22">
        <v>3.0</v>
      </c>
      <c r="R111" s="23">
        <f>Enduser_Deliverytime-Order_Create_Time</f>
        <v>6.359027778</v>
      </c>
      <c r="S111" s="23">
        <f>Enduser_Plan_Deliverytime-Order_Create_Time</f>
        <v>3.275694444</v>
      </c>
      <c r="T111" s="23">
        <f>Enduser_Deliverytime-HubVN_Pickup_Time</f>
        <v>0.1631944444</v>
      </c>
      <c r="U111" s="24">
        <f>HubVN_Receiving_Time-HubCN_Pickup_Time</f>
        <v>4.00625</v>
      </c>
      <c r="V111" s="24">
        <f>Plan_HubVN_Receiving_Time-Plan_HubCN_Pickup_Time</f>
        <v>3.504861111</v>
      </c>
      <c r="W111" s="15" t="s">
        <v>45</v>
      </c>
      <c r="X111" s="25" t="str">
        <f>IF(LEFT(Khu_Vực,4)="Quận","Quận","Huyện")</f>
        <v>Quận</v>
      </c>
      <c r="Y111" s="25" t="str">
        <f>IFS(Grossweight&lt;=1,"A",AND(1&lt;Grossweight,Grossweight&lt;=2),"B",AND(2&lt;Grossweight,Grossweight&lt;=3),"C",AND(3&lt;Grossweight,Grossweight&lt;=4),"D",Grossweight&gt;=4,"E")</f>
        <v>B</v>
      </c>
      <c r="Z11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13000</v>
      </c>
      <c r="AA111" s="26" t="s">
        <v>40</v>
      </c>
      <c r="AB11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26000</v>
      </c>
      <c r="AC111" s="26">
        <f>IF(Carrier_2="ECLogistics",0.167,IF(Carrier_2="LogExpress",0.139,0.104))</f>
        <v>0.139</v>
      </c>
    </row>
    <row r="112" ht="15.75" customHeight="1">
      <c r="A112" s="4" t="s">
        <v>380</v>
      </c>
      <c r="B112" s="4" t="s">
        <v>381</v>
      </c>
      <c r="C112" s="4">
        <v>130339.0</v>
      </c>
      <c r="D112" s="4" t="str">
        <f>HubVN_ID</f>
        <v>LECVNHĐ</v>
      </c>
      <c r="E112" s="4">
        <v>1.0</v>
      </c>
      <c r="F112" s="4">
        <v>1.0</v>
      </c>
      <c r="G112" s="5" t="s">
        <v>382</v>
      </c>
      <c r="H112" s="4" t="s">
        <v>53</v>
      </c>
      <c r="I112" s="6">
        <v>0.0</v>
      </c>
      <c r="J112" s="7">
        <v>44649.834027777775</v>
      </c>
      <c r="K112" s="8">
        <v>44654.669444444444</v>
      </c>
      <c r="L112" s="7">
        <v>44655.71388888889</v>
      </c>
      <c r="M112" s="4"/>
      <c r="N112" s="9" t="s">
        <v>33</v>
      </c>
      <c r="O112" s="4">
        <v>0.0</v>
      </c>
      <c r="P112" s="4" t="s">
        <v>34</v>
      </c>
      <c r="Q112" s="10">
        <v>3.0</v>
      </c>
      <c r="R112" s="11">
        <f>Enduser_Deliverytime-Order_Create_Time</f>
        <v>5.879861111</v>
      </c>
      <c r="S112" s="11">
        <f>Enduser_Plan_Deliverytime-Order_Create_Time</f>
        <v>4.835416667</v>
      </c>
      <c r="T112" s="11">
        <f>Enduser_Deliverytime-HubVN_Pickup_Time</f>
        <v>0.07847222222</v>
      </c>
      <c r="U112" s="12">
        <f>HubVN_Receiving_Time-HubCN_Pickup_Time</f>
        <v>3.003472222</v>
      </c>
      <c r="V112" s="12">
        <f>Plan_HubVN_Receiving_Time-Plan_HubCN_Pickup_Time</f>
        <v>3.002777778</v>
      </c>
      <c r="W112" s="4" t="s">
        <v>137</v>
      </c>
      <c r="X112" s="13" t="str">
        <f>IF(LEFT(Khu_Vực,4)="Quận","Quận","Huyện")</f>
        <v>Quận</v>
      </c>
      <c r="Y112" s="13" t="str">
        <f>IFS(Grossweight&lt;=1,"A",AND(1&lt;Grossweight,Grossweight&lt;=2),"B",AND(2&lt;Grossweight,Grossweight&lt;=3),"C",AND(3&lt;Grossweight,Grossweight&lt;=4),"D",Grossweight&gt;=4,"E")</f>
        <v>A</v>
      </c>
      <c r="Z11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10000</v>
      </c>
      <c r="AA112"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1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112" s="14">
        <f>IF(Carrier_2="ECLogistics",0.167,IF(Carrier_2="LogExpress",0.139,0.104))</f>
        <v>0.139</v>
      </c>
    </row>
    <row r="113" ht="15.75" customHeight="1">
      <c r="A113" s="15" t="s">
        <v>383</v>
      </c>
      <c r="B113" s="15" t="s">
        <v>384</v>
      </c>
      <c r="C113" s="15">
        <v>130326.0</v>
      </c>
      <c r="D113" s="15" t="str">
        <f>HubVN_ID</f>
        <v>LECVNTL</v>
      </c>
      <c r="E113" s="15">
        <v>5.0</v>
      </c>
      <c r="F113" s="15">
        <v>1.2</v>
      </c>
      <c r="G113" s="16" t="s">
        <v>385</v>
      </c>
      <c r="H113" s="15" t="s">
        <v>53</v>
      </c>
      <c r="I113" s="17">
        <v>0.0</v>
      </c>
      <c r="J113" s="18">
        <v>44647.26388888889</v>
      </c>
      <c r="K113" s="19">
        <v>44652.385416666664</v>
      </c>
      <c r="L113" s="18">
        <v>44653.49375</v>
      </c>
      <c r="M113" s="15"/>
      <c r="N113" s="21" t="s">
        <v>33</v>
      </c>
      <c r="O113" s="15">
        <v>0.0</v>
      </c>
      <c r="P113" s="15" t="s">
        <v>40</v>
      </c>
      <c r="Q113" s="22">
        <v>2.0</v>
      </c>
      <c r="R113" s="23">
        <f>Enduser_Deliverytime-Order_Create_Time</f>
        <v>6.229861111</v>
      </c>
      <c r="S113" s="23">
        <f>Enduser_Plan_Deliverytime-Order_Create_Time</f>
        <v>5.121527778</v>
      </c>
      <c r="T113" s="23">
        <f>Enduser_Deliverytime-HubVN_Pickup_Time</f>
        <v>0.1215277778</v>
      </c>
      <c r="U113" s="24">
        <f>HubVN_Receiving_Time-HubCN_Pickup_Time</f>
        <v>3.004166667</v>
      </c>
      <c r="V113" s="24">
        <f>Plan_HubVN_Receiving_Time-Plan_HubCN_Pickup_Time</f>
        <v>3.005555556</v>
      </c>
      <c r="W113" s="15" t="s">
        <v>49</v>
      </c>
      <c r="X113" s="25" t="str">
        <f>IF(LEFT(Khu_Vực,4)="Quận","Quận","Huyện")</f>
        <v>Quận</v>
      </c>
      <c r="Y113" s="25" t="str">
        <f>IFS(Grossweight&lt;=1,"A",AND(1&lt;Grossweight,Grossweight&lt;=2),"B",AND(2&lt;Grossweight,Grossweight&lt;=3),"C",AND(3&lt;Grossweight,Grossweight&lt;=4),"D",Grossweight&gt;=4,"E")</f>
        <v>B</v>
      </c>
      <c r="Z11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24000</v>
      </c>
      <c r="AA113" s="26" t="s">
        <v>40</v>
      </c>
      <c r="AB11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24000</v>
      </c>
      <c r="AC113" s="26">
        <f>IF(Carrier_2="ECLogistics",0.167,IF(Carrier_2="LogExpress",0.139,0.104))</f>
        <v>0.139</v>
      </c>
    </row>
    <row r="114" ht="15.75" customHeight="1">
      <c r="A114" s="4" t="s">
        <v>386</v>
      </c>
      <c r="B114" s="4" t="s">
        <v>387</v>
      </c>
      <c r="C114" s="4">
        <v>130427.0</v>
      </c>
      <c r="D114" s="4" t="str">
        <f>HubVN_ID</f>
        <v>LECVNHĐ</v>
      </c>
      <c r="E114" s="4">
        <v>3.0</v>
      </c>
      <c r="F114" s="4">
        <v>3.7</v>
      </c>
      <c r="G114" s="5" t="s">
        <v>388</v>
      </c>
      <c r="H114" s="4" t="s">
        <v>53</v>
      </c>
      <c r="I114" s="6">
        <v>0.0</v>
      </c>
      <c r="J114" s="7">
        <v>44648.8875</v>
      </c>
      <c r="K114" s="8">
        <v>44653.67013888889</v>
      </c>
      <c r="L114" s="7">
        <v>44653.865277777775</v>
      </c>
      <c r="M114" s="4"/>
      <c r="N114" s="9" t="s">
        <v>33</v>
      </c>
      <c r="O114" s="4">
        <v>0.0</v>
      </c>
      <c r="P114" s="4" t="s">
        <v>34</v>
      </c>
      <c r="Q114" s="10">
        <v>3.0</v>
      </c>
      <c r="R114" s="11">
        <f>Enduser_Deliverytime-Order_Create_Time</f>
        <v>4.977777778</v>
      </c>
      <c r="S114" s="11">
        <f>Enduser_Plan_Deliverytime-Order_Create_Time</f>
        <v>4.782638889</v>
      </c>
      <c r="T114" s="11">
        <f>Enduser_Deliverytime-HubVN_Pickup_Time</f>
        <v>0.2458333333</v>
      </c>
      <c r="U114" s="12">
        <f>HubVN_Receiving_Time-HubCN_Pickup_Time</f>
        <v>4.002777778</v>
      </c>
      <c r="V114" s="12">
        <f>Plan_HubVN_Receiving_Time-Plan_HubCN_Pickup_Time</f>
        <v>1.50625</v>
      </c>
      <c r="W114" s="4" t="s">
        <v>45</v>
      </c>
      <c r="X114" s="13" t="str">
        <f>IF(LEFT(Khu_Vực,4)="Quận","Quận","Huyện")</f>
        <v>Quận</v>
      </c>
      <c r="Y114" s="13" t="str">
        <f>IFS(Grossweight&lt;=1,"A",AND(1&lt;Grossweight,Grossweight&lt;=2),"B",AND(2&lt;Grossweight,Grossweight&lt;=3),"C",AND(3&lt;Grossweight,Grossweight&lt;=4),"D",Grossweight&gt;=4,"E")</f>
        <v>D</v>
      </c>
      <c r="Z11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37000</v>
      </c>
      <c r="AA11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1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37000</v>
      </c>
      <c r="AC114" s="14">
        <f>IF(Carrier_2="ECLogistics",0.167,IF(Carrier_2="LogExpress",0.139,0.104))</f>
        <v>0.167</v>
      </c>
    </row>
    <row r="115" ht="15.75" customHeight="1">
      <c r="A115" s="15" t="s">
        <v>389</v>
      </c>
      <c r="B115" s="15" t="s">
        <v>390</v>
      </c>
      <c r="C115" s="15">
        <v>130442.0</v>
      </c>
      <c r="D115" s="15" t="str">
        <f>HubVN_ID</f>
        <v>LECVNLB</v>
      </c>
      <c r="E115" s="15">
        <v>2.0</v>
      </c>
      <c r="F115" s="15">
        <v>1.5</v>
      </c>
      <c r="G115" s="16" t="s">
        <v>391</v>
      </c>
      <c r="H115" s="15" t="s">
        <v>32</v>
      </c>
      <c r="I115" s="17">
        <v>170000.0</v>
      </c>
      <c r="J115" s="18">
        <v>44648.78958333333</v>
      </c>
      <c r="K115" s="19">
        <v>44655.399305555555</v>
      </c>
      <c r="L115" s="18">
        <v>44655.75069444445</v>
      </c>
      <c r="M115" s="15"/>
      <c r="N115" s="21" t="s">
        <v>33</v>
      </c>
      <c r="O115" s="15">
        <v>0.0</v>
      </c>
      <c r="P115" s="15" t="s">
        <v>40</v>
      </c>
      <c r="Q115" s="22">
        <v>2.0</v>
      </c>
      <c r="R115" s="23">
        <f>Enduser_Deliverytime-Order_Create_Time</f>
        <v>6.961111111</v>
      </c>
      <c r="S115" s="23">
        <f>Enduser_Plan_Deliverytime-Order_Create_Time</f>
        <v>6.609722222</v>
      </c>
      <c r="T115" s="23">
        <f>Enduser_Deliverytime-HubVN_Pickup_Time</f>
        <v>0.1430555556</v>
      </c>
      <c r="U115" s="24">
        <f>HubVN_Receiving_Time-HubCN_Pickup_Time</f>
        <v>3.002083333</v>
      </c>
      <c r="V115" s="24">
        <f>Plan_HubVN_Receiving_Time-Plan_HubCN_Pickup_Time</f>
        <v>2.003472222</v>
      </c>
      <c r="W115" s="15" t="s">
        <v>71</v>
      </c>
      <c r="X115" s="25" t="str">
        <f>IF(LEFT(Khu_Vực,4)="Quận","Quận","Huyện")</f>
        <v>Quận</v>
      </c>
      <c r="Y115" s="25" t="str">
        <f>IFS(Grossweight&lt;=1,"A",AND(1&lt;Grossweight,Grossweight&lt;=2),"B",AND(2&lt;Grossweight,Grossweight&lt;=3),"C",AND(3&lt;Grossweight,Grossweight&lt;=4),"D",Grossweight&gt;=4,"E")</f>
        <v>B</v>
      </c>
      <c r="Z11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30000</v>
      </c>
      <c r="AA115" s="26" t="s">
        <v>40</v>
      </c>
      <c r="AB11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30000</v>
      </c>
      <c r="AC115" s="26">
        <f>IF(Carrier_2="ECLogistics",0.167,IF(Carrier_2="LogExpress",0.139,0.104))</f>
        <v>0.139</v>
      </c>
    </row>
    <row r="116" ht="15.75" customHeight="1">
      <c r="A116" s="4" t="s">
        <v>392</v>
      </c>
      <c r="B116" s="4" t="s">
        <v>393</v>
      </c>
      <c r="C116" s="4">
        <v>130170.0</v>
      </c>
      <c r="D116" s="4" t="str">
        <f>HubVN_ID</f>
        <v>LECVNLB</v>
      </c>
      <c r="E116" s="4">
        <v>5.0</v>
      </c>
      <c r="F116" s="4">
        <v>2.7</v>
      </c>
      <c r="G116" s="5" t="s">
        <v>394</v>
      </c>
      <c r="H116" s="4" t="s">
        <v>32</v>
      </c>
      <c r="I116" s="6">
        <v>121816.0</v>
      </c>
      <c r="J116" s="7">
        <v>44648.322222222225</v>
      </c>
      <c r="K116" s="8">
        <v>44653.39861111111</v>
      </c>
      <c r="L116" s="7">
        <v>44653.74930555555</v>
      </c>
      <c r="M116" s="4"/>
      <c r="N116" s="9" t="s">
        <v>33</v>
      </c>
      <c r="O116" s="4">
        <v>0.0</v>
      </c>
      <c r="P116" s="4" t="s">
        <v>40</v>
      </c>
      <c r="Q116" s="10">
        <v>3.0</v>
      </c>
      <c r="R116" s="11">
        <f>Enduser_Deliverytime-Order_Create_Time</f>
        <v>5.427083333</v>
      </c>
      <c r="S116" s="11">
        <f>Enduser_Plan_Deliverytime-Order_Create_Time</f>
        <v>5.076388889</v>
      </c>
      <c r="T116" s="11">
        <f>Enduser_Deliverytime-HubVN_Pickup_Time</f>
        <v>0.1430555556</v>
      </c>
      <c r="U116" s="12">
        <f>HubVN_Receiving_Time-HubCN_Pickup_Time</f>
        <v>3.50625</v>
      </c>
      <c r="V116" s="12">
        <f>Plan_HubVN_Receiving_Time-Plan_HubCN_Pickup_Time</f>
        <v>1.502777778</v>
      </c>
      <c r="W116" s="4" t="s">
        <v>93</v>
      </c>
      <c r="X116" s="13" t="str">
        <f>IF(LEFT(Khu_Vực,4)="Quận","Quận","Huyện")</f>
        <v>Quận</v>
      </c>
      <c r="Y116" s="13" t="str">
        <f>IFS(Grossweight&lt;=1,"A",AND(1&lt;Grossweight,Grossweight&lt;=2),"B",AND(2&lt;Grossweight,Grossweight&lt;=3),"C",AND(3&lt;Grossweight,Grossweight&lt;=4),"D",Grossweight&gt;=4,"E")</f>
        <v>C</v>
      </c>
      <c r="Z11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54000</v>
      </c>
      <c r="AA11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1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27000</v>
      </c>
      <c r="AC116" s="14">
        <f>IF(Carrier_2="ECLogistics",0.167,IF(Carrier_2="LogExpress",0.139,0.104))</f>
        <v>0.167</v>
      </c>
    </row>
    <row r="117" ht="15.75" customHeight="1">
      <c r="A117" s="15" t="s">
        <v>395</v>
      </c>
      <c r="B117" s="15" t="s">
        <v>396</v>
      </c>
      <c r="C117" s="15">
        <v>130166.0</v>
      </c>
      <c r="D117" s="15" t="str">
        <f>HubVN_ID</f>
        <v>LECVNLB</v>
      </c>
      <c r="E117" s="15">
        <v>5.0</v>
      </c>
      <c r="F117" s="15">
        <v>1.4</v>
      </c>
      <c r="G117" s="16" t="s">
        <v>397</v>
      </c>
      <c r="H117" s="15" t="s">
        <v>32</v>
      </c>
      <c r="I117" s="17">
        <v>68000.0</v>
      </c>
      <c r="J117" s="18">
        <v>44647.33611111111</v>
      </c>
      <c r="K117" s="19">
        <v>44651.65972222222</v>
      </c>
      <c r="L117" s="18">
        <v>44652.73333333333</v>
      </c>
      <c r="M117" s="15"/>
      <c r="N117" s="21" t="s">
        <v>33</v>
      </c>
      <c r="O117" s="15">
        <v>0.0</v>
      </c>
      <c r="P117" s="15" t="s">
        <v>64</v>
      </c>
      <c r="Q117" s="22">
        <v>3.0</v>
      </c>
      <c r="R117" s="23">
        <f>Enduser_Deliverytime-Order_Create_Time</f>
        <v>5.397222222</v>
      </c>
      <c r="S117" s="23">
        <f>Enduser_Plan_Deliverytime-Order_Create_Time</f>
        <v>4.323611111</v>
      </c>
      <c r="T117" s="23">
        <f>Enduser_Deliverytime-HubVN_Pickup_Time</f>
        <v>0.1652777778</v>
      </c>
      <c r="U117" s="24">
        <f>HubVN_Receiving_Time-HubCN_Pickup_Time</f>
        <v>2.504166667</v>
      </c>
      <c r="V117" s="24">
        <f>Plan_HubVN_Receiving_Time-Plan_HubCN_Pickup_Time</f>
        <v>2.002083333</v>
      </c>
      <c r="W117" s="15" t="s">
        <v>120</v>
      </c>
      <c r="X117" s="25" t="str">
        <f>IF(LEFT(Khu_Vực,4)="Quận","Quận","Huyện")</f>
        <v>Quận</v>
      </c>
      <c r="Y117" s="25" t="str">
        <f>IFS(Grossweight&lt;=1,"A",AND(1&lt;Grossweight,Grossweight&lt;=2),"B",AND(2&lt;Grossweight,Grossweight&lt;=3),"C",AND(3&lt;Grossweight,Grossweight&lt;=4),"D",Grossweight&gt;=4,"E")</f>
        <v>B</v>
      </c>
      <c r="Z11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15400</v>
      </c>
      <c r="AA117" s="26" t="s">
        <v>40</v>
      </c>
      <c r="AB11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28000</v>
      </c>
      <c r="AC117" s="26">
        <f>IF(Carrier_2="ECLogistics",0.167,IF(Carrier_2="LogExpress",0.139,0.104))</f>
        <v>0.139</v>
      </c>
    </row>
    <row r="118" ht="15.75" customHeight="1">
      <c r="A118" s="4" t="s">
        <v>398</v>
      </c>
      <c r="B118" s="4" t="s">
        <v>399</v>
      </c>
      <c r="C118" s="4">
        <v>130328.0</v>
      </c>
      <c r="D118" s="4" t="str">
        <f>HubVN_ID</f>
        <v>LECVNLB</v>
      </c>
      <c r="E118" s="4">
        <v>5.0</v>
      </c>
      <c r="F118" s="4">
        <v>2.7</v>
      </c>
      <c r="G118" s="5" t="s">
        <v>400</v>
      </c>
      <c r="H118" s="4" t="s">
        <v>32</v>
      </c>
      <c r="I118" s="6">
        <v>248000.0</v>
      </c>
      <c r="J118" s="7">
        <v>44647.354166666664</v>
      </c>
      <c r="K118" s="8">
        <v>44652.40277777778</v>
      </c>
      <c r="L118" s="7">
        <v>44652.72152777778</v>
      </c>
      <c r="M118" s="28">
        <v>44652.50208333333</v>
      </c>
      <c r="N118" s="9" t="s">
        <v>116</v>
      </c>
      <c r="O118" s="4">
        <v>0.0</v>
      </c>
      <c r="P118" s="4" t="s">
        <v>34</v>
      </c>
      <c r="Q118" s="10">
        <v>3.0</v>
      </c>
      <c r="R118" s="11">
        <f>Enduser_Deliverytime-Order_Create_Time</f>
        <v>5.367361111</v>
      </c>
      <c r="S118" s="11">
        <f>Enduser_Plan_Deliverytime-Order_Create_Time</f>
        <v>5.048611111</v>
      </c>
      <c r="T118" s="11">
        <f>Enduser_Deliverytime-HubVN_Pickup_Time</f>
        <v>0.07986111111</v>
      </c>
      <c r="U118" s="12">
        <f>HubVN_Receiving_Time-HubCN_Pickup_Time</f>
        <v>3.001388889</v>
      </c>
      <c r="V118" s="12">
        <f>Plan_HubVN_Receiving_Time-Plan_HubCN_Pickup_Time</f>
        <v>3.501388889</v>
      </c>
      <c r="W118" s="4" t="s">
        <v>120</v>
      </c>
      <c r="X118" s="13" t="str">
        <f>IF(LEFT(Khu_Vực,4)="Quận","Quận","Huyện")</f>
        <v>Quận</v>
      </c>
      <c r="Y118" s="13" t="str">
        <f>IFS(Grossweight&lt;=1,"A",AND(1&lt;Grossweight,Grossweight&lt;=2),"B",AND(2&lt;Grossweight,Grossweight&lt;=3),"C",AND(3&lt;Grossweight,Grossweight&lt;=4),"D",Grossweight&gt;=4,"E")</f>
        <v>C</v>
      </c>
      <c r="Z11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27000</v>
      </c>
      <c r="AA11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1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27000</v>
      </c>
      <c r="AC118" s="14">
        <f>IF(Carrier_2="ECLogistics",0.167,IF(Carrier_2="LogExpress",0.139,0.104))</f>
        <v>0.167</v>
      </c>
    </row>
    <row r="119" ht="15.75" customHeight="1">
      <c r="A119" s="15" t="s">
        <v>401</v>
      </c>
      <c r="B119" s="15" t="s">
        <v>402</v>
      </c>
      <c r="C119" s="15">
        <v>130170.0</v>
      </c>
      <c r="D119" s="15" t="str">
        <f>HubVN_ID</f>
        <v>LECVNLB</v>
      </c>
      <c r="E119" s="15">
        <v>3.0</v>
      </c>
      <c r="F119" s="15">
        <v>1.1</v>
      </c>
      <c r="G119" s="16" t="s">
        <v>403</v>
      </c>
      <c r="H119" s="15" t="s">
        <v>32</v>
      </c>
      <c r="I119" s="17">
        <v>331000.0</v>
      </c>
      <c r="J119" s="18">
        <v>44649.44375</v>
      </c>
      <c r="K119" s="19">
        <v>44655.68263888889</v>
      </c>
      <c r="L119" s="18">
        <v>44655.70694444444</v>
      </c>
      <c r="M119" s="20">
        <v>44654.775</v>
      </c>
      <c r="N119" s="21" t="s">
        <v>153</v>
      </c>
      <c r="O119" s="30">
        <v>44655.0</v>
      </c>
      <c r="P119" s="15" t="s">
        <v>34</v>
      </c>
      <c r="Q119" s="22">
        <v>2.0</v>
      </c>
      <c r="R119" s="23">
        <f>Enduser_Deliverytime-Order_Create_Time</f>
        <v>6.263194444</v>
      </c>
      <c r="S119" s="23">
        <f>Enduser_Plan_Deliverytime-Order_Create_Time</f>
        <v>6.238888889</v>
      </c>
      <c r="T119" s="23">
        <f>Enduser_Deliverytime-HubVN_Pickup_Time</f>
        <v>0.07708333333</v>
      </c>
      <c r="U119" s="24">
        <f>HubVN_Receiving_Time-HubCN_Pickup_Time</f>
        <v>2.504166667</v>
      </c>
      <c r="V119" s="24">
        <f>Plan_HubVN_Receiving_Time-Plan_HubCN_Pickup_Time</f>
        <v>3.502777778</v>
      </c>
      <c r="W119" s="30" t="s">
        <v>124</v>
      </c>
      <c r="X119" s="25" t="str">
        <f>IF(LEFT(Khu_Vực,4)="Quận","Quận","Huyện")</f>
        <v>Quận</v>
      </c>
      <c r="Y119" s="25" t="str">
        <f>IFS(Grossweight&lt;=1,"A",AND(1&lt;Grossweight,Grossweight&lt;=2),"B",AND(2&lt;Grossweight,Grossweight&lt;=3),"C",AND(3&lt;Grossweight,Grossweight&lt;=4),"D",Grossweight&gt;=4,"E")</f>
        <v>B</v>
      </c>
      <c r="Z11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11000</v>
      </c>
      <c r="AA119" s="26" t="s">
        <v>40</v>
      </c>
      <c r="AB11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22000</v>
      </c>
      <c r="AC119" s="26">
        <f>IF(Carrier_2="ECLogistics",0.167,IF(Carrier_2="LogExpress",0.139,0.104))</f>
        <v>0.139</v>
      </c>
    </row>
    <row r="120" ht="15.75" customHeight="1">
      <c r="A120" s="4" t="s">
        <v>404</v>
      </c>
      <c r="B120" s="4" t="s">
        <v>405</v>
      </c>
      <c r="C120" s="4">
        <v>130435.0</v>
      </c>
      <c r="D120" s="4" t="str">
        <f>HubVN_ID</f>
        <v>LECVNLB</v>
      </c>
      <c r="E120" s="4">
        <v>5.0</v>
      </c>
      <c r="F120" s="4">
        <v>2.4</v>
      </c>
      <c r="G120" s="5" t="s">
        <v>406</v>
      </c>
      <c r="H120" s="4" t="s">
        <v>53</v>
      </c>
      <c r="I120" s="6">
        <v>0.0</v>
      </c>
      <c r="J120" s="7">
        <v>44649.84305555555</v>
      </c>
      <c r="K120" s="8">
        <v>44655.64791666667</v>
      </c>
      <c r="L120" s="7">
        <v>44655.71527777778</v>
      </c>
      <c r="M120" s="4"/>
      <c r="N120" s="9" t="s">
        <v>33</v>
      </c>
      <c r="O120" s="4">
        <v>0.0</v>
      </c>
      <c r="P120" s="4" t="s">
        <v>34</v>
      </c>
      <c r="Q120" s="10">
        <v>3.0</v>
      </c>
      <c r="R120" s="11">
        <f>Enduser_Deliverytime-Order_Create_Time</f>
        <v>5.872222222</v>
      </c>
      <c r="S120" s="11">
        <f>Enduser_Plan_Deliverytime-Order_Create_Time</f>
        <v>5.804861111</v>
      </c>
      <c r="T120" s="11">
        <f>Enduser_Deliverytime-HubVN_Pickup_Time</f>
        <v>0.07777777778</v>
      </c>
      <c r="U120" s="12">
        <f>HubVN_Receiving_Time-HubCN_Pickup_Time</f>
        <v>3.004166667</v>
      </c>
      <c r="V120" s="12">
        <f>Plan_HubVN_Receiving_Time-Plan_HubCN_Pickup_Time</f>
        <v>3.003472222</v>
      </c>
      <c r="W120" s="4" t="s">
        <v>124</v>
      </c>
      <c r="X120" s="13" t="str">
        <f>IF(LEFT(Khu_Vực,4)="Quận","Quận","Huyện")</f>
        <v>Quận</v>
      </c>
      <c r="Y120" s="13" t="str">
        <f>IFS(Grossweight&lt;=1,"A",AND(1&lt;Grossweight,Grossweight&lt;=2),"B",AND(2&lt;Grossweight,Grossweight&lt;=3),"C",AND(3&lt;Grossweight,Grossweight&lt;=4),"D",Grossweight&gt;=4,"E")</f>
        <v>C</v>
      </c>
      <c r="Z12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24000</v>
      </c>
      <c r="AA12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2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24000</v>
      </c>
      <c r="AC120" s="14">
        <f>IF(Carrier_2="ECLogistics",0.167,IF(Carrier_2="LogExpress",0.139,0.104))</f>
        <v>0.167</v>
      </c>
    </row>
    <row r="121" ht="15.75" customHeight="1">
      <c r="A121" s="15" t="s">
        <v>407</v>
      </c>
      <c r="B121" s="15" t="s">
        <v>408</v>
      </c>
      <c r="C121" s="15">
        <v>130430.0</v>
      </c>
      <c r="D121" s="15" t="str">
        <f>HubVN_ID</f>
        <v>LECVNLB</v>
      </c>
      <c r="E121" s="15">
        <v>1.0</v>
      </c>
      <c r="F121" s="15">
        <v>0.1</v>
      </c>
      <c r="G121" s="16" t="s">
        <v>409</v>
      </c>
      <c r="H121" s="15" t="s">
        <v>53</v>
      </c>
      <c r="I121" s="17">
        <v>0.0</v>
      </c>
      <c r="J121" s="18">
        <v>44647.11111111111</v>
      </c>
      <c r="K121" s="19">
        <v>44651.654861111114</v>
      </c>
      <c r="L121" s="18">
        <v>44653.47708333333</v>
      </c>
      <c r="M121" s="15"/>
      <c r="N121" s="21" t="s">
        <v>33</v>
      </c>
      <c r="O121" s="15">
        <v>0.0</v>
      </c>
      <c r="P121" s="15" t="s">
        <v>40</v>
      </c>
      <c r="Q121" s="22">
        <v>3.0</v>
      </c>
      <c r="R121" s="23">
        <f>Enduser_Deliverytime-Order_Create_Time</f>
        <v>6.365972222</v>
      </c>
      <c r="S121" s="23">
        <f>Enduser_Plan_Deliverytime-Order_Create_Time</f>
        <v>4.54375</v>
      </c>
      <c r="T121" s="23">
        <f>Enduser_Deliverytime-HubVN_Pickup_Time</f>
        <v>0.1194444444</v>
      </c>
      <c r="U121" s="24">
        <f>HubVN_Receiving_Time-HubCN_Pickup_Time</f>
        <v>5.001388889</v>
      </c>
      <c r="V121" s="24">
        <f>Plan_HubVN_Receiving_Time-Plan_HubCN_Pickup_Time</f>
        <v>3.505555556</v>
      </c>
      <c r="W121" s="15" t="s">
        <v>97</v>
      </c>
      <c r="X121" s="25" t="str">
        <f>IF(LEFT(Khu_Vực,4)="Quận","Quận","Huyện")</f>
        <v>Quận</v>
      </c>
      <c r="Y121" s="25" t="str">
        <f>IFS(Grossweight&lt;=1,"A",AND(1&lt;Grossweight,Grossweight&lt;=2),"B",AND(2&lt;Grossweight,Grossweight&lt;=3),"C",AND(3&lt;Grossweight,Grossweight&lt;=4),"D",Grossweight&gt;=4,"E")</f>
        <v>A</v>
      </c>
      <c r="Z12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v>
      </c>
      <c r="AA121"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2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v>
      </c>
      <c r="AC121" s="26">
        <f>IF(Carrier_2="ECLogistics",0.167,IF(Carrier_2="LogExpress",0.139,0.104))</f>
        <v>0.139</v>
      </c>
    </row>
    <row r="122" ht="15.75" customHeight="1">
      <c r="A122" s="4" t="s">
        <v>410</v>
      </c>
      <c r="B122" s="4" t="s">
        <v>411</v>
      </c>
      <c r="C122" s="4">
        <v>130411.0</v>
      </c>
      <c r="D122" s="4" t="str">
        <f>HubVN_ID</f>
        <v>LECVNLB</v>
      </c>
      <c r="E122" s="4">
        <v>1.0</v>
      </c>
      <c r="F122" s="4">
        <v>1.9</v>
      </c>
      <c r="G122" s="5" t="s">
        <v>412</v>
      </c>
      <c r="H122" s="4" t="s">
        <v>32</v>
      </c>
      <c r="I122" s="6">
        <v>512000.0</v>
      </c>
      <c r="J122" s="7">
        <v>44646.58263888889</v>
      </c>
      <c r="K122" s="8">
        <v>44651.68541666667</v>
      </c>
      <c r="L122" s="7">
        <v>44652.47222222222</v>
      </c>
      <c r="M122" s="4"/>
      <c r="N122" s="9" t="s">
        <v>33</v>
      </c>
      <c r="O122" s="4">
        <v>0.0</v>
      </c>
      <c r="P122" s="4" t="s">
        <v>40</v>
      </c>
      <c r="Q122" s="10">
        <v>3.0</v>
      </c>
      <c r="R122" s="11">
        <f>Enduser_Deliverytime-Order_Create_Time</f>
        <v>5.889583333</v>
      </c>
      <c r="S122" s="11">
        <f>Enduser_Plan_Deliverytime-Order_Create_Time</f>
        <v>5.102777778</v>
      </c>
      <c r="T122" s="11">
        <f>Enduser_Deliverytime-HubVN_Pickup_Time</f>
        <v>0.1201388889</v>
      </c>
      <c r="U122" s="12">
        <f>HubVN_Receiving_Time-HubCN_Pickup_Time</f>
        <v>5.002083333</v>
      </c>
      <c r="V122" s="12">
        <f>Plan_HubVN_Receiving_Time-Plan_HubCN_Pickup_Time</f>
        <v>3.005555556</v>
      </c>
      <c r="W122" s="4" t="s">
        <v>71</v>
      </c>
      <c r="X122" s="13" t="str">
        <f>IF(LEFT(Khu_Vực,4)="Quận","Quận","Huyện")</f>
        <v>Quận</v>
      </c>
      <c r="Y122" s="13" t="str">
        <f>IFS(Grossweight&lt;=1,"A",AND(1&lt;Grossweight,Grossweight&lt;=2),"B",AND(2&lt;Grossweight,Grossweight&lt;=3),"C",AND(3&lt;Grossweight,Grossweight&lt;=4),"D",Grossweight&gt;=4,"E")</f>
        <v>B</v>
      </c>
      <c r="Z12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38000</v>
      </c>
      <c r="AA122" s="14" t="s">
        <v>40</v>
      </c>
      <c r="AB12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38000</v>
      </c>
      <c r="AC122" s="14">
        <f>IF(Carrier_2="ECLogistics",0.167,IF(Carrier_2="LogExpress",0.139,0.104))</f>
        <v>0.139</v>
      </c>
    </row>
    <row r="123" ht="15.75" customHeight="1">
      <c r="A123" s="15" t="s">
        <v>413</v>
      </c>
      <c r="B123" s="15" t="s">
        <v>414</v>
      </c>
      <c r="C123" s="15">
        <v>130393.0</v>
      </c>
      <c r="D123" s="15" t="str">
        <f>HubVN_ID</f>
        <v>LECVNTL</v>
      </c>
      <c r="E123" s="15">
        <v>3.0</v>
      </c>
      <c r="F123" s="15">
        <v>1.3</v>
      </c>
      <c r="G123" s="16" t="s">
        <v>415</v>
      </c>
      <c r="H123" s="15" t="s">
        <v>32</v>
      </c>
      <c r="I123" s="17">
        <v>235848.0</v>
      </c>
      <c r="J123" s="18">
        <v>44646.211805555555</v>
      </c>
      <c r="K123" s="19">
        <v>44652.46527777778</v>
      </c>
      <c r="L123" s="18">
        <v>44653.51597222222</v>
      </c>
      <c r="M123" s="15"/>
      <c r="N123" s="21" t="s">
        <v>33</v>
      </c>
      <c r="O123" s="15">
        <v>0.0</v>
      </c>
      <c r="P123" s="15" t="s">
        <v>34</v>
      </c>
      <c r="Q123" s="22">
        <v>1.0</v>
      </c>
      <c r="R123" s="23">
        <f>Enduser_Deliverytime-Order_Create_Time</f>
        <v>7.304166667</v>
      </c>
      <c r="S123" s="23">
        <f>Enduser_Plan_Deliverytime-Order_Create_Time</f>
        <v>6.253472222</v>
      </c>
      <c r="T123" s="23">
        <f>Enduser_Deliverytime-HubVN_Pickup_Time</f>
        <v>0.1611111111</v>
      </c>
      <c r="U123" s="24">
        <f>HubVN_Receiving_Time-HubCN_Pickup_Time</f>
        <v>3.004166667</v>
      </c>
      <c r="V123" s="24">
        <f>Plan_HubVN_Receiving_Time-Plan_HubCN_Pickup_Time</f>
        <v>3.501388889</v>
      </c>
      <c r="W123" s="15" t="s">
        <v>416</v>
      </c>
      <c r="X123" s="25" t="str">
        <f>IF(LEFT(Khu_Vực,4)="Quận","Quận","Huyện")</f>
        <v>Huyện</v>
      </c>
      <c r="Y123" s="25" t="str">
        <f>IFS(Grossweight&lt;=1,"A",AND(1&lt;Grossweight,Grossweight&lt;=2),"B",AND(2&lt;Grossweight,Grossweight&lt;=3),"C",AND(3&lt;Grossweight,Grossweight&lt;=4),"D",Grossweight&gt;=4,"E")</f>
        <v>B</v>
      </c>
      <c r="Z12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13000</v>
      </c>
      <c r="AA12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2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13000</v>
      </c>
      <c r="AC123" s="26">
        <f>IF(Carrier_2="ECLogistics",0.167,IF(Carrier_2="LogExpress",0.139,0.104))</f>
        <v>0.167</v>
      </c>
    </row>
    <row r="124" ht="15.75" customHeight="1">
      <c r="A124" s="4" t="s">
        <v>417</v>
      </c>
      <c r="B124" s="4" t="s">
        <v>418</v>
      </c>
      <c r="C124" s="4">
        <v>130212.0</v>
      </c>
      <c r="D124" s="4" t="str">
        <f>HubVN_ID</f>
        <v>LECVNTL</v>
      </c>
      <c r="E124" s="4">
        <v>4.0</v>
      </c>
      <c r="F124" s="4">
        <v>1.2</v>
      </c>
      <c r="G124" s="5" t="s">
        <v>419</v>
      </c>
      <c r="H124" s="4" t="s">
        <v>32</v>
      </c>
      <c r="I124" s="6">
        <v>126000.0</v>
      </c>
      <c r="J124" s="7">
        <v>44651.62222222222</v>
      </c>
      <c r="K124" s="8">
        <v>44654.66388888889</v>
      </c>
      <c r="L124" s="7">
        <v>44657.6</v>
      </c>
      <c r="M124" s="4"/>
      <c r="N124" s="9" t="s">
        <v>33</v>
      </c>
      <c r="O124" s="4">
        <v>0.0</v>
      </c>
      <c r="P124" s="4" t="s">
        <v>34</v>
      </c>
      <c r="Q124" s="10">
        <v>4.0</v>
      </c>
      <c r="R124" s="11">
        <f>Enduser_Deliverytime-Order_Create_Time</f>
        <v>5.977777778</v>
      </c>
      <c r="S124" s="11">
        <f>Enduser_Plan_Deliverytime-Order_Create_Time</f>
        <v>3.041666667</v>
      </c>
      <c r="T124" s="11">
        <f>Enduser_Deliverytime-HubVN_Pickup_Time</f>
        <v>0.2027777778</v>
      </c>
      <c r="U124" s="12">
        <f>HubVN_Receiving_Time-HubCN_Pickup_Time</f>
        <v>4.003472222</v>
      </c>
      <c r="V124" s="12">
        <f>Plan_HubVN_Receiving_Time-Plan_HubCN_Pickup_Time</f>
        <v>2.003472222</v>
      </c>
      <c r="W124" s="4" t="s">
        <v>41</v>
      </c>
      <c r="X124" s="13" t="str">
        <f>IF(LEFT(Khu_Vực,4)="Quận","Quận","Huyện")</f>
        <v>Huyện</v>
      </c>
      <c r="Y124" s="13" t="str">
        <f>IFS(Grossweight&lt;=1,"A",AND(1&lt;Grossweight,Grossweight&lt;=2),"B",AND(2&lt;Grossweight,Grossweight&lt;=3),"C",AND(3&lt;Grossweight,Grossweight&lt;=4),"D",Grossweight&gt;=4,"E")</f>
        <v>B</v>
      </c>
      <c r="Z12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12000</v>
      </c>
      <c r="AA12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2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12000</v>
      </c>
      <c r="AC124" s="14">
        <f>IF(Carrier_2="ECLogistics",0.167,IF(Carrier_2="LogExpress",0.139,0.104))</f>
        <v>0.167</v>
      </c>
    </row>
    <row r="125" ht="15.75" customHeight="1">
      <c r="A125" s="15" t="s">
        <v>420</v>
      </c>
      <c r="B125" s="15" t="s">
        <v>421</v>
      </c>
      <c r="C125" s="15">
        <v>130337.0</v>
      </c>
      <c r="D125" s="15" t="str">
        <f>HubVN_ID</f>
        <v>LECVNLB</v>
      </c>
      <c r="E125" s="15">
        <v>3.0</v>
      </c>
      <c r="F125" s="15">
        <v>1.7</v>
      </c>
      <c r="G125" s="16" t="s">
        <v>422</v>
      </c>
      <c r="H125" s="15" t="s">
        <v>32</v>
      </c>
      <c r="I125" s="17">
        <v>398000.0</v>
      </c>
      <c r="J125" s="18">
        <v>44650.319444444445</v>
      </c>
      <c r="K125" s="19">
        <v>44655.41458333333</v>
      </c>
      <c r="L125" s="18">
        <v>44655.79861111111</v>
      </c>
      <c r="M125" s="20">
        <v>44655.37708333333</v>
      </c>
      <c r="N125" s="21" t="s">
        <v>116</v>
      </c>
      <c r="O125" s="15">
        <v>0.0</v>
      </c>
      <c r="P125" s="15" t="s">
        <v>40</v>
      </c>
      <c r="Q125" s="22">
        <v>3.0</v>
      </c>
      <c r="R125" s="23">
        <f>Enduser_Deliverytime-Order_Create_Time</f>
        <v>5.479166667</v>
      </c>
      <c r="S125" s="23">
        <f>Enduser_Plan_Deliverytime-Order_Create_Time</f>
        <v>5.095138889</v>
      </c>
      <c r="T125" s="23">
        <f>Enduser_Deliverytime-HubVN_Pickup_Time</f>
        <v>0.1701388889</v>
      </c>
      <c r="U125" s="24">
        <f>HubVN_Receiving_Time-HubCN_Pickup_Time</f>
        <v>3.002083333</v>
      </c>
      <c r="V125" s="24">
        <f>Plan_HubVN_Receiving_Time-Plan_HubCN_Pickup_Time</f>
        <v>3.001388889</v>
      </c>
      <c r="W125" s="15" t="s">
        <v>35</v>
      </c>
      <c r="X125" s="25" t="str">
        <f>IF(LEFT(Khu_Vực,4)="Quận","Quận","Huyện")</f>
        <v>Quận</v>
      </c>
      <c r="Y125" s="25" t="str">
        <f>IFS(Grossweight&lt;=1,"A",AND(1&lt;Grossweight,Grossweight&lt;=2),"B",AND(2&lt;Grossweight,Grossweight&lt;=3),"C",AND(3&lt;Grossweight,Grossweight&lt;=4),"D",Grossweight&gt;=4,"E")</f>
        <v>B</v>
      </c>
      <c r="Z12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34000</v>
      </c>
      <c r="AA125" s="26" t="s">
        <v>40</v>
      </c>
      <c r="AB12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34000</v>
      </c>
      <c r="AC125" s="26">
        <f>IF(Carrier_2="ECLogistics",0.167,IF(Carrier_2="LogExpress",0.139,0.104))</f>
        <v>0.139</v>
      </c>
    </row>
    <row r="126" ht="15.75" customHeight="1">
      <c r="A126" s="4" t="s">
        <v>423</v>
      </c>
      <c r="B126" s="4" t="s">
        <v>424</v>
      </c>
      <c r="C126" s="4">
        <v>130393.0</v>
      </c>
      <c r="D126" s="4" t="str">
        <f>HubVN_ID</f>
        <v>LECVNLB</v>
      </c>
      <c r="E126" s="4">
        <v>3.0</v>
      </c>
      <c r="F126" s="4">
        <v>1.9</v>
      </c>
      <c r="G126" s="5" t="s">
        <v>425</v>
      </c>
      <c r="H126" s="4" t="s">
        <v>32</v>
      </c>
      <c r="I126" s="6">
        <v>87600.0</v>
      </c>
      <c r="J126" s="7">
        <v>44649.61111111111</v>
      </c>
      <c r="K126" s="8">
        <v>44654.67152777778</v>
      </c>
      <c r="L126" s="7">
        <v>44655.45416666667</v>
      </c>
      <c r="M126" s="4"/>
      <c r="N126" s="9" t="s">
        <v>33</v>
      </c>
      <c r="O126" s="4">
        <v>0.0</v>
      </c>
      <c r="P126" s="4" t="s">
        <v>64</v>
      </c>
      <c r="Q126" s="10">
        <v>3.0</v>
      </c>
      <c r="R126" s="11">
        <f>Enduser_Deliverytime-Order_Create_Time</f>
        <v>5.843055556</v>
      </c>
      <c r="S126" s="11">
        <f>Enduser_Plan_Deliverytime-Order_Create_Time</f>
        <v>5.060416667</v>
      </c>
      <c r="T126" s="11">
        <f>Enduser_Deliverytime-HubVN_Pickup_Time</f>
        <v>0.08194444445</v>
      </c>
      <c r="U126" s="12">
        <f>HubVN_Receiving_Time-HubCN_Pickup_Time</f>
        <v>5.001388889</v>
      </c>
      <c r="V126" s="12">
        <f>Plan_HubVN_Receiving_Time-Plan_HubCN_Pickup_Time</f>
        <v>2.001388889</v>
      </c>
      <c r="W126" s="4" t="s">
        <v>97</v>
      </c>
      <c r="X126" s="13" t="str">
        <f>IF(LEFT(Khu_Vực,4)="Quận","Quận","Huyện")</f>
        <v>Quận</v>
      </c>
      <c r="Y126" s="13" t="str">
        <f>IFS(Grossweight&lt;=1,"A",AND(1&lt;Grossweight,Grossweight&lt;=2),"B",AND(2&lt;Grossweight,Grossweight&lt;=3),"C",AND(3&lt;Grossweight,Grossweight&lt;=4),"D",Grossweight&gt;=4,"E")</f>
        <v>B</v>
      </c>
      <c r="Z12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20900</v>
      </c>
      <c r="AA126" s="14" t="s">
        <v>40</v>
      </c>
      <c r="AB12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38000</v>
      </c>
      <c r="AC126" s="14">
        <f>IF(Carrier_2="ECLogistics",0.167,IF(Carrier_2="LogExpress",0.139,0.104))</f>
        <v>0.139</v>
      </c>
    </row>
    <row r="127" ht="15.75" customHeight="1">
      <c r="A127" s="15" t="s">
        <v>426</v>
      </c>
      <c r="B127" s="15" t="s">
        <v>427</v>
      </c>
      <c r="C127" s="15">
        <v>130372.0</v>
      </c>
      <c r="D127" s="15" t="str">
        <f>HubVN_ID</f>
        <v>LECVNLB</v>
      </c>
      <c r="E127" s="15">
        <v>5.0</v>
      </c>
      <c r="F127" s="15">
        <v>1.6</v>
      </c>
      <c r="G127" s="16" t="s">
        <v>428</v>
      </c>
      <c r="H127" s="15" t="s">
        <v>32</v>
      </c>
      <c r="I127" s="17">
        <v>47800.0</v>
      </c>
      <c r="J127" s="18">
        <v>44649.83611111111</v>
      </c>
      <c r="K127" s="19">
        <v>44655.663194444445</v>
      </c>
      <c r="L127" s="18">
        <v>44655.73263888889</v>
      </c>
      <c r="M127" s="15"/>
      <c r="N127" s="21" t="s">
        <v>33</v>
      </c>
      <c r="O127" s="15">
        <v>0.0</v>
      </c>
      <c r="P127" s="15" t="s">
        <v>34</v>
      </c>
      <c r="Q127" s="22">
        <v>3.0</v>
      </c>
      <c r="R127" s="23">
        <f>Enduser_Deliverytime-Order_Create_Time</f>
        <v>5.896527778</v>
      </c>
      <c r="S127" s="23">
        <f>Enduser_Plan_Deliverytime-Order_Create_Time</f>
        <v>5.827083333</v>
      </c>
      <c r="T127" s="23">
        <f>Enduser_Deliverytime-HubVN_Pickup_Time</f>
        <v>0.08263888889</v>
      </c>
      <c r="U127" s="24">
        <f>HubVN_Receiving_Time-HubCN_Pickup_Time</f>
        <v>3.00625</v>
      </c>
      <c r="V127" s="24">
        <f>Plan_HubVN_Receiving_Time-Plan_HubCN_Pickup_Time</f>
        <v>3.501388889</v>
      </c>
      <c r="W127" s="15" t="s">
        <v>124</v>
      </c>
      <c r="X127" s="25" t="str">
        <f>IF(LEFT(Khu_Vực,4)="Quận","Quận","Huyện")</f>
        <v>Quận</v>
      </c>
      <c r="Y127" s="25" t="str">
        <f>IFS(Grossweight&lt;=1,"A",AND(1&lt;Grossweight,Grossweight&lt;=2),"B",AND(2&lt;Grossweight,Grossweight&lt;=3),"C",AND(3&lt;Grossweight,Grossweight&lt;=4),"D",Grossweight&gt;=4,"E")</f>
        <v>B</v>
      </c>
      <c r="Z12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16000</v>
      </c>
      <c r="AA127" s="26" t="s">
        <v>40</v>
      </c>
      <c r="AB12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32000</v>
      </c>
      <c r="AC127" s="26">
        <f>IF(Carrier_2="ECLogistics",0.167,IF(Carrier_2="LogExpress",0.139,0.104))</f>
        <v>0.139</v>
      </c>
    </row>
    <row r="128" ht="15.75" customHeight="1">
      <c r="A128" s="4" t="s">
        <v>429</v>
      </c>
      <c r="B128" s="4" t="s">
        <v>430</v>
      </c>
      <c r="C128" s="4">
        <v>130407.0</v>
      </c>
      <c r="D128" s="4" t="str">
        <f>HubVN_ID</f>
        <v>LECVNHĐ</v>
      </c>
      <c r="E128" s="4">
        <v>5.0</v>
      </c>
      <c r="F128" s="4">
        <v>2.7</v>
      </c>
      <c r="G128" s="5" t="s">
        <v>431</v>
      </c>
      <c r="H128" s="4" t="s">
        <v>53</v>
      </c>
      <c r="I128" s="6">
        <v>0.0</v>
      </c>
      <c r="J128" s="7">
        <v>44648.88611111111</v>
      </c>
      <c r="K128" s="8">
        <v>44653.419444444444</v>
      </c>
      <c r="L128" s="7">
        <v>44653.86319444444</v>
      </c>
      <c r="M128" s="4"/>
      <c r="N128" s="9" t="s">
        <v>33</v>
      </c>
      <c r="O128" s="4">
        <v>0.0</v>
      </c>
      <c r="P128" s="4" t="s">
        <v>34</v>
      </c>
      <c r="Q128" s="10">
        <v>3.0</v>
      </c>
      <c r="R128" s="11">
        <f>Enduser_Deliverytime-Order_Create_Time</f>
        <v>4.977083333</v>
      </c>
      <c r="S128" s="11">
        <f>Enduser_Plan_Deliverytime-Order_Create_Time</f>
        <v>4.533333333</v>
      </c>
      <c r="T128" s="11">
        <f>Enduser_Deliverytime-HubVN_Pickup_Time</f>
        <v>0.24375</v>
      </c>
      <c r="U128" s="12">
        <f>HubVN_Receiving_Time-HubCN_Pickup_Time</f>
        <v>4.000694444</v>
      </c>
      <c r="V128" s="12">
        <f>Plan_HubVN_Receiving_Time-Plan_HubCN_Pickup_Time</f>
        <v>2.004166667</v>
      </c>
      <c r="W128" s="4" t="s">
        <v>45</v>
      </c>
      <c r="X128" s="13" t="str">
        <f>IF(LEFT(Khu_Vực,4)="Quận","Quận","Huyện")</f>
        <v>Quận</v>
      </c>
      <c r="Y128" s="13" t="str">
        <f>IFS(Grossweight&lt;=1,"A",AND(1&lt;Grossweight,Grossweight&lt;=2),"B",AND(2&lt;Grossweight,Grossweight&lt;=3),"C",AND(3&lt;Grossweight,Grossweight&lt;=4),"D",Grossweight&gt;=4,"E")</f>
        <v>C</v>
      </c>
      <c r="Z12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27000</v>
      </c>
      <c r="AA12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2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27000</v>
      </c>
      <c r="AC128" s="14">
        <f>IF(Carrier_2="ECLogistics",0.167,IF(Carrier_2="LogExpress",0.139,0.104))</f>
        <v>0.167</v>
      </c>
    </row>
    <row r="129" ht="15.75" customHeight="1">
      <c r="A129" s="15" t="s">
        <v>432</v>
      </c>
      <c r="B129" s="15" t="s">
        <v>433</v>
      </c>
      <c r="C129" s="15">
        <v>130320.0</v>
      </c>
      <c r="D129" s="15" t="str">
        <f>HubVN_ID</f>
        <v>LECVNTL</v>
      </c>
      <c r="E129" s="15">
        <v>1.0</v>
      </c>
      <c r="F129" s="15">
        <v>0.3</v>
      </c>
      <c r="G129" s="16" t="s">
        <v>434</v>
      </c>
      <c r="H129" s="15" t="s">
        <v>53</v>
      </c>
      <c r="I129" s="17">
        <v>0.0</v>
      </c>
      <c r="J129" s="18">
        <v>44649.17013888889</v>
      </c>
      <c r="K129" s="19">
        <v>44653.63333333333</v>
      </c>
      <c r="L129" s="18">
        <v>44654.490277777775</v>
      </c>
      <c r="M129" s="15"/>
      <c r="N129" s="21" t="s">
        <v>33</v>
      </c>
      <c r="O129" s="15">
        <v>0.0</v>
      </c>
      <c r="P129" s="15" t="s">
        <v>40</v>
      </c>
      <c r="Q129" s="22">
        <v>3.0</v>
      </c>
      <c r="R129" s="23">
        <f>Enduser_Deliverytime-Order_Create_Time</f>
        <v>5.320138889</v>
      </c>
      <c r="S129" s="23">
        <f>Enduser_Plan_Deliverytime-Order_Create_Time</f>
        <v>4.463194444</v>
      </c>
      <c r="T129" s="23">
        <f>Enduser_Deliverytime-HubVN_Pickup_Time</f>
        <v>0.1006944444</v>
      </c>
      <c r="U129" s="24">
        <f>HubVN_Receiving_Time-HubCN_Pickup_Time</f>
        <v>4.005555556</v>
      </c>
      <c r="V129" s="24">
        <f>Plan_HubVN_Receiving_Time-Plan_HubCN_Pickup_Time</f>
        <v>3.002083333</v>
      </c>
      <c r="W129" s="15" t="s">
        <v>49</v>
      </c>
      <c r="X129" s="25" t="str">
        <f>IF(LEFT(Khu_Vực,4)="Quận","Quận","Huyện")</f>
        <v>Quận</v>
      </c>
      <c r="Y129" s="25" t="str">
        <f>IFS(Grossweight&lt;=1,"A",AND(1&lt;Grossweight,Grossweight&lt;=2),"B",AND(2&lt;Grossweight,Grossweight&lt;=3),"C",AND(3&lt;Grossweight,Grossweight&lt;=4),"D",Grossweight&gt;=4,"E")</f>
        <v>A</v>
      </c>
      <c r="Z12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6000</v>
      </c>
      <c r="AA129"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2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6000</v>
      </c>
      <c r="AC129" s="26">
        <f>IF(Carrier_2="ECLogistics",0.167,IF(Carrier_2="LogExpress",0.139,0.104))</f>
        <v>0.139</v>
      </c>
    </row>
    <row r="130" ht="15.75" customHeight="1">
      <c r="A130" s="4" t="s">
        <v>435</v>
      </c>
      <c r="B130" s="4" t="s">
        <v>436</v>
      </c>
      <c r="C130" s="4">
        <v>130044.0</v>
      </c>
      <c r="D130" s="4" t="str">
        <f>HubVN_ID</f>
        <v>LECVNLB</v>
      </c>
      <c r="E130" s="4">
        <v>5.0</v>
      </c>
      <c r="F130" s="4">
        <v>2.8</v>
      </c>
      <c r="G130" s="5" t="s">
        <v>437</v>
      </c>
      <c r="H130" s="4" t="s">
        <v>32</v>
      </c>
      <c r="I130" s="6">
        <v>88300.0</v>
      </c>
      <c r="J130" s="7">
        <v>44649.13888888889</v>
      </c>
      <c r="K130" s="8">
        <v>44654.65138888889</v>
      </c>
      <c r="L130" s="7">
        <v>44655.60138888889</v>
      </c>
      <c r="M130" s="4"/>
      <c r="N130" s="9" t="s">
        <v>33</v>
      </c>
      <c r="O130" s="4">
        <v>0.0</v>
      </c>
      <c r="P130" s="4" t="s">
        <v>34</v>
      </c>
      <c r="Q130" s="10">
        <v>2.0</v>
      </c>
      <c r="R130" s="11">
        <f>Enduser_Deliverytime-Order_Create_Time</f>
        <v>6.4625</v>
      </c>
      <c r="S130" s="11">
        <f>Enduser_Plan_Deliverytime-Order_Create_Time</f>
        <v>5.5125</v>
      </c>
      <c r="T130" s="11">
        <f>Enduser_Deliverytime-HubVN_Pickup_Time</f>
        <v>0.2027777778</v>
      </c>
      <c r="U130" s="12">
        <f>HubVN_Receiving_Time-HubCN_Pickup_Time</f>
        <v>3.002083333</v>
      </c>
      <c r="V130" s="12">
        <f>Plan_HubVN_Receiving_Time-Plan_HubCN_Pickup_Time</f>
        <v>3.002777778</v>
      </c>
      <c r="W130" s="4" t="s">
        <v>57</v>
      </c>
      <c r="X130" s="13" t="str">
        <f>IF(LEFT(Khu_Vực,4)="Quận","Quận","Huyện")</f>
        <v>Quận</v>
      </c>
      <c r="Y130" s="13" t="str">
        <f>IFS(Grossweight&lt;=1,"A",AND(1&lt;Grossweight,Grossweight&lt;=2),"B",AND(2&lt;Grossweight,Grossweight&lt;=3),"C",AND(3&lt;Grossweight,Grossweight&lt;=4),"D",Grossweight&gt;=4,"E")</f>
        <v>C</v>
      </c>
      <c r="Z13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28000</v>
      </c>
      <c r="AA13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3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28000</v>
      </c>
      <c r="AC130" s="14">
        <f>IF(Carrier_2="ECLogistics",0.167,IF(Carrier_2="LogExpress",0.139,0.104))</f>
        <v>0.167</v>
      </c>
    </row>
    <row r="131" ht="15.75" customHeight="1">
      <c r="A131" s="15" t="s">
        <v>438</v>
      </c>
      <c r="B131" s="15" t="s">
        <v>439</v>
      </c>
      <c r="C131" s="15">
        <v>130318.0</v>
      </c>
      <c r="D131" s="15" t="str">
        <f>HubVN_ID</f>
        <v>LECVNLB</v>
      </c>
      <c r="E131" s="15">
        <v>3.0</v>
      </c>
      <c r="F131" s="15">
        <v>0.3</v>
      </c>
      <c r="G131" s="16" t="s">
        <v>440</v>
      </c>
      <c r="H131" s="15" t="s">
        <v>32</v>
      </c>
      <c r="I131" s="17">
        <v>509000.0</v>
      </c>
      <c r="J131" s="18">
        <v>44647.720138888886</v>
      </c>
      <c r="K131" s="19">
        <v>44653.65</v>
      </c>
      <c r="L131" s="18">
        <v>44654.586805555555</v>
      </c>
      <c r="M131" s="15"/>
      <c r="N131" s="21" t="s">
        <v>33</v>
      </c>
      <c r="O131" s="15">
        <v>0.0</v>
      </c>
      <c r="P131" s="15" t="s">
        <v>34</v>
      </c>
      <c r="Q131" s="22">
        <v>2.0</v>
      </c>
      <c r="R131" s="23">
        <f>Enduser_Deliverytime-Order_Create_Time</f>
        <v>6.866666667</v>
      </c>
      <c r="S131" s="23">
        <f>Enduser_Plan_Deliverytime-Order_Create_Time</f>
        <v>5.929861111</v>
      </c>
      <c r="T131" s="23">
        <f>Enduser_Deliverytime-HubVN_Pickup_Time</f>
        <v>0.2041666667</v>
      </c>
      <c r="U131" s="24">
        <f>HubVN_Receiving_Time-HubCN_Pickup_Time</f>
        <v>4.001388889</v>
      </c>
      <c r="V131" s="24">
        <f>Plan_HubVN_Receiving_Time-Plan_HubCN_Pickup_Time</f>
        <v>2.005555556</v>
      </c>
      <c r="W131" s="15" t="s">
        <v>35</v>
      </c>
      <c r="X131" s="25" t="str">
        <f>IF(LEFT(Khu_Vực,4)="Quận","Quận","Huyện")</f>
        <v>Quận</v>
      </c>
      <c r="Y131" s="25" t="str">
        <f>IFS(Grossweight&lt;=1,"A",AND(1&lt;Grossweight,Grossweight&lt;=2),"B",AND(2&lt;Grossweight,Grossweight&lt;=3),"C",AND(3&lt;Grossweight,Grossweight&lt;=4),"D",Grossweight&gt;=4,"E")</f>
        <v>A</v>
      </c>
      <c r="Z13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3000</v>
      </c>
      <c r="AA131"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3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6000</v>
      </c>
      <c r="AC131" s="26">
        <f>IF(Carrier_2="ECLogistics",0.167,IF(Carrier_2="LogExpress",0.139,0.104))</f>
        <v>0.139</v>
      </c>
    </row>
    <row r="132" ht="15.75" customHeight="1">
      <c r="A132" s="4" t="s">
        <v>441</v>
      </c>
      <c r="B132" s="4" t="s">
        <v>442</v>
      </c>
      <c r="C132" s="4">
        <v>130381.0</v>
      </c>
      <c r="D132" s="4" t="str">
        <f>HubVN_ID</f>
        <v>LECVNLB</v>
      </c>
      <c r="E132" s="4">
        <v>4.0</v>
      </c>
      <c r="F132" s="4">
        <v>3.9</v>
      </c>
      <c r="G132" s="5" t="s">
        <v>443</v>
      </c>
      <c r="H132" s="4" t="s">
        <v>32</v>
      </c>
      <c r="I132" s="6">
        <v>46900.0</v>
      </c>
      <c r="J132" s="7">
        <v>44650.28958333333</v>
      </c>
      <c r="K132" s="8">
        <v>44655.42569444444</v>
      </c>
      <c r="L132" s="7">
        <v>44655.754166666666</v>
      </c>
      <c r="M132" s="4"/>
      <c r="N132" s="9" t="s">
        <v>33</v>
      </c>
      <c r="O132" s="4">
        <v>0.0</v>
      </c>
      <c r="P132" s="4" t="s">
        <v>40</v>
      </c>
      <c r="Q132" s="10">
        <v>3.0</v>
      </c>
      <c r="R132" s="11">
        <f>Enduser_Deliverytime-Order_Create_Time</f>
        <v>5.464583333</v>
      </c>
      <c r="S132" s="11">
        <f>Enduser_Plan_Deliverytime-Order_Create_Time</f>
        <v>5.136111111</v>
      </c>
      <c r="T132" s="11">
        <f>Enduser_Deliverytime-HubVN_Pickup_Time</f>
        <v>0.1458333333</v>
      </c>
      <c r="U132" s="12">
        <f>HubVN_Receiving_Time-HubCN_Pickup_Time</f>
        <v>3.001388889</v>
      </c>
      <c r="V132" s="12">
        <f>Plan_HubVN_Receiving_Time-Plan_HubCN_Pickup_Time</f>
        <v>3.002083333</v>
      </c>
      <c r="W132" s="4" t="s">
        <v>97</v>
      </c>
      <c r="X132" s="13" t="str">
        <f>IF(LEFT(Khu_Vực,4)="Quận","Quận","Huyện")</f>
        <v>Quận</v>
      </c>
      <c r="Y132" s="13" t="str">
        <f>IFS(Grossweight&lt;=1,"A",AND(1&lt;Grossweight,Grossweight&lt;=2),"B",AND(2&lt;Grossweight,Grossweight&lt;=3),"C",AND(3&lt;Grossweight,Grossweight&lt;=4),"D",Grossweight&gt;=4,"E")</f>
        <v>D</v>
      </c>
      <c r="Z13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62250</v>
      </c>
      <c r="AA132"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3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39000</v>
      </c>
      <c r="AC132" s="14">
        <f>IF(Carrier_2="ECLogistics",0.167,IF(Carrier_2="LogExpress",0.139,0.104))</f>
        <v>0.167</v>
      </c>
    </row>
    <row r="133" ht="15.75" customHeight="1">
      <c r="A133" s="15" t="s">
        <v>444</v>
      </c>
      <c r="B133" s="15" t="s">
        <v>445</v>
      </c>
      <c r="C133" s="15">
        <v>130004.0</v>
      </c>
      <c r="D133" s="15" t="str">
        <f>HubVN_ID</f>
        <v>LECVNLB</v>
      </c>
      <c r="E133" s="15">
        <v>1.0</v>
      </c>
      <c r="F133" s="15">
        <v>2.5</v>
      </c>
      <c r="G133" s="16" t="s">
        <v>446</v>
      </c>
      <c r="H133" s="15" t="s">
        <v>32</v>
      </c>
      <c r="I133" s="17">
        <v>91000.0</v>
      </c>
      <c r="J133" s="18">
        <v>44649.902083333334</v>
      </c>
      <c r="K133" s="19">
        <v>44653.649305555555</v>
      </c>
      <c r="L133" s="18">
        <v>44656.48125</v>
      </c>
      <c r="M133" s="15"/>
      <c r="N133" s="21" t="s">
        <v>33</v>
      </c>
      <c r="O133" s="15">
        <v>0.0</v>
      </c>
      <c r="P133" s="15" t="s">
        <v>40</v>
      </c>
      <c r="Q133" s="22">
        <v>3.0</v>
      </c>
      <c r="R133" s="23">
        <f>Enduser_Deliverytime-Order_Create_Time</f>
        <v>6.579166667</v>
      </c>
      <c r="S133" s="23">
        <f>Enduser_Plan_Deliverytime-Order_Create_Time</f>
        <v>3.747222222</v>
      </c>
      <c r="T133" s="23">
        <f>Enduser_Deliverytime-HubVN_Pickup_Time</f>
        <v>0.1194444444</v>
      </c>
      <c r="U133" s="24">
        <f>HubVN_Receiving_Time-HubCN_Pickup_Time</f>
        <v>4.004861111</v>
      </c>
      <c r="V133" s="24">
        <f>Plan_HubVN_Receiving_Time-Plan_HubCN_Pickup_Time</f>
        <v>1.505555556</v>
      </c>
      <c r="W133" s="15" t="s">
        <v>57</v>
      </c>
      <c r="X133" s="25" t="str">
        <f>IF(LEFT(Khu_Vực,4)="Quận","Quận","Huyện")</f>
        <v>Quận</v>
      </c>
      <c r="Y133" s="25" t="str">
        <f>IFS(Grossweight&lt;=1,"A",AND(1&lt;Grossweight,Grossweight&lt;=2),"B",AND(2&lt;Grossweight,Grossweight&lt;=3),"C",AND(3&lt;Grossweight,Grossweight&lt;=4),"D",Grossweight&gt;=4,"E")</f>
        <v>C</v>
      </c>
      <c r="Z13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50000</v>
      </c>
      <c r="AA13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3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25000</v>
      </c>
      <c r="AC133" s="26">
        <f>IF(Carrier_2="ECLogistics",0.167,IF(Carrier_2="LogExpress",0.139,0.104))</f>
        <v>0.167</v>
      </c>
    </row>
    <row r="134" ht="15.75" customHeight="1">
      <c r="A134" s="4" t="s">
        <v>447</v>
      </c>
      <c r="B134" s="4" t="s">
        <v>448</v>
      </c>
      <c r="C134" s="4">
        <v>130354.0</v>
      </c>
      <c r="D134" s="4" t="str">
        <f>HubVN_ID</f>
        <v>LECVNLB</v>
      </c>
      <c r="E134" s="4">
        <v>1.0</v>
      </c>
      <c r="F134" s="4">
        <v>1.2</v>
      </c>
      <c r="G134" s="5" t="s">
        <v>449</v>
      </c>
      <c r="H134" s="4" t="s">
        <v>32</v>
      </c>
      <c r="I134" s="6">
        <v>148700.0</v>
      </c>
      <c r="J134" s="7">
        <v>44646.652083333334</v>
      </c>
      <c r="K134" s="8">
        <v>44653.66875</v>
      </c>
      <c r="L134" s="7">
        <v>44654.76597222222</v>
      </c>
      <c r="M134" s="4"/>
      <c r="N134" s="9" t="s">
        <v>33</v>
      </c>
      <c r="O134" s="4">
        <v>0.0</v>
      </c>
      <c r="P134" s="4" t="s">
        <v>40</v>
      </c>
      <c r="Q134" s="10">
        <v>1.0</v>
      </c>
      <c r="R134" s="11">
        <f>Enduser_Deliverytime-Order_Create_Time</f>
        <v>8.113888889</v>
      </c>
      <c r="S134" s="11">
        <f>Enduser_Plan_Deliverytime-Order_Create_Time</f>
        <v>7.016666667</v>
      </c>
      <c r="T134" s="11">
        <f>Enduser_Deliverytime-HubVN_Pickup_Time</f>
        <v>0.1451388889</v>
      </c>
      <c r="U134" s="12">
        <f>HubVN_Receiving_Time-HubCN_Pickup_Time</f>
        <v>3.503472222</v>
      </c>
      <c r="V134" s="12">
        <f>Plan_HubVN_Receiving_Time-Plan_HubCN_Pickup_Time</f>
        <v>1.502083333</v>
      </c>
      <c r="W134" s="4" t="s">
        <v>120</v>
      </c>
      <c r="X134" s="13" t="str">
        <f>IF(LEFT(Khu_Vực,4)="Quận","Quận","Huyện")</f>
        <v>Quận</v>
      </c>
      <c r="Y134" s="13" t="str">
        <f>IFS(Grossweight&lt;=1,"A",AND(1&lt;Grossweight,Grossweight&lt;=2),"B",AND(2&lt;Grossweight,Grossweight&lt;=3),"C",AND(3&lt;Grossweight,Grossweight&lt;=4),"D",Grossweight&gt;=4,"E")</f>
        <v>B</v>
      </c>
      <c r="Z13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24000</v>
      </c>
      <c r="AA134" s="14" t="s">
        <v>40</v>
      </c>
      <c r="AB13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24000</v>
      </c>
      <c r="AC134" s="14">
        <f>IF(Carrier_2="ECLogistics",0.167,IF(Carrier_2="LogExpress",0.139,0.104))</f>
        <v>0.139</v>
      </c>
    </row>
    <row r="135" ht="15.75" customHeight="1">
      <c r="A135" s="15" t="s">
        <v>450</v>
      </c>
      <c r="B135" s="15" t="s">
        <v>451</v>
      </c>
      <c r="C135" s="15">
        <v>130338.0</v>
      </c>
      <c r="D135" s="15" t="str">
        <f>HubVN_ID</f>
        <v>LECVNLB</v>
      </c>
      <c r="E135" s="15">
        <v>5.0</v>
      </c>
      <c r="F135" s="15">
        <v>0.3</v>
      </c>
      <c r="G135" s="16" t="s">
        <v>452</v>
      </c>
      <c r="H135" s="15" t="s">
        <v>32</v>
      </c>
      <c r="I135" s="17">
        <v>178000.0</v>
      </c>
      <c r="J135" s="18">
        <v>44647.72638888889</v>
      </c>
      <c r="K135" s="19">
        <v>44652.683333333334</v>
      </c>
      <c r="L135" s="18">
        <v>44653.48333333333</v>
      </c>
      <c r="M135" s="15"/>
      <c r="N135" s="21" t="s">
        <v>33</v>
      </c>
      <c r="O135" s="15">
        <v>0.0</v>
      </c>
      <c r="P135" s="15" t="s">
        <v>40</v>
      </c>
      <c r="Q135" s="22">
        <v>3.0</v>
      </c>
      <c r="R135" s="23">
        <f>Enduser_Deliverytime-Order_Create_Time</f>
        <v>5.756944444</v>
      </c>
      <c r="S135" s="23">
        <f>Enduser_Plan_Deliverytime-Order_Create_Time</f>
        <v>4.956944444</v>
      </c>
      <c r="T135" s="23">
        <f>Enduser_Deliverytime-HubVN_Pickup_Time</f>
        <v>0.1236111111</v>
      </c>
      <c r="U135" s="24">
        <f>HubVN_Receiving_Time-HubCN_Pickup_Time</f>
        <v>3.002777778</v>
      </c>
      <c r="V135" s="24">
        <f>Plan_HubVN_Receiving_Time-Plan_HubCN_Pickup_Time</f>
        <v>3.000694444</v>
      </c>
      <c r="W135" s="15" t="s">
        <v>71</v>
      </c>
      <c r="X135" s="25" t="str">
        <f>IF(LEFT(Khu_Vực,4)="Quận","Quận","Huyện")</f>
        <v>Quận</v>
      </c>
      <c r="Y135" s="25" t="str">
        <f>IFS(Grossweight&lt;=1,"A",AND(1&lt;Grossweight,Grossweight&lt;=2),"B",AND(2&lt;Grossweight,Grossweight&lt;=3),"C",AND(3&lt;Grossweight,Grossweight&lt;=4),"D",Grossweight&gt;=4,"E")</f>
        <v>A</v>
      </c>
      <c r="Z13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6000</v>
      </c>
      <c r="AA135"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3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6000</v>
      </c>
      <c r="AC135" s="26">
        <f>IF(Carrier_2="ECLogistics",0.167,IF(Carrier_2="LogExpress",0.139,0.104))</f>
        <v>0.139</v>
      </c>
    </row>
    <row r="136" ht="15.75" customHeight="1">
      <c r="A136" s="4" t="s">
        <v>453</v>
      </c>
      <c r="B136" s="4" t="s">
        <v>454</v>
      </c>
      <c r="C136" s="4">
        <v>130378.0</v>
      </c>
      <c r="D136" s="4" t="str">
        <f>HubVN_ID</f>
        <v>LECVNLB</v>
      </c>
      <c r="E136" s="4">
        <v>5.0</v>
      </c>
      <c r="F136" s="4">
        <v>4.1</v>
      </c>
      <c r="G136" s="5" t="s">
        <v>455</v>
      </c>
      <c r="H136" s="4" t="s">
        <v>32</v>
      </c>
      <c r="I136" s="6">
        <v>70000.0</v>
      </c>
      <c r="J136" s="7">
        <v>44645.37777777778</v>
      </c>
      <c r="K136" s="8">
        <v>44652.43541666667</v>
      </c>
      <c r="L136" s="7">
        <v>44652.725</v>
      </c>
      <c r="M136" s="4"/>
      <c r="N136" s="9" t="s">
        <v>33</v>
      </c>
      <c r="O136" s="4">
        <v>0.0</v>
      </c>
      <c r="P136" s="4" t="s">
        <v>34</v>
      </c>
      <c r="Q136" s="10">
        <v>1.0</v>
      </c>
      <c r="R136" s="11">
        <f>Enduser_Deliverytime-Order_Create_Time</f>
        <v>7.347222222</v>
      </c>
      <c r="S136" s="11">
        <f>Enduser_Plan_Deliverytime-Order_Create_Time</f>
        <v>7.057638889</v>
      </c>
      <c r="T136" s="11">
        <f>Enduser_Deliverytime-HubVN_Pickup_Time</f>
        <v>0.07986111111</v>
      </c>
      <c r="U136" s="12">
        <f>HubVN_Receiving_Time-HubCN_Pickup_Time</f>
        <v>3.002083333</v>
      </c>
      <c r="V136" s="12">
        <f>Plan_HubVN_Receiving_Time-Plan_HubCN_Pickup_Time</f>
        <v>3.505555556</v>
      </c>
      <c r="W136" s="4" t="s">
        <v>57</v>
      </c>
      <c r="X136" s="13" t="str">
        <f>IF(LEFT(Khu_Vực,4)="Quận","Quận","Huyện")</f>
        <v>Quận</v>
      </c>
      <c r="Y136" s="13" t="str">
        <f>IFS(Grossweight&lt;=1,"A",AND(1&lt;Grossweight,Grossweight&lt;=2),"B",AND(2&lt;Grossweight,Grossweight&lt;=3),"C",AND(3&lt;Grossweight,Grossweight&lt;=4),"D",Grossweight&gt;=4,"E")</f>
        <v>E</v>
      </c>
      <c r="Z13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41000</v>
      </c>
      <c r="AA13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3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41000</v>
      </c>
      <c r="AC136" s="14">
        <f>IF(Carrier_2="ECLogistics",0.167,IF(Carrier_2="LogExpress",0.139,0.104))</f>
        <v>0.167</v>
      </c>
    </row>
    <row r="137" ht="15.75" customHeight="1">
      <c r="A137" s="15" t="s">
        <v>456</v>
      </c>
      <c r="B137" s="15" t="s">
        <v>457</v>
      </c>
      <c r="C137" s="15">
        <v>130018.0</v>
      </c>
      <c r="D137" s="15" t="str">
        <f>HubVN_ID</f>
        <v>LECVNLB</v>
      </c>
      <c r="E137" s="15">
        <v>2.0</v>
      </c>
      <c r="F137" s="15">
        <v>1.2</v>
      </c>
      <c r="G137" s="16" t="s">
        <v>458</v>
      </c>
      <c r="H137" s="15" t="s">
        <v>53</v>
      </c>
      <c r="I137" s="17">
        <v>0.0</v>
      </c>
      <c r="J137" s="18">
        <v>44647.330555555556</v>
      </c>
      <c r="K137" s="19">
        <v>44651.666666666664</v>
      </c>
      <c r="L137" s="18">
        <v>44652.865277777775</v>
      </c>
      <c r="M137" s="15"/>
      <c r="N137" s="21" t="s">
        <v>33</v>
      </c>
      <c r="O137" s="15">
        <v>0.0</v>
      </c>
      <c r="P137" s="15" t="s">
        <v>34</v>
      </c>
      <c r="Q137" s="22">
        <v>3.0</v>
      </c>
      <c r="R137" s="23">
        <f>Enduser_Deliverytime-Order_Create_Time</f>
        <v>5.534722222</v>
      </c>
      <c r="S137" s="23">
        <f>Enduser_Plan_Deliverytime-Order_Create_Time</f>
        <v>4.336111111</v>
      </c>
      <c r="T137" s="23">
        <f>Enduser_Deliverytime-HubVN_Pickup_Time</f>
        <v>0.2493055556</v>
      </c>
      <c r="U137" s="24">
        <f>HubVN_Receiving_Time-HubCN_Pickup_Time</f>
        <v>2.504861111</v>
      </c>
      <c r="V137" s="24">
        <f>Plan_HubVN_Receiving_Time-Plan_HubCN_Pickup_Time</f>
        <v>1.500694444</v>
      </c>
      <c r="W137" s="15" t="s">
        <v>120</v>
      </c>
      <c r="X137" s="25" t="str">
        <f>IF(LEFT(Khu_Vực,4)="Quận","Quận","Huyện")</f>
        <v>Quận</v>
      </c>
      <c r="Y137" s="25" t="str">
        <f>IFS(Grossweight&lt;=1,"A",AND(1&lt;Grossweight,Grossweight&lt;=2),"B",AND(2&lt;Grossweight,Grossweight&lt;=3),"C",AND(3&lt;Grossweight,Grossweight&lt;=4),"D",Grossweight&gt;=4,"E")</f>
        <v>B</v>
      </c>
      <c r="Z13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12000</v>
      </c>
      <c r="AA137" s="26" t="s">
        <v>40</v>
      </c>
      <c r="AB13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24000</v>
      </c>
      <c r="AC137" s="26">
        <f>IF(Carrier_2="ECLogistics",0.167,IF(Carrier_2="LogExpress",0.139,0.104))</f>
        <v>0.139</v>
      </c>
    </row>
    <row r="138" ht="15.75" customHeight="1">
      <c r="A138" s="4" t="s">
        <v>459</v>
      </c>
      <c r="B138" s="4" t="s">
        <v>460</v>
      </c>
      <c r="C138" s="4">
        <v>130344.0</v>
      </c>
      <c r="D138" s="4" t="str">
        <f>HubVN_ID</f>
        <v>LECVNLB</v>
      </c>
      <c r="E138" s="4">
        <v>4.0</v>
      </c>
      <c r="F138" s="4">
        <v>3.0</v>
      </c>
      <c r="G138" s="5" t="s">
        <v>461</v>
      </c>
      <c r="H138" s="4" t="s">
        <v>32</v>
      </c>
      <c r="I138" s="6">
        <v>128000.0</v>
      </c>
      <c r="J138" s="7">
        <v>44649.194444444445</v>
      </c>
      <c r="K138" s="8">
        <v>44653.66111111111</v>
      </c>
      <c r="L138" s="7">
        <v>44654.48472222222</v>
      </c>
      <c r="M138" s="4"/>
      <c r="N138" s="9" t="s">
        <v>33</v>
      </c>
      <c r="O138" s="4">
        <v>0.0</v>
      </c>
      <c r="P138" s="4" t="s">
        <v>40</v>
      </c>
      <c r="Q138" s="10">
        <v>3.0</v>
      </c>
      <c r="R138" s="11">
        <f>Enduser_Deliverytime-Order_Create_Time</f>
        <v>5.290277778</v>
      </c>
      <c r="S138" s="11">
        <f>Enduser_Plan_Deliverytime-Order_Create_Time</f>
        <v>4.466666667</v>
      </c>
      <c r="T138" s="11">
        <f>Enduser_Deliverytime-HubVN_Pickup_Time</f>
        <v>0.1215277778</v>
      </c>
      <c r="U138" s="12">
        <f>HubVN_Receiving_Time-HubCN_Pickup_Time</f>
        <v>4.002777778</v>
      </c>
      <c r="V138" s="12">
        <f>Plan_HubVN_Receiving_Time-Plan_HubCN_Pickup_Time</f>
        <v>1.505555556</v>
      </c>
      <c r="W138" s="4" t="s">
        <v>57</v>
      </c>
      <c r="X138" s="13" t="str">
        <f>IF(LEFT(Khu_Vực,4)="Quận","Quận","Huyện")</f>
        <v>Quận</v>
      </c>
      <c r="Y138" s="13" t="str">
        <f>IFS(Grossweight&lt;=1,"A",AND(1&lt;Grossweight,Grossweight&lt;=2),"B",AND(2&lt;Grossweight,Grossweight&lt;=3),"C",AND(3&lt;Grossweight,Grossweight&lt;=4),"D",Grossweight&gt;=4,"E")</f>
        <v>C</v>
      </c>
      <c r="Z13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60000</v>
      </c>
      <c r="AA13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3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30000</v>
      </c>
      <c r="AC138" s="14">
        <f>IF(Carrier_2="ECLogistics",0.167,IF(Carrier_2="LogExpress",0.139,0.104))</f>
        <v>0.167</v>
      </c>
    </row>
    <row r="139" ht="15.75" customHeight="1">
      <c r="A139" s="15" t="s">
        <v>462</v>
      </c>
      <c r="B139" s="15" t="s">
        <v>463</v>
      </c>
      <c r="C139" s="15">
        <v>130166.0</v>
      </c>
      <c r="D139" s="15" t="str">
        <f>HubVN_ID</f>
        <v>LECVNLB</v>
      </c>
      <c r="E139" s="15">
        <v>2.0</v>
      </c>
      <c r="F139" s="15">
        <v>1.9</v>
      </c>
      <c r="G139" s="16" t="s">
        <v>464</v>
      </c>
      <c r="H139" s="15" t="s">
        <v>32</v>
      </c>
      <c r="I139" s="17">
        <v>186000.0</v>
      </c>
      <c r="J139" s="18">
        <v>44648.31527777778</v>
      </c>
      <c r="K139" s="19">
        <v>44653.396527777775</v>
      </c>
      <c r="L139" s="18">
        <v>44653.71875</v>
      </c>
      <c r="M139" s="15"/>
      <c r="N139" s="21" t="s">
        <v>33</v>
      </c>
      <c r="O139" s="15">
        <v>0.0</v>
      </c>
      <c r="P139" s="15" t="s">
        <v>34</v>
      </c>
      <c r="Q139" s="22">
        <v>3.0</v>
      </c>
      <c r="R139" s="23">
        <f>Enduser_Deliverytime-Order_Create_Time</f>
        <v>5.403472222</v>
      </c>
      <c r="S139" s="23">
        <f>Enduser_Plan_Deliverytime-Order_Create_Time</f>
        <v>5.08125</v>
      </c>
      <c r="T139" s="23">
        <f>Enduser_Deliverytime-HubVN_Pickup_Time</f>
        <v>0.08194444444</v>
      </c>
      <c r="U139" s="24">
        <f>HubVN_Receiving_Time-HubCN_Pickup_Time</f>
        <v>3.504861111</v>
      </c>
      <c r="V139" s="24">
        <f>Plan_HubVN_Receiving_Time-Plan_HubCN_Pickup_Time</f>
        <v>3.004861111</v>
      </c>
      <c r="W139" s="15" t="s">
        <v>120</v>
      </c>
      <c r="X139" s="25" t="str">
        <f>IF(LEFT(Khu_Vực,4)="Quận","Quận","Huyện")</f>
        <v>Quận</v>
      </c>
      <c r="Y139" s="25" t="str">
        <f>IFS(Grossweight&lt;=1,"A",AND(1&lt;Grossweight,Grossweight&lt;=2),"B",AND(2&lt;Grossweight,Grossweight&lt;=3),"C",AND(3&lt;Grossweight,Grossweight&lt;=4),"D",Grossweight&gt;=4,"E")</f>
        <v>B</v>
      </c>
      <c r="Z13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19000</v>
      </c>
      <c r="AA139" s="26" t="s">
        <v>40</v>
      </c>
      <c r="AB13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38000</v>
      </c>
      <c r="AC139" s="26">
        <f>IF(Carrier_2="ECLogistics",0.167,IF(Carrier_2="LogExpress",0.139,0.104))</f>
        <v>0.139</v>
      </c>
    </row>
    <row r="140" ht="15.75" customHeight="1">
      <c r="A140" s="4" t="s">
        <v>465</v>
      </c>
      <c r="B140" s="4" t="s">
        <v>466</v>
      </c>
      <c r="C140" s="4">
        <v>130159.0</v>
      </c>
      <c r="D140" s="4" t="str">
        <f>HubVN_ID</f>
        <v>LECVNTL</v>
      </c>
      <c r="E140" s="4">
        <v>5.0</v>
      </c>
      <c r="F140" s="4">
        <v>1.8</v>
      </c>
      <c r="G140" s="5" t="s">
        <v>467</v>
      </c>
      <c r="H140" s="4" t="s">
        <v>32</v>
      </c>
      <c r="I140" s="6">
        <v>125001.0</v>
      </c>
      <c r="J140" s="7">
        <v>44644.74513888889</v>
      </c>
      <c r="K140" s="8">
        <v>44651.64166666667</v>
      </c>
      <c r="L140" s="7">
        <v>44652.59861111111</v>
      </c>
      <c r="M140" s="4"/>
      <c r="N140" s="9" t="s">
        <v>33</v>
      </c>
      <c r="O140" s="4">
        <v>0.0</v>
      </c>
      <c r="P140" s="4" t="s">
        <v>34</v>
      </c>
      <c r="Q140" s="10">
        <v>1.0</v>
      </c>
      <c r="R140" s="11">
        <f>Enduser_Deliverytime-Order_Create_Time</f>
        <v>7.853472222</v>
      </c>
      <c r="S140" s="11">
        <f>Enduser_Plan_Deliverytime-Order_Create_Time</f>
        <v>6.896527778</v>
      </c>
      <c r="T140" s="11">
        <f>Enduser_Deliverytime-HubVN_Pickup_Time</f>
        <v>0.2034722222</v>
      </c>
      <c r="U140" s="12">
        <f>HubVN_Receiving_Time-HubCN_Pickup_Time</f>
        <v>3.000694444</v>
      </c>
      <c r="V140" s="12">
        <f>Plan_HubVN_Receiving_Time-Plan_HubCN_Pickup_Time</f>
        <v>3.503472222</v>
      </c>
      <c r="W140" s="4" t="s">
        <v>41</v>
      </c>
      <c r="X140" s="13" t="str">
        <f>IF(LEFT(Khu_Vực,4)="Quận","Quận","Huyện")</f>
        <v>Huyện</v>
      </c>
      <c r="Y140" s="13" t="str">
        <f>IFS(Grossweight&lt;=1,"A",AND(1&lt;Grossweight,Grossweight&lt;=2),"B",AND(2&lt;Grossweight,Grossweight&lt;=3),"C",AND(3&lt;Grossweight,Grossweight&lt;=4),"D",Grossweight&gt;=4,"E")</f>
        <v>B</v>
      </c>
      <c r="Z14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18000</v>
      </c>
      <c r="AA14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4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18000</v>
      </c>
      <c r="AC140" s="14">
        <f>IF(Carrier_2="ECLogistics",0.167,IF(Carrier_2="LogExpress",0.139,0.104))</f>
        <v>0.167</v>
      </c>
    </row>
    <row r="141" ht="15.75" customHeight="1">
      <c r="A141" s="15" t="s">
        <v>468</v>
      </c>
      <c r="B141" s="15" t="s">
        <v>102</v>
      </c>
      <c r="C141" s="15">
        <v>130402.0</v>
      </c>
      <c r="D141" s="15" t="str">
        <f>HubVN_ID</f>
        <v>LECVNLB</v>
      </c>
      <c r="E141" s="15">
        <v>2.0</v>
      </c>
      <c r="F141" s="15">
        <v>2.0</v>
      </c>
      <c r="G141" s="16" t="s">
        <v>469</v>
      </c>
      <c r="H141" s="15" t="s">
        <v>32</v>
      </c>
      <c r="I141" s="17">
        <v>97500.0</v>
      </c>
      <c r="J141" s="18">
        <v>44646.58541666667</v>
      </c>
      <c r="K141" s="19">
        <v>44651.41458333333</v>
      </c>
      <c r="L141" s="18">
        <v>44652.53125</v>
      </c>
      <c r="M141" s="15"/>
      <c r="N141" s="21" t="s">
        <v>33</v>
      </c>
      <c r="O141" s="15">
        <v>0.0</v>
      </c>
      <c r="P141" s="15" t="s">
        <v>34</v>
      </c>
      <c r="Q141" s="22">
        <v>3.0</v>
      </c>
      <c r="R141" s="23">
        <f>Enduser_Deliverytime-Order_Create_Time</f>
        <v>5.945833333</v>
      </c>
      <c r="S141" s="23">
        <f>Enduser_Plan_Deliverytime-Order_Create_Time</f>
        <v>4.829166667</v>
      </c>
      <c r="T141" s="23">
        <f>Enduser_Deliverytime-HubVN_Pickup_Time</f>
        <v>0.1631944444</v>
      </c>
      <c r="U141" s="24">
        <f>HubVN_Receiving_Time-HubCN_Pickup_Time</f>
        <v>5.000694444</v>
      </c>
      <c r="V141" s="24">
        <f>Plan_HubVN_Receiving_Time-Plan_HubCN_Pickup_Time</f>
        <v>1.504861111</v>
      </c>
      <c r="W141" s="15" t="s">
        <v>71</v>
      </c>
      <c r="X141" s="25" t="str">
        <f>IF(LEFT(Khu_Vực,4)="Quận","Quận","Huyện")</f>
        <v>Quận</v>
      </c>
      <c r="Y141" s="25" t="str">
        <f>IFS(Grossweight&lt;=1,"A",AND(1&lt;Grossweight,Grossweight&lt;=2),"B",AND(2&lt;Grossweight,Grossweight&lt;=3),"C",AND(3&lt;Grossweight,Grossweight&lt;=4),"D",Grossweight&gt;=4,"E")</f>
        <v>B</v>
      </c>
      <c r="Z14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20000</v>
      </c>
      <c r="AA141" s="26" t="s">
        <v>40</v>
      </c>
      <c r="AB14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40000</v>
      </c>
      <c r="AC141" s="26">
        <f>IF(Carrier_2="ECLogistics",0.167,IF(Carrier_2="LogExpress",0.139,0.104))</f>
        <v>0.139</v>
      </c>
    </row>
    <row r="142" ht="15.75" customHeight="1">
      <c r="A142" s="4" t="s">
        <v>470</v>
      </c>
      <c r="B142" s="4" t="s">
        <v>471</v>
      </c>
      <c r="C142" s="4">
        <v>130100.0</v>
      </c>
      <c r="D142" s="4" t="str">
        <f>HubVN_ID</f>
        <v>LECVNLB</v>
      </c>
      <c r="E142" s="4">
        <v>5.0</v>
      </c>
      <c r="F142" s="4">
        <v>4.1</v>
      </c>
      <c r="G142" s="5" t="s">
        <v>472</v>
      </c>
      <c r="H142" s="4" t="s">
        <v>32</v>
      </c>
      <c r="I142" s="6">
        <v>34700.0</v>
      </c>
      <c r="J142" s="7">
        <v>44648.893055555556</v>
      </c>
      <c r="K142" s="8">
        <v>44653.65138888889</v>
      </c>
      <c r="L142" s="7">
        <v>44654.58611111111</v>
      </c>
      <c r="M142" s="4"/>
      <c r="N142" s="9" t="s">
        <v>33</v>
      </c>
      <c r="O142" s="4">
        <v>0.0</v>
      </c>
      <c r="P142" s="4" t="s">
        <v>34</v>
      </c>
      <c r="Q142" s="10">
        <v>3.0</v>
      </c>
      <c r="R142" s="11">
        <f>Enduser_Deliverytime-Order_Create_Time</f>
        <v>5.693055556</v>
      </c>
      <c r="S142" s="11">
        <f>Enduser_Plan_Deliverytime-Order_Create_Time</f>
        <v>4.758333333</v>
      </c>
      <c r="T142" s="11">
        <f>Enduser_Deliverytime-HubVN_Pickup_Time</f>
        <v>0.2020833333</v>
      </c>
      <c r="U142" s="12">
        <f>HubVN_Receiving_Time-HubCN_Pickup_Time</f>
        <v>4.005555556</v>
      </c>
      <c r="V142" s="12">
        <f>Plan_HubVN_Receiving_Time-Plan_HubCN_Pickup_Time</f>
        <v>2.00625</v>
      </c>
      <c r="W142" s="4" t="s">
        <v>120</v>
      </c>
      <c r="X142" s="13" t="str">
        <f>IF(LEFT(Khu_Vực,4)="Quận","Quận","Huyện")</f>
        <v>Quận</v>
      </c>
      <c r="Y142" s="13" t="str">
        <f>IFS(Grossweight&lt;=1,"A",AND(1&lt;Grossweight,Grossweight&lt;=2),"B",AND(2&lt;Grossweight,Grossweight&lt;=3),"C",AND(3&lt;Grossweight,Grossweight&lt;=4),"D",Grossweight&gt;=4,"E")</f>
        <v>E</v>
      </c>
      <c r="Z14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41000</v>
      </c>
      <c r="AA142"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4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41000</v>
      </c>
      <c r="AC142" s="14">
        <f>IF(Carrier_2="ECLogistics",0.167,IF(Carrier_2="LogExpress",0.139,0.104))</f>
        <v>0.167</v>
      </c>
    </row>
    <row r="143" ht="15.75" customHeight="1">
      <c r="A143" s="15" t="s">
        <v>473</v>
      </c>
      <c r="B143" s="15" t="s">
        <v>474</v>
      </c>
      <c r="C143" s="15">
        <v>130351.0</v>
      </c>
      <c r="D143" s="15" t="str">
        <f>HubVN_ID</f>
        <v>LECVNLB</v>
      </c>
      <c r="E143" s="15">
        <v>4.0</v>
      </c>
      <c r="F143" s="15">
        <v>3.7</v>
      </c>
      <c r="G143" s="16" t="s">
        <v>475</v>
      </c>
      <c r="H143" s="15" t="s">
        <v>32</v>
      </c>
      <c r="I143" s="17">
        <v>4500.0</v>
      </c>
      <c r="J143" s="18">
        <v>44647.70625</v>
      </c>
      <c r="K143" s="19">
        <v>44653.646527777775</v>
      </c>
      <c r="L143" s="18">
        <v>44654.49236111111</v>
      </c>
      <c r="M143" s="15"/>
      <c r="N143" s="21" t="s">
        <v>33</v>
      </c>
      <c r="O143" s="15">
        <v>0.0</v>
      </c>
      <c r="P143" s="15" t="s">
        <v>40</v>
      </c>
      <c r="Q143" s="22">
        <v>2.0</v>
      </c>
      <c r="R143" s="23">
        <f>Enduser_Deliverytime-Order_Create_Time</f>
        <v>6.786111111</v>
      </c>
      <c r="S143" s="23">
        <f>Enduser_Plan_Deliverytime-Order_Create_Time</f>
        <v>5.940277778</v>
      </c>
      <c r="T143" s="23">
        <f>Enduser_Deliverytime-HubVN_Pickup_Time</f>
        <v>0.1236111111</v>
      </c>
      <c r="U143" s="24">
        <f>HubVN_Receiving_Time-HubCN_Pickup_Time</f>
        <v>4.003472222</v>
      </c>
      <c r="V143" s="24">
        <f>Plan_HubVN_Receiving_Time-Plan_HubCN_Pickup_Time</f>
        <v>2.002777778</v>
      </c>
      <c r="W143" s="15" t="s">
        <v>120</v>
      </c>
      <c r="X143" s="25" t="str">
        <f>IF(LEFT(Khu_Vực,4)="Quận","Quận","Huyện")</f>
        <v>Quận</v>
      </c>
      <c r="Y143" s="25" t="str">
        <f>IFS(Grossweight&lt;=1,"A",AND(1&lt;Grossweight,Grossweight&lt;=2),"B",AND(2&lt;Grossweight,Grossweight&lt;=3),"C",AND(3&lt;Grossweight,Grossweight&lt;=4),"D",Grossweight&gt;=4,"E")</f>
        <v>D</v>
      </c>
      <c r="Z14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61750</v>
      </c>
      <c r="AA14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4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37000</v>
      </c>
      <c r="AC143" s="26">
        <f>IF(Carrier_2="ECLogistics",0.167,IF(Carrier_2="LogExpress",0.139,0.104))</f>
        <v>0.167</v>
      </c>
    </row>
    <row r="144" ht="15.75" customHeight="1">
      <c r="A144" s="4" t="s">
        <v>476</v>
      </c>
      <c r="B144" s="4" t="s">
        <v>477</v>
      </c>
      <c r="C144" s="4">
        <v>130346.0</v>
      </c>
      <c r="D144" s="4" t="str">
        <f>HubVN_ID</f>
        <v>LECVNLB</v>
      </c>
      <c r="E144" s="4">
        <v>2.0</v>
      </c>
      <c r="F144" s="4">
        <v>3.7</v>
      </c>
      <c r="G144" s="5" t="s">
        <v>478</v>
      </c>
      <c r="H144" s="4" t="s">
        <v>32</v>
      </c>
      <c r="I144" s="6">
        <v>9000.0</v>
      </c>
      <c r="J144" s="7">
        <v>44645.38680555556</v>
      </c>
      <c r="K144" s="8">
        <v>44651.64444444444</v>
      </c>
      <c r="L144" s="7">
        <v>44652.720138888886</v>
      </c>
      <c r="M144" s="4"/>
      <c r="N144" s="9" t="s">
        <v>33</v>
      </c>
      <c r="O144" s="4">
        <v>0.0</v>
      </c>
      <c r="P144" s="4" t="s">
        <v>34</v>
      </c>
      <c r="Q144" s="10">
        <v>1.0</v>
      </c>
      <c r="R144" s="11">
        <f>Enduser_Deliverytime-Order_Create_Time</f>
        <v>7.333333333</v>
      </c>
      <c r="S144" s="11">
        <f>Enduser_Plan_Deliverytime-Order_Create_Time</f>
        <v>6.257638889</v>
      </c>
      <c r="T144" s="11">
        <f>Enduser_Deliverytime-HubVN_Pickup_Time</f>
        <v>0.07708333333</v>
      </c>
      <c r="U144" s="12">
        <f>HubVN_Receiving_Time-HubCN_Pickup_Time</f>
        <v>3.004861111</v>
      </c>
      <c r="V144" s="12">
        <f>Plan_HubVN_Receiving_Time-Plan_HubCN_Pickup_Time</f>
        <v>3.503472222</v>
      </c>
      <c r="W144" s="4" t="s">
        <v>35</v>
      </c>
      <c r="X144" s="13" t="str">
        <f>IF(LEFT(Khu_Vực,4)="Quận","Quận","Huyện")</f>
        <v>Quận</v>
      </c>
      <c r="Y144" s="13" t="str">
        <f>IFS(Grossweight&lt;=1,"A",AND(1&lt;Grossweight,Grossweight&lt;=2),"B",AND(2&lt;Grossweight,Grossweight&lt;=3),"C",AND(3&lt;Grossweight,Grossweight&lt;=4),"D",Grossweight&gt;=4,"E")</f>
        <v>D</v>
      </c>
      <c r="Z14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37000</v>
      </c>
      <c r="AA14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4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37000</v>
      </c>
      <c r="AC144" s="14">
        <f>IF(Carrier_2="ECLogistics",0.167,IF(Carrier_2="LogExpress",0.139,0.104))</f>
        <v>0.167</v>
      </c>
    </row>
    <row r="145" ht="15.75" customHeight="1">
      <c r="A145" s="15" t="s">
        <v>479</v>
      </c>
      <c r="B145" s="15" t="s">
        <v>480</v>
      </c>
      <c r="C145" s="15">
        <v>130003.0</v>
      </c>
      <c r="D145" s="15" t="str">
        <f>HubVN_ID</f>
        <v>LECVNLB</v>
      </c>
      <c r="E145" s="15">
        <v>4.0</v>
      </c>
      <c r="F145" s="15">
        <v>1.4</v>
      </c>
      <c r="G145" s="16" t="s">
        <v>481</v>
      </c>
      <c r="H145" s="15" t="s">
        <v>32</v>
      </c>
      <c r="I145" s="17">
        <v>4000.0</v>
      </c>
      <c r="J145" s="18">
        <v>44650.76875</v>
      </c>
      <c r="K145" s="19">
        <v>44655.42361111111</v>
      </c>
      <c r="L145" s="18">
        <v>44655.72777777778</v>
      </c>
      <c r="M145" s="15"/>
      <c r="N145" s="21" t="s">
        <v>33</v>
      </c>
      <c r="O145" s="15">
        <v>0.0</v>
      </c>
      <c r="P145" s="15" t="s">
        <v>34</v>
      </c>
      <c r="Q145" s="22">
        <v>3.0</v>
      </c>
      <c r="R145" s="23">
        <f>Enduser_Deliverytime-Order_Create_Time</f>
        <v>4.959027778</v>
      </c>
      <c r="S145" s="23">
        <f>Enduser_Plan_Deliverytime-Order_Create_Time</f>
        <v>4.654861111</v>
      </c>
      <c r="T145" s="23">
        <f>Enduser_Deliverytime-HubVN_Pickup_Time</f>
        <v>0.07777777778</v>
      </c>
      <c r="U145" s="24">
        <f>HubVN_Receiving_Time-HubCN_Pickup_Time</f>
        <v>2.50625</v>
      </c>
      <c r="V145" s="24">
        <f>Plan_HubVN_Receiving_Time-Plan_HubCN_Pickup_Time</f>
        <v>3.50625</v>
      </c>
      <c r="W145" s="15" t="s">
        <v>482</v>
      </c>
      <c r="X145" s="25" t="str">
        <f>IF(LEFT(Khu_Vực,4)="Quận","Quận","Huyện")</f>
        <v>Huyện</v>
      </c>
      <c r="Y145" s="25" t="str">
        <f>IFS(Grossweight&lt;=1,"A",AND(1&lt;Grossweight,Grossweight&lt;=2),"B",AND(2&lt;Grossweight,Grossweight&lt;=3),"C",AND(3&lt;Grossweight,Grossweight&lt;=4),"D",Grossweight&gt;=4,"E")</f>
        <v>B</v>
      </c>
      <c r="Z14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14000</v>
      </c>
      <c r="AA14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4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14000</v>
      </c>
      <c r="AC145" s="26">
        <f>IF(Carrier_2="ECLogistics",0.167,IF(Carrier_2="LogExpress",0.139,0.104))</f>
        <v>0.167</v>
      </c>
    </row>
    <row r="146" ht="15.75" customHeight="1">
      <c r="A146" s="4" t="s">
        <v>483</v>
      </c>
      <c r="B146" s="4" t="s">
        <v>484</v>
      </c>
      <c r="C146" s="4">
        <v>130395.0</v>
      </c>
      <c r="D146" s="4" t="str">
        <f>HubVN_ID</f>
        <v>LECVNLB</v>
      </c>
      <c r="E146" s="4">
        <v>5.0</v>
      </c>
      <c r="F146" s="4">
        <v>4.0</v>
      </c>
      <c r="G146" s="5" t="s">
        <v>485</v>
      </c>
      <c r="H146" s="4" t="s">
        <v>32</v>
      </c>
      <c r="I146" s="6">
        <v>21900.0</v>
      </c>
      <c r="J146" s="7">
        <v>44649.822222222225</v>
      </c>
      <c r="K146" s="8">
        <v>44655.399305555555</v>
      </c>
      <c r="L146" s="7">
        <v>44655.72986111111</v>
      </c>
      <c r="M146" s="4"/>
      <c r="N146" s="9" t="s">
        <v>33</v>
      </c>
      <c r="O146" s="4">
        <v>0.0</v>
      </c>
      <c r="P146" s="4" t="s">
        <v>34</v>
      </c>
      <c r="Q146" s="10">
        <v>3.0</v>
      </c>
      <c r="R146" s="11">
        <f>Enduser_Deliverytime-Order_Create_Time</f>
        <v>5.907638889</v>
      </c>
      <c r="S146" s="11">
        <f>Enduser_Plan_Deliverytime-Order_Create_Time</f>
        <v>5.577083333</v>
      </c>
      <c r="T146" s="11">
        <f>Enduser_Deliverytime-HubVN_Pickup_Time</f>
        <v>0.07986111111</v>
      </c>
      <c r="U146" s="12">
        <f>HubVN_Receiving_Time-HubCN_Pickup_Time</f>
        <v>3.005555556</v>
      </c>
      <c r="V146" s="12">
        <f>Plan_HubVN_Receiving_Time-Plan_HubCN_Pickup_Time</f>
        <v>3.001388889</v>
      </c>
      <c r="W146" s="4" t="s">
        <v>71</v>
      </c>
      <c r="X146" s="13" t="str">
        <f>IF(LEFT(Khu_Vực,4)="Quận","Quận","Huyện")</f>
        <v>Quận</v>
      </c>
      <c r="Y146" s="13" t="str">
        <f>IFS(Grossweight&lt;=1,"A",AND(1&lt;Grossweight,Grossweight&lt;=2),"B",AND(2&lt;Grossweight,Grossweight&lt;=3),"C",AND(3&lt;Grossweight,Grossweight&lt;=4),"D",Grossweight&gt;=4,"E")</f>
        <v>D</v>
      </c>
      <c r="Z14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40000</v>
      </c>
      <c r="AA14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4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40000</v>
      </c>
      <c r="AC146" s="14">
        <f>IF(Carrier_2="ECLogistics",0.167,IF(Carrier_2="LogExpress",0.139,0.104))</f>
        <v>0.167</v>
      </c>
    </row>
    <row r="147" ht="15.75" customHeight="1">
      <c r="A147" s="15" t="s">
        <v>486</v>
      </c>
      <c r="B147" s="15" t="s">
        <v>487</v>
      </c>
      <c r="C147" s="15">
        <v>130391.0</v>
      </c>
      <c r="D147" s="15" t="str">
        <f>HubVN_ID</f>
        <v>LECVNHĐ</v>
      </c>
      <c r="E147" s="15">
        <v>1.0</v>
      </c>
      <c r="F147" s="15">
        <v>2.0</v>
      </c>
      <c r="G147" s="16" t="s">
        <v>488</v>
      </c>
      <c r="H147" s="15" t="s">
        <v>32</v>
      </c>
      <c r="I147" s="17">
        <v>847700.0</v>
      </c>
      <c r="J147" s="18">
        <v>44647.7125</v>
      </c>
      <c r="K147" s="19">
        <v>44653.688888888886</v>
      </c>
      <c r="L147" s="18">
        <v>44654.59722222222</v>
      </c>
      <c r="M147" s="15"/>
      <c r="N147" s="21" t="s">
        <v>33</v>
      </c>
      <c r="O147" s="15">
        <v>0.0</v>
      </c>
      <c r="P147" s="15" t="s">
        <v>34</v>
      </c>
      <c r="Q147" s="22">
        <v>2.0</v>
      </c>
      <c r="R147" s="23">
        <f>Enduser_Deliverytime-Order_Create_Time</f>
        <v>6.884722222</v>
      </c>
      <c r="S147" s="23">
        <f>Enduser_Plan_Deliverytime-Order_Create_Time</f>
        <v>5.976388889</v>
      </c>
      <c r="T147" s="23">
        <f>Enduser_Deliverytime-HubVN_Pickup_Time</f>
        <v>0.2076388889</v>
      </c>
      <c r="U147" s="24">
        <f>HubVN_Receiving_Time-HubCN_Pickup_Time</f>
        <v>4.00625</v>
      </c>
      <c r="V147" s="24">
        <f>Plan_HubVN_Receiving_Time-Plan_HubCN_Pickup_Time</f>
        <v>2.000694444</v>
      </c>
      <c r="W147" s="15" t="s">
        <v>45</v>
      </c>
      <c r="X147" s="25" t="str">
        <f>IF(LEFT(Khu_Vực,4)="Quận","Quận","Huyện")</f>
        <v>Quận</v>
      </c>
      <c r="Y147" s="25" t="str">
        <f>IFS(Grossweight&lt;=1,"A",AND(1&lt;Grossweight,Grossweight&lt;=2),"B",AND(2&lt;Grossweight,Grossweight&lt;=3),"C",AND(3&lt;Grossweight,Grossweight&lt;=4),"D",Grossweight&gt;=4,"E")</f>
        <v>B</v>
      </c>
      <c r="Z14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20000</v>
      </c>
      <c r="AA147" s="26" t="s">
        <v>40</v>
      </c>
      <c r="AB14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40000</v>
      </c>
      <c r="AC147" s="26">
        <f>IF(Carrier_2="ECLogistics",0.167,IF(Carrier_2="LogExpress",0.139,0.104))</f>
        <v>0.139</v>
      </c>
    </row>
    <row r="148" ht="15.75" customHeight="1">
      <c r="A148" s="4" t="s">
        <v>489</v>
      </c>
      <c r="B148" s="4" t="s">
        <v>490</v>
      </c>
      <c r="C148" s="4">
        <v>130378.0</v>
      </c>
      <c r="D148" s="4" t="str">
        <f>HubVN_ID</f>
        <v>LECVNLB</v>
      </c>
      <c r="E148" s="4">
        <v>5.0</v>
      </c>
      <c r="F148" s="4">
        <v>1.1</v>
      </c>
      <c r="G148" s="5" t="s">
        <v>491</v>
      </c>
      <c r="H148" s="4" t="s">
        <v>32</v>
      </c>
      <c r="I148" s="6">
        <v>27500.0</v>
      </c>
      <c r="J148" s="7">
        <v>44645.830555555556</v>
      </c>
      <c r="K148" s="8">
        <v>44652.40555555555</v>
      </c>
      <c r="L148" s="7">
        <v>44652.72430555556</v>
      </c>
      <c r="M148" s="4"/>
      <c r="N148" s="9" t="s">
        <v>33</v>
      </c>
      <c r="O148" s="4">
        <v>0.0</v>
      </c>
      <c r="P148" s="4" t="s">
        <v>64</v>
      </c>
      <c r="Q148" s="10">
        <v>2.0</v>
      </c>
      <c r="R148" s="11">
        <f>Enduser_Deliverytime-Order_Create_Time</f>
        <v>6.89375</v>
      </c>
      <c r="S148" s="11">
        <f>Enduser_Plan_Deliverytime-Order_Create_Time</f>
        <v>6.575</v>
      </c>
      <c r="T148" s="11">
        <f>Enduser_Deliverytime-HubVN_Pickup_Time</f>
        <v>0.1604166667</v>
      </c>
      <c r="U148" s="12">
        <f>HubVN_Receiving_Time-HubCN_Pickup_Time</f>
        <v>3.00625</v>
      </c>
      <c r="V148" s="12">
        <f>Plan_HubVN_Receiving_Time-Plan_HubCN_Pickup_Time</f>
        <v>3.004861111</v>
      </c>
      <c r="W148" s="4" t="s">
        <v>35</v>
      </c>
      <c r="X148" s="13" t="str">
        <f>IF(LEFT(Khu_Vực,4)="Quận","Quận","Huyện")</f>
        <v>Quận</v>
      </c>
      <c r="Y148" s="13" t="str">
        <f>IFS(Grossweight&lt;=1,"A",AND(1&lt;Grossweight,Grossweight&lt;=2),"B",AND(2&lt;Grossweight,Grossweight&lt;=3),"C",AND(3&lt;Grossweight,Grossweight&lt;=4),"D",Grossweight&gt;=4,"E")</f>
        <v>B</v>
      </c>
      <c r="Z14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12100</v>
      </c>
      <c r="AA148" s="14" t="s">
        <v>40</v>
      </c>
      <c r="AB14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22000</v>
      </c>
      <c r="AC148" s="14">
        <f>IF(Carrier_2="ECLogistics",0.167,IF(Carrier_2="LogExpress",0.139,0.104))</f>
        <v>0.139</v>
      </c>
    </row>
    <row r="149" ht="15.75" customHeight="1">
      <c r="A149" s="15" t="s">
        <v>492</v>
      </c>
      <c r="B149" s="15" t="s">
        <v>493</v>
      </c>
      <c r="C149" s="15">
        <v>130366.0</v>
      </c>
      <c r="D149" s="15" t="str">
        <f>HubVN_ID</f>
        <v>LECVNTL</v>
      </c>
      <c r="E149" s="15">
        <v>1.0</v>
      </c>
      <c r="F149" s="15">
        <v>2.0</v>
      </c>
      <c r="G149" s="16" t="s">
        <v>494</v>
      </c>
      <c r="H149" s="15" t="s">
        <v>32</v>
      </c>
      <c r="I149" s="17">
        <v>95500.0</v>
      </c>
      <c r="J149" s="18">
        <v>44647.71805555555</v>
      </c>
      <c r="K149" s="19">
        <v>44652.38888888889</v>
      </c>
      <c r="L149" s="18">
        <v>44653.52916666667</v>
      </c>
      <c r="M149" s="15"/>
      <c r="N149" s="21" t="s">
        <v>33</v>
      </c>
      <c r="O149" s="15">
        <v>0.0</v>
      </c>
      <c r="P149" s="15" t="s">
        <v>34</v>
      </c>
      <c r="Q149" s="22">
        <v>3.0</v>
      </c>
      <c r="R149" s="23">
        <f>Enduser_Deliverytime-Order_Create_Time</f>
        <v>5.811111111</v>
      </c>
      <c r="S149" s="23">
        <f>Enduser_Plan_Deliverytime-Order_Create_Time</f>
        <v>4.670833333</v>
      </c>
      <c r="T149" s="23">
        <f>Enduser_Deliverytime-HubVN_Pickup_Time</f>
        <v>0.1659722222</v>
      </c>
      <c r="U149" s="24">
        <f>HubVN_Receiving_Time-HubCN_Pickup_Time</f>
        <v>3.002083333</v>
      </c>
      <c r="V149" s="24">
        <f>Plan_HubVN_Receiving_Time-Plan_HubCN_Pickup_Time</f>
        <v>3.004166667</v>
      </c>
      <c r="W149" s="15" t="s">
        <v>49</v>
      </c>
      <c r="X149" s="25" t="str">
        <f>IF(LEFT(Khu_Vực,4)="Quận","Quận","Huyện")</f>
        <v>Quận</v>
      </c>
      <c r="Y149" s="25" t="str">
        <f>IFS(Grossweight&lt;=1,"A",AND(1&lt;Grossweight,Grossweight&lt;=2),"B",AND(2&lt;Grossweight,Grossweight&lt;=3),"C",AND(3&lt;Grossweight,Grossweight&lt;=4),"D",Grossweight&gt;=4,"E")</f>
        <v>B</v>
      </c>
      <c r="Z14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20000</v>
      </c>
      <c r="AA149" s="26" t="s">
        <v>40</v>
      </c>
      <c r="AB14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40000</v>
      </c>
      <c r="AC149" s="26">
        <f>IF(Carrier_2="ECLogistics",0.167,IF(Carrier_2="LogExpress",0.139,0.104))</f>
        <v>0.139</v>
      </c>
    </row>
    <row r="150" ht="15.75" customHeight="1">
      <c r="A150" s="4" t="s">
        <v>495</v>
      </c>
      <c r="B150" s="4" t="s">
        <v>496</v>
      </c>
      <c r="C150" s="4">
        <v>130348.0</v>
      </c>
      <c r="D150" s="4" t="str">
        <f>HubVN_ID</f>
        <v>LECVNLB</v>
      </c>
      <c r="E150" s="4">
        <v>2.0</v>
      </c>
      <c r="F150" s="4">
        <v>1.0</v>
      </c>
      <c r="G150" s="5" t="s">
        <v>497</v>
      </c>
      <c r="H150" s="4" t="s">
        <v>32</v>
      </c>
      <c r="I150" s="6">
        <v>127600.0</v>
      </c>
      <c r="J150" s="7">
        <v>44648.700694444444</v>
      </c>
      <c r="K150" s="8">
        <v>44654.65833333333</v>
      </c>
      <c r="L150" s="7">
        <v>44654.83611111111</v>
      </c>
      <c r="M150" s="4"/>
      <c r="N150" s="9" t="s">
        <v>33</v>
      </c>
      <c r="O150" s="4">
        <v>0.0</v>
      </c>
      <c r="P150" s="4" t="s">
        <v>34</v>
      </c>
      <c r="Q150" s="10">
        <v>2.0</v>
      </c>
      <c r="R150" s="11">
        <f>Enduser_Deliverytime-Order_Create_Time</f>
        <v>6.135416667</v>
      </c>
      <c r="S150" s="11">
        <f>Enduser_Plan_Deliverytime-Order_Create_Time</f>
        <v>5.957638889</v>
      </c>
      <c r="T150" s="11">
        <f>Enduser_Deliverytime-HubVN_Pickup_Time</f>
        <v>0.1659722222</v>
      </c>
      <c r="U150" s="12">
        <f>HubVN_Receiving_Time-HubCN_Pickup_Time</f>
        <v>3.503472222</v>
      </c>
      <c r="V150" s="12">
        <f>Plan_HubVN_Receiving_Time-Plan_HubCN_Pickup_Time</f>
        <v>1.50625</v>
      </c>
      <c r="W150" s="4" t="s">
        <v>97</v>
      </c>
      <c r="X150" s="13" t="str">
        <f>IF(LEFT(Khu_Vực,4)="Quận","Quận","Huyện")</f>
        <v>Quận</v>
      </c>
      <c r="Y150" s="13" t="str">
        <f>IFS(Grossweight&lt;=1,"A",AND(1&lt;Grossweight,Grossweight&lt;=2),"B",AND(2&lt;Grossweight,Grossweight&lt;=3),"C",AND(3&lt;Grossweight,Grossweight&lt;=4),"D",Grossweight&gt;=4,"E")</f>
        <v>A</v>
      </c>
      <c r="Z15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10000</v>
      </c>
      <c r="AA150"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5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150" s="14">
        <f>IF(Carrier_2="ECLogistics",0.167,IF(Carrier_2="LogExpress",0.139,0.104))</f>
        <v>0.139</v>
      </c>
    </row>
    <row r="151" ht="15.75" customHeight="1">
      <c r="A151" s="15" t="s">
        <v>498</v>
      </c>
      <c r="B151" s="15" t="s">
        <v>499</v>
      </c>
      <c r="C151" s="15">
        <v>130326.0</v>
      </c>
      <c r="D151" s="15" t="str">
        <f>HubVN_ID</f>
        <v>LECVNLB</v>
      </c>
      <c r="E151" s="15">
        <v>3.0</v>
      </c>
      <c r="F151" s="15">
        <v>2.9</v>
      </c>
      <c r="G151" s="16" t="s">
        <v>500</v>
      </c>
      <c r="H151" s="15" t="s">
        <v>32</v>
      </c>
      <c r="I151" s="17">
        <v>70000.0</v>
      </c>
      <c r="J151" s="18">
        <v>44647.72708333333</v>
      </c>
      <c r="K151" s="19">
        <v>44653.66180555556</v>
      </c>
      <c r="L151" s="18">
        <v>44654.59375</v>
      </c>
      <c r="M151" s="15"/>
      <c r="N151" s="21" t="s">
        <v>33</v>
      </c>
      <c r="O151" s="15">
        <v>0.0</v>
      </c>
      <c r="P151" s="15" t="s">
        <v>34</v>
      </c>
      <c r="Q151" s="22">
        <v>2.0</v>
      </c>
      <c r="R151" s="23">
        <f>Enduser_Deliverytime-Order_Create_Time</f>
        <v>6.866666667</v>
      </c>
      <c r="S151" s="23">
        <f>Enduser_Plan_Deliverytime-Order_Create_Time</f>
        <v>5.934722222</v>
      </c>
      <c r="T151" s="23">
        <f>Enduser_Deliverytime-HubVN_Pickup_Time</f>
        <v>0.2048611111</v>
      </c>
      <c r="U151" s="24">
        <f>HubVN_Receiving_Time-HubCN_Pickup_Time</f>
        <v>4.00625</v>
      </c>
      <c r="V151" s="24">
        <f>Plan_HubVN_Receiving_Time-Plan_HubCN_Pickup_Time</f>
        <v>1.502083333</v>
      </c>
      <c r="W151" s="15" t="s">
        <v>57</v>
      </c>
      <c r="X151" s="25" t="str">
        <f>IF(LEFT(Khu_Vực,4)="Quận","Quận","Huyện")</f>
        <v>Quận</v>
      </c>
      <c r="Y151" s="25" t="str">
        <f>IFS(Grossweight&lt;=1,"A",AND(1&lt;Grossweight,Grossweight&lt;=2),"B",AND(2&lt;Grossweight,Grossweight&lt;=3),"C",AND(3&lt;Grossweight,Grossweight&lt;=4),"D",Grossweight&gt;=4,"E")</f>
        <v>C</v>
      </c>
      <c r="Z15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29000</v>
      </c>
      <c r="AA15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5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29000</v>
      </c>
      <c r="AC151" s="26">
        <f>IF(Carrier_2="ECLogistics",0.167,IF(Carrier_2="LogExpress",0.139,0.104))</f>
        <v>0.167</v>
      </c>
    </row>
    <row r="152" ht="15.75" customHeight="1">
      <c r="A152" s="4" t="s">
        <v>501</v>
      </c>
      <c r="B152" s="4" t="s">
        <v>502</v>
      </c>
      <c r="C152" s="4">
        <v>130161.0</v>
      </c>
      <c r="D152" s="4" t="str">
        <f>HubVN_ID</f>
        <v>LECVNHĐ</v>
      </c>
      <c r="E152" s="4">
        <v>1.0</v>
      </c>
      <c r="F152" s="4">
        <v>0.1</v>
      </c>
      <c r="G152" s="5" t="s">
        <v>503</v>
      </c>
      <c r="H152" s="4" t="s">
        <v>32</v>
      </c>
      <c r="I152" s="6">
        <v>317000.0</v>
      </c>
      <c r="J152" s="7">
        <v>44647.84027777778</v>
      </c>
      <c r="K152" s="8">
        <v>44652.43680555555</v>
      </c>
      <c r="L152" s="7">
        <v>44653.57708333333</v>
      </c>
      <c r="M152" s="4"/>
      <c r="N152" s="9" t="s">
        <v>33</v>
      </c>
      <c r="O152" s="4">
        <v>0.0</v>
      </c>
      <c r="P152" s="4" t="s">
        <v>34</v>
      </c>
      <c r="Q152" s="10">
        <v>3.0</v>
      </c>
      <c r="R152" s="11">
        <f>Enduser_Deliverytime-Order_Create_Time</f>
        <v>5.736805556</v>
      </c>
      <c r="S152" s="11">
        <f>Enduser_Plan_Deliverytime-Order_Create_Time</f>
        <v>4.596527778</v>
      </c>
      <c r="T152" s="11">
        <f>Enduser_Deliverytime-HubVN_Pickup_Time</f>
        <v>0.2020833333</v>
      </c>
      <c r="U152" s="12">
        <f>HubVN_Receiving_Time-HubCN_Pickup_Time</f>
        <v>2.004166667</v>
      </c>
      <c r="V152" s="12">
        <f>Plan_HubVN_Receiving_Time-Plan_HubCN_Pickup_Time</f>
        <v>3.500694444</v>
      </c>
      <c r="W152" s="4" t="s">
        <v>45</v>
      </c>
      <c r="X152" s="13" t="str">
        <f>IF(LEFT(Khu_Vực,4)="Quận","Quận","Huyện")</f>
        <v>Quận</v>
      </c>
      <c r="Y152" s="13" t="str">
        <f>IFS(Grossweight&lt;=1,"A",AND(1&lt;Grossweight,Grossweight&lt;=2),"B",AND(2&lt;Grossweight,Grossweight&lt;=3),"C",AND(3&lt;Grossweight,Grossweight&lt;=4),"D",Grossweight&gt;=4,"E")</f>
        <v>A</v>
      </c>
      <c r="Z15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800</v>
      </c>
      <c r="AA152"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5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v>
      </c>
      <c r="AC152" s="14">
        <f>IF(Carrier_2="ECLogistics",0.167,IF(Carrier_2="LogExpress",0.139,0.104))</f>
        <v>0.139</v>
      </c>
    </row>
    <row r="153" ht="15.75" customHeight="1">
      <c r="A153" s="15" t="s">
        <v>504</v>
      </c>
      <c r="B153" s="15" t="s">
        <v>505</v>
      </c>
      <c r="C153" s="15">
        <v>130327.0</v>
      </c>
      <c r="D153" s="15" t="str">
        <f>HubVN_ID</f>
        <v>LECVNLB</v>
      </c>
      <c r="E153" s="15">
        <v>5.0</v>
      </c>
      <c r="F153" s="15">
        <v>4.1</v>
      </c>
      <c r="G153" s="16" t="s">
        <v>506</v>
      </c>
      <c r="H153" s="15" t="s">
        <v>32</v>
      </c>
      <c r="I153" s="17">
        <v>183500.0</v>
      </c>
      <c r="J153" s="18">
        <v>44645.82430555556</v>
      </c>
      <c r="K153" s="19">
        <v>44652.66180555556</v>
      </c>
      <c r="L153" s="18">
        <v>44652.71319444444</v>
      </c>
      <c r="M153" s="15"/>
      <c r="N153" s="21" t="s">
        <v>33</v>
      </c>
      <c r="O153" s="15">
        <v>0.0</v>
      </c>
      <c r="P153" s="15" t="s">
        <v>34</v>
      </c>
      <c r="Q153" s="22">
        <v>2.0</v>
      </c>
      <c r="R153" s="23">
        <f>Enduser_Deliverytime-Order_Create_Time</f>
        <v>6.888888889</v>
      </c>
      <c r="S153" s="23">
        <f>Enduser_Plan_Deliverytime-Order_Create_Time</f>
        <v>6.8375</v>
      </c>
      <c r="T153" s="23">
        <f>Enduser_Deliverytime-HubVN_Pickup_Time</f>
        <v>0.07847222222</v>
      </c>
      <c r="U153" s="24">
        <f>HubVN_Receiving_Time-HubCN_Pickup_Time</f>
        <v>3.00625</v>
      </c>
      <c r="V153" s="24">
        <f>Plan_HubVN_Receiving_Time-Plan_HubCN_Pickup_Time</f>
        <v>3.004861111</v>
      </c>
      <c r="W153" s="15" t="s">
        <v>97</v>
      </c>
      <c r="X153" s="25" t="str">
        <f>IF(LEFT(Khu_Vực,4)="Quận","Quận","Huyện")</f>
        <v>Quận</v>
      </c>
      <c r="Y153" s="25" t="str">
        <f>IFS(Grossweight&lt;=1,"A",AND(1&lt;Grossweight,Grossweight&lt;=2),"B",AND(2&lt;Grossweight,Grossweight&lt;=3),"C",AND(3&lt;Grossweight,Grossweight&lt;=4),"D",Grossweight&gt;=4,"E")</f>
        <v>E</v>
      </c>
      <c r="Z15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41000</v>
      </c>
      <c r="AA15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5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41000</v>
      </c>
      <c r="AC153" s="26">
        <f>IF(Carrier_2="ECLogistics",0.167,IF(Carrier_2="LogExpress",0.139,0.104))</f>
        <v>0.167</v>
      </c>
    </row>
    <row r="154" ht="15.75" customHeight="1">
      <c r="A154" s="4" t="s">
        <v>507</v>
      </c>
      <c r="B154" s="4" t="s">
        <v>508</v>
      </c>
      <c r="C154" s="4">
        <v>130206.0</v>
      </c>
      <c r="D154" s="4" t="str">
        <f>HubVN_ID</f>
        <v>LECVNTL</v>
      </c>
      <c r="E154" s="4">
        <v>4.0</v>
      </c>
      <c r="F154" s="4">
        <v>2.9</v>
      </c>
      <c r="G154" s="5" t="s">
        <v>509</v>
      </c>
      <c r="H154" s="4" t="s">
        <v>53</v>
      </c>
      <c r="I154" s="6">
        <v>0.0</v>
      </c>
      <c r="J154" s="7">
        <v>44646.66805555556</v>
      </c>
      <c r="K154" s="8">
        <v>44653.65277777778</v>
      </c>
      <c r="L154" s="7">
        <v>44654.74097222222</v>
      </c>
      <c r="M154" s="4"/>
      <c r="N154" s="9" t="s">
        <v>33</v>
      </c>
      <c r="O154" s="4">
        <v>0.0</v>
      </c>
      <c r="P154" s="4" t="s">
        <v>34</v>
      </c>
      <c r="Q154" s="10">
        <v>1.0</v>
      </c>
      <c r="R154" s="11">
        <f>Enduser_Deliverytime-Order_Create_Time</f>
        <v>8.072916667</v>
      </c>
      <c r="S154" s="11">
        <f>Enduser_Plan_Deliverytime-Order_Create_Time</f>
        <v>6.984722222</v>
      </c>
      <c r="T154" s="11">
        <f>Enduser_Deliverytime-HubVN_Pickup_Time</f>
        <v>0.07916666666</v>
      </c>
      <c r="U154" s="12">
        <f>HubVN_Receiving_Time-HubCN_Pickup_Time</f>
        <v>3.50625</v>
      </c>
      <c r="V154" s="12">
        <f>Plan_HubVN_Receiving_Time-Plan_HubCN_Pickup_Time</f>
        <v>3.504166667</v>
      </c>
      <c r="W154" s="4" t="s">
        <v>49</v>
      </c>
      <c r="X154" s="13" t="str">
        <f>IF(LEFT(Khu_Vực,4)="Quận","Quận","Huyện")</f>
        <v>Quận</v>
      </c>
      <c r="Y154" s="13" t="str">
        <f>IFS(Grossweight&lt;=1,"A",AND(1&lt;Grossweight,Grossweight&lt;=2),"B",AND(2&lt;Grossweight,Grossweight&lt;=3),"C",AND(3&lt;Grossweight,Grossweight&lt;=4),"D",Grossweight&gt;=4,"E")</f>
        <v>C</v>
      </c>
      <c r="Z15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29000</v>
      </c>
      <c r="AA15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5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29000</v>
      </c>
      <c r="AC154" s="14">
        <f>IF(Carrier_2="ECLogistics",0.167,IF(Carrier_2="LogExpress",0.139,0.104))</f>
        <v>0.167</v>
      </c>
    </row>
    <row r="155" ht="15.75" customHeight="1">
      <c r="A155" s="15" t="s">
        <v>510</v>
      </c>
      <c r="B155" s="15" t="s">
        <v>511</v>
      </c>
      <c r="C155" s="15">
        <v>130329.0</v>
      </c>
      <c r="D155" s="15" t="str">
        <f>HubVN_ID</f>
        <v>LECVNLB</v>
      </c>
      <c r="E155" s="15">
        <v>5.0</v>
      </c>
      <c r="F155" s="15">
        <v>1.4</v>
      </c>
      <c r="G155" s="16" t="s">
        <v>512</v>
      </c>
      <c r="H155" s="15" t="s">
        <v>32</v>
      </c>
      <c r="I155" s="17">
        <v>2000.0</v>
      </c>
      <c r="J155" s="18">
        <v>44649.839583333334</v>
      </c>
      <c r="K155" s="19">
        <v>44655.40833333333</v>
      </c>
      <c r="L155" s="18">
        <v>44655.71111111111</v>
      </c>
      <c r="M155" s="15"/>
      <c r="N155" s="21" t="s">
        <v>33</v>
      </c>
      <c r="O155" s="15">
        <v>0.0</v>
      </c>
      <c r="P155" s="15" t="s">
        <v>34</v>
      </c>
      <c r="Q155" s="22">
        <v>3.0</v>
      </c>
      <c r="R155" s="23">
        <f>Enduser_Deliverytime-Order_Create_Time</f>
        <v>5.871527778</v>
      </c>
      <c r="S155" s="23">
        <f>Enduser_Plan_Deliverytime-Order_Create_Time</f>
        <v>5.56875</v>
      </c>
      <c r="T155" s="23">
        <f>Enduser_Deliverytime-HubVN_Pickup_Time</f>
        <v>0.07916666666</v>
      </c>
      <c r="U155" s="24">
        <f>HubVN_Receiving_Time-HubCN_Pickup_Time</f>
        <v>3.005555556</v>
      </c>
      <c r="V155" s="24">
        <f>Plan_HubVN_Receiving_Time-Plan_HubCN_Pickup_Time</f>
        <v>3.502777778</v>
      </c>
      <c r="W155" s="15" t="s">
        <v>120</v>
      </c>
      <c r="X155" s="25" t="str">
        <f>IF(LEFT(Khu_Vực,4)="Quận","Quận","Huyện")</f>
        <v>Quận</v>
      </c>
      <c r="Y155" s="25" t="str">
        <f>IFS(Grossweight&lt;=1,"A",AND(1&lt;Grossweight,Grossweight&lt;=2),"B",AND(2&lt;Grossweight,Grossweight&lt;=3),"C",AND(3&lt;Grossweight,Grossweight&lt;=4),"D",Grossweight&gt;=4,"E")</f>
        <v>B</v>
      </c>
      <c r="Z15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14000</v>
      </c>
      <c r="AA155" s="26" t="s">
        <v>40</v>
      </c>
      <c r="AB15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28000</v>
      </c>
      <c r="AC155" s="26">
        <f>IF(Carrier_2="ECLogistics",0.167,IF(Carrier_2="LogExpress",0.139,0.104))</f>
        <v>0.139</v>
      </c>
    </row>
    <row r="156" ht="15.75" customHeight="1">
      <c r="A156" s="4" t="s">
        <v>513</v>
      </c>
      <c r="B156" s="4" t="s">
        <v>514</v>
      </c>
      <c r="C156" s="4">
        <v>130353.0</v>
      </c>
      <c r="D156" s="4" t="str">
        <f>HubVN_ID</f>
        <v>LECVNHĐ</v>
      </c>
      <c r="E156" s="4">
        <v>2.0</v>
      </c>
      <c r="F156" s="4">
        <v>1.2</v>
      </c>
      <c r="G156" s="5" t="s">
        <v>515</v>
      </c>
      <c r="H156" s="4" t="s">
        <v>32</v>
      </c>
      <c r="I156" s="6">
        <v>85000.0</v>
      </c>
      <c r="J156" s="7">
        <v>44646.75625</v>
      </c>
      <c r="K156" s="8">
        <v>44652.674305555556</v>
      </c>
      <c r="L156" s="7">
        <v>44653.48611111111</v>
      </c>
      <c r="M156" s="4"/>
      <c r="N156" s="9" t="s">
        <v>33</v>
      </c>
      <c r="O156" s="4">
        <v>0.0</v>
      </c>
      <c r="P156" s="4" t="s">
        <v>40</v>
      </c>
      <c r="Q156" s="10">
        <v>2.0</v>
      </c>
      <c r="R156" s="11">
        <f>Enduser_Deliverytime-Order_Create_Time</f>
        <v>6.729861111</v>
      </c>
      <c r="S156" s="11">
        <f>Enduser_Plan_Deliverytime-Order_Create_Time</f>
        <v>5.918055556</v>
      </c>
      <c r="T156" s="11">
        <f>Enduser_Deliverytime-HubVN_Pickup_Time</f>
        <v>0.1243055556</v>
      </c>
      <c r="U156" s="12">
        <f>HubVN_Receiving_Time-HubCN_Pickup_Time</f>
        <v>3.003472222</v>
      </c>
      <c r="V156" s="12">
        <f>Plan_HubVN_Receiving_Time-Plan_HubCN_Pickup_Time</f>
        <v>3.502777778</v>
      </c>
      <c r="W156" s="4" t="s">
        <v>45</v>
      </c>
      <c r="X156" s="13" t="str">
        <f>IF(LEFT(Khu_Vực,4)="Quận","Quận","Huyện")</f>
        <v>Quận</v>
      </c>
      <c r="Y156" s="13" t="str">
        <f>IFS(Grossweight&lt;=1,"A",AND(1&lt;Grossweight,Grossweight&lt;=2),"B",AND(2&lt;Grossweight,Grossweight&lt;=3),"C",AND(3&lt;Grossweight,Grossweight&lt;=4),"D",Grossweight&gt;=4,"E")</f>
        <v>B</v>
      </c>
      <c r="Z15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24000</v>
      </c>
      <c r="AA156" s="14" t="s">
        <v>40</v>
      </c>
      <c r="AB15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24000</v>
      </c>
      <c r="AC156" s="14">
        <f>IF(Carrier_2="ECLogistics",0.167,IF(Carrier_2="LogExpress",0.139,0.104))</f>
        <v>0.139</v>
      </c>
    </row>
    <row r="157" ht="15.75" customHeight="1">
      <c r="A157" s="15" t="s">
        <v>516</v>
      </c>
      <c r="B157" s="15" t="s">
        <v>517</v>
      </c>
      <c r="C157" s="15">
        <v>130100.0</v>
      </c>
      <c r="D157" s="15" t="str">
        <f>HubVN_ID</f>
        <v>LECVNLB</v>
      </c>
      <c r="E157" s="15">
        <v>5.0</v>
      </c>
      <c r="F157" s="15">
        <v>2.7</v>
      </c>
      <c r="G157" s="16" t="s">
        <v>518</v>
      </c>
      <c r="H157" s="15" t="s">
        <v>32</v>
      </c>
      <c r="I157" s="17">
        <v>262000.0</v>
      </c>
      <c r="J157" s="18">
        <v>44649.61875</v>
      </c>
      <c r="K157" s="19">
        <v>44654.66875</v>
      </c>
      <c r="L157" s="18">
        <v>44655.59375</v>
      </c>
      <c r="M157" s="15"/>
      <c r="N157" s="21" t="s">
        <v>33</v>
      </c>
      <c r="O157" s="15">
        <v>0.0</v>
      </c>
      <c r="P157" s="15" t="s">
        <v>34</v>
      </c>
      <c r="Q157" s="22">
        <v>3.0</v>
      </c>
      <c r="R157" s="23">
        <f>Enduser_Deliverytime-Order_Create_Time</f>
        <v>5.975</v>
      </c>
      <c r="S157" s="23">
        <f>Enduser_Plan_Deliverytime-Order_Create_Time</f>
        <v>5.05</v>
      </c>
      <c r="T157" s="23">
        <f>Enduser_Deliverytime-HubVN_Pickup_Time</f>
        <v>0.20625</v>
      </c>
      <c r="U157" s="24">
        <f>HubVN_Receiving_Time-HubCN_Pickup_Time</f>
        <v>3.002777778</v>
      </c>
      <c r="V157" s="24">
        <f>Plan_HubVN_Receiving_Time-Plan_HubCN_Pickup_Time</f>
        <v>3.001388889</v>
      </c>
      <c r="W157" s="15" t="s">
        <v>124</v>
      </c>
      <c r="X157" s="25" t="str">
        <f>IF(LEFT(Khu_Vực,4)="Quận","Quận","Huyện")</f>
        <v>Quận</v>
      </c>
      <c r="Y157" s="25" t="str">
        <f>IFS(Grossweight&lt;=1,"A",AND(1&lt;Grossweight,Grossweight&lt;=2),"B",AND(2&lt;Grossweight,Grossweight&lt;=3),"C",AND(3&lt;Grossweight,Grossweight&lt;=4),"D",Grossweight&gt;=4,"E")</f>
        <v>C</v>
      </c>
      <c r="Z15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27000</v>
      </c>
      <c r="AA157"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5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27000</v>
      </c>
      <c r="AC157" s="26">
        <f>IF(Carrier_2="ECLogistics",0.167,IF(Carrier_2="LogExpress",0.139,0.104))</f>
        <v>0.167</v>
      </c>
    </row>
    <row r="158" ht="15.75" customHeight="1">
      <c r="A158" s="4" t="s">
        <v>519</v>
      </c>
      <c r="B158" s="4" t="s">
        <v>520</v>
      </c>
      <c r="C158" s="4">
        <v>130021.0</v>
      </c>
      <c r="D158" s="4" t="str">
        <f>HubVN_ID</f>
        <v>LECVNLB</v>
      </c>
      <c r="E158" s="4">
        <v>3.0</v>
      </c>
      <c r="F158" s="4">
        <v>4.0</v>
      </c>
      <c r="G158" s="5" t="s">
        <v>521</v>
      </c>
      <c r="H158" s="4" t="s">
        <v>32</v>
      </c>
      <c r="I158" s="6">
        <v>257500.0</v>
      </c>
      <c r="J158" s="7">
        <v>44647.85972222222</v>
      </c>
      <c r="K158" s="8">
        <v>44652.43263888889</v>
      </c>
      <c r="L158" s="7">
        <v>44653.493055555555</v>
      </c>
      <c r="M158" s="4"/>
      <c r="N158" s="9" t="s">
        <v>33</v>
      </c>
      <c r="O158" s="4">
        <v>0.0</v>
      </c>
      <c r="P158" s="4" t="s">
        <v>40</v>
      </c>
      <c r="Q158" s="10">
        <v>3.0</v>
      </c>
      <c r="R158" s="11">
        <f>Enduser_Deliverytime-Order_Create_Time</f>
        <v>5.633333333</v>
      </c>
      <c r="S158" s="11">
        <f>Enduser_Plan_Deliverytime-Order_Create_Time</f>
        <v>4.572916667</v>
      </c>
      <c r="T158" s="11">
        <f>Enduser_Deliverytime-HubVN_Pickup_Time</f>
        <v>0.1208333333</v>
      </c>
      <c r="U158" s="12">
        <f>HubVN_Receiving_Time-HubCN_Pickup_Time</f>
        <v>2.003472222</v>
      </c>
      <c r="V158" s="12">
        <f>Plan_HubVN_Receiving_Time-Plan_HubCN_Pickup_Time</f>
        <v>3.504861111</v>
      </c>
      <c r="W158" s="4" t="s">
        <v>71</v>
      </c>
      <c r="X158" s="13" t="str">
        <f>IF(LEFT(Khu_Vực,4)="Quận","Quận","Huyện")</f>
        <v>Quận</v>
      </c>
      <c r="Y158" s="13" t="str">
        <f>IFS(Grossweight&lt;=1,"A",AND(1&lt;Grossweight,Grossweight&lt;=2),"B",AND(2&lt;Grossweight,Grossweight&lt;=3),"C",AND(3&lt;Grossweight,Grossweight&lt;=4),"D",Grossweight&gt;=4,"E")</f>
        <v>D</v>
      </c>
      <c r="Z15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62500</v>
      </c>
      <c r="AA15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5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40000</v>
      </c>
      <c r="AC158" s="14">
        <f>IF(Carrier_2="ECLogistics",0.167,IF(Carrier_2="LogExpress",0.139,0.104))</f>
        <v>0.167</v>
      </c>
    </row>
    <row r="159" ht="15.75" customHeight="1">
      <c r="A159" s="15" t="s">
        <v>522</v>
      </c>
      <c r="B159" s="15" t="s">
        <v>523</v>
      </c>
      <c r="C159" s="15">
        <v>130324.0</v>
      </c>
      <c r="D159" s="15" t="str">
        <f>HubVN_ID</f>
        <v>LECVNLB</v>
      </c>
      <c r="E159" s="15">
        <v>2.0</v>
      </c>
      <c r="F159" s="15">
        <v>1.2</v>
      </c>
      <c r="G159" s="16" t="s">
        <v>524</v>
      </c>
      <c r="H159" s="15" t="s">
        <v>53</v>
      </c>
      <c r="I159" s="17">
        <v>0.0</v>
      </c>
      <c r="J159" s="18">
        <v>44647.334027777775</v>
      </c>
      <c r="K159" s="19">
        <v>44652.65902777778</v>
      </c>
      <c r="L159" s="18">
        <v>44652.67361111111</v>
      </c>
      <c r="M159" s="15"/>
      <c r="N159" s="21" t="s">
        <v>33</v>
      </c>
      <c r="O159" s="15">
        <v>0.0</v>
      </c>
      <c r="P159" s="15" t="s">
        <v>40</v>
      </c>
      <c r="Q159" s="22">
        <v>3.0</v>
      </c>
      <c r="R159" s="23">
        <f>Enduser_Deliverytime-Order_Create_Time</f>
        <v>5.339583333</v>
      </c>
      <c r="S159" s="23">
        <f>Enduser_Plan_Deliverytime-Order_Create_Time</f>
        <v>5.325</v>
      </c>
      <c r="T159" s="23">
        <f>Enduser_Deliverytime-HubVN_Pickup_Time</f>
        <v>0.09305555555</v>
      </c>
      <c r="U159" s="24">
        <f>HubVN_Receiving_Time-HubCN_Pickup_Time</f>
        <v>3.001388889</v>
      </c>
      <c r="V159" s="24">
        <f>Plan_HubVN_Receiving_Time-Plan_HubCN_Pickup_Time</f>
        <v>3.002083333</v>
      </c>
      <c r="W159" s="15" t="s">
        <v>57</v>
      </c>
      <c r="X159" s="25" t="str">
        <f>IF(LEFT(Khu_Vực,4)="Quận","Quận","Huyện")</f>
        <v>Quận</v>
      </c>
      <c r="Y159" s="25" t="str">
        <f>IFS(Grossweight&lt;=1,"A",AND(1&lt;Grossweight,Grossweight&lt;=2),"B",AND(2&lt;Grossweight,Grossweight&lt;=3),"C",AND(3&lt;Grossweight,Grossweight&lt;=4),"D",Grossweight&gt;=4,"E")</f>
        <v>B</v>
      </c>
      <c r="Z15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24000</v>
      </c>
      <c r="AA159" s="26" t="s">
        <v>40</v>
      </c>
      <c r="AB15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24000</v>
      </c>
      <c r="AC159" s="26">
        <f>IF(Carrier_2="ECLogistics",0.167,IF(Carrier_2="LogExpress",0.139,0.104))</f>
        <v>0.139</v>
      </c>
    </row>
    <row r="160" ht="15.75" customHeight="1">
      <c r="A160" s="4" t="s">
        <v>525</v>
      </c>
      <c r="B160" s="4" t="s">
        <v>526</v>
      </c>
      <c r="C160" s="4">
        <v>130362.0</v>
      </c>
      <c r="D160" s="4" t="str">
        <f>HubVN_ID</f>
        <v>LECVNLB</v>
      </c>
      <c r="E160" s="4">
        <v>4.0</v>
      </c>
      <c r="F160" s="4">
        <v>2.5</v>
      </c>
      <c r="G160" s="5" t="s">
        <v>527</v>
      </c>
      <c r="H160" s="4" t="s">
        <v>32</v>
      </c>
      <c r="I160" s="6">
        <v>355900.0</v>
      </c>
      <c r="J160" s="7">
        <v>44646.611805555556</v>
      </c>
      <c r="K160" s="8">
        <v>44651.40972222222</v>
      </c>
      <c r="L160" s="7">
        <v>44652.58263888889</v>
      </c>
      <c r="M160" s="4"/>
      <c r="N160" s="9" t="s">
        <v>33</v>
      </c>
      <c r="O160" s="4">
        <v>0.0</v>
      </c>
      <c r="P160" s="4" t="s">
        <v>34</v>
      </c>
      <c r="Q160" s="10">
        <v>3.0</v>
      </c>
      <c r="R160" s="11">
        <f>Enduser_Deliverytime-Order_Create_Time</f>
        <v>5.970833333</v>
      </c>
      <c r="S160" s="11">
        <f>Enduser_Plan_Deliverytime-Order_Create_Time</f>
        <v>4.797916667</v>
      </c>
      <c r="T160" s="11">
        <f>Enduser_Deliverytime-HubVN_Pickup_Time</f>
        <v>0.2055555556</v>
      </c>
      <c r="U160" s="12">
        <f>HubVN_Receiving_Time-HubCN_Pickup_Time</f>
        <v>5.001388889</v>
      </c>
      <c r="V160" s="12">
        <f>Plan_HubVN_Receiving_Time-Plan_HubCN_Pickup_Time</f>
        <v>2.004861111</v>
      </c>
      <c r="W160" s="4" t="s">
        <v>57</v>
      </c>
      <c r="X160" s="13" t="str">
        <f>IF(LEFT(Khu_Vực,4)="Quận","Quận","Huyện")</f>
        <v>Quận</v>
      </c>
      <c r="Y160" s="13" t="str">
        <f>IFS(Grossweight&lt;=1,"A",AND(1&lt;Grossweight,Grossweight&lt;=2),"B",AND(2&lt;Grossweight,Grossweight&lt;=3),"C",AND(3&lt;Grossweight,Grossweight&lt;=4),"D",Grossweight&gt;=4,"E")</f>
        <v>C</v>
      </c>
      <c r="Z16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25000</v>
      </c>
      <c r="AA16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6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25000</v>
      </c>
      <c r="AC160" s="14">
        <f>IF(Carrier_2="ECLogistics",0.167,IF(Carrier_2="LogExpress",0.139,0.104))</f>
        <v>0.167</v>
      </c>
    </row>
    <row r="161" ht="15.75" customHeight="1">
      <c r="A161" s="15" t="s">
        <v>528</v>
      </c>
      <c r="B161" s="15" t="s">
        <v>529</v>
      </c>
      <c r="C161" s="15">
        <v>130002.0</v>
      </c>
      <c r="D161" s="15" t="str">
        <f>HubVN_ID</f>
        <v>LECVNLB</v>
      </c>
      <c r="E161" s="15">
        <v>1.0</v>
      </c>
      <c r="F161" s="15">
        <v>1.3</v>
      </c>
      <c r="G161" s="16" t="s">
        <v>530</v>
      </c>
      <c r="H161" s="15" t="s">
        <v>32</v>
      </c>
      <c r="I161" s="17">
        <v>104600.0</v>
      </c>
      <c r="J161" s="18">
        <v>44644.725</v>
      </c>
      <c r="K161" s="19">
        <v>44651.66527777778</v>
      </c>
      <c r="L161" s="18">
        <v>44652.48263888889</v>
      </c>
      <c r="M161" s="15"/>
      <c r="N161" s="21" t="s">
        <v>33</v>
      </c>
      <c r="O161" s="15">
        <v>0.0</v>
      </c>
      <c r="P161" s="15" t="s">
        <v>40</v>
      </c>
      <c r="Q161" s="22">
        <v>1.0</v>
      </c>
      <c r="R161" s="23">
        <f>Enduser_Deliverytime-Order_Create_Time</f>
        <v>7.757638889</v>
      </c>
      <c r="S161" s="23">
        <f>Enduser_Plan_Deliverytime-Order_Create_Time</f>
        <v>6.940277778</v>
      </c>
      <c r="T161" s="23">
        <f>Enduser_Deliverytime-HubVN_Pickup_Time</f>
        <v>0.1215277778</v>
      </c>
      <c r="U161" s="24">
        <f>HubVN_Receiving_Time-HubCN_Pickup_Time</f>
        <v>3.002083333</v>
      </c>
      <c r="V161" s="24">
        <f>Plan_HubVN_Receiving_Time-Plan_HubCN_Pickup_Time</f>
        <v>2.004861111</v>
      </c>
      <c r="W161" s="15" t="s">
        <v>120</v>
      </c>
      <c r="X161" s="25" t="str">
        <f>IF(LEFT(Khu_Vực,4)="Quận","Quận","Huyện")</f>
        <v>Quận</v>
      </c>
      <c r="Y161" s="25" t="str">
        <f>IFS(Grossweight&lt;=1,"A",AND(1&lt;Grossweight,Grossweight&lt;=2),"B",AND(2&lt;Grossweight,Grossweight&lt;=3),"C",AND(3&lt;Grossweight,Grossweight&lt;=4),"D",Grossweight&gt;=4,"E")</f>
        <v>B</v>
      </c>
      <c r="Z16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26000</v>
      </c>
      <c r="AA161" s="26" t="s">
        <v>40</v>
      </c>
      <c r="AB16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26000</v>
      </c>
      <c r="AC161" s="26">
        <f>IF(Carrier_2="ECLogistics",0.167,IF(Carrier_2="LogExpress",0.139,0.104))</f>
        <v>0.139</v>
      </c>
    </row>
    <row r="162" ht="15.75" customHeight="1">
      <c r="A162" s="4" t="s">
        <v>531</v>
      </c>
      <c r="B162" s="4" t="s">
        <v>532</v>
      </c>
      <c r="C162" s="4">
        <v>130043.0</v>
      </c>
      <c r="D162" s="4" t="str">
        <f>HubVN_ID</f>
        <v>LECVNLB</v>
      </c>
      <c r="E162" s="4">
        <v>5.0</v>
      </c>
      <c r="F162" s="4">
        <v>3.4</v>
      </c>
      <c r="G162" s="5" t="s">
        <v>533</v>
      </c>
      <c r="H162" s="4" t="s">
        <v>32</v>
      </c>
      <c r="I162" s="6">
        <v>20093.0</v>
      </c>
      <c r="J162" s="7">
        <v>44649.31805555556</v>
      </c>
      <c r="K162" s="8">
        <v>44652.68680555555</v>
      </c>
      <c r="L162" s="7">
        <v>44653.490277777775</v>
      </c>
      <c r="M162" s="4"/>
      <c r="N162" s="9" t="s">
        <v>33</v>
      </c>
      <c r="O162" s="4">
        <v>0.0</v>
      </c>
      <c r="P162" s="4" t="s">
        <v>64</v>
      </c>
      <c r="Q162" s="10">
        <v>3.0</v>
      </c>
      <c r="R162" s="11">
        <f>Enduser_Deliverytime-Order_Create_Time</f>
        <v>4.172222222</v>
      </c>
      <c r="S162" s="11">
        <f>Enduser_Plan_Deliverytime-Order_Create_Time</f>
        <v>3.36875</v>
      </c>
      <c r="T162" s="11">
        <f>Enduser_Deliverytime-HubVN_Pickup_Time</f>
        <v>0.1625</v>
      </c>
      <c r="U162" s="12">
        <f>HubVN_Receiving_Time-HubCN_Pickup_Time</f>
        <v>2.004861111</v>
      </c>
      <c r="V162" s="12">
        <f>Plan_HubVN_Receiving_Time-Plan_HubCN_Pickup_Time</f>
        <v>1.502083333</v>
      </c>
      <c r="W162" s="4" t="s">
        <v>124</v>
      </c>
      <c r="X162" s="13" t="str">
        <f>IF(LEFT(Khu_Vực,4)="Quận","Quận","Huyện")</f>
        <v>Quận</v>
      </c>
      <c r="Y162" s="13" t="str">
        <f>IFS(Grossweight&lt;=1,"A",AND(1&lt;Grossweight,Grossweight&lt;=2),"B",AND(2&lt;Grossweight,Grossweight&lt;=3),"C",AND(3&lt;Grossweight,Grossweight&lt;=4),"D",Grossweight&gt;=4,"E")</f>
        <v>D</v>
      </c>
      <c r="Z16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66400</v>
      </c>
      <c r="AA162"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6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34000</v>
      </c>
      <c r="AC162" s="14">
        <f>IF(Carrier_2="ECLogistics",0.167,IF(Carrier_2="LogExpress",0.139,0.104))</f>
        <v>0.167</v>
      </c>
    </row>
    <row r="163" ht="15.75" customHeight="1">
      <c r="A163" s="15" t="s">
        <v>534</v>
      </c>
      <c r="B163" s="15" t="s">
        <v>535</v>
      </c>
      <c r="C163" s="15">
        <v>130381.0</v>
      </c>
      <c r="D163" s="15" t="str">
        <f>HubVN_ID</f>
        <v>LECVNLB</v>
      </c>
      <c r="E163" s="15">
        <v>2.0</v>
      </c>
      <c r="F163" s="15">
        <v>1.3</v>
      </c>
      <c r="G163" s="16" t="s">
        <v>536</v>
      </c>
      <c r="H163" s="15" t="s">
        <v>53</v>
      </c>
      <c r="I163" s="17">
        <v>0.0</v>
      </c>
      <c r="J163" s="18">
        <v>44651.583333333336</v>
      </c>
      <c r="K163" s="19">
        <v>44654.43402777778</v>
      </c>
      <c r="L163" s="18">
        <v>44657.436111111114</v>
      </c>
      <c r="M163" s="15"/>
      <c r="N163" s="21" t="s">
        <v>33</v>
      </c>
      <c r="O163" s="15">
        <v>0.0</v>
      </c>
      <c r="P163" s="15" t="s">
        <v>64</v>
      </c>
      <c r="Q163" s="22">
        <v>4.0</v>
      </c>
      <c r="R163" s="23">
        <f>Enduser_Deliverytime-Order_Create_Time</f>
        <v>5.852777778</v>
      </c>
      <c r="S163" s="23">
        <f>Enduser_Plan_Deliverytime-Order_Create_Time</f>
        <v>2.850694444</v>
      </c>
      <c r="T163" s="23">
        <f>Enduser_Deliverytime-HubVN_Pickup_Time</f>
        <v>0.08125</v>
      </c>
      <c r="U163" s="24">
        <f>HubVN_Receiving_Time-HubCN_Pickup_Time</f>
        <v>4.002777778</v>
      </c>
      <c r="V163" s="24">
        <f>Plan_HubVN_Receiving_Time-Plan_HubCN_Pickup_Time</f>
        <v>3.503472222</v>
      </c>
      <c r="W163" s="15" t="s">
        <v>120</v>
      </c>
      <c r="X163" s="25" t="str">
        <f>IF(LEFT(Khu_Vực,4)="Quận","Quận","Huyện")</f>
        <v>Quận</v>
      </c>
      <c r="Y163" s="25" t="str">
        <f>IFS(Grossweight&lt;=1,"A",AND(1&lt;Grossweight,Grossweight&lt;=2),"B",AND(2&lt;Grossweight,Grossweight&lt;=3),"C",AND(3&lt;Grossweight,Grossweight&lt;=4),"D",Grossweight&gt;=4,"E")</f>
        <v>B</v>
      </c>
      <c r="Z16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14300</v>
      </c>
      <c r="AA163" s="26" t="s">
        <v>40</v>
      </c>
      <c r="AB16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26000</v>
      </c>
      <c r="AC163" s="26">
        <f>IF(Carrier_2="ECLogistics",0.167,IF(Carrier_2="LogExpress",0.139,0.104))</f>
        <v>0.139</v>
      </c>
    </row>
    <row r="164" ht="15.75" customHeight="1">
      <c r="A164" s="4" t="s">
        <v>537</v>
      </c>
      <c r="B164" s="4" t="s">
        <v>538</v>
      </c>
      <c r="C164" s="4">
        <v>130354.0</v>
      </c>
      <c r="D164" s="4" t="str">
        <f>HubVN_ID</f>
        <v>LECVNLB</v>
      </c>
      <c r="E164" s="4">
        <v>3.0</v>
      </c>
      <c r="F164" s="4">
        <v>1.4</v>
      </c>
      <c r="G164" s="5" t="s">
        <v>539</v>
      </c>
      <c r="H164" s="4" t="s">
        <v>32</v>
      </c>
      <c r="I164" s="6">
        <v>338000.0</v>
      </c>
      <c r="J164" s="7">
        <v>44648.861805555556</v>
      </c>
      <c r="K164" s="8">
        <v>44653.43402777778</v>
      </c>
      <c r="L164" s="7">
        <v>44653.873611111114</v>
      </c>
      <c r="M164" s="4"/>
      <c r="N164" s="9" t="s">
        <v>33</v>
      </c>
      <c r="O164" s="4">
        <v>0.0</v>
      </c>
      <c r="P164" s="4" t="s">
        <v>34</v>
      </c>
      <c r="Q164" s="10">
        <v>3.0</v>
      </c>
      <c r="R164" s="11">
        <f>Enduser_Deliverytime-Order_Create_Time</f>
        <v>5.011805556</v>
      </c>
      <c r="S164" s="11">
        <f>Enduser_Plan_Deliverytime-Order_Create_Time</f>
        <v>4.572222222</v>
      </c>
      <c r="T164" s="11">
        <f>Enduser_Deliverytime-HubVN_Pickup_Time</f>
        <v>0.2493055556</v>
      </c>
      <c r="U164" s="12">
        <f>HubVN_Receiving_Time-HubCN_Pickup_Time</f>
        <v>4.002777778</v>
      </c>
      <c r="V164" s="12">
        <f>Plan_HubVN_Receiving_Time-Plan_HubCN_Pickup_Time</f>
        <v>3.503472222</v>
      </c>
      <c r="W164" s="4" t="s">
        <v>97</v>
      </c>
      <c r="X164" s="13" t="str">
        <f>IF(LEFT(Khu_Vực,4)="Quận","Quận","Huyện")</f>
        <v>Quận</v>
      </c>
      <c r="Y164" s="13" t="str">
        <f>IFS(Grossweight&lt;=1,"A",AND(1&lt;Grossweight,Grossweight&lt;=2),"B",AND(2&lt;Grossweight,Grossweight&lt;=3),"C",AND(3&lt;Grossweight,Grossweight&lt;=4),"D",Grossweight&gt;=4,"E")</f>
        <v>B</v>
      </c>
      <c r="Z16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14000</v>
      </c>
      <c r="AA164" s="14" t="s">
        <v>40</v>
      </c>
      <c r="AB16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28000</v>
      </c>
      <c r="AC164" s="14">
        <f>IF(Carrier_2="ECLogistics",0.167,IF(Carrier_2="LogExpress",0.139,0.104))</f>
        <v>0.139</v>
      </c>
    </row>
    <row r="165" ht="15.75" customHeight="1">
      <c r="A165" s="15" t="s">
        <v>540</v>
      </c>
      <c r="B165" s="15" t="s">
        <v>541</v>
      </c>
      <c r="C165" s="15">
        <v>130372.0</v>
      </c>
      <c r="D165" s="15" t="str">
        <f>HubVN_ID</f>
        <v>LECVNTL</v>
      </c>
      <c r="E165" s="15">
        <v>3.0</v>
      </c>
      <c r="F165" s="15">
        <v>4.0</v>
      </c>
      <c r="G165" s="16" t="s">
        <v>542</v>
      </c>
      <c r="H165" s="15" t="s">
        <v>53</v>
      </c>
      <c r="I165" s="17">
        <v>0.0</v>
      </c>
      <c r="J165" s="18">
        <v>44649.17569444444</v>
      </c>
      <c r="K165" s="19">
        <v>44653.65277777778</v>
      </c>
      <c r="L165" s="18">
        <v>44654.62222222222</v>
      </c>
      <c r="M165" s="15"/>
      <c r="N165" s="21" t="s">
        <v>33</v>
      </c>
      <c r="O165" s="15">
        <v>0.0</v>
      </c>
      <c r="P165" s="15" t="s">
        <v>34</v>
      </c>
      <c r="Q165" s="22">
        <v>3.0</v>
      </c>
      <c r="R165" s="23">
        <f>Enduser_Deliverytime-Order_Create_Time</f>
        <v>5.446527778</v>
      </c>
      <c r="S165" s="23">
        <f>Enduser_Plan_Deliverytime-Order_Create_Time</f>
        <v>4.477083333</v>
      </c>
      <c r="T165" s="23">
        <f>Enduser_Deliverytime-HubVN_Pickup_Time</f>
        <v>0.2041666667</v>
      </c>
      <c r="U165" s="24">
        <f>HubVN_Receiving_Time-HubCN_Pickup_Time</f>
        <v>4.000694444</v>
      </c>
      <c r="V165" s="24">
        <f>Plan_HubVN_Receiving_Time-Plan_HubCN_Pickup_Time</f>
        <v>1.502083333</v>
      </c>
      <c r="W165" s="15" t="s">
        <v>49</v>
      </c>
      <c r="X165" s="25" t="str">
        <f>IF(LEFT(Khu_Vực,4)="Quận","Quận","Huyện")</f>
        <v>Quận</v>
      </c>
      <c r="Y165" s="25" t="str">
        <f>IFS(Grossweight&lt;=1,"A",AND(1&lt;Grossweight,Grossweight&lt;=2),"B",AND(2&lt;Grossweight,Grossweight&lt;=3),"C",AND(3&lt;Grossweight,Grossweight&lt;=4),"D",Grossweight&gt;=4,"E")</f>
        <v>D</v>
      </c>
      <c r="Z16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40000</v>
      </c>
      <c r="AA16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6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40000</v>
      </c>
      <c r="AC165" s="26">
        <f>IF(Carrier_2="ECLogistics",0.167,IF(Carrier_2="LogExpress",0.139,0.104))</f>
        <v>0.167</v>
      </c>
    </row>
    <row r="166" ht="15.75" customHeight="1">
      <c r="A166" s="4" t="s">
        <v>543</v>
      </c>
      <c r="B166" s="4" t="s">
        <v>544</v>
      </c>
      <c r="C166" s="4">
        <v>130171.0</v>
      </c>
      <c r="D166" s="4" t="str">
        <f>HubVN_ID</f>
        <v>LECVNLB</v>
      </c>
      <c r="E166" s="4">
        <v>3.0</v>
      </c>
      <c r="F166" s="4">
        <v>4.8</v>
      </c>
      <c r="G166" s="5" t="s">
        <v>545</v>
      </c>
      <c r="H166" s="4" t="s">
        <v>53</v>
      </c>
      <c r="I166" s="6">
        <v>0.0</v>
      </c>
      <c r="J166" s="7">
        <v>44644.743055555555</v>
      </c>
      <c r="K166" s="8">
        <v>44651.39861111111</v>
      </c>
      <c r="L166" s="7">
        <v>44652.58194444444</v>
      </c>
      <c r="M166" s="4"/>
      <c r="N166" s="9" t="s">
        <v>33</v>
      </c>
      <c r="O166" s="4">
        <v>0.0</v>
      </c>
      <c r="P166" s="4" t="s">
        <v>34</v>
      </c>
      <c r="Q166" s="10">
        <v>1.0</v>
      </c>
      <c r="R166" s="11">
        <f>Enduser_Deliverytime-Order_Create_Time</f>
        <v>7.838888889</v>
      </c>
      <c r="S166" s="11">
        <f>Enduser_Plan_Deliverytime-Order_Create_Time</f>
        <v>6.655555556</v>
      </c>
      <c r="T166" s="11">
        <f>Enduser_Deliverytime-HubVN_Pickup_Time</f>
        <v>0.2020833333</v>
      </c>
      <c r="U166" s="12">
        <f>HubVN_Receiving_Time-HubCN_Pickup_Time</f>
        <v>3.001388889</v>
      </c>
      <c r="V166" s="12">
        <f>Plan_HubVN_Receiving_Time-Plan_HubCN_Pickup_Time</f>
        <v>1.500694444</v>
      </c>
      <c r="W166" s="4" t="s">
        <v>120</v>
      </c>
      <c r="X166" s="13" t="str">
        <f>IF(LEFT(Khu_Vực,4)="Quận","Quận","Huyện")</f>
        <v>Quận</v>
      </c>
      <c r="Y166" s="13" t="str">
        <f>IFS(Grossweight&lt;=1,"A",AND(1&lt;Grossweight,Grossweight&lt;=2),"B",AND(2&lt;Grossweight,Grossweight&lt;=3),"C",AND(3&lt;Grossweight,Grossweight&lt;=4),"D",Grossweight&gt;=4,"E")</f>
        <v>E</v>
      </c>
      <c r="Z16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48000</v>
      </c>
      <c r="AA16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6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48000</v>
      </c>
      <c r="AC166" s="14">
        <f>IF(Carrier_2="ECLogistics",0.167,IF(Carrier_2="LogExpress",0.139,0.104))</f>
        <v>0.167</v>
      </c>
    </row>
    <row r="167" ht="15.75" customHeight="1">
      <c r="A167" s="15" t="s">
        <v>546</v>
      </c>
      <c r="B167" s="15" t="s">
        <v>547</v>
      </c>
      <c r="C167" s="15">
        <v>130329.0</v>
      </c>
      <c r="D167" s="15" t="str">
        <f>HubVN_ID</f>
        <v>LECVNHĐ</v>
      </c>
      <c r="E167" s="15">
        <v>2.0</v>
      </c>
      <c r="F167" s="15">
        <v>3.7</v>
      </c>
      <c r="G167" s="16" t="s">
        <v>548</v>
      </c>
      <c r="H167" s="15" t="s">
        <v>53</v>
      </c>
      <c r="I167" s="17">
        <v>0.0</v>
      </c>
      <c r="J167" s="18">
        <v>44646.20138888889</v>
      </c>
      <c r="K167" s="19">
        <v>44652.68958333333</v>
      </c>
      <c r="L167" s="18">
        <v>44653.527083333334</v>
      </c>
      <c r="M167" s="15"/>
      <c r="N167" s="21" t="s">
        <v>33</v>
      </c>
      <c r="O167" s="15">
        <v>0.0</v>
      </c>
      <c r="P167" s="15" t="s">
        <v>34</v>
      </c>
      <c r="Q167" s="22">
        <v>1.0</v>
      </c>
      <c r="R167" s="23">
        <f>Enduser_Deliverytime-Order_Create_Time</f>
        <v>7.325694444</v>
      </c>
      <c r="S167" s="23">
        <f>Enduser_Plan_Deliverytime-Order_Create_Time</f>
        <v>6.488194444</v>
      </c>
      <c r="T167" s="23">
        <f>Enduser_Deliverytime-HubVN_Pickup_Time</f>
        <v>0.1638888889</v>
      </c>
      <c r="U167" s="24">
        <f>HubVN_Receiving_Time-HubCN_Pickup_Time</f>
        <v>3.00625</v>
      </c>
      <c r="V167" s="24">
        <f>Plan_HubVN_Receiving_Time-Plan_HubCN_Pickup_Time</f>
        <v>2.003472222</v>
      </c>
      <c r="W167" s="15" t="s">
        <v>45</v>
      </c>
      <c r="X167" s="25" t="str">
        <f>IF(LEFT(Khu_Vực,4)="Quận","Quận","Huyện")</f>
        <v>Quận</v>
      </c>
      <c r="Y167" s="25" t="str">
        <f>IFS(Grossweight&lt;=1,"A",AND(1&lt;Grossweight,Grossweight&lt;=2),"B",AND(2&lt;Grossweight,Grossweight&lt;=3),"C",AND(3&lt;Grossweight,Grossweight&lt;=4),"D",Grossweight&gt;=4,"E")</f>
        <v>D</v>
      </c>
      <c r="Z16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37000</v>
      </c>
      <c r="AA167"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6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37000</v>
      </c>
      <c r="AC167" s="26">
        <f>IF(Carrier_2="ECLogistics",0.167,IF(Carrier_2="LogExpress",0.139,0.104))</f>
        <v>0.167</v>
      </c>
    </row>
    <row r="168" ht="15.75" customHeight="1">
      <c r="A168" s="4" t="s">
        <v>549</v>
      </c>
      <c r="B168" s="4" t="s">
        <v>550</v>
      </c>
      <c r="C168" s="4">
        <v>130328.0</v>
      </c>
      <c r="D168" s="4" t="str">
        <f>HubVN_ID</f>
        <v>LECVNHĐ</v>
      </c>
      <c r="E168" s="4">
        <v>2.0</v>
      </c>
      <c r="F168" s="4">
        <v>1.0</v>
      </c>
      <c r="G168" s="5" t="s">
        <v>551</v>
      </c>
      <c r="H168" s="4" t="s">
        <v>32</v>
      </c>
      <c r="I168" s="6">
        <v>70500.0</v>
      </c>
      <c r="J168" s="7">
        <v>44648.86041666667</v>
      </c>
      <c r="K168" s="8">
        <v>44652.697916666664</v>
      </c>
      <c r="L168" s="7">
        <v>44653.850694444445</v>
      </c>
      <c r="M168" s="4"/>
      <c r="N168" s="9" t="s">
        <v>33</v>
      </c>
      <c r="O168" s="4">
        <v>0.0</v>
      </c>
      <c r="P168" s="4" t="s">
        <v>34</v>
      </c>
      <c r="Q168" s="10">
        <v>3.0</v>
      </c>
      <c r="R168" s="11">
        <f>Enduser_Deliverytime-Order_Create_Time</f>
        <v>4.990277778</v>
      </c>
      <c r="S168" s="11">
        <f>Enduser_Plan_Deliverytime-Order_Create_Time</f>
        <v>3.8375</v>
      </c>
      <c r="T168" s="11">
        <f>Enduser_Deliverytime-HubVN_Pickup_Time</f>
        <v>0.24375</v>
      </c>
      <c r="U168" s="12">
        <f>HubVN_Receiving_Time-HubCN_Pickup_Time</f>
        <v>4.002083333</v>
      </c>
      <c r="V168" s="12">
        <f>Plan_HubVN_Receiving_Time-Plan_HubCN_Pickup_Time</f>
        <v>1.504166667</v>
      </c>
      <c r="W168" s="4" t="s">
        <v>45</v>
      </c>
      <c r="X168" s="13" t="str">
        <f>IF(LEFT(Khu_Vực,4)="Quận","Quận","Huyện")</f>
        <v>Quận</v>
      </c>
      <c r="Y168" s="13" t="str">
        <f>IFS(Grossweight&lt;=1,"A",AND(1&lt;Grossweight,Grossweight&lt;=2),"B",AND(2&lt;Grossweight,Grossweight&lt;=3),"C",AND(3&lt;Grossweight,Grossweight&lt;=4),"D",Grossweight&gt;=4,"E")</f>
        <v>A</v>
      </c>
      <c r="Z16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10000</v>
      </c>
      <c r="AA168"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6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168" s="14">
        <f>IF(Carrier_2="ECLogistics",0.167,IF(Carrier_2="LogExpress",0.139,0.104))</f>
        <v>0.139</v>
      </c>
    </row>
    <row r="169" ht="15.75" customHeight="1">
      <c r="A169" s="15" t="s">
        <v>552</v>
      </c>
      <c r="B169" s="15" t="s">
        <v>553</v>
      </c>
      <c r="C169" s="15">
        <v>130348.0</v>
      </c>
      <c r="D169" s="15" t="str">
        <f>HubVN_ID</f>
        <v>LECVNLB</v>
      </c>
      <c r="E169" s="15">
        <v>2.0</v>
      </c>
      <c r="F169" s="15">
        <v>3.0</v>
      </c>
      <c r="G169" s="16" t="s">
        <v>554</v>
      </c>
      <c r="H169" s="15" t="s">
        <v>32</v>
      </c>
      <c r="I169" s="17">
        <v>321000.0</v>
      </c>
      <c r="J169" s="18">
        <v>44648.73263888889</v>
      </c>
      <c r="K169" s="19">
        <v>44653.64861111111</v>
      </c>
      <c r="L169" s="18">
        <v>44654.74166666667</v>
      </c>
      <c r="M169" s="15"/>
      <c r="N169" s="21" t="s">
        <v>33</v>
      </c>
      <c r="O169" s="15">
        <v>0.0</v>
      </c>
      <c r="P169" s="15" t="s">
        <v>34</v>
      </c>
      <c r="Q169" s="22">
        <v>2.0</v>
      </c>
      <c r="R169" s="23">
        <f>Enduser_Deliverytime-Order_Create_Time</f>
        <v>6.009027778</v>
      </c>
      <c r="S169" s="23">
        <f>Enduser_Plan_Deliverytime-Order_Create_Time</f>
        <v>4.915972222</v>
      </c>
      <c r="T169" s="23">
        <f>Enduser_Deliverytime-HubVN_Pickup_Time</f>
        <v>0.08055555556</v>
      </c>
      <c r="U169" s="24">
        <f>HubVN_Receiving_Time-HubCN_Pickup_Time</f>
        <v>3.500694444</v>
      </c>
      <c r="V169" s="24">
        <f>Plan_HubVN_Receiving_Time-Plan_HubCN_Pickup_Time</f>
        <v>1.504861111</v>
      </c>
      <c r="W169" s="15" t="s">
        <v>35</v>
      </c>
      <c r="X169" s="25" t="str">
        <f>IF(LEFT(Khu_Vực,4)="Quận","Quận","Huyện")</f>
        <v>Quận</v>
      </c>
      <c r="Y169" s="25" t="str">
        <f>IFS(Grossweight&lt;=1,"A",AND(1&lt;Grossweight,Grossweight&lt;=2),"B",AND(2&lt;Grossweight,Grossweight&lt;=3),"C",AND(3&lt;Grossweight,Grossweight&lt;=4),"D",Grossweight&gt;=4,"E")</f>
        <v>C</v>
      </c>
      <c r="Z16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30000</v>
      </c>
      <c r="AA16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6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30000</v>
      </c>
      <c r="AC169" s="26">
        <f>IF(Carrier_2="ECLogistics",0.167,IF(Carrier_2="LogExpress",0.139,0.104))</f>
        <v>0.167</v>
      </c>
    </row>
    <row r="170" ht="15.75" customHeight="1">
      <c r="A170" s="4" t="s">
        <v>555</v>
      </c>
      <c r="B170" s="4" t="s">
        <v>556</v>
      </c>
      <c r="C170" s="4">
        <v>130336.0</v>
      </c>
      <c r="D170" s="4" t="str">
        <f>HubVN_ID</f>
        <v>LECVNHĐ</v>
      </c>
      <c r="E170" s="4">
        <v>3.0</v>
      </c>
      <c r="F170" s="4">
        <v>2.7</v>
      </c>
      <c r="G170" s="5" t="s">
        <v>557</v>
      </c>
      <c r="H170" s="4" t="s">
        <v>32</v>
      </c>
      <c r="I170" s="6">
        <v>8100.0</v>
      </c>
      <c r="J170" s="7">
        <v>44646.65902777778</v>
      </c>
      <c r="K170" s="8">
        <v>44654.666666666664</v>
      </c>
      <c r="L170" s="7">
        <v>44654.73055555556</v>
      </c>
      <c r="M170" s="4"/>
      <c r="N170" s="9" t="s">
        <v>33</v>
      </c>
      <c r="O170" s="4">
        <v>0.0</v>
      </c>
      <c r="P170" s="4" t="s">
        <v>34</v>
      </c>
      <c r="Q170" s="10">
        <v>1.0</v>
      </c>
      <c r="R170" s="11">
        <f>Enduser_Deliverytime-Order_Create_Time</f>
        <v>8.071527778</v>
      </c>
      <c r="S170" s="11">
        <f>Enduser_Plan_Deliverytime-Order_Create_Time</f>
        <v>8.007638889</v>
      </c>
      <c r="T170" s="11">
        <f>Enduser_Deliverytime-HubVN_Pickup_Time</f>
        <v>0.08125</v>
      </c>
      <c r="U170" s="12">
        <f>HubVN_Receiving_Time-HubCN_Pickup_Time</f>
        <v>3.502777778</v>
      </c>
      <c r="V170" s="12">
        <f>Plan_HubVN_Receiving_Time-Plan_HubCN_Pickup_Time</f>
        <v>3.002777778</v>
      </c>
      <c r="W170" s="4" t="s">
        <v>45</v>
      </c>
      <c r="X170" s="13" t="str">
        <f>IF(LEFT(Khu_Vực,4)="Quận","Quận","Huyện")</f>
        <v>Quận</v>
      </c>
      <c r="Y170" s="13" t="str">
        <f>IFS(Grossweight&lt;=1,"A",AND(1&lt;Grossweight,Grossweight&lt;=2),"B",AND(2&lt;Grossweight,Grossweight&lt;=3),"C",AND(3&lt;Grossweight,Grossweight&lt;=4),"D",Grossweight&gt;=4,"E")</f>
        <v>C</v>
      </c>
      <c r="Z17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27000</v>
      </c>
      <c r="AA17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7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27000</v>
      </c>
      <c r="AC170" s="14">
        <f>IF(Carrier_2="ECLogistics",0.167,IF(Carrier_2="LogExpress",0.139,0.104))</f>
        <v>0.167</v>
      </c>
    </row>
    <row r="171" ht="15.75" customHeight="1">
      <c r="A171" s="15" t="s">
        <v>558</v>
      </c>
      <c r="B171" s="15" t="s">
        <v>559</v>
      </c>
      <c r="C171" s="15">
        <v>130339.0</v>
      </c>
      <c r="D171" s="15" t="str">
        <f>HubVN_ID</f>
        <v>LECVNLB</v>
      </c>
      <c r="E171" s="15">
        <v>3.0</v>
      </c>
      <c r="F171" s="15">
        <v>2.8</v>
      </c>
      <c r="G171" s="16" t="s">
        <v>560</v>
      </c>
      <c r="H171" s="15" t="s">
        <v>32</v>
      </c>
      <c r="I171" s="17">
        <v>67249.0</v>
      </c>
      <c r="J171" s="18">
        <v>44648.870833333334</v>
      </c>
      <c r="K171" s="19">
        <v>44653.68472222222</v>
      </c>
      <c r="L171" s="18">
        <v>44653.71388888889</v>
      </c>
      <c r="M171" s="15"/>
      <c r="N171" s="21" t="s">
        <v>33</v>
      </c>
      <c r="O171" s="15">
        <v>0.0</v>
      </c>
      <c r="P171" s="15" t="s">
        <v>34</v>
      </c>
      <c r="Q171" s="22">
        <v>3.0</v>
      </c>
      <c r="R171" s="23">
        <f>Enduser_Deliverytime-Order_Create_Time</f>
        <v>4.843055556</v>
      </c>
      <c r="S171" s="23">
        <f>Enduser_Plan_Deliverytime-Order_Create_Time</f>
        <v>4.813888889</v>
      </c>
      <c r="T171" s="23">
        <f>Enduser_Deliverytime-HubVN_Pickup_Time</f>
        <v>0.08055555556</v>
      </c>
      <c r="U171" s="24">
        <f>HubVN_Receiving_Time-HubCN_Pickup_Time</f>
        <v>4.004861111</v>
      </c>
      <c r="V171" s="24">
        <f>Plan_HubVN_Receiving_Time-Plan_HubCN_Pickup_Time</f>
        <v>3.003472222</v>
      </c>
      <c r="W171" s="15" t="s">
        <v>57</v>
      </c>
      <c r="X171" s="25" t="str">
        <f>IF(LEFT(Khu_Vực,4)="Quận","Quận","Huyện")</f>
        <v>Quận</v>
      </c>
      <c r="Y171" s="25" t="str">
        <f>IFS(Grossweight&lt;=1,"A",AND(1&lt;Grossweight,Grossweight&lt;=2),"B",AND(2&lt;Grossweight,Grossweight&lt;=3),"C",AND(3&lt;Grossweight,Grossweight&lt;=4),"D",Grossweight&gt;=4,"E")</f>
        <v>C</v>
      </c>
      <c r="Z17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28000</v>
      </c>
      <c r="AA17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7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28000</v>
      </c>
      <c r="AC171" s="26">
        <f>IF(Carrier_2="ECLogistics",0.167,IF(Carrier_2="LogExpress",0.139,0.104))</f>
        <v>0.167</v>
      </c>
    </row>
    <row r="172" ht="15.75" customHeight="1">
      <c r="A172" s="4" t="s">
        <v>561</v>
      </c>
      <c r="B172" s="4" t="s">
        <v>562</v>
      </c>
      <c r="C172" s="4">
        <v>130336.0</v>
      </c>
      <c r="D172" s="4" t="str">
        <f>HubVN_ID</f>
        <v>LECVNLB</v>
      </c>
      <c r="E172" s="4">
        <v>3.0</v>
      </c>
      <c r="F172" s="4">
        <v>3.0</v>
      </c>
      <c r="G172" s="5" t="s">
        <v>563</v>
      </c>
      <c r="H172" s="4" t="s">
        <v>53</v>
      </c>
      <c r="I172" s="6">
        <v>0.0</v>
      </c>
      <c r="J172" s="7">
        <v>44646.76736111111</v>
      </c>
      <c r="K172" s="8">
        <v>44652.42569444444</v>
      </c>
      <c r="L172" s="7">
        <v>44653.59930555556</v>
      </c>
      <c r="M172" s="4"/>
      <c r="N172" s="9" t="s">
        <v>33</v>
      </c>
      <c r="O172" s="4">
        <v>0.0</v>
      </c>
      <c r="P172" s="4" t="s">
        <v>34</v>
      </c>
      <c r="Q172" s="10">
        <v>2.0</v>
      </c>
      <c r="R172" s="11">
        <f>Enduser_Deliverytime-Order_Create_Time</f>
        <v>6.831944444</v>
      </c>
      <c r="S172" s="11">
        <f>Enduser_Plan_Deliverytime-Order_Create_Time</f>
        <v>5.658333333</v>
      </c>
      <c r="T172" s="11">
        <f>Enduser_Deliverytime-HubVN_Pickup_Time</f>
        <v>0.2020833333</v>
      </c>
      <c r="U172" s="12">
        <f>HubVN_Receiving_Time-HubCN_Pickup_Time</f>
        <v>3.003472222</v>
      </c>
      <c r="V172" s="12">
        <f>Plan_HubVN_Receiving_Time-Plan_HubCN_Pickup_Time</f>
        <v>3.502777778</v>
      </c>
      <c r="W172" s="4" t="s">
        <v>71</v>
      </c>
      <c r="X172" s="13" t="str">
        <f>IF(LEFT(Khu_Vực,4)="Quận","Quận","Huyện")</f>
        <v>Quận</v>
      </c>
      <c r="Y172" s="13" t="str">
        <f>IFS(Grossweight&lt;=1,"A",AND(1&lt;Grossweight,Grossweight&lt;=2),"B",AND(2&lt;Grossweight,Grossweight&lt;=3),"C",AND(3&lt;Grossweight,Grossweight&lt;=4),"D",Grossweight&gt;=4,"E")</f>
        <v>C</v>
      </c>
      <c r="Z17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30000</v>
      </c>
      <c r="AA172"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7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30000</v>
      </c>
      <c r="AC172" s="14">
        <f>IF(Carrier_2="ECLogistics",0.167,IF(Carrier_2="LogExpress",0.139,0.104))</f>
        <v>0.167</v>
      </c>
    </row>
    <row r="173" ht="15.75" customHeight="1">
      <c r="A173" s="15" t="s">
        <v>564</v>
      </c>
      <c r="B173" s="15" t="s">
        <v>565</v>
      </c>
      <c r="C173" s="15">
        <v>130359.0</v>
      </c>
      <c r="D173" s="15" t="str">
        <f>HubVN_ID</f>
        <v>LECVNLB</v>
      </c>
      <c r="E173" s="15">
        <v>2.0</v>
      </c>
      <c r="F173" s="15">
        <v>2.4</v>
      </c>
      <c r="G173" s="16" t="s">
        <v>566</v>
      </c>
      <c r="H173" s="15" t="s">
        <v>32</v>
      </c>
      <c r="I173" s="17">
        <v>96500.0</v>
      </c>
      <c r="J173" s="18">
        <v>44648.70972222222</v>
      </c>
      <c r="K173" s="19">
        <v>44654.40347222222</v>
      </c>
      <c r="L173" s="18">
        <v>44654.7125</v>
      </c>
      <c r="M173" s="15"/>
      <c r="N173" s="21" t="s">
        <v>33</v>
      </c>
      <c r="O173" s="15">
        <v>0.0</v>
      </c>
      <c r="P173" s="15" t="s">
        <v>64</v>
      </c>
      <c r="Q173" s="22">
        <v>2.0</v>
      </c>
      <c r="R173" s="23">
        <f>Enduser_Deliverytime-Order_Create_Time</f>
        <v>6.002777778</v>
      </c>
      <c r="S173" s="23">
        <f>Enduser_Plan_Deliverytime-Order_Create_Time</f>
        <v>5.69375</v>
      </c>
      <c r="T173" s="23">
        <f>Enduser_Deliverytime-HubVN_Pickup_Time</f>
        <v>0.08194444444</v>
      </c>
      <c r="U173" s="24">
        <f>HubVN_Receiving_Time-HubCN_Pickup_Time</f>
        <v>3.504166667</v>
      </c>
      <c r="V173" s="24">
        <f>Plan_HubVN_Receiving_Time-Plan_HubCN_Pickup_Time</f>
        <v>3.503472222</v>
      </c>
      <c r="W173" s="15" t="s">
        <v>120</v>
      </c>
      <c r="X173" s="25" t="str">
        <f>IF(LEFT(Khu_Vực,4)="Quận","Quận","Huyện")</f>
        <v>Quận</v>
      </c>
      <c r="Y173" s="25" t="str">
        <f>IFS(Grossweight&lt;=1,"A",AND(1&lt;Grossweight,Grossweight&lt;=2),"B",AND(2&lt;Grossweight,Grossweight&lt;=3),"C",AND(3&lt;Grossweight,Grossweight&lt;=4),"D",Grossweight&gt;=4,"E")</f>
        <v>C</v>
      </c>
      <c r="Z17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60400</v>
      </c>
      <c r="AA17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7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24000</v>
      </c>
      <c r="AC173" s="26">
        <f>IF(Carrier_2="ECLogistics",0.167,IF(Carrier_2="LogExpress",0.139,0.104))</f>
        <v>0.167</v>
      </c>
    </row>
    <row r="174" ht="15.75" customHeight="1">
      <c r="A174" s="4" t="s">
        <v>567</v>
      </c>
      <c r="B174" s="4" t="s">
        <v>568</v>
      </c>
      <c r="C174" s="4">
        <v>130346.0</v>
      </c>
      <c r="D174" s="4" t="str">
        <f>HubVN_ID</f>
        <v>LECVNLB</v>
      </c>
      <c r="E174" s="4">
        <v>4.0</v>
      </c>
      <c r="F174" s="4">
        <v>2.0</v>
      </c>
      <c r="G174" s="5" t="s">
        <v>569</v>
      </c>
      <c r="H174" s="4" t="s">
        <v>53</v>
      </c>
      <c r="I174" s="6">
        <v>0.0</v>
      </c>
      <c r="J174" s="7">
        <v>44647.37222222222</v>
      </c>
      <c r="K174" s="8">
        <v>44652.40069444444</v>
      </c>
      <c r="L174" s="7">
        <v>44652.720138888886</v>
      </c>
      <c r="M174" s="4"/>
      <c r="N174" s="9" t="s">
        <v>33</v>
      </c>
      <c r="O174" s="4">
        <v>0.0</v>
      </c>
      <c r="P174" s="4" t="s">
        <v>34</v>
      </c>
      <c r="Q174" s="10">
        <v>3.0</v>
      </c>
      <c r="R174" s="11">
        <f>Enduser_Deliverytime-Order_Create_Time</f>
        <v>5.347916667</v>
      </c>
      <c r="S174" s="11">
        <f>Enduser_Plan_Deliverytime-Order_Create_Time</f>
        <v>5.028472222</v>
      </c>
      <c r="T174" s="11">
        <f>Enduser_Deliverytime-HubVN_Pickup_Time</f>
        <v>0.08055555556</v>
      </c>
      <c r="U174" s="12">
        <f>HubVN_Receiving_Time-HubCN_Pickup_Time</f>
        <v>3.002777778</v>
      </c>
      <c r="V174" s="12">
        <f>Plan_HubVN_Receiving_Time-Plan_HubCN_Pickup_Time</f>
        <v>3.501388889</v>
      </c>
      <c r="W174" s="4" t="s">
        <v>124</v>
      </c>
      <c r="X174" s="13" t="str">
        <f>IF(LEFT(Khu_Vực,4)="Quận","Quận","Huyện")</f>
        <v>Quận</v>
      </c>
      <c r="Y174" s="13" t="str">
        <f>IFS(Grossweight&lt;=1,"A",AND(1&lt;Grossweight,Grossweight&lt;=2),"B",AND(2&lt;Grossweight,Grossweight&lt;=3),"C",AND(3&lt;Grossweight,Grossweight&lt;=4),"D",Grossweight&gt;=4,"E")</f>
        <v>B</v>
      </c>
      <c r="Z17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20000</v>
      </c>
      <c r="AA174" s="14" t="s">
        <v>40</v>
      </c>
      <c r="AB17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40000</v>
      </c>
      <c r="AC174" s="14">
        <f>IF(Carrier_2="ECLogistics",0.167,IF(Carrier_2="LogExpress",0.139,0.104))</f>
        <v>0.139</v>
      </c>
    </row>
    <row r="175" ht="15.75" customHeight="1">
      <c r="A175" s="15" t="s">
        <v>570</v>
      </c>
      <c r="B175" s="15" t="s">
        <v>571</v>
      </c>
      <c r="C175" s="15">
        <v>130352.0</v>
      </c>
      <c r="D175" s="15" t="str">
        <f>HubVN_ID</f>
        <v>LECVNTL</v>
      </c>
      <c r="E175" s="15">
        <v>2.0</v>
      </c>
      <c r="F175" s="15">
        <v>0.2</v>
      </c>
      <c r="G175" s="16" t="s">
        <v>572</v>
      </c>
      <c r="H175" s="15" t="s">
        <v>53</v>
      </c>
      <c r="I175" s="17">
        <v>0.0</v>
      </c>
      <c r="J175" s="18">
        <v>44647.26944444444</v>
      </c>
      <c r="K175" s="19">
        <v>44652.41458333333</v>
      </c>
      <c r="L175" s="18">
        <v>44653.53194444445</v>
      </c>
      <c r="M175" s="15"/>
      <c r="N175" s="21" t="s">
        <v>33</v>
      </c>
      <c r="O175" s="15">
        <v>0.0</v>
      </c>
      <c r="P175" s="15" t="s">
        <v>34</v>
      </c>
      <c r="Q175" s="22">
        <v>2.0</v>
      </c>
      <c r="R175" s="23">
        <f>Enduser_Deliverytime-Order_Create_Time</f>
        <v>6.2625</v>
      </c>
      <c r="S175" s="23">
        <f>Enduser_Plan_Deliverytime-Order_Create_Time</f>
        <v>5.145138889</v>
      </c>
      <c r="T175" s="23">
        <f>Enduser_Deliverytime-HubVN_Pickup_Time</f>
        <v>0.1604166667</v>
      </c>
      <c r="U175" s="24">
        <f>HubVN_Receiving_Time-HubCN_Pickup_Time</f>
        <v>3.000694444</v>
      </c>
      <c r="V175" s="24">
        <f>Plan_HubVN_Receiving_Time-Plan_HubCN_Pickup_Time</f>
        <v>1.504861111</v>
      </c>
      <c r="W175" s="15" t="s">
        <v>41</v>
      </c>
      <c r="X175" s="25" t="str">
        <f>IF(LEFT(Khu_Vực,4)="Quận","Quận","Huyện")</f>
        <v>Huyện</v>
      </c>
      <c r="Y175" s="25" t="str">
        <f>IFS(Grossweight&lt;=1,"A",AND(1&lt;Grossweight,Grossweight&lt;=2),"B",AND(2&lt;Grossweight,Grossweight&lt;=3),"C",AND(3&lt;Grossweight,Grossweight&lt;=4),"D",Grossweight&gt;=4,"E")</f>
        <v>A</v>
      </c>
      <c r="Z17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v>
      </c>
      <c r="AA17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7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v>
      </c>
      <c r="AC175" s="26">
        <f>IF(Carrier_2="ECLogistics",0.167,IF(Carrier_2="LogExpress",0.139,0.104))</f>
        <v>0.167</v>
      </c>
    </row>
    <row r="176" ht="15.75" customHeight="1">
      <c r="A176" s="4" t="s">
        <v>573</v>
      </c>
      <c r="B176" s="4" t="s">
        <v>574</v>
      </c>
      <c r="C176" s="4">
        <v>130385.0</v>
      </c>
      <c r="D176" s="4" t="str">
        <f>HubVN_ID</f>
        <v>LECVNTL</v>
      </c>
      <c r="E176" s="4">
        <v>1.0</v>
      </c>
      <c r="F176" s="4">
        <v>3.4</v>
      </c>
      <c r="G176" s="5" t="s">
        <v>575</v>
      </c>
      <c r="H176" s="4" t="s">
        <v>32</v>
      </c>
      <c r="I176" s="6">
        <v>109600.0</v>
      </c>
      <c r="J176" s="7">
        <v>44647.26597222222</v>
      </c>
      <c r="K176" s="8">
        <v>44652.376388888886</v>
      </c>
      <c r="L176" s="7">
        <v>44653.58125</v>
      </c>
      <c r="M176" s="4"/>
      <c r="N176" s="9" t="s">
        <v>33</v>
      </c>
      <c r="O176" s="4">
        <v>0.0</v>
      </c>
      <c r="P176" s="4" t="s">
        <v>34</v>
      </c>
      <c r="Q176" s="10">
        <v>2.0</v>
      </c>
      <c r="R176" s="11">
        <f>Enduser_Deliverytime-Order_Create_Time</f>
        <v>6.315277778</v>
      </c>
      <c r="S176" s="11">
        <f>Enduser_Plan_Deliverytime-Order_Create_Time</f>
        <v>5.110416667</v>
      </c>
      <c r="T176" s="11">
        <f>Enduser_Deliverytime-HubVN_Pickup_Time</f>
        <v>0.2055555556</v>
      </c>
      <c r="U176" s="12">
        <f>HubVN_Receiving_Time-HubCN_Pickup_Time</f>
        <v>3.002777778</v>
      </c>
      <c r="V176" s="12">
        <f>Plan_HubVN_Receiving_Time-Plan_HubCN_Pickup_Time</f>
        <v>3.503472222</v>
      </c>
      <c r="W176" s="4" t="s">
        <v>49</v>
      </c>
      <c r="X176" s="13" t="str">
        <f>IF(LEFT(Khu_Vực,4)="Quận","Quận","Huyện")</f>
        <v>Quận</v>
      </c>
      <c r="Y176" s="13" t="str">
        <f>IFS(Grossweight&lt;=1,"A",AND(1&lt;Grossweight,Grossweight&lt;=2),"B",AND(2&lt;Grossweight,Grossweight&lt;=3),"C",AND(3&lt;Grossweight,Grossweight&lt;=4),"D",Grossweight&gt;=4,"E")</f>
        <v>D</v>
      </c>
      <c r="Z17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34000</v>
      </c>
      <c r="AA17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7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34000</v>
      </c>
      <c r="AC176" s="14">
        <f>IF(Carrier_2="ECLogistics",0.167,IF(Carrier_2="LogExpress",0.139,0.104))</f>
        <v>0.167</v>
      </c>
    </row>
    <row r="177" ht="15.75" customHeight="1">
      <c r="A177" s="15" t="s">
        <v>576</v>
      </c>
      <c r="B177" s="15" t="s">
        <v>514</v>
      </c>
      <c r="C177" s="15">
        <v>130395.0</v>
      </c>
      <c r="D177" s="15" t="str">
        <f>HubVN_ID</f>
        <v>LECVNLB</v>
      </c>
      <c r="E177" s="15">
        <v>5.0</v>
      </c>
      <c r="F177" s="15">
        <v>4.8</v>
      </c>
      <c r="G177" s="16" t="s">
        <v>577</v>
      </c>
      <c r="H177" s="15" t="s">
        <v>32</v>
      </c>
      <c r="I177" s="17">
        <v>40800.0</v>
      </c>
      <c r="J177" s="18">
        <v>44650.322916666664</v>
      </c>
      <c r="K177" s="19">
        <v>44655.413194444445</v>
      </c>
      <c r="L177" s="18">
        <v>44655.74166666667</v>
      </c>
      <c r="M177" s="15"/>
      <c r="N177" s="21" t="s">
        <v>33</v>
      </c>
      <c r="O177" s="15">
        <v>0.0</v>
      </c>
      <c r="P177" s="15" t="s">
        <v>64</v>
      </c>
      <c r="Q177" s="22">
        <v>3.0</v>
      </c>
      <c r="R177" s="23">
        <f>Enduser_Deliverytime-Order_Create_Time</f>
        <v>5.41875</v>
      </c>
      <c r="S177" s="23">
        <f>Enduser_Plan_Deliverytime-Order_Create_Time</f>
        <v>5.090277778</v>
      </c>
      <c r="T177" s="23">
        <f>Enduser_Deliverytime-HubVN_Pickup_Time</f>
        <v>0.11875</v>
      </c>
      <c r="U177" s="24">
        <f>HubVN_Receiving_Time-HubCN_Pickup_Time</f>
        <v>3.002083333</v>
      </c>
      <c r="V177" s="24">
        <f>Plan_HubVN_Receiving_Time-Plan_HubCN_Pickup_Time</f>
        <v>2.002777778</v>
      </c>
      <c r="W177" s="15" t="s">
        <v>97</v>
      </c>
      <c r="X177" s="25" t="str">
        <f>IF(LEFT(Khu_Vực,4)="Quận","Quận","Huyện")</f>
        <v>Quận</v>
      </c>
      <c r="Y177" s="25" t="str">
        <f>IFS(Grossweight&lt;=1,"A",AND(1&lt;Grossweight,Grossweight&lt;=2),"B",AND(2&lt;Grossweight,Grossweight&lt;=3),"C",AND(3&lt;Grossweight,Grossweight&lt;=4),"D",Grossweight&gt;=4,"E")</f>
        <v>E</v>
      </c>
      <c r="Z17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74800</v>
      </c>
      <c r="AA177"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7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48000</v>
      </c>
      <c r="AC177" s="26">
        <f>IF(Carrier_2="ECLogistics",0.167,IF(Carrier_2="LogExpress",0.139,0.104))</f>
        <v>0.167</v>
      </c>
    </row>
    <row r="178" ht="15.75" customHeight="1">
      <c r="A178" s="4" t="s">
        <v>578</v>
      </c>
      <c r="B178" s="4" t="s">
        <v>579</v>
      </c>
      <c r="C178" s="4">
        <v>130397.0</v>
      </c>
      <c r="D178" s="4" t="str">
        <f>HubVN_ID</f>
        <v>LECVNHĐ</v>
      </c>
      <c r="E178" s="4">
        <v>5.0</v>
      </c>
      <c r="F178" s="4">
        <v>2.0</v>
      </c>
      <c r="G178" s="5" t="s">
        <v>580</v>
      </c>
      <c r="H178" s="4" t="s">
        <v>32</v>
      </c>
      <c r="I178" s="6">
        <v>38600.0</v>
      </c>
      <c r="J178" s="7">
        <v>44646.722916666666</v>
      </c>
      <c r="K178" s="8">
        <v>44652.67361111111</v>
      </c>
      <c r="L178" s="7">
        <v>44653.592361111114</v>
      </c>
      <c r="M178" s="4"/>
      <c r="N178" s="9" t="s">
        <v>33</v>
      </c>
      <c r="O178" s="4">
        <v>0.0</v>
      </c>
      <c r="P178" s="4" t="s">
        <v>34</v>
      </c>
      <c r="Q178" s="10">
        <v>2.0</v>
      </c>
      <c r="R178" s="11">
        <f>Enduser_Deliverytime-Order_Create_Time</f>
        <v>6.869444444</v>
      </c>
      <c r="S178" s="11">
        <f>Enduser_Plan_Deliverytime-Order_Create_Time</f>
        <v>5.950694444</v>
      </c>
      <c r="T178" s="11">
        <f>Enduser_Deliverytime-HubVN_Pickup_Time</f>
        <v>0.2076388889</v>
      </c>
      <c r="U178" s="12">
        <f>HubVN_Receiving_Time-HubCN_Pickup_Time</f>
        <v>3.001388889</v>
      </c>
      <c r="V178" s="12">
        <f>Plan_HubVN_Receiving_Time-Plan_HubCN_Pickup_Time</f>
        <v>2.000694444</v>
      </c>
      <c r="W178" s="4" t="s">
        <v>137</v>
      </c>
      <c r="X178" s="13" t="str">
        <f>IF(LEFT(Khu_Vực,4)="Quận","Quận","Huyện")</f>
        <v>Quận</v>
      </c>
      <c r="Y178" s="13" t="str">
        <f>IFS(Grossweight&lt;=1,"A",AND(1&lt;Grossweight,Grossweight&lt;=2),"B",AND(2&lt;Grossweight,Grossweight&lt;=3),"C",AND(3&lt;Grossweight,Grossweight&lt;=4),"D",Grossweight&gt;=4,"E")</f>
        <v>B</v>
      </c>
      <c r="Z17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20000</v>
      </c>
      <c r="AA178" s="14" t="s">
        <v>40</v>
      </c>
      <c r="AB17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40000</v>
      </c>
      <c r="AC178" s="14">
        <f>IF(Carrier_2="ECLogistics",0.167,IF(Carrier_2="LogExpress",0.139,0.104))</f>
        <v>0.139</v>
      </c>
    </row>
    <row r="179" ht="15.75" customHeight="1">
      <c r="A179" s="15" t="s">
        <v>581</v>
      </c>
      <c r="B179" s="15" t="s">
        <v>582</v>
      </c>
      <c r="C179" s="15">
        <v>130384.0</v>
      </c>
      <c r="D179" s="15" t="str">
        <f>HubVN_ID</f>
        <v>LECVNLB</v>
      </c>
      <c r="E179" s="15">
        <v>3.0</v>
      </c>
      <c r="F179" s="15">
        <v>1.6</v>
      </c>
      <c r="G179" s="16" t="s">
        <v>518</v>
      </c>
      <c r="H179" s="15" t="s">
        <v>32</v>
      </c>
      <c r="I179" s="17">
        <v>8000.0</v>
      </c>
      <c r="J179" s="18">
        <v>44648.87708333333</v>
      </c>
      <c r="K179" s="19">
        <v>44653.666666666664</v>
      </c>
      <c r="L179" s="18">
        <v>44653.725</v>
      </c>
      <c r="M179" s="15"/>
      <c r="N179" s="21" t="s">
        <v>33</v>
      </c>
      <c r="O179" s="15">
        <v>0.0</v>
      </c>
      <c r="P179" s="15" t="s">
        <v>34</v>
      </c>
      <c r="Q179" s="22">
        <v>3.0</v>
      </c>
      <c r="R179" s="23">
        <f>Enduser_Deliverytime-Order_Create_Time</f>
        <v>4.847916667</v>
      </c>
      <c r="S179" s="23">
        <f>Enduser_Plan_Deliverytime-Order_Create_Time</f>
        <v>4.789583333</v>
      </c>
      <c r="T179" s="23">
        <f>Enduser_Deliverytime-HubVN_Pickup_Time</f>
        <v>0.07916666666</v>
      </c>
      <c r="U179" s="24">
        <f>HubVN_Receiving_Time-HubCN_Pickup_Time</f>
        <v>4.003472222</v>
      </c>
      <c r="V179" s="24">
        <f>Plan_HubVN_Receiving_Time-Plan_HubCN_Pickup_Time</f>
        <v>3.504861111</v>
      </c>
      <c r="W179" s="15" t="s">
        <v>124</v>
      </c>
      <c r="X179" s="25" t="str">
        <f>IF(LEFT(Khu_Vực,4)="Quận","Quận","Huyện")</f>
        <v>Quận</v>
      </c>
      <c r="Y179" s="25" t="str">
        <f>IFS(Grossweight&lt;=1,"A",AND(1&lt;Grossweight,Grossweight&lt;=2),"B",AND(2&lt;Grossweight,Grossweight&lt;=3),"C",AND(3&lt;Grossweight,Grossweight&lt;=4),"D",Grossweight&gt;=4,"E")</f>
        <v>B</v>
      </c>
      <c r="Z17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16000</v>
      </c>
      <c r="AA179" s="26" t="s">
        <v>40</v>
      </c>
      <c r="AB17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32000</v>
      </c>
      <c r="AC179" s="26">
        <f>IF(Carrier_2="ECLogistics",0.167,IF(Carrier_2="LogExpress",0.139,0.104))</f>
        <v>0.139</v>
      </c>
    </row>
    <row r="180" ht="15.75" customHeight="1">
      <c r="A180" s="4" t="s">
        <v>583</v>
      </c>
      <c r="B180" s="4" t="s">
        <v>584</v>
      </c>
      <c r="C180" s="4">
        <v>130448.0</v>
      </c>
      <c r="D180" s="4" t="str">
        <f>HubVN_ID</f>
        <v>LECVNLB</v>
      </c>
      <c r="E180" s="4">
        <v>2.0</v>
      </c>
      <c r="F180" s="4">
        <v>3.9</v>
      </c>
      <c r="G180" s="5" t="s">
        <v>585</v>
      </c>
      <c r="H180" s="4" t="s">
        <v>32</v>
      </c>
      <c r="I180" s="6">
        <v>20000.0</v>
      </c>
      <c r="J180" s="7">
        <v>44648.623611111114</v>
      </c>
      <c r="K180" s="8">
        <v>44654.427083333336</v>
      </c>
      <c r="L180" s="7">
        <v>44655.60486111111</v>
      </c>
      <c r="M180" s="4"/>
      <c r="N180" s="9" t="s">
        <v>33</v>
      </c>
      <c r="O180" s="4">
        <v>0.0</v>
      </c>
      <c r="P180" s="4" t="s">
        <v>34</v>
      </c>
      <c r="Q180" s="10">
        <v>4.0</v>
      </c>
      <c r="R180" s="11">
        <f>Enduser_Deliverytime-Order_Create_Time</f>
        <v>6.98125</v>
      </c>
      <c r="S180" s="11">
        <f>Enduser_Plan_Deliverytime-Order_Create_Time</f>
        <v>5.803472222</v>
      </c>
      <c r="T180" s="11">
        <f>Enduser_Deliverytime-HubVN_Pickup_Time</f>
        <v>0.2034722222</v>
      </c>
      <c r="U180" s="12">
        <f>HubVN_Receiving_Time-HubCN_Pickup_Time</f>
        <v>5.00625</v>
      </c>
      <c r="V180" s="12">
        <f>Plan_HubVN_Receiving_Time-Plan_HubCN_Pickup_Time</f>
        <v>3.005555556</v>
      </c>
      <c r="W180" s="4" t="s">
        <v>120</v>
      </c>
      <c r="X180" s="13" t="str">
        <f>IF(LEFT(Khu_Vực,4)="Quận","Quận","Huyện")</f>
        <v>Quận</v>
      </c>
      <c r="Y180" s="13" t="str">
        <f>IFS(Grossweight&lt;=1,"A",AND(1&lt;Grossweight,Grossweight&lt;=2),"B",AND(2&lt;Grossweight,Grossweight&lt;=3),"C",AND(3&lt;Grossweight,Grossweight&lt;=4),"D",Grossweight&gt;=4,"E")</f>
        <v>D</v>
      </c>
      <c r="Z18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39000</v>
      </c>
      <c r="AA18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8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39000</v>
      </c>
      <c r="AC180" s="14">
        <f>IF(Carrier_2="ECLogistics",0.167,IF(Carrier_2="LogExpress",0.139,0.104))</f>
        <v>0.167</v>
      </c>
    </row>
    <row r="181" ht="15.75" customHeight="1">
      <c r="A181" s="15" t="s">
        <v>586</v>
      </c>
      <c r="B181" s="15" t="s">
        <v>587</v>
      </c>
      <c r="C181" s="15">
        <v>130019.0</v>
      </c>
      <c r="D181" s="15" t="str">
        <f>HubVN_ID</f>
        <v>LECVNTL</v>
      </c>
      <c r="E181" s="15">
        <v>2.0</v>
      </c>
      <c r="F181" s="15">
        <v>1.6</v>
      </c>
      <c r="G181" s="16" t="s">
        <v>588</v>
      </c>
      <c r="H181" s="15" t="s">
        <v>32</v>
      </c>
      <c r="I181" s="17">
        <v>8000.0</v>
      </c>
      <c r="J181" s="18">
        <v>44649.32777777778</v>
      </c>
      <c r="K181" s="19">
        <v>44652.40972222222</v>
      </c>
      <c r="L181" s="18">
        <v>44653.47222222222</v>
      </c>
      <c r="M181" s="15"/>
      <c r="N181" s="21" t="s">
        <v>33</v>
      </c>
      <c r="O181" s="15">
        <v>0.0</v>
      </c>
      <c r="P181" s="15" t="s">
        <v>40</v>
      </c>
      <c r="Q181" s="22">
        <v>3.0</v>
      </c>
      <c r="R181" s="23">
        <f>Enduser_Deliverytime-Order_Create_Time</f>
        <v>4.144444444</v>
      </c>
      <c r="S181" s="23">
        <f>Enduser_Plan_Deliverytime-Order_Create_Time</f>
        <v>3.081944444</v>
      </c>
      <c r="T181" s="23">
        <f>Enduser_Deliverytime-HubVN_Pickup_Time</f>
        <v>0.1208333333</v>
      </c>
      <c r="U181" s="24">
        <f>HubVN_Receiving_Time-HubCN_Pickup_Time</f>
        <v>2.00625</v>
      </c>
      <c r="V181" s="24">
        <f>Plan_HubVN_Receiving_Time-Plan_HubCN_Pickup_Time</f>
        <v>2.004861111</v>
      </c>
      <c r="W181" s="15" t="s">
        <v>49</v>
      </c>
      <c r="X181" s="25" t="str">
        <f>IF(LEFT(Khu_Vực,4)="Quận","Quận","Huyện")</f>
        <v>Quận</v>
      </c>
      <c r="Y181" s="25" t="str">
        <f>IFS(Grossweight&lt;=1,"A",AND(1&lt;Grossweight,Grossweight&lt;=2),"B",AND(2&lt;Grossweight,Grossweight&lt;=3),"C",AND(3&lt;Grossweight,Grossweight&lt;=4),"D",Grossweight&gt;=4,"E")</f>
        <v>B</v>
      </c>
      <c r="Z18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32000</v>
      </c>
      <c r="AA181" s="26" t="s">
        <v>40</v>
      </c>
      <c r="AB18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32000</v>
      </c>
      <c r="AC181" s="26">
        <f>IF(Carrier_2="ECLogistics",0.167,IF(Carrier_2="LogExpress",0.139,0.104))</f>
        <v>0.139</v>
      </c>
    </row>
    <row r="182" ht="15.75" customHeight="1">
      <c r="A182" s="4" t="s">
        <v>589</v>
      </c>
      <c r="B182" s="4" t="s">
        <v>590</v>
      </c>
      <c r="C182" s="4">
        <v>130041.0</v>
      </c>
      <c r="D182" s="4" t="str">
        <f>HubVN_ID</f>
        <v>LECVNLB</v>
      </c>
      <c r="E182" s="4">
        <v>1.0</v>
      </c>
      <c r="F182" s="4">
        <v>1.0</v>
      </c>
      <c r="G182" s="5" t="s">
        <v>591</v>
      </c>
      <c r="H182" s="4" t="s">
        <v>32</v>
      </c>
      <c r="I182" s="6">
        <v>303500.0</v>
      </c>
      <c r="J182" s="7">
        <v>44647.32916666667</v>
      </c>
      <c r="K182" s="8">
        <v>44651.65</v>
      </c>
      <c r="L182" s="7">
        <v>44652.67222222222</v>
      </c>
      <c r="M182" s="4"/>
      <c r="N182" s="9" t="s">
        <v>33</v>
      </c>
      <c r="O182" s="4">
        <v>0.0</v>
      </c>
      <c r="P182" s="4" t="s">
        <v>40</v>
      </c>
      <c r="Q182" s="10">
        <v>3.0</v>
      </c>
      <c r="R182" s="11">
        <f>Enduser_Deliverytime-Order_Create_Time</f>
        <v>5.343055556</v>
      </c>
      <c r="S182" s="11">
        <f>Enduser_Plan_Deliverytime-Order_Create_Time</f>
        <v>4.320833333</v>
      </c>
      <c r="T182" s="11">
        <f>Enduser_Deliverytime-HubVN_Pickup_Time</f>
        <v>0.09236111111</v>
      </c>
      <c r="U182" s="12">
        <f>HubVN_Receiving_Time-HubCN_Pickup_Time</f>
        <v>2.504861111</v>
      </c>
      <c r="V182" s="12">
        <f>Plan_HubVN_Receiving_Time-Plan_HubCN_Pickup_Time</f>
        <v>3.500694444</v>
      </c>
      <c r="W182" s="4" t="s">
        <v>97</v>
      </c>
      <c r="X182" s="13" t="str">
        <f>IF(LEFT(Khu_Vực,4)="Quận","Quận","Huyện")</f>
        <v>Quận</v>
      </c>
      <c r="Y182" s="13" t="str">
        <f>IFS(Grossweight&lt;=1,"A",AND(1&lt;Grossweight,Grossweight&lt;=2),"B",AND(2&lt;Grossweight,Grossweight&lt;=3),"C",AND(3&lt;Grossweight,Grossweight&lt;=4),"D",Grossweight&gt;=4,"E")</f>
        <v>A</v>
      </c>
      <c r="Z18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20000</v>
      </c>
      <c r="AA182"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8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182" s="14">
        <f>IF(Carrier_2="ECLogistics",0.167,IF(Carrier_2="LogExpress",0.139,0.104))</f>
        <v>0.139</v>
      </c>
    </row>
    <row r="183" ht="15.75" customHeight="1">
      <c r="A183" s="15" t="s">
        <v>592</v>
      </c>
      <c r="B183" s="15" t="s">
        <v>593</v>
      </c>
      <c r="C183" s="15">
        <v>130432.0</v>
      </c>
      <c r="D183" s="15" t="str">
        <f>HubVN_ID</f>
        <v>LECVNLB</v>
      </c>
      <c r="E183" s="15">
        <v>5.0</v>
      </c>
      <c r="F183" s="15">
        <v>1.3</v>
      </c>
      <c r="G183" s="16" t="s">
        <v>594</v>
      </c>
      <c r="H183" s="15" t="s">
        <v>32</v>
      </c>
      <c r="I183" s="17">
        <v>71500.0</v>
      </c>
      <c r="J183" s="18">
        <v>44646.540972222225</v>
      </c>
      <c r="K183" s="19">
        <v>44651.40902777778</v>
      </c>
      <c r="L183" s="18">
        <v>44652.53194444445</v>
      </c>
      <c r="M183" s="15"/>
      <c r="N183" s="21" t="s">
        <v>33</v>
      </c>
      <c r="O183" s="15">
        <v>0.0</v>
      </c>
      <c r="P183" s="15" t="s">
        <v>34</v>
      </c>
      <c r="Q183" s="22">
        <v>3.0</v>
      </c>
      <c r="R183" s="23">
        <f>Enduser_Deliverytime-Order_Create_Time</f>
        <v>5.990972222</v>
      </c>
      <c r="S183" s="23">
        <f>Enduser_Plan_Deliverytime-Order_Create_Time</f>
        <v>4.868055556</v>
      </c>
      <c r="T183" s="23">
        <f>Enduser_Deliverytime-HubVN_Pickup_Time</f>
        <v>0.1611111111</v>
      </c>
      <c r="U183" s="24">
        <f>HubVN_Receiving_Time-HubCN_Pickup_Time</f>
        <v>5.000694444</v>
      </c>
      <c r="V183" s="24">
        <f>Plan_HubVN_Receiving_Time-Plan_HubCN_Pickup_Time</f>
        <v>2.005555556</v>
      </c>
      <c r="W183" s="15" t="s">
        <v>71</v>
      </c>
      <c r="X183" s="25" t="str">
        <f>IF(LEFT(Khu_Vực,4)="Quận","Quận","Huyện")</f>
        <v>Quận</v>
      </c>
      <c r="Y183" s="25" t="str">
        <f>IFS(Grossweight&lt;=1,"A",AND(1&lt;Grossweight,Grossweight&lt;=2),"B",AND(2&lt;Grossweight,Grossweight&lt;=3),"C",AND(3&lt;Grossweight,Grossweight&lt;=4),"D",Grossweight&gt;=4,"E")</f>
        <v>B</v>
      </c>
      <c r="Z18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13000</v>
      </c>
      <c r="AA183" s="26" t="s">
        <v>40</v>
      </c>
      <c r="AB18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26000</v>
      </c>
      <c r="AC183" s="26">
        <f>IF(Carrier_2="ECLogistics",0.167,IF(Carrier_2="LogExpress",0.139,0.104))</f>
        <v>0.139</v>
      </c>
    </row>
    <row r="184" ht="15.75" customHeight="1">
      <c r="A184" s="4" t="s">
        <v>595</v>
      </c>
      <c r="B184" s="4" t="s">
        <v>596</v>
      </c>
      <c r="C184" s="4">
        <v>130421.0</v>
      </c>
      <c r="D184" s="4" t="str">
        <f>HubVN_ID</f>
        <v>LECVNHĐ</v>
      </c>
      <c r="E184" s="4">
        <v>4.0</v>
      </c>
      <c r="F184" s="4">
        <v>1.5</v>
      </c>
      <c r="G184" s="5" t="s">
        <v>597</v>
      </c>
      <c r="H184" s="4" t="s">
        <v>32</v>
      </c>
      <c r="I184" s="6">
        <v>89900.0</v>
      </c>
      <c r="J184" s="7">
        <v>44647.33541666667</v>
      </c>
      <c r="K184" s="8">
        <v>44652.438888888886</v>
      </c>
      <c r="L184" s="7">
        <v>44652.78194444445</v>
      </c>
      <c r="M184" s="4"/>
      <c r="N184" s="9" t="s">
        <v>33</v>
      </c>
      <c r="O184" s="4">
        <v>0.0</v>
      </c>
      <c r="P184" s="4" t="s">
        <v>34</v>
      </c>
      <c r="Q184" s="10">
        <v>3.0</v>
      </c>
      <c r="R184" s="11">
        <f>Enduser_Deliverytime-Order_Create_Time</f>
        <v>5.446527778</v>
      </c>
      <c r="S184" s="11">
        <f>Enduser_Plan_Deliverytime-Order_Create_Time</f>
        <v>5.103472222</v>
      </c>
      <c r="T184" s="11">
        <f>Enduser_Deliverytime-HubVN_Pickup_Time</f>
        <v>0.2069444444</v>
      </c>
      <c r="U184" s="12">
        <f>HubVN_Receiving_Time-HubCN_Pickup_Time</f>
        <v>3.000694444</v>
      </c>
      <c r="V184" s="12">
        <f>Plan_HubVN_Receiving_Time-Plan_HubCN_Pickup_Time</f>
        <v>1.504166667</v>
      </c>
      <c r="W184" s="4" t="s">
        <v>45</v>
      </c>
      <c r="X184" s="13" t="str">
        <f>IF(LEFT(Khu_Vực,4)="Quận","Quận","Huyện")</f>
        <v>Quận</v>
      </c>
      <c r="Y184" s="13" t="str">
        <f>IFS(Grossweight&lt;=1,"A",AND(1&lt;Grossweight,Grossweight&lt;=2),"B",AND(2&lt;Grossweight,Grossweight&lt;=3),"C",AND(3&lt;Grossweight,Grossweight&lt;=4),"D",Grossweight&gt;=4,"E")</f>
        <v>B</v>
      </c>
      <c r="Z18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15000</v>
      </c>
      <c r="AA184" s="14" t="s">
        <v>40</v>
      </c>
      <c r="AB18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30000</v>
      </c>
      <c r="AC184" s="14">
        <f>IF(Carrier_2="ECLogistics",0.167,IF(Carrier_2="LogExpress",0.139,0.104))</f>
        <v>0.139</v>
      </c>
    </row>
    <row r="185" ht="15.75" customHeight="1">
      <c r="A185" s="15" t="s">
        <v>598</v>
      </c>
      <c r="B185" s="15" t="s">
        <v>599</v>
      </c>
      <c r="C185" s="15">
        <v>130202.0</v>
      </c>
      <c r="D185" s="15" t="str">
        <f>HubVN_ID</f>
        <v>LECVNLB</v>
      </c>
      <c r="E185" s="15">
        <v>5.0</v>
      </c>
      <c r="F185" s="15">
        <v>3.9</v>
      </c>
      <c r="G185" s="16" t="s">
        <v>600</v>
      </c>
      <c r="H185" s="15" t="s">
        <v>32</v>
      </c>
      <c r="I185" s="17">
        <v>3000.0</v>
      </c>
      <c r="J185" s="18">
        <v>44648.856944444444</v>
      </c>
      <c r="K185" s="19">
        <v>44652.646527777775</v>
      </c>
      <c r="L185" s="18">
        <v>44653.80694444444</v>
      </c>
      <c r="M185" s="15"/>
      <c r="N185" s="21" t="s">
        <v>33</v>
      </c>
      <c r="O185" s="15">
        <v>0.0</v>
      </c>
      <c r="P185" s="15" t="s">
        <v>40</v>
      </c>
      <c r="Q185" s="22">
        <v>3.0</v>
      </c>
      <c r="R185" s="23">
        <f>Enduser_Deliverytime-Order_Create_Time</f>
        <v>4.95</v>
      </c>
      <c r="S185" s="23">
        <f>Enduser_Plan_Deliverytime-Order_Create_Time</f>
        <v>3.789583333</v>
      </c>
      <c r="T185" s="23">
        <f>Enduser_Deliverytime-HubVN_Pickup_Time</f>
        <v>0.1708333333</v>
      </c>
      <c r="U185" s="24">
        <f>HubVN_Receiving_Time-HubCN_Pickup_Time</f>
        <v>4.004861111</v>
      </c>
      <c r="V185" s="24">
        <f>Plan_HubVN_Receiving_Time-Plan_HubCN_Pickup_Time</f>
        <v>1.502777778</v>
      </c>
      <c r="W185" s="15" t="s">
        <v>57</v>
      </c>
      <c r="X185" s="25" t="str">
        <f>IF(LEFT(Khu_Vực,4)="Quận","Quận","Huyện")</f>
        <v>Quận</v>
      </c>
      <c r="Y185" s="25" t="str">
        <f>IFS(Grossweight&lt;=1,"A",AND(1&lt;Grossweight,Grossweight&lt;=2),"B",AND(2&lt;Grossweight,Grossweight&lt;=3),"C",AND(3&lt;Grossweight,Grossweight&lt;=4),"D",Grossweight&gt;=4,"E")</f>
        <v>D</v>
      </c>
      <c r="Z18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62250</v>
      </c>
      <c r="AA18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8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39000</v>
      </c>
      <c r="AC185" s="26">
        <f>IF(Carrier_2="ECLogistics",0.167,IF(Carrier_2="LogExpress",0.139,0.104))</f>
        <v>0.167</v>
      </c>
    </row>
    <row r="186" ht="15.75" customHeight="1">
      <c r="A186" s="4" t="s">
        <v>601</v>
      </c>
      <c r="B186" s="4" t="s">
        <v>602</v>
      </c>
      <c r="C186" s="4">
        <v>130383.0</v>
      </c>
      <c r="D186" s="4" t="str">
        <f>HubVN_ID</f>
        <v>LECVNTL</v>
      </c>
      <c r="E186" s="4">
        <v>3.0</v>
      </c>
      <c r="F186" s="4">
        <v>2.0</v>
      </c>
      <c r="G186" s="5" t="s">
        <v>603</v>
      </c>
      <c r="H186" s="4" t="s">
        <v>32</v>
      </c>
      <c r="I186" s="6">
        <v>246000.0</v>
      </c>
      <c r="J186" s="7">
        <v>44646.606944444444</v>
      </c>
      <c r="K186" s="8">
        <v>44651.402083333334</v>
      </c>
      <c r="L186" s="7">
        <v>44652.47222222222</v>
      </c>
      <c r="M186" s="4"/>
      <c r="N186" s="9" t="s">
        <v>33</v>
      </c>
      <c r="O186" s="4">
        <v>0.0</v>
      </c>
      <c r="P186" s="4" t="s">
        <v>40</v>
      </c>
      <c r="Q186" s="10">
        <v>3.0</v>
      </c>
      <c r="R186" s="11">
        <f>Enduser_Deliverytime-Order_Create_Time</f>
        <v>5.865277778</v>
      </c>
      <c r="S186" s="11">
        <f>Enduser_Plan_Deliverytime-Order_Create_Time</f>
        <v>4.795138889</v>
      </c>
      <c r="T186" s="11">
        <f>Enduser_Deliverytime-HubVN_Pickup_Time</f>
        <v>0.1229166667</v>
      </c>
      <c r="U186" s="12">
        <f>HubVN_Receiving_Time-HubCN_Pickup_Time</f>
        <v>5.003472222</v>
      </c>
      <c r="V186" s="12">
        <f>Plan_HubVN_Receiving_Time-Plan_HubCN_Pickup_Time</f>
        <v>1.501388889</v>
      </c>
      <c r="W186" s="4" t="s">
        <v>49</v>
      </c>
      <c r="X186" s="13" t="str">
        <f>IF(LEFT(Khu_Vực,4)="Quận","Quận","Huyện")</f>
        <v>Quận</v>
      </c>
      <c r="Y186" s="13" t="str">
        <f>IFS(Grossweight&lt;=1,"A",AND(1&lt;Grossweight,Grossweight&lt;=2),"B",AND(2&lt;Grossweight,Grossweight&lt;=3),"C",AND(3&lt;Grossweight,Grossweight&lt;=4),"D",Grossweight&gt;=4,"E")</f>
        <v>B</v>
      </c>
      <c r="Z18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40000</v>
      </c>
      <c r="AA186" s="14" t="s">
        <v>40</v>
      </c>
      <c r="AB18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40000</v>
      </c>
      <c r="AC186" s="14">
        <f>IF(Carrier_2="ECLogistics",0.167,IF(Carrier_2="LogExpress",0.139,0.104))</f>
        <v>0.139</v>
      </c>
    </row>
    <row r="187" ht="15.75" customHeight="1">
      <c r="A187" s="15" t="s">
        <v>604</v>
      </c>
      <c r="B187" s="15" t="s">
        <v>605</v>
      </c>
      <c r="C187" s="15">
        <v>130206.0</v>
      </c>
      <c r="D187" s="15" t="str">
        <f>HubVN_ID</f>
        <v>LECVNLB</v>
      </c>
      <c r="E187" s="15">
        <v>4.0</v>
      </c>
      <c r="F187" s="15">
        <v>1.4</v>
      </c>
      <c r="G187" s="16" t="s">
        <v>606</v>
      </c>
      <c r="H187" s="15" t="s">
        <v>53</v>
      </c>
      <c r="I187" s="17">
        <v>0.0</v>
      </c>
      <c r="J187" s="18">
        <v>44648.71805555555</v>
      </c>
      <c r="K187" s="19">
        <v>44654.44652777778</v>
      </c>
      <c r="L187" s="18">
        <v>44654.7625</v>
      </c>
      <c r="M187" s="15"/>
      <c r="N187" s="21" t="s">
        <v>33</v>
      </c>
      <c r="O187" s="15">
        <v>0.0</v>
      </c>
      <c r="P187" s="15" t="s">
        <v>40</v>
      </c>
      <c r="Q187" s="22">
        <v>2.0</v>
      </c>
      <c r="R187" s="23">
        <f>Enduser_Deliverytime-Order_Create_Time</f>
        <v>6.044444444</v>
      </c>
      <c r="S187" s="23">
        <f>Enduser_Plan_Deliverytime-Order_Create_Time</f>
        <v>5.728472222</v>
      </c>
      <c r="T187" s="23">
        <f>Enduser_Deliverytime-HubVN_Pickup_Time</f>
        <v>0.14375</v>
      </c>
      <c r="U187" s="24">
        <f>HubVN_Receiving_Time-HubCN_Pickup_Time</f>
        <v>3.504861111</v>
      </c>
      <c r="V187" s="24">
        <f>Plan_HubVN_Receiving_Time-Plan_HubCN_Pickup_Time</f>
        <v>3.50625</v>
      </c>
      <c r="W187" s="15" t="s">
        <v>482</v>
      </c>
      <c r="X187" s="25" t="str">
        <f>IF(LEFT(Khu_Vực,4)="Quận","Quận","Huyện")</f>
        <v>Huyện</v>
      </c>
      <c r="Y187" s="25" t="str">
        <f>IFS(Grossweight&lt;=1,"A",AND(1&lt;Grossweight,Grossweight&lt;=2),"B",AND(2&lt;Grossweight,Grossweight&lt;=3),"C",AND(3&lt;Grossweight,Grossweight&lt;=4),"D",Grossweight&gt;=4,"E")</f>
        <v>B</v>
      </c>
      <c r="Z18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35000</v>
      </c>
      <c r="AA187"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8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14000</v>
      </c>
      <c r="AC187" s="26">
        <f>IF(Carrier_2="ECLogistics",0.167,IF(Carrier_2="LogExpress",0.139,0.104))</f>
        <v>0.167</v>
      </c>
    </row>
    <row r="188" ht="15.75" customHeight="1">
      <c r="A188" s="4" t="s">
        <v>607</v>
      </c>
      <c r="B188" s="4" t="s">
        <v>608</v>
      </c>
      <c r="C188" s="4">
        <v>130017.0</v>
      </c>
      <c r="D188" s="4" t="str">
        <f>HubVN_ID</f>
        <v>LECVNLB</v>
      </c>
      <c r="E188" s="4">
        <v>1.0</v>
      </c>
      <c r="F188" s="4">
        <v>3.7</v>
      </c>
      <c r="G188" s="5" t="s">
        <v>609</v>
      </c>
      <c r="H188" s="4" t="s">
        <v>53</v>
      </c>
      <c r="I188" s="6">
        <v>0.0</v>
      </c>
      <c r="J188" s="7">
        <v>44650.50208333333</v>
      </c>
      <c r="K188" s="8">
        <v>44654.42916666667</v>
      </c>
      <c r="L188" s="7">
        <v>44654.70347222222</v>
      </c>
      <c r="M188" s="4"/>
      <c r="N188" s="9" t="s">
        <v>33</v>
      </c>
      <c r="O188" s="4">
        <v>0.0</v>
      </c>
      <c r="P188" s="4" t="s">
        <v>34</v>
      </c>
      <c r="Q188" s="10">
        <v>3.0</v>
      </c>
      <c r="R188" s="11">
        <f>Enduser_Deliverytime-Order_Create_Time</f>
        <v>4.201388889</v>
      </c>
      <c r="S188" s="11">
        <f>Enduser_Plan_Deliverytime-Order_Create_Time</f>
        <v>3.927083333</v>
      </c>
      <c r="T188" s="11">
        <f>Enduser_Deliverytime-HubVN_Pickup_Time</f>
        <v>0.07777777778</v>
      </c>
      <c r="U188" s="12">
        <f>HubVN_Receiving_Time-HubCN_Pickup_Time</f>
        <v>1.836805556</v>
      </c>
      <c r="V188" s="12">
        <f>Plan_HubVN_Receiving_Time-Plan_HubCN_Pickup_Time</f>
        <v>1.504166667</v>
      </c>
      <c r="W188" s="4" t="s">
        <v>71</v>
      </c>
      <c r="X188" s="13" t="str">
        <f>IF(LEFT(Khu_Vực,4)="Quận","Quận","Huyện")</f>
        <v>Quận</v>
      </c>
      <c r="Y188" s="13" t="str">
        <f>IFS(Grossweight&lt;=1,"A",AND(1&lt;Grossweight,Grossweight&lt;=2),"B",AND(2&lt;Grossweight,Grossweight&lt;=3),"C",AND(3&lt;Grossweight,Grossweight&lt;=4),"D",Grossweight&gt;=4,"E")</f>
        <v>D</v>
      </c>
      <c r="Z18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37000</v>
      </c>
      <c r="AA18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8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37000</v>
      </c>
      <c r="AC188" s="14">
        <f>IF(Carrier_2="ECLogistics",0.167,IF(Carrier_2="LogExpress",0.139,0.104))</f>
        <v>0.167</v>
      </c>
    </row>
    <row r="189" ht="15.75" customHeight="1">
      <c r="A189" s="15" t="s">
        <v>610</v>
      </c>
      <c r="B189" s="15" t="s">
        <v>611</v>
      </c>
      <c r="C189" s="15">
        <v>130326.0</v>
      </c>
      <c r="D189" s="15" t="str">
        <f>HubVN_ID</f>
        <v>LECVNTL</v>
      </c>
      <c r="E189" s="15">
        <v>4.0</v>
      </c>
      <c r="F189" s="15">
        <v>1.6</v>
      </c>
      <c r="G189" s="16" t="s">
        <v>612</v>
      </c>
      <c r="H189" s="15" t="s">
        <v>32</v>
      </c>
      <c r="I189" s="17">
        <v>180500.0</v>
      </c>
      <c r="J189" s="18">
        <v>44646.6375</v>
      </c>
      <c r="K189" s="19">
        <v>44651.66527777778</v>
      </c>
      <c r="L189" s="18">
        <v>44652.478472222225</v>
      </c>
      <c r="M189" s="15"/>
      <c r="N189" s="21" t="s">
        <v>33</v>
      </c>
      <c r="O189" s="15">
        <v>0.0</v>
      </c>
      <c r="P189" s="15" t="s">
        <v>40</v>
      </c>
      <c r="Q189" s="22">
        <v>3.0</v>
      </c>
      <c r="R189" s="23">
        <f>Enduser_Deliverytime-Order_Create_Time</f>
        <v>5.840972222</v>
      </c>
      <c r="S189" s="23">
        <f>Enduser_Plan_Deliverytime-Order_Create_Time</f>
        <v>5.027777778</v>
      </c>
      <c r="T189" s="23">
        <f>Enduser_Deliverytime-HubVN_Pickup_Time</f>
        <v>0.1243055556</v>
      </c>
      <c r="U189" s="24">
        <f>HubVN_Receiving_Time-HubCN_Pickup_Time</f>
        <v>5.003472222</v>
      </c>
      <c r="V189" s="24">
        <f>Plan_HubVN_Receiving_Time-Plan_HubCN_Pickup_Time</f>
        <v>3.004861111</v>
      </c>
      <c r="W189" s="15" t="s">
        <v>41</v>
      </c>
      <c r="X189" s="25" t="str">
        <f>IF(LEFT(Khu_Vực,4)="Quận","Quận","Huyện")</f>
        <v>Huyện</v>
      </c>
      <c r="Y189" s="25" t="str">
        <f>IFS(Grossweight&lt;=1,"A",AND(1&lt;Grossweight,Grossweight&lt;=2),"B",AND(2&lt;Grossweight,Grossweight&lt;=3),"C",AND(3&lt;Grossweight,Grossweight&lt;=4),"D",Grossweight&gt;=4,"E")</f>
        <v>B</v>
      </c>
      <c r="Z18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40000</v>
      </c>
      <c r="AA18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8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16000</v>
      </c>
      <c r="AC189" s="26">
        <f>IF(Carrier_2="ECLogistics",0.167,IF(Carrier_2="LogExpress",0.139,0.104))</f>
        <v>0.167</v>
      </c>
    </row>
    <row r="190" ht="15.75" customHeight="1">
      <c r="A190" s="4" t="s">
        <v>613</v>
      </c>
      <c r="B190" s="4" t="s">
        <v>614</v>
      </c>
      <c r="C190" s="4">
        <v>130432.0</v>
      </c>
      <c r="D190" s="4" t="str">
        <f>HubVN_ID</f>
        <v>LECVNLB</v>
      </c>
      <c r="E190" s="4">
        <v>2.0</v>
      </c>
      <c r="F190" s="4">
        <v>4.0</v>
      </c>
      <c r="G190" s="5" t="s">
        <v>615</v>
      </c>
      <c r="H190" s="4" t="s">
        <v>53</v>
      </c>
      <c r="I190" s="6">
        <v>0.0</v>
      </c>
      <c r="J190" s="7">
        <v>44647.277083333334</v>
      </c>
      <c r="K190" s="8">
        <v>44652.40625</v>
      </c>
      <c r="L190" s="7">
        <v>44653.61111111111</v>
      </c>
      <c r="M190" s="4"/>
      <c r="N190" s="9" t="s">
        <v>33</v>
      </c>
      <c r="O190" s="4">
        <v>0.0</v>
      </c>
      <c r="P190" s="4" t="s">
        <v>34</v>
      </c>
      <c r="Q190" s="10">
        <v>2.0</v>
      </c>
      <c r="R190" s="11">
        <f>Enduser_Deliverytime-Order_Create_Time</f>
        <v>6.334027778</v>
      </c>
      <c r="S190" s="11">
        <f>Enduser_Plan_Deliverytime-Order_Create_Time</f>
        <v>5.129166667</v>
      </c>
      <c r="T190" s="11">
        <f>Enduser_Deliverytime-HubVN_Pickup_Time</f>
        <v>0.2076388889</v>
      </c>
      <c r="U190" s="12">
        <f>HubVN_Receiving_Time-HubCN_Pickup_Time</f>
        <v>3.000694444</v>
      </c>
      <c r="V190" s="12">
        <f>Plan_HubVN_Receiving_Time-Plan_HubCN_Pickup_Time</f>
        <v>1.505555556</v>
      </c>
      <c r="W190" s="4" t="s">
        <v>57</v>
      </c>
      <c r="X190" s="13" t="str">
        <f>IF(LEFT(Khu_Vực,4)="Quận","Quận","Huyện")</f>
        <v>Quận</v>
      </c>
      <c r="Y190" s="13" t="str">
        <f>IFS(Grossweight&lt;=1,"A",AND(1&lt;Grossweight,Grossweight&lt;=2),"B",AND(2&lt;Grossweight,Grossweight&lt;=3),"C",AND(3&lt;Grossweight,Grossweight&lt;=4),"D",Grossweight&gt;=4,"E")</f>
        <v>D</v>
      </c>
      <c r="Z19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40000</v>
      </c>
      <c r="AA19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9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40000</v>
      </c>
      <c r="AC190" s="14">
        <f>IF(Carrier_2="ECLogistics",0.167,IF(Carrier_2="LogExpress",0.139,0.104))</f>
        <v>0.167</v>
      </c>
    </row>
    <row r="191" ht="15.75" customHeight="1">
      <c r="A191" s="15" t="s">
        <v>616</v>
      </c>
      <c r="B191" s="15" t="s">
        <v>617</v>
      </c>
      <c r="C191" s="15">
        <v>130002.0</v>
      </c>
      <c r="D191" s="15" t="str">
        <f>HubVN_ID</f>
        <v>LECVNLB</v>
      </c>
      <c r="E191" s="15">
        <v>5.0</v>
      </c>
      <c r="F191" s="15">
        <v>1.6</v>
      </c>
      <c r="G191" s="16" t="s">
        <v>618</v>
      </c>
      <c r="H191" s="15" t="s">
        <v>32</v>
      </c>
      <c r="I191" s="17">
        <v>154500.0</v>
      </c>
      <c r="J191" s="18">
        <v>44648.32152777778</v>
      </c>
      <c r="K191" s="19">
        <v>44653.430555555555</v>
      </c>
      <c r="L191" s="18">
        <v>44653.72222222222</v>
      </c>
      <c r="M191" s="15"/>
      <c r="N191" s="21" t="s">
        <v>33</v>
      </c>
      <c r="O191" s="15">
        <v>0.0</v>
      </c>
      <c r="P191" s="15" t="s">
        <v>34</v>
      </c>
      <c r="Q191" s="22">
        <v>3.0</v>
      </c>
      <c r="R191" s="23">
        <f>Enduser_Deliverytime-Order_Create_Time</f>
        <v>5.400694444</v>
      </c>
      <c r="S191" s="23">
        <f>Enduser_Plan_Deliverytime-Order_Create_Time</f>
        <v>5.109027778</v>
      </c>
      <c r="T191" s="23">
        <f>Enduser_Deliverytime-HubVN_Pickup_Time</f>
        <v>0.07916666666</v>
      </c>
      <c r="U191" s="24">
        <f>HubVN_Receiving_Time-HubCN_Pickup_Time</f>
        <v>3.501388889</v>
      </c>
      <c r="V191" s="24">
        <f>Plan_HubVN_Receiving_Time-Plan_HubCN_Pickup_Time</f>
        <v>1.504166667</v>
      </c>
      <c r="W191" s="15" t="s">
        <v>57</v>
      </c>
      <c r="X191" s="25" t="str">
        <f>IF(LEFT(Khu_Vực,4)="Quận","Quận","Huyện")</f>
        <v>Quận</v>
      </c>
      <c r="Y191" s="25" t="str">
        <f>IFS(Grossweight&lt;=1,"A",AND(1&lt;Grossweight,Grossweight&lt;=2),"B",AND(2&lt;Grossweight,Grossweight&lt;=3),"C",AND(3&lt;Grossweight,Grossweight&lt;=4),"D",Grossweight&gt;=4,"E")</f>
        <v>B</v>
      </c>
      <c r="Z19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16000</v>
      </c>
      <c r="AA191" s="26" t="s">
        <v>40</v>
      </c>
      <c r="AB19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32000</v>
      </c>
      <c r="AC191" s="26">
        <f>IF(Carrier_2="ECLogistics",0.167,IF(Carrier_2="LogExpress",0.139,0.104))</f>
        <v>0.139</v>
      </c>
    </row>
    <row r="192" ht="15.75" customHeight="1">
      <c r="A192" s="4" t="s">
        <v>619</v>
      </c>
      <c r="B192" s="4" t="s">
        <v>620</v>
      </c>
      <c r="C192" s="4">
        <v>130067.0</v>
      </c>
      <c r="D192" s="4" t="str">
        <f>HubVN_ID</f>
        <v>LECVNTL</v>
      </c>
      <c r="E192" s="4">
        <v>3.0</v>
      </c>
      <c r="F192" s="4">
        <v>1.1</v>
      </c>
      <c r="G192" s="5" t="s">
        <v>621</v>
      </c>
      <c r="H192" s="4" t="s">
        <v>32</v>
      </c>
      <c r="I192" s="6">
        <v>101800.0</v>
      </c>
      <c r="J192" s="7">
        <v>44644.68194444444</v>
      </c>
      <c r="K192" s="8">
        <v>44651.427083333336</v>
      </c>
      <c r="L192" s="7">
        <v>44652.49444444444</v>
      </c>
      <c r="M192" s="4"/>
      <c r="N192" s="9" t="s">
        <v>33</v>
      </c>
      <c r="O192" s="4">
        <v>0.0</v>
      </c>
      <c r="P192" s="4" t="s">
        <v>64</v>
      </c>
      <c r="Q192" s="10">
        <v>1.0</v>
      </c>
      <c r="R192" s="11">
        <f>Enduser_Deliverytime-Order_Create_Time</f>
        <v>7.8125</v>
      </c>
      <c r="S192" s="11">
        <f>Enduser_Plan_Deliverytime-Order_Create_Time</f>
        <v>6.745138889</v>
      </c>
      <c r="T192" s="11">
        <f>Enduser_Deliverytime-HubVN_Pickup_Time</f>
        <v>0.1645833333</v>
      </c>
      <c r="U192" s="12">
        <f>HubVN_Receiving_Time-HubCN_Pickup_Time</f>
        <v>3.003472222</v>
      </c>
      <c r="V192" s="12">
        <f>Plan_HubVN_Receiving_Time-Plan_HubCN_Pickup_Time</f>
        <v>3.500694444</v>
      </c>
      <c r="W192" s="4" t="s">
        <v>622</v>
      </c>
      <c r="X192" s="13" t="str">
        <f>IF(LEFT(Khu_Vực,4)="Quận","Quận","Huyện")</f>
        <v>Huyện</v>
      </c>
      <c r="Y192" s="13" t="str">
        <f>IFS(Grossweight&lt;=1,"A",AND(1&lt;Grossweight,Grossweight&lt;=2),"B",AND(2&lt;Grossweight,Grossweight&lt;=3),"C",AND(3&lt;Grossweight,Grossweight&lt;=4),"D",Grossweight&gt;=4,"E")</f>
        <v>B</v>
      </c>
      <c r="Z19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12100</v>
      </c>
      <c r="AA192"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9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11000</v>
      </c>
      <c r="AC192" s="14">
        <f>IF(Carrier_2="ECLogistics",0.167,IF(Carrier_2="LogExpress",0.139,0.104))</f>
        <v>0.167</v>
      </c>
    </row>
    <row r="193" ht="15.75" customHeight="1">
      <c r="A193" s="15" t="s">
        <v>623</v>
      </c>
      <c r="B193" s="15" t="s">
        <v>624</v>
      </c>
      <c r="C193" s="15">
        <v>130320.0</v>
      </c>
      <c r="D193" s="15" t="str">
        <f>HubVN_ID</f>
        <v>LECVNLB</v>
      </c>
      <c r="E193" s="15">
        <v>5.0</v>
      </c>
      <c r="F193" s="15">
        <v>3.9</v>
      </c>
      <c r="G193" s="16" t="s">
        <v>625</v>
      </c>
      <c r="H193" s="15" t="s">
        <v>32</v>
      </c>
      <c r="I193" s="17">
        <v>298000.0</v>
      </c>
      <c r="J193" s="18">
        <v>44649.84722222222</v>
      </c>
      <c r="K193" s="19">
        <v>44655.42986111111</v>
      </c>
      <c r="L193" s="18">
        <v>44655.71944444445</v>
      </c>
      <c r="M193" s="15"/>
      <c r="N193" s="21" t="s">
        <v>33</v>
      </c>
      <c r="O193" s="15">
        <v>0.0</v>
      </c>
      <c r="P193" s="15" t="s">
        <v>34</v>
      </c>
      <c r="Q193" s="22">
        <v>3.0</v>
      </c>
      <c r="R193" s="23">
        <f>Enduser_Deliverytime-Order_Create_Time</f>
        <v>5.872222222</v>
      </c>
      <c r="S193" s="23">
        <f>Enduser_Plan_Deliverytime-Order_Create_Time</f>
        <v>5.582638889</v>
      </c>
      <c r="T193" s="23">
        <f>Enduser_Deliverytime-HubVN_Pickup_Time</f>
        <v>0.07777777778</v>
      </c>
      <c r="U193" s="24">
        <f>HubVN_Receiving_Time-HubCN_Pickup_Time</f>
        <v>3.00625</v>
      </c>
      <c r="V193" s="24">
        <f>Plan_HubVN_Receiving_Time-Plan_HubCN_Pickup_Time</f>
        <v>2.004166667</v>
      </c>
      <c r="W193" s="15" t="s">
        <v>93</v>
      </c>
      <c r="X193" s="25" t="str">
        <f>IF(LEFT(Khu_Vực,4)="Quận","Quận","Huyện")</f>
        <v>Quận</v>
      </c>
      <c r="Y193" s="25" t="str">
        <f>IFS(Grossweight&lt;=1,"A",AND(1&lt;Grossweight,Grossweight&lt;=2),"B",AND(2&lt;Grossweight,Grossweight&lt;=3),"C",AND(3&lt;Grossweight,Grossweight&lt;=4),"D",Grossweight&gt;=4,"E")</f>
        <v>D</v>
      </c>
      <c r="Z19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39000</v>
      </c>
      <c r="AA19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9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39000</v>
      </c>
      <c r="AC193" s="26">
        <f>IF(Carrier_2="ECLogistics",0.167,IF(Carrier_2="LogExpress",0.139,0.104))</f>
        <v>0.167</v>
      </c>
    </row>
    <row r="194" ht="15.75" customHeight="1">
      <c r="A194" s="4" t="s">
        <v>626</v>
      </c>
      <c r="B194" s="4" t="s">
        <v>627</v>
      </c>
      <c r="C194" s="4">
        <v>130402.0</v>
      </c>
      <c r="D194" s="4" t="str">
        <f>HubVN_ID</f>
        <v>LECVNLB</v>
      </c>
      <c r="E194" s="4">
        <v>2.0</v>
      </c>
      <c r="F194" s="4">
        <v>1.4</v>
      </c>
      <c r="G194" s="5" t="s">
        <v>628</v>
      </c>
      <c r="H194" s="4" t="s">
        <v>32</v>
      </c>
      <c r="I194" s="6">
        <v>127600.0</v>
      </c>
      <c r="J194" s="7">
        <v>44647.714583333334</v>
      </c>
      <c r="K194" s="8">
        <v>44652.43263888889</v>
      </c>
      <c r="L194" s="7">
        <v>44653.583333333336</v>
      </c>
      <c r="M194" s="4"/>
      <c r="N194" s="9" t="s">
        <v>33</v>
      </c>
      <c r="O194" s="4">
        <v>0.0</v>
      </c>
      <c r="P194" s="4" t="s">
        <v>34</v>
      </c>
      <c r="Q194" s="10">
        <v>3.0</v>
      </c>
      <c r="R194" s="11">
        <f>Enduser_Deliverytime-Order_Create_Time</f>
        <v>5.86875</v>
      </c>
      <c r="S194" s="11">
        <f>Enduser_Plan_Deliverytime-Order_Create_Time</f>
        <v>4.718055556</v>
      </c>
      <c r="T194" s="11">
        <f>Enduser_Deliverytime-HubVN_Pickup_Time</f>
        <v>0.2076388889</v>
      </c>
      <c r="U194" s="12">
        <f>HubVN_Receiving_Time-HubCN_Pickup_Time</f>
        <v>3.000694444</v>
      </c>
      <c r="V194" s="12">
        <f>Plan_HubVN_Receiving_Time-Plan_HubCN_Pickup_Time</f>
        <v>3.005555556</v>
      </c>
      <c r="W194" s="4" t="s">
        <v>124</v>
      </c>
      <c r="X194" s="13" t="str">
        <f>IF(LEFT(Khu_Vực,4)="Quận","Quận","Huyện")</f>
        <v>Quận</v>
      </c>
      <c r="Y194" s="13" t="str">
        <f>IFS(Grossweight&lt;=1,"A",AND(1&lt;Grossweight,Grossweight&lt;=2),"B",AND(2&lt;Grossweight,Grossweight&lt;=3),"C",AND(3&lt;Grossweight,Grossweight&lt;=4),"D",Grossweight&gt;=4,"E")</f>
        <v>B</v>
      </c>
      <c r="Z19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14000</v>
      </c>
      <c r="AA194" s="14" t="s">
        <v>40</v>
      </c>
      <c r="AB19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28000</v>
      </c>
      <c r="AC194" s="14">
        <f>IF(Carrier_2="ECLogistics",0.167,IF(Carrier_2="LogExpress",0.139,0.104))</f>
        <v>0.139</v>
      </c>
    </row>
    <row r="195" ht="15.75" customHeight="1">
      <c r="A195" s="15" t="s">
        <v>629</v>
      </c>
      <c r="B195" s="15" t="s">
        <v>630</v>
      </c>
      <c r="C195" s="15">
        <v>130358.0</v>
      </c>
      <c r="D195" s="15" t="str">
        <f>HubVN_ID</f>
        <v>LECVNLB</v>
      </c>
      <c r="E195" s="15">
        <v>1.0</v>
      </c>
      <c r="F195" s="15">
        <v>0.2</v>
      </c>
      <c r="G195" s="16" t="s">
        <v>631</v>
      </c>
      <c r="H195" s="15" t="s">
        <v>32</v>
      </c>
      <c r="I195" s="17">
        <v>64600.0</v>
      </c>
      <c r="J195" s="18">
        <v>44650.319444444445</v>
      </c>
      <c r="K195" s="19">
        <v>44655.43263888889</v>
      </c>
      <c r="L195" s="18">
        <v>44655.794444444444</v>
      </c>
      <c r="M195" s="15"/>
      <c r="N195" s="21" t="s">
        <v>33</v>
      </c>
      <c r="O195" s="15">
        <v>0.0</v>
      </c>
      <c r="P195" s="15" t="s">
        <v>40</v>
      </c>
      <c r="Q195" s="22">
        <v>3.0</v>
      </c>
      <c r="R195" s="23">
        <f>Enduser_Deliverytime-Order_Create_Time</f>
        <v>5.475</v>
      </c>
      <c r="S195" s="23">
        <f>Enduser_Plan_Deliverytime-Order_Create_Time</f>
        <v>5.113194444</v>
      </c>
      <c r="T195" s="23">
        <f>Enduser_Deliverytime-HubVN_Pickup_Time</f>
        <v>0.1694444444</v>
      </c>
      <c r="U195" s="24">
        <f>HubVN_Receiving_Time-HubCN_Pickup_Time</f>
        <v>3.005555556</v>
      </c>
      <c r="V195" s="24">
        <f>Plan_HubVN_Receiving_Time-Plan_HubCN_Pickup_Time</f>
        <v>3.50625</v>
      </c>
      <c r="W195" s="15" t="s">
        <v>71</v>
      </c>
      <c r="X195" s="25" t="str">
        <f>IF(LEFT(Khu_Vực,4)="Quận","Quận","Huyện")</f>
        <v>Quận</v>
      </c>
      <c r="Y195" s="25" t="str">
        <f>IFS(Grossweight&lt;=1,"A",AND(1&lt;Grossweight,Grossweight&lt;=2),"B",AND(2&lt;Grossweight,Grossweight&lt;=3),"C",AND(3&lt;Grossweight,Grossweight&lt;=4),"D",Grossweight&gt;=4,"E")</f>
        <v>A</v>
      </c>
      <c r="Z19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4000</v>
      </c>
      <c r="AA195"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9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v>
      </c>
      <c r="AC195" s="26">
        <f>IF(Carrier_2="ECLogistics",0.167,IF(Carrier_2="LogExpress",0.139,0.104))</f>
        <v>0.139</v>
      </c>
    </row>
    <row r="196" ht="15.75" customHeight="1">
      <c r="A196" s="4" t="s">
        <v>632</v>
      </c>
      <c r="B196" s="4" t="s">
        <v>633</v>
      </c>
      <c r="C196" s="4">
        <v>130158.0</v>
      </c>
      <c r="D196" s="4" t="str">
        <f>HubVN_ID</f>
        <v>LECVNLB</v>
      </c>
      <c r="E196" s="4">
        <v>1.0</v>
      </c>
      <c r="F196" s="4">
        <v>2.7</v>
      </c>
      <c r="G196" s="5" t="s">
        <v>634</v>
      </c>
      <c r="H196" s="4" t="s">
        <v>32</v>
      </c>
      <c r="I196" s="6">
        <v>155500.0</v>
      </c>
      <c r="J196" s="7">
        <v>44649.91388888889</v>
      </c>
      <c r="K196" s="8">
        <v>44655.42222222222</v>
      </c>
      <c r="L196" s="7">
        <v>44655.70763888889</v>
      </c>
      <c r="M196" s="4"/>
      <c r="N196" s="9" t="s">
        <v>33</v>
      </c>
      <c r="O196" s="4">
        <v>0.0</v>
      </c>
      <c r="P196" s="4" t="s">
        <v>34</v>
      </c>
      <c r="Q196" s="10">
        <v>3.0</v>
      </c>
      <c r="R196" s="11">
        <f>Enduser_Deliverytime-Order_Create_Time</f>
        <v>5.79375</v>
      </c>
      <c r="S196" s="11">
        <f>Enduser_Plan_Deliverytime-Order_Create_Time</f>
        <v>5.508333333</v>
      </c>
      <c r="T196" s="11">
        <f>Enduser_Deliverytime-HubVN_Pickup_Time</f>
        <v>0.07708333333</v>
      </c>
      <c r="U196" s="12">
        <f>HubVN_Receiving_Time-HubCN_Pickup_Time</f>
        <v>2.503472222</v>
      </c>
      <c r="V196" s="12">
        <f>Plan_HubVN_Receiving_Time-Plan_HubCN_Pickup_Time</f>
        <v>3.504861111</v>
      </c>
      <c r="W196" s="4" t="s">
        <v>120</v>
      </c>
      <c r="X196" s="13" t="str">
        <f>IF(LEFT(Khu_Vực,4)="Quận","Quận","Huyện")</f>
        <v>Quận</v>
      </c>
      <c r="Y196" s="13" t="str">
        <f>IFS(Grossweight&lt;=1,"A",AND(1&lt;Grossweight,Grossweight&lt;=2),"B",AND(2&lt;Grossweight,Grossweight&lt;=3),"C",AND(3&lt;Grossweight,Grossweight&lt;=4),"D",Grossweight&gt;=4,"E")</f>
        <v>C</v>
      </c>
      <c r="Z19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27000</v>
      </c>
      <c r="AA19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9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27000</v>
      </c>
      <c r="AC196" s="14">
        <f>IF(Carrier_2="ECLogistics",0.167,IF(Carrier_2="LogExpress",0.139,0.104))</f>
        <v>0.167</v>
      </c>
    </row>
    <row r="197" ht="15.75" customHeight="1">
      <c r="A197" s="15" t="s">
        <v>635</v>
      </c>
      <c r="B197" s="15" t="s">
        <v>547</v>
      </c>
      <c r="C197" s="15">
        <v>130448.0</v>
      </c>
      <c r="D197" s="15" t="str">
        <f>HubVN_ID</f>
        <v>LECVNTL</v>
      </c>
      <c r="E197" s="15">
        <v>5.0</v>
      </c>
      <c r="F197" s="15">
        <v>1.3</v>
      </c>
      <c r="G197" s="16" t="s">
        <v>636</v>
      </c>
      <c r="H197" s="15" t="s">
        <v>53</v>
      </c>
      <c r="I197" s="17">
        <v>0.0</v>
      </c>
      <c r="J197" s="18">
        <v>44647.26944444444</v>
      </c>
      <c r="K197" s="19">
        <v>44652.635416666664</v>
      </c>
      <c r="L197" s="18">
        <v>44653.430555555555</v>
      </c>
      <c r="M197" s="15"/>
      <c r="N197" s="21" t="s">
        <v>33</v>
      </c>
      <c r="O197" s="15">
        <v>0.0</v>
      </c>
      <c r="P197" s="15" t="s">
        <v>64</v>
      </c>
      <c r="Q197" s="22">
        <v>2.0</v>
      </c>
      <c r="R197" s="23">
        <f>Enduser_Deliverytime-Order_Create_Time</f>
        <v>6.161111111</v>
      </c>
      <c r="S197" s="23">
        <f>Enduser_Plan_Deliverytime-Order_Create_Time</f>
        <v>5.365972222</v>
      </c>
      <c r="T197" s="23">
        <f>Enduser_Deliverytime-HubVN_Pickup_Time</f>
        <v>0.08263888889</v>
      </c>
      <c r="U197" s="24">
        <f>HubVN_Receiving_Time-HubCN_Pickup_Time</f>
        <v>3.002083333</v>
      </c>
      <c r="V197" s="24">
        <f>Plan_HubVN_Receiving_Time-Plan_HubCN_Pickup_Time</f>
        <v>3.003472222</v>
      </c>
      <c r="W197" s="15" t="s">
        <v>41</v>
      </c>
      <c r="X197" s="25" t="str">
        <f>IF(LEFT(Khu_Vực,4)="Quận","Quận","Huyện")</f>
        <v>Huyện</v>
      </c>
      <c r="Y197" s="25" t="str">
        <f>IFS(Grossweight&lt;=1,"A",AND(1&lt;Grossweight,Grossweight&lt;=2),"B",AND(2&lt;Grossweight,Grossweight&lt;=3),"C",AND(3&lt;Grossweight,Grossweight&lt;=4),"D",Grossweight&gt;=4,"E")</f>
        <v>B</v>
      </c>
      <c r="Z19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14300</v>
      </c>
      <c r="AA197"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9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13000</v>
      </c>
      <c r="AC197" s="26">
        <f>IF(Carrier_2="ECLogistics",0.167,IF(Carrier_2="LogExpress",0.139,0.104))</f>
        <v>0.167</v>
      </c>
    </row>
    <row r="198" ht="15.75" customHeight="1">
      <c r="A198" s="4" t="s">
        <v>637</v>
      </c>
      <c r="B198" s="4" t="s">
        <v>638</v>
      </c>
      <c r="C198" s="4">
        <v>130381.0</v>
      </c>
      <c r="D198" s="4" t="str">
        <f>HubVN_ID</f>
        <v>LECVNLB</v>
      </c>
      <c r="E198" s="4">
        <v>5.0</v>
      </c>
      <c r="F198" s="4">
        <v>2.4</v>
      </c>
      <c r="G198" s="5" t="s">
        <v>639</v>
      </c>
      <c r="H198" s="4" t="s">
        <v>32</v>
      </c>
      <c r="I198" s="6">
        <v>160000.0</v>
      </c>
      <c r="J198" s="7">
        <v>44648.84652777778</v>
      </c>
      <c r="K198" s="8">
        <v>44652.67361111111</v>
      </c>
      <c r="L198" s="7">
        <v>44653.76180555556</v>
      </c>
      <c r="M198" s="4"/>
      <c r="N198" s="9" t="s">
        <v>33</v>
      </c>
      <c r="O198" s="4">
        <v>0.0</v>
      </c>
      <c r="P198" s="4" t="s">
        <v>40</v>
      </c>
      <c r="Q198" s="10">
        <v>3.0</v>
      </c>
      <c r="R198" s="11">
        <f>Enduser_Deliverytime-Order_Create_Time</f>
        <v>4.915277778</v>
      </c>
      <c r="S198" s="11">
        <f>Enduser_Plan_Deliverytime-Order_Create_Time</f>
        <v>3.827083333</v>
      </c>
      <c r="T198" s="11">
        <f>Enduser_Deliverytime-HubVN_Pickup_Time</f>
        <v>0.1472222222</v>
      </c>
      <c r="U198" s="12">
        <f>HubVN_Receiving_Time-HubCN_Pickup_Time</f>
        <v>4.003472222</v>
      </c>
      <c r="V198" s="12">
        <f>Plan_HubVN_Receiving_Time-Plan_HubCN_Pickup_Time</f>
        <v>3.003472222</v>
      </c>
      <c r="W198" s="4" t="s">
        <v>97</v>
      </c>
      <c r="X198" s="13" t="str">
        <f>IF(LEFT(Khu_Vực,4)="Quận","Quận","Huyện")</f>
        <v>Quận</v>
      </c>
      <c r="Y198" s="13" t="str">
        <f>IFS(Grossweight&lt;=1,"A",AND(1&lt;Grossweight,Grossweight&lt;=2),"B",AND(2&lt;Grossweight,Grossweight&lt;=3),"C",AND(3&lt;Grossweight,Grossweight&lt;=4),"D",Grossweight&gt;=4,"E")</f>
        <v>C</v>
      </c>
      <c r="Z19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48000</v>
      </c>
      <c r="AA19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9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24000</v>
      </c>
      <c r="AC198" s="14">
        <f>IF(Carrier_2="ECLogistics",0.167,IF(Carrier_2="LogExpress",0.139,0.104))</f>
        <v>0.167</v>
      </c>
    </row>
    <row r="199" ht="15.75" customHeight="1">
      <c r="A199" s="15" t="s">
        <v>640</v>
      </c>
      <c r="B199" s="15" t="s">
        <v>641</v>
      </c>
      <c r="C199" s="15">
        <v>130349.0</v>
      </c>
      <c r="D199" s="15" t="str">
        <f>HubVN_ID</f>
        <v>LECVNLB</v>
      </c>
      <c r="E199" s="15">
        <v>2.0</v>
      </c>
      <c r="F199" s="15">
        <v>1.1</v>
      </c>
      <c r="G199" s="16" t="s">
        <v>642</v>
      </c>
      <c r="H199" s="15" t="s">
        <v>32</v>
      </c>
      <c r="I199" s="17">
        <v>30000.0</v>
      </c>
      <c r="J199" s="18">
        <v>44646.740277777775</v>
      </c>
      <c r="K199" s="19">
        <v>44652.654861111114</v>
      </c>
      <c r="L199" s="18">
        <v>44653.53472222222</v>
      </c>
      <c r="M199" s="15"/>
      <c r="N199" s="21" t="s">
        <v>33</v>
      </c>
      <c r="O199" s="15">
        <v>0.0</v>
      </c>
      <c r="P199" s="15" t="s">
        <v>34</v>
      </c>
      <c r="Q199" s="22">
        <v>2.0</v>
      </c>
      <c r="R199" s="23">
        <f>Enduser_Deliverytime-Order_Create_Time</f>
        <v>6.794444444</v>
      </c>
      <c r="S199" s="23">
        <f>Enduser_Plan_Deliverytime-Order_Create_Time</f>
        <v>5.914583333</v>
      </c>
      <c r="T199" s="23">
        <f>Enduser_Deliverytime-HubVN_Pickup_Time</f>
        <v>0.1618055556</v>
      </c>
      <c r="U199" s="24">
        <f>HubVN_Receiving_Time-HubCN_Pickup_Time</f>
        <v>3.004166667</v>
      </c>
      <c r="V199" s="24">
        <f>Plan_HubVN_Receiving_Time-Plan_HubCN_Pickup_Time</f>
        <v>1.500694444</v>
      </c>
      <c r="W199" s="15" t="s">
        <v>120</v>
      </c>
      <c r="X199" s="25" t="str">
        <f>IF(LEFT(Khu_Vực,4)="Quận","Quận","Huyện")</f>
        <v>Quận</v>
      </c>
      <c r="Y199" s="25" t="str">
        <f>IFS(Grossweight&lt;=1,"A",AND(1&lt;Grossweight,Grossweight&lt;=2),"B",AND(2&lt;Grossweight,Grossweight&lt;=3),"C",AND(3&lt;Grossweight,Grossweight&lt;=4),"D",Grossweight&gt;=4,"E")</f>
        <v>B</v>
      </c>
      <c r="Z19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11000</v>
      </c>
      <c r="AA199" s="26" t="s">
        <v>40</v>
      </c>
      <c r="AB19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22000</v>
      </c>
      <c r="AC199" s="26">
        <f>IF(Carrier_2="ECLogistics",0.167,IF(Carrier_2="LogExpress",0.139,0.104))</f>
        <v>0.139</v>
      </c>
    </row>
    <row r="200" ht="15.75" customHeight="1">
      <c r="A200" s="4" t="s">
        <v>643</v>
      </c>
      <c r="B200" s="4" t="s">
        <v>234</v>
      </c>
      <c r="C200" s="4">
        <v>130045.0</v>
      </c>
      <c r="D200" s="4" t="str">
        <f>HubVN_ID</f>
        <v>LECVNHĐ</v>
      </c>
      <c r="E200" s="4">
        <v>2.0</v>
      </c>
      <c r="F200" s="4">
        <v>1.1</v>
      </c>
      <c r="G200" s="5" t="s">
        <v>644</v>
      </c>
      <c r="H200" s="4" t="s">
        <v>53</v>
      </c>
      <c r="I200" s="6">
        <v>0.0</v>
      </c>
      <c r="J200" s="7">
        <v>44649.44513888889</v>
      </c>
      <c r="K200" s="8">
        <v>44653.680555555555</v>
      </c>
      <c r="L200" s="7">
        <v>44654.597916666666</v>
      </c>
      <c r="M200" s="4"/>
      <c r="N200" s="9" t="s">
        <v>33</v>
      </c>
      <c r="O200" s="4">
        <v>0.0</v>
      </c>
      <c r="P200" s="4" t="s">
        <v>34</v>
      </c>
      <c r="Q200" s="10">
        <v>3.0</v>
      </c>
      <c r="R200" s="11">
        <f>Enduser_Deliverytime-Order_Create_Time</f>
        <v>5.152777778</v>
      </c>
      <c r="S200" s="11">
        <f>Enduser_Plan_Deliverytime-Order_Create_Time</f>
        <v>4.235416667</v>
      </c>
      <c r="T200" s="11">
        <f>Enduser_Deliverytime-HubVN_Pickup_Time</f>
        <v>0.2041666667</v>
      </c>
      <c r="U200" s="12">
        <f>HubVN_Receiving_Time-HubCN_Pickup_Time</f>
        <v>4.004166667</v>
      </c>
      <c r="V200" s="12">
        <f>Plan_HubVN_Receiving_Time-Plan_HubCN_Pickup_Time</f>
        <v>3.503472222</v>
      </c>
      <c r="W200" s="4" t="s">
        <v>45</v>
      </c>
      <c r="X200" s="13" t="str">
        <f>IF(LEFT(Khu_Vực,4)="Quận","Quận","Huyện")</f>
        <v>Quận</v>
      </c>
      <c r="Y200" s="13" t="str">
        <f>IFS(Grossweight&lt;=1,"A",AND(1&lt;Grossweight,Grossweight&lt;=2),"B",AND(2&lt;Grossweight,Grossweight&lt;=3),"C",AND(3&lt;Grossweight,Grossweight&lt;=4),"D",Grossweight&gt;=4,"E")</f>
        <v>B</v>
      </c>
      <c r="Z20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11000</v>
      </c>
      <c r="AA200" s="14" t="s">
        <v>40</v>
      </c>
      <c r="AB20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22000</v>
      </c>
      <c r="AC200" s="14">
        <f>IF(Carrier_2="ECLogistics",0.167,IF(Carrier_2="LogExpress",0.139,0.104))</f>
        <v>0.139</v>
      </c>
    </row>
    <row r="201" ht="15.75" customHeight="1">
      <c r="A201" s="15" t="s">
        <v>645</v>
      </c>
      <c r="B201" s="15" t="s">
        <v>646</v>
      </c>
      <c r="C201" s="15">
        <v>130358.0</v>
      </c>
      <c r="D201" s="15" t="str">
        <f>HubVN_ID</f>
        <v>LECVNLB</v>
      </c>
      <c r="E201" s="15">
        <v>4.0</v>
      </c>
      <c r="F201" s="15">
        <v>1.4</v>
      </c>
      <c r="G201" s="16" t="s">
        <v>647</v>
      </c>
      <c r="H201" s="15" t="s">
        <v>32</v>
      </c>
      <c r="I201" s="17">
        <v>114000.0</v>
      </c>
      <c r="J201" s="18">
        <v>44646.64236111111</v>
      </c>
      <c r="K201" s="19">
        <v>44651.68194444444</v>
      </c>
      <c r="L201" s="18">
        <v>44652.44861111111</v>
      </c>
      <c r="M201" s="15"/>
      <c r="N201" s="21" t="s">
        <v>33</v>
      </c>
      <c r="O201" s="15">
        <v>0.0</v>
      </c>
      <c r="P201" s="15" t="s">
        <v>40</v>
      </c>
      <c r="Q201" s="22">
        <v>3.0</v>
      </c>
      <c r="R201" s="23">
        <f>Enduser_Deliverytime-Order_Create_Time</f>
        <v>5.80625</v>
      </c>
      <c r="S201" s="23">
        <f>Enduser_Plan_Deliverytime-Order_Create_Time</f>
        <v>5.039583333</v>
      </c>
      <c r="T201" s="23">
        <f>Enduser_Deliverytime-HubVN_Pickup_Time</f>
        <v>0.1208333333</v>
      </c>
      <c r="U201" s="24">
        <f>HubVN_Receiving_Time-HubCN_Pickup_Time</f>
        <v>5.004166667</v>
      </c>
      <c r="V201" s="24">
        <f>Plan_HubVN_Receiving_Time-Plan_HubCN_Pickup_Time</f>
        <v>3.503472222</v>
      </c>
      <c r="W201" s="15" t="s">
        <v>71</v>
      </c>
      <c r="X201" s="25" t="str">
        <f>IF(LEFT(Khu_Vực,4)="Quận","Quận","Huyện")</f>
        <v>Quận</v>
      </c>
      <c r="Y201" s="25" t="str">
        <f>IFS(Grossweight&lt;=1,"A",AND(1&lt;Grossweight,Grossweight&lt;=2),"B",AND(2&lt;Grossweight,Grossweight&lt;=3),"C",AND(3&lt;Grossweight,Grossweight&lt;=4),"D",Grossweight&gt;=4,"E")</f>
        <v>B</v>
      </c>
      <c r="Z20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28000</v>
      </c>
      <c r="AA201" s="26" t="s">
        <v>40</v>
      </c>
      <c r="AB20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28000</v>
      </c>
      <c r="AC201" s="26">
        <f>IF(Carrier_2="ECLogistics",0.167,IF(Carrier_2="LogExpress",0.139,0.104))</f>
        <v>0.139</v>
      </c>
    </row>
    <row r="202" ht="15.75" customHeight="1">
      <c r="A202" s="4" t="s">
        <v>648</v>
      </c>
      <c r="B202" s="4" t="s">
        <v>649</v>
      </c>
      <c r="C202" s="4">
        <v>130329.0</v>
      </c>
      <c r="D202" s="4" t="str">
        <f>HubVN_ID</f>
        <v>LECVNHĐ</v>
      </c>
      <c r="E202" s="4">
        <v>5.0</v>
      </c>
      <c r="F202" s="4">
        <v>3.4</v>
      </c>
      <c r="G202" s="5" t="s">
        <v>650</v>
      </c>
      <c r="H202" s="4" t="s">
        <v>32</v>
      </c>
      <c r="I202" s="6">
        <v>131600.0</v>
      </c>
      <c r="J202" s="7">
        <v>44646.74097222222</v>
      </c>
      <c r="K202" s="8">
        <v>44652.74791666667</v>
      </c>
      <c r="L202" s="7">
        <v>44653.53402777778</v>
      </c>
      <c r="M202" s="4"/>
      <c r="N202" s="9" t="s">
        <v>33</v>
      </c>
      <c r="O202" s="4">
        <v>0.0</v>
      </c>
      <c r="P202" s="4" t="s">
        <v>34</v>
      </c>
      <c r="Q202" s="10">
        <v>2.0</v>
      </c>
      <c r="R202" s="11">
        <f>Enduser_Deliverytime-Order_Create_Time</f>
        <v>6.793055556</v>
      </c>
      <c r="S202" s="11">
        <f>Enduser_Plan_Deliverytime-Order_Create_Time</f>
        <v>6.006944444</v>
      </c>
      <c r="T202" s="11">
        <f>Enduser_Deliverytime-HubVN_Pickup_Time</f>
        <v>0.1652777778</v>
      </c>
      <c r="U202" s="12">
        <f>HubVN_Receiving_Time-HubCN_Pickup_Time</f>
        <v>3.004861111</v>
      </c>
      <c r="V202" s="12">
        <f>Plan_HubVN_Receiving_Time-Plan_HubCN_Pickup_Time</f>
        <v>1.502777778</v>
      </c>
      <c r="W202" s="4" t="s">
        <v>651</v>
      </c>
      <c r="X202" s="13" t="str">
        <f>IF(LEFT(Khu_Vực,4)="Quận","Quận","Huyện")</f>
        <v>Huyện</v>
      </c>
      <c r="Y202" s="13" t="str">
        <f>IFS(Grossweight&lt;=1,"A",AND(1&lt;Grossweight,Grossweight&lt;=2),"B",AND(2&lt;Grossweight,Grossweight&lt;=3),"C",AND(3&lt;Grossweight,Grossweight&lt;=4),"D",Grossweight&gt;=4,"E")</f>
        <v>D</v>
      </c>
      <c r="Z20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34000</v>
      </c>
      <c r="AA202"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20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34000</v>
      </c>
      <c r="AC202" s="14">
        <f>IF(Carrier_2="ECLogistics",0.167,IF(Carrier_2="LogExpress",0.139,0.104))</f>
        <v>0.167</v>
      </c>
    </row>
    <row r="203" ht="15.75" customHeight="1">
      <c r="A203" s="15" t="s">
        <v>652</v>
      </c>
      <c r="B203" s="15" t="s">
        <v>653</v>
      </c>
      <c r="C203" s="15">
        <v>130344.0</v>
      </c>
      <c r="D203" s="15" t="str">
        <f>HubVN_ID</f>
        <v>LECVNLB</v>
      </c>
      <c r="E203" s="15">
        <v>4.0</v>
      </c>
      <c r="F203" s="15">
        <v>1.3</v>
      </c>
      <c r="G203" s="16" t="s">
        <v>654</v>
      </c>
      <c r="H203" s="15" t="s">
        <v>53</v>
      </c>
      <c r="I203" s="17">
        <v>0.0</v>
      </c>
      <c r="J203" s="18">
        <v>44650.325</v>
      </c>
      <c r="K203" s="19">
        <v>44655.65277777778</v>
      </c>
      <c r="L203" s="18">
        <v>44655.79861111111</v>
      </c>
      <c r="M203" s="15"/>
      <c r="N203" s="21" t="s">
        <v>33</v>
      </c>
      <c r="O203" s="15">
        <v>0.0</v>
      </c>
      <c r="P203" s="15" t="s">
        <v>40</v>
      </c>
      <c r="Q203" s="22">
        <v>3.0</v>
      </c>
      <c r="R203" s="23">
        <f>Enduser_Deliverytime-Order_Create_Time</f>
        <v>5.473611111</v>
      </c>
      <c r="S203" s="23">
        <f>Enduser_Plan_Deliverytime-Order_Create_Time</f>
        <v>5.327777778</v>
      </c>
      <c r="T203" s="23">
        <f>Enduser_Deliverytime-HubVN_Pickup_Time</f>
        <v>0.1722222222</v>
      </c>
      <c r="U203" s="24">
        <f>HubVN_Receiving_Time-HubCN_Pickup_Time</f>
        <v>3.002777778</v>
      </c>
      <c r="V203" s="24">
        <f>Plan_HubVN_Receiving_Time-Plan_HubCN_Pickup_Time</f>
        <v>3.003472222</v>
      </c>
      <c r="W203" s="15" t="s">
        <v>97</v>
      </c>
      <c r="X203" s="25" t="str">
        <f>IF(LEFT(Khu_Vực,4)="Quận","Quận","Huyện")</f>
        <v>Quận</v>
      </c>
      <c r="Y203" s="25" t="str">
        <f>IFS(Grossweight&lt;=1,"A",AND(1&lt;Grossweight,Grossweight&lt;=2),"B",AND(2&lt;Grossweight,Grossweight&lt;=3),"C",AND(3&lt;Grossweight,Grossweight&lt;=4),"D",Grossweight&gt;=4,"E")</f>
        <v>B</v>
      </c>
      <c r="Z20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26000</v>
      </c>
      <c r="AA203" s="26" t="s">
        <v>40</v>
      </c>
      <c r="AB20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26000</v>
      </c>
      <c r="AC203" s="26">
        <f>IF(Carrier_2="ECLogistics",0.167,IF(Carrier_2="LogExpress",0.139,0.104))</f>
        <v>0.139</v>
      </c>
    </row>
    <row r="204" ht="15.75" customHeight="1">
      <c r="A204" s="4" t="s">
        <v>655</v>
      </c>
      <c r="B204" s="4" t="s">
        <v>656</v>
      </c>
      <c r="C204" s="4">
        <v>130407.0</v>
      </c>
      <c r="D204" s="4" t="str">
        <f>HubVN_ID</f>
        <v>LECVNLB</v>
      </c>
      <c r="E204" s="4">
        <v>5.0</v>
      </c>
      <c r="F204" s="4">
        <v>1.9</v>
      </c>
      <c r="G204" s="5" t="s">
        <v>657</v>
      </c>
      <c r="H204" s="4" t="s">
        <v>32</v>
      </c>
      <c r="I204" s="6">
        <v>610000.0</v>
      </c>
      <c r="J204" s="7">
        <v>44649.16458333333</v>
      </c>
      <c r="K204" s="8">
        <v>44653.43125</v>
      </c>
      <c r="L204" s="7">
        <v>44654.6125</v>
      </c>
      <c r="M204" s="4"/>
      <c r="N204" s="9" t="s">
        <v>33</v>
      </c>
      <c r="O204" s="4">
        <v>0.0</v>
      </c>
      <c r="P204" s="4" t="s">
        <v>34</v>
      </c>
      <c r="Q204" s="10">
        <v>3.0</v>
      </c>
      <c r="R204" s="11">
        <f>Enduser_Deliverytime-Order_Create_Time</f>
        <v>5.447916667</v>
      </c>
      <c r="S204" s="11">
        <f>Enduser_Plan_Deliverytime-Order_Create_Time</f>
        <v>4.266666667</v>
      </c>
      <c r="T204" s="11">
        <f>Enduser_Deliverytime-HubVN_Pickup_Time</f>
        <v>0.2048611111</v>
      </c>
      <c r="U204" s="12">
        <f>HubVN_Receiving_Time-HubCN_Pickup_Time</f>
        <v>4.00625</v>
      </c>
      <c r="V204" s="12">
        <f>Plan_HubVN_Receiving_Time-Plan_HubCN_Pickup_Time</f>
        <v>2.002777778</v>
      </c>
      <c r="W204" s="4" t="s">
        <v>97</v>
      </c>
      <c r="X204" s="13" t="str">
        <f>IF(LEFT(Khu_Vực,4)="Quận","Quận","Huyện")</f>
        <v>Quận</v>
      </c>
      <c r="Y204" s="13" t="str">
        <f>IFS(Grossweight&lt;=1,"A",AND(1&lt;Grossweight,Grossweight&lt;=2),"B",AND(2&lt;Grossweight,Grossweight&lt;=3),"C",AND(3&lt;Grossweight,Grossweight&lt;=4),"D",Grossweight&gt;=4,"E")</f>
        <v>B</v>
      </c>
      <c r="Z20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19000</v>
      </c>
      <c r="AA204" s="14" t="s">
        <v>40</v>
      </c>
      <c r="AB20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38000</v>
      </c>
      <c r="AC204" s="14">
        <f>IF(Carrier_2="ECLogistics",0.167,IF(Carrier_2="LogExpress",0.139,0.104))</f>
        <v>0.139</v>
      </c>
    </row>
    <row r="205" ht="15.75" customHeight="1">
      <c r="A205" s="15" t="s">
        <v>658</v>
      </c>
      <c r="B205" s="15" t="s">
        <v>659</v>
      </c>
      <c r="C205" s="15">
        <v>130339.0</v>
      </c>
      <c r="D205" s="15" t="str">
        <f>HubVN_ID</f>
        <v>LECVNHĐ</v>
      </c>
      <c r="E205" s="15">
        <v>2.0</v>
      </c>
      <c r="F205" s="15">
        <v>1.9</v>
      </c>
      <c r="G205" s="16" t="s">
        <v>660</v>
      </c>
      <c r="H205" s="15" t="s">
        <v>32</v>
      </c>
      <c r="I205" s="17">
        <v>74000.0</v>
      </c>
      <c r="J205" s="18">
        <v>44648.88402777778</v>
      </c>
      <c r="K205" s="19">
        <v>44653.69236111111</v>
      </c>
      <c r="L205" s="18">
        <v>44653.86319444444</v>
      </c>
      <c r="M205" s="15"/>
      <c r="N205" s="21" t="s">
        <v>33</v>
      </c>
      <c r="O205" s="15">
        <v>0.0</v>
      </c>
      <c r="P205" s="15" t="s">
        <v>34</v>
      </c>
      <c r="Q205" s="22">
        <v>3.0</v>
      </c>
      <c r="R205" s="23">
        <f>Enduser_Deliverytime-Order_Create_Time</f>
        <v>4.979166667</v>
      </c>
      <c r="S205" s="23">
        <f>Enduser_Plan_Deliverytime-Order_Create_Time</f>
        <v>4.808333333</v>
      </c>
      <c r="T205" s="23">
        <f>Enduser_Deliverytime-HubVN_Pickup_Time</f>
        <v>0.2479166667</v>
      </c>
      <c r="U205" s="24">
        <f>HubVN_Receiving_Time-HubCN_Pickup_Time</f>
        <v>4.002777778</v>
      </c>
      <c r="V205" s="24">
        <f>Plan_HubVN_Receiving_Time-Plan_HubCN_Pickup_Time</f>
        <v>3.502083333</v>
      </c>
      <c r="W205" s="15" t="s">
        <v>45</v>
      </c>
      <c r="X205" s="25" t="str">
        <f>IF(LEFT(Khu_Vực,4)="Quận","Quận","Huyện")</f>
        <v>Quận</v>
      </c>
      <c r="Y205" s="25" t="str">
        <f>IFS(Grossweight&lt;=1,"A",AND(1&lt;Grossweight,Grossweight&lt;=2),"B",AND(2&lt;Grossweight,Grossweight&lt;=3),"C",AND(3&lt;Grossweight,Grossweight&lt;=4),"D",Grossweight&gt;=4,"E")</f>
        <v>B</v>
      </c>
      <c r="Z20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19000</v>
      </c>
      <c r="AA205" s="26" t="s">
        <v>40</v>
      </c>
      <c r="AB20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38000</v>
      </c>
      <c r="AC205" s="26">
        <f>IF(Carrier_2="ECLogistics",0.167,IF(Carrier_2="LogExpress",0.139,0.104))</f>
        <v>0.139</v>
      </c>
    </row>
    <row r="206" ht="15.75" customHeight="1">
      <c r="A206" s="4" t="s">
        <v>661</v>
      </c>
      <c r="B206" s="4" t="s">
        <v>662</v>
      </c>
      <c r="C206" s="4">
        <v>130429.0</v>
      </c>
      <c r="D206" s="4" t="str">
        <f>HubVN_ID</f>
        <v>LECVNLB</v>
      </c>
      <c r="E206" s="4">
        <v>1.0</v>
      </c>
      <c r="F206" s="4">
        <v>1.2</v>
      </c>
      <c r="G206" s="5" t="s">
        <v>663</v>
      </c>
      <c r="H206" s="4" t="s">
        <v>32</v>
      </c>
      <c r="I206" s="6">
        <v>197000.0</v>
      </c>
      <c r="J206" s="7">
        <v>44649.17291666667</v>
      </c>
      <c r="K206" s="8">
        <v>44653.43263888889</v>
      </c>
      <c r="L206" s="7">
        <v>44654.49236111111</v>
      </c>
      <c r="M206" s="4"/>
      <c r="N206" s="9" t="s">
        <v>33</v>
      </c>
      <c r="O206" s="4">
        <v>0.0</v>
      </c>
      <c r="P206" s="4" t="s">
        <v>40</v>
      </c>
      <c r="Q206" s="10">
        <v>3.0</v>
      </c>
      <c r="R206" s="11">
        <f>Enduser_Deliverytime-Order_Create_Time</f>
        <v>5.319444444</v>
      </c>
      <c r="S206" s="11">
        <f>Enduser_Plan_Deliverytime-Order_Create_Time</f>
        <v>4.259722222</v>
      </c>
      <c r="T206" s="11">
        <f>Enduser_Deliverytime-HubVN_Pickup_Time</f>
        <v>0.09861111111</v>
      </c>
      <c r="U206" s="12">
        <f>HubVN_Receiving_Time-HubCN_Pickup_Time</f>
        <v>4.003472222</v>
      </c>
      <c r="V206" s="12">
        <f>Plan_HubVN_Receiving_Time-Plan_HubCN_Pickup_Time</f>
        <v>3.501388889</v>
      </c>
      <c r="W206" s="4" t="s">
        <v>97</v>
      </c>
      <c r="X206" s="13" t="str">
        <f>IF(LEFT(Khu_Vực,4)="Quận","Quận","Huyện")</f>
        <v>Quận</v>
      </c>
      <c r="Y206" s="13" t="str">
        <f>IFS(Grossweight&lt;=1,"A",AND(1&lt;Grossweight,Grossweight&lt;=2),"B",AND(2&lt;Grossweight,Grossweight&lt;=3),"C",AND(3&lt;Grossweight,Grossweight&lt;=4),"D",Grossweight&gt;=4,"E")</f>
        <v>B</v>
      </c>
      <c r="Z20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24000</v>
      </c>
      <c r="AA206" s="14" t="s">
        <v>40</v>
      </c>
      <c r="AB20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24000</v>
      </c>
      <c r="AC206" s="14">
        <f>IF(Carrier_2="ECLogistics",0.167,IF(Carrier_2="LogExpress",0.139,0.104))</f>
        <v>0.139</v>
      </c>
    </row>
    <row r="207" ht="15.75" customHeight="1">
      <c r="A207" s="15" t="s">
        <v>664</v>
      </c>
      <c r="B207" s="15" t="s">
        <v>665</v>
      </c>
      <c r="C207" s="15">
        <v>130417.0</v>
      </c>
      <c r="D207" s="15" t="str">
        <f>HubVN_ID</f>
        <v>LECVNLB</v>
      </c>
      <c r="E207" s="15">
        <v>4.0</v>
      </c>
      <c r="F207" s="15">
        <v>1.0</v>
      </c>
      <c r="G207" s="16" t="s">
        <v>666</v>
      </c>
      <c r="H207" s="15" t="s">
        <v>32</v>
      </c>
      <c r="I207" s="17">
        <v>36000.0</v>
      </c>
      <c r="J207" s="18">
        <v>44649.84305555555</v>
      </c>
      <c r="K207" s="19">
        <v>44654.68402777778</v>
      </c>
      <c r="L207" s="18">
        <v>44655.722916666666</v>
      </c>
      <c r="M207" s="15"/>
      <c r="N207" s="21" t="s">
        <v>33</v>
      </c>
      <c r="O207" s="15">
        <v>0.0</v>
      </c>
      <c r="P207" s="15" t="s">
        <v>34</v>
      </c>
      <c r="Q207" s="22">
        <v>3.0</v>
      </c>
      <c r="R207" s="23">
        <f>Enduser_Deliverytime-Order_Create_Time</f>
        <v>5.879861111</v>
      </c>
      <c r="S207" s="23">
        <f>Enduser_Plan_Deliverytime-Order_Create_Time</f>
        <v>4.840972222</v>
      </c>
      <c r="T207" s="23">
        <f>Enduser_Deliverytime-HubVN_Pickup_Time</f>
        <v>0.08055555556</v>
      </c>
      <c r="U207" s="24">
        <f>HubVN_Receiving_Time-HubCN_Pickup_Time</f>
        <v>3.003472222</v>
      </c>
      <c r="V207" s="24">
        <f>Plan_HubVN_Receiving_Time-Plan_HubCN_Pickup_Time</f>
        <v>2.004166667</v>
      </c>
      <c r="W207" s="15" t="s">
        <v>71</v>
      </c>
      <c r="X207" s="25" t="str">
        <f>IF(LEFT(Khu_Vực,4)="Quận","Quận","Huyện")</f>
        <v>Quận</v>
      </c>
      <c r="Y207" s="25" t="str">
        <f>IFS(Grossweight&lt;=1,"A",AND(1&lt;Grossweight,Grossweight&lt;=2),"B",AND(2&lt;Grossweight,Grossweight&lt;=3),"C",AND(3&lt;Grossweight,Grossweight&lt;=4),"D",Grossweight&gt;=4,"E")</f>
        <v>A</v>
      </c>
      <c r="Z20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10000</v>
      </c>
      <c r="AA207"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20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207" s="26">
        <f>IF(Carrier_2="ECLogistics",0.167,IF(Carrier_2="LogExpress",0.139,0.104))</f>
        <v>0.139</v>
      </c>
    </row>
    <row r="208" ht="15.75" customHeight="1">
      <c r="A208" s="4" t="s">
        <v>667</v>
      </c>
      <c r="B208" s="4" t="s">
        <v>668</v>
      </c>
      <c r="C208" s="4">
        <v>130458.0</v>
      </c>
      <c r="D208" s="4" t="str">
        <f>HubVN_ID</f>
        <v>LECVNTL</v>
      </c>
      <c r="E208" s="4">
        <v>4.0</v>
      </c>
      <c r="F208" s="4">
        <v>2.0</v>
      </c>
      <c r="G208" s="5" t="s">
        <v>669</v>
      </c>
      <c r="H208" s="4" t="s">
        <v>53</v>
      </c>
      <c r="I208" s="6">
        <v>0.0</v>
      </c>
      <c r="J208" s="7">
        <v>44646.64236111111</v>
      </c>
      <c r="K208" s="8">
        <v>44654.64097222222</v>
      </c>
      <c r="L208" s="7">
        <v>44654.799305555556</v>
      </c>
      <c r="M208" s="4"/>
      <c r="N208" s="9" t="s">
        <v>33</v>
      </c>
      <c r="O208" s="4">
        <v>0.0</v>
      </c>
      <c r="P208" s="4" t="s">
        <v>40</v>
      </c>
      <c r="Q208" s="10">
        <v>1.0</v>
      </c>
      <c r="R208" s="11">
        <f>Enduser_Deliverytime-Order_Create_Time</f>
        <v>8.156944444</v>
      </c>
      <c r="S208" s="11">
        <f>Enduser_Plan_Deliverytime-Order_Create_Time</f>
        <v>7.998611111</v>
      </c>
      <c r="T208" s="11">
        <f>Enduser_Deliverytime-HubVN_Pickup_Time</f>
        <v>0.16875</v>
      </c>
      <c r="U208" s="12">
        <f>HubVN_Receiving_Time-HubCN_Pickup_Time</f>
        <v>3.503472222</v>
      </c>
      <c r="V208" s="12">
        <f>Plan_HubVN_Receiving_Time-Plan_HubCN_Pickup_Time</f>
        <v>2.000694444</v>
      </c>
      <c r="W208" s="4" t="s">
        <v>49</v>
      </c>
      <c r="X208" s="13" t="str">
        <f>IF(LEFT(Khu_Vực,4)="Quận","Quận","Huyện")</f>
        <v>Quận</v>
      </c>
      <c r="Y208" s="13" t="str">
        <f>IFS(Grossweight&lt;=1,"A",AND(1&lt;Grossweight,Grossweight&lt;=2),"B",AND(2&lt;Grossweight,Grossweight&lt;=3),"C",AND(3&lt;Grossweight,Grossweight&lt;=4),"D",Grossweight&gt;=4,"E")</f>
        <v>B</v>
      </c>
      <c r="Z20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40000</v>
      </c>
      <c r="AA208" s="14" t="s">
        <v>40</v>
      </c>
      <c r="AB20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40000</v>
      </c>
      <c r="AC208" s="14">
        <f>IF(Carrier_2="ECLogistics",0.167,IF(Carrier_2="LogExpress",0.139,0.104))</f>
        <v>0.139</v>
      </c>
    </row>
    <row r="209" ht="15.75" customHeight="1">
      <c r="A209" s="15" t="s">
        <v>670</v>
      </c>
      <c r="B209" s="15" t="s">
        <v>671</v>
      </c>
      <c r="C209" s="15">
        <v>130041.0</v>
      </c>
      <c r="D209" s="15" t="str">
        <f>HubVN_ID</f>
        <v>LECVNLB</v>
      </c>
      <c r="E209" s="15">
        <v>4.0</v>
      </c>
      <c r="F209" s="15">
        <v>1.3</v>
      </c>
      <c r="G209" s="16" t="s">
        <v>672</v>
      </c>
      <c r="H209" s="15" t="s">
        <v>32</v>
      </c>
      <c r="I209" s="17">
        <v>149000.0</v>
      </c>
      <c r="J209" s="18">
        <v>44650.541666666664</v>
      </c>
      <c r="K209" s="19">
        <v>44654.67847222222</v>
      </c>
      <c r="L209" s="18">
        <v>44654.74097222222</v>
      </c>
      <c r="M209" s="15"/>
      <c r="N209" s="21" t="s">
        <v>33</v>
      </c>
      <c r="O209" s="15">
        <v>0.0</v>
      </c>
      <c r="P209" s="15" t="s">
        <v>34</v>
      </c>
      <c r="Q209" s="22">
        <v>3.0</v>
      </c>
      <c r="R209" s="23">
        <f>Enduser_Deliverytime-Order_Create_Time</f>
        <v>4.199305556</v>
      </c>
      <c r="S209" s="23">
        <f>Enduser_Plan_Deliverytime-Order_Create_Time</f>
        <v>4.136805556</v>
      </c>
      <c r="T209" s="23">
        <f>Enduser_Deliverytime-HubVN_Pickup_Time</f>
        <v>0.07847222222</v>
      </c>
      <c r="U209" s="24">
        <f>HubVN_Receiving_Time-HubCN_Pickup_Time</f>
        <v>1.834027778</v>
      </c>
      <c r="V209" s="24">
        <f>Plan_HubVN_Receiving_Time-Plan_HubCN_Pickup_Time</f>
        <v>1.503472222</v>
      </c>
      <c r="W209" s="15" t="s">
        <v>120</v>
      </c>
      <c r="X209" s="25" t="str">
        <f>IF(LEFT(Khu_Vực,4)="Quận","Quận","Huyện")</f>
        <v>Quận</v>
      </c>
      <c r="Y209" s="25" t="str">
        <f>IFS(Grossweight&lt;=1,"A",AND(1&lt;Grossweight,Grossweight&lt;=2),"B",AND(2&lt;Grossweight,Grossweight&lt;=3),"C",AND(3&lt;Grossweight,Grossweight&lt;=4),"D",Grossweight&gt;=4,"E")</f>
        <v>B</v>
      </c>
      <c r="Z20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13000</v>
      </c>
      <c r="AA209" s="26" t="s">
        <v>40</v>
      </c>
      <c r="AB20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26000</v>
      </c>
      <c r="AC209" s="26">
        <f>IF(Carrier_2="ECLogistics",0.167,IF(Carrier_2="LogExpress",0.139,0.104))</f>
        <v>0.139</v>
      </c>
    </row>
    <row r="210" ht="15.75" customHeight="1">
      <c r="A210" s="4" t="s">
        <v>673</v>
      </c>
      <c r="B210" s="4" t="s">
        <v>674</v>
      </c>
      <c r="C210" s="4">
        <v>130042.0</v>
      </c>
      <c r="D210" s="4" t="str">
        <f>HubVN_ID</f>
        <v>LECVNLB</v>
      </c>
      <c r="E210" s="4">
        <v>4.0</v>
      </c>
      <c r="F210" s="4">
        <v>2.9</v>
      </c>
      <c r="G210" s="5" t="s">
        <v>675</v>
      </c>
      <c r="H210" s="4" t="s">
        <v>32</v>
      </c>
      <c r="I210" s="6">
        <v>60500.0</v>
      </c>
      <c r="J210" s="7">
        <v>44647.84305555555</v>
      </c>
      <c r="K210" s="8">
        <v>44652.402083333334</v>
      </c>
      <c r="L210" s="7">
        <v>44653.48888888889</v>
      </c>
      <c r="M210" s="4"/>
      <c r="N210" s="9" t="s">
        <v>33</v>
      </c>
      <c r="O210" s="4">
        <v>0.0</v>
      </c>
      <c r="P210" s="4" t="s">
        <v>40</v>
      </c>
      <c r="Q210" s="10">
        <v>3.0</v>
      </c>
      <c r="R210" s="11">
        <f>Enduser_Deliverytime-Order_Create_Time</f>
        <v>5.645833333</v>
      </c>
      <c r="S210" s="11">
        <f>Enduser_Plan_Deliverytime-Order_Create_Time</f>
        <v>4.559027778</v>
      </c>
      <c r="T210" s="11">
        <f>Enduser_Deliverytime-HubVN_Pickup_Time</f>
        <v>0.1243055556</v>
      </c>
      <c r="U210" s="12">
        <f>HubVN_Receiving_Time-HubCN_Pickup_Time</f>
        <v>2.002777778</v>
      </c>
      <c r="V210" s="12">
        <f>Plan_HubVN_Receiving_Time-Plan_HubCN_Pickup_Time</f>
        <v>1.504861111</v>
      </c>
      <c r="W210" s="4" t="s">
        <v>97</v>
      </c>
      <c r="X210" s="13" t="str">
        <f>IF(LEFT(Khu_Vực,4)="Quận","Quận","Huyện")</f>
        <v>Quận</v>
      </c>
      <c r="Y210" s="13" t="str">
        <f>IFS(Grossweight&lt;=1,"A",AND(1&lt;Grossweight,Grossweight&lt;=2),"B",AND(2&lt;Grossweight,Grossweight&lt;=3),"C",AND(3&lt;Grossweight,Grossweight&lt;=4),"D",Grossweight&gt;=4,"E")</f>
        <v>C</v>
      </c>
      <c r="Z21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58000</v>
      </c>
      <c r="AA21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21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29000</v>
      </c>
      <c r="AC210" s="14">
        <f>IF(Carrier_2="ECLogistics",0.167,IF(Carrier_2="LogExpress",0.139,0.104))</f>
        <v>0.167</v>
      </c>
    </row>
    <row r="211" ht="15.75" customHeight="1">
      <c r="A211" s="15" t="s">
        <v>676</v>
      </c>
      <c r="B211" s="15" t="s">
        <v>677</v>
      </c>
      <c r="C211" s="15">
        <v>130401.0</v>
      </c>
      <c r="D211" s="15" t="str">
        <f>HubVN_ID</f>
        <v>LECVNLB</v>
      </c>
      <c r="E211" s="15">
        <v>2.0</v>
      </c>
      <c r="F211" s="15">
        <v>3.9</v>
      </c>
      <c r="G211" s="16" t="s">
        <v>678</v>
      </c>
      <c r="H211" s="15" t="s">
        <v>32</v>
      </c>
      <c r="I211" s="17">
        <v>358000.0</v>
      </c>
      <c r="J211" s="18">
        <v>44648.86319444444</v>
      </c>
      <c r="K211" s="19">
        <v>44653.75833333333</v>
      </c>
      <c r="L211" s="18">
        <v>44653.75763888889</v>
      </c>
      <c r="M211" s="15"/>
      <c r="N211" s="21" t="s">
        <v>33</v>
      </c>
      <c r="O211" s="15">
        <v>0.0</v>
      </c>
      <c r="P211" s="15" t="s">
        <v>40</v>
      </c>
      <c r="Q211" s="22">
        <v>3.0</v>
      </c>
      <c r="R211" s="23">
        <f>Enduser_Deliverytime-Order_Create_Time</f>
        <v>4.894444444</v>
      </c>
      <c r="S211" s="23">
        <f>Enduser_Plan_Deliverytime-Order_Create_Time</f>
        <v>4.895138889</v>
      </c>
      <c r="T211" s="23">
        <f>Enduser_Deliverytime-HubVN_Pickup_Time</f>
        <v>0.1472222222</v>
      </c>
      <c r="U211" s="24">
        <f>HubVN_Receiving_Time-HubCN_Pickup_Time</f>
        <v>4.001388889</v>
      </c>
      <c r="V211" s="24">
        <f>Plan_HubVN_Receiving_Time-Plan_HubCN_Pickup_Time</f>
        <v>1.500694444</v>
      </c>
      <c r="W211" s="15" t="s">
        <v>679</v>
      </c>
      <c r="X211" s="25" t="str">
        <f>IF(LEFT(Khu_Vực,4)="Quận","Quận","Huyện")</f>
        <v>Huyện</v>
      </c>
      <c r="Y211" s="25" t="str">
        <f>IFS(Grossweight&lt;=1,"A",AND(1&lt;Grossweight,Grossweight&lt;=2),"B",AND(2&lt;Grossweight,Grossweight&lt;=3),"C",AND(3&lt;Grossweight,Grossweight&lt;=4),"D",Grossweight&gt;=4,"E")</f>
        <v>D</v>
      </c>
      <c r="Z21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80000</v>
      </c>
      <c r="AA21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21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39000</v>
      </c>
      <c r="AC211" s="26">
        <f>IF(Carrier_2="ECLogistics",0.167,IF(Carrier_2="LogExpress",0.139,0.104))</f>
        <v>0.167</v>
      </c>
    </row>
    <row r="212" ht="15.75" customHeight="1">
      <c r="A212" s="4" t="s">
        <v>680</v>
      </c>
      <c r="B212" s="4" t="s">
        <v>681</v>
      </c>
      <c r="C212" s="4">
        <v>130212.0</v>
      </c>
      <c r="D212" s="4" t="str">
        <f>HubVN_ID</f>
        <v>LECVNLB</v>
      </c>
      <c r="E212" s="4">
        <v>5.0</v>
      </c>
      <c r="F212" s="4">
        <v>2.0</v>
      </c>
      <c r="G212" s="5" t="s">
        <v>682</v>
      </c>
      <c r="H212" s="4" t="s">
        <v>32</v>
      </c>
      <c r="I212" s="6">
        <v>27500.0</v>
      </c>
      <c r="J212" s="7">
        <v>44647.26736111111</v>
      </c>
      <c r="K212" s="8">
        <v>44652.41875</v>
      </c>
      <c r="L212" s="7">
        <v>44653.60833333333</v>
      </c>
      <c r="M212" s="4"/>
      <c r="N212" s="9" t="s">
        <v>33</v>
      </c>
      <c r="O212" s="4">
        <v>0.0</v>
      </c>
      <c r="P212" s="4" t="s">
        <v>34</v>
      </c>
      <c r="Q212" s="10">
        <v>2.0</v>
      </c>
      <c r="R212" s="11">
        <f>Enduser_Deliverytime-Order_Create_Time</f>
        <v>6.340972222</v>
      </c>
      <c r="S212" s="11">
        <f>Enduser_Plan_Deliverytime-Order_Create_Time</f>
        <v>5.151388889</v>
      </c>
      <c r="T212" s="11">
        <f>Enduser_Deliverytime-HubVN_Pickup_Time</f>
        <v>0.20625</v>
      </c>
      <c r="U212" s="12">
        <f>HubVN_Receiving_Time-HubCN_Pickup_Time</f>
        <v>3.00625</v>
      </c>
      <c r="V212" s="12">
        <f>Plan_HubVN_Receiving_Time-Plan_HubCN_Pickup_Time</f>
        <v>1.504861111</v>
      </c>
      <c r="W212" s="4" t="s">
        <v>120</v>
      </c>
      <c r="X212" s="13" t="str">
        <f>IF(LEFT(Khu_Vực,4)="Quận","Quận","Huyện")</f>
        <v>Quận</v>
      </c>
      <c r="Y212" s="13" t="str">
        <f>IFS(Grossweight&lt;=1,"A",AND(1&lt;Grossweight,Grossweight&lt;=2),"B",AND(2&lt;Grossweight,Grossweight&lt;=3),"C",AND(3&lt;Grossweight,Grossweight&lt;=4),"D",Grossweight&gt;=4,"E")</f>
        <v>B</v>
      </c>
      <c r="Z21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20000</v>
      </c>
      <c r="AA212" s="14" t="s">
        <v>40</v>
      </c>
      <c r="AB21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40000</v>
      </c>
      <c r="AC212" s="14">
        <f>IF(Carrier_2="ECLogistics",0.167,IF(Carrier_2="LogExpress",0.139,0.104))</f>
        <v>0.139</v>
      </c>
    </row>
    <row r="213" ht="15.75" customHeight="1">
      <c r="A213" s="15" t="s">
        <v>683</v>
      </c>
      <c r="B213" s="15" t="s">
        <v>684</v>
      </c>
      <c r="C213" s="15">
        <v>130207.0</v>
      </c>
      <c r="D213" s="15" t="str">
        <f>HubVN_ID</f>
        <v>LECVNLB</v>
      </c>
      <c r="E213" s="15">
        <v>4.0</v>
      </c>
      <c r="F213" s="15">
        <v>3.5</v>
      </c>
      <c r="G213" s="16" t="s">
        <v>685</v>
      </c>
      <c r="H213" s="15" t="s">
        <v>32</v>
      </c>
      <c r="I213" s="17">
        <v>50300.0</v>
      </c>
      <c r="J213" s="18">
        <v>44647.12847222222</v>
      </c>
      <c r="K213" s="19">
        <v>44651.64861111111</v>
      </c>
      <c r="L213" s="18">
        <v>44655.50069444445</v>
      </c>
      <c r="M213" s="15"/>
      <c r="N213" s="21" t="s">
        <v>33</v>
      </c>
      <c r="O213" s="15">
        <v>0.0</v>
      </c>
      <c r="P213" s="15" t="s">
        <v>34</v>
      </c>
      <c r="Q213" s="22">
        <v>3.0</v>
      </c>
      <c r="R213" s="23">
        <f>Enduser_Deliverytime-Order_Create_Time</f>
        <v>8.372222222</v>
      </c>
      <c r="S213" s="23">
        <f>Enduser_Plan_Deliverytime-Order_Create_Time</f>
        <v>4.520138889</v>
      </c>
      <c r="T213" s="23">
        <f>Enduser_Deliverytime-HubVN_Pickup_Time</f>
        <v>0.1631944444</v>
      </c>
      <c r="U213" s="24">
        <f>HubVN_Receiving_Time-HubCN_Pickup_Time</f>
        <v>6.002083333</v>
      </c>
      <c r="V213" s="24">
        <f>Plan_HubVN_Receiving_Time-Plan_HubCN_Pickup_Time</f>
        <v>3.003472222</v>
      </c>
      <c r="W213" s="15" t="s">
        <v>57</v>
      </c>
      <c r="X213" s="25" t="str">
        <f>IF(LEFT(Khu_Vực,4)="Quận","Quận","Huyện")</f>
        <v>Quận</v>
      </c>
      <c r="Y213" s="25" t="str">
        <f>IFS(Grossweight&lt;=1,"A",AND(1&lt;Grossweight,Grossweight&lt;=2),"B",AND(2&lt;Grossweight,Grossweight&lt;=3),"C",AND(3&lt;Grossweight,Grossweight&lt;=4),"D",Grossweight&gt;=4,"E")</f>
        <v>D</v>
      </c>
      <c r="Z21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35000</v>
      </c>
      <c r="AA21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21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35000</v>
      </c>
      <c r="AC213" s="26">
        <f>IF(Carrier_2="ECLogistics",0.167,IF(Carrier_2="LogExpress",0.139,0.104))</f>
        <v>0.167</v>
      </c>
    </row>
    <row r="214" ht="15.75" customHeight="1">
      <c r="A214" s="4" t="s">
        <v>686</v>
      </c>
      <c r="B214" s="4" t="s">
        <v>687</v>
      </c>
      <c r="C214" s="4">
        <v>130449.0</v>
      </c>
      <c r="D214" s="4" t="str">
        <f>HubVN_ID</f>
        <v>LECVNLB</v>
      </c>
      <c r="E214" s="4">
        <v>2.0</v>
      </c>
      <c r="F214" s="4">
        <v>1.3</v>
      </c>
      <c r="G214" s="5" t="s">
        <v>688</v>
      </c>
      <c r="H214" s="4" t="s">
        <v>32</v>
      </c>
      <c r="I214" s="6">
        <v>73800.0</v>
      </c>
      <c r="J214" s="7">
        <v>44646.64375</v>
      </c>
      <c r="K214" s="8">
        <v>44651.665972222225</v>
      </c>
      <c r="L214" s="7">
        <v>44652.50486111111</v>
      </c>
      <c r="M214" s="4"/>
      <c r="N214" s="9" t="s">
        <v>33</v>
      </c>
      <c r="O214" s="4">
        <v>0.0</v>
      </c>
      <c r="P214" s="4" t="s">
        <v>34</v>
      </c>
      <c r="Q214" s="10">
        <v>3.0</v>
      </c>
      <c r="R214" s="11">
        <f>Enduser_Deliverytime-Order_Create_Time</f>
        <v>5.861111111</v>
      </c>
      <c r="S214" s="11">
        <f>Enduser_Plan_Deliverytime-Order_Create_Time</f>
        <v>5.022222222</v>
      </c>
      <c r="T214" s="11">
        <f>Enduser_Deliverytime-HubVN_Pickup_Time</f>
        <v>0.1659722222</v>
      </c>
      <c r="U214" s="12">
        <f>HubVN_Receiving_Time-HubCN_Pickup_Time</f>
        <v>5.005555556</v>
      </c>
      <c r="V214" s="12">
        <f>Plan_HubVN_Receiving_Time-Plan_HubCN_Pickup_Time</f>
        <v>3.005555556</v>
      </c>
      <c r="W214" s="4" t="s">
        <v>57</v>
      </c>
      <c r="X214" s="13" t="str">
        <f>IF(LEFT(Khu_Vực,4)="Quận","Quận","Huyện")</f>
        <v>Quận</v>
      </c>
      <c r="Y214" s="13" t="str">
        <f>IFS(Grossweight&lt;=1,"A",AND(1&lt;Grossweight,Grossweight&lt;=2),"B",AND(2&lt;Grossweight,Grossweight&lt;=3),"C",AND(3&lt;Grossweight,Grossweight&lt;=4),"D",Grossweight&gt;=4,"E")</f>
        <v>B</v>
      </c>
      <c r="Z21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13000</v>
      </c>
      <c r="AA214" s="14" t="s">
        <v>40</v>
      </c>
      <c r="AB21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26000</v>
      </c>
      <c r="AC214" s="14">
        <f>IF(Carrier_2="ECLogistics",0.167,IF(Carrier_2="LogExpress",0.139,0.104))</f>
        <v>0.139</v>
      </c>
    </row>
    <row r="215" ht="15.75" customHeight="1">
      <c r="A215" s="15" t="s">
        <v>689</v>
      </c>
      <c r="B215" s="15" t="s">
        <v>690</v>
      </c>
      <c r="C215" s="15">
        <v>130448.0</v>
      </c>
      <c r="D215" s="15" t="str">
        <f>HubVN_ID</f>
        <v>LECVNLB</v>
      </c>
      <c r="E215" s="15">
        <v>5.0</v>
      </c>
      <c r="F215" s="15">
        <v>3.5</v>
      </c>
      <c r="G215" s="16" t="s">
        <v>691</v>
      </c>
      <c r="H215" s="15" t="s">
        <v>32</v>
      </c>
      <c r="I215" s="17">
        <v>89000.0</v>
      </c>
      <c r="J215" s="18">
        <v>44646.61111111111</v>
      </c>
      <c r="K215" s="19">
        <v>44651.40555555555</v>
      </c>
      <c r="L215" s="18">
        <v>44652.479166666664</v>
      </c>
      <c r="M215" s="15"/>
      <c r="N215" s="21" t="s">
        <v>33</v>
      </c>
      <c r="O215" s="15">
        <v>0.0</v>
      </c>
      <c r="P215" s="15" t="s">
        <v>34</v>
      </c>
      <c r="Q215" s="22">
        <v>3.0</v>
      </c>
      <c r="R215" s="23">
        <f>Enduser_Deliverytime-Order_Create_Time</f>
        <v>5.868055556</v>
      </c>
      <c r="S215" s="23">
        <f>Enduser_Plan_Deliverytime-Order_Create_Time</f>
        <v>4.794444444</v>
      </c>
      <c r="T215" s="23">
        <f>Enduser_Deliverytime-HubVN_Pickup_Time</f>
        <v>0.1625</v>
      </c>
      <c r="U215" s="24">
        <f>HubVN_Receiving_Time-HubCN_Pickup_Time</f>
        <v>5.005555556</v>
      </c>
      <c r="V215" s="24">
        <f>Plan_HubVN_Receiving_Time-Plan_HubCN_Pickup_Time</f>
        <v>3.50625</v>
      </c>
      <c r="W215" s="15" t="s">
        <v>124</v>
      </c>
      <c r="X215" s="25" t="str">
        <f>IF(LEFT(Khu_Vực,4)="Quận","Quận","Huyện")</f>
        <v>Quận</v>
      </c>
      <c r="Y215" s="25" t="str">
        <f>IFS(Grossweight&lt;=1,"A",AND(1&lt;Grossweight,Grossweight&lt;=2),"B",AND(2&lt;Grossweight,Grossweight&lt;=3),"C",AND(3&lt;Grossweight,Grossweight&lt;=4),"D",Grossweight&gt;=4,"E")</f>
        <v>D</v>
      </c>
      <c r="Z21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35000</v>
      </c>
      <c r="AA21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21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35000</v>
      </c>
      <c r="AC215" s="26">
        <f>IF(Carrier_2="ECLogistics",0.167,IF(Carrier_2="LogExpress",0.139,0.104))</f>
        <v>0.167</v>
      </c>
    </row>
    <row r="216" ht="15.75" customHeight="1">
      <c r="A216" s="4" t="s">
        <v>692</v>
      </c>
      <c r="B216" s="4" t="s">
        <v>693</v>
      </c>
      <c r="C216" s="4">
        <v>130449.0</v>
      </c>
      <c r="D216" s="4" t="str">
        <f>HubVN_ID</f>
        <v>LECVNTL</v>
      </c>
      <c r="E216" s="4">
        <v>4.0</v>
      </c>
      <c r="F216" s="4">
        <v>2.5</v>
      </c>
      <c r="G216" s="5" t="s">
        <v>694</v>
      </c>
      <c r="H216" s="4" t="s">
        <v>32</v>
      </c>
      <c r="I216" s="6">
        <v>134500.0</v>
      </c>
      <c r="J216" s="7">
        <v>44649.62291666667</v>
      </c>
      <c r="K216" s="8">
        <v>44654.65069444444</v>
      </c>
      <c r="L216" s="7">
        <v>44655.49722222222</v>
      </c>
      <c r="M216" s="4"/>
      <c r="N216" s="9" t="s">
        <v>33</v>
      </c>
      <c r="O216" s="4">
        <v>0.0</v>
      </c>
      <c r="P216" s="4" t="s">
        <v>40</v>
      </c>
      <c r="Q216" s="10">
        <v>3.0</v>
      </c>
      <c r="R216" s="11">
        <f>Enduser_Deliverytime-Order_Create_Time</f>
        <v>5.874305556</v>
      </c>
      <c r="S216" s="11">
        <f>Enduser_Plan_Deliverytime-Order_Create_Time</f>
        <v>5.027777778</v>
      </c>
      <c r="T216" s="11">
        <f>Enduser_Deliverytime-HubVN_Pickup_Time</f>
        <v>0.1034722222</v>
      </c>
      <c r="U216" s="12">
        <f>HubVN_Receiving_Time-HubCN_Pickup_Time</f>
        <v>5.004166667</v>
      </c>
      <c r="V216" s="12">
        <f>Plan_HubVN_Receiving_Time-Plan_HubCN_Pickup_Time</f>
        <v>3.501388889</v>
      </c>
      <c r="W216" s="4" t="s">
        <v>49</v>
      </c>
      <c r="X216" s="13" t="str">
        <f>IF(LEFT(Khu_Vực,4)="Quận","Quận","Huyện")</f>
        <v>Quận</v>
      </c>
      <c r="Y216" s="13" t="str">
        <f>IFS(Grossweight&lt;=1,"A",AND(1&lt;Grossweight,Grossweight&lt;=2),"B",AND(2&lt;Grossweight,Grossweight&lt;=3),"C",AND(3&lt;Grossweight,Grossweight&lt;=4),"D",Grossweight&gt;=4,"E")</f>
        <v>C</v>
      </c>
      <c r="Z21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50000</v>
      </c>
      <c r="AA21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21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25000</v>
      </c>
      <c r="AC216" s="14">
        <f>IF(Carrier_2="ECLogistics",0.167,IF(Carrier_2="LogExpress",0.139,0.104))</f>
        <v>0.167</v>
      </c>
    </row>
    <row r="217" ht="15.75" customHeight="1">
      <c r="A217" s="15" t="s">
        <v>695</v>
      </c>
      <c r="B217" s="15" t="s">
        <v>696</v>
      </c>
      <c r="C217" s="15">
        <v>130041.0</v>
      </c>
      <c r="D217" s="15" t="str">
        <f>HubVN_ID</f>
        <v>LECVNTL</v>
      </c>
      <c r="E217" s="15">
        <v>4.0</v>
      </c>
      <c r="F217" s="15">
        <v>3.5</v>
      </c>
      <c r="G217" s="16" t="s">
        <v>697</v>
      </c>
      <c r="H217" s="15" t="s">
        <v>32</v>
      </c>
      <c r="I217" s="17">
        <v>58000.0</v>
      </c>
      <c r="J217" s="18">
        <v>44644.75069444445</v>
      </c>
      <c r="K217" s="19">
        <v>44651.413194444445</v>
      </c>
      <c r="L217" s="18">
        <v>44652.455555555556</v>
      </c>
      <c r="M217" s="15"/>
      <c r="N217" s="21" t="s">
        <v>33</v>
      </c>
      <c r="O217" s="15">
        <v>0.0</v>
      </c>
      <c r="P217" s="15" t="s">
        <v>40</v>
      </c>
      <c r="Q217" s="22">
        <v>1.0</v>
      </c>
      <c r="R217" s="23">
        <f>Enduser_Deliverytime-Order_Create_Time</f>
        <v>7.704861111</v>
      </c>
      <c r="S217" s="23">
        <f>Enduser_Plan_Deliverytime-Order_Create_Time</f>
        <v>6.6625</v>
      </c>
      <c r="T217" s="23">
        <f>Enduser_Deliverytime-HubVN_Pickup_Time</f>
        <v>0.1222222222</v>
      </c>
      <c r="U217" s="24">
        <f>HubVN_Receiving_Time-HubCN_Pickup_Time</f>
        <v>3.001388889</v>
      </c>
      <c r="V217" s="24">
        <f>Plan_HubVN_Receiving_Time-Plan_HubCN_Pickup_Time</f>
        <v>3.505555556</v>
      </c>
      <c r="W217" s="15" t="s">
        <v>49</v>
      </c>
      <c r="X217" s="25" t="str">
        <f>IF(LEFT(Khu_Vực,4)="Quận","Quận","Huyện")</f>
        <v>Quận</v>
      </c>
      <c r="Y217" s="25" t="str">
        <f>IFS(Grossweight&lt;=1,"A",AND(1&lt;Grossweight,Grossweight&lt;=2),"B",AND(2&lt;Grossweight,Grossweight&lt;=3),"C",AND(3&lt;Grossweight,Grossweight&lt;=4),"D",Grossweight&gt;=4,"E")</f>
        <v>D</v>
      </c>
      <c r="Z21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61250</v>
      </c>
      <c r="AA217"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21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35000</v>
      </c>
      <c r="AC217" s="26">
        <f>IF(Carrier_2="ECLogistics",0.167,IF(Carrier_2="LogExpress",0.139,0.104))</f>
        <v>0.167</v>
      </c>
    </row>
    <row r="218" ht="15.75" customHeight="1">
      <c r="A218" s="4" t="s">
        <v>698</v>
      </c>
      <c r="B218" s="4" t="s">
        <v>699</v>
      </c>
      <c r="C218" s="4">
        <v>130329.0</v>
      </c>
      <c r="D218" s="4" t="str">
        <f>HubVN_ID</f>
        <v>LECVNLB</v>
      </c>
      <c r="E218" s="4">
        <v>3.0</v>
      </c>
      <c r="F218" s="4">
        <v>3.7</v>
      </c>
      <c r="G218" s="5" t="s">
        <v>700</v>
      </c>
      <c r="H218" s="4" t="s">
        <v>32</v>
      </c>
      <c r="I218" s="6">
        <v>68500.0</v>
      </c>
      <c r="J218" s="7">
        <v>44647.19375</v>
      </c>
      <c r="K218" s="8">
        <v>44653.75763888889</v>
      </c>
      <c r="L218" s="7">
        <v>44654.81319444445</v>
      </c>
      <c r="M218" s="4"/>
      <c r="N218" s="9" t="s">
        <v>33</v>
      </c>
      <c r="O218" s="4">
        <v>0.0</v>
      </c>
      <c r="P218" s="4" t="s">
        <v>40</v>
      </c>
      <c r="Q218" s="10">
        <v>1.0</v>
      </c>
      <c r="R218" s="11">
        <f>Enduser_Deliverytime-Order_Create_Time</f>
        <v>7.619444444</v>
      </c>
      <c r="S218" s="11">
        <f>Enduser_Plan_Deliverytime-Order_Create_Time</f>
        <v>6.563888889</v>
      </c>
      <c r="T218" s="11">
        <f>Enduser_Deliverytime-HubVN_Pickup_Time</f>
        <v>0.1729166667</v>
      </c>
      <c r="U218" s="12">
        <f>HubVN_Receiving_Time-HubCN_Pickup_Time</f>
        <v>3.505555556</v>
      </c>
      <c r="V218" s="12">
        <f>Plan_HubVN_Receiving_Time-Plan_HubCN_Pickup_Time</f>
        <v>2.003472222</v>
      </c>
      <c r="W218" s="4" t="s">
        <v>679</v>
      </c>
      <c r="X218" s="13" t="str">
        <f>IF(LEFT(Khu_Vực,4)="Quận","Quận","Huyện")</f>
        <v>Huyện</v>
      </c>
      <c r="Y218" s="13" t="str">
        <f>IFS(Grossweight&lt;=1,"A",AND(1&lt;Grossweight,Grossweight&lt;=2),"B",AND(2&lt;Grossweight,Grossweight&lt;=3),"C",AND(3&lt;Grossweight,Grossweight&lt;=4),"D",Grossweight&gt;=4,"E")</f>
        <v>D</v>
      </c>
      <c r="Z21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80000</v>
      </c>
      <c r="AA21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21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37000</v>
      </c>
      <c r="AC218" s="14">
        <f>IF(Carrier_2="ECLogistics",0.167,IF(Carrier_2="LogExpress",0.139,0.104))</f>
        <v>0.167</v>
      </c>
    </row>
    <row r="219" ht="15.75" customHeight="1">
      <c r="A219" s="15" t="s">
        <v>701</v>
      </c>
      <c r="B219" s="15" t="s">
        <v>702</v>
      </c>
      <c r="C219" s="15">
        <v>130338.0</v>
      </c>
      <c r="D219" s="15" t="str">
        <f>HubVN_ID</f>
        <v>LECVNHĐ</v>
      </c>
      <c r="E219" s="15">
        <v>5.0</v>
      </c>
      <c r="F219" s="15">
        <v>1.6</v>
      </c>
      <c r="G219" s="16" t="s">
        <v>703</v>
      </c>
      <c r="H219" s="15" t="s">
        <v>32</v>
      </c>
      <c r="I219" s="17">
        <v>144700.0</v>
      </c>
      <c r="J219" s="18">
        <v>44649.73611111111</v>
      </c>
      <c r="K219" s="19">
        <v>44652.691666666666</v>
      </c>
      <c r="L219" s="18">
        <v>44656.59166666667</v>
      </c>
      <c r="M219" s="15"/>
      <c r="N219" s="21" t="s">
        <v>33</v>
      </c>
      <c r="O219" s="15">
        <v>0.0</v>
      </c>
      <c r="P219" s="15" t="s">
        <v>34</v>
      </c>
      <c r="Q219" s="22">
        <v>4.0</v>
      </c>
      <c r="R219" s="23">
        <f>Enduser_Deliverytime-Order_Create_Time</f>
        <v>6.855555556</v>
      </c>
      <c r="S219" s="23">
        <f>Enduser_Plan_Deliverytime-Order_Create_Time</f>
        <v>2.955555556</v>
      </c>
      <c r="T219" s="23">
        <f>Enduser_Deliverytime-HubVN_Pickup_Time</f>
        <v>-28.79513889</v>
      </c>
      <c r="U219" s="24">
        <f>HubVN_Receiving_Time-HubCN_Pickup_Time</f>
        <v>4.003472222</v>
      </c>
      <c r="V219" s="24">
        <f>Plan_HubVN_Receiving_Time-Plan_HubCN_Pickup_Time</f>
        <v>2.004861111</v>
      </c>
      <c r="W219" s="4" t="s">
        <v>137</v>
      </c>
      <c r="X219" s="25" t="str">
        <f>IF(LEFT(Khu_Vực,4)="Quận","Quận","Huyện")</f>
        <v>Quận</v>
      </c>
      <c r="Y219" s="25" t="str">
        <f>IFS(Grossweight&lt;=1,"A",AND(1&lt;Grossweight,Grossweight&lt;=2),"B",AND(2&lt;Grossweight,Grossweight&lt;=3),"C",AND(3&lt;Grossweight,Grossweight&lt;=4),"D",Grossweight&gt;=4,"E")</f>
        <v>B</v>
      </c>
      <c r="Z21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16000</v>
      </c>
      <c r="AA219" s="26" t="s">
        <v>40</v>
      </c>
      <c r="AB21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32000</v>
      </c>
      <c r="AC219" s="26">
        <f>IF(Carrier_2="ECLogistics",0.167,IF(Carrier_2="LogExpress",0.139,0.104))</f>
        <v>0.139</v>
      </c>
    </row>
    <row r="220" ht="15.75" customHeight="1">
      <c r="A220" s="4" t="s">
        <v>704</v>
      </c>
      <c r="B220" s="4" t="s">
        <v>705</v>
      </c>
      <c r="C220" s="4">
        <v>130430.0</v>
      </c>
      <c r="D220" s="4" t="str">
        <f>HubVN_ID</f>
        <v>LECVNTL</v>
      </c>
      <c r="E220" s="4">
        <v>1.0</v>
      </c>
      <c r="F220" s="4">
        <v>3.0</v>
      </c>
      <c r="G220" s="5" t="s">
        <v>706</v>
      </c>
      <c r="H220" s="4" t="s">
        <v>32</v>
      </c>
      <c r="I220" s="6">
        <v>41500.0</v>
      </c>
      <c r="J220" s="7">
        <v>44651.572916666664</v>
      </c>
      <c r="K220" s="8">
        <v>44654.643055555556</v>
      </c>
      <c r="L220" s="7">
        <v>44657.6875</v>
      </c>
      <c r="M220" s="4"/>
      <c r="N220" s="9" t="s">
        <v>33</v>
      </c>
      <c r="O220" s="4">
        <v>0.0</v>
      </c>
      <c r="P220" s="4" t="s">
        <v>64</v>
      </c>
      <c r="Q220" s="10">
        <v>4.0</v>
      </c>
      <c r="R220" s="11">
        <f>Enduser_Deliverytime-Order_Create_Time</f>
        <v>6.114583333</v>
      </c>
      <c r="S220" s="11">
        <f>Enduser_Plan_Deliverytime-Order_Create_Time</f>
        <v>3.070138889</v>
      </c>
      <c r="T220" s="11">
        <f>Enduser_Deliverytime-HubVN_Pickup_Time</f>
        <v>0.3326388889</v>
      </c>
      <c r="U220" s="12">
        <f>HubVN_Receiving_Time-HubCN_Pickup_Time</f>
        <v>4.005555556</v>
      </c>
      <c r="V220" s="12">
        <f>Plan_HubVN_Receiving_Time-Plan_HubCN_Pickup_Time</f>
        <v>3.50625</v>
      </c>
      <c r="W220" s="4" t="s">
        <v>49</v>
      </c>
      <c r="X220" s="13" t="str">
        <f>IF(LEFT(Khu_Vực,4)="Quận","Quận","Huyện")</f>
        <v>Quận</v>
      </c>
      <c r="Y220" s="13" t="str">
        <f>IFS(Grossweight&lt;=1,"A",AND(1&lt;Grossweight,Grossweight&lt;=2),"B",AND(2&lt;Grossweight,Grossweight&lt;=3),"C",AND(3&lt;Grossweight,Grossweight&lt;=4),"D",Grossweight&gt;=4,"E")</f>
        <v>C</v>
      </c>
      <c r="Z22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64000</v>
      </c>
      <c r="AA22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22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30000</v>
      </c>
      <c r="AC220" s="14">
        <f>IF(Carrier_2="ECLogistics",0.167,IF(Carrier_2="LogExpress",0.139,0.104))</f>
        <v>0.167</v>
      </c>
    </row>
    <row r="221" ht="15.75" customHeight="1">
      <c r="A221" s="15" t="s">
        <v>707</v>
      </c>
      <c r="B221" s="15" t="s">
        <v>708</v>
      </c>
      <c r="C221" s="15">
        <v>130326.0</v>
      </c>
      <c r="D221" s="15" t="str">
        <f>HubVN_ID</f>
        <v>LECVNHĐ</v>
      </c>
      <c r="E221" s="15">
        <v>2.0</v>
      </c>
      <c r="F221" s="15">
        <v>2.5</v>
      </c>
      <c r="G221" s="16" t="s">
        <v>709</v>
      </c>
      <c r="H221" s="15" t="s">
        <v>32</v>
      </c>
      <c r="I221" s="17">
        <v>1.50225E7</v>
      </c>
      <c r="J221" s="18">
        <v>44647.12986111111</v>
      </c>
      <c r="K221" s="19">
        <v>44651.44375</v>
      </c>
      <c r="L221" s="18">
        <v>44656.45694444444</v>
      </c>
      <c r="M221" s="15"/>
      <c r="N221" s="21" t="s">
        <v>33</v>
      </c>
      <c r="O221" s="15">
        <v>0.0</v>
      </c>
      <c r="P221" s="15" t="s">
        <v>40</v>
      </c>
      <c r="Q221" s="22">
        <v>3.0</v>
      </c>
      <c r="R221" s="23">
        <f>Enduser_Deliverytime-Order_Create_Time</f>
        <v>9.327083333</v>
      </c>
      <c r="S221" s="23">
        <f>Enduser_Plan_Deliverytime-Order_Create_Time</f>
        <v>4.313888889</v>
      </c>
      <c r="T221" s="23">
        <f>Enduser_Deliverytime-HubVN_Pickup_Time</f>
        <v>0.1194444444</v>
      </c>
      <c r="U221" s="24">
        <f>HubVN_Receiving_Time-HubCN_Pickup_Time</f>
        <v>7.003472222</v>
      </c>
      <c r="V221" s="24">
        <f>Plan_HubVN_Receiving_Time-Plan_HubCN_Pickup_Time</f>
        <v>3.505555556</v>
      </c>
      <c r="W221" s="4" t="s">
        <v>45</v>
      </c>
      <c r="X221" s="25" t="str">
        <f>IF(LEFT(Khu_Vực,4)="Quận","Quận","Huyện")</f>
        <v>Quận</v>
      </c>
      <c r="Y221" s="25" t="str">
        <f>IFS(Grossweight&lt;=1,"A",AND(1&lt;Grossweight,Grossweight&lt;=2),"B",AND(2&lt;Grossweight,Grossweight&lt;=3),"C",AND(3&lt;Grossweight,Grossweight&lt;=4),"D",Grossweight&gt;=4,"E")</f>
        <v>C</v>
      </c>
      <c r="Z22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50000</v>
      </c>
      <c r="AA22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22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25000</v>
      </c>
      <c r="AC221" s="26">
        <f>IF(Carrier_2="ECLogistics",0.167,IF(Carrier_2="LogExpress",0.139,0.104))</f>
        <v>0.167</v>
      </c>
    </row>
    <row r="222" ht="15.75" customHeight="1">
      <c r="A222" s="4" t="s">
        <v>710</v>
      </c>
      <c r="B222" s="4" t="s">
        <v>711</v>
      </c>
      <c r="C222" s="4">
        <v>130329.0</v>
      </c>
      <c r="D222" s="4" t="str">
        <f>HubVN_ID</f>
        <v>LECVNLB</v>
      </c>
      <c r="E222" s="4">
        <v>5.0</v>
      </c>
      <c r="F222" s="4">
        <v>2.8</v>
      </c>
      <c r="G222" s="5" t="s">
        <v>712</v>
      </c>
      <c r="H222" s="4" t="s">
        <v>53</v>
      </c>
      <c r="I222" s="6">
        <v>0.0</v>
      </c>
      <c r="J222" s="7">
        <v>44648.697222222225</v>
      </c>
      <c r="K222" s="8">
        <v>44653.66458333333</v>
      </c>
      <c r="L222" s="7">
        <v>44654.59861111111</v>
      </c>
      <c r="M222" s="4"/>
      <c r="N222" s="9" t="s">
        <v>33</v>
      </c>
      <c r="O222" s="4">
        <v>0.0</v>
      </c>
      <c r="P222" s="4" t="s">
        <v>34</v>
      </c>
      <c r="Q222" s="10">
        <v>3.0</v>
      </c>
      <c r="R222" s="11">
        <f>Enduser_Deliverytime-Order_Create_Time</f>
        <v>5.901388889</v>
      </c>
      <c r="S222" s="11">
        <f>Enduser_Plan_Deliverytime-Order_Create_Time</f>
        <v>4.967361111</v>
      </c>
      <c r="T222" s="11">
        <f>Enduser_Deliverytime-HubVN_Pickup_Time</f>
        <v>0.2076388889</v>
      </c>
      <c r="U222" s="12">
        <f>HubVN_Receiving_Time-HubCN_Pickup_Time</f>
        <v>4.004861111</v>
      </c>
      <c r="V222" s="12">
        <f>Plan_HubVN_Receiving_Time-Plan_HubCN_Pickup_Time</f>
        <v>1.50625</v>
      </c>
      <c r="W222" s="4" t="s">
        <v>71</v>
      </c>
      <c r="X222" s="13" t="str">
        <f>IF(LEFT(Khu_Vực,4)="Quận","Quận","Huyện")</f>
        <v>Quận</v>
      </c>
      <c r="Y222" s="13" t="str">
        <f>IFS(Grossweight&lt;=1,"A",AND(1&lt;Grossweight,Grossweight&lt;=2),"B",AND(2&lt;Grossweight,Grossweight&lt;=3),"C",AND(3&lt;Grossweight,Grossweight&lt;=4),"D",Grossweight&gt;=4,"E")</f>
        <v>C</v>
      </c>
      <c r="Z22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28000</v>
      </c>
      <c r="AA222"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22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28000</v>
      </c>
      <c r="AC222" s="14">
        <f>IF(Carrier_2="ECLogistics",0.167,IF(Carrier_2="LogExpress",0.139,0.104))</f>
        <v>0.167</v>
      </c>
    </row>
    <row r="223" ht="15.75" customHeight="1">
      <c r="A223" s="15" t="s">
        <v>713</v>
      </c>
      <c r="B223" s="15" t="s">
        <v>714</v>
      </c>
      <c r="C223" s="15">
        <v>130401.0</v>
      </c>
      <c r="D223" s="15" t="str">
        <f>HubVN_ID</f>
        <v>LECVNLB</v>
      </c>
      <c r="E223" s="15">
        <v>4.0</v>
      </c>
      <c r="F223" s="15">
        <v>1.9</v>
      </c>
      <c r="G223" s="16" t="s">
        <v>715</v>
      </c>
      <c r="H223" s="15" t="s">
        <v>53</v>
      </c>
      <c r="I223" s="17">
        <v>0.0</v>
      </c>
      <c r="J223" s="18">
        <v>44646.74722222222</v>
      </c>
      <c r="K223" s="19">
        <v>44652.665972222225</v>
      </c>
      <c r="L223" s="18">
        <v>44653.47222222222</v>
      </c>
      <c r="M223" s="15"/>
      <c r="N223" s="21" t="s">
        <v>33</v>
      </c>
      <c r="O223" s="15">
        <v>0.0</v>
      </c>
      <c r="P223" s="15" t="s">
        <v>40</v>
      </c>
      <c r="Q223" s="22">
        <v>2.0</v>
      </c>
      <c r="R223" s="23">
        <f>Enduser_Deliverytime-Order_Create_Time</f>
        <v>6.725</v>
      </c>
      <c r="S223" s="23">
        <f>Enduser_Plan_Deliverytime-Order_Create_Time</f>
        <v>5.91875</v>
      </c>
      <c r="T223" s="23">
        <f>Enduser_Deliverytime-HubVN_Pickup_Time</f>
        <v>0.1201388889</v>
      </c>
      <c r="U223" s="24">
        <f>HubVN_Receiving_Time-HubCN_Pickup_Time</f>
        <v>3.005555556</v>
      </c>
      <c r="V223" s="24">
        <f>Plan_HubVN_Receiving_Time-Plan_HubCN_Pickup_Time</f>
        <v>1.505555556</v>
      </c>
      <c r="W223" s="4" t="s">
        <v>120</v>
      </c>
      <c r="X223" s="25" t="str">
        <f>IF(LEFT(Khu_Vực,4)="Quận","Quận","Huyện")</f>
        <v>Quận</v>
      </c>
      <c r="Y223" s="25" t="str">
        <f>IFS(Grossweight&lt;=1,"A",AND(1&lt;Grossweight,Grossweight&lt;=2),"B",AND(2&lt;Grossweight,Grossweight&lt;=3),"C",AND(3&lt;Grossweight,Grossweight&lt;=4),"D",Grossweight&gt;=4,"E")</f>
        <v>B</v>
      </c>
      <c r="Z22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38000</v>
      </c>
      <c r="AA223" s="26" t="s">
        <v>40</v>
      </c>
      <c r="AB22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38000</v>
      </c>
      <c r="AC223" s="26">
        <f>IF(Carrier_2="ECLogistics",0.167,IF(Carrier_2="LogExpress",0.139,0.104))</f>
        <v>0.139</v>
      </c>
    </row>
    <row r="224" ht="15.75" customHeight="1">
      <c r="A224" s="4" t="s">
        <v>716</v>
      </c>
      <c r="B224" s="4" t="s">
        <v>717</v>
      </c>
      <c r="C224" s="4">
        <v>130004.0</v>
      </c>
      <c r="D224" s="4" t="str">
        <f>HubVN_ID</f>
        <v>LECVNLB</v>
      </c>
      <c r="E224" s="4">
        <v>4.0</v>
      </c>
      <c r="F224" s="4">
        <v>0.1</v>
      </c>
      <c r="G224" s="5" t="s">
        <v>718</v>
      </c>
      <c r="H224" s="4" t="s">
        <v>32</v>
      </c>
      <c r="I224" s="6">
        <v>43000.0</v>
      </c>
      <c r="J224" s="7">
        <v>44650.53611111111</v>
      </c>
      <c r="K224" s="8">
        <v>44653.67638888889</v>
      </c>
      <c r="L224" s="7">
        <v>44654.80347222222</v>
      </c>
      <c r="M224" s="4"/>
      <c r="N224" s="9" t="s">
        <v>33</v>
      </c>
      <c r="O224" s="4">
        <v>0.0</v>
      </c>
      <c r="P224" s="4" t="s">
        <v>40</v>
      </c>
      <c r="Q224" s="10">
        <v>3.0</v>
      </c>
      <c r="R224" s="11">
        <f>Enduser_Deliverytime-Order_Create_Time</f>
        <v>4.267361111</v>
      </c>
      <c r="S224" s="11">
        <f>Enduser_Plan_Deliverytime-Order_Create_Time</f>
        <v>3.140277778</v>
      </c>
      <c r="T224" s="11">
        <f>Enduser_Deliverytime-HubVN_Pickup_Time</f>
        <v>0.1715277778</v>
      </c>
      <c r="U224" s="12">
        <f>HubVN_Receiving_Time-HubCN_Pickup_Time</f>
        <v>1.836111111</v>
      </c>
      <c r="V224" s="12">
        <f>Plan_HubVN_Receiving_Time-Plan_HubCN_Pickup_Time</f>
        <v>2.000694444</v>
      </c>
      <c r="W224" s="4" t="s">
        <v>120</v>
      </c>
      <c r="X224" s="13" t="str">
        <f>IF(LEFT(Khu_Vực,4)="Quận","Quận","Huyện")</f>
        <v>Quận</v>
      </c>
      <c r="Y224" s="13" t="str">
        <f>IFS(Grossweight&lt;=1,"A",AND(1&lt;Grossweight,Grossweight&lt;=2),"B",AND(2&lt;Grossweight,Grossweight&lt;=3),"C",AND(3&lt;Grossweight,Grossweight&lt;=4),"D",Grossweight&gt;=4,"E")</f>
        <v>A</v>
      </c>
      <c r="Z22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v>
      </c>
      <c r="AA224"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22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v>
      </c>
      <c r="AC224" s="14">
        <f>IF(Carrier_2="ECLogistics",0.167,IF(Carrier_2="LogExpress",0.139,0.104))</f>
        <v>0.139</v>
      </c>
    </row>
    <row r="225" ht="15.75" customHeight="1">
      <c r="A225" s="15" t="s">
        <v>719</v>
      </c>
      <c r="B225" s="15" t="s">
        <v>720</v>
      </c>
      <c r="C225" s="15">
        <v>130430.0</v>
      </c>
      <c r="D225" s="15" t="str">
        <f>HubVN_ID</f>
        <v>LECVNLB</v>
      </c>
      <c r="E225" s="15">
        <v>5.0</v>
      </c>
      <c r="F225" s="15">
        <v>3.0</v>
      </c>
      <c r="G225" s="16" t="s">
        <v>721</v>
      </c>
      <c r="H225" s="15" t="s">
        <v>32</v>
      </c>
      <c r="I225" s="17">
        <v>8000.0</v>
      </c>
      <c r="J225" s="18">
        <v>44646.54861111111</v>
      </c>
      <c r="K225" s="19">
        <v>44651.407638888886</v>
      </c>
      <c r="L225" s="18">
        <v>44652.490277777775</v>
      </c>
      <c r="M225" s="15"/>
      <c r="N225" s="21" t="s">
        <v>33</v>
      </c>
      <c r="O225" s="15">
        <v>0.0</v>
      </c>
      <c r="P225" s="15" t="s">
        <v>34</v>
      </c>
      <c r="Q225" s="22">
        <v>3.0</v>
      </c>
      <c r="R225" s="23">
        <f>Enduser_Deliverytime-Order_Create_Time</f>
        <v>5.941666667</v>
      </c>
      <c r="S225" s="23">
        <f>Enduser_Plan_Deliverytime-Order_Create_Time</f>
        <v>4.859027778</v>
      </c>
      <c r="T225" s="23">
        <f>Enduser_Deliverytime-HubVN_Pickup_Time</f>
        <v>0.1604166667</v>
      </c>
      <c r="U225" s="24">
        <f>HubVN_Receiving_Time-HubCN_Pickup_Time</f>
        <v>5.002083333</v>
      </c>
      <c r="V225" s="24">
        <f>Plan_HubVN_Receiving_Time-Plan_HubCN_Pickup_Time</f>
        <v>1.504166667</v>
      </c>
      <c r="W225" s="4" t="s">
        <v>120</v>
      </c>
      <c r="X225" s="25" t="str">
        <f>IF(LEFT(Khu_Vực,4)="Quận","Quận","Huyện")</f>
        <v>Quận</v>
      </c>
      <c r="Y225" s="25" t="str">
        <f>IFS(Grossweight&lt;=1,"A",AND(1&lt;Grossweight,Grossweight&lt;=2),"B",AND(2&lt;Grossweight,Grossweight&lt;=3),"C",AND(3&lt;Grossweight,Grossweight&lt;=4),"D",Grossweight&gt;=4,"E")</f>
        <v>C</v>
      </c>
      <c r="Z22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30000</v>
      </c>
      <c r="AA22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22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30000</v>
      </c>
      <c r="AC225" s="26">
        <f>IF(Carrier_2="ECLogistics",0.167,IF(Carrier_2="LogExpress",0.139,0.104))</f>
        <v>0.167</v>
      </c>
    </row>
    <row r="226" ht="15.75" customHeight="1">
      <c r="A226" s="4" t="s">
        <v>722</v>
      </c>
      <c r="B226" s="4" t="s">
        <v>723</v>
      </c>
      <c r="C226" s="4">
        <v>130353.0</v>
      </c>
      <c r="D226" s="4" t="str">
        <f>HubVN_ID</f>
        <v>LECVNLB</v>
      </c>
      <c r="E226" s="4">
        <v>5.0</v>
      </c>
      <c r="F226" s="4">
        <v>4.1</v>
      </c>
      <c r="G226" s="5" t="s">
        <v>724</v>
      </c>
      <c r="H226" s="4" t="s">
        <v>32</v>
      </c>
      <c r="I226" s="6">
        <v>43000.0</v>
      </c>
      <c r="J226" s="7">
        <v>44648.720138888886</v>
      </c>
      <c r="K226" s="8">
        <v>44653.67291666667</v>
      </c>
      <c r="L226" s="7">
        <v>44654.731944444444</v>
      </c>
      <c r="M226" s="4"/>
      <c r="N226" s="9" t="s">
        <v>33</v>
      </c>
      <c r="O226" s="4">
        <v>0.0</v>
      </c>
      <c r="P226" s="4" t="s">
        <v>34</v>
      </c>
      <c r="Q226" s="10">
        <v>2.0</v>
      </c>
      <c r="R226" s="11">
        <f>Enduser_Deliverytime-Order_Create_Time</f>
        <v>6.011805556</v>
      </c>
      <c r="S226" s="11">
        <f>Enduser_Plan_Deliverytime-Order_Create_Time</f>
        <v>4.952777778</v>
      </c>
      <c r="T226" s="11">
        <f>Enduser_Deliverytime-HubVN_Pickup_Time</f>
        <v>0.07777777778</v>
      </c>
      <c r="U226" s="12">
        <f>HubVN_Receiving_Time-HubCN_Pickup_Time</f>
        <v>3.500694444</v>
      </c>
      <c r="V226" s="12">
        <f>Plan_HubVN_Receiving_Time-Plan_HubCN_Pickup_Time</f>
        <v>3.003472222</v>
      </c>
      <c r="W226" s="4" t="s">
        <v>93</v>
      </c>
      <c r="X226" s="13" t="str">
        <f>IF(LEFT(Khu_Vực,4)="Quận","Quận","Huyện")</f>
        <v>Quận</v>
      </c>
      <c r="Y226" s="13" t="str">
        <f>IFS(Grossweight&lt;=1,"A",AND(1&lt;Grossweight,Grossweight&lt;=2),"B",AND(2&lt;Grossweight,Grossweight&lt;=3),"C",AND(3&lt;Grossweight,Grossweight&lt;=4),"D",Grossweight&gt;=4,"E")</f>
        <v>E</v>
      </c>
      <c r="Z22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41000</v>
      </c>
      <c r="AA22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22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41000</v>
      </c>
      <c r="AC226" s="14">
        <f>IF(Carrier_2="ECLogistics",0.167,IF(Carrier_2="LogExpress",0.139,0.104))</f>
        <v>0.167</v>
      </c>
    </row>
    <row r="227" ht="15.75" customHeight="1">
      <c r="A227" s="15" t="s">
        <v>725</v>
      </c>
      <c r="B227" s="15" t="s">
        <v>726</v>
      </c>
      <c r="C227" s="15">
        <v>130427.0</v>
      </c>
      <c r="D227" s="15" t="str">
        <f>HubVN_ID</f>
        <v>LECVNLB</v>
      </c>
      <c r="E227" s="15">
        <v>2.0</v>
      </c>
      <c r="F227" s="15">
        <v>4.8</v>
      </c>
      <c r="G227" s="16" t="s">
        <v>727</v>
      </c>
      <c r="H227" s="15" t="s">
        <v>32</v>
      </c>
      <c r="I227" s="17">
        <v>11300.0</v>
      </c>
      <c r="J227" s="18">
        <v>44647.62847222222</v>
      </c>
      <c r="K227" s="19">
        <v>44654.41736111111</v>
      </c>
      <c r="L227" s="18">
        <v>44654.86875</v>
      </c>
      <c r="M227" s="15"/>
      <c r="N227" s="21" t="s">
        <v>33</v>
      </c>
      <c r="O227" s="15">
        <v>0.0</v>
      </c>
      <c r="P227" s="15" t="s">
        <v>34</v>
      </c>
      <c r="Q227" s="22">
        <v>1.0</v>
      </c>
      <c r="R227" s="23">
        <f>Enduser_Deliverytime-Order_Create_Time</f>
        <v>7.240277778</v>
      </c>
      <c r="S227" s="23">
        <f>Enduser_Plan_Deliverytime-Order_Create_Time</f>
        <v>6.788888889</v>
      </c>
      <c r="T227" s="23">
        <f>Enduser_Deliverytime-HubVN_Pickup_Time</f>
        <v>0.2493055556</v>
      </c>
      <c r="U227" s="24">
        <f>HubVN_Receiving_Time-HubCN_Pickup_Time</f>
        <v>3.501388889</v>
      </c>
      <c r="V227" s="24">
        <f>Plan_HubVN_Receiving_Time-Plan_HubCN_Pickup_Time</f>
        <v>3.000694444</v>
      </c>
      <c r="W227" s="4" t="s">
        <v>71</v>
      </c>
      <c r="X227" s="25" t="str">
        <f>IF(LEFT(Khu_Vực,4)="Quận","Quận","Huyện")</f>
        <v>Quận</v>
      </c>
      <c r="Y227" s="25" t="str">
        <f>IFS(Grossweight&lt;=1,"A",AND(1&lt;Grossweight,Grossweight&lt;=2),"B",AND(2&lt;Grossweight,Grossweight&lt;=3),"C",AND(3&lt;Grossweight,Grossweight&lt;=4),"D",Grossweight&gt;=4,"E")</f>
        <v>E</v>
      </c>
      <c r="Z22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48000</v>
      </c>
      <c r="AA227"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22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48000</v>
      </c>
      <c r="AC227" s="26">
        <f>IF(Carrier_2="ECLogistics",0.167,IF(Carrier_2="LogExpress",0.139,0.104))</f>
        <v>0.167</v>
      </c>
    </row>
    <row r="228" ht="15.75" customHeight="1">
      <c r="A228" s="4" t="s">
        <v>728</v>
      </c>
      <c r="B228" s="4" t="s">
        <v>729</v>
      </c>
      <c r="C228" s="4">
        <v>130021.0</v>
      </c>
      <c r="D228" s="4" t="str">
        <f>HubVN_ID</f>
        <v>LECVNLB</v>
      </c>
      <c r="E228" s="4">
        <v>1.0</v>
      </c>
      <c r="F228" s="4">
        <v>2.4</v>
      </c>
      <c r="G228" s="5" t="s">
        <v>730</v>
      </c>
      <c r="H228" s="4" t="s">
        <v>53</v>
      </c>
      <c r="I228" s="6">
        <v>0.0</v>
      </c>
      <c r="J228" s="7">
        <v>44647.333333333336</v>
      </c>
      <c r="K228" s="8">
        <v>44652.40694444445</v>
      </c>
      <c r="L228" s="7">
        <v>44652.819444444445</v>
      </c>
      <c r="M228" s="4"/>
      <c r="N228" s="9" t="s">
        <v>33</v>
      </c>
      <c r="O228" s="4">
        <v>0.0</v>
      </c>
      <c r="P228" s="4" t="s">
        <v>34</v>
      </c>
      <c r="Q228" s="10">
        <v>3.0</v>
      </c>
      <c r="R228" s="11">
        <f>Enduser_Deliverytime-Order_Create_Time</f>
        <v>5.486111111</v>
      </c>
      <c r="S228" s="11">
        <f>Enduser_Plan_Deliverytime-Order_Create_Time</f>
        <v>5.073611111</v>
      </c>
      <c r="T228" s="11">
        <f>Enduser_Deliverytime-HubVN_Pickup_Time</f>
        <v>0.07916666667</v>
      </c>
      <c r="U228" s="12">
        <f>HubVN_Receiving_Time-HubCN_Pickup_Time</f>
        <v>2.504166667</v>
      </c>
      <c r="V228" s="12">
        <f>Plan_HubVN_Receiving_Time-Plan_HubCN_Pickup_Time</f>
        <v>1.502777778</v>
      </c>
      <c r="W228" s="4" t="s">
        <v>124</v>
      </c>
      <c r="X228" s="13" t="str">
        <f>IF(LEFT(Khu_Vực,4)="Quận","Quận","Huyện")</f>
        <v>Quận</v>
      </c>
      <c r="Y228" s="13" t="str">
        <f>IFS(Grossweight&lt;=1,"A",AND(1&lt;Grossweight,Grossweight&lt;=2),"B",AND(2&lt;Grossweight,Grossweight&lt;=3),"C",AND(3&lt;Grossweight,Grossweight&lt;=4),"D",Grossweight&gt;=4,"E")</f>
        <v>C</v>
      </c>
      <c r="Z22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24000</v>
      </c>
      <c r="AA22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22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24000</v>
      </c>
      <c r="AC228" s="14">
        <f>IF(Carrier_2="ECLogistics",0.167,IF(Carrier_2="LogExpress",0.139,0.104))</f>
        <v>0.167</v>
      </c>
    </row>
    <row r="229" ht="15.75" customHeight="1">
      <c r="A229" s="15" t="s">
        <v>731</v>
      </c>
      <c r="B229" s="15" t="s">
        <v>732</v>
      </c>
      <c r="C229" s="15">
        <v>130344.0</v>
      </c>
      <c r="D229" s="15" t="str">
        <f>HubVN_ID</f>
        <v>LECVNLB</v>
      </c>
      <c r="E229" s="15">
        <v>1.0</v>
      </c>
      <c r="F229" s="15">
        <v>1.9</v>
      </c>
      <c r="G229" s="16" t="s">
        <v>733</v>
      </c>
      <c r="H229" s="15" t="s">
        <v>32</v>
      </c>
      <c r="I229" s="17">
        <v>28000.0</v>
      </c>
      <c r="J229" s="18">
        <v>44646.66527777778</v>
      </c>
      <c r="K229" s="19">
        <v>44654.686111111114</v>
      </c>
      <c r="L229" s="18">
        <v>44654.85902777778</v>
      </c>
      <c r="M229" s="15"/>
      <c r="N229" s="21" t="s">
        <v>33</v>
      </c>
      <c r="O229" s="15">
        <v>0.0</v>
      </c>
      <c r="P229" s="15" t="s">
        <v>34</v>
      </c>
      <c r="Q229" s="22">
        <v>1.0</v>
      </c>
      <c r="R229" s="23">
        <f>Enduser_Deliverytime-Order_Create_Time</f>
        <v>8.19375</v>
      </c>
      <c r="S229" s="23">
        <f>Enduser_Plan_Deliverytime-Order_Create_Time</f>
        <v>8.020833333</v>
      </c>
      <c r="T229" s="23">
        <f>Enduser_Deliverytime-HubVN_Pickup_Time</f>
        <v>0.24375</v>
      </c>
      <c r="U229" s="24">
        <f>HubVN_Receiving_Time-HubCN_Pickup_Time</f>
        <v>3.500694444</v>
      </c>
      <c r="V229" s="24">
        <f>Plan_HubVN_Receiving_Time-Plan_HubCN_Pickup_Time</f>
        <v>3.50625</v>
      </c>
      <c r="W229" s="4" t="s">
        <v>97</v>
      </c>
      <c r="X229" s="25" t="str">
        <f>IF(LEFT(Khu_Vực,4)="Quận","Quận","Huyện")</f>
        <v>Quận</v>
      </c>
      <c r="Y229" s="25" t="str">
        <f>IFS(Grossweight&lt;=1,"A",AND(1&lt;Grossweight,Grossweight&lt;=2),"B",AND(2&lt;Grossweight,Grossweight&lt;=3),"C",AND(3&lt;Grossweight,Grossweight&lt;=4),"D",Grossweight&gt;=4,"E")</f>
        <v>B</v>
      </c>
      <c r="Z22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19000</v>
      </c>
      <c r="AA229" s="26" t="s">
        <v>40</v>
      </c>
      <c r="AB22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38000</v>
      </c>
      <c r="AC229" s="26">
        <f>IF(Carrier_2="ECLogistics",0.167,IF(Carrier_2="LogExpress",0.139,0.104))</f>
        <v>0.139</v>
      </c>
    </row>
    <row r="230" ht="15.75" customHeight="1">
      <c r="A230" s="4" t="s">
        <v>734</v>
      </c>
      <c r="B230" s="4" t="s">
        <v>735</v>
      </c>
      <c r="C230" s="4">
        <v>130165.0</v>
      </c>
      <c r="D230" s="4" t="str">
        <f>HubVN_ID</f>
        <v>LECVNTL</v>
      </c>
      <c r="E230" s="4">
        <v>4.0</v>
      </c>
      <c r="F230" s="4">
        <v>2.9</v>
      </c>
      <c r="G230" s="5" t="s">
        <v>736</v>
      </c>
      <c r="H230" s="4" t="s">
        <v>32</v>
      </c>
      <c r="I230" s="6">
        <v>67000.0</v>
      </c>
      <c r="J230" s="7">
        <v>44649.32708333333</v>
      </c>
      <c r="K230" s="8">
        <v>44652.64375</v>
      </c>
      <c r="L230" s="7">
        <v>44653.430555555555</v>
      </c>
      <c r="M230" s="4"/>
      <c r="N230" s="9" t="s">
        <v>33</v>
      </c>
      <c r="O230" s="4">
        <v>0.0</v>
      </c>
      <c r="P230" s="4" t="s">
        <v>64</v>
      </c>
      <c r="Q230" s="10">
        <v>3.0</v>
      </c>
      <c r="R230" s="11">
        <f>Enduser_Deliverytime-Order_Create_Time</f>
        <v>4.103472222</v>
      </c>
      <c r="S230" s="11">
        <f>Enduser_Plan_Deliverytime-Order_Create_Time</f>
        <v>3.316666667</v>
      </c>
      <c r="T230" s="11">
        <f>Enduser_Deliverytime-HubVN_Pickup_Time</f>
        <v>0.07916666666</v>
      </c>
      <c r="U230" s="12">
        <f>HubVN_Receiving_Time-HubCN_Pickup_Time</f>
        <v>2.002083333</v>
      </c>
      <c r="V230" s="12">
        <f>Plan_HubVN_Receiving_Time-Plan_HubCN_Pickup_Time</f>
        <v>3.005555556</v>
      </c>
      <c r="W230" s="4" t="s">
        <v>49</v>
      </c>
      <c r="X230" s="13" t="str">
        <f>IF(LEFT(Khu_Vực,4)="Quận","Quận","Huyện")</f>
        <v>Quận</v>
      </c>
      <c r="Y230" s="13" t="str">
        <f>IFS(Grossweight&lt;=1,"A",AND(1&lt;Grossweight,Grossweight&lt;=2),"B",AND(2&lt;Grossweight,Grossweight&lt;=3),"C",AND(3&lt;Grossweight,Grossweight&lt;=4),"D",Grossweight&gt;=4,"E")</f>
        <v>C</v>
      </c>
      <c r="Z23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63400</v>
      </c>
      <c r="AA23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23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29000</v>
      </c>
      <c r="AC230" s="14">
        <f>IF(Carrier_2="ECLogistics",0.167,IF(Carrier_2="LogExpress",0.139,0.104))</f>
        <v>0.167</v>
      </c>
    </row>
    <row r="231" ht="15.75" customHeight="1">
      <c r="A231" s="15" t="s">
        <v>737</v>
      </c>
      <c r="B231" s="15" t="s">
        <v>738</v>
      </c>
      <c r="C231" s="15">
        <v>130372.0</v>
      </c>
      <c r="D231" s="15" t="str">
        <f>HubVN_ID</f>
        <v>LECVNLB</v>
      </c>
      <c r="E231" s="15">
        <v>4.0</v>
      </c>
      <c r="F231" s="15">
        <v>1.3</v>
      </c>
      <c r="G231" s="16" t="s">
        <v>739</v>
      </c>
      <c r="H231" s="15" t="s">
        <v>32</v>
      </c>
      <c r="I231" s="17">
        <v>9000.0</v>
      </c>
      <c r="J231" s="18">
        <v>44649.16111111111</v>
      </c>
      <c r="K231" s="19">
        <v>44653.64791666667</v>
      </c>
      <c r="L231" s="18">
        <v>44654.60902777778</v>
      </c>
      <c r="M231" s="15"/>
      <c r="N231" s="21" t="s">
        <v>33</v>
      </c>
      <c r="O231" s="15">
        <v>0.0</v>
      </c>
      <c r="P231" s="15" t="s">
        <v>34</v>
      </c>
      <c r="Q231" s="22">
        <v>3.0</v>
      </c>
      <c r="R231" s="23">
        <f>Enduser_Deliverytime-Order_Create_Time</f>
        <v>5.447916667</v>
      </c>
      <c r="S231" s="23">
        <f>Enduser_Plan_Deliverytime-Order_Create_Time</f>
        <v>4.486805556</v>
      </c>
      <c r="T231" s="23">
        <f>Enduser_Deliverytime-HubVN_Pickup_Time</f>
        <v>0.2020833333</v>
      </c>
      <c r="U231" s="24">
        <f>HubVN_Receiving_Time-HubCN_Pickup_Time</f>
        <v>4.002083333</v>
      </c>
      <c r="V231" s="24">
        <f>Plan_HubVN_Receiving_Time-Plan_HubCN_Pickup_Time</f>
        <v>2.004861111</v>
      </c>
      <c r="W231" s="4" t="s">
        <v>120</v>
      </c>
      <c r="X231" s="25" t="str">
        <f>IF(LEFT(Khu_Vực,4)="Quận","Quận","Huyện")</f>
        <v>Quận</v>
      </c>
      <c r="Y231" s="25" t="str">
        <f>IFS(Grossweight&lt;=1,"A",AND(1&lt;Grossweight,Grossweight&lt;=2),"B",AND(2&lt;Grossweight,Grossweight&lt;=3),"C",AND(3&lt;Grossweight,Grossweight&lt;=4),"D",Grossweight&gt;=4,"E")</f>
        <v>B</v>
      </c>
      <c r="Z23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13000</v>
      </c>
      <c r="AA231" s="26" t="s">
        <v>40</v>
      </c>
      <c r="AB23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26000</v>
      </c>
      <c r="AC231" s="26">
        <f>IF(Carrier_2="ECLogistics",0.167,IF(Carrier_2="LogExpress",0.139,0.104))</f>
        <v>0.139</v>
      </c>
    </row>
    <row r="232" ht="15.75" customHeight="1">
      <c r="A232" s="4" t="s">
        <v>740</v>
      </c>
      <c r="B232" s="4" t="s">
        <v>741</v>
      </c>
      <c r="C232" s="4">
        <v>130446.0</v>
      </c>
      <c r="D232" s="4" t="str">
        <f>HubVN_ID</f>
        <v>LECVNLB</v>
      </c>
      <c r="E232" s="4">
        <v>5.0</v>
      </c>
      <c r="F232" s="4">
        <v>3.7</v>
      </c>
      <c r="G232" s="5" t="s">
        <v>742</v>
      </c>
      <c r="H232" s="4" t="s">
        <v>32</v>
      </c>
      <c r="I232" s="6">
        <v>220500.0</v>
      </c>
      <c r="J232" s="7">
        <v>44648.85208333333</v>
      </c>
      <c r="K232" s="8">
        <v>44653.40347222222</v>
      </c>
      <c r="L232" s="7">
        <v>44653.86597222222</v>
      </c>
      <c r="M232" s="4"/>
      <c r="N232" s="9" t="s">
        <v>33</v>
      </c>
      <c r="O232" s="4">
        <v>0.0</v>
      </c>
      <c r="P232" s="4" t="s">
        <v>34</v>
      </c>
      <c r="Q232" s="10">
        <v>3.0</v>
      </c>
      <c r="R232" s="11">
        <f>Enduser_Deliverytime-Order_Create_Time</f>
        <v>5.013888889</v>
      </c>
      <c r="S232" s="11">
        <f>Enduser_Plan_Deliverytime-Order_Create_Time</f>
        <v>4.551388889</v>
      </c>
      <c r="T232" s="11">
        <f>Enduser_Deliverytime-HubVN_Pickup_Time</f>
        <v>0.2458333333</v>
      </c>
      <c r="U232" s="12">
        <f>HubVN_Receiving_Time-HubCN_Pickup_Time</f>
        <v>4.002083333</v>
      </c>
      <c r="V232" s="12">
        <f>Plan_HubVN_Receiving_Time-Plan_HubCN_Pickup_Time</f>
        <v>1.502777778</v>
      </c>
      <c r="W232" s="4" t="s">
        <v>57</v>
      </c>
      <c r="X232" s="13" t="str">
        <f>IF(LEFT(Khu_Vực,4)="Quận","Quận","Huyện")</f>
        <v>Quận</v>
      </c>
      <c r="Y232" s="13" t="str">
        <f>IFS(Grossweight&lt;=1,"A",AND(1&lt;Grossweight,Grossweight&lt;=2),"B",AND(2&lt;Grossweight,Grossweight&lt;=3),"C",AND(3&lt;Grossweight,Grossweight&lt;=4),"D",Grossweight&gt;=4,"E")</f>
        <v>D</v>
      </c>
      <c r="Z23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37000</v>
      </c>
      <c r="AA232"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23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37000</v>
      </c>
      <c r="AC232" s="14">
        <f>IF(Carrier_2="ECLogistics",0.167,IF(Carrier_2="LogExpress",0.139,0.104))</f>
        <v>0.167</v>
      </c>
    </row>
    <row r="233" ht="15.75" customHeight="1">
      <c r="A233" s="15" t="s">
        <v>743</v>
      </c>
      <c r="B233" s="15" t="s">
        <v>744</v>
      </c>
      <c r="C233" s="15">
        <v>130024.0</v>
      </c>
      <c r="D233" s="15" t="str">
        <f>HubVN_ID</f>
        <v>LECVNTL</v>
      </c>
      <c r="E233" s="15">
        <v>5.0</v>
      </c>
      <c r="F233" s="15">
        <v>1.1</v>
      </c>
      <c r="G233" s="16" t="s">
        <v>745</v>
      </c>
      <c r="H233" s="15" t="s">
        <v>53</v>
      </c>
      <c r="I233" s="17">
        <v>0.0</v>
      </c>
      <c r="J233" s="18">
        <v>44649.44652777778</v>
      </c>
      <c r="K233" s="19">
        <v>44653.65416666667</v>
      </c>
      <c r="L233" s="18">
        <v>44654.60833333333</v>
      </c>
      <c r="M233" s="15"/>
      <c r="N233" s="21" t="s">
        <v>33</v>
      </c>
      <c r="O233" s="15">
        <v>0.0</v>
      </c>
      <c r="P233" s="15" t="s">
        <v>34</v>
      </c>
      <c r="Q233" s="22">
        <v>3.0</v>
      </c>
      <c r="R233" s="23">
        <f>Enduser_Deliverytime-Order_Create_Time</f>
        <v>5.161805556</v>
      </c>
      <c r="S233" s="23">
        <f>Enduser_Plan_Deliverytime-Order_Create_Time</f>
        <v>4.207638889</v>
      </c>
      <c r="T233" s="23">
        <f>Enduser_Deliverytime-HubVN_Pickup_Time</f>
        <v>0.2041666667</v>
      </c>
      <c r="U233" s="24">
        <f>HubVN_Receiving_Time-HubCN_Pickup_Time</f>
        <v>4.004861111</v>
      </c>
      <c r="V233" s="24">
        <f>Plan_HubVN_Receiving_Time-Plan_HubCN_Pickup_Time</f>
        <v>3.000694444</v>
      </c>
      <c r="W233" s="4" t="s">
        <v>49</v>
      </c>
      <c r="X233" s="25" t="str">
        <f>IF(LEFT(Khu_Vực,4)="Quận","Quận","Huyện")</f>
        <v>Quận</v>
      </c>
      <c r="Y233" s="25" t="str">
        <f>IFS(Grossweight&lt;=1,"A",AND(1&lt;Grossweight,Grossweight&lt;=2),"B",AND(2&lt;Grossweight,Grossweight&lt;=3),"C",AND(3&lt;Grossweight,Grossweight&lt;=4),"D",Grossweight&gt;=4,"E")</f>
        <v>B</v>
      </c>
      <c r="Z23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11000</v>
      </c>
      <c r="AA233" s="26" t="s">
        <v>40</v>
      </c>
      <c r="AB23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22000</v>
      </c>
      <c r="AC233" s="26">
        <f>IF(Carrier_2="ECLogistics",0.167,IF(Carrier_2="LogExpress",0.139,0.104))</f>
        <v>0.139</v>
      </c>
    </row>
    <row r="234" ht="15.75" customHeight="1">
      <c r="A234" s="4" t="s">
        <v>746</v>
      </c>
      <c r="B234" s="4" t="s">
        <v>747</v>
      </c>
      <c r="C234" s="4">
        <v>130003.0</v>
      </c>
      <c r="D234" s="4" t="str">
        <f>HubVN_ID</f>
        <v>LECVNHĐ</v>
      </c>
      <c r="E234" s="4">
        <v>5.0</v>
      </c>
      <c r="F234" s="4">
        <v>2.5</v>
      </c>
      <c r="G234" s="5" t="s">
        <v>748</v>
      </c>
      <c r="H234" s="4" t="s">
        <v>32</v>
      </c>
      <c r="I234" s="6">
        <v>232600.0</v>
      </c>
      <c r="J234" s="7">
        <v>44649.319444444445</v>
      </c>
      <c r="K234" s="8">
        <v>44654.69861111111</v>
      </c>
      <c r="L234" s="7">
        <v>44655.71319444444</v>
      </c>
      <c r="M234" s="4"/>
      <c r="N234" s="9" t="s">
        <v>33</v>
      </c>
      <c r="O234" s="4">
        <v>0.0</v>
      </c>
      <c r="P234" s="4" t="s">
        <v>34</v>
      </c>
      <c r="Q234" s="10">
        <v>2.0</v>
      </c>
      <c r="R234" s="11">
        <f>Enduser_Deliverytime-Order_Create_Time</f>
        <v>6.39375</v>
      </c>
      <c r="S234" s="11">
        <f>Enduser_Plan_Deliverytime-Order_Create_Time</f>
        <v>5.379166667</v>
      </c>
      <c r="T234" s="11">
        <f>Enduser_Deliverytime-HubVN_Pickup_Time</f>
        <v>0.07708333333</v>
      </c>
      <c r="U234" s="12">
        <f>HubVN_Receiving_Time-HubCN_Pickup_Time</f>
        <v>2.502777778</v>
      </c>
      <c r="V234" s="12">
        <f>Plan_HubVN_Receiving_Time-Plan_HubCN_Pickup_Time</f>
        <v>3.000694444</v>
      </c>
      <c r="W234" s="4" t="s">
        <v>45</v>
      </c>
      <c r="X234" s="13" t="str">
        <f>IF(LEFT(Khu_Vực,4)="Quận","Quận","Huyện")</f>
        <v>Quận</v>
      </c>
      <c r="Y234" s="13" t="str">
        <f>IFS(Grossweight&lt;=1,"A",AND(1&lt;Grossweight,Grossweight&lt;=2),"B",AND(2&lt;Grossweight,Grossweight&lt;=3),"C",AND(3&lt;Grossweight,Grossweight&lt;=4),"D",Grossweight&gt;=4,"E")</f>
        <v>C</v>
      </c>
      <c r="Z23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25000</v>
      </c>
      <c r="AA23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23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25000</v>
      </c>
      <c r="AC234" s="14">
        <f>IF(Carrier_2="ECLogistics",0.167,IF(Carrier_2="LogExpress",0.139,0.104))</f>
        <v>0.167</v>
      </c>
    </row>
    <row r="235" ht="15.75" customHeight="1">
      <c r="A235" s="15" t="s">
        <v>749</v>
      </c>
      <c r="B235" s="15" t="s">
        <v>750</v>
      </c>
      <c r="C235" s="15">
        <v>130116.0</v>
      </c>
      <c r="D235" s="15" t="str">
        <f>HubVN_ID</f>
        <v>LECVNLB</v>
      </c>
      <c r="E235" s="15">
        <v>1.0</v>
      </c>
      <c r="F235" s="15">
        <v>2.4</v>
      </c>
      <c r="G235" s="16" t="s">
        <v>751</v>
      </c>
      <c r="H235" s="15" t="s">
        <v>32</v>
      </c>
      <c r="I235" s="17">
        <v>33000.0</v>
      </c>
      <c r="J235" s="18">
        <v>44649.28472222222</v>
      </c>
      <c r="K235" s="19">
        <v>44655.425</v>
      </c>
      <c r="L235" s="18">
        <v>44655.71041666667</v>
      </c>
      <c r="M235" s="15"/>
      <c r="N235" s="21" t="s">
        <v>33</v>
      </c>
      <c r="O235" s="15">
        <v>0.0</v>
      </c>
      <c r="P235" s="15" t="s">
        <v>34</v>
      </c>
      <c r="Q235" s="22">
        <v>2.0</v>
      </c>
      <c r="R235" s="23">
        <f>Enduser_Deliverytime-Order_Create_Time</f>
        <v>6.425694444</v>
      </c>
      <c r="S235" s="23">
        <f>Enduser_Plan_Deliverytime-Order_Create_Time</f>
        <v>6.140277778</v>
      </c>
      <c r="T235" s="23">
        <f>Enduser_Deliverytime-HubVN_Pickup_Time</f>
        <v>0.08125</v>
      </c>
      <c r="U235" s="24">
        <f>HubVN_Receiving_Time-HubCN_Pickup_Time</f>
        <v>2.503472222</v>
      </c>
      <c r="V235" s="24">
        <f>Plan_HubVN_Receiving_Time-Plan_HubCN_Pickup_Time</f>
        <v>1.504166667</v>
      </c>
      <c r="W235" s="4" t="s">
        <v>93</v>
      </c>
      <c r="X235" s="25" t="str">
        <f>IF(LEFT(Khu_Vực,4)="Quận","Quận","Huyện")</f>
        <v>Quận</v>
      </c>
      <c r="Y235" s="25" t="str">
        <f>IFS(Grossweight&lt;=1,"A",AND(1&lt;Grossweight,Grossweight&lt;=2),"B",AND(2&lt;Grossweight,Grossweight&lt;=3),"C",AND(3&lt;Grossweight,Grossweight&lt;=4),"D",Grossweight&gt;=4,"E")</f>
        <v>C</v>
      </c>
      <c r="Z23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24000</v>
      </c>
      <c r="AA23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23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24000</v>
      </c>
      <c r="AC235" s="26">
        <f>IF(Carrier_2="ECLogistics",0.167,IF(Carrier_2="LogExpress",0.139,0.104))</f>
        <v>0.167</v>
      </c>
    </row>
    <row r="236" ht="15.75" customHeight="1">
      <c r="A236" s="4" t="s">
        <v>752</v>
      </c>
      <c r="B236" s="4" t="s">
        <v>753</v>
      </c>
      <c r="C236" s="4">
        <v>130013.0</v>
      </c>
      <c r="D236" s="4" t="str">
        <f>HubVN_ID</f>
        <v>LECVNLB</v>
      </c>
      <c r="E236" s="4">
        <v>4.0</v>
      </c>
      <c r="F236" s="4">
        <v>1.2</v>
      </c>
      <c r="G236" s="5" t="s">
        <v>754</v>
      </c>
      <c r="H236" s="4" t="s">
        <v>32</v>
      </c>
      <c r="I236" s="6">
        <v>120400.0</v>
      </c>
      <c r="J236" s="7">
        <v>44650.770833333336</v>
      </c>
      <c r="K236" s="8">
        <v>44655.42222222222</v>
      </c>
      <c r="L236" s="7">
        <v>44655.731944444444</v>
      </c>
      <c r="M236" s="4"/>
      <c r="N236" s="9" t="s">
        <v>33</v>
      </c>
      <c r="O236" s="4">
        <v>0.0</v>
      </c>
      <c r="P236" s="4" t="s">
        <v>34</v>
      </c>
      <c r="Q236" s="10">
        <v>3.0</v>
      </c>
      <c r="R236" s="11">
        <f>Enduser_Deliverytime-Order_Create_Time</f>
        <v>4.961111111</v>
      </c>
      <c r="S236" s="11">
        <f>Enduser_Plan_Deliverytime-Order_Create_Time</f>
        <v>4.651388889</v>
      </c>
      <c r="T236" s="11">
        <f>Enduser_Deliverytime-HubVN_Pickup_Time</f>
        <v>0.08125</v>
      </c>
      <c r="U236" s="12">
        <f>HubVN_Receiving_Time-HubCN_Pickup_Time</f>
        <v>2.504861111</v>
      </c>
      <c r="V236" s="12">
        <f>Plan_HubVN_Receiving_Time-Plan_HubCN_Pickup_Time</f>
        <v>2.004166667</v>
      </c>
      <c r="W236" s="4" t="s">
        <v>120</v>
      </c>
      <c r="X236" s="13" t="str">
        <f>IF(LEFT(Khu_Vực,4)="Quận","Quận","Huyện")</f>
        <v>Quận</v>
      </c>
      <c r="Y236" s="13" t="str">
        <f>IFS(Grossweight&lt;=1,"A",AND(1&lt;Grossweight,Grossweight&lt;=2),"B",AND(2&lt;Grossweight,Grossweight&lt;=3),"C",AND(3&lt;Grossweight,Grossweight&lt;=4),"D",Grossweight&gt;=4,"E")</f>
        <v>B</v>
      </c>
      <c r="Z23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12000</v>
      </c>
      <c r="AA236" s="14" t="s">
        <v>40</v>
      </c>
      <c r="AB23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24000</v>
      </c>
      <c r="AC236" s="14">
        <f>IF(Carrier_2="ECLogistics",0.167,IF(Carrier_2="LogExpress",0.139,0.104))</f>
        <v>0.139</v>
      </c>
    </row>
    <row r="237" ht="15.75" customHeight="1">
      <c r="A237" s="15" t="s">
        <v>755</v>
      </c>
      <c r="B237" s="15" t="s">
        <v>756</v>
      </c>
      <c r="C237" s="15">
        <v>130435.0</v>
      </c>
      <c r="D237" s="15" t="str">
        <f>HubVN_ID</f>
        <v>LECVNLB</v>
      </c>
      <c r="E237" s="15">
        <v>5.0</v>
      </c>
      <c r="F237" s="15">
        <v>2.8</v>
      </c>
      <c r="G237" s="16" t="s">
        <v>757</v>
      </c>
      <c r="H237" s="15" t="s">
        <v>32</v>
      </c>
      <c r="I237" s="17">
        <v>183500.0</v>
      </c>
      <c r="J237" s="18">
        <v>44647.72152777778</v>
      </c>
      <c r="K237" s="19">
        <v>44652.65138888889</v>
      </c>
      <c r="L237" s="18">
        <v>44653.59444444445</v>
      </c>
      <c r="M237" s="15"/>
      <c r="N237" s="21" t="s">
        <v>33</v>
      </c>
      <c r="O237" s="15">
        <v>0.0</v>
      </c>
      <c r="P237" s="15" t="s">
        <v>34</v>
      </c>
      <c r="Q237" s="22">
        <v>3.0</v>
      </c>
      <c r="R237" s="23">
        <f>Enduser_Deliverytime-Order_Create_Time</f>
        <v>5.872916667</v>
      </c>
      <c r="S237" s="23">
        <f>Enduser_Plan_Deliverytime-Order_Create_Time</f>
        <v>4.929861111</v>
      </c>
      <c r="T237" s="23">
        <f>Enduser_Deliverytime-HubVN_Pickup_Time</f>
        <v>0.2027777778</v>
      </c>
      <c r="U237" s="24">
        <f>HubVN_Receiving_Time-HubCN_Pickup_Time</f>
        <v>3.004861111</v>
      </c>
      <c r="V237" s="24">
        <f>Plan_HubVN_Receiving_Time-Plan_HubCN_Pickup_Time</f>
        <v>2.005555556</v>
      </c>
      <c r="W237" s="4" t="s">
        <v>120</v>
      </c>
      <c r="X237" s="25" t="str">
        <f>IF(LEFT(Khu_Vực,4)="Quận","Quận","Huyện")</f>
        <v>Quận</v>
      </c>
      <c r="Y237" s="25" t="str">
        <f>IFS(Grossweight&lt;=1,"A",AND(1&lt;Grossweight,Grossweight&lt;=2),"B",AND(2&lt;Grossweight,Grossweight&lt;=3),"C",AND(3&lt;Grossweight,Grossweight&lt;=4),"D",Grossweight&gt;=4,"E")</f>
        <v>C</v>
      </c>
      <c r="Z23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28000</v>
      </c>
      <c r="AA237"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23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28000</v>
      </c>
      <c r="AC237" s="26">
        <f>IF(Carrier_2="ECLogistics",0.167,IF(Carrier_2="LogExpress",0.139,0.104))</f>
        <v>0.167</v>
      </c>
    </row>
    <row r="238" ht="15.75" customHeight="1">
      <c r="A238" s="4" t="s">
        <v>758</v>
      </c>
      <c r="B238" s="4" t="s">
        <v>759</v>
      </c>
      <c r="C238" s="4">
        <v>130407.0</v>
      </c>
      <c r="D238" s="4" t="str">
        <f>HubVN_ID</f>
        <v>LECVNLB</v>
      </c>
      <c r="E238" s="4">
        <v>2.0</v>
      </c>
      <c r="F238" s="4">
        <v>2.0</v>
      </c>
      <c r="G238" s="5" t="s">
        <v>760</v>
      </c>
      <c r="H238" s="4" t="s">
        <v>32</v>
      </c>
      <c r="I238" s="6">
        <v>76000.0</v>
      </c>
      <c r="J238" s="7">
        <v>44648.69375</v>
      </c>
      <c r="K238" s="8">
        <v>44654.663194444445</v>
      </c>
      <c r="L238" s="7">
        <v>44654.834027777775</v>
      </c>
      <c r="M238" s="4"/>
      <c r="N238" s="9" t="s">
        <v>33</v>
      </c>
      <c r="O238" s="4">
        <v>0.0</v>
      </c>
      <c r="P238" s="4" t="s">
        <v>34</v>
      </c>
      <c r="Q238" s="10">
        <v>2.0</v>
      </c>
      <c r="R238" s="11">
        <f>Enduser_Deliverytime-Order_Create_Time</f>
        <v>6.140277778</v>
      </c>
      <c r="S238" s="11">
        <f>Enduser_Plan_Deliverytime-Order_Create_Time</f>
        <v>5.969444444</v>
      </c>
      <c r="T238" s="11">
        <f>Enduser_Deliverytime-HubVN_Pickup_Time</f>
        <v>0.1652777778</v>
      </c>
      <c r="U238" s="12">
        <f>HubVN_Receiving_Time-HubCN_Pickup_Time</f>
        <v>3.501388889</v>
      </c>
      <c r="V238" s="12">
        <f>Plan_HubVN_Receiving_Time-Plan_HubCN_Pickup_Time</f>
        <v>1.503472222</v>
      </c>
      <c r="W238" s="4" t="s">
        <v>93</v>
      </c>
      <c r="X238" s="13" t="str">
        <f>IF(LEFT(Khu_Vực,4)="Quận","Quận","Huyện")</f>
        <v>Quận</v>
      </c>
      <c r="Y238" s="13" t="str">
        <f>IFS(Grossweight&lt;=1,"A",AND(1&lt;Grossweight,Grossweight&lt;=2),"B",AND(2&lt;Grossweight,Grossweight&lt;=3),"C",AND(3&lt;Grossweight,Grossweight&lt;=4),"D",Grossweight&gt;=4,"E")</f>
        <v>B</v>
      </c>
      <c r="Z23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20000</v>
      </c>
      <c r="AA238" s="14" t="s">
        <v>40</v>
      </c>
      <c r="AB23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40000</v>
      </c>
      <c r="AC238" s="14">
        <f>IF(Carrier_2="ECLogistics",0.167,IF(Carrier_2="LogExpress",0.139,0.104))</f>
        <v>0.139</v>
      </c>
    </row>
    <row r="239" ht="15.75" customHeight="1">
      <c r="A239" s="15" t="s">
        <v>761</v>
      </c>
      <c r="B239" s="15" t="s">
        <v>762</v>
      </c>
      <c r="C239" s="15">
        <v>130399.0</v>
      </c>
      <c r="D239" s="15" t="str">
        <f>HubVN_ID</f>
        <v>LECVNTL</v>
      </c>
      <c r="E239" s="15">
        <v>4.0</v>
      </c>
      <c r="F239" s="15">
        <v>1.0</v>
      </c>
      <c r="G239" s="16" t="s">
        <v>763</v>
      </c>
      <c r="H239" s="15" t="s">
        <v>32</v>
      </c>
      <c r="I239" s="17">
        <v>135000.0</v>
      </c>
      <c r="J239" s="18">
        <v>44649.84652777778</v>
      </c>
      <c r="K239" s="19">
        <v>44654.63055555556</v>
      </c>
      <c r="L239" s="18">
        <v>44655.7125</v>
      </c>
      <c r="M239" s="15"/>
      <c r="N239" s="21" t="s">
        <v>33</v>
      </c>
      <c r="O239" s="15">
        <v>0.0</v>
      </c>
      <c r="P239" s="15" t="s">
        <v>34</v>
      </c>
      <c r="Q239" s="22">
        <v>3.0</v>
      </c>
      <c r="R239" s="23">
        <f>Enduser_Deliverytime-Order_Create_Time</f>
        <v>5.865972222</v>
      </c>
      <c r="S239" s="23">
        <f>Enduser_Plan_Deliverytime-Order_Create_Time</f>
        <v>4.784027778</v>
      </c>
      <c r="T239" s="23">
        <f>Enduser_Deliverytime-HubVN_Pickup_Time</f>
        <v>0.07708333334</v>
      </c>
      <c r="U239" s="24">
        <f>HubVN_Receiving_Time-HubCN_Pickup_Time</f>
        <v>3.002777778</v>
      </c>
      <c r="V239" s="24">
        <f>Plan_HubVN_Receiving_Time-Plan_HubCN_Pickup_Time</f>
        <v>1.500694444</v>
      </c>
      <c r="W239" s="4" t="s">
        <v>49</v>
      </c>
      <c r="X239" s="25" t="str">
        <f>IF(LEFT(Khu_Vực,4)="Quận","Quận","Huyện")</f>
        <v>Quận</v>
      </c>
      <c r="Y239" s="25" t="str">
        <f>IFS(Grossweight&lt;=1,"A",AND(1&lt;Grossweight,Grossweight&lt;=2),"B",AND(2&lt;Grossweight,Grossweight&lt;=3),"C",AND(3&lt;Grossweight,Grossweight&lt;=4),"D",Grossweight&gt;=4,"E")</f>
        <v>A</v>
      </c>
      <c r="Z23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10000</v>
      </c>
      <c r="AA239"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23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239" s="26">
        <f>IF(Carrier_2="ECLogistics",0.167,IF(Carrier_2="LogExpress",0.139,0.104))</f>
        <v>0.139</v>
      </c>
    </row>
    <row r="240" ht="15.75" customHeight="1">
      <c r="A240" s="4" t="s">
        <v>764</v>
      </c>
      <c r="B240" s="4" t="s">
        <v>765</v>
      </c>
      <c r="C240" s="4">
        <v>130395.0</v>
      </c>
      <c r="D240" s="4" t="str">
        <f>HubVN_ID</f>
        <v>LECVNTL</v>
      </c>
      <c r="E240" s="4">
        <v>1.0</v>
      </c>
      <c r="F240" s="4">
        <v>3.5</v>
      </c>
      <c r="G240" s="5" t="s">
        <v>766</v>
      </c>
      <c r="H240" s="4" t="s">
        <v>32</v>
      </c>
      <c r="I240" s="6">
        <v>136500.0</v>
      </c>
      <c r="J240" s="7">
        <v>44645.825694444444</v>
      </c>
      <c r="K240" s="8">
        <v>44652.376388888886</v>
      </c>
      <c r="L240" s="7">
        <v>44652.85555555556</v>
      </c>
      <c r="M240" s="4"/>
      <c r="N240" s="9" t="s">
        <v>33</v>
      </c>
      <c r="O240" s="4">
        <v>0.0</v>
      </c>
      <c r="P240" s="4" t="s">
        <v>34</v>
      </c>
      <c r="Q240" s="10">
        <v>1.0</v>
      </c>
      <c r="R240" s="11">
        <f>Enduser_Deliverytime-Order_Create_Time</f>
        <v>7.029861111</v>
      </c>
      <c r="S240" s="11">
        <f>Enduser_Plan_Deliverytime-Order_Create_Time</f>
        <v>6.550694444</v>
      </c>
      <c r="T240" s="11">
        <f>Enduser_Deliverytime-HubVN_Pickup_Time</f>
        <v>0.2444444444</v>
      </c>
      <c r="U240" s="12">
        <f>HubVN_Receiving_Time-HubCN_Pickup_Time</f>
        <v>3.005555556</v>
      </c>
      <c r="V240" s="12">
        <f>Plan_HubVN_Receiving_Time-Plan_HubCN_Pickup_Time</f>
        <v>2.00625</v>
      </c>
      <c r="W240" s="4" t="s">
        <v>41</v>
      </c>
      <c r="X240" s="13" t="str">
        <f>IF(LEFT(Khu_Vực,4)="Quận","Quận","Huyện")</f>
        <v>Huyện</v>
      </c>
      <c r="Y240" s="13" t="str">
        <f>IFS(Grossweight&lt;=1,"A",AND(1&lt;Grossweight,Grossweight&lt;=2),"B",AND(2&lt;Grossweight,Grossweight&lt;=3),"C",AND(3&lt;Grossweight,Grossweight&lt;=4),"D",Grossweight&gt;=4,"E")</f>
        <v>D</v>
      </c>
      <c r="Z24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35000</v>
      </c>
      <c r="AA24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24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35000</v>
      </c>
      <c r="AC240" s="14">
        <f>IF(Carrier_2="ECLogistics",0.167,IF(Carrier_2="LogExpress",0.139,0.104))</f>
        <v>0.167</v>
      </c>
    </row>
    <row r="241" ht="15.75" customHeight="1">
      <c r="A241" s="15" t="s">
        <v>767</v>
      </c>
      <c r="B241" s="15" t="s">
        <v>768</v>
      </c>
      <c r="C241" s="15">
        <v>130160.0</v>
      </c>
      <c r="D241" s="15" t="str">
        <f>HubVN_ID</f>
        <v>LECVNTL</v>
      </c>
      <c r="E241" s="15">
        <v>3.0</v>
      </c>
      <c r="F241" s="15">
        <v>1.6</v>
      </c>
      <c r="G241" s="16" t="s">
        <v>769</v>
      </c>
      <c r="H241" s="15" t="s">
        <v>32</v>
      </c>
      <c r="I241" s="17">
        <v>329628.0</v>
      </c>
      <c r="J241" s="18">
        <v>44647.879166666666</v>
      </c>
      <c r="K241" s="19">
        <v>44652.64513888889</v>
      </c>
      <c r="L241" s="18">
        <v>44653.48055555556</v>
      </c>
      <c r="M241" s="15"/>
      <c r="N241" s="21" t="s">
        <v>33</v>
      </c>
      <c r="O241" s="15">
        <v>0.0</v>
      </c>
      <c r="P241" s="15" t="s">
        <v>40</v>
      </c>
      <c r="Q241" s="22">
        <v>3.0</v>
      </c>
      <c r="R241" s="23">
        <f>Enduser_Deliverytime-Order_Create_Time</f>
        <v>5.601388889</v>
      </c>
      <c r="S241" s="23">
        <f>Enduser_Plan_Deliverytime-Order_Create_Time</f>
        <v>4.765972222</v>
      </c>
      <c r="T241" s="23">
        <f>Enduser_Deliverytime-HubVN_Pickup_Time</f>
        <v>0.1013888889</v>
      </c>
      <c r="U241" s="24">
        <f>HubVN_Receiving_Time-HubCN_Pickup_Time</f>
        <v>2.00625</v>
      </c>
      <c r="V241" s="24">
        <f>Plan_HubVN_Receiving_Time-Plan_HubCN_Pickup_Time</f>
        <v>3.503472222</v>
      </c>
      <c r="W241" s="4" t="s">
        <v>49</v>
      </c>
      <c r="X241" s="25" t="str">
        <f>IF(LEFT(Khu_Vực,4)="Quận","Quận","Huyện")</f>
        <v>Quận</v>
      </c>
      <c r="Y241" s="25" t="str">
        <f>IFS(Grossweight&lt;=1,"A",AND(1&lt;Grossweight,Grossweight&lt;=2),"B",AND(2&lt;Grossweight,Grossweight&lt;=3),"C",AND(3&lt;Grossweight,Grossweight&lt;=4),"D",Grossweight&gt;=4,"E")</f>
        <v>B</v>
      </c>
      <c r="Z24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32000</v>
      </c>
      <c r="AA241" s="26" t="s">
        <v>40</v>
      </c>
      <c r="AB24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32000</v>
      </c>
      <c r="AC241" s="26">
        <f>IF(Carrier_2="ECLogistics",0.167,IF(Carrier_2="LogExpress",0.139,0.104))</f>
        <v>0.139</v>
      </c>
    </row>
    <row r="242" ht="15.75" customHeight="1">
      <c r="A242" s="4" t="s">
        <v>770</v>
      </c>
      <c r="B242" s="4" t="s">
        <v>771</v>
      </c>
      <c r="C242" s="4">
        <v>130350.0</v>
      </c>
      <c r="D242" s="4" t="str">
        <f>HubVN_ID</f>
        <v>LECVNLB</v>
      </c>
      <c r="E242" s="4">
        <v>2.0</v>
      </c>
      <c r="F242" s="4">
        <v>0.2</v>
      </c>
      <c r="G242" s="5" t="s">
        <v>772</v>
      </c>
      <c r="H242" s="4" t="s">
        <v>32</v>
      </c>
      <c r="I242" s="6">
        <v>74800.0</v>
      </c>
      <c r="J242" s="7">
        <v>44651.552777777775</v>
      </c>
      <c r="K242" s="8">
        <v>44654.67152777778</v>
      </c>
      <c r="L242" s="7">
        <v>44657.47638888889</v>
      </c>
      <c r="M242" s="28">
        <v>44655.38611111111</v>
      </c>
      <c r="N242" s="9" t="s">
        <v>39</v>
      </c>
      <c r="O242" s="29">
        <v>44657.0</v>
      </c>
      <c r="P242" s="4" t="s">
        <v>40</v>
      </c>
      <c r="Q242" s="10">
        <v>4.0</v>
      </c>
      <c r="R242" s="11">
        <f>Enduser_Deliverytime-Order_Create_Time</f>
        <v>5.923611111</v>
      </c>
      <c r="S242" s="11">
        <f>Enduser_Plan_Deliverytime-Order_Create_Time</f>
        <v>3.11875</v>
      </c>
      <c r="T242" s="11">
        <f>Enduser_Deliverytime-HubVN_Pickup_Time</f>
        <v>0.1201388889</v>
      </c>
      <c r="U242" s="12">
        <f>HubVN_Receiving_Time-HubCN_Pickup_Time</f>
        <v>4.004861111</v>
      </c>
      <c r="V242" s="12">
        <f>Plan_HubVN_Receiving_Time-Plan_HubCN_Pickup_Time</f>
        <v>3.505555556</v>
      </c>
      <c r="W242" s="29" t="s">
        <v>71</v>
      </c>
      <c r="X242" s="13" t="str">
        <f>IF(LEFT(Khu_Vực,4)="Quận","Quận","Huyện")</f>
        <v>Quận</v>
      </c>
      <c r="Y242" s="13" t="str">
        <f>IFS(Grossweight&lt;=1,"A",AND(1&lt;Grossweight,Grossweight&lt;=2),"B",AND(2&lt;Grossweight,Grossweight&lt;=3),"C",AND(3&lt;Grossweight,Grossweight&lt;=4),"D",Grossweight&gt;=4,"E")</f>
        <v>A</v>
      </c>
      <c r="Z24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4000</v>
      </c>
      <c r="AA242"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24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v>
      </c>
      <c r="AC242" s="14">
        <f>IF(Carrier_2="ECLogistics",0.167,IF(Carrier_2="LogExpress",0.139,0.104))</f>
        <v>0.139</v>
      </c>
    </row>
    <row r="243" ht="15.75" customHeight="1">
      <c r="A243" s="15" t="s">
        <v>773</v>
      </c>
      <c r="B243" s="15" t="s">
        <v>774</v>
      </c>
      <c r="C243" s="15">
        <v>130116.0</v>
      </c>
      <c r="D243" s="15" t="str">
        <f>HubVN_ID</f>
        <v>LECVNLB</v>
      </c>
      <c r="E243" s="15">
        <v>4.0</v>
      </c>
      <c r="F243" s="15">
        <v>4.0</v>
      </c>
      <c r="G243" s="16" t="s">
        <v>775</v>
      </c>
      <c r="H243" s="15" t="s">
        <v>32</v>
      </c>
      <c r="I243" s="17">
        <v>91800.0</v>
      </c>
      <c r="J243" s="18">
        <v>44647.33125</v>
      </c>
      <c r="K243" s="19">
        <v>44652.42847222222</v>
      </c>
      <c r="L243" s="18">
        <v>44652.86736111111</v>
      </c>
      <c r="M243" s="15"/>
      <c r="N243" s="21" t="s">
        <v>33</v>
      </c>
      <c r="O243" s="15">
        <v>0.0</v>
      </c>
      <c r="P243" s="15" t="s">
        <v>34</v>
      </c>
      <c r="Q243" s="22">
        <v>3.0</v>
      </c>
      <c r="R243" s="23">
        <f>Enduser_Deliverytime-Order_Create_Time</f>
        <v>5.536111111</v>
      </c>
      <c r="S243" s="23">
        <f>Enduser_Plan_Deliverytime-Order_Create_Time</f>
        <v>5.097222222</v>
      </c>
      <c r="T243" s="23">
        <f>Enduser_Deliverytime-HubVN_Pickup_Time</f>
        <v>0.2493055556</v>
      </c>
      <c r="U243" s="24">
        <f>HubVN_Receiving_Time-HubCN_Pickup_Time</f>
        <v>2.50625</v>
      </c>
      <c r="V243" s="24">
        <f>Plan_HubVN_Receiving_Time-Plan_HubCN_Pickup_Time</f>
        <v>2.005555556</v>
      </c>
      <c r="W243" s="4" t="s">
        <v>120</v>
      </c>
      <c r="X243" s="25" t="str">
        <f>IF(LEFT(Khu_Vực,4)="Quận","Quận","Huyện")</f>
        <v>Quận</v>
      </c>
      <c r="Y243" s="25" t="str">
        <f>IFS(Grossweight&lt;=1,"A",AND(1&lt;Grossweight,Grossweight&lt;=2),"B",AND(2&lt;Grossweight,Grossweight&lt;=3),"C",AND(3&lt;Grossweight,Grossweight&lt;=4),"D",Grossweight&gt;=4,"E")</f>
        <v>D</v>
      </c>
      <c r="Z24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40000</v>
      </c>
      <c r="AA24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24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40000</v>
      </c>
      <c r="AC243" s="26">
        <f>IF(Carrier_2="ECLogistics",0.167,IF(Carrier_2="LogExpress",0.139,0.104))</f>
        <v>0.167</v>
      </c>
    </row>
    <row r="244" ht="15.75" customHeight="1">
      <c r="A244" s="4" t="s">
        <v>776</v>
      </c>
      <c r="B244" s="4" t="s">
        <v>777</v>
      </c>
      <c r="C244" s="4">
        <v>130444.0</v>
      </c>
      <c r="D244" s="4" t="str">
        <f>HubVN_ID</f>
        <v>LECVNLB</v>
      </c>
      <c r="E244" s="4">
        <v>2.0</v>
      </c>
      <c r="F244" s="4">
        <v>1.0</v>
      </c>
      <c r="G244" s="5" t="s">
        <v>778</v>
      </c>
      <c r="H244" s="4" t="s">
        <v>32</v>
      </c>
      <c r="I244" s="6">
        <v>390900.0</v>
      </c>
      <c r="J244" s="7">
        <v>44647.71944444445</v>
      </c>
      <c r="K244" s="8">
        <v>44653.686111111114</v>
      </c>
      <c r="L244" s="7">
        <v>44654.475694444445</v>
      </c>
      <c r="M244" s="4"/>
      <c r="N244" s="9" t="s">
        <v>33</v>
      </c>
      <c r="O244" s="4">
        <v>0.0</v>
      </c>
      <c r="P244" s="4" t="s">
        <v>40</v>
      </c>
      <c r="Q244" s="10">
        <v>2.0</v>
      </c>
      <c r="R244" s="11">
        <f>Enduser_Deliverytime-Order_Create_Time</f>
        <v>6.75625</v>
      </c>
      <c r="S244" s="11">
        <f>Enduser_Plan_Deliverytime-Order_Create_Time</f>
        <v>5.966666667</v>
      </c>
      <c r="T244" s="11">
        <f>Enduser_Deliverytime-HubVN_Pickup_Time</f>
        <v>0.1215277778</v>
      </c>
      <c r="U244" s="12">
        <f>HubVN_Receiving_Time-HubCN_Pickup_Time</f>
        <v>4.000694444</v>
      </c>
      <c r="V244" s="12">
        <f>Plan_HubVN_Receiving_Time-Plan_HubCN_Pickup_Time</f>
        <v>2.004166667</v>
      </c>
      <c r="W244" s="4" t="s">
        <v>124</v>
      </c>
      <c r="X244" s="13" t="str">
        <f>IF(LEFT(Khu_Vực,4)="Quận","Quận","Huyện")</f>
        <v>Quận</v>
      </c>
      <c r="Y244" s="13" t="str">
        <f>IFS(Grossweight&lt;=1,"A",AND(1&lt;Grossweight,Grossweight&lt;=2),"B",AND(2&lt;Grossweight,Grossweight&lt;=3),"C",AND(3&lt;Grossweight,Grossweight&lt;=4),"D",Grossweight&gt;=4,"E")</f>
        <v>A</v>
      </c>
      <c r="Z24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20000</v>
      </c>
      <c r="AA244"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24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244" s="14">
        <f>IF(Carrier_2="ECLogistics",0.167,IF(Carrier_2="LogExpress",0.139,0.104))</f>
        <v>0.139</v>
      </c>
    </row>
    <row r="245" ht="15.75" customHeight="1">
      <c r="A245" s="15" t="s">
        <v>779</v>
      </c>
      <c r="B245" s="15" t="s">
        <v>780</v>
      </c>
      <c r="C245" s="15">
        <v>130435.0</v>
      </c>
      <c r="D245" s="15" t="str">
        <f>HubVN_ID</f>
        <v>LECVNLB</v>
      </c>
      <c r="E245" s="15">
        <v>2.0</v>
      </c>
      <c r="F245" s="15">
        <v>1.3</v>
      </c>
      <c r="G245" s="16" t="s">
        <v>781</v>
      </c>
      <c r="H245" s="15" t="s">
        <v>32</v>
      </c>
      <c r="I245" s="17">
        <v>82800.0</v>
      </c>
      <c r="J245" s="18">
        <v>44650.36319444444</v>
      </c>
      <c r="K245" s="19">
        <v>44654.674305555556</v>
      </c>
      <c r="L245" s="18">
        <v>44655.731944444444</v>
      </c>
      <c r="M245" s="15"/>
      <c r="N245" s="21" t="s">
        <v>33</v>
      </c>
      <c r="O245" s="15">
        <v>0.0</v>
      </c>
      <c r="P245" s="15" t="s">
        <v>34</v>
      </c>
      <c r="Q245" s="22">
        <v>3.0</v>
      </c>
      <c r="R245" s="23">
        <f>Enduser_Deliverytime-Order_Create_Time</f>
        <v>5.36875</v>
      </c>
      <c r="S245" s="23">
        <f>Enduser_Plan_Deliverytime-Order_Create_Time</f>
        <v>4.311111111</v>
      </c>
      <c r="T245" s="23">
        <f>Enduser_Deliverytime-HubVN_Pickup_Time</f>
        <v>0.07986111111</v>
      </c>
      <c r="U245" s="24">
        <f>HubVN_Receiving_Time-HubCN_Pickup_Time</f>
        <v>3.005555556</v>
      </c>
      <c r="V245" s="24">
        <f>Plan_HubVN_Receiving_Time-Plan_HubCN_Pickup_Time</f>
        <v>1.504861111</v>
      </c>
      <c r="W245" s="4" t="s">
        <v>124</v>
      </c>
      <c r="X245" s="25" t="str">
        <f>IF(LEFT(Khu_Vực,4)="Quận","Quận","Huyện")</f>
        <v>Quận</v>
      </c>
      <c r="Y245" s="25" t="str">
        <f>IFS(Grossweight&lt;=1,"A",AND(1&lt;Grossweight,Grossweight&lt;=2),"B",AND(2&lt;Grossweight,Grossweight&lt;=3),"C",AND(3&lt;Grossweight,Grossweight&lt;=4),"D",Grossweight&gt;=4,"E")</f>
        <v>B</v>
      </c>
      <c r="Z24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13000</v>
      </c>
      <c r="AA245" s="26" t="s">
        <v>40</v>
      </c>
      <c r="AB24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26000</v>
      </c>
      <c r="AC245" s="26">
        <f>IF(Carrier_2="ECLogistics",0.167,IF(Carrier_2="LogExpress",0.139,0.104))</f>
        <v>0.139</v>
      </c>
    </row>
    <row r="246" ht="15.75" customHeight="1">
      <c r="A246" s="4" t="s">
        <v>782</v>
      </c>
      <c r="B246" s="4" t="s">
        <v>783</v>
      </c>
      <c r="C246" s="4">
        <v>130427.0</v>
      </c>
      <c r="D246" s="4" t="str">
        <f>HubVN_ID</f>
        <v>LECVNLB</v>
      </c>
      <c r="E246" s="4">
        <v>1.0</v>
      </c>
      <c r="F246" s="4">
        <v>1.1</v>
      </c>
      <c r="G246" s="5" t="s">
        <v>784</v>
      </c>
      <c r="H246" s="4" t="s">
        <v>32</v>
      </c>
      <c r="I246" s="6">
        <v>327500.0</v>
      </c>
      <c r="J246" s="7">
        <v>44649.83194444444</v>
      </c>
      <c r="K246" s="8">
        <v>44654.67916666667</v>
      </c>
      <c r="L246" s="7">
        <v>44655.760416666664</v>
      </c>
      <c r="M246" s="4"/>
      <c r="N246" s="9" t="s">
        <v>33</v>
      </c>
      <c r="O246" s="4">
        <v>0.0</v>
      </c>
      <c r="P246" s="4" t="s">
        <v>40</v>
      </c>
      <c r="Q246" s="10">
        <v>3.0</v>
      </c>
      <c r="R246" s="11">
        <f>Enduser_Deliverytime-Order_Create_Time</f>
        <v>5.928472222</v>
      </c>
      <c r="S246" s="11">
        <f>Enduser_Plan_Deliverytime-Order_Create_Time</f>
        <v>4.847222222</v>
      </c>
      <c r="T246" s="11">
        <f>Enduser_Deliverytime-HubVN_Pickup_Time</f>
        <v>0.1451388889</v>
      </c>
      <c r="U246" s="12">
        <f>HubVN_Receiving_Time-HubCN_Pickup_Time</f>
        <v>3.00625</v>
      </c>
      <c r="V246" s="12">
        <f>Plan_HubVN_Receiving_Time-Plan_HubCN_Pickup_Time</f>
        <v>1.505555556</v>
      </c>
      <c r="W246" s="4" t="s">
        <v>120</v>
      </c>
      <c r="X246" s="13" t="str">
        <f>IF(LEFT(Khu_Vực,4)="Quận","Quận","Huyện")</f>
        <v>Quận</v>
      </c>
      <c r="Y246" s="13" t="str">
        <f>IFS(Grossweight&lt;=1,"A",AND(1&lt;Grossweight,Grossweight&lt;=2),"B",AND(2&lt;Grossweight,Grossweight&lt;=3),"C",AND(3&lt;Grossweight,Grossweight&lt;=4),"D",Grossweight&gt;=4,"E")</f>
        <v>B</v>
      </c>
      <c r="Z24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22000</v>
      </c>
      <c r="AA246" s="14" t="s">
        <v>40</v>
      </c>
      <c r="AB24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22000</v>
      </c>
      <c r="AC246" s="14">
        <f>IF(Carrier_2="ECLogistics",0.167,IF(Carrier_2="LogExpress",0.139,0.104))</f>
        <v>0.139</v>
      </c>
    </row>
    <row r="247" ht="15.75" customHeight="1">
      <c r="A247" s="15" t="s">
        <v>785</v>
      </c>
      <c r="B247" s="15" t="s">
        <v>756</v>
      </c>
      <c r="C247" s="15">
        <v>130430.0</v>
      </c>
      <c r="D247" s="15" t="str">
        <f>HubVN_ID</f>
        <v>LECVNLB</v>
      </c>
      <c r="E247" s="15">
        <v>5.0</v>
      </c>
      <c r="F247" s="15">
        <v>3.0</v>
      </c>
      <c r="G247" s="16" t="s">
        <v>786</v>
      </c>
      <c r="H247" s="15" t="s">
        <v>32</v>
      </c>
      <c r="I247" s="17">
        <v>145500.0</v>
      </c>
      <c r="J247" s="18">
        <v>44646.654861111114</v>
      </c>
      <c r="K247" s="19">
        <v>44653.731944444444</v>
      </c>
      <c r="L247" s="18">
        <v>44654.76944444444</v>
      </c>
      <c r="M247" s="15"/>
      <c r="N247" s="21" t="s">
        <v>33</v>
      </c>
      <c r="O247" s="15">
        <v>0.0</v>
      </c>
      <c r="P247" s="15" t="s">
        <v>40</v>
      </c>
      <c r="Q247" s="22">
        <v>1.0</v>
      </c>
      <c r="R247" s="23">
        <f>Enduser_Deliverytime-Order_Create_Time</f>
        <v>8.114583333</v>
      </c>
      <c r="S247" s="23">
        <f>Enduser_Plan_Deliverytime-Order_Create_Time</f>
        <v>7.077083333</v>
      </c>
      <c r="T247" s="23">
        <f>Enduser_Deliverytime-HubVN_Pickup_Time</f>
        <v>0.1479166667</v>
      </c>
      <c r="U247" s="24">
        <f>HubVN_Receiving_Time-HubCN_Pickup_Time</f>
        <v>3.502777778</v>
      </c>
      <c r="V247" s="24">
        <f>Plan_HubVN_Receiving_Time-Plan_HubCN_Pickup_Time</f>
        <v>1.503472222</v>
      </c>
      <c r="W247" s="4" t="s">
        <v>787</v>
      </c>
      <c r="X247" s="25" t="str">
        <f>IF(LEFT(Khu_Vực,4)="Quận","Quận","Huyện")</f>
        <v>Huyện</v>
      </c>
      <c r="Y247" s="25" t="str">
        <f>IFS(Grossweight&lt;=1,"A",AND(1&lt;Grossweight,Grossweight&lt;=2),"B",AND(2&lt;Grossweight,Grossweight&lt;=3),"C",AND(3&lt;Grossweight,Grossweight&lt;=4),"D",Grossweight&gt;=4,"E")</f>
        <v>C</v>
      </c>
      <c r="Z24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75000</v>
      </c>
      <c r="AA247"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24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30000</v>
      </c>
      <c r="AC247" s="26">
        <f>IF(Carrier_2="ECLogistics",0.167,IF(Carrier_2="LogExpress",0.139,0.104))</f>
        <v>0.167</v>
      </c>
    </row>
    <row r="248" ht="15.75" customHeight="1">
      <c r="A248" s="4" t="s">
        <v>788</v>
      </c>
      <c r="B248" s="4" t="s">
        <v>270</v>
      </c>
      <c r="C248" s="4">
        <v>130116.0</v>
      </c>
      <c r="D248" s="4" t="str">
        <f>HubVN_ID</f>
        <v>LECVNHĐ</v>
      </c>
      <c r="E248" s="4">
        <v>3.0</v>
      </c>
      <c r="F248" s="4">
        <v>1.7</v>
      </c>
      <c r="G248" s="5" t="s">
        <v>789</v>
      </c>
      <c r="H248" s="4" t="s">
        <v>32</v>
      </c>
      <c r="I248" s="6">
        <v>107000.0</v>
      </c>
      <c r="J248" s="7">
        <v>44648.34861111111</v>
      </c>
      <c r="K248" s="8">
        <v>44654.44861111111</v>
      </c>
      <c r="L248" s="7">
        <v>44654.760416666664</v>
      </c>
      <c r="M248" s="4"/>
      <c r="N248" s="9" t="s">
        <v>33</v>
      </c>
      <c r="O248" s="4">
        <v>0.0</v>
      </c>
      <c r="P248" s="4" t="s">
        <v>40</v>
      </c>
      <c r="Q248" s="10">
        <v>2.0</v>
      </c>
      <c r="R248" s="11">
        <f>Enduser_Deliverytime-Order_Create_Time</f>
        <v>6.411805556</v>
      </c>
      <c r="S248" s="11">
        <f>Enduser_Plan_Deliverytime-Order_Create_Time</f>
        <v>6.1</v>
      </c>
      <c r="T248" s="11">
        <f>Enduser_Deliverytime-HubVN_Pickup_Time</f>
        <v>0.1451388889</v>
      </c>
      <c r="U248" s="12">
        <f>HubVN_Receiving_Time-HubCN_Pickup_Time</f>
        <v>1.834027778</v>
      </c>
      <c r="V248" s="12">
        <f>Plan_HubVN_Receiving_Time-Plan_HubCN_Pickup_Time</f>
        <v>3.004861111</v>
      </c>
      <c r="W248" s="4" t="s">
        <v>45</v>
      </c>
      <c r="X248" s="13" t="str">
        <f>IF(LEFT(Khu_Vực,4)="Quận","Quận","Huyện")</f>
        <v>Quận</v>
      </c>
      <c r="Y248" s="13" t="str">
        <f>IFS(Grossweight&lt;=1,"A",AND(1&lt;Grossweight,Grossweight&lt;=2),"B",AND(2&lt;Grossweight,Grossweight&lt;=3),"C",AND(3&lt;Grossweight,Grossweight&lt;=4),"D",Grossweight&gt;=4,"E")</f>
        <v>B</v>
      </c>
      <c r="Z24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34000</v>
      </c>
      <c r="AA248" s="14" t="s">
        <v>40</v>
      </c>
      <c r="AB24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34000</v>
      </c>
      <c r="AC248" s="14">
        <f>IF(Carrier_2="ECLogistics",0.167,IF(Carrier_2="LogExpress",0.139,0.104))</f>
        <v>0.139</v>
      </c>
    </row>
    <row r="249" ht="15.75" customHeight="1">
      <c r="A249" s="15" t="s">
        <v>790</v>
      </c>
      <c r="B249" s="15" t="s">
        <v>791</v>
      </c>
      <c r="C249" s="15">
        <v>130042.0</v>
      </c>
      <c r="D249" s="15" t="str">
        <f>HubVN_ID</f>
        <v>LECVNLB</v>
      </c>
      <c r="E249" s="15">
        <v>3.0</v>
      </c>
      <c r="F249" s="15">
        <v>2.0</v>
      </c>
      <c r="G249" s="16" t="s">
        <v>792</v>
      </c>
      <c r="H249" s="15" t="s">
        <v>32</v>
      </c>
      <c r="I249" s="17">
        <v>126680.0</v>
      </c>
      <c r="J249" s="18">
        <v>44649.618055555555</v>
      </c>
      <c r="K249" s="19">
        <v>44654.40833333333</v>
      </c>
      <c r="L249" s="18">
        <v>44655.58611111111</v>
      </c>
      <c r="M249" s="15"/>
      <c r="N249" s="21" t="s">
        <v>33</v>
      </c>
      <c r="O249" s="15">
        <v>0.0</v>
      </c>
      <c r="P249" s="15" t="s">
        <v>34</v>
      </c>
      <c r="Q249" s="22">
        <v>3.0</v>
      </c>
      <c r="R249" s="23">
        <f>Enduser_Deliverytime-Order_Create_Time</f>
        <v>5.968055556</v>
      </c>
      <c r="S249" s="23">
        <f>Enduser_Plan_Deliverytime-Order_Create_Time</f>
        <v>4.790277778</v>
      </c>
      <c r="T249" s="23">
        <f>Enduser_Deliverytime-HubVN_Pickup_Time</f>
        <v>0.20625</v>
      </c>
      <c r="U249" s="24">
        <f>HubVN_Receiving_Time-HubCN_Pickup_Time</f>
        <v>3.001388889</v>
      </c>
      <c r="V249" s="24">
        <f>Plan_HubVN_Receiving_Time-Plan_HubCN_Pickup_Time</f>
        <v>3.504861111</v>
      </c>
      <c r="W249" s="4" t="s">
        <v>93</v>
      </c>
      <c r="X249" s="25" t="str">
        <f>IF(LEFT(Khu_Vực,4)="Quận","Quận","Huyện")</f>
        <v>Quận</v>
      </c>
      <c r="Y249" s="25" t="str">
        <f>IFS(Grossweight&lt;=1,"A",AND(1&lt;Grossweight,Grossweight&lt;=2),"B",AND(2&lt;Grossweight,Grossweight&lt;=3),"C",AND(3&lt;Grossweight,Grossweight&lt;=4),"D",Grossweight&gt;=4,"E")</f>
        <v>B</v>
      </c>
      <c r="Z24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20000</v>
      </c>
      <c r="AA249" s="26" t="s">
        <v>40</v>
      </c>
      <c r="AB24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40000</v>
      </c>
      <c r="AC249" s="26">
        <f>IF(Carrier_2="ECLogistics",0.167,IF(Carrier_2="LogExpress",0.139,0.104))</f>
        <v>0.139</v>
      </c>
    </row>
    <row r="250" ht="15.75" customHeight="1">
      <c r="A250" s="4" t="s">
        <v>793</v>
      </c>
      <c r="B250" s="4" t="s">
        <v>794</v>
      </c>
      <c r="C250" s="4">
        <v>130011.0</v>
      </c>
      <c r="D250" s="4" t="str">
        <f>HubVN_ID</f>
        <v>LECVNLB</v>
      </c>
      <c r="E250" s="4">
        <v>1.0</v>
      </c>
      <c r="F250" s="4">
        <v>2.0</v>
      </c>
      <c r="G250" s="5" t="s">
        <v>795</v>
      </c>
      <c r="H250" s="4" t="s">
        <v>32</v>
      </c>
      <c r="I250" s="6">
        <v>207230.0</v>
      </c>
      <c r="J250" s="7">
        <v>44649.125</v>
      </c>
      <c r="K250" s="8">
        <v>44654.66875</v>
      </c>
      <c r="L250" s="7">
        <v>44655.59166666667</v>
      </c>
      <c r="M250" s="4"/>
      <c r="N250" s="9" t="s">
        <v>33</v>
      </c>
      <c r="O250" s="4">
        <v>0.0</v>
      </c>
      <c r="P250" s="4" t="s">
        <v>34</v>
      </c>
      <c r="Q250" s="10">
        <v>2.0</v>
      </c>
      <c r="R250" s="11">
        <f>Enduser_Deliverytime-Order_Create_Time</f>
        <v>6.466666667</v>
      </c>
      <c r="S250" s="11">
        <f>Enduser_Plan_Deliverytime-Order_Create_Time</f>
        <v>5.54375</v>
      </c>
      <c r="T250" s="11">
        <f>Enduser_Deliverytime-HubVN_Pickup_Time</f>
        <v>0.2055555556</v>
      </c>
      <c r="U250" s="12">
        <f>HubVN_Receiving_Time-HubCN_Pickup_Time</f>
        <v>3.004861111</v>
      </c>
      <c r="V250" s="12">
        <f>Plan_HubVN_Receiving_Time-Plan_HubCN_Pickup_Time</f>
        <v>3.002777778</v>
      </c>
      <c r="W250" s="4" t="s">
        <v>97</v>
      </c>
      <c r="X250" s="13" t="str">
        <f>IF(LEFT(Khu_Vực,4)="Quận","Quận","Huyện")</f>
        <v>Quận</v>
      </c>
      <c r="Y250" s="13" t="str">
        <f>IFS(Grossweight&lt;=1,"A",AND(1&lt;Grossweight,Grossweight&lt;=2),"B",AND(2&lt;Grossweight,Grossweight&lt;=3),"C",AND(3&lt;Grossweight,Grossweight&lt;=4),"D",Grossweight&gt;=4,"E")</f>
        <v>B</v>
      </c>
      <c r="Z25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20000</v>
      </c>
      <c r="AA250" s="14" t="s">
        <v>40</v>
      </c>
      <c r="AB25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40000</v>
      </c>
      <c r="AC250" s="14">
        <f>IF(Carrier_2="ECLogistics",0.167,IF(Carrier_2="LogExpress",0.139,0.104))</f>
        <v>0.139</v>
      </c>
    </row>
    <row r="251" ht="15.75" customHeight="1">
      <c r="A251" s="15" t="s">
        <v>796</v>
      </c>
      <c r="B251" s="15" t="s">
        <v>797</v>
      </c>
      <c r="C251" s="15">
        <v>130442.0</v>
      </c>
      <c r="D251" s="15" t="str">
        <f>HubVN_ID</f>
        <v>LECVNLB</v>
      </c>
      <c r="E251" s="15">
        <v>5.0</v>
      </c>
      <c r="F251" s="15">
        <v>1.7</v>
      </c>
      <c r="G251" s="16" t="s">
        <v>798</v>
      </c>
      <c r="H251" s="15" t="s">
        <v>32</v>
      </c>
      <c r="I251" s="17">
        <v>29900.0</v>
      </c>
      <c r="J251" s="18">
        <v>44646.74375</v>
      </c>
      <c r="K251" s="19">
        <v>44652.39791666667</v>
      </c>
      <c r="L251" s="18">
        <v>44653.53611111111</v>
      </c>
      <c r="M251" s="15"/>
      <c r="N251" s="21" t="s">
        <v>33</v>
      </c>
      <c r="O251" s="15">
        <v>0.0</v>
      </c>
      <c r="P251" s="15" t="s">
        <v>34</v>
      </c>
      <c r="Q251" s="22">
        <v>2.0</v>
      </c>
      <c r="R251" s="23">
        <f>Enduser_Deliverytime-Order_Create_Time</f>
        <v>6.792361111</v>
      </c>
      <c r="S251" s="23">
        <f>Enduser_Plan_Deliverytime-Order_Create_Time</f>
        <v>5.654166667</v>
      </c>
      <c r="T251" s="23">
        <f>Enduser_Deliverytime-HubVN_Pickup_Time</f>
        <v>0.1625</v>
      </c>
      <c r="U251" s="24">
        <f>HubVN_Receiving_Time-HubCN_Pickup_Time</f>
        <v>3.000694444</v>
      </c>
      <c r="V251" s="24">
        <f>Plan_HubVN_Receiving_Time-Plan_HubCN_Pickup_Time</f>
        <v>3.005555556</v>
      </c>
      <c r="W251" s="4" t="s">
        <v>120</v>
      </c>
      <c r="X251" s="25" t="str">
        <f>IF(LEFT(Khu_Vực,4)="Quận","Quận","Huyện")</f>
        <v>Quận</v>
      </c>
      <c r="Y251" s="25" t="str">
        <f>IFS(Grossweight&lt;=1,"A",AND(1&lt;Grossweight,Grossweight&lt;=2),"B",AND(2&lt;Grossweight,Grossweight&lt;=3),"C",AND(3&lt;Grossweight,Grossweight&lt;=4),"D",Grossweight&gt;=4,"E")</f>
        <v>B</v>
      </c>
      <c r="Z25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17000</v>
      </c>
      <c r="AA251" s="26" t="s">
        <v>40</v>
      </c>
      <c r="AB25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34000</v>
      </c>
      <c r="AC251" s="26">
        <f>IF(Carrier_2="ECLogistics",0.167,IF(Carrier_2="LogExpress",0.139,0.104))</f>
        <v>0.139</v>
      </c>
    </row>
    <row r="252" ht="15.75" customHeight="1">
      <c r="A252" s="4" t="s">
        <v>799</v>
      </c>
      <c r="B252" s="4" t="s">
        <v>800</v>
      </c>
      <c r="C252" s="4">
        <v>130391.0</v>
      </c>
      <c r="D252" s="4" t="str">
        <f>HubVN_ID</f>
        <v>LECVNTL</v>
      </c>
      <c r="E252" s="4">
        <v>3.0</v>
      </c>
      <c r="F252" s="4">
        <v>3.9</v>
      </c>
      <c r="G252" s="5" t="s">
        <v>801</v>
      </c>
      <c r="H252" s="4" t="s">
        <v>32</v>
      </c>
      <c r="I252" s="6">
        <v>99000.0</v>
      </c>
      <c r="J252" s="7">
        <v>44649.17291666667</v>
      </c>
      <c r="K252" s="8">
        <v>44653.64027777778</v>
      </c>
      <c r="L252" s="7">
        <v>44654.618055555555</v>
      </c>
      <c r="M252" s="4"/>
      <c r="N252" s="9" t="s">
        <v>33</v>
      </c>
      <c r="O252" s="4">
        <v>0.0</v>
      </c>
      <c r="P252" s="4" t="s">
        <v>34</v>
      </c>
      <c r="Q252" s="10">
        <v>3.0</v>
      </c>
      <c r="R252" s="11">
        <f>Enduser_Deliverytime-Order_Create_Time</f>
        <v>5.445138889</v>
      </c>
      <c r="S252" s="11">
        <f>Enduser_Plan_Deliverytime-Order_Create_Time</f>
        <v>4.467361111</v>
      </c>
      <c r="T252" s="11">
        <f>Enduser_Deliverytime-HubVN_Pickup_Time</f>
        <v>0.2076388889</v>
      </c>
      <c r="U252" s="12">
        <f>HubVN_Receiving_Time-HubCN_Pickup_Time</f>
        <v>4.00625</v>
      </c>
      <c r="V252" s="12">
        <f>Plan_HubVN_Receiving_Time-Plan_HubCN_Pickup_Time</f>
        <v>3.504166667</v>
      </c>
      <c r="W252" s="4" t="s">
        <v>49</v>
      </c>
      <c r="X252" s="13" t="str">
        <f>IF(LEFT(Khu_Vực,4)="Quận","Quận","Huyện")</f>
        <v>Quận</v>
      </c>
      <c r="Y252" s="13" t="str">
        <f>IFS(Grossweight&lt;=1,"A",AND(1&lt;Grossweight,Grossweight&lt;=2),"B",AND(2&lt;Grossweight,Grossweight&lt;=3),"C",AND(3&lt;Grossweight,Grossweight&lt;=4),"D",Grossweight&gt;=4,"E")</f>
        <v>D</v>
      </c>
      <c r="Z25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39000</v>
      </c>
      <c r="AA252"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25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39000</v>
      </c>
      <c r="AC252" s="14">
        <f>IF(Carrier_2="ECLogistics",0.167,IF(Carrier_2="LogExpress",0.139,0.104))</f>
        <v>0.167</v>
      </c>
    </row>
    <row r="253" ht="15.75" customHeight="1">
      <c r="A253" s="15" t="s">
        <v>802</v>
      </c>
      <c r="B253" s="15" t="s">
        <v>803</v>
      </c>
      <c r="C253" s="15">
        <v>130206.0</v>
      </c>
      <c r="D253" s="15" t="str">
        <f>HubVN_ID</f>
        <v>LECVNTL</v>
      </c>
      <c r="E253" s="15">
        <v>3.0</v>
      </c>
      <c r="F253" s="15">
        <v>4.8</v>
      </c>
      <c r="G253" s="16" t="s">
        <v>804</v>
      </c>
      <c r="H253" s="15" t="s">
        <v>32</v>
      </c>
      <c r="I253" s="17">
        <v>185500.0</v>
      </c>
      <c r="J253" s="18">
        <v>44649.611805555556</v>
      </c>
      <c r="K253" s="19">
        <v>44654.634722222225</v>
      </c>
      <c r="L253" s="18">
        <v>44655.59652777778</v>
      </c>
      <c r="M253" s="15"/>
      <c r="N253" s="21" t="s">
        <v>33</v>
      </c>
      <c r="O253" s="15">
        <v>0.0</v>
      </c>
      <c r="P253" s="15" t="s">
        <v>34</v>
      </c>
      <c r="Q253" s="22">
        <v>3.0</v>
      </c>
      <c r="R253" s="23">
        <f>Enduser_Deliverytime-Order_Create_Time</f>
        <v>5.984722222</v>
      </c>
      <c r="S253" s="23">
        <f>Enduser_Plan_Deliverytime-Order_Create_Time</f>
        <v>5.022916667</v>
      </c>
      <c r="T253" s="23">
        <f>Enduser_Deliverytime-HubVN_Pickup_Time</f>
        <v>0.2034722222</v>
      </c>
      <c r="U253" s="24">
        <f>HubVN_Receiving_Time-HubCN_Pickup_Time</f>
        <v>5.004861111</v>
      </c>
      <c r="V253" s="24">
        <f>Plan_HubVN_Receiving_Time-Plan_HubCN_Pickup_Time</f>
        <v>3.502777778</v>
      </c>
      <c r="W253" s="4" t="s">
        <v>49</v>
      </c>
      <c r="X253" s="25" t="str">
        <f>IF(LEFT(Khu_Vực,4)="Quận","Quận","Huyện")</f>
        <v>Quận</v>
      </c>
      <c r="Y253" s="25" t="str">
        <f>IFS(Grossweight&lt;=1,"A",AND(1&lt;Grossweight,Grossweight&lt;=2),"B",AND(2&lt;Grossweight,Grossweight&lt;=3),"C",AND(3&lt;Grossweight,Grossweight&lt;=4),"D",Grossweight&gt;=4,"E")</f>
        <v>E</v>
      </c>
      <c r="Z25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48000</v>
      </c>
      <c r="AA25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25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48000</v>
      </c>
      <c r="AC253" s="26">
        <f>IF(Carrier_2="ECLogistics",0.167,IF(Carrier_2="LogExpress",0.139,0.104))</f>
        <v>0.167</v>
      </c>
    </row>
    <row r="254" ht="15.75" customHeight="1">
      <c r="A254" s="4" t="s">
        <v>805</v>
      </c>
      <c r="B254" s="4" t="s">
        <v>806</v>
      </c>
      <c r="C254" s="4">
        <v>130320.0</v>
      </c>
      <c r="D254" s="4" t="str">
        <f>HubVN_ID</f>
        <v>LECVNLB</v>
      </c>
      <c r="E254" s="4">
        <v>5.0</v>
      </c>
      <c r="F254" s="4">
        <v>1.2</v>
      </c>
      <c r="G254" s="5" t="s">
        <v>807</v>
      </c>
      <c r="H254" s="4" t="s">
        <v>32</v>
      </c>
      <c r="I254" s="6">
        <v>47500.0</v>
      </c>
      <c r="J254" s="7">
        <v>44648.709027777775</v>
      </c>
      <c r="K254" s="8">
        <v>44653.65555555555</v>
      </c>
      <c r="L254" s="7">
        <v>44654.73333333333</v>
      </c>
      <c r="M254" s="4"/>
      <c r="N254" s="9" t="s">
        <v>33</v>
      </c>
      <c r="O254" s="4">
        <v>0.0</v>
      </c>
      <c r="P254" s="4" t="s">
        <v>34</v>
      </c>
      <c r="Q254" s="10">
        <v>2.0</v>
      </c>
      <c r="R254" s="11">
        <f>Enduser_Deliverytime-Order_Create_Time</f>
        <v>6.024305556</v>
      </c>
      <c r="S254" s="11">
        <f>Enduser_Plan_Deliverytime-Order_Create_Time</f>
        <v>4.946527778</v>
      </c>
      <c r="T254" s="11">
        <f>Enduser_Deliverytime-HubVN_Pickup_Time</f>
        <v>0.07708333333</v>
      </c>
      <c r="U254" s="12">
        <f>HubVN_Receiving_Time-HubCN_Pickup_Time</f>
        <v>3.500694444</v>
      </c>
      <c r="V254" s="12">
        <f>Plan_HubVN_Receiving_Time-Plan_HubCN_Pickup_Time</f>
        <v>1.501388889</v>
      </c>
      <c r="W254" s="4" t="s">
        <v>97</v>
      </c>
      <c r="X254" s="13" t="str">
        <f>IF(LEFT(Khu_Vực,4)="Quận","Quận","Huyện")</f>
        <v>Quận</v>
      </c>
      <c r="Y254" s="13" t="str">
        <f>IFS(Grossweight&lt;=1,"A",AND(1&lt;Grossweight,Grossweight&lt;=2),"B",AND(2&lt;Grossweight,Grossweight&lt;=3),"C",AND(3&lt;Grossweight,Grossweight&lt;=4),"D",Grossweight&gt;=4,"E")</f>
        <v>B</v>
      </c>
      <c r="Z25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12000</v>
      </c>
      <c r="AA254" s="14" t="s">
        <v>40</v>
      </c>
      <c r="AB25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24000</v>
      </c>
      <c r="AC254" s="14">
        <f>IF(Carrier_2="ECLogistics",0.167,IF(Carrier_2="LogExpress",0.139,0.104))</f>
        <v>0.139</v>
      </c>
    </row>
    <row r="255" ht="15.75" customHeight="1">
      <c r="A255" s="15" t="s">
        <v>808</v>
      </c>
      <c r="B255" s="15" t="s">
        <v>809</v>
      </c>
      <c r="C255" s="15">
        <v>130207.0</v>
      </c>
      <c r="D255" s="15" t="str">
        <f>HubVN_ID</f>
        <v>LECVNLB</v>
      </c>
      <c r="E255" s="15">
        <v>1.0</v>
      </c>
      <c r="F255" s="15">
        <v>2.5</v>
      </c>
      <c r="G255" s="16" t="s">
        <v>810</v>
      </c>
      <c r="H255" s="15" t="s">
        <v>53</v>
      </c>
      <c r="I255" s="17">
        <v>0.0</v>
      </c>
      <c r="J255" s="18">
        <v>44647.32986111111</v>
      </c>
      <c r="K255" s="19">
        <v>44651.64097222222</v>
      </c>
      <c r="L255" s="18">
        <v>44652.728472222225</v>
      </c>
      <c r="M255" s="15"/>
      <c r="N255" s="21" t="s">
        <v>33</v>
      </c>
      <c r="O255" s="15">
        <v>0.0</v>
      </c>
      <c r="P255" s="15" t="s">
        <v>64</v>
      </c>
      <c r="Q255" s="22">
        <v>3.0</v>
      </c>
      <c r="R255" s="23">
        <f>Enduser_Deliverytime-Order_Create_Time</f>
        <v>5.398611111</v>
      </c>
      <c r="S255" s="23">
        <f>Enduser_Plan_Deliverytime-Order_Create_Time</f>
        <v>4.311111111</v>
      </c>
      <c r="T255" s="23">
        <f>Enduser_Deliverytime-HubVN_Pickup_Time</f>
        <v>0.1611111111</v>
      </c>
      <c r="U255" s="24">
        <f>HubVN_Receiving_Time-HubCN_Pickup_Time</f>
        <v>3.002777778</v>
      </c>
      <c r="V255" s="24">
        <f>Plan_HubVN_Receiving_Time-Plan_HubCN_Pickup_Time</f>
        <v>3.005555556</v>
      </c>
      <c r="W255" s="4" t="s">
        <v>35</v>
      </c>
      <c r="X255" s="25" t="str">
        <f>IF(LEFT(Khu_Vực,4)="Quận","Quận","Huyện")</f>
        <v>Quận</v>
      </c>
      <c r="Y255" s="25" t="str">
        <f>IFS(Grossweight&lt;=1,"A",AND(1&lt;Grossweight,Grossweight&lt;=2),"B",AND(2&lt;Grossweight,Grossweight&lt;=3),"C",AND(3&lt;Grossweight,Grossweight&lt;=4),"D",Grossweight&gt;=4,"E")</f>
        <v>C</v>
      </c>
      <c r="Z25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61000</v>
      </c>
      <c r="AA25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25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25000</v>
      </c>
      <c r="AC255" s="26">
        <f>IF(Carrier_2="ECLogistics",0.167,IF(Carrier_2="LogExpress",0.139,0.104))</f>
        <v>0.167</v>
      </c>
    </row>
    <row r="256" ht="15.75" customHeight="1">
      <c r="A256" s="4" t="s">
        <v>811</v>
      </c>
      <c r="B256" s="4" t="s">
        <v>812</v>
      </c>
      <c r="C256" s="4">
        <v>130329.0</v>
      </c>
      <c r="D256" s="4" t="str">
        <f>HubVN_ID</f>
        <v>LECVNHĐ</v>
      </c>
      <c r="E256" s="4">
        <v>3.0</v>
      </c>
      <c r="F256" s="4">
        <v>2.9</v>
      </c>
      <c r="G256" s="5" t="s">
        <v>813</v>
      </c>
      <c r="H256" s="4" t="s">
        <v>53</v>
      </c>
      <c r="I256" s="6">
        <v>0.0</v>
      </c>
      <c r="J256" s="7">
        <v>44646.67013888889</v>
      </c>
      <c r="K256" s="8">
        <v>44654.44097222222</v>
      </c>
      <c r="L256" s="7">
        <v>44654.73611111111</v>
      </c>
      <c r="M256" s="4"/>
      <c r="N256" s="9" t="s">
        <v>33</v>
      </c>
      <c r="O256" s="4">
        <v>0.0</v>
      </c>
      <c r="P256" s="4" t="s">
        <v>34</v>
      </c>
      <c r="Q256" s="10">
        <v>1.0</v>
      </c>
      <c r="R256" s="11">
        <f>Enduser_Deliverytime-Order_Create_Time</f>
        <v>8.065972222</v>
      </c>
      <c r="S256" s="11">
        <f>Enduser_Plan_Deliverytime-Order_Create_Time</f>
        <v>7.770833333</v>
      </c>
      <c r="T256" s="11">
        <f>Enduser_Deliverytime-HubVN_Pickup_Time</f>
        <v>0.07986111111</v>
      </c>
      <c r="U256" s="12">
        <f>HubVN_Receiving_Time-HubCN_Pickup_Time</f>
        <v>3.500694444</v>
      </c>
      <c r="V256" s="12">
        <f>Plan_HubVN_Receiving_Time-Plan_HubCN_Pickup_Time</f>
        <v>3.002777778</v>
      </c>
      <c r="W256" s="4" t="s">
        <v>45</v>
      </c>
      <c r="X256" s="13" t="str">
        <f>IF(LEFT(Khu_Vực,4)="Quận","Quận","Huyện")</f>
        <v>Quận</v>
      </c>
      <c r="Y256" s="13" t="str">
        <f>IFS(Grossweight&lt;=1,"A",AND(1&lt;Grossweight,Grossweight&lt;=2),"B",AND(2&lt;Grossweight,Grossweight&lt;=3),"C",AND(3&lt;Grossweight,Grossweight&lt;=4),"D",Grossweight&gt;=4,"E")</f>
        <v>C</v>
      </c>
      <c r="Z25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29000</v>
      </c>
      <c r="AA25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25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29000</v>
      </c>
      <c r="AC256" s="14">
        <f>IF(Carrier_2="ECLogistics",0.167,IF(Carrier_2="LogExpress",0.139,0.104))</f>
        <v>0.167</v>
      </c>
    </row>
    <row r="257" ht="15.75" customHeight="1">
      <c r="A257" s="15" t="s">
        <v>814</v>
      </c>
      <c r="B257" s="15" t="s">
        <v>815</v>
      </c>
      <c r="C257" s="15">
        <v>130020.0</v>
      </c>
      <c r="D257" s="15" t="str">
        <f>HubVN_ID</f>
        <v>LECVNLB</v>
      </c>
      <c r="E257" s="15">
        <v>5.0</v>
      </c>
      <c r="F257" s="15">
        <v>1.9</v>
      </c>
      <c r="G257" s="16" t="s">
        <v>816</v>
      </c>
      <c r="H257" s="15" t="s">
        <v>32</v>
      </c>
      <c r="I257" s="17">
        <v>199400.0</v>
      </c>
      <c r="J257" s="18">
        <v>44648.354166666664</v>
      </c>
      <c r="K257" s="19">
        <v>44653.430555555555</v>
      </c>
      <c r="L257" s="18">
        <v>44653.720138888886</v>
      </c>
      <c r="M257" s="15"/>
      <c r="N257" s="21" t="s">
        <v>33</v>
      </c>
      <c r="O257" s="15">
        <v>0.0</v>
      </c>
      <c r="P257" s="15" t="s">
        <v>34</v>
      </c>
      <c r="Q257" s="22">
        <v>3.0</v>
      </c>
      <c r="R257" s="23">
        <f>Enduser_Deliverytime-Order_Create_Time</f>
        <v>5.365972222</v>
      </c>
      <c r="S257" s="23">
        <f>Enduser_Plan_Deliverytime-Order_Create_Time</f>
        <v>5.076388889</v>
      </c>
      <c r="T257" s="23">
        <f>Enduser_Deliverytime-HubVN_Pickup_Time</f>
        <v>0.08055555556</v>
      </c>
      <c r="U257" s="24">
        <f>HubVN_Receiving_Time-HubCN_Pickup_Time</f>
        <v>3.501388889</v>
      </c>
      <c r="V257" s="24">
        <f>Plan_HubVN_Receiving_Time-Plan_HubCN_Pickup_Time</f>
        <v>1.504166667</v>
      </c>
      <c r="W257" s="4" t="s">
        <v>120</v>
      </c>
      <c r="X257" s="25" t="str">
        <f>IF(LEFT(Khu_Vực,4)="Quận","Quận","Huyện")</f>
        <v>Quận</v>
      </c>
      <c r="Y257" s="25" t="str">
        <f>IFS(Grossweight&lt;=1,"A",AND(1&lt;Grossweight,Grossweight&lt;=2),"B",AND(2&lt;Grossweight,Grossweight&lt;=3),"C",AND(3&lt;Grossweight,Grossweight&lt;=4),"D",Grossweight&gt;=4,"E")</f>
        <v>B</v>
      </c>
      <c r="Z25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19000</v>
      </c>
      <c r="AA257" s="26" t="s">
        <v>40</v>
      </c>
      <c r="AB25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38000</v>
      </c>
      <c r="AC257" s="26">
        <f>IF(Carrier_2="ECLogistics",0.167,IF(Carrier_2="LogExpress",0.139,0.104))</f>
        <v>0.139</v>
      </c>
    </row>
    <row r="258" ht="15.75" customHeight="1">
      <c r="A258" s="4" t="s">
        <v>817</v>
      </c>
      <c r="B258" s="4" t="s">
        <v>818</v>
      </c>
      <c r="C258" s="4">
        <v>130418.0</v>
      </c>
      <c r="D258" s="4" t="str">
        <f>HubVN_ID</f>
        <v>LECVNHĐ</v>
      </c>
      <c r="E258" s="4">
        <v>2.0</v>
      </c>
      <c r="F258" s="4">
        <v>3.7</v>
      </c>
      <c r="G258" s="5" t="s">
        <v>819</v>
      </c>
      <c r="H258" s="4" t="s">
        <v>32</v>
      </c>
      <c r="I258" s="6">
        <v>35598.0</v>
      </c>
      <c r="J258" s="7">
        <v>44647.17638888889</v>
      </c>
      <c r="K258" s="8">
        <v>44653.674305555556</v>
      </c>
      <c r="L258" s="7">
        <v>44654.728472222225</v>
      </c>
      <c r="M258" s="4"/>
      <c r="N258" s="9" t="s">
        <v>33</v>
      </c>
      <c r="O258" s="4">
        <v>0.0</v>
      </c>
      <c r="P258" s="4" t="s">
        <v>34</v>
      </c>
      <c r="Q258" s="10">
        <v>1.0</v>
      </c>
      <c r="R258" s="11">
        <f>Enduser_Deliverytime-Order_Create_Time</f>
        <v>7.552083333</v>
      </c>
      <c r="S258" s="11">
        <f>Enduser_Plan_Deliverytime-Order_Create_Time</f>
        <v>6.497916667</v>
      </c>
      <c r="T258" s="11">
        <f>Enduser_Deliverytime-HubVN_Pickup_Time</f>
        <v>0.08125</v>
      </c>
      <c r="U258" s="12">
        <f>HubVN_Receiving_Time-HubCN_Pickup_Time</f>
        <v>3.504861111</v>
      </c>
      <c r="V258" s="12">
        <f>Plan_HubVN_Receiving_Time-Plan_HubCN_Pickup_Time</f>
        <v>3.001388889</v>
      </c>
      <c r="W258" s="4" t="s">
        <v>45</v>
      </c>
      <c r="X258" s="13" t="str">
        <f>IF(LEFT(Khu_Vực,4)="Quận","Quận","Huyện")</f>
        <v>Quận</v>
      </c>
      <c r="Y258" s="13" t="str">
        <f>IFS(Grossweight&lt;=1,"A",AND(1&lt;Grossweight,Grossweight&lt;=2),"B",AND(2&lt;Grossweight,Grossweight&lt;=3),"C",AND(3&lt;Grossweight,Grossweight&lt;=4),"D",Grossweight&gt;=4,"E")</f>
        <v>D</v>
      </c>
      <c r="Z25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37000</v>
      </c>
      <c r="AA25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25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37000</v>
      </c>
      <c r="AC258" s="14">
        <f>IF(Carrier_2="ECLogistics",0.167,IF(Carrier_2="LogExpress",0.139,0.104))</f>
        <v>0.167</v>
      </c>
    </row>
    <row r="259" ht="15.75" customHeight="1">
      <c r="A259" s="15" t="s">
        <v>820</v>
      </c>
      <c r="B259" s="15" t="s">
        <v>821</v>
      </c>
      <c r="C259" s="15">
        <v>130322.0</v>
      </c>
      <c r="D259" s="15" t="str">
        <f>HubVN_ID</f>
        <v>LECVNTL</v>
      </c>
      <c r="E259" s="15">
        <v>4.0</v>
      </c>
      <c r="F259" s="15">
        <v>2.8</v>
      </c>
      <c r="G259" s="16" t="s">
        <v>822</v>
      </c>
      <c r="H259" s="15" t="s">
        <v>32</v>
      </c>
      <c r="I259" s="17">
        <v>186000.0</v>
      </c>
      <c r="J259" s="18">
        <v>44647.263194444444</v>
      </c>
      <c r="K259" s="19">
        <v>44652.38125</v>
      </c>
      <c r="L259" s="18">
        <v>44653.58194444444</v>
      </c>
      <c r="M259" s="15"/>
      <c r="N259" s="21" t="s">
        <v>33</v>
      </c>
      <c r="O259" s="15">
        <v>0.0</v>
      </c>
      <c r="P259" s="15" t="s">
        <v>34</v>
      </c>
      <c r="Q259" s="22">
        <v>2.0</v>
      </c>
      <c r="R259" s="23">
        <f>Enduser_Deliverytime-Order_Create_Time</f>
        <v>6.31875</v>
      </c>
      <c r="S259" s="23">
        <f>Enduser_Plan_Deliverytime-Order_Create_Time</f>
        <v>5.118055556</v>
      </c>
      <c r="T259" s="23">
        <f>Enduser_Deliverytime-HubVN_Pickup_Time</f>
        <v>0.2027777778</v>
      </c>
      <c r="U259" s="24">
        <f>HubVN_Receiving_Time-HubCN_Pickup_Time</f>
        <v>3.00625</v>
      </c>
      <c r="V259" s="24">
        <f>Plan_HubVN_Receiving_Time-Plan_HubCN_Pickup_Time</f>
        <v>1.50625</v>
      </c>
      <c r="W259" s="4" t="s">
        <v>49</v>
      </c>
      <c r="X259" s="25" t="str">
        <f>IF(LEFT(Khu_Vực,4)="Quận","Quận","Huyện")</f>
        <v>Quận</v>
      </c>
      <c r="Y259" s="25" t="str">
        <f>IFS(Grossweight&lt;=1,"A",AND(1&lt;Grossweight,Grossweight&lt;=2),"B",AND(2&lt;Grossweight,Grossweight&lt;=3),"C",AND(3&lt;Grossweight,Grossweight&lt;=4),"D",Grossweight&gt;=4,"E")</f>
        <v>C</v>
      </c>
      <c r="Z25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28000</v>
      </c>
      <c r="AA25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25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28000</v>
      </c>
      <c r="AC259" s="26">
        <f>IF(Carrier_2="ECLogistics",0.167,IF(Carrier_2="LogExpress",0.139,0.104))</f>
        <v>0.167</v>
      </c>
    </row>
    <row r="260" ht="15.75" customHeight="1">
      <c r="A260" s="4" t="s">
        <v>823</v>
      </c>
      <c r="B260" s="4" t="s">
        <v>824</v>
      </c>
      <c r="C260" s="4">
        <v>130170.0</v>
      </c>
      <c r="D260" s="4" t="str">
        <f>HubVN_ID</f>
        <v>LECVNLB</v>
      </c>
      <c r="E260" s="4">
        <v>5.0</v>
      </c>
      <c r="F260" s="4">
        <v>3.7</v>
      </c>
      <c r="G260" s="5" t="s">
        <v>825</v>
      </c>
      <c r="H260" s="4" t="s">
        <v>32</v>
      </c>
      <c r="I260" s="6">
        <v>75600.0</v>
      </c>
      <c r="J260" s="7">
        <v>44649.12986111111</v>
      </c>
      <c r="K260" s="8">
        <v>44654.64722222222</v>
      </c>
      <c r="L260" s="7">
        <v>44655.59305555555</v>
      </c>
      <c r="M260" s="4"/>
      <c r="N260" s="9" t="s">
        <v>33</v>
      </c>
      <c r="O260" s="4">
        <v>0.0</v>
      </c>
      <c r="P260" s="4" t="s">
        <v>34</v>
      </c>
      <c r="Q260" s="10">
        <v>2.0</v>
      </c>
      <c r="R260" s="11">
        <f>Enduser_Deliverytime-Order_Create_Time</f>
        <v>6.463194444</v>
      </c>
      <c r="S260" s="11">
        <f>Enduser_Plan_Deliverytime-Order_Create_Time</f>
        <v>5.517361111</v>
      </c>
      <c r="T260" s="11">
        <f>Enduser_Deliverytime-HubVN_Pickup_Time</f>
        <v>0.2055555556</v>
      </c>
      <c r="U260" s="12">
        <f>HubVN_Receiving_Time-HubCN_Pickup_Time</f>
        <v>3.003472222</v>
      </c>
      <c r="V260" s="12">
        <f>Plan_HubVN_Receiving_Time-Plan_HubCN_Pickup_Time</f>
        <v>3.003472222</v>
      </c>
      <c r="W260" s="4" t="s">
        <v>93</v>
      </c>
      <c r="X260" s="13" t="str">
        <f>IF(LEFT(Khu_Vực,4)="Quận","Quận","Huyện")</f>
        <v>Quận</v>
      </c>
      <c r="Y260" s="13" t="str">
        <f>IFS(Grossweight&lt;=1,"A",AND(1&lt;Grossweight,Grossweight&lt;=2),"B",AND(2&lt;Grossweight,Grossweight&lt;=3),"C",AND(3&lt;Grossweight,Grossweight&lt;=4),"D",Grossweight&gt;=4,"E")</f>
        <v>D</v>
      </c>
      <c r="Z26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37000</v>
      </c>
      <c r="AA26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26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37000</v>
      </c>
      <c r="AC260" s="14">
        <f>IF(Carrier_2="ECLogistics",0.167,IF(Carrier_2="LogExpress",0.139,0.104))</f>
        <v>0.167</v>
      </c>
    </row>
    <row r="261" ht="15.75" customHeight="1">
      <c r="A261" s="15" t="s">
        <v>826</v>
      </c>
      <c r="B261" s="15" t="s">
        <v>827</v>
      </c>
      <c r="C261" s="15">
        <v>130198.0</v>
      </c>
      <c r="D261" s="15" t="str">
        <f>HubVN_ID</f>
        <v>LECVNLB</v>
      </c>
      <c r="E261" s="15">
        <v>1.0</v>
      </c>
      <c r="F261" s="15">
        <v>2.8</v>
      </c>
      <c r="G261" s="16" t="s">
        <v>828</v>
      </c>
      <c r="H261" s="15" t="s">
        <v>53</v>
      </c>
      <c r="I261" s="17">
        <v>0.0</v>
      </c>
      <c r="J261" s="18">
        <v>44649.91527777778</v>
      </c>
      <c r="K261" s="19">
        <v>44655.40972222222</v>
      </c>
      <c r="L261" s="18">
        <v>44655.75277777778</v>
      </c>
      <c r="M261" s="15"/>
      <c r="N261" s="21" t="s">
        <v>33</v>
      </c>
      <c r="O261" s="15">
        <v>0.0</v>
      </c>
      <c r="P261" s="15" t="s">
        <v>40</v>
      </c>
      <c r="Q261" s="22">
        <v>3.0</v>
      </c>
      <c r="R261" s="23">
        <f>Enduser_Deliverytime-Order_Create_Time</f>
        <v>5.8375</v>
      </c>
      <c r="S261" s="23">
        <f>Enduser_Plan_Deliverytime-Order_Create_Time</f>
        <v>5.494444444</v>
      </c>
      <c r="T261" s="23">
        <f>Enduser_Deliverytime-HubVN_Pickup_Time</f>
        <v>0.1444444444</v>
      </c>
      <c r="U261" s="24">
        <f>HubVN_Receiving_Time-HubCN_Pickup_Time</f>
        <v>2.502083333</v>
      </c>
      <c r="V261" s="24">
        <f>Plan_HubVN_Receiving_Time-Plan_HubCN_Pickup_Time</f>
        <v>3.000694444</v>
      </c>
      <c r="W261" s="4" t="s">
        <v>120</v>
      </c>
      <c r="X261" s="25" t="str">
        <f>IF(LEFT(Khu_Vực,4)="Quận","Quận","Huyện")</f>
        <v>Quận</v>
      </c>
      <c r="Y261" s="25" t="str">
        <f>IFS(Grossweight&lt;=1,"A",AND(1&lt;Grossweight,Grossweight&lt;=2),"B",AND(2&lt;Grossweight,Grossweight&lt;=3),"C",AND(3&lt;Grossweight,Grossweight&lt;=4),"D",Grossweight&gt;=4,"E")</f>
        <v>C</v>
      </c>
      <c r="Z26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56000</v>
      </c>
      <c r="AA26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26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28000</v>
      </c>
      <c r="AC261" s="26">
        <f>IF(Carrier_2="ECLogistics",0.167,IF(Carrier_2="LogExpress",0.139,0.104))</f>
        <v>0.167</v>
      </c>
    </row>
    <row r="262" ht="15.75" customHeight="1">
      <c r="A262" s="4" t="s">
        <v>829</v>
      </c>
      <c r="B262" s="4" t="s">
        <v>830</v>
      </c>
      <c r="C262" s="4">
        <v>130020.0</v>
      </c>
      <c r="D262" s="4" t="str">
        <f>HubVN_ID</f>
        <v>LECVNLB</v>
      </c>
      <c r="E262" s="4">
        <v>2.0</v>
      </c>
      <c r="F262" s="4">
        <v>0.1</v>
      </c>
      <c r="G262" s="5" t="s">
        <v>831</v>
      </c>
      <c r="H262" s="4" t="s">
        <v>53</v>
      </c>
      <c r="I262" s="6">
        <v>0.0</v>
      </c>
      <c r="J262" s="7">
        <v>44648.89513888889</v>
      </c>
      <c r="K262" s="8">
        <v>44653.427777777775</v>
      </c>
      <c r="L262" s="7">
        <v>44654.49236111111</v>
      </c>
      <c r="M262" s="4"/>
      <c r="N262" s="9" t="s">
        <v>33</v>
      </c>
      <c r="O262" s="4">
        <v>0.0</v>
      </c>
      <c r="P262" s="4" t="s">
        <v>40</v>
      </c>
      <c r="Q262" s="10">
        <v>3.0</v>
      </c>
      <c r="R262" s="11">
        <f>Enduser_Deliverytime-Order_Create_Time</f>
        <v>5.597222222</v>
      </c>
      <c r="S262" s="11">
        <f>Enduser_Plan_Deliverytime-Order_Create_Time</f>
        <v>4.532638889</v>
      </c>
      <c r="T262" s="11">
        <f>Enduser_Deliverytime-HubVN_Pickup_Time</f>
        <v>0.1006944444</v>
      </c>
      <c r="U262" s="12">
        <f>HubVN_Receiving_Time-HubCN_Pickup_Time</f>
        <v>4.000694444</v>
      </c>
      <c r="V262" s="12">
        <f>Plan_HubVN_Receiving_Time-Plan_HubCN_Pickup_Time</f>
        <v>2.004166667</v>
      </c>
      <c r="W262" s="4" t="s">
        <v>57</v>
      </c>
      <c r="X262" s="13" t="str">
        <f>IF(LEFT(Khu_Vực,4)="Quận","Quận","Huyện")</f>
        <v>Quận</v>
      </c>
      <c r="Y262" s="13" t="str">
        <f>IFS(Grossweight&lt;=1,"A",AND(1&lt;Grossweight,Grossweight&lt;=2),"B",AND(2&lt;Grossweight,Grossweight&lt;=3),"C",AND(3&lt;Grossweight,Grossweight&lt;=4),"D",Grossweight&gt;=4,"E")</f>
        <v>A</v>
      </c>
      <c r="Z26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v>
      </c>
      <c r="AA262"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26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v>
      </c>
      <c r="AC262" s="14">
        <f>IF(Carrier_2="ECLogistics",0.167,IF(Carrier_2="LogExpress",0.139,0.104))</f>
        <v>0.139</v>
      </c>
    </row>
    <row r="263" ht="15.75" customHeight="1">
      <c r="A263" s="15" t="s">
        <v>832</v>
      </c>
      <c r="B263" s="15" t="s">
        <v>833</v>
      </c>
      <c r="C263" s="15">
        <v>130344.0</v>
      </c>
      <c r="D263" s="15" t="str">
        <f>HubVN_ID</f>
        <v>LECVNLB</v>
      </c>
      <c r="E263" s="15">
        <v>5.0</v>
      </c>
      <c r="F263" s="15">
        <v>1.0</v>
      </c>
      <c r="G263" s="16" t="s">
        <v>834</v>
      </c>
      <c r="H263" s="15" t="s">
        <v>32</v>
      </c>
      <c r="I263" s="17">
        <v>188100.0</v>
      </c>
      <c r="J263" s="18">
        <v>44649.17361111111</v>
      </c>
      <c r="K263" s="19">
        <v>44653.65555555555</v>
      </c>
      <c r="L263" s="18">
        <v>44654.49513888889</v>
      </c>
      <c r="M263" s="15"/>
      <c r="N263" s="21" t="s">
        <v>33</v>
      </c>
      <c r="O263" s="15">
        <v>0.0</v>
      </c>
      <c r="P263" s="15" t="s">
        <v>40</v>
      </c>
      <c r="Q263" s="22">
        <v>3.0</v>
      </c>
      <c r="R263" s="23">
        <f>Enduser_Deliverytime-Order_Create_Time</f>
        <v>5.321527778</v>
      </c>
      <c r="S263" s="23">
        <f>Enduser_Plan_Deliverytime-Order_Create_Time</f>
        <v>4.481944444</v>
      </c>
      <c r="T263" s="23">
        <f>Enduser_Deliverytime-HubVN_Pickup_Time</f>
        <v>0.09861111111</v>
      </c>
      <c r="U263" s="24">
        <f>HubVN_Receiving_Time-HubCN_Pickup_Time</f>
        <v>4.003472222</v>
      </c>
      <c r="V263" s="24">
        <f>Plan_HubVN_Receiving_Time-Plan_HubCN_Pickup_Time</f>
        <v>3.502083333</v>
      </c>
      <c r="W263" s="4" t="s">
        <v>120</v>
      </c>
      <c r="X263" s="25" t="str">
        <f>IF(LEFT(Khu_Vực,4)="Quận","Quận","Huyện")</f>
        <v>Quận</v>
      </c>
      <c r="Y263" s="25" t="str">
        <f>IFS(Grossweight&lt;=1,"A",AND(1&lt;Grossweight,Grossweight&lt;=2),"B",AND(2&lt;Grossweight,Grossweight&lt;=3),"C",AND(3&lt;Grossweight,Grossweight&lt;=4),"D",Grossweight&gt;=4,"E")</f>
        <v>A</v>
      </c>
      <c r="Z26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20000</v>
      </c>
      <c r="AA263"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26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263" s="26">
        <f>IF(Carrier_2="ECLogistics",0.167,IF(Carrier_2="LogExpress",0.139,0.104))</f>
        <v>0.139</v>
      </c>
    </row>
    <row r="264" ht="15.75" customHeight="1">
      <c r="A264" s="4" t="s">
        <v>835</v>
      </c>
      <c r="B264" s="4" t="s">
        <v>836</v>
      </c>
      <c r="C264" s="4">
        <v>130011.0</v>
      </c>
      <c r="D264" s="4" t="str">
        <f>HubVN_ID</f>
        <v>LECVNLB</v>
      </c>
      <c r="E264" s="4">
        <v>2.0</v>
      </c>
      <c r="F264" s="4">
        <v>0.2</v>
      </c>
      <c r="G264" s="5" t="s">
        <v>837</v>
      </c>
      <c r="H264" s="4" t="s">
        <v>53</v>
      </c>
      <c r="I264" s="6">
        <v>0.0</v>
      </c>
      <c r="J264" s="7">
        <v>44649.126388888886</v>
      </c>
      <c r="K264" s="8">
        <v>44654.68541666667</v>
      </c>
      <c r="L264" s="7">
        <v>44655.592361111114</v>
      </c>
      <c r="M264" s="4"/>
      <c r="N264" s="9" t="s">
        <v>33</v>
      </c>
      <c r="O264" s="4">
        <v>0.0</v>
      </c>
      <c r="P264" s="4" t="s">
        <v>34</v>
      </c>
      <c r="Q264" s="10">
        <v>2.0</v>
      </c>
      <c r="R264" s="11">
        <f>Enduser_Deliverytime-Order_Create_Time</f>
        <v>6.465972222</v>
      </c>
      <c r="S264" s="11">
        <f>Enduser_Plan_Deliverytime-Order_Create_Time</f>
        <v>5.559027778</v>
      </c>
      <c r="T264" s="11">
        <f>Enduser_Deliverytime-HubVN_Pickup_Time</f>
        <v>0.20625</v>
      </c>
      <c r="U264" s="12">
        <f>HubVN_Receiving_Time-HubCN_Pickup_Time</f>
        <v>3.001388889</v>
      </c>
      <c r="V264" s="12">
        <f>Plan_HubVN_Receiving_Time-Plan_HubCN_Pickup_Time</f>
        <v>3.004166667</v>
      </c>
      <c r="W264" s="4" t="s">
        <v>120</v>
      </c>
      <c r="X264" s="13" t="str">
        <f>IF(LEFT(Khu_Vực,4)="Quận","Quận","Huyện")</f>
        <v>Quận</v>
      </c>
      <c r="Y264" s="13" t="str">
        <f>IFS(Grossweight&lt;=1,"A",AND(1&lt;Grossweight,Grossweight&lt;=2),"B",AND(2&lt;Grossweight,Grossweight&lt;=3),"C",AND(3&lt;Grossweight,Grossweight&lt;=4),"D",Grossweight&gt;=4,"E")</f>
        <v>A</v>
      </c>
      <c r="Z26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v>
      </c>
      <c r="AA264"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26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v>
      </c>
      <c r="AC264" s="14">
        <f>IF(Carrier_2="ECLogistics",0.167,IF(Carrier_2="LogExpress",0.139,0.104))</f>
        <v>0.139</v>
      </c>
    </row>
    <row r="265" ht="15.75" customHeight="1">
      <c r="A265" s="15" t="s">
        <v>838</v>
      </c>
      <c r="B265" s="15" t="s">
        <v>839</v>
      </c>
      <c r="C265" s="15">
        <v>130432.0</v>
      </c>
      <c r="D265" s="15" t="str">
        <f>HubVN_ID</f>
        <v>LECVNLB</v>
      </c>
      <c r="E265" s="15">
        <v>5.0</v>
      </c>
      <c r="F265" s="15">
        <v>3.0</v>
      </c>
      <c r="G265" s="16" t="s">
        <v>840</v>
      </c>
      <c r="H265" s="15" t="s">
        <v>32</v>
      </c>
      <c r="I265" s="17">
        <v>24900.0</v>
      </c>
      <c r="J265" s="18">
        <v>44647.72152777778</v>
      </c>
      <c r="K265" s="19">
        <v>44653.42916666667</v>
      </c>
      <c r="L265" s="18">
        <v>44654.478472222225</v>
      </c>
      <c r="M265" s="15"/>
      <c r="N265" s="21" t="s">
        <v>33</v>
      </c>
      <c r="O265" s="15">
        <v>0.0</v>
      </c>
      <c r="P265" s="15" t="s">
        <v>40</v>
      </c>
      <c r="Q265" s="22">
        <v>2.0</v>
      </c>
      <c r="R265" s="23">
        <f>Enduser_Deliverytime-Order_Create_Time</f>
        <v>6.756944444</v>
      </c>
      <c r="S265" s="23">
        <f>Enduser_Plan_Deliverytime-Order_Create_Time</f>
        <v>5.707638889</v>
      </c>
      <c r="T265" s="23">
        <f>Enduser_Deliverytime-HubVN_Pickup_Time</f>
        <v>0.11875</v>
      </c>
      <c r="U265" s="24">
        <f>HubVN_Receiving_Time-HubCN_Pickup_Time</f>
        <v>4.003472222</v>
      </c>
      <c r="V265" s="24">
        <f>Plan_HubVN_Receiving_Time-Plan_HubCN_Pickup_Time</f>
        <v>3.503472222</v>
      </c>
      <c r="W265" s="4" t="s">
        <v>57</v>
      </c>
      <c r="X265" s="25" t="str">
        <f>IF(LEFT(Khu_Vực,4)="Quận","Quận","Huyện")</f>
        <v>Quận</v>
      </c>
      <c r="Y265" s="25" t="str">
        <f>IFS(Grossweight&lt;=1,"A",AND(1&lt;Grossweight,Grossweight&lt;=2),"B",AND(2&lt;Grossweight,Grossweight&lt;=3),"C",AND(3&lt;Grossweight,Grossweight&lt;=4),"D",Grossweight&gt;=4,"E")</f>
        <v>C</v>
      </c>
      <c r="Z26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60000</v>
      </c>
      <c r="AA26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26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30000</v>
      </c>
      <c r="AC265" s="26">
        <f>IF(Carrier_2="ECLogistics",0.167,IF(Carrier_2="LogExpress",0.139,0.104))</f>
        <v>0.167</v>
      </c>
    </row>
    <row r="266" ht="15.75" customHeight="1">
      <c r="A266" s="4" t="s">
        <v>841</v>
      </c>
      <c r="B266" s="4" t="s">
        <v>842</v>
      </c>
      <c r="C266" s="4">
        <v>130397.0</v>
      </c>
      <c r="D266" s="4" t="str">
        <f>HubVN_ID</f>
        <v>LECVNLB</v>
      </c>
      <c r="E266" s="4">
        <v>3.0</v>
      </c>
      <c r="F266" s="4">
        <v>4.0</v>
      </c>
      <c r="G266" s="5" t="s">
        <v>843</v>
      </c>
      <c r="H266" s="4" t="s">
        <v>32</v>
      </c>
      <c r="I266" s="6">
        <v>393970.0</v>
      </c>
      <c r="J266" s="7">
        <v>44647.333333333336</v>
      </c>
      <c r="K266" s="8">
        <v>44652.425</v>
      </c>
      <c r="L266" s="7">
        <v>44652.71944444445</v>
      </c>
      <c r="M266" s="4"/>
      <c r="N266" s="9" t="s">
        <v>33</v>
      </c>
      <c r="O266" s="4">
        <v>0.0</v>
      </c>
      <c r="P266" s="4" t="s">
        <v>34</v>
      </c>
      <c r="Q266" s="10">
        <v>3.0</v>
      </c>
      <c r="R266" s="11">
        <f>Enduser_Deliverytime-Order_Create_Time</f>
        <v>5.386111111</v>
      </c>
      <c r="S266" s="11">
        <f>Enduser_Plan_Deliverytime-Order_Create_Time</f>
        <v>5.091666667</v>
      </c>
      <c r="T266" s="11">
        <f>Enduser_Deliverytime-HubVN_Pickup_Time</f>
        <v>0.07847222222</v>
      </c>
      <c r="U266" s="12">
        <f>HubVN_Receiving_Time-HubCN_Pickup_Time</f>
        <v>3.001388889</v>
      </c>
      <c r="V266" s="12">
        <f>Plan_HubVN_Receiving_Time-Plan_HubCN_Pickup_Time</f>
        <v>1.502777778</v>
      </c>
      <c r="W266" s="4" t="s">
        <v>120</v>
      </c>
      <c r="X266" s="13" t="str">
        <f>IF(LEFT(Khu_Vực,4)="Quận","Quận","Huyện")</f>
        <v>Quận</v>
      </c>
      <c r="Y266" s="13" t="str">
        <f>IFS(Grossweight&lt;=1,"A",AND(1&lt;Grossweight,Grossweight&lt;=2),"B",AND(2&lt;Grossweight,Grossweight&lt;=3),"C",AND(3&lt;Grossweight,Grossweight&lt;=4),"D",Grossweight&gt;=4,"E")</f>
        <v>D</v>
      </c>
      <c r="Z26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40000</v>
      </c>
      <c r="AA26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26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40000</v>
      </c>
      <c r="AC266" s="14">
        <f>IF(Carrier_2="ECLogistics",0.167,IF(Carrier_2="LogExpress",0.139,0.104))</f>
        <v>0.167</v>
      </c>
    </row>
    <row r="267" ht="15.75" customHeight="1">
      <c r="A267" s="15" t="s">
        <v>844</v>
      </c>
      <c r="B267" s="15" t="s">
        <v>559</v>
      </c>
      <c r="C267" s="15">
        <v>130383.0</v>
      </c>
      <c r="D267" s="15" t="str">
        <f>HubVN_ID</f>
        <v>LECVNLB</v>
      </c>
      <c r="E267" s="15">
        <v>1.0</v>
      </c>
      <c r="F267" s="15">
        <v>1.6</v>
      </c>
      <c r="G267" s="16" t="s">
        <v>845</v>
      </c>
      <c r="H267" s="15" t="s">
        <v>32</v>
      </c>
      <c r="I267" s="17">
        <v>152000.0</v>
      </c>
      <c r="J267" s="18">
        <v>44648.865277777775</v>
      </c>
      <c r="K267" s="19">
        <v>44653.41875</v>
      </c>
      <c r="L267" s="18">
        <v>44653.73125</v>
      </c>
      <c r="M267" s="15"/>
      <c r="N267" s="21" t="s">
        <v>33</v>
      </c>
      <c r="O267" s="15">
        <v>0.0</v>
      </c>
      <c r="P267" s="15" t="s">
        <v>34</v>
      </c>
      <c r="Q267" s="22">
        <v>3.0</v>
      </c>
      <c r="R267" s="23">
        <f>Enduser_Deliverytime-Order_Create_Time</f>
        <v>4.865972222</v>
      </c>
      <c r="S267" s="23">
        <f>Enduser_Plan_Deliverytime-Order_Create_Time</f>
        <v>4.553472222</v>
      </c>
      <c r="T267" s="23">
        <f>Enduser_Deliverytime-HubVN_Pickup_Time</f>
        <v>0.08055555556</v>
      </c>
      <c r="U267" s="24">
        <f>HubVN_Receiving_Time-HubCN_Pickup_Time</f>
        <v>4.00625</v>
      </c>
      <c r="V267" s="24">
        <f>Plan_HubVN_Receiving_Time-Plan_HubCN_Pickup_Time</f>
        <v>3.004166667</v>
      </c>
      <c r="W267" s="4" t="s">
        <v>97</v>
      </c>
      <c r="X267" s="25" t="str">
        <f>IF(LEFT(Khu_Vực,4)="Quận","Quận","Huyện")</f>
        <v>Quận</v>
      </c>
      <c r="Y267" s="25" t="str">
        <f>IFS(Grossweight&lt;=1,"A",AND(1&lt;Grossweight,Grossweight&lt;=2),"B",AND(2&lt;Grossweight,Grossweight&lt;=3),"C",AND(3&lt;Grossweight,Grossweight&lt;=4),"D",Grossweight&gt;=4,"E")</f>
        <v>B</v>
      </c>
      <c r="Z26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16000</v>
      </c>
      <c r="AA267" s="26" t="s">
        <v>40</v>
      </c>
      <c r="AB26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32000</v>
      </c>
      <c r="AC267" s="26">
        <f>IF(Carrier_2="ECLogistics",0.167,IF(Carrier_2="LogExpress",0.139,0.104))</f>
        <v>0.139</v>
      </c>
    </row>
    <row r="268" ht="15.75" customHeight="1">
      <c r="A268" s="4" t="s">
        <v>846</v>
      </c>
      <c r="B268" s="4" t="s">
        <v>847</v>
      </c>
      <c r="C268" s="4">
        <v>130160.0</v>
      </c>
      <c r="D268" s="4" t="str">
        <f>HubVN_ID</f>
        <v>LECVNLB</v>
      </c>
      <c r="E268" s="4">
        <v>5.0</v>
      </c>
      <c r="F268" s="4">
        <v>2.7</v>
      </c>
      <c r="G268" s="5" t="s">
        <v>848</v>
      </c>
      <c r="H268" s="4" t="s">
        <v>32</v>
      </c>
      <c r="I268" s="6">
        <v>142317.0</v>
      </c>
      <c r="J268" s="7">
        <v>44648.32152777778</v>
      </c>
      <c r="K268" s="8">
        <v>44653.42013888889</v>
      </c>
      <c r="L268" s="7">
        <v>44653.72430555556</v>
      </c>
      <c r="M268" s="4"/>
      <c r="N268" s="9" t="s">
        <v>33</v>
      </c>
      <c r="O268" s="4">
        <v>0.0</v>
      </c>
      <c r="P268" s="4" t="s">
        <v>34</v>
      </c>
      <c r="Q268" s="10">
        <v>3.0</v>
      </c>
      <c r="R268" s="11">
        <f>Enduser_Deliverytime-Order_Create_Time</f>
        <v>5.402777778</v>
      </c>
      <c r="S268" s="11">
        <f>Enduser_Plan_Deliverytime-Order_Create_Time</f>
        <v>5.098611111</v>
      </c>
      <c r="T268" s="11">
        <f>Enduser_Deliverytime-HubVN_Pickup_Time</f>
        <v>0.07916666667</v>
      </c>
      <c r="U268" s="12">
        <f>HubVN_Receiving_Time-HubCN_Pickup_Time</f>
        <v>3.50625</v>
      </c>
      <c r="V268" s="12">
        <f>Plan_HubVN_Receiving_Time-Plan_HubCN_Pickup_Time</f>
        <v>2.001388889</v>
      </c>
      <c r="W268" s="4" t="s">
        <v>97</v>
      </c>
      <c r="X268" s="13" t="str">
        <f>IF(LEFT(Khu_Vực,4)="Quận","Quận","Huyện")</f>
        <v>Quận</v>
      </c>
      <c r="Y268" s="13" t="str">
        <f>IFS(Grossweight&lt;=1,"A",AND(1&lt;Grossweight,Grossweight&lt;=2),"B",AND(2&lt;Grossweight,Grossweight&lt;=3),"C",AND(3&lt;Grossweight,Grossweight&lt;=4),"D",Grossweight&gt;=4,"E")</f>
        <v>C</v>
      </c>
      <c r="Z26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27000</v>
      </c>
      <c r="AA26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26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27000</v>
      </c>
      <c r="AC268" s="14">
        <f>IF(Carrier_2="ECLogistics",0.167,IF(Carrier_2="LogExpress",0.139,0.104))</f>
        <v>0.167</v>
      </c>
    </row>
    <row r="269" ht="15.75" customHeight="1">
      <c r="A269" s="15" t="s">
        <v>849</v>
      </c>
      <c r="B269" s="15" t="s">
        <v>850</v>
      </c>
      <c r="C269" s="15">
        <v>130373.0</v>
      </c>
      <c r="D269" s="15" t="str">
        <f>HubVN_ID</f>
        <v>LECVNLB</v>
      </c>
      <c r="E269" s="15">
        <v>3.0</v>
      </c>
      <c r="F269" s="15">
        <v>1.4</v>
      </c>
      <c r="G269" s="16" t="s">
        <v>851</v>
      </c>
      <c r="H269" s="15" t="s">
        <v>32</v>
      </c>
      <c r="I269" s="17">
        <v>52024.0</v>
      </c>
      <c r="J269" s="18">
        <v>44650.32152777778</v>
      </c>
      <c r="K269" s="19">
        <v>44654.68680555555</v>
      </c>
      <c r="L269" s="18">
        <v>44655.79305555556</v>
      </c>
      <c r="M269" s="15"/>
      <c r="N269" s="21" t="s">
        <v>33</v>
      </c>
      <c r="O269" s="15">
        <v>0.0</v>
      </c>
      <c r="P269" s="15" t="s">
        <v>40</v>
      </c>
      <c r="Q269" s="22">
        <v>3.0</v>
      </c>
      <c r="R269" s="23">
        <f>Enduser_Deliverytime-Order_Create_Time</f>
        <v>5.471527778</v>
      </c>
      <c r="S269" s="23">
        <f>Enduser_Plan_Deliverytime-Order_Create_Time</f>
        <v>4.365277778</v>
      </c>
      <c r="T269" s="23">
        <f>Enduser_Deliverytime-HubVN_Pickup_Time</f>
        <v>0.1673611111</v>
      </c>
      <c r="U269" s="24">
        <f>HubVN_Receiving_Time-HubCN_Pickup_Time</f>
        <v>3.000694444</v>
      </c>
      <c r="V269" s="24">
        <f>Plan_HubVN_Receiving_Time-Plan_HubCN_Pickup_Time</f>
        <v>1.501388889</v>
      </c>
      <c r="W269" s="4" t="s">
        <v>71</v>
      </c>
      <c r="X269" s="25" t="str">
        <f>IF(LEFT(Khu_Vực,4)="Quận","Quận","Huyện")</f>
        <v>Quận</v>
      </c>
      <c r="Y269" s="25" t="str">
        <f>IFS(Grossweight&lt;=1,"A",AND(1&lt;Grossweight,Grossweight&lt;=2),"B",AND(2&lt;Grossweight,Grossweight&lt;=3),"C",AND(3&lt;Grossweight,Grossweight&lt;=4),"D",Grossweight&gt;=4,"E")</f>
        <v>B</v>
      </c>
      <c r="Z26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28000</v>
      </c>
      <c r="AA269" s="26" t="s">
        <v>40</v>
      </c>
      <c r="AB26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28000</v>
      </c>
      <c r="AC269" s="26">
        <f>IF(Carrier_2="ECLogistics",0.167,IF(Carrier_2="LogExpress",0.139,0.104))</f>
        <v>0.139</v>
      </c>
    </row>
    <row r="270" ht="15.75" customHeight="1">
      <c r="A270" s="4" t="s">
        <v>852</v>
      </c>
      <c r="B270" s="4" t="s">
        <v>853</v>
      </c>
      <c r="C270" s="4">
        <v>130011.0</v>
      </c>
      <c r="D270" s="4" t="str">
        <f>HubVN_ID</f>
        <v>LECVNLB</v>
      </c>
      <c r="E270" s="4">
        <v>3.0</v>
      </c>
      <c r="F270" s="4">
        <v>2.8</v>
      </c>
      <c r="G270" s="5" t="s">
        <v>854</v>
      </c>
      <c r="H270" s="4" t="s">
        <v>32</v>
      </c>
      <c r="I270" s="6">
        <v>78500.0</v>
      </c>
      <c r="J270" s="7">
        <v>44648.31736111111</v>
      </c>
      <c r="K270" s="8">
        <v>44652.66736111111</v>
      </c>
      <c r="L270" s="7">
        <v>44653.75347222222</v>
      </c>
      <c r="M270" s="4"/>
      <c r="N270" s="9" t="s">
        <v>33</v>
      </c>
      <c r="O270" s="4">
        <v>0.0</v>
      </c>
      <c r="P270" s="4" t="s">
        <v>40</v>
      </c>
      <c r="Q270" s="10">
        <v>3.0</v>
      </c>
      <c r="R270" s="11">
        <f>Enduser_Deliverytime-Order_Create_Time</f>
        <v>5.436111111</v>
      </c>
      <c r="S270" s="11">
        <f>Enduser_Plan_Deliverytime-Order_Create_Time</f>
        <v>4.35</v>
      </c>
      <c r="T270" s="11">
        <f>Enduser_Deliverytime-HubVN_Pickup_Time</f>
        <v>0.1430555555</v>
      </c>
      <c r="U270" s="12">
        <f>HubVN_Receiving_Time-HubCN_Pickup_Time</f>
        <v>3.500694444</v>
      </c>
      <c r="V270" s="12">
        <f>Plan_HubVN_Receiving_Time-Plan_HubCN_Pickup_Time</f>
        <v>1.502777778</v>
      </c>
      <c r="W270" s="4" t="s">
        <v>120</v>
      </c>
      <c r="X270" s="13" t="str">
        <f>IF(LEFT(Khu_Vực,4)="Quận","Quận","Huyện")</f>
        <v>Quận</v>
      </c>
      <c r="Y270" s="13" t="str">
        <f>IFS(Grossweight&lt;=1,"A",AND(1&lt;Grossweight,Grossweight&lt;=2),"B",AND(2&lt;Grossweight,Grossweight&lt;=3),"C",AND(3&lt;Grossweight,Grossweight&lt;=4),"D",Grossweight&gt;=4,"E")</f>
        <v>C</v>
      </c>
      <c r="Z27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56000</v>
      </c>
      <c r="AA27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27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28000</v>
      </c>
      <c r="AC270" s="14">
        <f>IF(Carrier_2="ECLogistics",0.167,IF(Carrier_2="LogExpress",0.139,0.104))</f>
        <v>0.167</v>
      </c>
    </row>
    <row r="271" ht="15.75" customHeight="1">
      <c r="A271" s="15" t="s">
        <v>855</v>
      </c>
      <c r="B271" s="15" t="s">
        <v>856</v>
      </c>
      <c r="C271" s="15">
        <v>130437.0</v>
      </c>
      <c r="D271" s="15" t="str">
        <f>HubVN_ID</f>
        <v>LECVNHĐ</v>
      </c>
      <c r="E271" s="15">
        <v>1.0</v>
      </c>
      <c r="F271" s="15">
        <v>1.1</v>
      </c>
      <c r="G271" s="16" t="s">
        <v>857</v>
      </c>
      <c r="H271" s="15" t="s">
        <v>32</v>
      </c>
      <c r="I271" s="17">
        <v>100000.0</v>
      </c>
      <c r="J271" s="18">
        <v>44648.85625</v>
      </c>
      <c r="K271" s="19">
        <v>44653.70486111111</v>
      </c>
      <c r="L271" s="18">
        <v>44653.856944444444</v>
      </c>
      <c r="M271" s="15"/>
      <c r="N271" s="21" t="s">
        <v>33</v>
      </c>
      <c r="O271" s="15">
        <v>0.0</v>
      </c>
      <c r="P271" s="15" t="s">
        <v>34</v>
      </c>
      <c r="Q271" s="22">
        <v>3.0</v>
      </c>
      <c r="R271" s="23">
        <f>Enduser_Deliverytime-Order_Create_Time</f>
        <v>5.000694444</v>
      </c>
      <c r="S271" s="23">
        <f>Enduser_Plan_Deliverytime-Order_Create_Time</f>
        <v>4.848611111</v>
      </c>
      <c r="T271" s="23">
        <f>Enduser_Deliverytime-HubVN_Pickup_Time</f>
        <v>0.2458333333</v>
      </c>
      <c r="U271" s="24">
        <f>HubVN_Receiving_Time-HubCN_Pickup_Time</f>
        <v>4.003472222</v>
      </c>
      <c r="V271" s="24">
        <f>Plan_HubVN_Receiving_Time-Plan_HubCN_Pickup_Time</f>
        <v>2.00625</v>
      </c>
      <c r="W271" s="4" t="s">
        <v>45</v>
      </c>
      <c r="X271" s="25" t="str">
        <f>IF(LEFT(Khu_Vực,4)="Quận","Quận","Huyện")</f>
        <v>Quận</v>
      </c>
      <c r="Y271" s="25" t="str">
        <f>IFS(Grossweight&lt;=1,"A",AND(1&lt;Grossweight,Grossweight&lt;=2),"B",AND(2&lt;Grossweight,Grossweight&lt;=3),"C",AND(3&lt;Grossweight,Grossweight&lt;=4),"D",Grossweight&gt;=4,"E")</f>
        <v>B</v>
      </c>
      <c r="Z27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11000</v>
      </c>
      <c r="AA271"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27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12100</v>
      </c>
      <c r="AC271" s="26">
        <f>IF(Carrier_2="ECLogistics",0.167,IF(Carrier_2="LogExpress",0.139,0.104))</f>
        <v>0.104</v>
      </c>
    </row>
    <row r="272" ht="15.75" customHeight="1">
      <c r="A272" s="4" t="s">
        <v>858</v>
      </c>
      <c r="B272" s="4" t="s">
        <v>859</v>
      </c>
      <c r="C272" s="4">
        <v>130385.0</v>
      </c>
      <c r="D272" s="4" t="str">
        <f>HubVN_ID</f>
        <v>LECVNHĐ</v>
      </c>
      <c r="E272" s="4">
        <v>5.0</v>
      </c>
      <c r="F272" s="4">
        <v>1.3</v>
      </c>
      <c r="G272" s="5" t="s">
        <v>860</v>
      </c>
      <c r="H272" s="4" t="s">
        <v>32</v>
      </c>
      <c r="I272" s="6">
        <v>102500.0</v>
      </c>
      <c r="J272" s="7">
        <v>44648.785416666666</v>
      </c>
      <c r="K272" s="8">
        <v>44654.669444444444</v>
      </c>
      <c r="L272" s="7">
        <v>44655.759722222225</v>
      </c>
      <c r="M272" s="4"/>
      <c r="N272" s="9" t="s">
        <v>33</v>
      </c>
      <c r="O272" s="4">
        <v>0.0</v>
      </c>
      <c r="P272" s="4" t="s">
        <v>40</v>
      </c>
      <c r="Q272" s="10">
        <v>2.0</v>
      </c>
      <c r="R272" s="11">
        <f>Enduser_Deliverytime-Order_Create_Time</f>
        <v>6.974305556</v>
      </c>
      <c r="S272" s="11">
        <f>Enduser_Plan_Deliverytime-Order_Create_Time</f>
        <v>5.884027778</v>
      </c>
      <c r="T272" s="11">
        <f>Enduser_Deliverytime-HubVN_Pickup_Time</f>
        <v>0.1444444444</v>
      </c>
      <c r="U272" s="12">
        <f>HubVN_Receiving_Time-HubCN_Pickup_Time</f>
        <v>3.00625</v>
      </c>
      <c r="V272" s="12">
        <f>Plan_HubVN_Receiving_Time-Plan_HubCN_Pickup_Time</f>
        <v>2.005555556</v>
      </c>
      <c r="W272" s="4" t="s">
        <v>45</v>
      </c>
      <c r="X272" s="13" t="str">
        <f>IF(LEFT(Khu_Vực,4)="Quận","Quận","Huyện")</f>
        <v>Quận</v>
      </c>
      <c r="Y272" s="13" t="str">
        <f>IFS(Grossweight&lt;=1,"A",AND(1&lt;Grossweight,Grossweight&lt;=2),"B",AND(2&lt;Grossweight,Grossweight&lt;=3),"C",AND(3&lt;Grossweight,Grossweight&lt;=4),"D",Grossweight&gt;=4,"E")</f>
        <v>B</v>
      </c>
      <c r="Z27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26000</v>
      </c>
      <c r="AA272"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27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14300</v>
      </c>
      <c r="AC272" s="14">
        <f>IF(Carrier_2="ECLogistics",0.167,IF(Carrier_2="LogExpress",0.139,0.104))</f>
        <v>0.104</v>
      </c>
    </row>
    <row r="273" ht="15.75" customHeight="1">
      <c r="A273" s="15" t="s">
        <v>861</v>
      </c>
      <c r="B273" s="15" t="s">
        <v>862</v>
      </c>
      <c r="C273" s="15">
        <v>130448.0</v>
      </c>
      <c r="D273" s="15" t="str">
        <f>HubVN_ID</f>
        <v>LECVNTL</v>
      </c>
      <c r="E273" s="15">
        <v>4.0</v>
      </c>
      <c r="F273" s="15">
        <v>1.1</v>
      </c>
      <c r="G273" s="16" t="s">
        <v>863</v>
      </c>
      <c r="H273" s="15" t="s">
        <v>32</v>
      </c>
      <c r="I273" s="17">
        <v>89700.0</v>
      </c>
      <c r="J273" s="18">
        <v>44649.60486111111</v>
      </c>
      <c r="K273" s="19">
        <v>44654.38263888889</v>
      </c>
      <c r="L273" s="18">
        <v>44655.44513888889</v>
      </c>
      <c r="M273" s="15"/>
      <c r="N273" s="21" t="s">
        <v>33</v>
      </c>
      <c r="O273" s="15">
        <v>0.0</v>
      </c>
      <c r="P273" s="15" t="s">
        <v>64</v>
      </c>
      <c r="Q273" s="22">
        <v>3.0</v>
      </c>
      <c r="R273" s="23">
        <f>Enduser_Deliverytime-Order_Create_Time</f>
        <v>5.840277778</v>
      </c>
      <c r="S273" s="23">
        <f>Enduser_Plan_Deliverytime-Order_Create_Time</f>
        <v>4.777777778</v>
      </c>
      <c r="T273" s="23">
        <f>Enduser_Deliverytime-HubVN_Pickup_Time</f>
        <v>0.07777777778</v>
      </c>
      <c r="U273" s="24">
        <f>HubVN_Receiving_Time-HubCN_Pickup_Time</f>
        <v>5.005555556</v>
      </c>
      <c r="V273" s="24">
        <f>Plan_HubVN_Receiving_Time-Plan_HubCN_Pickup_Time</f>
        <v>1.504861111</v>
      </c>
      <c r="W273" s="4" t="s">
        <v>41</v>
      </c>
      <c r="X273" s="25" t="str">
        <f>IF(LEFT(Khu_Vực,4)="Quận","Quận","Huyện")</f>
        <v>Huyện</v>
      </c>
      <c r="Y273" s="25" t="str">
        <f>IFS(Grossweight&lt;=1,"A",AND(1&lt;Grossweight,Grossweight&lt;=2),"B",AND(2&lt;Grossweight,Grossweight&lt;=3),"C",AND(3&lt;Grossweight,Grossweight&lt;=4),"D",Grossweight&gt;=4,"E")</f>
        <v>B</v>
      </c>
      <c r="Z27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12100</v>
      </c>
      <c r="AA27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27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11000</v>
      </c>
      <c r="AC273" s="26">
        <f>IF(Carrier_2="ECLogistics",0.167,IF(Carrier_2="LogExpress",0.139,0.104))</f>
        <v>0.167</v>
      </c>
    </row>
    <row r="274" ht="15.75" customHeight="1">
      <c r="A274" s="4" t="s">
        <v>864</v>
      </c>
      <c r="B274" s="4" t="s">
        <v>865</v>
      </c>
      <c r="C274" s="4">
        <v>130074.0</v>
      </c>
      <c r="D274" s="4" t="str">
        <f>HubVN_ID</f>
        <v>LECVNLB</v>
      </c>
      <c r="E274" s="4">
        <v>4.0</v>
      </c>
      <c r="F274" s="4">
        <v>2.5</v>
      </c>
      <c r="G274" s="5" t="s">
        <v>866</v>
      </c>
      <c r="H274" s="4" t="s">
        <v>53</v>
      </c>
      <c r="I274" s="6">
        <v>0.0</v>
      </c>
      <c r="J274" s="7">
        <v>44645.85625</v>
      </c>
      <c r="K274" s="8">
        <v>44652.39513888889</v>
      </c>
      <c r="L274" s="7">
        <v>44652.66527777778</v>
      </c>
      <c r="M274" s="4"/>
      <c r="N274" s="9" t="s">
        <v>33</v>
      </c>
      <c r="O274" s="4">
        <v>0.0</v>
      </c>
      <c r="P274" s="4" t="s">
        <v>40</v>
      </c>
      <c r="Q274" s="10">
        <v>2.0</v>
      </c>
      <c r="R274" s="11">
        <f>Enduser_Deliverytime-Order_Create_Time</f>
        <v>6.809027778</v>
      </c>
      <c r="S274" s="11">
        <f>Enduser_Plan_Deliverytime-Order_Create_Time</f>
        <v>6.538888889</v>
      </c>
      <c r="T274" s="11">
        <f>Enduser_Deliverytime-HubVN_Pickup_Time</f>
        <v>0.08888888889</v>
      </c>
      <c r="U274" s="12">
        <f>HubVN_Receiving_Time-HubCN_Pickup_Time</f>
        <v>2.504166667</v>
      </c>
      <c r="V274" s="12">
        <f>Plan_HubVN_Receiving_Time-Plan_HubCN_Pickup_Time</f>
        <v>3.005555556</v>
      </c>
      <c r="W274" s="4" t="s">
        <v>35</v>
      </c>
      <c r="X274" s="13" t="str">
        <f>IF(LEFT(Khu_Vực,4)="Quận","Quận","Huyện")</f>
        <v>Quận</v>
      </c>
      <c r="Y274" s="13" t="str">
        <f>IFS(Grossweight&lt;=1,"A",AND(1&lt;Grossweight,Grossweight&lt;=2),"B",AND(2&lt;Grossweight,Grossweight&lt;=3),"C",AND(3&lt;Grossweight,Grossweight&lt;=4),"D",Grossweight&gt;=4,"E")</f>
        <v>C</v>
      </c>
      <c r="Z27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50000</v>
      </c>
      <c r="AA27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27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25000</v>
      </c>
      <c r="AC274" s="14">
        <f>IF(Carrier_2="ECLogistics",0.167,IF(Carrier_2="LogExpress",0.139,0.104))</f>
        <v>0.167</v>
      </c>
    </row>
    <row r="275" ht="15.75" customHeight="1">
      <c r="A275" s="15" t="s">
        <v>867</v>
      </c>
      <c r="B275" s="15" t="s">
        <v>868</v>
      </c>
      <c r="C275" s="15">
        <v>130364.0</v>
      </c>
      <c r="D275" s="15" t="str">
        <f>HubVN_ID</f>
        <v>LECVNLB</v>
      </c>
      <c r="E275" s="15">
        <v>4.0</v>
      </c>
      <c r="F275" s="15">
        <v>0.1</v>
      </c>
      <c r="G275" s="16" t="s">
        <v>869</v>
      </c>
      <c r="H275" s="15" t="s">
        <v>32</v>
      </c>
      <c r="I275" s="17">
        <v>104060.0</v>
      </c>
      <c r="J275" s="18">
        <v>44648.72708333333</v>
      </c>
      <c r="K275" s="19">
        <v>44652.4125</v>
      </c>
      <c r="L275" s="18">
        <v>44653.486805555556</v>
      </c>
      <c r="M275" s="15"/>
      <c r="N275" s="21" t="s">
        <v>33</v>
      </c>
      <c r="O275" s="15">
        <v>0.0</v>
      </c>
      <c r="P275" s="15" t="s">
        <v>40</v>
      </c>
      <c r="Q275" s="22">
        <v>4.0</v>
      </c>
      <c r="R275" s="23">
        <f>Enduser_Deliverytime-Order_Create_Time</f>
        <v>4.759722222</v>
      </c>
      <c r="S275" s="23">
        <f>Enduser_Plan_Deliverytime-Order_Create_Time</f>
        <v>3.685416667</v>
      </c>
      <c r="T275" s="23">
        <f>Enduser_Deliverytime-HubVN_Pickup_Time</f>
        <v>0.11875</v>
      </c>
      <c r="U275" s="24">
        <f>HubVN_Receiving_Time-HubCN_Pickup_Time</f>
        <v>3.00625</v>
      </c>
      <c r="V275" s="24">
        <f>Plan_HubVN_Receiving_Time-Plan_HubCN_Pickup_Time</f>
        <v>3.002083333</v>
      </c>
      <c r="W275" s="4" t="s">
        <v>71</v>
      </c>
      <c r="X275" s="25" t="str">
        <f>IF(LEFT(Khu_Vực,4)="Quận","Quận","Huyện")</f>
        <v>Quận</v>
      </c>
      <c r="Y275" s="25" t="str">
        <f>IFS(Grossweight&lt;=1,"A",AND(1&lt;Grossweight,Grossweight&lt;=2),"B",AND(2&lt;Grossweight,Grossweight&lt;=3),"C",AND(3&lt;Grossweight,Grossweight&lt;=4),"D",Grossweight&gt;=4,"E")</f>
        <v>A</v>
      </c>
      <c r="Z27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v>
      </c>
      <c r="AA275"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27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v>
      </c>
      <c r="AC275" s="26">
        <f>IF(Carrier_2="ECLogistics",0.167,IF(Carrier_2="LogExpress",0.139,0.104))</f>
        <v>0.139</v>
      </c>
    </row>
    <row r="276" ht="15.75" customHeight="1">
      <c r="A276" s="4" t="s">
        <v>870</v>
      </c>
      <c r="B276" s="4" t="s">
        <v>871</v>
      </c>
      <c r="C276" s="4">
        <v>130449.0</v>
      </c>
      <c r="D276" s="4" t="str">
        <f>HubVN_ID</f>
        <v>LECVNHĐ</v>
      </c>
      <c r="E276" s="4">
        <v>3.0</v>
      </c>
      <c r="F276" s="4">
        <v>1.8</v>
      </c>
      <c r="G276" s="5" t="s">
        <v>872</v>
      </c>
      <c r="H276" s="4" t="s">
        <v>32</v>
      </c>
      <c r="I276" s="6">
        <v>76000.0</v>
      </c>
      <c r="J276" s="7">
        <v>44648.69513888889</v>
      </c>
      <c r="K276" s="8">
        <v>44653.68819444445</v>
      </c>
      <c r="L276" s="7">
        <v>44654.59166666667</v>
      </c>
      <c r="M276" s="4"/>
      <c r="N276" s="9" t="s">
        <v>33</v>
      </c>
      <c r="O276" s="4">
        <v>0.0</v>
      </c>
      <c r="P276" s="4" t="s">
        <v>34</v>
      </c>
      <c r="Q276" s="10">
        <v>3.0</v>
      </c>
      <c r="R276" s="11">
        <f>Enduser_Deliverytime-Order_Create_Time</f>
        <v>5.896527778</v>
      </c>
      <c r="S276" s="11">
        <f>Enduser_Plan_Deliverytime-Order_Create_Time</f>
        <v>4.993055556</v>
      </c>
      <c r="T276" s="11">
        <f>Enduser_Deliverytime-HubVN_Pickup_Time</f>
        <v>0.2048611111</v>
      </c>
      <c r="U276" s="12">
        <f>HubVN_Receiving_Time-HubCN_Pickup_Time</f>
        <v>4.004861111</v>
      </c>
      <c r="V276" s="12">
        <f>Plan_HubVN_Receiving_Time-Plan_HubCN_Pickup_Time</f>
        <v>2.005555556</v>
      </c>
      <c r="W276" s="4" t="s">
        <v>45</v>
      </c>
      <c r="X276" s="13" t="str">
        <f>IF(LEFT(Khu_Vực,4)="Quận","Quận","Huyện")</f>
        <v>Quận</v>
      </c>
      <c r="Y276" s="13" t="str">
        <f>IFS(Grossweight&lt;=1,"A",AND(1&lt;Grossweight,Grossweight&lt;=2),"B",AND(2&lt;Grossweight,Grossweight&lt;=3),"C",AND(3&lt;Grossweight,Grossweight&lt;=4),"D",Grossweight&gt;=4,"E")</f>
        <v>B</v>
      </c>
      <c r="Z27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18000</v>
      </c>
      <c r="AA276"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27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19800</v>
      </c>
      <c r="AC276" s="14">
        <f>IF(Carrier_2="ECLogistics",0.167,IF(Carrier_2="LogExpress",0.139,0.104))</f>
        <v>0.104</v>
      </c>
    </row>
    <row r="277" ht="15.75" customHeight="1">
      <c r="A277" s="15" t="s">
        <v>873</v>
      </c>
      <c r="B277" s="15" t="s">
        <v>874</v>
      </c>
      <c r="C277" s="15">
        <v>130164.0</v>
      </c>
      <c r="D277" s="15" t="str">
        <f>HubVN_ID</f>
        <v>LECVNLB</v>
      </c>
      <c r="E277" s="15">
        <v>2.0</v>
      </c>
      <c r="F277" s="15">
        <v>1.1</v>
      </c>
      <c r="G277" s="16" t="s">
        <v>875</v>
      </c>
      <c r="H277" s="15" t="s">
        <v>32</v>
      </c>
      <c r="I277" s="17">
        <v>873000.0</v>
      </c>
      <c r="J277" s="18">
        <v>44648.32430555556</v>
      </c>
      <c r="K277" s="19">
        <v>44653.376388888886</v>
      </c>
      <c r="L277" s="18">
        <v>44653.73125</v>
      </c>
      <c r="M277" s="15"/>
      <c r="N277" s="21" t="s">
        <v>33</v>
      </c>
      <c r="O277" s="15">
        <v>0.0</v>
      </c>
      <c r="P277" s="15" t="s">
        <v>34</v>
      </c>
      <c r="Q277" s="22">
        <v>3.0</v>
      </c>
      <c r="R277" s="23">
        <f>Enduser_Deliverytime-Order_Create_Time</f>
        <v>5.406944444</v>
      </c>
      <c r="S277" s="23">
        <f>Enduser_Plan_Deliverytime-Order_Create_Time</f>
        <v>5.052083333</v>
      </c>
      <c r="T277" s="23">
        <f>Enduser_Deliverytime-HubVN_Pickup_Time</f>
        <v>0.08194444444</v>
      </c>
      <c r="U277" s="24">
        <f>HubVN_Receiving_Time-HubCN_Pickup_Time</f>
        <v>3.502083333</v>
      </c>
      <c r="V277" s="24">
        <f>Plan_HubVN_Receiving_Time-Plan_HubCN_Pickup_Time</f>
        <v>2.001388889</v>
      </c>
      <c r="W277" s="4" t="s">
        <v>35</v>
      </c>
      <c r="X277" s="25" t="str">
        <f>IF(LEFT(Khu_Vực,4)="Quận","Quận","Huyện")</f>
        <v>Quận</v>
      </c>
      <c r="Y277" s="25" t="str">
        <f>IFS(Grossweight&lt;=1,"A",AND(1&lt;Grossweight,Grossweight&lt;=2),"B",AND(2&lt;Grossweight,Grossweight&lt;=3),"C",AND(3&lt;Grossweight,Grossweight&lt;=4),"D",Grossweight&gt;=4,"E")</f>
        <v>B</v>
      </c>
      <c r="Z27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11000</v>
      </c>
      <c r="AA277"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27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12100</v>
      </c>
      <c r="AC277" s="26">
        <f>IF(Carrier_2="ECLogistics",0.167,IF(Carrier_2="LogExpress",0.139,0.104))</f>
        <v>0.104</v>
      </c>
    </row>
    <row r="278" ht="15.75" customHeight="1">
      <c r="A278" s="4" t="s">
        <v>876</v>
      </c>
      <c r="B278" s="4" t="s">
        <v>877</v>
      </c>
      <c r="C278" s="4">
        <v>130043.0</v>
      </c>
      <c r="D278" s="4" t="str">
        <f>HubVN_ID</f>
        <v>LECVNTL</v>
      </c>
      <c r="E278" s="4">
        <v>4.0</v>
      </c>
      <c r="F278" s="4">
        <v>1.0</v>
      </c>
      <c r="G278" s="5" t="s">
        <v>878</v>
      </c>
      <c r="H278" s="4" t="s">
        <v>32</v>
      </c>
      <c r="I278" s="6">
        <v>391500.0</v>
      </c>
      <c r="J278" s="7">
        <v>44649.381944444445</v>
      </c>
      <c r="K278" s="8">
        <v>44652.37847222222</v>
      </c>
      <c r="L278" s="7">
        <v>44653.53611111111</v>
      </c>
      <c r="M278" s="4"/>
      <c r="N278" s="9" t="s">
        <v>33</v>
      </c>
      <c r="O278" s="4">
        <v>0.0</v>
      </c>
      <c r="P278" s="4" t="s">
        <v>34</v>
      </c>
      <c r="Q278" s="10">
        <v>3.0</v>
      </c>
      <c r="R278" s="11">
        <f>Enduser_Deliverytime-Order_Create_Time</f>
        <v>4.154166667</v>
      </c>
      <c r="S278" s="11">
        <f>Enduser_Plan_Deliverytime-Order_Create_Time</f>
        <v>2.996527778</v>
      </c>
      <c r="T278" s="11">
        <f>Enduser_Deliverytime-HubVN_Pickup_Time</f>
        <v>0.1659722222</v>
      </c>
      <c r="U278" s="12">
        <f>HubVN_Receiving_Time-HubCN_Pickup_Time</f>
        <v>2.004861111</v>
      </c>
      <c r="V278" s="12">
        <f>Plan_HubVN_Receiving_Time-Plan_HubCN_Pickup_Time</f>
        <v>1.504861111</v>
      </c>
      <c r="W278" s="4" t="s">
        <v>49</v>
      </c>
      <c r="X278" s="13" t="str">
        <f>IF(LEFT(Khu_Vực,4)="Quận","Quận","Huyện")</f>
        <v>Quận</v>
      </c>
      <c r="Y278" s="13" t="str">
        <f>IFS(Grossweight&lt;=1,"A",AND(1&lt;Grossweight,Grossweight&lt;=2),"B",AND(2&lt;Grossweight,Grossweight&lt;=3),"C",AND(3&lt;Grossweight,Grossweight&lt;=4),"D",Grossweight&gt;=4,"E")</f>
        <v>A</v>
      </c>
      <c r="Z27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10000</v>
      </c>
      <c r="AA278"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27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278" s="14">
        <f>IF(Carrier_2="ECLogistics",0.167,IF(Carrier_2="LogExpress",0.139,0.104))</f>
        <v>0.139</v>
      </c>
    </row>
    <row r="279" ht="15.75" customHeight="1">
      <c r="A279" s="15" t="s">
        <v>879</v>
      </c>
      <c r="B279" s="15" t="s">
        <v>880</v>
      </c>
      <c r="C279" s="15">
        <v>130358.0</v>
      </c>
      <c r="D279" s="15" t="str">
        <f>HubVN_ID</f>
        <v>LECVNTL</v>
      </c>
      <c r="E279" s="15">
        <v>2.0</v>
      </c>
      <c r="F279" s="15">
        <v>1.1</v>
      </c>
      <c r="G279" s="16" t="s">
        <v>881</v>
      </c>
      <c r="H279" s="15" t="s">
        <v>32</v>
      </c>
      <c r="I279" s="17">
        <v>142900.0</v>
      </c>
      <c r="J279" s="18">
        <v>44647.26388888889</v>
      </c>
      <c r="K279" s="19">
        <v>44652.38263888889</v>
      </c>
      <c r="L279" s="18">
        <v>44653.58541666667</v>
      </c>
      <c r="M279" s="15"/>
      <c r="N279" s="21" t="s">
        <v>33</v>
      </c>
      <c r="O279" s="15">
        <v>0.0</v>
      </c>
      <c r="P279" s="15" t="s">
        <v>34</v>
      </c>
      <c r="Q279" s="22">
        <v>2.0</v>
      </c>
      <c r="R279" s="23">
        <f>Enduser_Deliverytime-Order_Create_Time</f>
        <v>6.321527778</v>
      </c>
      <c r="S279" s="23">
        <f>Enduser_Plan_Deliverytime-Order_Create_Time</f>
        <v>5.11875</v>
      </c>
      <c r="T279" s="23">
        <f>Enduser_Deliverytime-HubVN_Pickup_Time</f>
        <v>0.20625</v>
      </c>
      <c r="U279" s="24">
        <f>HubVN_Receiving_Time-HubCN_Pickup_Time</f>
        <v>3.00625</v>
      </c>
      <c r="V279" s="24">
        <f>Plan_HubVN_Receiving_Time-Plan_HubCN_Pickup_Time</f>
        <v>3.004166667</v>
      </c>
      <c r="W279" s="4" t="s">
        <v>49</v>
      </c>
      <c r="X279" s="25" t="str">
        <f>IF(LEFT(Khu_Vực,4)="Quận","Quận","Huyện")</f>
        <v>Quận</v>
      </c>
      <c r="Y279" s="25" t="str">
        <f>IFS(Grossweight&lt;=1,"A",AND(1&lt;Grossweight,Grossweight&lt;=2),"B",AND(2&lt;Grossweight,Grossweight&lt;=3),"C",AND(3&lt;Grossweight,Grossweight&lt;=4),"D",Grossweight&gt;=4,"E")</f>
        <v>B</v>
      </c>
      <c r="Z27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11000</v>
      </c>
      <c r="AA279"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27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12100</v>
      </c>
      <c r="AC279" s="26">
        <f>IF(Carrier_2="ECLogistics",0.167,IF(Carrier_2="LogExpress",0.139,0.104))</f>
        <v>0.104</v>
      </c>
    </row>
    <row r="280" ht="15.75" customHeight="1">
      <c r="A280" s="4" t="s">
        <v>882</v>
      </c>
      <c r="B280" s="4" t="s">
        <v>883</v>
      </c>
      <c r="C280" s="4">
        <v>130369.0</v>
      </c>
      <c r="D280" s="4" t="str">
        <f>HubVN_ID</f>
        <v>LECVNLB</v>
      </c>
      <c r="E280" s="4">
        <v>2.0</v>
      </c>
      <c r="F280" s="4">
        <v>0.3</v>
      </c>
      <c r="G280" s="5" t="s">
        <v>884</v>
      </c>
      <c r="H280" s="4" t="s">
        <v>32</v>
      </c>
      <c r="I280" s="6">
        <v>263194.0</v>
      </c>
      <c r="J280" s="7">
        <v>44648.8375</v>
      </c>
      <c r="K280" s="8">
        <v>44653.419444444444</v>
      </c>
      <c r="L280" s="7">
        <v>44653.751388888886</v>
      </c>
      <c r="M280" s="4"/>
      <c r="N280" s="9" t="s">
        <v>33</v>
      </c>
      <c r="O280" s="4">
        <v>0.0</v>
      </c>
      <c r="P280" s="4" t="s">
        <v>40</v>
      </c>
      <c r="Q280" s="10">
        <v>3.0</v>
      </c>
      <c r="R280" s="11">
        <f>Enduser_Deliverytime-Order_Create_Time</f>
        <v>4.913888889</v>
      </c>
      <c r="S280" s="11">
        <f>Enduser_Plan_Deliverytime-Order_Create_Time</f>
        <v>4.581944444</v>
      </c>
      <c r="T280" s="11">
        <f>Enduser_Deliverytime-HubVN_Pickup_Time</f>
        <v>0.14375</v>
      </c>
      <c r="U280" s="12">
        <f>HubVN_Receiving_Time-HubCN_Pickup_Time</f>
        <v>4.005555556</v>
      </c>
      <c r="V280" s="12">
        <f>Plan_HubVN_Receiving_Time-Plan_HubCN_Pickup_Time</f>
        <v>2.000694444</v>
      </c>
      <c r="W280" s="4" t="s">
        <v>482</v>
      </c>
      <c r="X280" s="13" t="str">
        <f>IF(LEFT(Khu_Vực,4)="Quận","Quận","Huyện")</f>
        <v>Huyện</v>
      </c>
      <c r="Y280" s="13" t="str">
        <f>IFS(Grossweight&lt;=1,"A",AND(1&lt;Grossweight,Grossweight&lt;=2),"B",AND(2&lt;Grossweight,Grossweight&lt;=3),"C",AND(3&lt;Grossweight,Grossweight&lt;=4),"D",Grossweight&gt;=4,"E")</f>
        <v>A</v>
      </c>
      <c r="Z28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7500</v>
      </c>
      <c r="AA28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28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3000</v>
      </c>
      <c r="AC280" s="14">
        <f>IF(Carrier_2="ECLogistics",0.167,IF(Carrier_2="LogExpress",0.139,0.104))</f>
        <v>0.167</v>
      </c>
    </row>
    <row r="281" ht="15.75" customHeight="1">
      <c r="A281" s="15" t="s">
        <v>885</v>
      </c>
      <c r="B281" s="15" t="s">
        <v>886</v>
      </c>
      <c r="C281" s="15">
        <v>130408.0</v>
      </c>
      <c r="D281" s="15" t="str">
        <f>HubVN_ID</f>
        <v>LECVNLB</v>
      </c>
      <c r="E281" s="15">
        <v>4.0</v>
      </c>
      <c r="F281" s="15">
        <v>0.2</v>
      </c>
      <c r="G281" s="16" t="s">
        <v>887</v>
      </c>
      <c r="H281" s="15" t="s">
        <v>32</v>
      </c>
      <c r="I281" s="17">
        <v>127800.0</v>
      </c>
      <c r="J281" s="18">
        <v>44647.26944444444</v>
      </c>
      <c r="K281" s="19">
        <v>44652.41527777778</v>
      </c>
      <c r="L281" s="18">
        <v>44653.61111111111</v>
      </c>
      <c r="M281" s="15"/>
      <c r="N281" s="21" t="s">
        <v>33</v>
      </c>
      <c r="O281" s="15">
        <v>0.0</v>
      </c>
      <c r="P281" s="15" t="s">
        <v>34</v>
      </c>
      <c r="Q281" s="22">
        <v>2.0</v>
      </c>
      <c r="R281" s="23">
        <f>Enduser_Deliverytime-Order_Create_Time</f>
        <v>6.341666667</v>
      </c>
      <c r="S281" s="23">
        <f>Enduser_Plan_Deliverytime-Order_Create_Time</f>
        <v>5.145833333</v>
      </c>
      <c r="T281" s="23">
        <f>Enduser_Deliverytime-HubVN_Pickup_Time</f>
        <v>0.2076388889</v>
      </c>
      <c r="U281" s="24">
        <f>HubVN_Receiving_Time-HubCN_Pickup_Time</f>
        <v>3.003472222</v>
      </c>
      <c r="V281" s="24">
        <f>Plan_HubVN_Receiving_Time-Plan_HubCN_Pickup_Time</f>
        <v>3.501388889</v>
      </c>
      <c r="W281" s="4" t="s">
        <v>93</v>
      </c>
      <c r="X281" s="25" t="str">
        <f>IF(LEFT(Khu_Vực,4)="Quận","Quận","Huyện")</f>
        <v>Quận</v>
      </c>
      <c r="Y281" s="25" t="str">
        <f>IFS(Grossweight&lt;=1,"A",AND(1&lt;Grossweight,Grossweight&lt;=2),"B",AND(2&lt;Grossweight,Grossweight&lt;=3),"C",AND(3&lt;Grossweight,Grossweight&lt;=4),"D",Grossweight&gt;=4,"E")</f>
        <v>A</v>
      </c>
      <c r="Z28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v>
      </c>
      <c r="AA281"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28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v>
      </c>
      <c r="AC281" s="26">
        <f>IF(Carrier_2="ECLogistics",0.167,IF(Carrier_2="LogExpress",0.139,0.104))</f>
        <v>0.139</v>
      </c>
    </row>
    <row r="282" ht="15.75" customHeight="1">
      <c r="A282" s="4" t="s">
        <v>888</v>
      </c>
      <c r="B282" s="4" t="s">
        <v>889</v>
      </c>
      <c r="C282" s="4">
        <v>130411.0</v>
      </c>
      <c r="D282" s="4" t="str">
        <f>HubVN_ID</f>
        <v>LECVNTL</v>
      </c>
      <c r="E282" s="4">
        <v>3.0</v>
      </c>
      <c r="F282" s="4">
        <v>4.0</v>
      </c>
      <c r="G282" s="5" t="s">
        <v>890</v>
      </c>
      <c r="H282" s="4" t="s">
        <v>32</v>
      </c>
      <c r="I282" s="6">
        <v>246500.0</v>
      </c>
      <c r="J282" s="7">
        <v>44648.87847222222</v>
      </c>
      <c r="K282" s="8">
        <v>44653.40138888889</v>
      </c>
      <c r="L282" s="7">
        <v>44653.70694444444</v>
      </c>
      <c r="M282" s="4"/>
      <c r="N282" s="9" t="s">
        <v>33</v>
      </c>
      <c r="O282" s="4">
        <v>0.0</v>
      </c>
      <c r="P282" s="4" t="s">
        <v>34</v>
      </c>
      <c r="Q282" s="10">
        <v>3.0</v>
      </c>
      <c r="R282" s="11">
        <f>Enduser_Deliverytime-Order_Create_Time</f>
        <v>4.828472222</v>
      </c>
      <c r="S282" s="11">
        <f>Enduser_Plan_Deliverytime-Order_Create_Time</f>
        <v>4.522916667</v>
      </c>
      <c r="T282" s="11">
        <f>Enduser_Deliverytime-HubVN_Pickup_Time</f>
        <v>0.07916666666</v>
      </c>
      <c r="U282" s="12">
        <f>HubVN_Receiving_Time-HubCN_Pickup_Time</f>
        <v>4.004861111</v>
      </c>
      <c r="V282" s="12">
        <f>Plan_HubVN_Receiving_Time-Plan_HubCN_Pickup_Time</f>
        <v>2.005555556</v>
      </c>
      <c r="W282" s="4" t="s">
        <v>41</v>
      </c>
      <c r="X282" s="13" t="str">
        <f>IF(LEFT(Khu_Vực,4)="Quận","Quận","Huyện")</f>
        <v>Huyện</v>
      </c>
      <c r="Y282" s="13" t="str">
        <f>IFS(Grossweight&lt;=1,"A",AND(1&lt;Grossweight,Grossweight&lt;=2),"B",AND(2&lt;Grossweight,Grossweight&lt;=3),"C",AND(3&lt;Grossweight,Grossweight&lt;=4),"D",Grossweight&gt;=4,"E")</f>
        <v>D</v>
      </c>
      <c r="Z28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40000</v>
      </c>
      <c r="AA282"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28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40000</v>
      </c>
      <c r="AC282" s="14">
        <f>IF(Carrier_2="ECLogistics",0.167,IF(Carrier_2="LogExpress",0.139,0.104))</f>
        <v>0.167</v>
      </c>
    </row>
    <row r="283" ht="15.75" customHeight="1">
      <c r="A283" s="15" t="s">
        <v>891</v>
      </c>
      <c r="B283" s="15" t="s">
        <v>892</v>
      </c>
      <c r="C283" s="15">
        <v>130460.0</v>
      </c>
      <c r="D283" s="15" t="str">
        <f>HubVN_ID</f>
        <v>LECVNHĐ</v>
      </c>
      <c r="E283" s="15">
        <v>3.0</v>
      </c>
      <c r="F283" s="15">
        <v>3.5</v>
      </c>
      <c r="G283" s="16" t="s">
        <v>893</v>
      </c>
      <c r="H283" s="15" t="s">
        <v>32</v>
      </c>
      <c r="I283" s="17">
        <v>19000.0</v>
      </c>
      <c r="J283" s="18">
        <v>44649.825694444444</v>
      </c>
      <c r="K283" s="19">
        <v>44655.450694444444</v>
      </c>
      <c r="L283" s="18">
        <v>44655.72777777778</v>
      </c>
      <c r="M283" s="15"/>
      <c r="N283" s="21" t="s">
        <v>33</v>
      </c>
      <c r="O283" s="15">
        <v>0.0</v>
      </c>
      <c r="P283" s="15" t="s">
        <v>34</v>
      </c>
      <c r="Q283" s="22">
        <v>3.0</v>
      </c>
      <c r="R283" s="23">
        <f>Enduser_Deliverytime-Order_Create_Time</f>
        <v>5.902083333</v>
      </c>
      <c r="S283" s="23">
        <f>Enduser_Plan_Deliverytime-Order_Create_Time</f>
        <v>5.625</v>
      </c>
      <c r="T283" s="23">
        <f>Enduser_Deliverytime-HubVN_Pickup_Time</f>
        <v>0.08055555556</v>
      </c>
      <c r="U283" s="24">
        <f>HubVN_Receiving_Time-HubCN_Pickup_Time</f>
        <v>3.004166667</v>
      </c>
      <c r="V283" s="24">
        <f>Plan_HubVN_Receiving_Time-Plan_HubCN_Pickup_Time</f>
        <v>1.50625</v>
      </c>
      <c r="W283" s="4" t="s">
        <v>45</v>
      </c>
      <c r="X283" s="25" t="str">
        <f>IF(LEFT(Khu_Vực,4)="Quận","Quận","Huyện")</f>
        <v>Quận</v>
      </c>
      <c r="Y283" s="25" t="str">
        <f>IFS(Grossweight&lt;=1,"A",AND(1&lt;Grossweight,Grossweight&lt;=2),"B",AND(2&lt;Grossweight,Grossweight&lt;=3),"C",AND(3&lt;Grossweight,Grossweight&lt;=4),"D",Grossweight&gt;=4,"E")</f>
        <v>D</v>
      </c>
      <c r="Z28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35000</v>
      </c>
      <c r="AA28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28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35000</v>
      </c>
      <c r="AC283" s="26">
        <f>IF(Carrier_2="ECLogistics",0.167,IF(Carrier_2="LogExpress",0.139,0.104))</f>
        <v>0.167</v>
      </c>
    </row>
    <row r="284" ht="15.75" customHeight="1">
      <c r="A284" s="4" t="s">
        <v>894</v>
      </c>
      <c r="B284" s="4" t="s">
        <v>895</v>
      </c>
      <c r="C284" s="4">
        <v>130116.0</v>
      </c>
      <c r="D284" s="4" t="str">
        <f>HubVN_ID</f>
        <v>LECVNHĐ</v>
      </c>
      <c r="E284" s="4">
        <v>2.0</v>
      </c>
      <c r="F284" s="4">
        <v>3.7</v>
      </c>
      <c r="G284" s="5" t="s">
        <v>896</v>
      </c>
      <c r="H284" s="4" t="s">
        <v>53</v>
      </c>
      <c r="I284" s="6">
        <v>0.0</v>
      </c>
      <c r="J284" s="7">
        <v>44644.74236111111</v>
      </c>
      <c r="K284" s="8">
        <v>44651.680555555555</v>
      </c>
      <c r="L284" s="7">
        <v>44652.53888888889</v>
      </c>
      <c r="M284" s="4"/>
      <c r="N284" s="9" t="s">
        <v>33</v>
      </c>
      <c r="O284" s="4">
        <v>0.0</v>
      </c>
      <c r="P284" s="4" t="s">
        <v>34</v>
      </c>
      <c r="Q284" s="10">
        <v>1.0</v>
      </c>
      <c r="R284" s="11">
        <f>Enduser_Deliverytime-Order_Create_Time</f>
        <v>7.796527778</v>
      </c>
      <c r="S284" s="11">
        <f>Enduser_Plan_Deliverytime-Order_Create_Time</f>
        <v>6.938194444</v>
      </c>
      <c r="T284" s="11">
        <f>Enduser_Deliverytime-HubVN_Pickup_Time</f>
        <v>0.1652777778</v>
      </c>
      <c r="U284" s="12">
        <f>HubVN_Receiving_Time-HubCN_Pickup_Time</f>
        <v>3.00625</v>
      </c>
      <c r="V284" s="12">
        <f>Plan_HubVN_Receiving_Time-Plan_HubCN_Pickup_Time</f>
        <v>2.005555556</v>
      </c>
      <c r="W284" s="4" t="s">
        <v>45</v>
      </c>
      <c r="X284" s="13" t="str">
        <f>IF(LEFT(Khu_Vực,4)="Quận","Quận","Huyện")</f>
        <v>Quận</v>
      </c>
      <c r="Y284" s="13" t="str">
        <f>IFS(Grossweight&lt;=1,"A",AND(1&lt;Grossweight,Grossweight&lt;=2),"B",AND(2&lt;Grossweight,Grossweight&lt;=3),"C",AND(3&lt;Grossweight,Grossweight&lt;=4),"D",Grossweight&gt;=4,"E")</f>
        <v>D</v>
      </c>
      <c r="Z28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37000</v>
      </c>
      <c r="AA28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28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37000</v>
      </c>
      <c r="AC284" s="14">
        <f>IF(Carrier_2="ECLogistics",0.167,IF(Carrier_2="LogExpress",0.139,0.104))</f>
        <v>0.167</v>
      </c>
    </row>
    <row r="285" ht="15.75" customHeight="1">
      <c r="A285" s="15" t="s">
        <v>897</v>
      </c>
      <c r="B285" s="15" t="s">
        <v>898</v>
      </c>
      <c r="C285" s="15">
        <v>130353.0</v>
      </c>
      <c r="D285" s="15" t="str">
        <f>HubVN_ID</f>
        <v>LECVNLB</v>
      </c>
      <c r="E285" s="15">
        <v>4.0</v>
      </c>
      <c r="F285" s="15">
        <v>4.8</v>
      </c>
      <c r="G285" s="16" t="s">
        <v>899</v>
      </c>
      <c r="H285" s="15" t="s">
        <v>53</v>
      </c>
      <c r="I285" s="17">
        <v>0.0</v>
      </c>
      <c r="J285" s="18">
        <v>44648.84722222222</v>
      </c>
      <c r="K285" s="19">
        <v>44653.427777777775</v>
      </c>
      <c r="L285" s="18">
        <v>44653.74722222222</v>
      </c>
      <c r="M285" s="15"/>
      <c r="N285" s="21" t="s">
        <v>33</v>
      </c>
      <c r="O285" s="15">
        <v>0.0</v>
      </c>
      <c r="P285" s="15" t="s">
        <v>40</v>
      </c>
      <c r="Q285" s="22">
        <v>3.0</v>
      </c>
      <c r="R285" s="23">
        <f>Enduser_Deliverytime-Order_Create_Time</f>
        <v>4.9</v>
      </c>
      <c r="S285" s="23">
        <f>Enduser_Plan_Deliverytime-Order_Create_Time</f>
        <v>4.580555556</v>
      </c>
      <c r="T285" s="23">
        <f>Enduser_Deliverytime-HubVN_Pickup_Time</f>
        <v>0.1451388889</v>
      </c>
      <c r="U285" s="24">
        <f>HubVN_Receiving_Time-HubCN_Pickup_Time</f>
        <v>4.005555556</v>
      </c>
      <c r="V285" s="24">
        <f>Plan_HubVN_Receiving_Time-Plan_HubCN_Pickup_Time</f>
        <v>3.002777778</v>
      </c>
      <c r="W285" s="4" t="s">
        <v>120</v>
      </c>
      <c r="X285" s="25" t="str">
        <f>IF(LEFT(Khu_Vực,4)="Quận","Quận","Huyện")</f>
        <v>Quận</v>
      </c>
      <c r="Y285" s="25" t="str">
        <f>IFS(Grossweight&lt;=1,"A",AND(1&lt;Grossweight,Grossweight&lt;=2),"B",AND(2&lt;Grossweight,Grossweight&lt;=3),"C",AND(3&lt;Grossweight,Grossweight&lt;=4),"D",Grossweight&gt;=4,"E")</f>
        <v>E</v>
      </c>
      <c r="Z28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64500</v>
      </c>
      <c r="AA28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28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48000</v>
      </c>
      <c r="AC285" s="26">
        <f>IF(Carrier_2="ECLogistics",0.167,IF(Carrier_2="LogExpress",0.139,0.104))</f>
        <v>0.167</v>
      </c>
    </row>
    <row r="286" ht="15.75" customHeight="1">
      <c r="A286" s="4" t="s">
        <v>900</v>
      </c>
      <c r="B286" s="4" t="s">
        <v>901</v>
      </c>
      <c r="C286" s="4">
        <v>130424.0</v>
      </c>
      <c r="D286" s="4" t="str">
        <f>HubVN_ID</f>
        <v>LECVNLB</v>
      </c>
      <c r="E286" s="4">
        <v>4.0</v>
      </c>
      <c r="F286" s="4">
        <v>2.9</v>
      </c>
      <c r="G286" s="5" t="s">
        <v>902</v>
      </c>
      <c r="H286" s="4" t="s">
        <v>32</v>
      </c>
      <c r="I286" s="6">
        <v>143800.0</v>
      </c>
      <c r="J286" s="7">
        <v>44650.35555555556</v>
      </c>
      <c r="K286" s="8">
        <v>44655.41805555556</v>
      </c>
      <c r="L286" s="7">
        <v>44655.73402777778</v>
      </c>
      <c r="M286" s="4"/>
      <c r="N286" s="9" t="s">
        <v>33</v>
      </c>
      <c r="O286" s="4">
        <v>0.0</v>
      </c>
      <c r="P286" s="4" t="s">
        <v>34</v>
      </c>
      <c r="Q286" s="10">
        <v>3.0</v>
      </c>
      <c r="R286" s="11">
        <f>Enduser_Deliverytime-Order_Create_Time</f>
        <v>5.378472222</v>
      </c>
      <c r="S286" s="11">
        <f>Enduser_Plan_Deliverytime-Order_Create_Time</f>
        <v>5.0625</v>
      </c>
      <c r="T286" s="11">
        <f>Enduser_Deliverytime-HubVN_Pickup_Time</f>
        <v>0.07847222222</v>
      </c>
      <c r="U286" s="12">
        <f>HubVN_Receiving_Time-HubCN_Pickup_Time</f>
        <v>3.000694444</v>
      </c>
      <c r="V286" s="12">
        <f>Plan_HubVN_Receiving_Time-Plan_HubCN_Pickup_Time</f>
        <v>1.501388889</v>
      </c>
      <c r="W286" s="4" t="s">
        <v>57</v>
      </c>
      <c r="X286" s="13" t="str">
        <f>IF(LEFT(Khu_Vực,4)="Quận","Quận","Huyện")</f>
        <v>Quận</v>
      </c>
      <c r="Y286" s="13" t="str">
        <f>IFS(Grossweight&lt;=1,"A",AND(1&lt;Grossweight,Grossweight&lt;=2),"B",AND(2&lt;Grossweight,Grossweight&lt;=3),"C",AND(3&lt;Grossweight,Grossweight&lt;=4),"D",Grossweight&gt;=4,"E")</f>
        <v>C</v>
      </c>
      <c r="Z28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29000</v>
      </c>
      <c r="AA28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28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29000</v>
      </c>
      <c r="AC286" s="14">
        <f>IF(Carrier_2="ECLogistics",0.167,IF(Carrier_2="LogExpress",0.139,0.104))</f>
        <v>0.167</v>
      </c>
    </row>
    <row r="287" ht="15.75" customHeight="1">
      <c r="A287" s="15" t="s">
        <v>903</v>
      </c>
      <c r="B287" s="15" t="s">
        <v>904</v>
      </c>
      <c r="C287" s="15">
        <v>130429.0</v>
      </c>
      <c r="D287" s="15" t="str">
        <f>HubVN_ID</f>
        <v>LECVNLB</v>
      </c>
      <c r="E287" s="15">
        <v>3.0</v>
      </c>
      <c r="F287" s="15">
        <v>0.3</v>
      </c>
      <c r="G287" s="16" t="s">
        <v>905</v>
      </c>
      <c r="H287" s="15" t="s">
        <v>32</v>
      </c>
      <c r="I287" s="17">
        <v>40000.0</v>
      </c>
      <c r="J287" s="18">
        <v>44647.720138888886</v>
      </c>
      <c r="K287" s="19">
        <v>44653.51944444444</v>
      </c>
      <c r="L287" s="18">
        <v>44654.580555555556</v>
      </c>
      <c r="M287" s="15"/>
      <c r="N287" s="21" t="s">
        <v>33</v>
      </c>
      <c r="O287" s="15">
        <v>0.0</v>
      </c>
      <c r="P287" s="15" t="s">
        <v>34</v>
      </c>
      <c r="Q287" s="22">
        <v>2.0</v>
      </c>
      <c r="R287" s="23">
        <f>Enduser_Deliverytime-Order_Create_Time</f>
        <v>6.860416667</v>
      </c>
      <c r="S287" s="23">
        <f>Enduser_Plan_Deliverytime-Order_Create_Time</f>
        <v>5.799305556</v>
      </c>
      <c r="T287" s="23">
        <f>Enduser_Deliverytime-HubVN_Pickup_Time</f>
        <v>0.2027777778</v>
      </c>
      <c r="U287" s="24">
        <f>HubVN_Receiving_Time-HubCN_Pickup_Time</f>
        <v>4.002083333</v>
      </c>
      <c r="V287" s="24">
        <f>Plan_HubVN_Receiving_Time-Plan_HubCN_Pickup_Time</f>
        <v>3.005555556</v>
      </c>
      <c r="W287" s="4" t="s">
        <v>679</v>
      </c>
      <c r="X287" s="25" t="str">
        <f>IF(LEFT(Khu_Vực,4)="Quận","Quận","Huyện")</f>
        <v>Huyện</v>
      </c>
      <c r="Y287" s="25" t="str">
        <f>IFS(Grossweight&lt;=1,"A",AND(1&lt;Grossweight,Grossweight&lt;=2),"B",AND(2&lt;Grossweight,Grossweight&lt;=3),"C",AND(3&lt;Grossweight,Grossweight&lt;=4),"D",Grossweight&gt;=4,"E")</f>
        <v>A</v>
      </c>
      <c r="Z28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3000</v>
      </c>
      <c r="AA287"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28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3000</v>
      </c>
      <c r="AC287" s="26">
        <f>IF(Carrier_2="ECLogistics",0.167,IF(Carrier_2="LogExpress",0.139,0.104))</f>
        <v>0.167</v>
      </c>
    </row>
    <row r="288" ht="15.75" customHeight="1">
      <c r="A288" s="4" t="s">
        <v>906</v>
      </c>
      <c r="B288" s="4" t="s">
        <v>907</v>
      </c>
      <c r="C288" s="4">
        <v>130442.0</v>
      </c>
      <c r="D288" s="4" t="str">
        <f>HubVN_ID</f>
        <v>LECVNHĐ</v>
      </c>
      <c r="E288" s="4">
        <v>4.0</v>
      </c>
      <c r="F288" s="4">
        <v>4.1</v>
      </c>
      <c r="G288" s="5" t="s">
        <v>908</v>
      </c>
      <c r="H288" s="4" t="s">
        <v>32</v>
      </c>
      <c r="I288" s="6">
        <v>138400.0</v>
      </c>
      <c r="J288" s="7">
        <v>44646.634722222225</v>
      </c>
      <c r="K288" s="8">
        <v>44651.41875</v>
      </c>
      <c r="L288" s="7">
        <v>44652.592361111114</v>
      </c>
      <c r="M288" s="4"/>
      <c r="N288" s="9" t="s">
        <v>33</v>
      </c>
      <c r="O288" s="4">
        <v>0.0</v>
      </c>
      <c r="P288" s="4" t="s">
        <v>34</v>
      </c>
      <c r="Q288" s="10">
        <v>3.0</v>
      </c>
      <c r="R288" s="11">
        <f>Enduser_Deliverytime-Order_Create_Time</f>
        <v>5.957638889</v>
      </c>
      <c r="S288" s="11">
        <f>Enduser_Plan_Deliverytime-Order_Create_Time</f>
        <v>4.784027778</v>
      </c>
      <c r="T288" s="11">
        <f>Enduser_Deliverytime-HubVN_Pickup_Time</f>
        <v>0.20625</v>
      </c>
      <c r="U288" s="12">
        <f>HubVN_Receiving_Time-HubCN_Pickup_Time</f>
        <v>5.004861111</v>
      </c>
      <c r="V288" s="12">
        <f>Plan_HubVN_Receiving_Time-Plan_HubCN_Pickup_Time</f>
        <v>2.003472222</v>
      </c>
      <c r="W288" s="4" t="s">
        <v>45</v>
      </c>
      <c r="X288" s="13" t="str">
        <f>IF(LEFT(Khu_Vực,4)="Quận","Quận","Huyện")</f>
        <v>Quận</v>
      </c>
      <c r="Y288" s="13" t="str">
        <f>IFS(Grossweight&lt;=1,"A",AND(1&lt;Grossweight,Grossweight&lt;=2),"B",AND(2&lt;Grossweight,Grossweight&lt;=3),"C",AND(3&lt;Grossweight,Grossweight&lt;=4),"D",Grossweight&gt;=4,"E")</f>
        <v>E</v>
      </c>
      <c r="Z28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41000</v>
      </c>
      <c r="AA28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28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41000</v>
      </c>
      <c r="AC288" s="14">
        <f>IF(Carrier_2="ECLogistics",0.167,IF(Carrier_2="LogExpress",0.139,0.104))</f>
        <v>0.167</v>
      </c>
    </row>
    <row r="289" ht="15.75" customHeight="1">
      <c r="A289" s="15" t="s">
        <v>909</v>
      </c>
      <c r="B289" s="15" t="s">
        <v>910</v>
      </c>
      <c r="C289" s="15">
        <v>130327.0</v>
      </c>
      <c r="D289" s="15" t="str">
        <f>HubVN_ID</f>
        <v>LECVNLB</v>
      </c>
      <c r="E289" s="15">
        <v>4.0</v>
      </c>
      <c r="F289" s="15">
        <v>3.9</v>
      </c>
      <c r="G289" s="16" t="s">
        <v>911</v>
      </c>
      <c r="H289" s="15" t="s">
        <v>53</v>
      </c>
      <c r="I289" s="17">
        <v>0.0</v>
      </c>
      <c r="J289" s="18">
        <v>44648.697222222225</v>
      </c>
      <c r="K289" s="19">
        <v>44654.657638888886</v>
      </c>
      <c r="L289" s="18">
        <v>44654.79791666667</v>
      </c>
      <c r="M289" s="15"/>
      <c r="N289" s="21" t="s">
        <v>33</v>
      </c>
      <c r="O289" s="15">
        <v>0.0</v>
      </c>
      <c r="P289" s="15" t="s">
        <v>40</v>
      </c>
      <c r="Q289" s="22">
        <v>2.0</v>
      </c>
      <c r="R289" s="23">
        <f>Enduser_Deliverytime-Order_Create_Time</f>
        <v>6.100694444</v>
      </c>
      <c r="S289" s="23">
        <f>Enduser_Plan_Deliverytime-Order_Create_Time</f>
        <v>5.960416667</v>
      </c>
      <c r="T289" s="23">
        <f>Enduser_Deliverytime-HubVN_Pickup_Time</f>
        <v>0.1694444445</v>
      </c>
      <c r="U289" s="24">
        <f>HubVN_Receiving_Time-HubCN_Pickup_Time</f>
        <v>3.504861111</v>
      </c>
      <c r="V289" s="24">
        <f>Plan_HubVN_Receiving_Time-Plan_HubCN_Pickup_Time</f>
        <v>3.502777778</v>
      </c>
      <c r="W289" s="4" t="s">
        <v>120</v>
      </c>
      <c r="X289" s="25" t="str">
        <f>IF(LEFT(Khu_Vực,4)="Quận","Quận","Huyện")</f>
        <v>Quận</v>
      </c>
      <c r="Y289" s="25" t="str">
        <f>IFS(Grossweight&lt;=1,"A",AND(1&lt;Grossweight,Grossweight&lt;=2),"B",AND(2&lt;Grossweight,Grossweight&lt;=3),"C",AND(3&lt;Grossweight,Grossweight&lt;=4),"D",Grossweight&gt;=4,"E")</f>
        <v>D</v>
      </c>
      <c r="Z28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62250</v>
      </c>
      <c r="AA28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28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39000</v>
      </c>
      <c r="AC289" s="26">
        <f>IF(Carrier_2="ECLogistics",0.167,IF(Carrier_2="LogExpress",0.139,0.104))</f>
        <v>0.167</v>
      </c>
    </row>
    <row r="290" ht="15.75" customHeight="1">
      <c r="A290" s="4" t="s">
        <v>912</v>
      </c>
      <c r="B290" s="4" t="s">
        <v>913</v>
      </c>
      <c r="C290" s="4">
        <v>130170.0</v>
      </c>
      <c r="D290" s="4" t="str">
        <f>HubVN_ID</f>
        <v>LECVNLB</v>
      </c>
      <c r="E290" s="4">
        <v>4.0</v>
      </c>
      <c r="F290" s="4">
        <v>1.4</v>
      </c>
      <c r="G290" s="5" t="s">
        <v>914</v>
      </c>
      <c r="H290" s="4" t="s">
        <v>53</v>
      </c>
      <c r="I290" s="6">
        <v>0.0</v>
      </c>
      <c r="J290" s="7">
        <v>44649.902083333334</v>
      </c>
      <c r="K290" s="8">
        <v>44653.41388888889</v>
      </c>
      <c r="L290" s="7">
        <v>44656.478472222225</v>
      </c>
      <c r="M290" s="4"/>
      <c r="N290" s="9" t="s">
        <v>33</v>
      </c>
      <c r="O290" s="4">
        <v>0.0</v>
      </c>
      <c r="P290" s="4" t="s">
        <v>40</v>
      </c>
      <c r="Q290" s="10">
        <v>3.0</v>
      </c>
      <c r="R290" s="11">
        <f>Enduser_Deliverytime-Order_Create_Time</f>
        <v>6.576388889</v>
      </c>
      <c r="S290" s="11">
        <f>Enduser_Plan_Deliverytime-Order_Create_Time</f>
        <v>3.511805556</v>
      </c>
      <c r="T290" s="11">
        <f>Enduser_Deliverytime-HubVN_Pickup_Time</f>
        <v>0.1208333333</v>
      </c>
      <c r="U290" s="12">
        <f>HubVN_Receiving_Time-HubCN_Pickup_Time</f>
        <v>5.422222222</v>
      </c>
      <c r="V290" s="12">
        <f>Plan_HubVN_Receiving_Time-Plan_HubCN_Pickup_Time</f>
        <v>3.501388889</v>
      </c>
      <c r="W290" s="4" t="s">
        <v>97</v>
      </c>
      <c r="X290" s="13" t="str">
        <f>IF(LEFT(Khu_Vực,4)="Quận","Quận","Huyện")</f>
        <v>Quận</v>
      </c>
      <c r="Y290" s="13" t="str">
        <f>IFS(Grossweight&lt;=1,"A",AND(1&lt;Grossweight,Grossweight&lt;=2),"B",AND(2&lt;Grossweight,Grossweight&lt;=3),"C",AND(3&lt;Grossweight,Grossweight&lt;=4),"D",Grossweight&gt;=4,"E")</f>
        <v>B</v>
      </c>
      <c r="Z29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28000</v>
      </c>
      <c r="AA290"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29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15400</v>
      </c>
      <c r="AC290" s="14">
        <f>IF(Carrier_2="ECLogistics",0.167,IF(Carrier_2="LogExpress",0.139,0.104))</f>
        <v>0.104</v>
      </c>
    </row>
    <row r="291" ht="15.75" customHeight="1">
      <c r="A291" s="15" t="s">
        <v>915</v>
      </c>
      <c r="B291" s="15" t="s">
        <v>916</v>
      </c>
      <c r="C291" s="15">
        <v>130197.0</v>
      </c>
      <c r="D291" s="15" t="str">
        <f>HubVN_ID</f>
        <v>LECVNLB</v>
      </c>
      <c r="E291" s="15">
        <v>3.0</v>
      </c>
      <c r="F291" s="15">
        <v>4.8</v>
      </c>
      <c r="G291" s="16" t="s">
        <v>917</v>
      </c>
      <c r="H291" s="15" t="s">
        <v>32</v>
      </c>
      <c r="I291" s="17">
        <v>1000.0</v>
      </c>
      <c r="J291" s="18">
        <v>44649.322222222225</v>
      </c>
      <c r="K291" s="19">
        <v>44652.67986111111</v>
      </c>
      <c r="L291" s="18">
        <v>44653.458333333336</v>
      </c>
      <c r="M291" s="15"/>
      <c r="N291" s="21" t="s">
        <v>33</v>
      </c>
      <c r="O291" s="15">
        <v>0.0</v>
      </c>
      <c r="P291" s="15" t="s">
        <v>40</v>
      </c>
      <c r="Q291" s="22">
        <v>3.0</v>
      </c>
      <c r="R291" s="23">
        <f>Enduser_Deliverytime-Order_Create_Time</f>
        <v>4.136111111</v>
      </c>
      <c r="S291" s="23">
        <f>Enduser_Plan_Deliverytime-Order_Create_Time</f>
        <v>3.357638889</v>
      </c>
      <c r="T291" s="23">
        <f>Enduser_Deliverytime-HubVN_Pickup_Time</f>
        <v>0.1194444444</v>
      </c>
      <c r="U291" s="24">
        <f>HubVN_Receiving_Time-HubCN_Pickup_Time</f>
        <v>2.005555556</v>
      </c>
      <c r="V291" s="24">
        <f>Plan_HubVN_Receiving_Time-Plan_HubCN_Pickup_Time</f>
        <v>2.002083333</v>
      </c>
      <c r="W291" s="4" t="s">
        <v>57</v>
      </c>
      <c r="X291" s="25" t="str">
        <f>IF(LEFT(Khu_Vực,4)="Quận","Quận","Huyện")</f>
        <v>Quận</v>
      </c>
      <c r="Y291" s="25" t="str">
        <f>IFS(Grossweight&lt;=1,"A",AND(1&lt;Grossweight,Grossweight&lt;=2),"B",AND(2&lt;Grossweight,Grossweight&lt;=3),"C",AND(3&lt;Grossweight,Grossweight&lt;=4),"D",Grossweight&gt;=4,"E")</f>
        <v>E</v>
      </c>
      <c r="Z29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64500</v>
      </c>
      <c r="AA29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29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48000</v>
      </c>
      <c r="AC291" s="26">
        <f>IF(Carrier_2="ECLogistics",0.167,IF(Carrier_2="LogExpress",0.139,0.104))</f>
        <v>0.167</v>
      </c>
    </row>
    <row r="292" ht="15.75" customHeight="1">
      <c r="A292" s="4" t="s">
        <v>918</v>
      </c>
      <c r="B292" s="4" t="s">
        <v>919</v>
      </c>
      <c r="C292" s="4">
        <v>130159.0</v>
      </c>
      <c r="D292" s="4" t="str">
        <f>HubVN_ID</f>
        <v>LECVNTL</v>
      </c>
      <c r="E292" s="4">
        <v>5.0</v>
      </c>
      <c r="F292" s="4">
        <v>1.7</v>
      </c>
      <c r="G292" s="5" t="s">
        <v>920</v>
      </c>
      <c r="H292" s="4" t="s">
        <v>53</v>
      </c>
      <c r="I292" s="6">
        <v>0.0</v>
      </c>
      <c r="J292" s="7">
        <v>44649.936111111114</v>
      </c>
      <c r="K292" s="8">
        <v>44653.40416666667</v>
      </c>
      <c r="L292" s="7">
        <v>44654.489583333336</v>
      </c>
      <c r="M292" s="4"/>
      <c r="N292" s="9" t="s">
        <v>33</v>
      </c>
      <c r="O292" s="4">
        <v>0.0</v>
      </c>
      <c r="P292" s="4" t="s">
        <v>40</v>
      </c>
      <c r="Q292" s="10">
        <v>3.0</v>
      </c>
      <c r="R292" s="11">
        <f>Enduser_Deliverytime-Order_Create_Time</f>
        <v>4.553472222</v>
      </c>
      <c r="S292" s="11">
        <f>Enduser_Plan_Deliverytime-Order_Create_Time</f>
        <v>3.468055556</v>
      </c>
      <c r="T292" s="11">
        <f>Enduser_Deliverytime-HubVN_Pickup_Time</f>
        <v>0.1236111111</v>
      </c>
      <c r="U292" s="12">
        <f>HubVN_Receiving_Time-HubCN_Pickup_Time</f>
        <v>3.002083333</v>
      </c>
      <c r="V292" s="12">
        <f>Plan_HubVN_Receiving_Time-Plan_HubCN_Pickup_Time</f>
        <v>2.002777778</v>
      </c>
      <c r="W292" s="4" t="s">
        <v>49</v>
      </c>
      <c r="X292" s="13" t="str">
        <f>IF(LEFT(Khu_Vực,4)="Quận","Quận","Huyện")</f>
        <v>Quận</v>
      </c>
      <c r="Y292" s="13" t="str">
        <f>IFS(Grossweight&lt;=1,"A",AND(1&lt;Grossweight,Grossweight&lt;=2),"B",AND(2&lt;Grossweight,Grossweight&lt;=3),"C",AND(3&lt;Grossweight,Grossweight&lt;=4),"D",Grossweight&gt;=4,"E")</f>
        <v>B</v>
      </c>
      <c r="Z29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34000</v>
      </c>
      <c r="AA292"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29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18700</v>
      </c>
      <c r="AC292" s="14">
        <f>IF(Carrier_2="ECLogistics",0.167,IF(Carrier_2="LogExpress",0.139,0.104))</f>
        <v>0.104</v>
      </c>
    </row>
    <row r="293" ht="15.75" customHeight="1">
      <c r="A293" s="15" t="s">
        <v>921</v>
      </c>
      <c r="B293" s="15" t="s">
        <v>922</v>
      </c>
      <c r="C293" s="15">
        <v>130042.0</v>
      </c>
      <c r="D293" s="15" t="str">
        <f>HubVN_ID</f>
        <v>LECVNLB</v>
      </c>
      <c r="E293" s="15">
        <v>4.0</v>
      </c>
      <c r="F293" s="15">
        <v>1.1</v>
      </c>
      <c r="G293" s="16" t="s">
        <v>923</v>
      </c>
      <c r="H293" s="15" t="s">
        <v>32</v>
      </c>
      <c r="I293" s="17">
        <v>54799.0</v>
      </c>
      <c r="J293" s="18">
        <v>44644.75069444445</v>
      </c>
      <c r="K293" s="19">
        <v>44651.65972222222</v>
      </c>
      <c r="L293" s="18">
        <v>44652.42291666667</v>
      </c>
      <c r="M293" s="15"/>
      <c r="N293" s="21" t="s">
        <v>33</v>
      </c>
      <c r="O293" s="15">
        <v>0.0</v>
      </c>
      <c r="P293" s="15" t="s">
        <v>64</v>
      </c>
      <c r="Q293" s="22">
        <v>1.0</v>
      </c>
      <c r="R293" s="23">
        <f>Enduser_Deliverytime-Order_Create_Time</f>
        <v>7.672222222</v>
      </c>
      <c r="S293" s="23">
        <f>Enduser_Plan_Deliverytime-Order_Create_Time</f>
        <v>6.909027778</v>
      </c>
      <c r="T293" s="23">
        <f>Enduser_Deliverytime-HubVN_Pickup_Time</f>
        <v>0.08055555556</v>
      </c>
      <c r="U293" s="24">
        <f>HubVN_Receiving_Time-HubCN_Pickup_Time</f>
        <v>3.000694444</v>
      </c>
      <c r="V293" s="24">
        <f>Plan_HubVN_Receiving_Time-Plan_HubCN_Pickup_Time</f>
        <v>3.00625</v>
      </c>
      <c r="W293" s="4" t="s">
        <v>71</v>
      </c>
      <c r="X293" s="25" t="str">
        <f>IF(LEFT(Khu_Vực,4)="Quận","Quận","Huyện")</f>
        <v>Quận</v>
      </c>
      <c r="Y293" s="25" t="str">
        <f>IFS(Grossweight&lt;=1,"A",AND(1&lt;Grossweight,Grossweight&lt;=2),"B",AND(2&lt;Grossweight,Grossweight&lt;=3),"C",AND(3&lt;Grossweight,Grossweight&lt;=4),"D",Grossweight&gt;=4,"E")</f>
        <v>B</v>
      </c>
      <c r="Z29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12100</v>
      </c>
      <c r="AA293"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29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12100</v>
      </c>
      <c r="AC293" s="26">
        <f>IF(Carrier_2="ECLogistics",0.167,IF(Carrier_2="LogExpress",0.139,0.104))</f>
        <v>0.104</v>
      </c>
    </row>
    <row r="294" ht="15.75" customHeight="1">
      <c r="A294" s="4" t="s">
        <v>924</v>
      </c>
      <c r="B294" s="4" t="s">
        <v>925</v>
      </c>
      <c r="C294" s="4">
        <v>130045.0</v>
      </c>
      <c r="D294" s="4" t="str">
        <f>HubVN_ID</f>
        <v>LECVNHĐ</v>
      </c>
      <c r="E294" s="4">
        <v>1.0</v>
      </c>
      <c r="F294" s="4">
        <v>3.0</v>
      </c>
      <c r="G294" s="5" t="s">
        <v>926</v>
      </c>
      <c r="H294" s="4" t="s">
        <v>32</v>
      </c>
      <c r="I294" s="6">
        <v>130000.0</v>
      </c>
      <c r="J294" s="7">
        <v>44648.31319444445</v>
      </c>
      <c r="K294" s="8">
        <v>44652.69097222222</v>
      </c>
      <c r="L294" s="7">
        <v>44653.74513888889</v>
      </c>
      <c r="M294" s="4"/>
      <c r="N294" s="9" t="s">
        <v>33</v>
      </c>
      <c r="O294" s="4">
        <v>0.0</v>
      </c>
      <c r="P294" s="4" t="s">
        <v>64</v>
      </c>
      <c r="Q294" s="10">
        <v>3.0</v>
      </c>
      <c r="R294" s="11">
        <f>Enduser_Deliverytime-Order_Create_Time</f>
        <v>5.431944444</v>
      </c>
      <c r="S294" s="11">
        <f>Enduser_Plan_Deliverytime-Order_Create_Time</f>
        <v>4.377777778</v>
      </c>
      <c r="T294" s="11">
        <f>Enduser_Deliverytime-HubVN_Pickup_Time</f>
        <v>0.1625</v>
      </c>
      <c r="U294" s="12">
        <f>HubVN_Receiving_Time-HubCN_Pickup_Time</f>
        <v>3.502083333</v>
      </c>
      <c r="V294" s="12">
        <f>Plan_HubVN_Receiving_Time-Plan_HubCN_Pickup_Time</f>
        <v>1.502083333</v>
      </c>
      <c r="W294" s="4" t="s">
        <v>45</v>
      </c>
      <c r="X294" s="13" t="str">
        <f>IF(LEFT(Khu_Vực,4)="Quận","Quận","Huyện")</f>
        <v>Quận</v>
      </c>
      <c r="Y294" s="13" t="str">
        <f>IFS(Grossweight&lt;=1,"A",AND(1&lt;Grossweight,Grossweight&lt;=2),"B",AND(2&lt;Grossweight,Grossweight&lt;=3),"C",AND(3&lt;Grossweight,Grossweight&lt;=4),"D",Grossweight&gt;=4,"E")</f>
        <v>C</v>
      </c>
      <c r="Z29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64000</v>
      </c>
      <c r="AA29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29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30000</v>
      </c>
      <c r="AC294" s="14">
        <f>IF(Carrier_2="ECLogistics",0.167,IF(Carrier_2="LogExpress",0.139,0.104))</f>
        <v>0.167</v>
      </c>
    </row>
    <row r="295" ht="15.75" customHeight="1">
      <c r="A295" s="15" t="s">
        <v>927</v>
      </c>
      <c r="B295" s="15" t="s">
        <v>928</v>
      </c>
      <c r="C295" s="15">
        <v>130381.0</v>
      </c>
      <c r="D295" s="15" t="str">
        <f>HubVN_ID</f>
        <v>LECVNTL</v>
      </c>
      <c r="E295" s="15">
        <v>4.0</v>
      </c>
      <c r="F295" s="15">
        <v>3.9</v>
      </c>
      <c r="G295" s="16" t="s">
        <v>929</v>
      </c>
      <c r="H295" s="15" t="s">
        <v>32</v>
      </c>
      <c r="I295" s="17">
        <v>95900.0</v>
      </c>
      <c r="J295" s="18">
        <v>44646.56805555556</v>
      </c>
      <c r="K295" s="19">
        <v>44651.40625</v>
      </c>
      <c r="L295" s="18">
        <v>44652.467361111114</v>
      </c>
      <c r="M295" s="15"/>
      <c r="N295" s="21" t="s">
        <v>33</v>
      </c>
      <c r="O295" s="15">
        <v>0.0</v>
      </c>
      <c r="P295" s="15" t="s">
        <v>40</v>
      </c>
      <c r="Q295" s="22">
        <v>3.0</v>
      </c>
      <c r="R295" s="23">
        <f>Enduser_Deliverytime-Order_Create_Time</f>
        <v>5.899305556</v>
      </c>
      <c r="S295" s="23">
        <f>Enduser_Plan_Deliverytime-Order_Create_Time</f>
        <v>4.838194444</v>
      </c>
      <c r="T295" s="23">
        <f>Enduser_Deliverytime-HubVN_Pickup_Time</f>
        <v>0.1208333333</v>
      </c>
      <c r="U295" s="24">
        <f>HubVN_Receiving_Time-HubCN_Pickup_Time</f>
        <v>5.003472222</v>
      </c>
      <c r="V295" s="24">
        <f>Plan_HubVN_Receiving_Time-Plan_HubCN_Pickup_Time</f>
        <v>3.504861111</v>
      </c>
      <c r="W295" s="4" t="s">
        <v>41</v>
      </c>
      <c r="X295" s="25" t="str">
        <f>IF(LEFT(Khu_Vực,4)="Quận","Quận","Huyện")</f>
        <v>Huyện</v>
      </c>
      <c r="Y295" s="25" t="str">
        <f>IFS(Grossweight&lt;=1,"A",AND(1&lt;Grossweight,Grossweight&lt;=2),"B",AND(2&lt;Grossweight,Grossweight&lt;=3),"C",AND(3&lt;Grossweight,Grossweight&lt;=4),"D",Grossweight&gt;=4,"E")</f>
        <v>D</v>
      </c>
      <c r="Z29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80000</v>
      </c>
      <c r="AA29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29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39000</v>
      </c>
      <c r="AC295" s="26">
        <f>IF(Carrier_2="ECLogistics",0.167,IF(Carrier_2="LogExpress",0.139,0.104))</f>
        <v>0.167</v>
      </c>
    </row>
    <row r="296" ht="15.75" customHeight="1">
      <c r="A296" s="4" t="s">
        <v>930</v>
      </c>
      <c r="B296" s="4" t="s">
        <v>931</v>
      </c>
      <c r="C296" s="4">
        <v>130384.0</v>
      </c>
      <c r="D296" s="4" t="str">
        <f>HubVN_ID</f>
        <v>LECVNLB</v>
      </c>
      <c r="E296" s="4">
        <v>3.0</v>
      </c>
      <c r="F296" s="4">
        <v>1.4</v>
      </c>
      <c r="G296" s="5" t="s">
        <v>932</v>
      </c>
      <c r="H296" s="4" t="s">
        <v>32</v>
      </c>
      <c r="I296" s="6">
        <v>4000.0</v>
      </c>
      <c r="J296" s="7">
        <v>44647.364583333336</v>
      </c>
      <c r="K296" s="8">
        <v>44652.66875</v>
      </c>
      <c r="L296" s="7">
        <v>44652.865277777775</v>
      </c>
      <c r="M296" s="4"/>
      <c r="N296" s="9" t="s">
        <v>33</v>
      </c>
      <c r="O296" s="4">
        <v>0.0</v>
      </c>
      <c r="P296" s="4" t="s">
        <v>34</v>
      </c>
      <c r="Q296" s="10">
        <v>3.0</v>
      </c>
      <c r="R296" s="11">
        <f>Enduser_Deliverytime-Order_Create_Time</f>
        <v>5.500694444</v>
      </c>
      <c r="S296" s="11">
        <f>Enduser_Plan_Deliverytime-Order_Create_Time</f>
        <v>5.304166667</v>
      </c>
      <c r="T296" s="11">
        <f>Enduser_Deliverytime-HubVN_Pickup_Time</f>
        <v>0.2479166667</v>
      </c>
      <c r="U296" s="12">
        <f>HubVN_Receiving_Time-HubCN_Pickup_Time</f>
        <v>3.002083333</v>
      </c>
      <c r="V296" s="12">
        <f>Plan_HubVN_Receiving_Time-Plan_HubCN_Pickup_Time</f>
        <v>2.002083333</v>
      </c>
      <c r="W296" s="4" t="s">
        <v>71</v>
      </c>
      <c r="X296" s="13" t="str">
        <f>IF(LEFT(Khu_Vực,4)="Quận","Quận","Huyện")</f>
        <v>Quận</v>
      </c>
      <c r="Y296" s="13" t="str">
        <f>IFS(Grossweight&lt;=1,"A",AND(1&lt;Grossweight,Grossweight&lt;=2),"B",AND(2&lt;Grossweight,Grossweight&lt;=3),"C",AND(3&lt;Grossweight,Grossweight&lt;=4),"D",Grossweight&gt;=4,"E")</f>
        <v>B</v>
      </c>
      <c r="Z29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14000</v>
      </c>
      <c r="AA296"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29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15400</v>
      </c>
      <c r="AC296" s="14">
        <f>IF(Carrier_2="ECLogistics",0.167,IF(Carrier_2="LogExpress",0.139,0.104))</f>
        <v>0.104</v>
      </c>
    </row>
    <row r="297" ht="15.75" customHeight="1">
      <c r="A297" s="15" t="s">
        <v>933</v>
      </c>
      <c r="B297" s="15" t="s">
        <v>934</v>
      </c>
      <c r="C297" s="15">
        <v>130351.0</v>
      </c>
      <c r="D297" s="15" t="str">
        <f>HubVN_ID</f>
        <v>LECVNLB</v>
      </c>
      <c r="E297" s="15">
        <v>3.0</v>
      </c>
      <c r="F297" s="15">
        <v>2.8</v>
      </c>
      <c r="G297" s="16" t="s">
        <v>935</v>
      </c>
      <c r="H297" s="15" t="s">
        <v>53</v>
      </c>
      <c r="I297" s="17">
        <v>0.0</v>
      </c>
      <c r="J297" s="18">
        <v>44646.63680555556</v>
      </c>
      <c r="K297" s="19">
        <v>44651.67361111111</v>
      </c>
      <c r="L297" s="18">
        <v>44652.58888888889</v>
      </c>
      <c r="M297" s="15"/>
      <c r="N297" s="21" t="s">
        <v>33</v>
      </c>
      <c r="O297" s="15">
        <v>0.0</v>
      </c>
      <c r="P297" s="15" t="s">
        <v>34</v>
      </c>
      <c r="Q297" s="22">
        <v>3.0</v>
      </c>
      <c r="R297" s="23">
        <f>Enduser_Deliverytime-Order_Create_Time</f>
        <v>5.952083333</v>
      </c>
      <c r="S297" s="23">
        <f>Enduser_Plan_Deliverytime-Order_Create_Time</f>
        <v>5.036805556</v>
      </c>
      <c r="T297" s="23">
        <f>Enduser_Deliverytime-HubVN_Pickup_Time</f>
        <v>0.2069444444</v>
      </c>
      <c r="U297" s="24">
        <f>HubVN_Receiving_Time-HubCN_Pickup_Time</f>
        <v>5.002777778</v>
      </c>
      <c r="V297" s="24">
        <f>Plan_HubVN_Receiving_Time-Plan_HubCN_Pickup_Time</f>
        <v>2.004861111</v>
      </c>
      <c r="W297" s="4" t="s">
        <v>120</v>
      </c>
      <c r="X297" s="25" t="str">
        <f>IF(LEFT(Khu_Vực,4)="Quận","Quận","Huyện")</f>
        <v>Quận</v>
      </c>
      <c r="Y297" s="25" t="str">
        <f>IFS(Grossweight&lt;=1,"A",AND(1&lt;Grossweight,Grossweight&lt;=2),"B",AND(2&lt;Grossweight,Grossweight&lt;=3),"C",AND(3&lt;Grossweight,Grossweight&lt;=4),"D",Grossweight&gt;=4,"E")</f>
        <v>C</v>
      </c>
      <c r="Z29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28000</v>
      </c>
      <c r="AA297"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29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28000</v>
      </c>
      <c r="AC297" s="26">
        <f>IF(Carrier_2="ECLogistics",0.167,IF(Carrier_2="LogExpress",0.139,0.104))</f>
        <v>0.167</v>
      </c>
    </row>
    <row r="298" ht="15.75" customHeight="1">
      <c r="A298" s="4" t="s">
        <v>936</v>
      </c>
      <c r="B298" s="4" t="s">
        <v>937</v>
      </c>
      <c r="C298" s="4">
        <v>130043.0</v>
      </c>
      <c r="D298" s="4" t="str">
        <f>HubVN_ID</f>
        <v>LECVNLB</v>
      </c>
      <c r="E298" s="4">
        <v>1.0</v>
      </c>
      <c r="F298" s="4">
        <v>1.6</v>
      </c>
      <c r="G298" s="5" t="s">
        <v>938</v>
      </c>
      <c r="H298" s="4" t="s">
        <v>53</v>
      </c>
      <c r="I298" s="6">
        <v>0.0</v>
      </c>
      <c r="J298" s="7">
        <v>44647.73541666667</v>
      </c>
      <c r="K298" s="8">
        <v>44653.68194444444</v>
      </c>
      <c r="L298" s="7">
        <v>44654.768055555556</v>
      </c>
      <c r="M298" s="4"/>
      <c r="N298" s="9" t="s">
        <v>33</v>
      </c>
      <c r="O298" s="4">
        <v>0.0</v>
      </c>
      <c r="P298" s="4" t="s">
        <v>40</v>
      </c>
      <c r="Q298" s="10">
        <v>1.0</v>
      </c>
      <c r="R298" s="11">
        <f>Enduser_Deliverytime-Order_Create_Time</f>
        <v>7.032638889</v>
      </c>
      <c r="S298" s="11">
        <f>Enduser_Plan_Deliverytime-Order_Create_Time</f>
        <v>5.946527778</v>
      </c>
      <c r="T298" s="11">
        <f>Enduser_Deliverytime-HubVN_Pickup_Time</f>
        <v>0.1465277778</v>
      </c>
      <c r="U298" s="12">
        <f>HubVN_Receiving_Time-HubCN_Pickup_Time</f>
        <v>1.839583333</v>
      </c>
      <c r="V298" s="12">
        <f>Plan_HubVN_Receiving_Time-Plan_HubCN_Pickup_Time</f>
        <v>2.000694444</v>
      </c>
      <c r="W298" s="4" t="s">
        <v>57</v>
      </c>
      <c r="X298" s="13" t="str">
        <f>IF(LEFT(Khu_Vực,4)="Quận","Quận","Huyện")</f>
        <v>Quận</v>
      </c>
      <c r="Y298" s="13" t="str">
        <f>IFS(Grossweight&lt;=1,"A",AND(1&lt;Grossweight,Grossweight&lt;=2),"B",AND(2&lt;Grossweight,Grossweight&lt;=3),"C",AND(3&lt;Grossweight,Grossweight&lt;=4),"D",Grossweight&gt;=4,"E")</f>
        <v>B</v>
      </c>
      <c r="Z29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32000</v>
      </c>
      <c r="AA298"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29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17600</v>
      </c>
      <c r="AC298" s="14">
        <f>IF(Carrier_2="ECLogistics",0.167,IF(Carrier_2="LogExpress",0.139,0.104))</f>
        <v>0.104</v>
      </c>
    </row>
    <row r="299" ht="15.75" customHeight="1">
      <c r="A299" s="15" t="s">
        <v>939</v>
      </c>
      <c r="B299" s="15" t="s">
        <v>940</v>
      </c>
      <c r="C299" s="15">
        <v>130448.0</v>
      </c>
      <c r="D299" s="15" t="str">
        <f>HubVN_ID</f>
        <v>LECVNLB</v>
      </c>
      <c r="E299" s="15">
        <v>1.0</v>
      </c>
      <c r="F299" s="15">
        <v>1.0</v>
      </c>
      <c r="G299" s="16" t="s">
        <v>941</v>
      </c>
      <c r="H299" s="15" t="s">
        <v>32</v>
      </c>
      <c r="I299" s="17">
        <v>900.0</v>
      </c>
      <c r="J299" s="18">
        <v>44647.120833333334</v>
      </c>
      <c r="K299" s="19">
        <v>44651.413194444445</v>
      </c>
      <c r="L299" s="18">
        <v>44655.46875</v>
      </c>
      <c r="M299" s="15"/>
      <c r="N299" s="21" t="s">
        <v>33</v>
      </c>
      <c r="O299" s="15">
        <v>0.0</v>
      </c>
      <c r="P299" s="15" t="s">
        <v>40</v>
      </c>
      <c r="Q299" s="22">
        <v>3.0</v>
      </c>
      <c r="R299" s="23">
        <f>Enduser_Deliverytime-Order_Create_Time</f>
        <v>8.347916667</v>
      </c>
      <c r="S299" s="23">
        <f>Enduser_Plan_Deliverytime-Order_Create_Time</f>
        <v>4.292361111</v>
      </c>
      <c r="T299" s="23">
        <f>Enduser_Deliverytime-HubVN_Pickup_Time</f>
        <v>0.1229166667</v>
      </c>
      <c r="U299" s="24">
        <f>HubVN_Receiving_Time-HubCN_Pickup_Time</f>
        <v>6.004861111</v>
      </c>
      <c r="V299" s="24">
        <f>Plan_HubVN_Receiving_Time-Plan_HubCN_Pickup_Time</f>
        <v>3.504861111</v>
      </c>
      <c r="W299" s="15" t="s">
        <v>71</v>
      </c>
      <c r="X299" s="25" t="str">
        <f>IF(LEFT(Khu_Vực,4)="Quận","Quận","Huyện")</f>
        <v>Quận</v>
      </c>
      <c r="Y299" s="25" t="str">
        <f>IFS(Grossweight&lt;=1,"A",AND(1&lt;Grossweight,Grossweight&lt;=2),"B",AND(2&lt;Grossweight,Grossweight&lt;=3),"C",AND(3&lt;Grossweight,Grossweight&lt;=4),"D",Grossweight&gt;=4,"E")</f>
        <v>A</v>
      </c>
      <c r="Z29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20000</v>
      </c>
      <c r="AA299"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29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299" s="26">
        <f>IF(Carrier_2="ECLogistics",0.167,IF(Carrier_2="LogExpress",0.139,0.104))</f>
        <v>0.139</v>
      </c>
    </row>
    <row r="300" ht="15.75" customHeight="1">
      <c r="A300" s="4" t="s">
        <v>942</v>
      </c>
      <c r="B300" s="4" t="s">
        <v>943</v>
      </c>
      <c r="C300" s="4">
        <v>130427.0</v>
      </c>
      <c r="D300" s="4" t="str">
        <f>HubVN_ID</f>
        <v>LECVNHĐ</v>
      </c>
      <c r="E300" s="4">
        <v>4.0</v>
      </c>
      <c r="F300" s="4">
        <v>2.0</v>
      </c>
      <c r="G300" s="5" t="s">
        <v>944</v>
      </c>
      <c r="H300" s="4" t="s">
        <v>53</v>
      </c>
      <c r="I300" s="6">
        <v>0.0</v>
      </c>
      <c r="J300" s="7">
        <v>44649.16180555556</v>
      </c>
      <c r="K300" s="8">
        <v>44653.6875</v>
      </c>
      <c r="L300" s="7">
        <v>44654.481944444444</v>
      </c>
      <c r="M300" s="4"/>
      <c r="N300" s="9" t="s">
        <v>33</v>
      </c>
      <c r="O300" s="4">
        <v>0.0</v>
      </c>
      <c r="P300" s="4" t="s">
        <v>40</v>
      </c>
      <c r="Q300" s="10">
        <v>3.0</v>
      </c>
      <c r="R300" s="11">
        <f>Enduser_Deliverytime-Order_Create_Time</f>
        <v>5.320138889</v>
      </c>
      <c r="S300" s="11">
        <f>Enduser_Plan_Deliverytime-Order_Create_Time</f>
        <v>4.525694444</v>
      </c>
      <c r="T300" s="11">
        <f>Enduser_Deliverytime-HubVN_Pickup_Time</f>
        <v>0.1006944444</v>
      </c>
      <c r="U300" s="12">
        <f>HubVN_Receiving_Time-HubCN_Pickup_Time</f>
        <v>4.005555556</v>
      </c>
      <c r="V300" s="12">
        <f>Plan_HubVN_Receiving_Time-Plan_HubCN_Pickup_Time</f>
        <v>1.501388889</v>
      </c>
      <c r="W300" s="4" t="s">
        <v>45</v>
      </c>
      <c r="X300" s="13" t="str">
        <f>IF(LEFT(Khu_Vực,4)="Quận","Quận","Huyện")</f>
        <v>Quận</v>
      </c>
      <c r="Y300" s="13" t="str">
        <f>IFS(Grossweight&lt;=1,"A",AND(1&lt;Grossweight,Grossweight&lt;=2),"B",AND(2&lt;Grossweight,Grossweight&lt;=3),"C",AND(3&lt;Grossweight,Grossweight&lt;=4),"D",Grossweight&gt;=4,"E")</f>
        <v>B</v>
      </c>
      <c r="Z30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40000</v>
      </c>
      <c r="AA300"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30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22000</v>
      </c>
      <c r="AC300" s="14">
        <f>IF(Carrier_2="ECLogistics",0.167,IF(Carrier_2="LogExpress",0.139,0.104))</f>
        <v>0.104</v>
      </c>
    </row>
    <row r="301" ht="15.75" customHeight="1">
      <c r="A301" s="15" t="s">
        <v>945</v>
      </c>
      <c r="B301" s="15" t="s">
        <v>946</v>
      </c>
      <c r="C301" s="15">
        <v>130356.0</v>
      </c>
      <c r="D301" s="15" t="str">
        <f>HubVN_ID</f>
        <v>LECVNLB</v>
      </c>
      <c r="E301" s="15">
        <v>2.0</v>
      </c>
      <c r="F301" s="15">
        <v>3.5</v>
      </c>
      <c r="G301" s="16" t="s">
        <v>947</v>
      </c>
      <c r="H301" s="15" t="s">
        <v>32</v>
      </c>
      <c r="I301" s="17">
        <v>102000.0</v>
      </c>
      <c r="J301" s="18">
        <v>44648.7375</v>
      </c>
      <c r="K301" s="19">
        <v>44653.686111111114</v>
      </c>
      <c r="L301" s="18">
        <v>44654.802083333336</v>
      </c>
      <c r="M301" s="15"/>
      <c r="N301" s="21" t="s">
        <v>33</v>
      </c>
      <c r="O301" s="15">
        <v>0.0</v>
      </c>
      <c r="P301" s="15" t="s">
        <v>40</v>
      </c>
      <c r="Q301" s="22">
        <v>2.0</v>
      </c>
      <c r="R301" s="23">
        <f>Enduser_Deliverytime-Order_Create_Time</f>
        <v>6.064583333</v>
      </c>
      <c r="S301" s="23">
        <f>Enduser_Plan_Deliverytime-Order_Create_Time</f>
        <v>4.948611111</v>
      </c>
      <c r="T301" s="23">
        <f>Enduser_Deliverytime-HubVN_Pickup_Time</f>
        <v>0.1694444444</v>
      </c>
      <c r="U301" s="24">
        <f>HubVN_Receiving_Time-HubCN_Pickup_Time</f>
        <v>3.505555556</v>
      </c>
      <c r="V301" s="24">
        <f>Plan_HubVN_Receiving_Time-Plan_HubCN_Pickup_Time</f>
        <v>1.500694444</v>
      </c>
      <c r="W301" s="15" t="s">
        <v>97</v>
      </c>
      <c r="X301" s="25" t="str">
        <f>IF(LEFT(Khu_Vực,4)="Quận","Quận","Huyện")</f>
        <v>Quận</v>
      </c>
      <c r="Y301" s="25" t="str">
        <f>IFS(Grossweight&lt;=1,"A",AND(1&lt;Grossweight,Grossweight&lt;=2),"B",AND(2&lt;Grossweight,Grossweight&lt;=3),"C",AND(3&lt;Grossweight,Grossweight&lt;=4),"D",Grossweight&gt;=4,"E")</f>
        <v>D</v>
      </c>
      <c r="Z30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61250</v>
      </c>
      <c r="AA30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30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35000</v>
      </c>
      <c r="AC301" s="26">
        <f>IF(Carrier_2="ECLogistics",0.167,IF(Carrier_2="LogExpress",0.139,0.104))</f>
        <v>0.167</v>
      </c>
    </row>
    <row r="302" ht="15.75" customHeight="1">
      <c r="A302" s="4" t="s">
        <v>948</v>
      </c>
      <c r="B302" s="4" t="s">
        <v>949</v>
      </c>
      <c r="C302" s="4">
        <v>130342.0</v>
      </c>
      <c r="D302" s="4" t="str">
        <f>HubVN_ID</f>
        <v>LECVNLB</v>
      </c>
      <c r="E302" s="4">
        <v>5.0</v>
      </c>
      <c r="F302" s="4">
        <v>4.1</v>
      </c>
      <c r="G302" s="5" t="s">
        <v>950</v>
      </c>
      <c r="H302" s="4" t="s">
        <v>53</v>
      </c>
      <c r="I302" s="6">
        <v>0.0</v>
      </c>
      <c r="J302" s="7">
        <v>44645.82638888889</v>
      </c>
      <c r="K302" s="8">
        <v>44652.64722222222</v>
      </c>
      <c r="L302" s="7">
        <v>44652.86388888889</v>
      </c>
      <c r="M302" s="4"/>
      <c r="N302" s="9" t="s">
        <v>33</v>
      </c>
      <c r="O302" s="4">
        <v>0.0</v>
      </c>
      <c r="P302" s="4" t="s">
        <v>34</v>
      </c>
      <c r="Q302" s="10">
        <v>1.0</v>
      </c>
      <c r="R302" s="11">
        <f>Enduser_Deliverytime-Order_Create_Time</f>
        <v>7.0375</v>
      </c>
      <c r="S302" s="11">
        <f>Enduser_Plan_Deliverytime-Order_Create_Time</f>
        <v>6.820833333</v>
      </c>
      <c r="T302" s="11">
        <f>Enduser_Deliverytime-HubVN_Pickup_Time</f>
        <v>0.2479166667</v>
      </c>
      <c r="U302" s="12">
        <f>HubVN_Receiving_Time-HubCN_Pickup_Time</f>
        <v>3.00625</v>
      </c>
      <c r="V302" s="12">
        <f>Plan_HubVN_Receiving_Time-Plan_HubCN_Pickup_Time</f>
        <v>3.004166667</v>
      </c>
      <c r="W302" s="4" t="s">
        <v>45</v>
      </c>
      <c r="X302" s="13" t="str">
        <f>IF(LEFT(Khu_Vực,4)="Quận","Quận","Huyện")</f>
        <v>Quận</v>
      </c>
      <c r="Y302" s="13" t="str">
        <f>IFS(Grossweight&lt;=1,"A",AND(1&lt;Grossweight,Grossweight&lt;=2),"B",AND(2&lt;Grossweight,Grossweight&lt;=3),"C",AND(3&lt;Grossweight,Grossweight&lt;=4),"D",Grossweight&gt;=4,"E")</f>
        <v>E</v>
      </c>
      <c r="Z30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41000</v>
      </c>
      <c r="AA302"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30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41000</v>
      </c>
      <c r="AC302" s="14">
        <f>IF(Carrier_2="ECLogistics",0.167,IF(Carrier_2="LogExpress",0.139,0.104))</f>
        <v>0.167</v>
      </c>
    </row>
    <row r="303" ht="15.75" customHeight="1">
      <c r="A303" s="15" t="s">
        <v>951</v>
      </c>
      <c r="B303" s="15" t="s">
        <v>952</v>
      </c>
      <c r="C303" s="15">
        <v>130198.0</v>
      </c>
      <c r="D303" s="15" t="str">
        <f>HubVN_ID</f>
        <v>LECVNHĐ</v>
      </c>
      <c r="E303" s="15">
        <v>5.0</v>
      </c>
      <c r="F303" s="15">
        <v>1.4</v>
      </c>
      <c r="G303" s="16" t="s">
        <v>953</v>
      </c>
      <c r="H303" s="15" t="s">
        <v>32</v>
      </c>
      <c r="I303" s="17">
        <v>134667.0</v>
      </c>
      <c r="J303" s="18">
        <v>44650.38958333333</v>
      </c>
      <c r="K303" s="19">
        <v>44653.73472222222</v>
      </c>
      <c r="L303" s="18">
        <v>44656.70138888889</v>
      </c>
      <c r="M303" s="15"/>
      <c r="N303" s="21" t="s">
        <v>33</v>
      </c>
      <c r="O303" s="15">
        <v>0.0</v>
      </c>
      <c r="P303" s="15" t="s">
        <v>34</v>
      </c>
      <c r="Q303" s="22">
        <v>3.0</v>
      </c>
      <c r="R303" s="23">
        <f>Enduser_Deliverytime-Order_Create_Time</f>
        <v>6.311805556</v>
      </c>
      <c r="S303" s="23">
        <f>Enduser_Plan_Deliverytime-Order_Create_Time</f>
        <v>3.345138889</v>
      </c>
      <c r="T303" s="23">
        <f>Enduser_Deliverytime-HubVN_Pickup_Time</f>
        <v>0.2909722222</v>
      </c>
      <c r="U303" s="24">
        <f>HubVN_Receiving_Time-HubCN_Pickup_Time</f>
        <v>4.004861111</v>
      </c>
      <c r="V303" s="24">
        <f>Plan_HubVN_Receiving_Time-Plan_HubCN_Pickup_Time</f>
        <v>3.502777778</v>
      </c>
      <c r="W303" s="15" t="s">
        <v>954</v>
      </c>
      <c r="X303" s="25" t="str">
        <f>IF(LEFT(Khu_Vực,4)="Quận","Quận","Huyện")</f>
        <v>Huyện</v>
      </c>
      <c r="Y303" s="25" t="str">
        <f>IFS(Grossweight&lt;=1,"A",AND(1&lt;Grossweight,Grossweight&lt;=2),"B",AND(2&lt;Grossweight,Grossweight&lt;=3),"C",AND(3&lt;Grossweight,Grossweight&lt;=4),"D",Grossweight&gt;=4,"E")</f>
        <v>B</v>
      </c>
      <c r="Z30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14000</v>
      </c>
      <c r="AA30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30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14000</v>
      </c>
      <c r="AC303" s="26">
        <f>IF(Carrier_2="ECLogistics",0.167,IF(Carrier_2="LogExpress",0.139,0.104))</f>
        <v>0.167</v>
      </c>
    </row>
    <row r="304" ht="15.75" customHeight="1">
      <c r="A304" s="4" t="s">
        <v>955</v>
      </c>
      <c r="B304" s="4" t="s">
        <v>956</v>
      </c>
      <c r="C304" s="4">
        <v>130356.0</v>
      </c>
      <c r="D304" s="4" t="str">
        <f>HubVN_ID</f>
        <v>LECVNLB</v>
      </c>
      <c r="E304" s="4">
        <v>1.0</v>
      </c>
      <c r="F304" s="4">
        <v>2.5</v>
      </c>
      <c r="G304" s="5" t="s">
        <v>957</v>
      </c>
      <c r="H304" s="4" t="s">
        <v>32</v>
      </c>
      <c r="I304" s="6">
        <v>163100.0</v>
      </c>
      <c r="J304" s="7">
        <v>44649.83541666667</v>
      </c>
      <c r="K304" s="8">
        <v>44655.41458333333</v>
      </c>
      <c r="L304" s="7">
        <v>44655.73125</v>
      </c>
      <c r="M304" s="4"/>
      <c r="N304" s="9" t="s">
        <v>33</v>
      </c>
      <c r="O304" s="4">
        <v>0.0</v>
      </c>
      <c r="P304" s="4" t="s">
        <v>34</v>
      </c>
      <c r="Q304" s="10">
        <v>3.0</v>
      </c>
      <c r="R304" s="11">
        <f>Enduser_Deliverytime-Order_Create_Time</f>
        <v>5.895833333</v>
      </c>
      <c r="S304" s="11">
        <f>Enduser_Plan_Deliverytime-Order_Create_Time</f>
        <v>5.579166667</v>
      </c>
      <c r="T304" s="11">
        <f>Enduser_Deliverytime-HubVN_Pickup_Time</f>
        <v>0.08194444444</v>
      </c>
      <c r="U304" s="12">
        <f>HubVN_Receiving_Time-HubCN_Pickup_Time</f>
        <v>3.004166667</v>
      </c>
      <c r="V304" s="12">
        <f>Plan_HubVN_Receiving_Time-Plan_HubCN_Pickup_Time</f>
        <v>3.002777778</v>
      </c>
      <c r="W304" s="4" t="s">
        <v>71</v>
      </c>
      <c r="X304" s="13" t="str">
        <f>IF(LEFT(Khu_Vực,4)="Quận","Quận","Huyện")</f>
        <v>Quận</v>
      </c>
      <c r="Y304" s="13" t="str">
        <f>IFS(Grossweight&lt;=1,"A",AND(1&lt;Grossweight,Grossweight&lt;=2),"B",AND(2&lt;Grossweight,Grossweight&lt;=3),"C",AND(3&lt;Grossweight,Grossweight&lt;=4),"D",Grossweight&gt;=4,"E")</f>
        <v>C</v>
      </c>
      <c r="Z30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25000</v>
      </c>
      <c r="AA30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30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25000</v>
      </c>
      <c r="AC304" s="14">
        <f>IF(Carrier_2="ECLogistics",0.167,IF(Carrier_2="LogExpress",0.139,0.104))</f>
        <v>0.167</v>
      </c>
    </row>
    <row r="305" ht="15.75" customHeight="1">
      <c r="A305" s="15" t="s">
        <v>958</v>
      </c>
      <c r="B305" s="15" t="s">
        <v>959</v>
      </c>
      <c r="C305" s="15">
        <v>130019.0</v>
      </c>
      <c r="D305" s="15" t="str">
        <f>HubVN_ID</f>
        <v>LECVNTL</v>
      </c>
      <c r="E305" s="15">
        <v>3.0</v>
      </c>
      <c r="F305" s="15">
        <v>0.2</v>
      </c>
      <c r="G305" s="16" t="s">
        <v>960</v>
      </c>
      <c r="H305" s="15" t="s">
        <v>32</v>
      </c>
      <c r="I305" s="17">
        <v>272000.0</v>
      </c>
      <c r="J305" s="18">
        <v>44648.2625</v>
      </c>
      <c r="K305" s="19">
        <v>44653.65069444444</v>
      </c>
      <c r="L305" s="18">
        <v>44653.84930555556</v>
      </c>
      <c r="M305" s="15"/>
      <c r="N305" s="21" t="s">
        <v>33</v>
      </c>
      <c r="O305" s="15">
        <v>0.0</v>
      </c>
      <c r="P305" s="15" t="s">
        <v>34</v>
      </c>
      <c r="Q305" s="22">
        <v>3.0</v>
      </c>
      <c r="R305" s="23">
        <f>Enduser_Deliverytime-Order_Create_Time</f>
        <v>5.586805556</v>
      </c>
      <c r="S305" s="23">
        <f>Enduser_Plan_Deliverytime-Order_Create_Time</f>
        <v>5.388194444</v>
      </c>
      <c r="T305" s="23">
        <f>Enduser_Deliverytime-HubVN_Pickup_Time</f>
        <v>0.2458333333</v>
      </c>
      <c r="U305" s="24">
        <f>HubVN_Receiving_Time-HubCN_Pickup_Time</f>
        <v>3.501388889</v>
      </c>
      <c r="V305" s="24">
        <f>Plan_HubVN_Receiving_Time-Plan_HubCN_Pickup_Time</f>
        <v>3.502777778</v>
      </c>
      <c r="W305" s="15" t="s">
        <v>71</v>
      </c>
      <c r="X305" s="25" t="str">
        <f>IF(LEFT(Khu_Vực,4)="Quận","Quận","Huyện")</f>
        <v>Quận</v>
      </c>
      <c r="Y305" s="25" t="str">
        <f>IFS(Grossweight&lt;=1,"A",AND(1&lt;Grossweight,Grossweight&lt;=2),"B",AND(2&lt;Grossweight,Grossweight&lt;=3),"C",AND(3&lt;Grossweight,Grossweight&lt;=4),"D",Grossweight&gt;=4,"E")</f>
        <v>A</v>
      </c>
      <c r="Z30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v>
      </c>
      <c r="AA305"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30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v>
      </c>
      <c r="AC305" s="26">
        <f>IF(Carrier_2="ECLogistics",0.167,IF(Carrier_2="LogExpress",0.139,0.104))</f>
        <v>0.139</v>
      </c>
    </row>
    <row r="306" ht="15.75" customHeight="1">
      <c r="A306" s="4" t="s">
        <v>961</v>
      </c>
      <c r="B306" s="4" t="s">
        <v>962</v>
      </c>
      <c r="C306" s="4">
        <v>130364.0</v>
      </c>
      <c r="D306" s="4" t="str">
        <f>HubVN_ID</f>
        <v>LECVNTL</v>
      </c>
      <c r="E306" s="4">
        <v>4.0</v>
      </c>
      <c r="F306" s="4">
        <v>4.8</v>
      </c>
      <c r="G306" s="5" t="s">
        <v>963</v>
      </c>
      <c r="H306" s="4" t="s">
        <v>32</v>
      </c>
      <c r="I306" s="6">
        <v>24500.0</v>
      </c>
      <c r="J306" s="7">
        <v>44647.36597222222</v>
      </c>
      <c r="K306" s="8">
        <v>44652.39513888889</v>
      </c>
      <c r="L306" s="7">
        <v>44652.725</v>
      </c>
      <c r="M306" s="4"/>
      <c r="N306" s="9" t="s">
        <v>33</v>
      </c>
      <c r="O306" s="4">
        <v>0.0</v>
      </c>
      <c r="P306" s="4" t="s">
        <v>34</v>
      </c>
      <c r="Q306" s="10">
        <v>3.0</v>
      </c>
      <c r="R306" s="11">
        <f>Enduser_Deliverytime-Order_Create_Time</f>
        <v>5.359027778</v>
      </c>
      <c r="S306" s="11">
        <f>Enduser_Plan_Deliverytime-Order_Create_Time</f>
        <v>5.029166667</v>
      </c>
      <c r="T306" s="11">
        <f>Enduser_Deliverytime-HubVN_Pickup_Time</f>
        <v>0.07986111111</v>
      </c>
      <c r="U306" s="12">
        <f>HubVN_Receiving_Time-HubCN_Pickup_Time</f>
        <v>3.004166667</v>
      </c>
      <c r="V306" s="12">
        <f>Plan_HubVN_Receiving_Time-Plan_HubCN_Pickup_Time</f>
        <v>1.502777778</v>
      </c>
      <c r="W306" s="4" t="s">
        <v>71</v>
      </c>
      <c r="X306" s="13" t="str">
        <f>IF(LEFT(Khu_Vực,4)="Quận","Quận","Huyện")</f>
        <v>Quận</v>
      </c>
      <c r="Y306" s="13" t="str">
        <f>IFS(Grossweight&lt;=1,"A",AND(1&lt;Grossweight,Grossweight&lt;=2),"B",AND(2&lt;Grossweight,Grossweight&lt;=3),"C",AND(3&lt;Grossweight,Grossweight&lt;=4),"D",Grossweight&gt;=4,"E")</f>
        <v>E</v>
      </c>
      <c r="Z30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48000</v>
      </c>
      <c r="AA30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30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48000</v>
      </c>
      <c r="AC306" s="14">
        <f>IF(Carrier_2="ECLogistics",0.167,IF(Carrier_2="LogExpress",0.139,0.104))</f>
        <v>0.167</v>
      </c>
    </row>
    <row r="307" ht="15.75" customHeight="1">
      <c r="A307" s="15" t="s">
        <v>964</v>
      </c>
      <c r="B307" s="15" t="s">
        <v>965</v>
      </c>
      <c r="C307" s="15">
        <v>130020.0</v>
      </c>
      <c r="D307" s="15" t="str">
        <f>HubVN_ID</f>
        <v>LECVNTL</v>
      </c>
      <c r="E307" s="15">
        <v>4.0</v>
      </c>
      <c r="F307" s="15">
        <v>1.0</v>
      </c>
      <c r="G307" s="16" t="s">
        <v>966</v>
      </c>
      <c r="H307" s="15" t="s">
        <v>53</v>
      </c>
      <c r="I307" s="17">
        <v>0.0</v>
      </c>
      <c r="J307" s="18">
        <v>44650.40138888889</v>
      </c>
      <c r="K307" s="19">
        <v>44653.65416666667</v>
      </c>
      <c r="L307" s="18">
        <v>44658.589583333334</v>
      </c>
      <c r="M307" s="15"/>
      <c r="N307" s="21" t="s">
        <v>33</v>
      </c>
      <c r="O307" s="15">
        <v>0.0</v>
      </c>
      <c r="P307" s="15" t="s">
        <v>34</v>
      </c>
      <c r="Q307" s="22">
        <v>3.0</v>
      </c>
      <c r="R307" s="23">
        <f>Enduser_Deliverytime-Order_Create_Time</f>
        <v>8.188194444</v>
      </c>
      <c r="S307" s="23">
        <f>Enduser_Plan_Deliverytime-Order_Create_Time</f>
        <v>3.252777778</v>
      </c>
      <c r="T307" s="23">
        <f>Enduser_Deliverytime-HubVN_Pickup_Time</f>
        <v>0.2048611111</v>
      </c>
      <c r="U307" s="24">
        <f>HubVN_Receiving_Time-HubCN_Pickup_Time</f>
        <v>5.000694444</v>
      </c>
      <c r="V307" s="24">
        <f>Plan_HubVN_Receiving_Time-Plan_HubCN_Pickup_Time</f>
        <v>3.004861111</v>
      </c>
      <c r="W307" s="15" t="s">
        <v>71</v>
      </c>
      <c r="X307" s="25" t="str">
        <f>IF(LEFT(Khu_Vực,4)="Quận","Quận","Huyện")</f>
        <v>Quận</v>
      </c>
      <c r="Y307" s="25" t="str">
        <f>IFS(Grossweight&lt;=1,"A",AND(1&lt;Grossweight,Grossweight&lt;=2),"B",AND(2&lt;Grossweight,Grossweight&lt;=3),"C",AND(3&lt;Grossweight,Grossweight&lt;=4),"D",Grossweight&gt;=4,"E")</f>
        <v>A</v>
      </c>
      <c r="Z30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10000</v>
      </c>
      <c r="AA307"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30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307" s="26">
        <f>IF(Carrier_2="ECLogistics",0.167,IF(Carrier_2="LogExpress",0.139,0.104))</f>
        <v>0.139</v>
      </c>
    </row>
    <row r="308" ht="15.75" customHeight="1">
      <c r="A308" s="4" t="s">
        <v>967</v>
      </c>
      <c r="B308" s="4" t="s">
        <v>968</v>
      </c>
      <c r="C308" s="4">
        <v>130449.0</v>
      </c>
      <c r="D308" s="4" t="str">
        <f>HubVN_ID</f>
        <v>LECVNTL</v>
      </c>
      <c r="E308" s="4">
        <v>5.0</v>
      </c>
      <c r="F308" s="4">
        <v>4.8</v>
      </c>
      <c r="G308" s="5" t="s">
        <v>969</v>
      </c>
      <c r="H308" s="4" t="s">
        <v>32</v>
      </c>
      <c r="I308" s="6">
        <v>135500.0</v>
      </c>
      <c r="J308" s="7">
        <v>44649.825</v>
      </c>
      <c r="K308" s="8">
        <v>44654.67361111111</v>
      </c>
      <c r="L308" s="7">
        <v>44655.73055555556</v>
      </c>
      <c r="M308" s="4"/>
      <c r="N308" s="9" t="s">
        <v>33</v>
      </c>
      <c r="O308" s="4">
        <v>0.0</v>
      </c>
      <c r="P308" s="4" t="s">
        <v>34</v>
      </c>
      <c r="Q308" s="10">
        <v>3.0</v>
      </c>
      <c r="R308" s="11">
        <f>Enduser_Deliverytime-Order_Create_Time</f>
        <v>5.905555556</v>
      </c>
      <c r="S308" s="11">
        <f>Enduser_Plan_Deliverytime-Order_Create_Time</f>
        <v>4.848611111</v>
      </c>
      <c r="T308" s="11">
        <f>Enduser_Deliverytime-HubVN_Pickup_Time</f>
        <v>0.07847222222</v>
      </c>
      <c r="U308" s="12">
        <f>HubVN_Receiving_Time-HubCN_Pickup_Time</f>
        <v>3.002777778</v>
      </c>
      <c r="V308" s="12">
        <f>Plan_HubVN_Receiving_Time-Plan_HubCN_Pickup_Time</f>
        <v>1.50625</v>
      </c>
      <c r="W308" s="4" t="s">
        <v>622</v>
      </c>
      <c r="X308" s="13" t="str">
        <f>IF(LEFT(Khu_Vực,4)="Quận","Quận","Huyện")</f>
        <v>Huyện</v>
      </c>
      <c r="Y308" s="13" t="str">
        <f>IFS(Grossweight&lt;=1,"A",AND(1&lt;Grossweight,Grossweight&lt;=2),"B",AND(2&lt;Grossweight,Grossweight&lt;=3),"C",AND(3&lt;Grossweight,Grossweight&lt;=4),"D",Grossweight&gt;=4,"E")</f>
        <v>E</v>
      </c>
      <c r="Z30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48000</v>
      </c>
      <c r="AA30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30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48000</v>
      </c>
      <c r="AC308" s="14">
        <f>IF(Carrier_2="ECLogistics",0.167,IF(Carrier_2="LogExpress",0.139,0.104))</f>
        <v>0.167</v>
      </c>
    </row>
    <row r="309" ht="15.75" customHeight="1">
      <c r="A309" s="15" t="s">
        <v>970</v>
      </c>
      <c r="B309" s="15" t="s">
        <v>279</v>
      </c>
      <c r="C309" s="15">
        <v>130317.0</v>
      </c>
      <c r="D309" s="15" t="str">
        <f>HubVN_ID</f>
        <v>LECVNLB</v>
      </c>
      <c r="E309" s="15">
        <v>5.0</v>
      </c>
      <c r="F309" s="15">
        <v>1.5</v>
      </c>
      <c r="G309" s="16" t="s">
        <v>971</v>
      </c>
      <c r="H309" s="15" t="s">
        <v>32</v>
      </c>
      <c r="I309" s="17">
        <v>20800.0</v>
      </c>
      <c r="J309" s="18">
        <v>44648.78055555555</v>
      </c>
      <c r="K309" s="19">
        <v>44655.665972222225</v>
      </c>
      <c r="L309" s="18">
        <v>44655.71111111111</v>
      </c>
      <c r="M309" s="15"/>
      <c r="N309" s="21" t="s">
        <v>33</v>
      </c>
      <c r="O309" s="15">
        <v>0.0</v>
      </c>
      <c r="P309" s="15" t="s">
        <v>34</v>
      </c>
      <c r="Q309" s="22">
        <v>2.0</v>
      </c>
      <c r="R309" s="23">
        <f>Enduser_Deliverytime-Order_Create_Time</f>
        <v>6.930555556</v>
      </c>
      <c r="S309" s="23">
        <f>Enduser_Plan_Deliverytime-Order_Create_Time</f>
        <v>6.885416667</v>
      </c>
      <c r="T309" s="23">
        <f>Enduser_Deliverytime-HubVN_Pickup_Time</f>
        <v>0.07916666666</v>
      </c>
      <c r="U309" s="24">
        <f>HubVN_Receiving_Time-HubCN_Pickup_Time</f>
        <v>3.001388889</v>
      </c>
      <c r="V309" s="24">
        <f>Plan_HubVN_Receiving_Time-Plan_HubCN_Pickup_Time</f>
        <v>1.503472222</v>
      </c>
      <c r="W309" s="15" t="s">
        <v>97</v>
      </c>
      <c r="X309" s="25" t="str">
        <f>IF(LEFT(Khu_Vực,4)="Quận","Quận","Huyện")</f>
        <v>Quận</v>
      </c>
      <c r="Y309" s="25" t="str">
        <f>IFS(Grossweight&lt;=1,"A",AND(1&lt;Grossweight,Grossweight&lt;=2),"B",AND(2&lt;Grossweight,Grossweight&lt;=3),"C",AND(3&lt;Grossweight,Grossweight&lt;=4),"D",Grossweight&gt;=4,"E")</f>
        <v>B</v>
      </c>
      <c r="Z30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15000</v>
      </c>
      <c r="AA309"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30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16500</v>
      </c>
      <c r="AC309" s="26">
        <f>IF(Carrier_2="ECLogistics",0.167,IF(Carrier_2="LogExpress",0.139,0.104))</f>
        <v>0.104</v>
      </c>
    </row>
    <row r="310" ht="15.75" customHeight="1">
      <c r="A310" s="4" t="s">
        <v>972</v>
      </c>
      <c r="B310" s="4" t="s">
        <v>973</v>
      </c>
      <c r="C310" s="4">
        <v>130041.0</v>
      </c>
      <c r="D310" s="4" t="str">
        <f>HubVN_ID</f>
        <v>LECVNHĐ</v>
      </c>
      <c r="E310" s="4">
        <v>5.0</v>
      </c>
      <c r="F310" s="4">
        <v>0.2</v>
      </c>
      <c r="G310" s="5" t="s">
        <v>974</v>
      </c>
      <c r="H310" s="4" t="s">
        <v>32</v>
      </c>
      <c r="I310" s="6">
        <v>153000.0</v>
      </c>
      <c r="J310" s="7">
        <v>44649.33472222222</v>
      </c>
      <c r="K310" s="8">
        <v>44655.45486111111</v>
      </c>
      <c r="L310" s="7">
        <v>44655.74375</v>
      </c>
      <c r="M310" s="4"/>
      <c r="N310" s="9" t="s">
        <v>33</v>
      </c>
      <c r="O310" s="4">
        <v>0.0</v>
      </c>
      <c r="P310" s="4" t="s">
        <v>64</v>
      </c>
      <c r="Q310" s="10">
        <v>2.0</v>
      </c>
      <c r="R310" s="11">
        <f>Enduser_Deliverytime-Order_Create_Time</f>
        <v>6.409027778</v>
      </c>
      <c r="S310" s="11">
        <f>Enduser_Plan_Deliverytime-Order_Create_Time</f>
        <v>6.120138889</v>
      </c>
      <c r="T310" s="11">
        <f>Enduser_Deliverytime-HubVN_Pickup_Time</f>
        <v>0.1208333333</v>
      </c>
      <c r="U310" s="12">
        <f>HubVN_Receiving_Time-HubCN_Pickup_Time</f>
        <v>2.505555556</v>
      </c>
      <c r="V310" s="12">
        <f>Plan_HubVN_Receiving_Time-Plan_HubCN_Pickup_Time</f>
        <v>3.00625</v>
      </c>
      <c r="W310" s="4" t="s">
        <v>45</v>
      </c>
      <c r="X310" s="13" t="str">
        <f>IF(LEFT(Khu_Vực,4)="Quận","Quận","Huyện")</f>
        <v>Quận</v>
      </c>
      <c r="Y310" s="13" t="str">
        <f>IFS(Grossweight&lt;=1,"A",AND(1&lt;Grossweight,Grossweight&lt;=2),"B",AND(2&lt;Grossweight,Grossweight&lt;=3),"C",AND(3&lt;Grossweight,Grossweight&lt;=4),"D",Grossweight&gt;=4,"E")</f>
        <v>A</v>
      </c>
      <c r="Z31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2200</v>
      </c>
      <c r="AA310"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31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v>
      </c>
      <c r="AC310" s="14">
        <f>IF(Carrier_2="ECLogistics",0.167,IF(Carrier_2="LogExpress",0.139,0.104))</f>
        <v>0.139</v>
      </c>
    </row>
    <row r="311" ht="15.75" customHeight="1">
      <c r="A311" s="15" t="s">
        <v>975</v>
      </c>
      <c r="B311" s="15" t="s">
        <v>145</v>
      </c>
      <c r="C311" s="15">
        <v>130384.0</v>
      </c>
      <c r="D311" s="15" t="str">
        <f>HubVN_ID</f>
        <v>LECVNLB</v>
      </c>
      <c r="E311" s="15">
        <v>5.0</v>
      </c>
      <c r="F311" s="15">
        <v>3.5</v>
      </c>
      <c r="G311" s="16" t="s">
        <v>976</v>
      </c>
      <c r="H311" s="15" t="s">
        <v>53</v>
      </c>
      <c r="I311" s="17">
        <v>0.0</v>
      </c>
      <c r="J311" s="18">
        <v>44646.61319444444</v>
      </c>
      <c r="K311" s="19">
        <v>44651.65069444444</v>
      </c>
      <c r="L311" s="18">
        <v>44652.46319444444</v>
      </c>
      <c r="M311" s="15"/>
      <c r="N311" s="21" t="s">
        <v>33</v>
      </c>
      <c r="O311" s="15">
        <v>0.0</v>
      </c>
      <c r="P311" s="15" t="s">
        <v>40</v>
      </c>
      <c r="Q311" s="22">
        <v>3.0</v>
      </c>
      <c r="R311" s="23">
        <f>Enduser_Deliverytime-Order_Create_Time</f>
        <v>5.85</v>
      </c>
      <c r="S311" s="23">
        <f>Enduser_Plan_Deliverytime-Order_Create_Time</f>
        <v>5.0375</v>
      </c>
      <c r="T311" s="23">
        <f>Enduser_Deliverytime-HubVN_Pickup_Time</f>
        <v>0.11875</v>
      </c>
      <c r="U311" s="24">
        <f>HubVN_Receiving_Time-HubCN_Pickup_Time</f>
        <v>5.00625</v>
      </c>
      <c r="V311" s="24">
        <f>Plan_HubVN_Receiving_Time-Plan_HubCN_Pickup_Time</f>
        <v>3.500694444</v>
      </c>
      <c r="W311" s="15" t="s">
        <v>97</v>
      </c>
      <c r="X311" s="25" t="str">
        <f>IF(LEFT(Khu_Vực,4)="Quận","Quận","Huyện")</f>
        <v>Quận</v>
      </c>
      <c r="Y311" s="25" t="str">
        <f>IFS(Grossweight&lt;=1,"A",AND(1&lt;Grossweight,Grossweight&lt;=2),"B",AND(2&lt;Grossweight,Grossweight&lt;=3),"C",AND(3&lt;Grossweight,Grossweight&lt;=4),"D",Grossweight&gt;=4,"E")</f>
        <v>D</v>
      </c>
      <c r="Z31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61250</v>
      </c>
      <c r="AA31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31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35000</v>
      </c>
      <c r="AC311" s="26">
        <f>IF(Carrier_2="ECLogistics",0.167,IF(Carrier_2="LogExpress",0.139,0.104))</f>
        <v>0.167</v>
      </c>
    </row>
    <row r="312" ht="15.75" customHeight="1">
      <c r="A312" s="4" t="s">
        <v>977</v>
      </c>
      <c r="B312" s="4" t="s">
        <v>978</v>
      </c>
      <c r="C312" s="4">
        <v>130349.0</v>
      </c>
      <c r="D312" s="4" t="str">
        <f>HubVN_ID</f>
        <v>LECVNLB</v>
      </c>
      <c r="E312" s="4">
        <v>3.0</v>
      </c>
      <c r="F312" s="4">
        <v>1.2</v>
      </c>
      <c r="G312" s="5" t="s">
        <v>979</v>
      </c>
      <c r="H312" s="4" t="s">
        <v>32</v>
      </c>
      <c r="I312" s="6">
        <v>28500.0</v>
      </c>
      <c r="J312" s="7">
        <v>44647.12708333333</v>
      </c>
      <c r="K312" s="8">
        <v>44651.427777777775</v>
      </c>
      <c r="L312" s="7">
        <v>44654.59861111111</v>
      </c>
      <c r="M312" s="4"/>
      <c r="N312" s="9" t="s">
        <v>33</v>
      </c>
      <c r="O312" s="4">
        <v>0.0</v>
      </c>
      <c r="P312" s="4" t="s">
        <v>34</v>
      </c>
      <c r="Q312" s="10">
        <v>3.0</v>
      </c>
      <c r="R312" s="11">
        <f>Enduser_Deliverytime-Order_Create_Time</f>
        <v>7.471527778</v>
      </c>
      <c r="S312" s="11">
        <f>Enduser_Plan_Deliverytime-Order_Create_Time</f>
        <v>4.300694444</v>
      </c>
      <c r="T312" s="11">
        <f>Enduser_Deliverytime-HubVN_Pickup_Time</f>
        <v>0.2048611111</v>
      </c>
      <c r="U312" s="12">
        <f>HubVN_Receiving_Time-HubCN_Pickup_Time</f>
        <v>5.00625</v>
      </c>
      <c r="V312" s="12">
        <f>Plan_HubVN_Receiving_Time-Plan_HubCN_Pickup_Time</f>
        <v>2.002083333</v>
      </c>
      <c r="W312" s="4" t="s">
        <v>57</v>
      </c>
      <c r="X312" s="13" t="str">
        <f>IF(LEFT(Khu_Vực,4)="Quận","Quận","Huyện")</f>
        <v>Quận</v>
      </c>
      <c r="Y312" s="13" t="str">
        <f>IFS(Grossweight&lt;=1,"A",AND(1&lt;Grossweight,Grossweight&lt;=2),"B",AND(2&lt;Grossweight,Grossweight&lt;=3),"C",AND(3&lt;Grossweight,Grossweight&lt;=4),"D",Grossweight&gt;=4,"E")</f>
        <v>B</v>
      </c>
      <c r="Z31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12000</v>
      </c>
      <c r="AA312"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31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13200</v>
      </c>
      <c r="AC312" s="14">
        <f>IF(Carrier_2="ECLogistics",0.167,IF(Carrier_2="LogExpress",0.139,0.104))</f>
        <v>0.104</v>
      </c>
    </row>
    <row r="313" ht="15.75" customHeight="1">
      <c r="A313" s="15" t="s">
        <v>980</v>
      </c>
      <c r="B313" s="15" t="s">
        <v>981</v>
      </c>
      <c r="C313" s="15">
        <v>130373.0</v>
      </c>
      <c r="D313" s="15" t="str">
        <f>HubVN_ID</f>
        <v>LECVNLB</v>
      </c>
      <c r="E313" s="15">
        <v>3.0</v>
      </c>
      <c r="F313" s="15">
        <v>4.8</v>
      </c>
      <c r="G313" s="16" t="s">
        <v>982</v>
      </c>
      <c r="H313" s="15" t="s">
        <v>32</v>
      </c>
      <c r="I313" s="17">
        <v>408500.0</v>
      </c>
      <c r="J313" s="18">
        <v>44645.325</v>
      </c>
      <c r="K313" s="19">
        <v>44652.42013888889</v>
      </c>
      <c r="L313" s="18">
        <v>44652.87291666667</v>
      </c>
      <c r="M313" s="15"/>
      <c r="N313" s="21" t="s">
        <v>33</v>
      </c>
      <c r="O313" s="15">
        <v>0.0</v>
      </c>
      <c r="P313" s="15" t="s">
        <v>34</v>
      </c>
      <c r="Q313" s="22">
        <v>1.0</v>
      </c>
      <c r="R313" s="23">
        <f>Enduser_Deliverytime-Order_Create_Time</f>
        <v>7.547916667</v>
      </c>
      <c r="S313" s="23">
        <f>Enduser_Plan_Deliverytime-Order_Create_Time</f>
        <v>7.095138889</v>
      </c>
      <c r="T313" s="23">
        <f>Enduser_Deliverytime-HubVN_Pickup_Time</f>
        <v>0.2486111111</v>
      </c>
      <c r="U313" s="24">
        <f>HubVN_Receiving_Time-HubCN_Pickup_Time</f>
        <v>3.000694444</v>
      </c>
      <c r="V313" s="24">
        <f>Plan_HubVN_Receiving_Time-Plan_HubCN_Pickup_Time</f>
        <v>3.002777778</v>
      </c>
      <c r="W313" s="15" t="s">
        <v>71</v>
      </c>
      <c r="X313" s="25" t="str">
        <f>IF(LEFT(Khu_Vực,4)="Quận","Quận","Huyện")</f>
        <v>Quận</v>
      </c>
      <c r="Y313" s="25" t="str">
        <f>IFS(Grossweight&lt;=1,"A",AND(1&lt;Grossweight,Grossweight&lt;=2),"B",AND(2&lt;Grossweight,Grossweight&lt;=3),"C",AND(3&lt;Grossweight,Grossweight&lt;=4),"D",Grossweight&gt;=4,"E")</f>
        <v>E</v>
      </c>
      <c r="Z31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48000</v>
      </c>
      <c r="AA31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31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48000</v>
      </c>
      <c r="AC313" s="26">
        <f>IF(Carrier_2="ECLogistics",0.167,IF(Carrier_2="LogExpress",0.139,0.104))</f>
        <v>0.167</v>
      </c>
    </row>
    <row r="314" ht="15.75" customHeight="1">
      <c r="A314" s="4" t="s">
        <v>983</v>
      </c>
      <c r="B314" s="4" t="s">
        <v>984</v>
      </c>
      <c r="C314" s="4">
        <v>130400.0</v>
      </c>
      <c r="D314" s="4" t="str">
        <f>HubVN_ID</f>
        <v>LECVNHĐ</v>
      </c>
      <c r="E314" s="4">
        <v>1.0</v>
      </c>
      <c r="F314" s="4">
        <v>4.0</v>
      </c>
      <c r="G314" s="5" t="s">
        <v>985</v>
      </c>
      <c r="H314" s="4" t="s">
        <v>53</v>
      </c>
      <c r="I314" s="6">
        <v>0.0</v>
      </c>
      <c r="J314" s="7">
        <v>44646.646527777775</v>
      </c>
      <c r="K314" s="8">
        <v>44651.67013888889</v>
      </c>
      <c r="L314" s="7">
        <v>44652.427777777775</v>
      </c>
      <c r="M314" s="4"/>
      <c r="N314" s="9" t="s">
        <v>33</v>
      </c>
      <c r="O314" s="4">
        <v>0.0</v>
      </c>
      <c r="P314" s="4" t="s">
        <v>64</v>
      </c>
      <c r="Q314" s="10">
        <v>3.0</v>
      </c>
      <c r="R314" s="11">
        <f>Enduser_Deliverytime-Order_Create_Time</f>
        <v>5.78125</v>
      </c>
      <c r="S314" s="11">
        <f>Enduser_Plan_Deliverytime-Order_Create_Time</f>
        <v>5.023611111</v>
      </c>
      <c r="T314" s="11">
        <f>Enduser_Deliverytime-HubVN_Pickup_Time</f>
        <v>0.07777777778</v>
      </c>
      <c r="U314" s="12">
        <f>HubVN_Receiving_Time-HubCN_Pickup_Time</f>
        <v>5.00625</v>
      </c>
      <c r="V314" s="12">
        <f>Plan_HubVN_Receiving_Time-Plan_HubCN_Pickup_Time</f>
        <v>1.504861111</v>
      </c>
      <c r="W314" s="4" t="s">
        <v>45</v>
      </c>
      <c r="X314" s="13" t="str">
        <f>IF(LEFT(Khu_Vực,4)="Quận","Quận","Huyện")</f>
        <v>Quận</v>
      </c>
      <c r="Y314" s="13" t="str">
        <f>IFS(Grossweight&lt;=1,"A",AND(1&lt;Grossweight,Grossweight&lt;=2),"B",AND(2&lt;Grossweight,Grossweight&lt;=3),"C",AND(3&lt;Grossweight,Grossweight&lt;=4),"D",Grossweight&gt;=4,"E")</f>
        <v>D</v>
      </c>
      <c r="Z31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70000</v>
      </c>
      <c r="AA31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31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40000</v>
      </c>
      <c r="AC314" s="14">
        <f>IF(Carrier_2="ECLogistics",0.167,IF(Carrier_2="LogExpress",0.139,0.104))</f>
        <v>0.167</v>
      </c>
    </row>
    <row r="315" ht="15.75" customHeight="1">
      <c r="A315" s="15" t="s">
        <v>986</v>
      </c>
      <c r="B315" s="15" t="s">
        <v>987</v>
      </c>
      <c r="C315" s="15">
        <v>130165.0</v>
      </c>
      <c r="D315" s="15" t="str">
        <f>HubVN_ID</f>
        <v>LECVNLB</v>
      </c>
      <c r="E315" s="15">
        <v>2.0</v>
      </c>
      <c r="F315" s="15">
        <v>1.0</v>
      </c>
      <c r="G315" s="16" t="s">
        <v>988</v>
      </c>
      <c r="H315" s="15" t="s">
        <v>32</v>
      </c>
      <c r="I315" s="17">
        <v>81000.0</v>
      </c>
      <c r="J315" s="18">
        <v>44647.839583333334</v>
      </c>
      <c r="K315" s="19">
        <v>44652.629166666666</v>
      </c>
      <c r="L315" s="18">
        <v>44653.59166666667</v>
      </c>
      <c r="M315" s="15"/>
      <c r="N315" s="21" t="s">
        <v>33</v>
      </c>
      <c r="O315" s="15">
        <v>0.0</v>
      </c>
      <c r="P315" s="15" t="s">
        <v>34</v>
      </c>
      <c r="Q315" s="22">
        <v>3.0</v>
      </c>
      <c r="R315" s="23">
        <f>Enduser_Deliverytime-Order_Create_Time</f>
        <v>5.752083333</v>
      </c>
      <c r="S315" s="23">
        <f>Enduser_Plan_Deliverytime-Order_Create_Time</f>
        <v>4.789583333</v>
      </c>
      <c r="T315" s="23">
        <f>Enduser_Deliverytime-HubVN_Pickup_Time</f>
        <v>0.2069444444</v>
      </c>
      <c r="U315" s="24">
        <f>HubVN_Receiving_Time-HubCN_Pickup_Time</f>
        <v>2.001388889</v>
      </c>
      <c r="V315" s="24">
        <f>Plan_HubVN_Receiving_Time-Plan_HubCN_Pickup_Time</f>
        <v>3.002777778</v>
      </c>
      <c r="W315" s="15" t="s">
        <v>35</v>
      </c>
      <c r="X315" s="25" t="str">
        <f>IF(LEFT(Khu_Vực,4)="Quận","Quận","Huyện")</f>
        <v>Quận</v>
      </c>
      <c r="Y315" s="25" t="str">
        <f>IFS(Grossweight&lt;=1,"A",AND(1&lt;Grossweight,Grossweight&lt;=2),"B",AND(2&lt;Grossweight,Grossweight&lt;=3),"C",AND(3&lt;Grossweight,Grossweight&lt;=4),"D",Grossweight&gt;=4,"E")</f>
        <v>A</v>
      </c>
      <c r="Z31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10000</v>
      </c>
      <c r="AA315"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31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315" s="26">
        <f>IF(Carrier_2="ECLogistics",0.167,IF(Carrier_2="LogExpress",0.139,0.104))</f>
        <v>0.139</v>
      </c>
    </row>
    <row r="316" ht="15.75" customHeight="1">
      <c r="A316" s="4" t="s">
        <v>989</v>
      </c>
      <c r="B316" s="4" t="s">
        <v>990</v>
      </c>
      <c r="C316" s="4">
        <v>130372.0</v>
      </c>
      <c r="D316" s="4" t="str">
        <f>HubVN_ID</f>
        <v>LECVNLB</v>
      </c>
      <c r="E316" s="4">
        <v>4.0</v>
      </c>
      <c r="F316" s="4">
        <v>1.3</v>
      </c>
      <c r="G316" s="5" t="s">
        <v>991</v>
      </c>
      <c r="H316" s="4" t="s">
        <v>32</v>
      </c>
      <c r="I316" s="6">
        <v>60500.0</v>
      </c>
      <c r="J316" s="7">
        <v>44645.290972222225</v>
      </c>
      <c r="K316" s="8">
        <v>44651.669444444444</v>
      </c>
      <c r="L316" s="7">
        <v>44652.70972222222</v>
      </c>
      <c r="M316" s="4"/>
      <c r="N316" s="9" t="s">
        <v>33</v>
      </c>
      <c r="O316" s="4">
        <v>0.0</v>
      </c>
      <c r="P316" s="4" t="s">
        <v>64</v>
      </c>
      <c r="Q316" s="10">
        <v>1.0</v>
      </c>
      <c r="R316" s="11">
        <f>Enduser_Deliverytime-Order_Create_Time</f>
        <v>7.41875</v>
      </c>
      <c r="S316" s="11">
        <f>Enduser_Plan_Deliverytime-Order_Create_Time</f>
        <v>6.378472222</v>
      </c>
      <c r="T316" s="11">
        <f>Enduser_Deliverytime-HubVN_Pickup_Time</f>
        <v>0.1638888889</v>
      </c>
      <c r="U316" s="12">
        <f>HubVN_Receiving_Time-HubCN_Pickup_Time</f>
        <v>3.002777778</v>
      </c>
      <c r="V316" s="12">
        <f>Plan_HubVN_Receiving_Time-Plan_HubCN_Pickup_Time</f>
        <v>3.501388889</v>
      </c>
      <c r="W316" s="4" t="s">
        <v>120</v>
      </c>
      <c r="X316" s="13" t="str">
        <f>IF(LEFT(Khu_Vực,4)="Quận","Quận","Huyện")</f>
        <v>Quận</v>
      </c>
      <c r="Y316" s="13" t="str">
        <f>IFS(Grossweight&lt;=1,"A",AND(1&lt;Grossweight,Grossweight&lt;=2),"B",AND(2&lt;Grossweight,Grossweight&lt;=3),"C",AND(3&lt;Grossweight,Grossweight&lt;=4),"D",Grossweight&gt;=4,"E")</f>
        <v>B</v>
      </c>
      <c r="Z31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14300</v>
      </c>
      <c r="AA316"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31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14300</v>
      </c>
      <c r="AC316" s="14">
        <f>IF(Carrier_2="ECLogistics",0.167,IF(Carrier_2="LogExpress",0.139,0.104))</f>
        <v>0.104</v>
      </c>
    </row>
    <row r="317" ht="15.75" customHeight="1">
      <c r="A317" s="15" t="s">
        <v>992</v>
      </c>
      <c r="B317" s="15" t="s">
        <v>993</v>
      </c>
      <c r="C317" s="15">
        <v>130419.0</v>
      </c>
      <c r="D317" s="15" t="str">
        <f>HubVN_ID</f>
        <v>LECVNLB</v>
      </c>
      <c r="E317" s="15">
        <v>2.0</v>
      </c>
      <c r="F317" s="15">
        <v>1.2</v>
      </c>
      <c r="G317" s="16" t="s">
        <v>994</v>
      </c>
      <c r="H317" s="15" t="s">
        <v>32</v>
      </c>
      <c r="I317" s="17">
        <v>176900.0</v>
      </c>
      <c r="J317" s="18">
        <v>44648.63125</v>
      </c>
      <c r="K317" s="19">
        <v>44654.41736111111</v>
      </c>
      <c r="L317" s="18">
        <v>44655.61388888889</v>
      </c>
      <c r="M317" s="15"/>
      <c r="N317" s="21" t="s">
        <v>33</v>
      </c>
      <c r="O317" s="15">
        <v>0.0</v>
      </c>
      <c r="P317" s="15" t="s">
        <v>34</v>
      </c>
      <c r="Q317" s="22">
        <v>4.0</v>
      </c>
      <c r="R317" s="23">
        <f>Enduser_Deliverytime-Order_Create_Time</f>
        <v>6.982638889</v>
      </c>
      <c r="S317" s="23">
        <f>Enduser_Plan_Deliverytime-Order_Create_Time</f>
        <v>5.786111111</v>
      </c>
      <c r="T317" s="23">
        <f>Enduser_Deliverytime-HubVN_Pickup_Time</f>
        <v>0.2055555556</v>
      </c>
      <c r="U317" s="24">
        <f>HubVN_Receiving_Time-HubCN_Pickup_Time</f>
        <v>5.004166667</v>
      </c>
      <c r="V317" s="24">
        <f>Plan_HubVN_Receiving_Time-Plan_HubCN_Pickup_Time</f>
        <v>3.504861111</v>
      </c>
      <c r="W317" s="15" t="s">
        <v>124</v>
      </c>
      <c r="X317" s="25" t="str">
        <f>IF(LEFT(Khu_Vực,4)="Quận","Quận","Huyện")</f>
        <v>Quận</v>
      </c>
      <c r="Y317" s="25" t="str">
        <f>IFS(Grossweight&lt;=1,"A",AND(1&lt;Grossweight,Grossweight&lt;=2),"B",AND(2&lt;Grossweight,Grossweight&lt;=3),"C",AND(3&lt;Grossweight,Grossweight&lt;=4),"D",Grossweight&gt;=4,"E")</f>
        <v>B</v>
      </c>
      <c r="Z31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12000</v>
      </c>
      <c r="AA317"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31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13200</v>
      </c>
      <c r="AC317" s="26">
        <f>IF(Carrier_2="ECLogistics",0.167,IF(Carrier_2="LogExpress",0.139,0.104))</f>
        <v>0.104</v>
      </c>
    </row>
    <row r="318" ht="15.75" customHeight="1">
      <c r="A318" s="4" t="s">
        <v>995</v>
      </c>
      <c r="B318" s="4" t="s">
        <v>996</v>
      </c>
      <c r="C318" s="4">
        <v>130340.0</v>
      </c>
      <c r="D318" s="4" t="str">
        <f>HubVN_ID</f>
        <v>LECVNLB</v>
      </c>
      <c r="E318" s="4">
        <v>1.0</v>
      </c>
      <c r="F318" s="4">
        <v>3.4</v>
      </c>
      <c r="G318" s="5" t="s">
        <v>997</v>
      </c>
      <c r="H318" s="4" t="s">
        <v>32</v>
      </c>
      <c r="I318" s="6">
        <v>606500.0</v>
      </c>
      <c r="J318" s="7">
        <v>44647.72152777778</v>
      </c>
      <c r="K318" s="8">
        <v>44652.40347222222</v>
      </c>
      <c r="L318" s="7">
        <v>44653.520833333336</v>
      </c>
      <c r="M318" s="4"/>
      <c r="N318" s="9" t="s">
        <v>33</v>
      </c>
      <c r="O318" s="4">
        <v>0.0</v>
      </c>
      <c r="P318" s="4" t="s">
        <v>34</v>
      </c>
      <c r="Q318" s="10">
        <v>3.0</v>
      </c>
      <c r="R318" s="11">
        <f>Enduser_Deliverytime-Order_Create_Time</f>
        <v>5.799305556</v>
      </c>
      <c r="S318" s="11">
        <f>Enduser_Plan_Deliverytime-Order_Create_Time</f>
        <v>4.681944444</v>
      </c>
      <c r="T318" s="11">
        <f>Enduser_Deliverytime-HubVN_Pickup_Time</f>
        <v>0.1652777778</v>
      </c>
      <c r="U318" s="12">
        <f>HubVN_Receiving_Time-HubCN_Pickup_Time</f>
        <v>3.002083333</v>
      </c>
      <c r="V318" s="12">
        <f>Plan_HubVN_Receiving_Time-Plan_HubCN_Pickup_Time</f>
        <v>2.001388889</v>
      </c>
      <c r="W318" s="4" t="s">
        <v>124</v>
      </c>
      <c r="X318" s="13" t="str">
        <f>IF(LEFT(Khu_Vực,4)="Quận","Quận","Huyện")</f>
        <v>Quận</v>
      </c>
      <c r="Y318" s="13" t="str">
        <f>IFS(Grossweight&lt;=1,"A",AND(1&lt;Grossweight,Grossweight&lt;=2),"B",AND(2&lt;Grossweight,Grossweight&lt;=3),"C",AND(3&lt;Grossweight,Grossweight&lt;=4),"D",Grossweight&gt;=4,"E")</f>
        <v>D</v>
      </c>
      <c r="Z31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34000</v>
      </c>
      <c r="AA31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31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34000</v>
      </c>
      <c r="AC318" s="14">
        <f>IF(Carrier_2="ECLogistics",0.167,IF(Carrier_2="LogExpress",0.139,0.104))</f>
        <v>0.167</v>
      </c>
    </row>
    <row r="319" ht="15.75" customHeight="1">
      <c r="A319" s="15" t="s">
        <v>998</v>
      </c>
      <c r="B319" s="15" t="s">
        <v>999</v>
      </c>
      <c r="C319" s="15">
        <v>130020.0</v>
      </c>
      <c r="D319" s="15" t="str">
        <f>HubVN_ID</f>
        <v>LECVNLB</v>
      </c>
      <c r="E319" s="15">
        <v>4.0</v>
      </c>
      <c r="F319" s="15">
        <v>3.4</v>
      </c>
      <c r="G319" s="16" t="s">
        <v>1000</v>
      </c>
      <c r="H319" s="15" t="s">
        <v>32</v>
      </c>
      <c r="I319" s="17">
        <v>108500.0</v>
      </c>
      <c r="J319" s="18">
        <v>44648.35</v>
      </c>
      <c r="K319" s="19">
        <v>44653.64791666667</v>
      </c>
      <c r="L319" s="18">
        <v>44654.76388888889</v>
      </c>
      <c r="M319" s="15"/>
      <c r="N319" s="21" t="s">
        <v>33</v>
      </c>
      <c r="O319" s="15">
        <v>0.0</v>
      </c>
      <c r="P319" s="15" t="s">
        <v>40</v>
      </c>
      <c r="Q319" s="22">
        <v>2.0</v>
      </c>
      <c r="R319" s="23">
        <f>Enduser_Deliverytime-Order_Create_Time</f>
        <v>6.413888889</v>
      </c>
      <c r="S319" s="23">
        <f>Enduser_Plan_Deliverytime-Order_Create_Time</f>
        <v>5.297916667</v>
      </c>
      <c r="T319" s="23">
        <f>Enduser_Deliverytime-HubVN_Pickup_Time</f>
        <v>0.1458333333</v>
      </c>
      <c r="U319" s="24">
        <f>HubVN_Receiving_Time-HubCN_Pickup_Time</f>
        <v>1.839583333</v>
      </c>
      <c r="V319" s="24">
        <f>Plan_HubVN_Receiving_Time-Plan_HubCN_Pickup_Time</f>
        <v>3.004861111</v>
      </c>
      <c r="W319" s="15" t="s">
        <v>57</v>
      </c>
      <c r="X319" s="25" t="str">
        <f>IF(LEFT(Khu_Vực,4)="Quận","Quận","Huyện")</f>
        <v>Quận</v>
      </c>
      <c r="Y319" s="25" t="str">
        <f>IFS(Grossweight&lt;=1,"A",AND(1&lt;Grossweight,Grossweight&lt;=2),"B",AND(2&lt;Grossweight,Grossweight&lt;=3),"C",AND(3&lt;Grossweight,Grossweight&lt;=4),"D",Grossweight&gt;=4,"E")</f>
        <v>D</v>
      </c>
      <c r="Z31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61000</v>
      </c>
      <c r="AA31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31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34000</v>
      </c>
      <c r="AC319" s="26">
        <f>IF(Carrier_2="ECLogistics",0.167,IF(Carrier_2="LogExpress",0.139,0.104))</f>
        <v>0.167</v>
      </c>
    </row>
    <row r="320" ht="15.75" customHeight="1">
      <c r="A320" s="4" t="s">
        <v>1001</v>
      </c>
      <c r="B320" s="4" t="s">
        <v>1002</v>
      </c>
      <c r="C320" s="4">
        <v>130432.0</v>
      </c>
      <c r="D320" s="4" t="str">
        <f>HubVN_ID</f>
        <v>LECVNTL</v>
      </c>
      <c r="E320" s="4">
        <v>5.0</v>
      </c>
      <c r="F320" s="4">
        <v>3.7</v>
      </c>
      <c r="G320" s="5" t="s">
        <v>1003</v>
      </c>
      <c r="H320" s="4" t="s">
        <v>53</v>
      </c>
      <c r="I320" s="6">
        <v>0.0</v>
      </c>
      <c r="J320" s="7">
        <v>44646.6625</v>
      </c>
      <c r="K320" s="8">
        <v>44653.649305555555</v>
      </c>
      <c r="L320" s="7">
        <v>44654.81319444445</v>
      </c>
      <c r="M320" s="4"/>
      <c r="N320" s="9" t="s">
        <v>33</v>
      </c>
      <c r="O320" s="4">
        <v>0.0</v>
      </c>
      <c r="P320" s="4" t="s">
        <v>40</v>
      </c>
      <c r="Q320" s="10">
        <v>1.0</v>
      </c>
      <c r="R320" s="11">
        <f>Enduser_Deliverytime-Order_Create_Time</f>
        <v>8.150694444</v>
      </c>
      <c r="S320" s="11">
        <f>Enduser_Plan_Deliverytime-Order_Create_Time</f>
        <v>6.986805556</v>
      </c>
      <c r="T320" s="11">
        <f>Enduser_Deliverytime-HubVN_Pickup_Time</f>
        <v>0.1694444444</v>
      </c>
      <c r="U320" s="12">
        <f>HubVN_Receiving_Time-HubCN_Pickup_Time</f>
        <v>3.502777778</v>
      </c>
      <c r="V320" s="12">
        <f>Plan_HubVN_Receiving_Time-Plan_HubCN_Pickup_Time</f>
        <v>3.003472222</v>
      </c>
      <c r="W320" s="4" t="s">
        <v>41</v>
      </c>
      <c r="X320" s="13" t="str">
        <f>IF(LEFT(Khu_Vực,4)="Quận","Quận","Huyện")</f>
        <v>Huyện</v>
      </c>
      <c r="Y320" s="13" t="str">
        <f>IFS(Grossweight&lt;=1,"A",AND(1&lt;Grossweight,Grossweight&lt;=2),"B",AND(2&lt;Grossweight,Grossweight&lt;=3),"C",AND(3&lt;Grossweight,Grossweight&lt;=4),"D",Grossweight&gt;=4,"E")</f>
        <v>D</v>
      </c>
      <c r="Z32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80000</v>
      </c>
      <c r="AA32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32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37000</v>
      </c>
      <c r="AC320" s="14">
        <f>IF(Carrier_2="ECLogistics",0.167,IF(Carrier_2="LogExpress",0.139,0.104))</f>
        <v>0.167</v>
      </c>
    </row>
    <row r="321" ht="15.75" customHeight="1">
      <c r="A321" s="15" t="s">
        <v>1004</v>
      </c>
      <c r="B321" s="15" t="s">
        <v>1005</v>
      </c>
      <c r="C321" s="15">
        <v>130418.0</v>
      </c>
      <c r="D321" s="15" t="str">
        <f>HubVN_ID</f>
        <v>LECVNLB</v>
      </c>
      <c r="E321" s="15">
        <v>3.0</v>
      </c>
      <c r="F321" s="15">
        <v>1.5</v>
      </c>
      <c r="G321" s="16" t="s">
        <v>1006</v>
      </c>
      <c r="H321" s="15" t="s">
        <v>32</v>
      </c>
      <c r="I321" s="17">
        <v>1428000.0</v>
      </c>
      <c r="J321" s="18">
        <v>44648.69861111111</v>
      </c>
      <c r="K321" s="19">
        <v>44653.65277777778</v>
      </c>
      <c r="L321" s="18">
        <v>44654.854166666664</v>
      </c>
      <c r="M321" s="20">
        <v>44654.57847222222</v>
      </c>
      <c r="N321" s="21" t="s">
        <v>153</v>
      </c>
      <c r="O321" s="15">
        <v>0.0</v>
      </c>
      <c r="P321" s="15" t="s">
        <v>34</v>
      </c>
      <c r="Q321" s="22">
        <v>2.0</v>
      </c>
      <c r="R321" s="23">
        <f>Enduser_Deliverytime-Order_Create_Time</f>
        <v>6.155555556</v>
      </c>
      <c r="S321" s="23">
        <f>Enduser_Plan_Deliverytime-Order_Create_Time</f>
        <v>4.954166667</v>
      </c>
      <c r="T321" s="23">
        <f>Enduser_Deliverytime-HubVN_Pickup_Time</f>
        <v>0.2458333333</v>
      </c>
      <c r="U321" s="24">
        <f>HubVN_Receiving_Time-HubCN_Pickup_Time</f>
        <v>3.505555556</v>
      </c>
      <c r="V321" s="24">
        <f>Plan_HubVN_Receiving_Time-Plan_HubCN_Pickup_Time</f>
        <v>1.505555556</v>
      </c>
      <c r="W321" s="15" t="s">
        <v>97</v>
      </c>
      <c r="X321" s="25" t="str">
        <f>IF(LEFT(Khu_Vực,4)="Quận","Quận","Huyện")</f>
        <v>Quận</v>
      </c>
      <c r="Y321" s="25" t="str">
        <f>IFS(Grossweight&lt;=1,"A",AND(1&lt;Grossweight,Grossweight&lt;=2),"B",AND(2&lt;Grossweight,Grossweight&lt;=3),"C",AND(3&lt;Grossweight,Grossweight&lt;=4),"D",Grossweight&gt;=4,"E")</f>
        <v>B</v>
      </c>
      <c r="Z32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15000</v>
      </c>
      <c r="AA321"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32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16500</v>
      </c>
      <c r="AC321" s="26">
        <f>IF(Carrier_2="ECLogistics",0.167,IF(Carrier_2="LogExpress",0.139,0.104))</f>
        <v>0.104</v>
      </c>
    </row>
    <row r="322" ht="15.75" customHeight="1">
      <c r="A322" s="4" t="s">
        <v>1007</v>
      </c>
      <c r="B322" s="4" t="s">
        <v>132</v>
      </c>
      <c r="C322" s="4">
        <v>130417.0</v>
      </c>
      <c r="D322" s="4" t="str">
        <f>HubVN_ID</f>
        <v>LECVNLB</v>
      </c>
      <c r="E322" s="4">
        <v>4.0</v>
      </c>
      <c r="F322" s="4">
        <v>1.4</v>
      </c>
      <c r="G322" s="5" t="s">
        <v>1008</v>
      </c>
      <c r="H322" s="4" t="s">
        <v>32</v>
      </c>
      <c r="I322" s="6">
        <v>183800.0</v>
      </c>
      <c r="J322" s="7">
        <v>44646.58125</v>
      </c>
      <c r="K322" s="8">
        <v>44651.42569444444</v>
      </c>
      <c r="L322" s="7">
        <v>44652.49097222222</v>
      </c>
      <c r="M322" s="4"/>
      <c r="N322" s="9" t="s">
        <v>33</v>
      </c>
      <c r="O322" s="4">
        <v>0.0</v>
      </c>
      <c r="P322" s="4" t="s">
        <v>64</v>
      </c>
      <c r="Q322" s="10">
        <v>3.0</v>
      </c>
      <c r="R322" s="11">
        <f>Enduser_Deliverytime-Order_Create_Time</f>
        <v>5.909722222</v>
      </c>
      <c r="S322" s="11">
        <f>Enduser_Plan_Deliverytime-Order_Create_Time</f>
        <v>4.844444444</v>
      </c>
      <c r="T322" s="11">
        <f>Enduser_Deliverytime-HubVN_Pickup_Time</f>
        <v>0.1611111111</v>
      </c>
      <c r="U322" s="12">
        <f>HubVN_Receiving_Time-HubCN_Pickup_Time</f>
        <v>5.004166667</v>
      </c>
      <c r="V322" s="12">
        <f>Plan_HubVN_Receiving_Time-Plan_HubCN_Pickup_Time</f>
        <v>2.00625</v>
      </c>
      <c r="W322" s="4" t="s">
        <v>57</v>
      </c>
      <c r="X322" s="13" t="str">
        <f>IF(LEFT(Khu_Vực,4)="Quận","Quận","Huyện")</f>
        <v>Quận</v>
      </c>
      <c r="Y322" s="13" t="str">
        <f>IFS(Grossweight&lt;=1,"A",AND(1&lt;Grossweight,Grossweight&lt;=2),"B",AND(2&lt;Grossweight,Grossweight&lt;=3),"C",AND(3&lt;Grossweight,Grossweight&lt;=4),"D",Grossweight&gt;=4,"E")</f>
        <v>B</v>
      </c>
      <c r="Z32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15400</v>
      </c>
      <c r="AA322"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32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15400</v>
      </c>
      <c r="AC322" s="14">
        <f>IF(Carrier_2="ECLogistics",0.167,IF(Carrier_2="LogExpress",0.139,0.104))</f>
        <v>0.104</v>
      </c>
    </row>
    <row r="323" ht="15.75" customHeight="1">
      <c r="A323" s="15" t="s">
        <v>1009</v>
      </c>
      <c r="B323" s="15" t="s">
        <v>1010</v>
      </c>
      <c r="C323" s="15">
        <v>130355.0</v>
      </c>
      <c r="D323" s="15" t="str">
        <f>HubVN_ID</f>
        <v>LECVNLB</v>
      </c>
      <c r="E323" s="15">
        <v>1.0</v>
      </c>
      <c r="F323" s="15">
        <v>1.4</v>
      </c>
      <c r="G323" s="16" t="s">
        <v>1011</v>
      </c>
      <c r="H323" s="15" t="s">
        <v>32</v>
      </c>
      <c r="I323" s="17">
        <v>40000.0</v>
      </c>
      <c r="J323" s="18">
        <v>44648.728472222225</v>
      </c>
      <c r="K323" s="19">
        <v>44652.67013888889</v>
      </c>
      <c r="L323" s="18">
        <v>44653.6</v>
      </c>
      <c r="M323" s="15"/>
      <c r="N323" s="21" t="s">
        <v>33</v>
      </c>
      <c r="O323" s="15">
        <v>0.0</v>
      </c>
      <c r="P323" s="15" t="s">
        <v>34</v>
      </c>
      <c r="Q323" s="22">
        <v>4.0</v>
      </c>
      <c r="R323" s="23">
        <f>Enduser_Deliverytime-Order_Create_Time</f>
        <v>4.871527778</v>
      </c>
      <c r="S323" s="23">
        <f>Enduser_Plan_Deliverytime-Order_Create_Time</f>
        <v>3.941666667</v>
      </c>
      <c r="T323" s="23">
        <f>Enduser_Deliverytime-HubVN_Pickup_Time</f>
        <v>0.2027777778</v>
      </c>
      <c r="U323" s="24">
        <f>HubVN_Receiving_Time-HubCN_Pickup_Time</f>
        <v>3.004166667</v>
      </c>
      <c r="V323" s="24">
        <f>Plan_HubVN_Receiving_Time-Plan_HubCN_Pickup_Time</f>
        <v>3.004861111</v>
      </c>
      <c r="W323" s="15" t="s">
        <v>120</v>
      </c>
      <c r="X323" s="25" t="str">
        <f>IF(LEFT(Khu_Vực,4)="Quận","Quận","Huyện")</f>
        <v>Quận</v>
      </c>
      <c r="Y323" s="25" t="str">
        <f>IFS(Grossweight&lt;=1,"A",AND(1&lt;Grossweight,Grossweight&lt;=2),"B",AND(2&lt;Grossweight,Grossweight&lt;=3),"C",AND(3&lt;Grossweight,Grossweight&lt;=4),"D",Grossweight&gt;=4,"E")</f>
        <v>B</v>
      </c>
      <c r="Z32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14000</v>
      </c>
      <c r="AA323"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32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15400</v>
      </c>
      <c r="AC323" s="26">
        <f>IF(Carrier_2="ECLogistics",0.167,IF(Carrier_2="LogExpress",0.139,0.104))</f>
        <v>0.104</v>
      </c>
    </row>
    <row r="324" ht="15.75" customHeight="1">
      <c r="A324" s="4" t="s">
        <v>1012</v>
      </c>
      <c r="B324" s="4" t="s">
        <v>1013</v>
      </c>
      <c r="C324" s="4">
        <v>130044.0</v>
      </c>
      <c r="D324" s="4" t="str">
        <f>HubVN_ID</f>
        <v>LECVNLB</v>
      </c>
      <c r="E324" s="4">
        <v>5.0</v>
      </c>
      <c r="F324" s="4">
        <v>0.2</v>
      </c>
      <c r="G324" s="5" t="s">
        <v>1014</v>
      </c>
      <c r="H324" s="4" t="s">
        <v>53</v>
      </c>
      <c r="I324" s="6">
        <v>0.0</v>
      </c>
      <c r="J324" s="7">
        <v>44647.839583333334</v>
      </c>
      <c r="K324" s="8">
        <v>44652.677777777775</v>
      </c>
      <c r="L324" s="7">
        <v>44653.470138888886</v>
      </c>
      <c r="M324" s="4"/>
      <c r="N324" s="9" t="s">
        <v>33</v>
      </c>
      <c r="O324" s="4">
        <v>0.0</v>
      </c>
      <c r="P324" s="4" t="s">
        <v>40</v>
      </c>
      <c r="Q324" s="10">
        <v>3.0</v>
      </c>
      <c r="R324" s="11">
        <f>Enduser_Deliverytime-Order_Create_Time</f>
        <v>5.630555556</v>
      </c>
      <c r="S324" s="11">
        <f>Enduser_Plan_Deliverytime-Order_Create_Time</f>
        <v>4.838194444</v>
      </c>
      <c r="T324" s="11">
        <f>Enduser_Deliverytime-HubVN_Pickup_Time</f>
        <v>0.1201388889</v>
      </c>
      <c r="U324" s="12">
        <f>HubVN_Receiving_Time-HubCN_Pickup_Time</f>
        <v>2.004166667</v>
      </c>
      <c r="V324" s="12">
        <f>Plan_HubVN_Receiving_Time-Plan_HubCN_Pickup_Time</f>
        <v>2.005555556</v>
      </c>
      <c r="W324" s="4" t="s">
        <v>57</v>
      </c>
      <c r="X324" s="13" t="str">
        <f>IF(LEFT(Khu_Vực,4)="Quận","Quận","Huyện")</f>
        <v>Quận</v>
      </c>
      <c r="Y324" s="13" t="str">
        <f>IFS(Grossweight&lt;=1,"A",AND(1&lt;Grossweight,Grossweight&lt;=2),"B",AND(2&lt;Grossweight,Grossweight&lt;=3),"C",AND(3&lt;Grossweight,Grossweight&lt;=4),"D",Grossweight&gt;=4,"E")</f>
        <v>A</v>
      </c>
      <c r="Z32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4000</v>
      </c>
      <c r="AA324"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32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v>
      </c>
      <c r="AC324" s="14">
        <f>IF(Carrier_2="ECLogistics",0.167,IF(Carrier_2="LogExpress",0.139,0.104))</f>
        <v>0.139</v>
      </c>
    </row>
    <row r="325" ht="15.75" customHeight="1">
      <c r="A325" s="15" t="s">
        <v>1015</v>
      </c>
      <c r="B325" s="15" t="s">
        <v>1016</v>
      </c>
      <c r="C325" s="15">
        <v>130458.0</v>
      </c>
      <c r="D325" s="15" t="str">
        <f>HubVN_ID</f>
        <v>LECVNLB</v>
      </c>
      <c r="E325" s="15">
        <v>4.0</v>
      </c>
      <c r="F325" s="15">
        <v>3.5</v>
      </c>
      <c r="G325" s="16" t="s">
        <v>1017</v>
      </c>
      <c r="H325" s="15" t="s">
        <v>32</v>
      </c>
      <c r="I325" s="17">
        <v>188500.0</v>
      </c>
      <c r="J325" s="18">
        <v>44646.74513888889</v>
      </c>
      <c r="K325" s="19">
        <v>44652.39791666667</v>
      </c>
      <c r="L325" s="18">
        <v>44653.49652777778</v>
      </c>
      <c r="M325" s="15"/>
      <c r="N325" s="21" t="s">
        <v>33</v>
      </c>
      <c r="O325" s="15">
        <v>0.0</v>
      </c>
      <c r="P325" s="15" t="s">
        <v>64</v>
      </c>
      <c r="Q325" s="22">
        <v>2.0</v>
      </c>
      <c r="R325" s="23">
        <f>Enduser_Deliverytime-Order_Create_Time</f>
        <v>6.751388889</v>
      </c>
      <c r="S325" s="23">
        <f>Enduser_Plan_Deliverytime-Order_Create_Time</f>
        <v>5.652777778</v>
      </c>
      <c r="T325" s="23">
        <f>Enduser_Deliverytime-HubVN_Pickup_Time</f>
        <v>0.1659722222</v>
      </c>
      <c r="U325" s="24">
        <f>HubVN_Receiving_Time-HubCN_Pickup_Time</f>
        <v>3.002777778</v>
      </c>
      <c r="V325" s="24">
        <f>Plan_HubVN_Receiving_Time-Plan_HubCN_Pickup_Time</f>
        <v>3.00625</v>
      </c>
      <c r="W325" s="15" t="s">
        <v>97</v>
      </c>
      <c r="X325" s="25" t="str">
        <f>IF(LEFT(Khu_Vực,4)="Quận","Quận","Huyện")</f>
        <v>Quận</v>
      </c>
      <c r="Y325" s="25" t="str">
        <f>IFS(Grossweight&lt;=1,"A",AND(1&lt;Grossweight,Grossweight&lt;=2),"B",AND(2&lt;Grossweight,Grossweight&lt;=3),"C",AND(3&lt;Grossweight,Grossweight&lt;=4),"D",Grossweight&gt;=4,"E")</f>
        <v>D</v>
      </c>
      <c r="Z32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67000</v>
      </c>
      <c r="AA32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32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35000</v>
      </c>
      <c r="AC325" s="26">
        <f>IF(Carrier_2="ECLogistics",0.167,IF(Carrier_2="LogExpress",0.139,0.104))</f>
        <v>0.167</v>
      </c>
    </row>
    <row r="326" ht="15.75" customHeight="1">
      <c r="A326" s="4" t="s">
        <v>1018</v>
      </c>
      <c r="B326" s="4" t="s">
        <v>677</v>
      </c>
      <c r="C326" s="4">
        <v>130342.0</v>
      </c>
      <c r="D326" s="4" t="str">
        <f>HubVN_ID</f>
        <v>LECVNLB</v>
      </c>
      <c r="E326" s="4">
        <v>5.0</v>
      </c>
      <c r="F326" s="4">
        <v>1.9</v>
      </c>
      <c r="G326" s="5" t="s">
        <v>1019</v>
      </c>
      <c r="H326" s="4" t="s">
        <v>32</v>
      </c>
      <c r="I326" s="6">
        <v>299500.0</v>
      </c>
      <c r="J326" s="7">
        <v>44649.20347222222</v>
      </c>
      <c r="K326" s="8">
        <v>44653.665972222225</v>
      </c>
      <c r="L326" s="7">
        <v>44654.603472222225</v>
      </c>
      <c r="M326" s="4"/>
      <c r="N326" s="9" t="s">
        <v>33</v>
      </c>
      <c r="O326" s="4">
        <v>0.0</v>
      </c>
      <c r="P326" s="4" t="s">
        <v>34</v>
      </c>
      <c r="Q326" s="10">
        <v>3.0</v>
      </c>
      <c r="R326" s="11">
        <f>Enduser_Deliverytime-Order_Create_Time</f>
        <v>5.4</v>
      </c>
      <c r="S326" s="11">
        <f>Enduser_Plan_Deliverytime-Order_Create_Time</f>
        <v>4.4625</v>
      </c>
      <c r="T326" s="11">
        <f>Enduser_Deliverytime-HubVN_Pickup_Time</f>
        <v>0.2020833333</v>
      </c>
      <c r="U326" s="12">
        <f>HubVN_Receiving_Time-HubCN_Pickup_Time</f>
        <v>4.003472222</v>
      </c>
      <c r="V326" s="12">
        <f>Plan_HubVN_Receiving_Time-Plan_HubCN_Pickup_Time</f>
        <v>3.502083333</v>
      </c>
      <c r="W326" s="4" t="s">
        <v>97</v>
      </c>
      <c r="X326" s="13" t="str">
        <f>IF(LEFT(Khu_Vực,4)="Quận","Quận","Huyện")</f>
        <v>Quận</v>
      </c>
      <c r="Y326" s="13" t="str">
        <f>IFS(Grossweight&lt;=1,"A",AND(1&lt;Grossweight,Grossweight&lt;=2),"B",AND(2&lt;Grossweight,Grossweight&lt;=3),"C",AND(3&lt;Grossweight,Grossweight&lt;=4),"D",Grossweight&gt;=4,"E")</f>
        <v>B</v>
      </c>
      <c r="Z32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19000</v>
      </c>
      <c r="AA326"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32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20900</v>
      </c>
      <c r="AC326" s="14">
        <f>IF(Carrier_2="ECLogistics",0.167,IF(Carrier_2="LogExpress",0.139,0.104))</f>
        <v>0.104</v>
      </c>
    </row>
    <row r="327" ht="15.75" customHeight="1">
      <c r="A327" s="15" t="s">
        <v>1020</v>
      </c>
      <c r="B327" s="15" t="s">
        <v>1021</v>
      </c>
      <c r="C327" s="15">
        <v>130418.0</v>
      </c>
      <c r="D327" s="15" t="str">
        <f>HubVN_ID</f>
        <v>LECVNLB</v>
      </c>
      <c r="E327" s="15">
        <v>4.0</v>
      </c>
      <c r="F327" s="15">
        <v>3.4</v>
      </c>
      <c r="G327" s="16" t="s">
        <v>1022</v>
      </c>
      <c r="H327" s="15" t="s">
        <v>53</v>
      </c>
      <c r="I327" s="17">
        <v>0.0</v>
      </c>
      <c r="J327" s="18">
        <v>44648.89861111111</v>
      </c>
      <c r="K327" s="19">
        <v>44653.65</v>
      </c>
      <c r="L327" s="18">
        <v>44653.71527777778</v>
      </c>
      <c r="M327" s="15"/>
      <c r="N327" s="21" t="s">
        <v>33</v>
      </c>
      <c r="O327" s="15">
        <v>0.0</v>
      </c>
      <c r="P327" s="15" t="s">
        <v>34</v>
      </c>
      <c r="Q327" s="22">
        <v>3.0</v>
      </c>
      <c r="R327" s="23">
        <f>Enduser_Deliverytime-Order_Create_Time</f>
        <v>4.816666667</v>
      </c>
      <c r="S327" s="23">
        <f>Enduser_Plan_Deliverytime-Order_Create_Time</f>
        <v>4.751388889</v>
      </c>
      <c r="T327" s="23">
        <f>Enduser_Deliverytime-HubVN_Pickup_Time</f>
        <v>0.07708333334</v>
      </c>
      <c r="U327" s="24">
        <f>HubVN_Receiving_Time-HubCN_Pickup_Time</f>
        <v>4.002777778</v>
      </c>
      <c r="V327" s="24">
        <f>Plan_HubVN_Receiving_Time-Plan_HubCN_Pickup_Time</f>
        <v>2.004861111</v>
      </c>
      <c r="W327" s="15" t="s">
        <v>97</v>
      </c>
      <c r="X327" s="25" t="str">
        <f>IF(LEFT(Khu_Vực,4)="Quận","Quận","Huyện")</f>
        <v>Quận</v>
      </c>
      <c r="Y327" s="25" t="str">
        <f>IFS(Grossweight&lt;=1,"A",AND(1&lt;Grossweight,Grossweight&lt;=2),"B",AND(2&lt;Grossweight,Grossweight&lt;=3),"C",AND(3&lt;Grossweight,Grossweight&lt;=4),"D",Grossweight&gt;=4,"E")</f>
        <v>D</v>
      </c>
      <c r="Z32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34000</v>
      </c>
      <c r="AA327"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32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34000</v>
      </c>
      <c r="AC327" s="26">
        <f>IF(Carrier_2="ECLogistics",0.167,IF(Carrier_2="LogExpress",0.139,0.104))</f>
        <v>0.167</v>
      </c>
    </row>
    <row r="328" ht="15.75" customHeight="1">
      <c r="A328" s="4" t="s">
        <v>1023</v>
      </c>
      <c r="B328" s="4" t="s">
        <v>1024</v>
      </c>
      <c r="C328" s="4">
        <v>130346.0</v>
      </c>
      <c r="D328" s="4" t="str">
        <f>HubVN_ID</f>
        <v>LECVNLB</v>
      </c>
      <c r="E328" s="4">
        <v>1.0</v>
      </c>
      <c r="F328" s="4">
        <v>2.0</v>
      </c>
      <c r="G328" s="5" t="s">
        <v>1025</v>
      </c>
      <c r="H328" s="4" t="s">
        <v>32</v>
      </c>
      <c r="I328" s="6">
        <v>102500.0</v>
      </c>
      <c r="J328" s="7">
        <v>44646.583333333336</v>
      </c>
      <c r="K328" s="8">
        <v>44651.67361111111</v>
      </c>
      <c r="L328" s="7">
        <v>44652.46388888889</v>
      </c>
      <c r="M328" s="4"/>
      <c r="N328" s="9" t="s">
        <v>33</v>
      </c>
      <c r="O328" s="4">
        <v>0.0</v>
      </c>
      <c r="P328" s="4" t="s">
        <v>40</v>
      </c>
      <c r="Q328" s="10">
        <v>3.0</v>
      </c>
      <c r="R328" s="11">
        <f>Enduser_Deliverytime-Order_Create_Time</f>
        <v>5.880555556</v>
      </c>
      <c r="S328" s="11">
        <f>Enduser_Plan_Deliverytime-Order_Create_Time</f>
        <v>5.090277778</v>
      </c>
      <c r="T328" s="11">
        <f>Enduser_Deliverytime-HubVN_Pickup_Time</f>
        <v>0.1208333333</v>
      </c>
      <c r="U328" s="12">
        <f>HubVN_Receiving_Time-HubCN_Pickup_Time</f>
        <v>5.004861111</v>
      </c>
      <c r="V328" s="12">
        <f>Plan_HubVN_Receiving_Time-Plan_HubCN_Pickup_Time</f>
        <v>1.502777778</v>
      </c>
      <c r="W328" s="4" t="s">
        <v>124</v>
      </c>
      <c r="X328" s="13" t="str">
        <f>IF(LEFT(Khu_Vực,4)="Quận","Quận","Huyện")</f>
        <v>Quận</v>
      </c>
      <c r="Y328" s="13" t="str">
        <f>IFS(Grossweight&lt;=1,"A",AND(1&lt;Grossweight,Grossweight&lt;=2),"B",AND(2&lt;Grossweight,Grossweight&lt;=3),"C",AND(3&lt;Grossweight,Grossweight&lt;=4),"D",Grossweight&gt;=4,"E")</f>
        <v>B</v>
      </c>
      <c r="Z32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40000</v>
      </c>
      <c r="AA328"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32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22000</v>
      </c>
      <c r="AC328" s="14">
        <f>IF(Carrier_2="ECLogistics",0.167,IF(Carrier_2="LogExpress",0.139,0.104))</f>
        <v>0.104</v>
      </c>
    </row>
    <row r="329" ht="15.75" customHeight="1">
      <c r="A329" s="15" t="s">
        <v>1026</v>
      </c>
      <c r="B329" s="15" t="s">
        <v>1027</v>
      </c>
      <c r="C329" s="15">
        <v>130435.0</v>
      </c>
      <c r="D329" s="15" t="str">
        <f>HubVN_ID</f>
        <v>LECVNTL</v>
      </c>
      <c r="E329" s="15">
        <v>4.0</v>
      </c>
      <c r="F329" s="15">
        <v>1.9</v>
      </c>
      <c r="G329" s="16" t="s">
        <v>1028</v>
      </c>
      <c r="H329" s="15" t="s">
        <v>53</v>
      </c>
      <c r="I329" s="17">
        <v>0.0</v>
      </c>
      <c r="J329" s="18">
        <v>44649.85277777778</v>
      </c>
      <c r="K329" s="19">
        <v>44654.634722222225</v>
      </c>
      <c r="L329" s="18">
        <v>44655.72986111111</v>
      </c>
      <c r="M329" s="15"/>
      <c r="N329" s="21" t="s">
        <v>33</v>
      </c>
      <c r="O329" s="15">
        <v>0.0</v>
      </c>
      <c r="P329" s="15" t="s">
        <v>34</v>
      </c>
      <c r="Q329" s="22">
        <v>3.0</v>
      </c>
      <c r="R329" s="23">
        <f>Enduser_Deliverytime-Order_Create_Time</f>
        <v>5.877083333</v>
      </c>
      <c r="S329" s="23">
        <f>Enduser_Plan_Deliverytime-Order_Create_Time</f>
        <v>4.781944444</v>
      </c>
      <c r="T329" s="23">
        <f>Enduser_Deliverytime-HubVN_Pickup_Time</f>
        <v>0.08194444444</v>
      </c>
      <c r="U329" s="24">
        <f>HubVN_Receiving_Time-HubCN_Pickup_Time</f>
        <v>3.004861111</v>
      </c>
      <c r="V329" s="24">
        <f>Plan_HubVN_Receiving_Time-Plan_HubCN_Pickup_Time</f>
        <v>3.004166667</v>
      </c>
      <c r="W329" s="15" t="s">
        <v>49</v>
      </c>
      <c r="X329" s="25" t="str">
        <f>IF(LEFT(Khu_Vực,4)="Quận","Quận","Huyện")</f>
        <v>Quận</v>
      </c>
      <c r="Y329" s="25" t="str">
        <f>IFS(Grossweight&lt;=1,"A",AND(1&lt;Grossweight,Grossweight&lt;=2),"B",AND(2&lt;Grossweight,Grossweight&lt;=3),"C",AND(3&lt;Grossweight,Grossweight&lt;=4),"D",Grossweight&gt;=4,"E")</f>
        <v>B</v>
      </c>
      <c r="Z32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19000</v>
      </c>
      <c r="AA329"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32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20900</v>
      </c>
      <c r="AC329" s="26">
        <f>IF(Carrier_2="ECLogistics",0.167,IF(Carrier_2="LogExpress",0.139,0.104))</f>
        <v>0.104</v>
      </c>
    </row>
    <row r="330" ht="15.75" customHeight="1">
      <c r="A330" s="4" t="s">
        <v>1029</v>
      </c>
      <c r="B330" s="4" t="s">
        <v>1030</v>
      </c>
      <c r="C330" s="4">
        <v>130399.0</v>
      </c>
      <c r="D330" s="4" t="str">
        <f>HubVN_ID</f>
        <v>LECVNHĐ</v>
      </c>
      <c r="E330" s="4">
        <v>2.0</v>
      </c>
      <c r="F330" s="4">
        <v>1.2</v>
      </c>
      <c r="G330" s="5" t="s">
        <v>1031</v>
      </c>
      <c r="H330" s="4" t="s">
        <v>32</v>
      </c>
      <c r="I330" s="6">
        <v>63000.0</v>
      </c>
      <c r="J330" s="7">
        <v>44649.84305555555</v>
      </c>
      <c r="K330" s="8">
        <v>44654.675</v>
      </c>
      <c r="L330" s="7">
        <v>44655.71388888889</v>
      </c>
      <c r="M330" s="4"/>
      <c r="N330" s="9" t="s">
        <v>33</v>
      </c>
      <c r="O330" s="4">
        <v>0.0</v>
      </c>
      <c r="P330" s="4" t="s">
        <v>34</v>
      </c>
      <c r="Q330" s="10">
        <v>3.0</v>
      </c>
      <c r="R330" s="11">
        <f>Enduser_Deliverytime-Order_Create_Time</f>
        <v>5.870833333</v>
      </c>
      <c r="S330" s="11">
        <f>Enduser_Plan_Deliverytime-Order_Create_Time</f>
        <v>4.831944444</v>
      </c>
      <c r="T330" s="11">
        <f>Enduser_Deliverytime-HubVN_Pickup_Time</f>
        <v>0.07708333333</v>
      </c>
      <c r="U330" s="12">
        <f>HubVN_Receiving_Time-HubCN_Pickup_Time</f>
        <v>3.000694444</v>
      </c>
      <c r="V330" s="12">
        <f>Plan_HubVN_Receiving_Time-Plan_HubCN_Pickup_Time</f>
        <v>3.005555556</v>
      </c>
      <c r="W330" s="4" t="s">
        <v>45</v>
      </c>
      <c r="X330" s="13" t="str">
        <f>IF(LEFT(Khu_Vực,4)="Quận","Quận","Huyện")</f>
        <v>Quận</v>
      </c>
      <c r="Y330" s="13" t="str">
        <f>IFS(Grossweight&lt;=1,"A",AND(1&lt;Grossweight,Grossweight&lt;=2),"B",AND(2&lt;Grossweight,Grossweight&lt;=3),"C",AND(3&lt;Grossweight,Grossweight&lt;=4),"D",Grossweight&gt;=4,"E")</f>
        <v>B</v>
      </c>
      <c r="Z33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12000</v>
      </c>
      <c r="AA330"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33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13200</v>
      </c>
      <c r="AC330" s="14">
        <f>IF(Carrier_2="ECLogistics",0.167,IF(Carrier_2="LogExpress",0.139,0.104))</f>
        <v>0.104</v>
      </c>
    </row>
    <row r="331" ht="15.75" customHeight="1">
      <c r="A331" s="15" t="s">
        <v>1032</v>
      </c>
      <c r="B331" s="15" t="s">
        <v>1033</v>
      </c>
      <c r="C331" s="15">
        <v>130067.0</v>
      </c>
      <c r="D331" s="15" t="str">
        <f>HubVN_ID</f>
        <v>LECVNLB</v>
      </c>
      <c r="E331" s="15">
        <v>2.0</v>
      </c>
      <c r="F331" s="15">
        <v>4.0</v>
      </c>
      <c r="G331" s="16" t="s">
        <v>1034</v>
      </c>
      <c r="H331" s="15" t="s">
        <v>32</v>
      </c>
      <c r="I331" s="17">
        <v>80500.0</v>
      </c>
      <c r="J331" s="18">
        <v>44644.72361111111</v>
      </c>
      <c r="K331" s="19">
        <v>44651.40069444444</v>
      </c>
      <c r="L331" s="18">
        <v>44652.495833333334</v>
      </c>
      <c r="M331" s="15"/>
      <c r="N331" s="21" t="s">
        <v>33</v>
      </c>
      <c r="O331" s="15">
        <v>0.0</v>
      </c>
      <c r="P331" s="15" t="s">
        <v>64</v>
      </c>
      <c r="Q331" s="22">
        <v>1.0</v>
      </c>
      <c r="R331" s="23">
        <f>Enduser_Deliverytime-Order_Create_Time</f>
        <v>7.772222222</v>
      </c>
      <c r="S331" s="23">
        <f>Enduser_Plan_Deliverytime-Order_Create_Time</f>
        <v>6.677083333</v>
      </c>
      <c r="T331" s="23">
        <f>Enduser_Deliverytime-HubVN_Pickup_Time</f>
        <v>0.1659722222</v>
      </c>
      <c r="U331" s="24">
        <f>HubVN_Receiving_Time-HubCN_Pickup_Time</f>
        <v>3.002083333</v>
      </c>
      <c r="V331" s="24">
        <f>Plan_HubVN_Receiving_Time-Plan_HubCN_Pickup_Time</f>
        <v>3.501388889</v>
      </c>
      <c r="W331" s="15" t="s">
        <v>71</v>
      </c>
      <c r="X331" s="25" t="str">
        <f>IF(LEFT(Khu_Vực,4)="Quận","Quận","Huyện")</f>
        <v>Quận</v>
      </c>
      <c r="Y331" s="25" t="str">
        <f>IFS(Grossweight&lt;=1,"A",AND(1&lt;Grossweight,Grossweight&lt;=2),"B",AND(2&lt;Grossweight,Grossweight&lt;=3),"C",AND(3&lt;Grossweight,Grossweight&lt;=4),"D",Grossweight&gt;=4,"E")</f>
        <v>D</v>
      </c>
      <c r="Z33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70000</v>
      </c>
      <c r="AA33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33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40000</v>
      </c>
      <c r="AC331" s="26">
        <f>IF(Carrier_2="ECLogistics",0.167,IF(Carrier_2="LogExpress",0.139,0.104))</f>
        <v>0.167</v>
      </c>
    </row>
    <row r="332" ht="15.75" customHeight="1">
      <c r="A332" s="4" t="s">
        <v>1035</v>
      </c>
      <c r="B332" s="4" t="s">
        <v>732</v>
      </c>
      <c r="C332" s="4">
        <v>130166.0</v>
      </c>
      <c r="D332" s="4" t="str">
        <f>HubVN_ID</f>
        <v>LECVNLB</v>
      </c>
      <c r="E332" s="4">
        <v>4.0</v>
      </c>
      <c r="F332" s="4">
        <v>1.4</v>
      </c>
      <c r="G332" s="5" t="s">
        <v>1036</v>
      </c>
      <c r="H332" s="4" t="s">
        <v>32</v>
      </c>
      <c r="I332" s="6">
        <v>15000.0</v>
      </c>
      <c r="J332" s="7">
        <v>44647.85277777778</v>
      </c>
      <c r="K332" s="8">
        <v>44652.66875</v>
      </c>
      <c r="L332" s="7">
        <v>44653.59583333333</v>
      </c>
      <c r="M332" s="4"/>
      <c r="N332" s="9" t="s">
        <v>33</v>
      </c>
      <c r="O332" s="4">
        <v>0.0</v>
      </c>
      <c r="P332" s="4" t="s">
        <v>34</v>
      </c>
      <c r="Q332" s="10">
        <v>3.0</v>
      </c>
      <c r="R332" s="11">
        <f>Enduser_Deliverytime-Order_Create_Time</f>
        <v>5.743055556</v>
      </c>
      <c r="S332" s="11">
        <f>Enduser_Plan_Deliverytime-Order_Create_Time</f>
        <v>4.815972222</v>
      </c>
      <c r="T332" s="11">
        <f>Enduser_Deliverytime-HubVN_Pickup_Time</f>
        <v>0.2027777778</v>
      </c>
      <c r="U332" s="12">
        <f>HubVN_Receiving_Time-HubCN_Pickup_Time</f>
        <v>2.002083333</v>
      </c>
      <c r="V332" s="12">
        <f>Plan_HubVN_Receiving_Time-Plan_HubCN_Pickup_Time</f>
        <v>3.505555556</v>
      </c>
      <c r="W332" s="4" t="s">
        <v>124</v>
      </c>
      <c r="X332" s="13" t="str">
        <f>IF(LEFT(Khu_Vực,4)="Quận","Quận","Huyện")</f>
        <v>Quận</v>
      </c>
      <c r="Y332" s="13" t="str">
        <f>IFS(Grossweight&lt;=1,"A",AND(1&lt;Grossweight,Grossweight&lt;=2),"B",AND(2&lt;Grossweight,Grossweight&lt;=3),"C",AND(3&lt;Grossweight,Grossweight&lt;=4),"D",Grossweight&gt;=4,"E")</f>
        <v>B</v>
      </c>
      <c r="Z33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14000</v>
      </c>
      <c r="AA332"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33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15400</v>
      </c>
      <c r="AC332" s="14">
        <f>IF(Carrier_2="ECLogistics",0.167,IF(Carrier_2="LogExpress",0.139,0.104))</f>
        <v>0.104</v>
      </c>
    </row>
    <row r="333" ht="15.75" customHeight="1">
      <c r="A333" s="15" t="s">
        <v>1037</v>
      </c>
      <c r="B333" s="15" t="s">
        <v>1038</v>
      </c>
      <c r="C333" s="15">
        <v>130383.0</v>
      </c>
      <c r="D333" s="15" t="str">
        <f>HubVN_ID</f>
        <v>LECVNLB</v>
      </c>
      <c r="E333" s="15">
        <v>3.0</v>
      </c>
      <c r="F333" s="15">
        <v>1.6</v>
      </c>
      <c r="G333" s="16" t="s">
        <v>1039</v>
      </c>
      <c r="H333" s="15" t="s">
        <v>32</v>
      </c>
      <c r="I333" s="17">
        <v>345000.0</v>
      </c>
      <c r="J333" s="18">
        <v>44646.65694444445</v>
      </c>
      <c r="K333" s="19">
        <v>44653.663194444445</v>
      </c>
      <c r="L333" s="18">
        <v>44654.856944444444</v>
      </c>
      <c r="M333" s="15"/>
      <c r="N333" s="21" t="s">
        <v>33</v>
      </c>
      <c r="O333" s="15">
        <v>0.0</v>
      </c>
      <c r="P333" s="15" t="s">
        <v>34</v>
      </c>
      <c r="Q333" s="22">
        <v>1.0</v>
      </c>
      <c r="R333" s="23">
        <f>Enduser_Deliverytime-Order_Create_Time</f>
        <v>8.2</v>
      </c>
      <c r="S333" s="23">
        <f>Enduser_Plan_Deliverytime-Order_Create_Time</f>
        <v>7.00625</v>
      </c>
      <c r="T333" s="23">
        <f>Enduser_Deliverytime-HubVN_Pickup_Time</f>
        <v>0.2465277778</v>
      </c>
      <c r="U333" s="24">
        <f>HubVN_Receiving_Time-HubCN_Pickup_Time</f>
        <v>3.500694444</v>
      </c>
      <c r="V333" s="24">
        <f>Plan_HubVN_Receiving_Time-Plan_HubCN_Pickup_Time</f>
        <v>2.000694444</v>
      </c>
      <c r="W333" s="15" t="s">
        <v>97</v>
      </c>
      <c r="X333" s="25" t="str">
        <f>IF(LEFT(Khu_Vực,4)="Quận","Quận","Huyện")</f>
        <v>Quận</v>
      </c>
      <c r="Y333" s="25" t="str">
        <f>IFS(Grossweight&lt;=1,"A",AND(1&lt;Grossweight,Grossweight&lt;=2),"B",AND(2&lt;Grossweight,Grossweight&lt;=3),"C",AND(3&lt;Grossweight,Grossweight&lt;=4),"D",Grossweight&gt;=4,"E")</f>
        <v>B</v>
      </c>
      <c r="Z33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16000</v>
      </c>
      <c r="AA333"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33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17600</v>
      </c>
      <c r="AC333" s="26">
        <f>IF(Carrier_2="ECLogistics",0.167,IF(Carrier_2="LogExpress",0.139,0.104))</f>
        <v>0.104</v>
      </c>
    </row>
    <row r="334" ht="15.75" customHeight="1">
      <c r="A334" s="4" t="s">
        <v>1040</v>
      </c>
      <c r="B334" s="4" t="s">
        <v>1041</v>
      </c>
      <c r="C334" s="4">
        <v>130019.0</v>
      </c>
      <c r="D334" s="4" t="str">
        <f>HubVN_ID</f>
        <v>LECVNLB</v>
      </c>
      <c r="E334" s="4">
        <v>1.0</v>
      </c>
      <c r="F334" s="4">
        <v>3.4</v>
      </c>
      <c r="G334" s="5" t="s">
        <v>1025</v>
      </c>
      <c r="H334" s="4" t="s">
        <v>32</v>
      </c>
      <c r="I334" s="6">
        <v>570100.0</v>
      </c>
      <c r="J334" s="7">
        <v>44648.884722222225</v>
      </c>
      <c r="K334" s="8">
        <v>44653.66180555556</v>
      </c>
      <c r="L334" s="7">
        <v>44654.427777777775</v>
      </c>
      <c r="M334" s="4"/>
      <c r="N334" s="9" t="s">
        <v>33</v>
      </c>
      <c r="O334" s="4">
        <v>0.0</v>
      </c>
      <c r="P334" s="4" t="s">
        <v>64</v>
      </c>
      <c r="Q334" s="10">
        <v>3.0</v>
      </c>
      <c r="R334" s="11">
        <f>Enduser_Deliverytime-Order_Create_Time</f>
        <v>5.543055556</v>
      </c>
      <c r="S334" s="11">
        <f>Enduser_Plan_Deliverytime-Order_Create_Time</f>
        <v>4.777083333</v>
      </c>
      <c r="T334" s="11">
        <f>Enduser_Deliverytime-HubVN_Pickup_Time</f>
        <v>0.08263888889</v>
      </c>
      <c r="U334" s="12">
        <f>HubVN_Receiving_Time-HubCN_Pickup_Time</f>
        <v>4.005555556</v>
      </c>
      <c r="V334" s="12">
        <f>Plan_HubVN_Receiving_Time-Plan_HubCN_Pickup_Time</f>
        <v>3.003472222</v>
      </c>
      <c r="W334" s="4" t="s">
        <v>124</v>
      </c>
      <c r="X334" s="13" t="str">
        <f>IF(LEFT(Khu_Vực,4)="Quận","Quận","Huyện")</f>
        <v>Quận</v>
      </c>
      <c r="Y334" s="13" t="str">
        <f>IFS(Grossweight&lt;=1,"A",AND(1&lt;Grossweight,Grossweight&lt;=2),"B",AND(2&lt;Grossweight,Grossweight&lt;=3),"C",AND(3&lt;Grossweight,Grossweight&lt;=4),"D",Grossweight&gt;=4,"E")</f>
        <v>D</v>
      </c>
      <c r="Z33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66400</v>
      </c>
      <c r="AA33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33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34000</v>
      </c>
      <c r="AC334" s="14">
        <f>IF(Carrier_2="ECLogistics",0.167,IF(Carrier_2="LogExpress",0.139,0.104))</f>
        <v>0.167</v>
      </c>
    </row>
    <row r="335" ht="15.75" customHeight="1">
      <c r="A335" s="15" t="s">
        <v>1042</v>
      </c>
      <c r="B335" s="15" t="s">
        <v>1043</v>
      </c>
      <c r="C335" s="15">
        <v>130011.0</v>
      </c>
      <c r="D335" s="15" t="str">
        <f>HubVN_ID</f>
        <v>LECVNTL</v>
      </c>
      <c r="E335" s="15">
        <v>1.0</v>
      </c>
      <c r="F335" s="15">
        <v>4.0</v>
      </c>
      <c r="G335" s="16" t="s">
        <v>1044</v>
      </c>
      <c r="H335" s="15" t="s">
        <v>32</v>
      </c>
      <c r="I335" s="17">
        <v>408500.0</v>
      </c>
      <c r="J335" s="18">
        <v>44645.842361111114</v>
      </c>
      <c r="K335" s="19">
        <v>44652.40069444444</v>
      </c>
      <c r="L335" s="18">
        <v>44652.65902777778</v>
      </c>
      <c r="M335" s="15"/>
      <c r="N335" s="21" t="s">
        <v>33</v>
      </c>
      <c r="O335" s="15">
        <v>0.0</v>
      </c>
      <c r="P335" s="15" t="s">
        <v>40</v>
      </c>
      <c r="Q335" s="22">
        <v>2.0</v>
      </c>
      <c r="R335" s="23">
        <f>Enduser_Deliverytime-Order_Create_Time</f>
        <v>6.816666667</v>
      </c>
      <c r="S335" s="23">
        <f>Enduser_Plan_Deliverytime-Order_Create_Time</f>
        <v>6.558333333</v>
      </c>
      <c r="T335" s="23">
        <f>Enduser_Deliverytime-HubVN_Pickup_Time</f>
        <v>0.09166666667</v>
      </c>
      <c r="U335" s="24">
        <f>HubVN_Receiving_Time-HubCN_Pickup_Time</f>
        <v>2.503472222</v>
      </c>
      <c r="V335" s="24">
        <f>Plan_HubVN_Receiving_Time-Plan_HubCN_Pickup_Time</f>
        <v>3.000694444</v>
      </c>
      <c r="W335" s="15" t="s">
        <v>49</v>
      </c>
      <c r="X335" s="25" t="str">
        <f>IF(LEFT(Khu_Vực,4)="Quận","Quận","Huyện")</f>
        <v>Quận</v>
      </c>
      <c r="Y335" s="25" t="str">
        <f>IFS(Grossweight&lt;=1,"A",AND(1&lt;Grossweight,Grossweight&lt;=2),"B",AND(2&lt;Grossweight,Grossweight&lt;=3),"C",AND(3&lt;Grossweight,Grossweight&lt;=4),"D",Grossweight&gt;=4,"E")</f>
        <v>D</v>
      </c>
      <c r="Z33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62500</v>
      </c>
      <c r="AA33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33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40000</v>
      </c>
      <c r="AC335" s="26">
        <f>IF(Carrier_2="ECLogistics",0.167,IF(Carrier_2="LogExpress",0.139,0.104))</f>
        <v>0.167</v>
      </c>
    </row>
    <row r="336" ht="15.75" customHeight="1">
      <c r="A336" s="4" t="s">
        <v>1045</v>
      </c>
      <c r="B336" s="4" t="s">
        <v>1046</v>
      </c>
      <c r="C336" s="4">
        <v>130043.0</v>
      </c>
      <c r="D336" s="4" t="str">
        <f>HubVN_ID</f>
        <v>LECVNLB</v>
      </c>
      <c r="E336" s="4">
        <v>3.0</v>
      </c>
      <c r="F336" s="4">
        <v>3.7</v>
      </c>
      <c r="G336" s="5" t="s">
        <v>1047</v>
      </c>
      <c r="H336" s="4" t="s">
        <v>32</v>
      </c>
      <c r="I336" s="6">
        <v>37331.0</v>
      </c>
      <c r="J336" s="7">
        <v>44648.31458333333</v>
      </c>
      <c r="K336" s="8">
        <v>44653.751388888886</v>
      </c>
      <c r="L336" s="7">
        <v>44653.72222222222</v>
      </c>
      <c r="M336" s="4"/>
      <c r="N336" s="9" t="s">
        <v>33</v>
      </c>
      <c r="O336" s="4">
        <v>0.0</v>
      </c>
      <c r="P336" s="4" t="s">
        <v>34</v>
      </c>
      <c r="Q336" s="10">
        <v>3.0</v>
      </c>
      <c r="R336" s="11">
        <f>Enduser_Deliverytime-Order_Create_Time</f>
        <v>5.407638889</v>
      </c>
      <c r="S336" s="11">
        <f>Enduser_Plan_Deliverytime-Order_Create_Time</f>
        <v>5.436805556</v>
      </c>
      <c r="T336" s="11">
        <f>Enduser_Deliverytime-HubVN_Pickup_Time</f>
        <v>0.08263888889</v>
      </c>
      <c r="U336" s="12">
        <f>HubVN_Receiving_Time-HubCN_Pickup_Time</f>
        <v>3.501388889</v>
      </c>
      <c r="V336" s="12">
        <f>Plan_HubVN_Receiving_Time-Plan_HubCN_Pickup_Time</f>
        <v>1.500694444</v>
      </c>
      <c r="W336" s="4" t="s">
        <v>679</v>
      </c>
      <c r="X336" s="13" t="str">
        <f>IF(LEFT(Khu_Vực,4)="Quận","Quận","Huyện")</f>
        <v>Huyện</v>
      </c>
      <c r="Y336" s="13" t="str">
        <f>IFS(Grossweight&lt;=1,"A",AND(1&lt;Grossweight,Grossweight&lt;=2),"B",AND(2&lt;Grossweight,Grossweight&lt;=3),"C",AND(3&lt;Grossweight,Grossweight&lt;=4),"D",Grossweight&gt;=4,"E")</f>
        <v>D</v>
      </c>
      <c r="Z33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37000</v>
      </c>
      <c r="AA33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33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37000</v>
      </c>
      <c r="AC336" s="14">
        <f>IF(Carrier_2="ECLogistics",0.167,IF(Carrier_2="LogExpress",0.139,0.104))</f>
        <v>0.167</v>
      </c>
    </row>
    <row r="337" ht="15.75" customHeight="1">
      <c r="A337" s="15" t="s">
        <v>1048</v>
      </c>
      <c r="B337" s="15" t="s">
        <v>1049</v>
      </c>
      <c r="C337" s="15">
        <v>130359.0</v>
      </c>
      <c r="D337" s="15" t="str">
        <f>HubVN_ID</f>
        <v>LECVNTL</v>
      </c>
      <c r="E337" s="15">
        <v>4.0</v>
      </c>
      <c r="F337" s="15">
        <v>1.8</v>
      </c>
      <c r="G337" s="16" t="s">
        <v>1050</v>
      </c>
      <c r="H337" s="15" t="s">
        <v>32</v>
      </c>
      <c r="I337" s="17">
        <v>32400.0</v>
      </c>
      <c r="J337" s="18">
        <v>44649.825694444444</v>
      </c>
      <c r="K337" s="19">
        <v>44655.66527777778</v>
      </c>
      <c r="L337" s="18">
        <v>44655.70694444444</v>
      </c>
      <c r="M337" s="20">
        <v>44655.510416666664</v>
      </c>
      <c r="N337" s="21" t="s">
        <v>116</v>
      </c>
      <c r="O337" s="15">
        <v>0.0</v>
      </c>
      <c r="P337" s="15" t="s">
        <v>64</v>
      </c>
      <c r="Q337" s="22">
        <v>3.0</v>
      </c>
      <c r="R337" s="23">
        <f>Enduser_Deliverytime-Order_Create_Time</f>
        <v>5.88125</v>
      </c>
      <c r="S337" s="23">
        <f>Enduser_Plan_Deliverytime-Order_Create_Time</f>
        <v>5.839583333</v>
      </c>
      <c r="T337" s="23">
        <f>Enduser_Deliverytime-HubVN_Pickup_Time</f>
        <v>0.08055555556</v>
      </c>
      <c r="U337" s="24">
        <f>HubVN_Receiving_Time-HubCN_Pickup_Time</f>
        <v>3.00625</v>
      </c>
      <c r="V337" s="24">
        <f>Plan_HubVN_Receiving_Time-Plan_HubCN_Pickup_Time</f>
        <v>1.503472222</v>
      </c>
      <c r="W337" s="15" t="s">
        <v>49</v>
      </c>
      <c r="X337" s="25" t="str">
        <f>IF(LEFT(Khu_Vực,4)="Quận","Quận","Huyện")</f>
        <v>Quận</v>
      </c>
      <c r="Y337" s="25" t="str">
        <f>IFS(Grossweight&lt;=1,"A",AND(1&lt;Grossweight,Grossweight&lt;=2),"B",AND(2&lt;Grossweight,Grossweight&lt;=3),"C",AND(3&lt;Grossweight,Grossweight&lt;=4),"D",Grossweight&gt;=4,"E")</f>
        <v>B</v>
      </c>
      <c r="Z33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19800</v>
      </c>
      <c r="AA337"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33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19800</v>
      </c>
      <c r="AC337" s="26">
        <f>IF(Carrier_2="ECLogistics",0.167,IF(Carrier_2="LogExpress",0.139,0.104))</f>
        <v>0.104</v>
      </c>
    </row>
    <row r="338" ht="15.75" customHeight="1">
      <c r="A338" s="4" t="s">
        <v>1051</v>
      </c>
      <c r="B338" s="4" t="s">
        <v>547</v>
      </c>
      <c r="C338" s="4">
        <v>130391.0</v>
      </c>
      <c r="D338" s="4" t="str">
        <f>HubVN_ID</f>
        <v>LECVNLB</v>
      </c>
      <c r="E338" s="4">
        <v>2.0</v>
      </c>
      <c r="F338" s="4">
        <v>1.5</v>
      </c>
      <c r="G338" s="5" t="s">
        <v>1052</v>
      </c>
      <c r="H338" s="4" t="s">
        <v>53</v>
      </c>
      <c r="I338" s="6">
        <v>0.0</v>
      </c>
      <c r="J338" s="7">
        <v>44649.60972222222</v>
      </c>
      <c r="K338" s="8">
        <v>44654.43194444444</v>
      </c>
      <c r="L338" s="7">
        <v>44655.595138888886</v>
      </c>
      <c r="M338" s="4"/>
      <c r="N338" s="9" t="s">
        <v>33</v>
      </c>
      <c r="O338" s="4">
        <v>0.0</v>
      </c>
      <c r="P338" s="4" t="s">
        <v>34</v>
      </c>
      <c r="Q338" s="10">
        <v>3.0</v>
      </c>
      <c r="R338" s="11">
        <f>Enduser_Deliverytime-Order_Create_Time</f>
        <v>5.985416667</v>
      </c>
      <c r="S338" s="11">
        <f>Enduser_Plan_Deliverytime-Order_Create_Time</f>
        <v>4.822222222</v>
      </c>
      <c r="T338" s="11">
        <f>Enduser_Deliverytime-HubVN_Pickup_Time</f>
        <v>0.2034722222</v>
      </c>
      <c r="U338" s="12">
        <f>HubVN_Receiving_Time-HubCN_Pickup_Time</f>
        <v>5.004861111</v>
      </c>
      <c r="V338" s="12">
        <f>Plan_HubVN_Receiving_Time-Plan_HubCN_Pickup_Time</f>
        <v>1.504861111</v>
      </c>
      <c r="W338" s="4" t="s">
        <v>124</v>
      </c>
      <c r="X338" s="13" t="str">
        <f>IF(LEFT(Khu_Vực,4)="Quận","Quận","Huyện")</f>
        <v>Quận</v>
      </c>
      <c r="Y338" s="13" t="str">
        <f>IFS(Grossweight&lt;=1,"A",AND(1&lt;Grossweight,Grossweight&lt;=2),"B",AND(2&lt;Grossweight,Grossweight&lt;=3),"C",AND(3&lt;Grossweight,Grossweight&lt;=4),"D",Grossweight&gt;=4,"E")</f>
        <v>B</v>
      </c>
      <c r="Z33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15000</v>
      </c>
      <c r="AA338"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33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16500</v>
      </c>
      <c r="AC338" s="14">
        <f>IF(Carrier_2="ECLogistics",0.167,IF(Carrier_2="LogExpress",0.139,0.104))</f>
        <v>0.104</v>
      </c>
    </row>
    <row r="339" ht="15.75" customHeight="1">
      <c r="A339" s="15" t="s">
        <v>1053</v>
      </c>
      <c r="B339" s="15" t="s">
        <v>1054</v>
      </c>
      <c r="C339" s="15">
        <v>130344.0</v>
      </c>
      <c r="D339" s="15" t="str">
        <f>HubVN_ID</f>
        <v>LECVNLB</v>
      </c>
      <c r="E339" s="15">
        <v>2.0</v>
      </c>
      <c r="F339" s="15">
        <v>2.5</v>
      </c>
      <c r="G339" s="16" t="s">
        <v>1055</v>
      </c>
      <c r="H339" s="15" t="s">
        <v>32</v>
      </c>
      <c r="I339" s="17">
        <v>70200.0</v>
      </c>
      <c r="J339" s="18">
        <v>44647.1875</v>
      </c>
      <c r="K339" s="19">
        <v>44653.652083333334</v>
      </c>
      <c r="L339" s="18">
        <v>44654.86666666667</v>
      </c>
      <c r="M339" s="15"/>
      <c r="N339" s="21" t="s">
        <v>33</v>
      </c>
      <c r="O339" s="15">
        <v>0.0</v>
      </c>
      <c r="P339" s="15" t="s">
        <v>34</v>
      </c>
      <c r="Q339" s="22">
        <v>1.0</v>
      </c>
      <c r="R339" s="23">
        <f>Enduser_Deliverytime-Order_Create_Time</f>
        <v>7.679166667</v>
      </c>
      <c r="S339" s="23">
        <f>Enduser_Plan_Deliverytime-Order_Create_Time</f>
        <v>6.464583333</v>
      </c>
      <c r="T339" s="23">
        <f>Enduser_Deliverytime-HubVN_Pickup_Time</f>
        <v>0.2493055556</v>
      </c>
      <c r="U339" s="24">
        <f>HubVN_Receiving_Time-HubCN_Pickup_Time</f>
        <v>3.502777778</v>
      </c>
      <c r="V339" s="24">
        <f>Plan_HubVN_Receiving_Time-Plan_HubCN_Pickup_Time</f>
        <v>2.000694444</v>
      </c>
      <c r="W339" s="15" t="s">
        <v>57</v>
      </c>
      <c r="X339" s="25" t="str">
        <f>IF(LEFT(Khu_Vực,4)="Quận","Quận","Huyện")</f>
        <v>Quận</v>
      </c>
      <c r="Y339" s="25" t="str">
        <f>IFS(Grossweight&lt;=1,"A",AND(1&lt;Grossweight,Grossweight&lt;=2),"B",AND(2&lt;Grossweight,Grossweight&lt;=3),"C",AND(3&lt;Grossweight,Grossweight&lt;=4),"D",Grossweight&gt;=4,"E")</f>
        <v>C</v>
      </c>
      <c r="Z33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25000</v>
      </c>
      <c r="AA33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33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25000</v>
      </c>
      <c r="AC339" s="26">
        <f>IF(Carrier_2="ECLogistics",0.167,IF(Carrier_2="LogExpress",0.139,0.104))</f>
        <v>0.167</v>
      </c>
    </row>
    <row r="340" ht="15.75" customHeight="1">
      <c r="A340" s="4" t="s">
        <v>1056</v>
      </c>
      <c r="B340" s="4" t="s">
        <v>1057</v>
      </c>
      <c r="C340" s="4">
        <v>130397.0</v>
      </c>
      <c r="D340" s="4" t="str">
        <f>HubVN_ID</f>
        <v>LECVNLB</v>
      </c>
      <c r="E340" s="4">
        <v>1.0</v>
      </c>
      <c r="F340" s="4">
        <v>1.2</v>
      </c>
      <c r="G340" s="5" t="s">
        <v>1058</v>
      </c>
      <c r="H340" s="4" t="s">
        <v>32</v>
      </c>
      <c r="I340" s="6">
        <v>41400.0</v>
      </c>
      <c r="J340" s="7">
        <v>44651.62847222222</v>
      </c>
      <c r="K340" s="8">
        <v>44654.66736111111</v>
      </c>
      <c r="L340" s="7">
        <v>44657.603472222225</v>
      </c>
      <c r="M340" s="4"/>
      <c r="N340" s="9" t="s">
        <v>33</v>
      </c>
      <c r="O340" s="4">
        <v>0.0</v>
      </c>
      <c r="P340" s="4" t="s">
        <v>34</v>
      </c>
      <c r="Q340" s="10">
        <v>4.0</v>
      </c>
      <c r="R340" s="11">
        <f>Enduser_Deliverytime-Order_Create_Time</f>
        <v>5.975</v>
      </c>
      <c r="S340" s="11">
        <f>Enduser_Plan_Deliverytime-Order_Create_Time</f>
        <v>3.038888889</v>
      </c>
      <c r="T340" s="11">
        <f>Enduser_Deliverytime-HubVN_Pickup_Time</f>
        <v>0.20625</v>
      </c>
      <c r="U340" s="12">
        <f>HubVN_Receiving_Time-HubCN_Pickup_Time</f>
        <v>4.00625</v>
      </c>
      <c r="V340" s="12">
        <f>Plan_HubVN_Receiving_Time-Plan_HubCN_Pickup_Time</f>
        <v>3.500694444</v>
      </c>
      <c r="W340" s="4" t="s">
        <v>71</v>
      </c>
      <c r="X340" s="13" t="str">
        <f>IF(LEFT(Khu_Vực,4)="Quận","Quận","Huyện")</f>
        <v>Quận</v>
      </c>
      <c r="Y340" s="13" t="str">
        <f>IFS(Grossweight&lt;=1,"A",AND(1&lt;Grossweight,Grossweight&lt;=2),"B",AND(2&lt;Grossweight,Grossweight&lt;=3),"C",AND(3&lt;Grossweight,Grossweight&lt;=4),"D",Grossweight&gt;=4,"E")</f>
        <v>B</v>
      </c>
      <c r="Z34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12000</v>
      </c>
      <c r="AA340"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34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13200</v>
      </c>
      <c r="AC340" s="14">
        <f>IF(Carrier_2="ECLogistics",0.167,IF(Carrier_2="LogExpress",0.139,0.104))</f>
        <v>0.104</v>
      </c>
    </row>
    <row r="341" ht="15.75" customHeight="1">
      <c r="A341" s="15" t="s">
        <v>1059</v>
      </c>
      <c r="B341" s="15" t="s">
        <v>1060</v>
      </c>
      <c r="C341" s="15">
        <v>130424.0</v>
      </c>
      <c r="D341" s="15" t="str">
        <f>HubVN_ID</f>
        <v>LECVNTL</v>
      </c>
      <c r="E341" s="15">
        <v>5.0</v>
      </c>
      <c r="F341" s="15">
        <v>1.0</v>
      </c>
      <c r="G341" s="16" t="s">
        <v>1061</v>
      </c>
      <c r="H341" s="15" t="s">
        <v>32</v>
      </c>
      <c r="I341" s="17">
        <v>284700.0</v>
      </c>
      <c r="J341" s="18">
        <v>44647.26736111111</v>
      </c>
      <c r="K341" s="19">
        <v>44652.40277777778</v>
      </c>
      <c r="L341" s="18">
        <v>44653.42986111111</v>
      </c>
      <c r="M341" s="15"/>
      <c r="N341" s="21" t="s">
        <v>33</v>
      </c>
      <c r="O341" s="15">
        <v>0.0</v>
      </c>
      <c r="P341" s="15" t="s">
        <v>64</v>
      </c>
      <c r="Q341" s="22">
        <v>2.0</v>
      </c>
      <c r="R341" s="23">
        <f>Enduser_Deliverytime-Order_Create_Time</f>
        <v>6.1625</v>
      </c>
      <c r="S341" s="23">
        <f>Enduser_Plan_Deliverytime-Order_Create_Time</f>
        <v>5.135416667</v>
      </c>
      <c r="T341" s="23">
        <f>Enduser_Deliverytime-HubVN_Pickup_Time</f>
        <v>0.08055555555</v>
      </c>
      <c r="U341" s="24">
        <f>HubVN_Receiving_Time-HubCN_Pickup_Time</f>
        <v>3.000694444</v>
      </c>
      <c r="V341" s="24">
        <f>Plan_HubVN_Receiving_Time-Plan_HubCN_Pickup_Time</f>
        <v>2.002083333</v>
      </c>
      <c r="W341" s="15" t="s">
        <v>49</v>
      </c>
      <c r="X341" s="25" t="str">
        <f>IF(LEFT(Khu_Vực,4)="Quận","Quận","Huyện")</f>
        <v>Quận</v>
      </c>
      <c r="Y341" s="25" t="str">
        <f>IFS(Grossweight&lt;=1,"A",AND(1&lt;Grossweight,Grossweight&lt;=2),"B",AND(2&lt;Grossweight,Grossweight&lt;=3),"C",AND(3&lt;Grossweight,Grossweight&lt;=4),"D",Grossweight&gt;=4,"E")</f>
        <v>A</v>
      </c>
      <c r="Z34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11000</v>
      </c>
      <c r="AA341"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34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341" s="26">
        <f>IF(Carrier_2="ECLogistics",0.167,IF(Carrier_2="LogExpress",0.139,0.104))</f>
        <v>0.139</v>
      </c>
    </row>
    <row r="342" ht="15.75" customHeight="1">
      <c r="A342" s="4" t="s">
        <v>1062</v>
      </c>
      <c r="B342" s="4" t="s">
        <v>1063</v>
      </c>
      <c r="C342" s="4">
        <v>130411.0</v>
      </c>
      <c r="D342" s="4" t="str">
        <f>HubVN_ID</f>
        <v>LECVNLB</v>
      </c>
      <c r="E342" s="4">
        <v>2.0</v>
      </c>
      <c r="F342" s="4">
        <v>0.2</v>
      </c>
      <c r="G342" s="5" t="s">
        <v>1064</v>
      </c>
      <c r="H342" s="4" t="s">
        <v>32</v>
      </c>
      <c r="I342" s="6">
        <v>137300.0</v>
      </c>
      <c r="J342" s="7">
        <v>44651.13055555556</v>
      </c>
      <c r="K342" s="8">
        <v>44654.395833333336</v>
      </c>
      <c r="L342" s="7">
        <v>44658.65972222222</v>
      </c>
      <c r="M342" s="4"/>
      <c r="N342" s="9" t="s">
        <v>33</v>
      </c>
      <c r="O342" s="4">
        <v>0.0</v>
      </c>
      <c r="P342" s="4" t="s">
        <v>40</v>
      </c>
      <c r="Q342" s="10">
        <v>3.0</v>
      </c>
      <c r="R342" s="11">
        <f>Enduser_Deliverytime-Order_Create_Time</f>
        <v>7.529166667</v>
      </c>
      <c r="S342" s="11">
        <f>Enduser_Plan_Deliverytime-Order_Create_Time</f>
        <v>3.265277778</v>
      </c>
      <c r="T342" s="11">
        <f>Enduser_Deliverytime-HubVN_Pickup_Time</f>
        <v>0.2666666667</v>
      </c>
      <c r="U342" s="12">
        <f>HubVN_Receiving_Time-HubCN_Pickup_Time</f>
        <v>5.000694444</v>
      </c>
      <c r="V342" s="12">
        <f>Plan_HubVN_Receiving_Time-Plan_HubCN_Pickup_Time</f>
        <v>3.505555556</v>
      </c>
      <c r="W342" s="4" t="s">
        <v>97</v>
      </c>
      <c r="X342" s="13" t="str">
        <f>IF(LEFT(Khu_Vực,4)="Quận","Quận","Huyện")</f>
        <v>Quận</v>
      </c>
      <c r="Y342" s="13" t="str">
        <f>IFS(Grossweight&lt;=1,"A",AND(1&lt;Grossweight,Grossweight&lt;=2),"B",AND(2&lt;Grossweight,Grossweight&lt;=3),"C",AND(3&lt;Grossweight,Grossweight&lt;=4),"D",Grossweight&gt;=4,"E")</f>
        <v>A</v>
      </c>
      <c r="Z34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4000</v>
      </c>
      <c r="AA342"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34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v>
      </c>
      <c r="AC342" s="14">
        <f>IF(Carrier_2="ECLogistics",0.167,IF(Carrier_2="LogExpress",0.139,0.104))</f>
        <v>0.139</v>
      </c>
    </row>
    <row r="343" ht="15.75" customHeight="1">
      <c r="A343" s="15" t="s">
        <v>1065</v>
      </c>
      <c r="B343" s="15" t="s">
        <v>1066</v>
      </c>
      <c r="C343" s="15">
        <v>130432.0</v>
      </c>
      <c r="D343" s="15" t="str">
        <f>HubVN_ID</f>
        <v>LECVNLB</v>
      </c>
      <c r="E343" s="15">
        <v>5.0</v>
      </c>
      <c r="F343" s="15">
        <v>1.3</v>
      </c>
      <c r="G343" s="16" t="s">
        <v>1067</v>
      </c>
      <c r="H343" s="15" t="s">
        <v>53</v>
      </c>
      <c r="I343" s="17">
        <v>0.0</v>
      </c>
      <c r="J343" s="18">
        <v>44647.135416666664</v>
      </c>
      <c r="K343" s="19">
        <v>44651.395833333336</v>
      </c>
      <c r="L343" s="18">
        <v>44655.60208333333</v>
      </c>
      <c r="M343" s="15"/>
      <c r="N343" s="21" t="s">
        <v>33</v>
      </c>
      <c r="O343" s="15">
        <v>0.0</v>
      </c>
      <c r="P343" s="15" t="s">
        <v>34</v>
      </c>
      <c r="Q343" s="22">
        <v>3.0</v>
      </c>
      <c r="R343" s="23">
        <f>Enduser_Deliverytime-Order_Create_Time</f>
        <v>8.466666667</v>
      </c>
      <c r="S343" s="23">
        <f>Enduser_Plan_Deliverytime-Order_Create_Time</f>
        <v>4.260416667</v>
      </c>
      <c r="T343" s="23">
        <f>Enduser_Deliverytime-HubVN_Pickup_Time</f>
        <v>0.20625</v>
      </c>
      <c r="U343" s="24">
        <f>HubVN_Receiving_Time-HubCN_Pickup_Time</f>
        <v>5.004166667</v>
      </c>
      <c r="V343" s="24">
        <f>Plan_HubVN_Receiving_Time-Plan_HubCN_Pickup_Time</f>
        <v>3.004166667</v>
      </c>
      <c r="W343" s="15" t="s">
        <v>71</v>
      </c>
      <c r="X343" s="25" t="str">
        <f>IF(LEFT(Khu_Vực,4)="Quận","Quận","Huyện")</f>
        <v>Quận</v>
      </c>
      <c r="Y343" s="25" t="str">
        <f>IFS(Grossweight&lt;=1,"A",AND(1&lt;Grossweight,Grossweight&lt;=2),"B",AND(2&lt;Grossweight,Grossweight&lt;=3),"C",AND(3&lt;Grossweight,Grossweight&lt;=4),"D",Grossweight&gt;=4,"E")</f>
        <v>B</v>
      </c>
      <c r="Z34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13000</v>
      </c>
      <c r="AA343"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34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14300</v>
      </c>
      <c r="AC343" s="26">
        <f>IF(Carrier_2="ECLogistics",0.167,IF(Carrier_2="LogExpress",0.139,0.104))</f>
        <v>0.104</v>
      </c>
    </row>
    <row r="344" ht="15.75" customHeight="1">
      <c r="A344" s="4" t="s">
        <v>1068</v>
      </c>
      <c r="B344" s="4" t="s">
        <v>1069</v>
      </c>
      <c r="C344" s="4">
        <v>130348.0</v>
      </c>
      <c r="D344" s="4" t="str">
        <f>HubVN_ID</f>
        <v>LECVNHĐ</v>
      </c>
      <c r="E344" s="4">
        <v>3.0</v>
      </c>
      <c r="F344" s="4">
        <v>2.0</v>
      </c>
      <c r="G344" s="5" t="s">
        <v>1070</v>
      </c>
      <c r="H344" s="4" t="s">
        <v>32</v>
      </c>
      <c r="I344" s="6">
        <v>37800.0</v>
      </c>
      <c r="J344" s="7">
        <v>44648.85625</v>
      </c>
      <c r="K344" s="8">
        <v>44653.447222222225</v>
      </c>
      <c r="L344" s="7">
        <v>44653.711805555555</v>
      </c>
      <c r="M344" s="4"/>
      <c r="N344" s="9" t="s">
        <v>33</v>
      </c>
      <c r="O344" s="4">
        <v>0.0</v>
      </c>
      <c r="P344" s="4" t="s">
        <v>34</v>
      </c>
      <c r="Q344" s="10">
        <v>3.0</v>
      </c>
      <c r="R344" s="11">
        <f>Enduser_Deliverytime-Order_Create_Time</f>
        <v>4.855555556</v>
      </c>
      <c r="S344" s="11">
        <f>Enduser_Plan_Deliverytime-Order_Create_Time</f>
        <v>4.590972222</v>
      </c>
      <c r="T344" s="11">
        <f>Enduser_Deliverytime-HubVN_Pickup_Time</f>
        <v>0.08055555556</v>
      </c>
      <c r="U344" s="12">
        <f>HubVN_Receiving_Time-HubCN_Pickup_Time</f>
        <v>4.005555556</v>
      </c>
      <c r="V344" s="12">
        <f>Plan_HubVN_Receiving_Time-Plan_HubCN_Pickup_Time</f>
        <v>1.503472222</v>
      </c>
      <c r="W344" s="4" t="s">
        <v>137</v>
      </c>
      <c r="X344" s="13" t="str">
        <f>IF(LEFT(Khu_Vực,4)="Quận","Quận","Huyện")</f>
        <v>Quận</v>
      </c>
      <c r="Y344" s="13" t="str">
        <f>IFS(Grossweight&lt;=1,"A",AND(1&lt;Grossweight,Grossweight&lt;=2),"B",AND(2&lt;Grossweight,Grossweight&lt;=3),"C",AND(3&lt;Grossweight,Grossweight&lt;=4),"D",Grossweight&gt;=4,"E")</f>
        <v>B</v>
      </c>
      <c r="Z34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20000</v>
      </c>
      <c r="AA344"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34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22000</v>
      </c>
      <c r="AC344" s="14">
        <f>IF(Carrier_2="ECLogistics",0.167,IF(Carrier_2="LogExpress",0.139,0.104))</f>
        <v>0.104</v>
      </c>
    </row>
    <row r="345" ht="15.75" customHeight="1">
      <c r="A345" s="15" t="s">
        <v>1071</v>
      </c>
      <c r="B345" s="15" t="s">
        <v>1072</v>
      </c>
      <c r="C345" s="15">
        <v>130435.0</v>
      </c>
      <c r="D345" s="15" t="str">
        <f>HubVN_ID</f>
        <v>LECVNLB</v>
      </c>
      <c r="E345" s="15">
        <v>1.0</v>
      </c>
      <c r="F345" s="15">
        <v>1.3</v>
      </c>
      <c r="G345" s="16" t="s">
        <v>1073</v>
      </c>
      <c r="H345" s="15" t="s">
        <v>53</v>
      </c>
      <c r="I345" s="17">
        <v>0.0</v>
      </c>
      <c r="J345" s="18">
        <v>44648.728472222225</v>
      </c>
      <c r="K345" s="19">
        <v>44652.430555555555</v>
      </c>
      <c r="L345" s="18">
        <v>44653.481944444444</v>
      </c>
      <c r="M345" s="15"/>
      <c r="N345" s="21" t="s">
        <v>33</v>
      </c>
      <c r="O345" s="15">
        <v>0.0</v>
      </c>
      <c r="P345" s="15" t="s">
        <v>40</v>
      </c>
      <c r="Q345" s="22">
        <v>4.0</v>
      </c>
      <c r="R345" s="23">
        <f>Enduser_Deliverytime-Order_Create_Time</f>
        <v>4.753472222</v>
      </c>
      <c r="S345" s="23">
        <f>Enduser_Plan_Deliverytime-Order_Create_Time</f>
        <v>3.702083333</v>
      </c>
      <c r="T345" s="23">
        <f>Enduser_Deliverytime-HubVN_Pickup_Time</f>
        <v>0.1222222222</v>
      </c>
      <c r="U345" s="24">
        <f>HubVN_Receiving_Time-HubCN_Pickup_Time</f>
        <v>3.004166667</v>
      </c>
      <c r="V345" s="24">
        <f>Plan_HubVN_Receiving_Time-Plan_HubCN_Pickup_Time</f>
        <v>2.000694444</v>
      </c>
      <c r="W345" s="15" t="s">
        <v>120</v>
      </c>
      <c r="X345" s="25" t="str">
        <f>IF(LEFT(Khu_Vực,4)="Quận","Quận","Huyện")</f>
        <v>Quận</v>
      </c>
      <c r="Y345" s="25" t="str">
        <f>IFS(Grossweight&lt;=1,"A",AND(1&lt;Grossweight,Grossweight&lt;=2),"B",AND(2&lt;Grossweight,Grossweight&lt;=3),"C",AND(3&lt;Grossweight,Grossweight&lt;=4),"D",Grossweight&gt;=4,"E")</f>
        <v>B</v>
      </c>
      <c r="Z34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26000</v>
      </c>
      <c r="AA345"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34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14300</v>
      </c>
      <c r="AC345" s="26">
        <f>IF(Carrier_2="ECLogistics",0.167,IF(Carrier_2="LogExpress",0.139,0.104))</f>
        <v>0.104</v>
      </c>
    </row>
    <row r="346" ht="15.75" customHeight="1">
      <c r="A346" s="4" t="s">
        <v>1074</v>
      </c>
      <c r="B346" s="4" t="s">
        <v>1075</v>
      </c>
      <c r="C346" s="4">
        <v>130348.0</v>
      </c>
      <c r="D346" s="4" t="str">
        <f>HubVN_ID</f>
        <v>LECVNLB</v>
      </c>
      <c r="E346" s="4">
        <v>3.0</v>
      </c>
      <c r="F346" s="4">
        <v>1.2</v>
      </c>
      <c r="G346" s="5" t="s">
        <v>1076</v>
      </c>
      <c r="H346" s="4" t="s">
        <v>53</v>
      </c>
      <c r="I346" s="6">
        <v>0.0</v>
      </c>
      <c r="J346" s="7">
        <v>44649.19583333333</v>
      </c>
      <c r="K346" s="8">
        <v>44653.66458333333</v>
      </c>
      <c r="L346" s="7">
        <v>44654.49097222222</v>
      </c>
      <c r="M346" s="4"/>
      <c r="N346" s="9" t="s">
        <v>33</v>
      </c>
      <c r="O346" s="4">
        <v>0.0</v>
      </c>
      <c r="P346" s="4" t="s">
        <v>40</v>
      </c>
      <c r="Q346" s="10">
        <v>3.0</v>
      </c>
      <c r="R346" s="11">
        <f>Enduser_Deliverytime-Order_Create_Time</f>
        <v>5.295138889</v>
      </c>
      <c r="S346" s="11">
        <f>Enduser_Plan_Deliverytime-Order_Create_Time</f>
        <v>4.46875</v>
      </c>
      <c r="T346" s="11">
        <f>Enduser_Deliverytime-HubVN_Pickup_Time</f>
        <v>0.1222222222</v>
      </c>
      <c r="U346" s="12">
        <f>HubVN_Receiving_Time-HubCN_Pickup_Time</f>
        <v>4.00625</v>
      </c>
      <c r="V346" s="12">
        <f>Plan_HubVN_Receiving_Time-Plan_HubCN_Pickup_Time</f>
        <v>3.502083333</v>
      </c>
      <c r="W346" s="4" t="s">
        <v>97</v>
      </c>
      <c r="X346" s="13" t="str">
        <f>IF(LEFT(Khu_Vực,4)="Quận","Quận","Huyện")</f>
        <v>Quận</v>
      </c>
      <c r="Y346" s="13" t="str">
        <f>IFS(Grossweight&lt;=1,"A",AND(1&lt;Grossweight,Grossweight&lt;=2),"B",AND(2&lt;Grossweight,Grossweight&lt;=3),"C",AND(3&lt;Grossweight,Grossweight&lt;=4),"D",Grossweight&gt;=4,"E")</f>
        <v>B</v>
      </c>
      <c r="Z34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24000</v>
      </c>
      <c r="AA346"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34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13200</v>
      </c>
      <c r="AC346" s="14">
        <f>IF(Carrier_2="ECLogistics",0.167,IF(Carrier_2="LogExpress",0.139,0.104))</f>
        <v>0.104</v>
      </c>
    </row>
    <row r="347" ht="15.75" customHeight="1">
      <c r="A347" s="15" t="s">
        <v>1077</v>
      </c>
      <c r="B347" s="15" t="s">
        <v>1078</v>
      </c>
      <c r="C347" s="15">
        <v>130328.0</v>
      </c>
      <c r="D347" s="15" t="str">
        <f>HubVN_ID</f>
        <v>LECVNHĐ</v>
      </c>
      <c r="E347" s="15">
        <v>3.0</v>
      </c>
      <c r="F347" s="15">
        <v>1.0</v>
      </c>
      <c r="G347" s="16" t="s">
        <v>1079</v>
      </c>
      <c r="H347" s="15" t="s">
        <v>32</v>
      </c>
      <c r="I347" s="17">
        <v>174000.0</v>
      </c>
      <c r="J347" s="18">
        <v>44649.62152777778</v>
      </c>
      <c r="K347" s="19">
        <v>44654.447916666664</v>
      </c>
      <c r="L347" s="18">
        <v>44655.60625</v>
      </c>
      <c r="M347" s="15"/>
      <c r="N347" s="21" t="s">
        <v>33</v>
      </c>
      <c r="O347" s="15">
        <v>0.0</v>
      </c>
      <c r="P347" s="15" t="s">
        <v>34</v>
      </c>
      <c r="Q347" s="22">
        <v>3.0</v>
      </c>
      <c r="R347" s="23">
        <f>Enduser_Deliverytime-Order_Create_Time</f>
        <v>5.984722222</v>
      </c>
      <c r="S347" s="23">
        <f>Enduser_Plan_Deliverytime-Order_Create_Time</f>
        <v>4.826388889</v>
      </c>
      <c r="T347" s="23">
        <f>Enduser_Deliverytime-HubVN_Pickup_Time</f>
        <v>0.2069444444</v>
      </c>
      <c r="U347" s="24">
        <f>HubVN_Receiving_Time-HubCN_Pickup_Time</f>
        <v>5.002083333</v>
      </c>
      <c r="V347" s="24">
        <f>Plan_HubVN_Receiving_Time-Plan_HubCN_Pickup_Time</f>
        <v>3.503472222</v>
      </c>
      <c r="W347" s="15" t="s">
        <v>137</v>
      </c>
      <c r="X347" s="25" t="str">
        <f>IF(LEFT(Khu_Vực,4)="Quận","Quận","Huyện")</f>
        <v>Quận</v>
      </c>
      <c r="Y347" s="25" t="str">
        <f>IFS(Grossweight&lt;=1,"A",AND(1&lt;Grossweight,Grossweight&lt;=2),"B",AND(2&lt;Grossweight,Grossweight&lt;=3),"C",AND(3&lt;Grossweight,Grossweight&lt;=4),"D",Grossweight&gt;=4,"E")</f>
        <v>A</v>
      </c>
      <c r="Z34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10000</v>
      </c>
      <c r="AA347"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34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347" s="26">
        <f>IF(Carrier_2="ECLogistics",0.167,IF(Carrier_2="LogExpress",0.139,0.104))</f>
        <v>0.139</v>
      </c>
    </row>
    <row r="348" ht="15.75" customHeight="1">
      <c r="A348" s="4" t="s">
        <v>1080</v>
      </c>
      <c r="B348" s="4" t="s">
        <v>1081</v>
      </c>
      <c r="C348" s="4">
        <v>130448.0</v>
      </c>
      <c r="D348" s="4" t="str">
        <f>HubVN_ID</f>
        <v>LECVNTL</v>
      </c>
      <c r="E348" s="4">
        <v>4.0</v>
      </c>
      <c r="F348" s="4">
        <v>3.7</v>
      </c>
      <c r="G348" s="5" t="s">
        <v>1082</v>
      </c>
      <c r="H348" s="4" t="s">
        <v>32</v>
      </c>
      <c r="I348" s="6">
        <v>61300.0</v>
      </c>
      <c r="J348" s="7">
        <v>44645.37847222222</v>
      </c>
      <c r="K348" s="8">
        <v>44652.63263888889</v>
      </c>
      <c r="L348" s="7">
        <v>44652.86041666667</v>
      </c>
      <c r="M348" s="4"/>
      <c r="N348" s="9" t="s">
        <v>33</v>
      </c>
      <c r="O348" s="4">
        <v>0.0</v>
      </c>
      <c r="P348" s="4" t="s">
        <v>34</v>
      </c>
      <c r="Q348" s="10">
        <v>1.0</v>
      </c>
      <c r="R348" s="11">
        <f>Enduser_Deliverytime-Order_Create_Time</f>
        <v>7.481944444</v>
      </c>
      <c r="S348" s="11">
        <f>Enduser_Plan_Deliverytime-Order_Create_Time</f>
        <v>7.254166667</v>
      </c>
      <c r="T348" s="11">
        <f>Enduser_Deliverytime-HubVN_Pickup_Time</f>
        <v>0.2444444444</v>
      </c>
      <c r="U348" s="12">
        <f>HubVN_Receiving_Time-HubCN_Pickup_Time</f>
        <v>3.000694444</v>
      </c>
      <c r="V348" s="12">
        <f>Plan_HubVN_Receiving_Time-Plan_HubCN_Pickup_Time</f>
        <v>1.504166667</v>
      </c>
      <c r="W348" s="4" t="s">
        <v>49</v>
      </c>
      <c r="X348" s="13" t="str">
        <f>IF(LEFT(Khu_Vực,4)="Quận","Quận","Huyện")</f>
        <v>Quận</v>
      </c>
      <c r="Y348" s="13" t="str">
        <f>IFS(Grossweight&lt;=1,"A",AND(1&lt;Grossweight,Grossweight&lt;=2),"B",AND(2&lt;Grossweight,Grossweight&lt;=3),"C",AND(3&lt;Grossweight,Grossweight&lt;=4),"D",Grossweight&gt;=4,"E")</f>
        <v>D</v>
      </c>
      <c r="Z34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37000</v>
      </c>
      <c r="AA34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34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37000</v>
      </c>
      <c r="AC348" s="14">
        <f>IF(Carrier_2="ECLogistics",0.167,IF(Carrier_2="LogExpress",0.139,0.104))</f>
        <v>0.167</v>
      </c>
    </row>
    <row r="349" ht="15.75" customHeight="1">
      <c r="A349" s="15" t="s">
        <v>1083</v>
      </c>
      <c r="B349" s="15" t="s">
        <v>1084</v>
      </c>
      <c r="C349" s="15">
        <v>130340.0</v>
      </c>
      <c r="D349" s="15" t="str">
        <f>HubVN_ID</f>
        <v>LECVNLB</v>
      </c>
      <c r="E349" s="15">
        <v>4.0</v>
      </c>
      <c r="F349" s="15">
        <v>3.5</v>
      </c>
      <c r="G349" s="16" t="s">
        <v>1085</v>
      </c>
      <c r="H349" s="15" t="s">
        <v>32</v>
      </c>
      <c r="I349" s="17">
        <v>287500.0</v>
      </c>
      <c r="J349" s="18">
        <v>44647.722916666666</v>
      </c>
      <c r="K349" s="19">
        <v>44653.65625</v>
      </c>
      <c r="L349" s="18">
        <v>44654.58541666667</v>
      </c>
      <c r="M349" s="15"/>
      <c r="N349" s="21" t="s">
        <v>33</v>
      </c>
      <c r="O349" s="15">
        <v>0.0</v>
      </c>
      <c r="P349" s="15" t="s">
        <v>34</v>
      </c>
      <c r="Q349" s="22">
        <v>2.0</v>
      </c>
      <c r="R349" s="23">
        <f>Enduser_Deliverytime-Order_Create_Time</f>
        <v>6.8625</v>
      </c>
      <c r="S349" s="23">
        <f>Enduser_Plan_Deliverytime-Order_Create_Time</f>
        <v>5.933333333</v>
      </c>
      <c r="T349" s="23">
        <f>Enduser_Deliverytime-HubVN_Pickup_Time</f>
        <v>0.2027777778</v>
      </c>
      <c r="U349" s="24">
        <f>HubVN_Receiving_Time-HubCN_Pickup_Time</f>
        <v>4.004166667</v>
      </c>
      <c r="V349" s="24">
        <f>Plan_HubVN_Receiving_Time-Plan_HubCN_Pickup_Time</f>
        <v>3.504166667</v>
      </c>
      <c r="W349" s="15" t="s">
        <v>120</v>
      </c>
      <c r="X349" s="25" t="str">
        <f>IF(LEFT(Khu_Vực,4)="Quận","Quận","Huyện")</f>
        <v>Quận</v>
      </c>
      <c r="Y349" s="25" t="str">
        <f>IFS(Grossweight&lt;=1,"A",AND(1&lt;Grossweight,Grossweight&lt;=2),"B",AND(2&lt;Grossweight,Grossweight&lt;=3),"C",AND(3&lt;Grossweight,Grossweight&lt;=4),"D",Grossweight&gt;=4,"E")</f>
        <v>D</v>
      </c>
      <c r="Z34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35000</v>
      </c>
      <c r="AA34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34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35000</v>
      </c>
      <c r="AC349" s="26">
        <f>IF(Carrier_2="ECLogistics",0.167,IF(Carrier_2="LogExpress",0.139,0.104))</f>
        <v>0.167</v>
      </c>
    </row>
    <row r="350" ht="15.75" customHeight="1">
      <c r="A350" s="4" t="s">
        <v>1086</v>
      </c>
      <c r="B350" s="4" t="s">
        <v>139</v>
      </c>
      <c r="C350" s="4">
        <v>130435.0</v>
      </c>
      <c r="D350" s="4" t="str">
        <f>HubVN_ID</f>
        <v>LECVNTL</v>
      </c>
      <c r="E350" s="4">
        <v>5.0</v>
      </c>
      <c r="F350" s="4">
        <v>1.0</v>
      </c>
      <c r="G350" s="5" t="s">
        <v>1087</v>
      </c>
      <c r="H350" s="4" t="s">
        <v>32</v>
      </c>
      <c r="I350" s="6">
        <v>538800.0</v>
      </c>
      <c r="J350" s="7">
        <v>44649.84861111111</v>
      </c>
      <c r="K350" s="8">
        <v>44655.64722222222</v>
      </c>
      <c r="L350" s="7">
        <v>44655.71597222222</v>
      </c>
      <c r="M350" s="4"/>
      <c r="N350" s="9" t="s">
        <v>33</v>
      </c>
      <c r="O350" s="4">
        <v>0.0</v>
      </c>
      <c r="P350" s="4" t="s">
        <v>34</v>
      </c>
      <c r="Q350" s="10">
        <v>3.0</v>
      </c>
      <c r="R350" s="11">
        <f>Enduser_Deliverytime-Order_Create_Time</f>
        <v>5.867361111</v>
      </c>
      <c r="S350" s="11">
        <f>Enduser_Plan_Deliverytime-Order_Create_Time</f>
        <v>5.798611111</v>
      </c>
      <c r="T350" s="11">
        <f>Enduser_Deliverytime-HubVN_Pickup_Time</f>
        <v>0.08125</v>
      </c>
      <c r="U350" s="12">
        <f>HubVN_Receiving_Time-HubCN_Pickup_Time</f>
        <v>3.000694444</v>
      </c>
      <c r="V350" s="12">
        <f>Plan_HubVN_Receiving_Time-Plan_HubCN_Pickup_Time</f>
        <v>2.005555556</v>
      </c>
      <c r="W350" s="4" t="s">
        <v>49</v>
      </c>
      <c r="X350" s="13" t="str">
        <f>IF(LEFT(Khu_Vực,4)="Quận","Quận","Huyện")</f>
        <v>Quận</v>
      </c>
      <c r="Y350" s="13" t="str">
        <f>IFS(Grossweight&lt;=1,"A",AND(1&lt;Grossweight,Grossweight&lt;=2),"B",AND(2&lt;Grossweight,Grossweight&lt;=3),"C",AND(3&lt;Grossweight,Grossweight&lt;=4),"D",Grossweight&gt;=4,"E")</f>
        <v>A</v>
      </c>
      <c r="Z35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10000</v>
      </c>
      <c r="AA350"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35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350" s="14">
        <f>IF(Carrier_2="ECLogistics",0.167,IF(Carrier_2="LogExpress",0.139,0.104))</f>
        <v>0.139</v>
      </c>
    </row>
    <row r="351" ht="15.75" customHeight="1">
      <c r="A351" s="15" t="s">
        <v>1088</v>
      </c>
      <c r="B351" s="15" t="s">
        <v>1089</v>
      </c>
      <c r="C351" s="15">
        <v>130418.0</v>
      </c>
      <c r="D351" s="15" t="str">
        <f>HubVN_ID</f>
        <v>LECVNLB</v>
      </c>
      <c r="E351" s="15">
        <v>5.0</v>
      </c>
      <c r="F351" s="15">
        <v>1.9</v>
      </c>
      <c r="G351" s="16" t="s">
        <v>1090</v>
      </c>
      <c r="H351" s="15" t="s">
        <v>32</v>
      </c>
      <c r="I351" s="17">
        <v>79500.0</v>
      </c>
      <c r="J351" s="18">
        <v>44648.70138888889</v>
      </c>
      <c r="K351" s="19">
        <v>44653.40833333333</v>
      </c>
      <c r="L351" s="18">
        <v>44654.41527777778</v>
      </c>
      <c r="M351" s="15"/>
      <c r="N351" s="21" t="s">
        <v>33</v>
      </c>
      <c r="O351" s="15">
        <v>0.0</v>
      </c>
      <c r="P351" s="15" t="s">
        <v>64</v>
      </c>
      <c r="Q351" s="22">
        <v>3.0</v>
      </c>
      <c r="R351" s="23">
        <f>Enduser_Deliverytime-Order_Create_Time</f>
        <v>5.713888889</v>
      </c>
      <c r="S351" s="23">
        <f>Enduser_Plan_Deliverytime-Order_Create_Time</f>
        <v>4.706944444</v>
      </c>
      <c r="T351" s="23">
        <f>Enduser_Deliverytime-HubVN_Pickup_Time</f>
        <v>0.03541666667</v>
      </c>
      <c r="U351" s="24">
        <f>HubVN_Receiving_Time-HubCN_Pickup_Time</f>
        <v>4.005555556</v>
      </c>
      <c r="V351" s="24">
        <f>Plan_HubVN_Receiving_Time-Plan_HubCN_Pickup_Time</f>
        <v>3.503472222</v>
      </c>
      <c r="W351" s="15" t="s">
        <v>97</v>
      </c>
      <c r="X351" s="25" t="str">
        <f>IF(LEFT(Khu_Vực,4)="Quận","Quận","Huyện")</f>
        <v>Quận</v>
      </c>
      <c r="Y351" s="25" t="str">
        <f>IFS(Grossweight&lt;=1,"A",AND(1&lt;Grossweight,Grossweight&lt;=2),"B",AND(2&lt;Grossweight,Grossweight&lt;=3),"C",AND(3&lt;Grossweight,Grossweight&lt;=4),"D",Grossweight&gt;=4,"E")</f>
        <v>B</v>
      </c>
      <c r="Z35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20900</v>
      </c>
      <c r="AA351"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35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20900</v>
      </c>
      <c r="AC351" s="26">
        <f>IF(Carrier_2="ECLogistics",0.167,IF(Carrier_2="LogExpress",0.139,0.104))</f>
        <v>0.104</v>
      </c>
    </row>
    <row r="352" ht="15.75" customHeight="1">
      <c r="A352" s="4" t="s">
        <v>1091</v>
      </c>
      <c r="B352" s="4" t="s">
        <v>898</v>
      </c>
      <c r="C352" s="4">
        <v>130449.0</v>
      </c>
      <c r="D352" s="4" t="str">
        <f>HubVN_ID</f>
        <v>LECVNLB</v>
      </c>
      <c r="E352" s="4">
        <v>5.0</v>
      </c>
      <c r="F352" s="4">
        <v>2.0</v>
      </c>
      <c r="G352" s="5" t="s">
        <v>1092</v>
      </c>
      <c r="H352" s="4" t="s">
        <v>53</v>
      </c>
      <c r="I352" s="6">
        <v>0.0</v>
      </c>
      <c r="J352" s="7">
        <v>44648.8875</v>
      </c>
      <c r="K352" s="8">
        <v>44653.666666666664</v>
      </c>
      <c r="L352" s="7">
        <v>44653.725694444445</v>
      </c>
      <c r="M352" s="4"/>
      <c r="N352" s="9" t="s">
        <v>33</v>
      </c>
      <c r="O352" s="4">
        <v>0.0</v>
      </c>
      <c r="P352" s="4" t="s">
        <v>64</v>
      </c>
      <c r="Q352" s="10">
        <v>3.0</v>
      </c>
      <c r="R352" s="11">
        <f>Enduser_Deliverytime-Order_Create_Time</f>
        <v>4.838194444</v>
      </c>
      <c r="S352" s="11">
        <f>Enduser_Plan_Deliverytime-Order_Create_Time</f>
        <v>4.779166667</v>
      </c>
      <c r="T352" s="11">
        <f>Enduser_Deliverytime-HubVN_Pickup_Time</f>
        <v>0.1208333333</v>
      </c>
      <c r="U352" s="12">
        <f>HubVN_Receiving_Time-HubCN_Pickup_Time</f>
        <v>4.002777778</v>
      </c>
      <c r="V352" s="12">
        <f>Plan_HubVN_Receiving_Time-Plan_HubCN_Pickup_Time</f>
        <v>1.502777778</v>
      </c>
      <c r="W352" s="4" t="s">
        <v>93</v>
      </c>
      <c r="X352" s="13" t="str">
        <f>IF(LEFT(Khu_Vực,4)="Quận","Quận","Huyện")</f>
        <v>Quận</v>
      </c>
      <c r="Y352" s="13" t="str">
        <f>IFS(Grossweight&lt;=1,"A",AND(1&lt;Grossweight,Grossweight&lt;=2),"B",AND(2&lt;Grossweight,Grossweight&lt;=3),"C",AND(3&lt;Grossweight,Grossweight&lt;=4),"D",Grossweight&gt;=4,"E")</f>
        <v>B</v>
      </c>
      <c r="Z35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22000</v>
      </c>
      <c r="AA352"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35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22000</v>
      </c>
      <c r="AC352" s="14">
        <f>IF(Carrier_2="ECLogistics",0.167,IF(Carrier_2="LogExpress",0.139,0.104))</f>
        <v>0.104</v>
      </c>
    </row>
    <row r="353" ht="15.75" customHeight="1">
      <c r="A353" s="15" t="s">
        <v>1093</v>
      </c>
      <c r="B353" s="15" t="s">
        <v>1094</v>
      </c>
      <c r="C353" s="15">
        <v>130324.0</v>
      </c>
      <c r="D353" s="15" t="str">
        <f>HubVN_ID</f>
        <v>LECVNLB</v>
      </c>
      <c r="E353" s="15">
        <v>5.0</v>
      </c>
      <c r="F353" s="15">
        <v>0.1</v>
      </c>
      <c r="G353" s="16" t="s">
        <v>1095</v>
      </c>
      <c r="H353" s="15" t="s">
        <v>32</v>
      </c>
      <c r="I353" s="17">
        <v>75500.0</v>
      </c>
      <c r="J353" s="18">
        <v>44648.86041666667</v>
      </c>
      <c r="K353" s="19">
        <v>44653.66736111111</v>
      </c>
      <c r="L353" s="18">
        <v>44653.708333333336</v>
      </c>
      <c r="M353" s="15"/>
      <c r="N353" s="21" t="s">
        <v>33</v>
      </c>
      <c r="O353" s="15">
        <v>0.0</v>
      </c>
      <c r="P353" s="15" t="s">
        <v>34</v>
      </c>
      <c r="Q353" s="22">
        <v>3.0</v>
      </c>
      <c r="R353" s="23">
        <f>Enduser_Deliverytime-Order_Create_Time</f>
        <v>4.847916667</v>
      </c>
      <c r="S353" s="23">
        <f>Enduser_Plan_Deliverytime-Order_Create_Time</f>
        <v>4.806944444</v>
      </c>
      <c r="T353" s="23">
        <f>Enduser_Deliverytime-HubVN_Pickup_Time</f>
        <v>0.08263888889</v>
      </c>
      <c r="U353" s="24">
        <f>HubVN_Receiving_Time-HubCN_Pickup_Time</f>
        <v>4.000694444</v>
      </c>
      <c r="V353" s="24">
        <f>Plan_HubVN_Receiving_Time-Plan_HubCN_Pickup_Time</f>
        <v>3.001388889</v>
      </c>
      <c r="W353" s="15" t="s">
        <v>97</v>
      </c>
      <c r="X353" s="25" t="str">
        <f>IF(LEFT(Khu_Vực,4)="Quận","Quận","Huyện")</f>
        <v>Quận</v>
      </c>
      <c r="Y353" s="25" t="str">
        <f>IFS(Grossweight&lt;=1,"A",AND(1&lt;Grossweight,Grossweight&lt;=2),"B",AND(2&lt;Grossweight,Grossweight&lt;=3),"C",AND(3&lt;Grossweight,Grossweight&lt;=4),"D",Grossweight&gt;=4,"E")</f>
        <v>A</v>
      </c>
      <c r="Z35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800</v>
      </c>
      <c r="AA353"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35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v>
      </c>
      <c r="AC353" s="26">
        <f>IF(Carrier_2="ECLogistics",0.167,IF(Carrier_2="LogExpress",0.139,0.104))</f>
        <v>0.139</v>
      </c>
    </row>
    <row r="354" ht="15.75" customHeight="1">
      <c r="A354" s="4" t="s">
        <v>1096</v>
      </c>
      <c r="B354" s="4" t="s">
        <v>1097</v>
      </c>
      <c r="C354" s="4">
        <v>130331.0</v>
      </c>
      <c r="D354" s="4" t="str">
        <f>HubVN_ID</f>
        <v>LECVNLB</v>
      </c>
      <c r="E354" s="4">
        <v>5.0</v>
      </c>
      <c r="F354" s="4">
        <v>2.0</v>
      </c>
      <c r="G354" s="5" t="s">
        <v>1098</v>
      </c>
      <c r="H354" s="4" t="s">
        <v>32</v>
      </c>
      <c r="I354" s="6">
        <v>112500.0</v>
      </c>
      <c r="J354" s="7">
        <v>44647.72361111111</v>
      </c>
      <c r="K354" s="8">
        <v>44653.41111111111</v>
      </c>
      <c r="L354" s="7">
        <v>44654.589583333334</v>
      </c>
      <c r="M354" s="28">
        <v>44654.40625</v>
      </c>
      <c r="N354" s="9" t="s">
        <v>116</v>
      </c>
      <c r="O354" s="4">
        <v>0.0</v>
      </c>
      <c r="P354" s="4" t="s">
        <v>34</v>
      </c>
      <c r="Q354" s="10">
        <v>2.0</v>
      </c>
      <c r="R354" s="11">
        <f>Enduser_Deliverytime-Order_Create_Time</f>
        <v>6.865972222</v>
      </c>
      <c r="S354" s="11">
        <f>Enduser_Plan_Deliverytime-Order_Create_Time</f>
        <v>5.6875</v>
      </c>
      <c r="T354" s="11">
        <f>Enduser_Deliverytime-HubVN_Pickup_Time</f>
        <v>0.20625</v>
      </c>
      <c r="U354" s="12">
        <f>HubVN_Receiving_Time-HubCN_Pickup_Time</f>
        <v>4.00625</v>
      </c>
      <c r="V354" s="12">
        <f>Plan_HubVN_Receiving_Time-Plan_HubCN_Pickup_Time</f>
        <v>3.502777778</v>
      </c>
      <c r="W354" s="4" t="s">
        <v>120</v>
      </c>
      <c r="X354" s="13" t="str">
        <f>IF(LEFT(Khu_Vực,4)="Quận","Quận","Huyện")</f>
        <v>Quận</v>
      </c>
      <c r="Y354" s="13" t="str">
        <f>IFS(Grossweight&lt;=1,"A",AND(1&lt;Grossweight,Grossweight&lt;=2),"B",AND(2&lt;Grossweight,Grossweight&lt;=3),"C",AND(3&lt;Grossweight,Grossweight&lt;=4),"D",Grossweight&gt;=4,"E")</f>
        <v>B</v>
      </c>
      <c r="Z35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20000</v>
      </c>
      <c r="AA354"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35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22000</v>
      </c>
      <c r="AC354" s="14">
        <f>IF(Carrier_2="ECLogistics",0.167,IF(Carrier_2="LogExpress",0.139,0.104))</f>
        <v>0.104</v>
      </c>
    </row>
    <row r="355" ht="15.75" customHeight="1">
      <c r="A355" s="15" t="s">
        <v>1099</v>
      </c>
      <c r="B355" s="15" t="s">
        <v>1100</v>
      </c>
      <c r="C355" s="15">
        <v>130017.0</v>
      </c>
      <c r="D355" s="15" t="str">
        <f>HubVN_ID</f>
        <v>LECVNLB</v>
      </c>
      <c r="E355" s="15">
        <v>1.0</v>
      </c>
      <c r="F355" s="15">
        <v>0.1</v>
      </c>
      <c r="G355" s="16" t="s">
        <v>1101</v>
      </c>
      <c r="H355" s="15" t="s">
        <v>53</v>
      </c>
      <c r="I355" s="17">
        <v>0.0</v>
      </c>
      <c r="J355" s="18">
        <v>44646.62430555555</v>
      </c>
      <c r="K355" s="19">
        <v>44651.638194444444</v>
      </c>
      <c r="L355" s="18">
        <v>44652.53125</v>
      </c>
      <c r="M355" s="15"/>
      <c r="N355" s="21" t="s">
        <v>33</v>
      </c>
      <c r="O355" s="15">
        <v>0.0</v>
      </c>
      <c r="P355" s="15" t="s">
        <v>34</v>
      </c>
      <c r="Q355" s="22">
        <v>3.0</v>
      </c>
      <c r="R355" s="23">
        <f>Enduser_Deliverytime-Order_Create_Time</f>
        <v>5.906944444</v>
      </c>
      <c r="S355" s="23">
        <f>Enduser_Plan_Deliverytime-Order_Create_Time</f>
        <v>5.013888889</v>
      </c>
      <c r="T355" s="23">
        <f>Enduser_Deliverytime-HubVN_Pickup_Time</f>
        <v>0.1659722222</v>
      </c>
      <c r="U355" s="24">
        <f>HubVN_Receiving_Time-HubCN_Pickup_Time</f>
        <v>3.002777778</v>
      </c>
      <c r="V355" s="24">
        <f>Plan_HubVN_Receiving_Time-Plan_HubCN_Pickup_Time</f>
        <v>3.50625</v>
      </c>
      <c r="W355" s="15" t="s">
        <v>35</v>
      </c>
      <c r="X355" s="25" t="str">
        <f>IF(LEFT(Khu_Vực,4)="Quận","Quận","Huyện")</f>
        <v>Quận</v>
      </c>
      <c r="Y355" s="25" t="str">
        <f>IFS(Grossweight&lt;=1,"A",AND(1&lt;Grossweight,Grossweight&lt;=2),"B",AND(2&lt;Grossweight,Grossweight&lt;=3),"C",AND(3&lt;Grossweight,Grossweight&lt;=4),"D",Grossweight&gt;=4,"E")</f>
        <v>A</v>
      </c>
      <c r="Z35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800</v>
      </c>
      <c r="AA355"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35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v>
      </c>
      <c r="AC355" s="26">
        <f>IF(Carrier_2="ECLogistics",0.167,IF(Carrier_2="LogExpress",0.139,0.104))</f>
        <v>0.139</v>
      </c>
    </row>
    <row r="356" ht="15.75" customHeight="1">
      <c r="A356" s="4" t="s">
        <v>1102</v>
      </c>
      <c r="B356" s="4" t="s">
        <v>1103</v>
      </c>
      <c r="C356" s="4">
        <v>130449.0</v>
      </c>
      <c r="D356" s="4" t="str">
        <f>HubVN_ID</f>
        <v>LECVNTL</v>
      </c>
      <c r="E356" s="4">
        <v>3.0</v>
      </c>
      <c r="F356" s="4">
        <v>0.2</v>
      </c>
      <c r="G356" s="5" t="s">
        <v>1104</v>
      </c>
      <c r="H356" s="4" t="s">
        <v>32</v>
      </c>
      <c r="I356" s="6">
        <v>98000.0</v>
      </c>
      <c r="J356" s="7">
        <v>44647.131944444445</v>
      </c>
      <c r="K356" s="8">
        <v>44651.63263888889</v>
      </c>
      <c r="L356" s="7">
        <v>44655.74513888889</v>
      </c>
      <c r="M356" s="4"/>
      <c r="N356" s="9" t="s">
        <v>33</v>
      </c>
      <c r="O356" s="4">
        <v>0.0</v>
      </c>
      <c r="P356" s="4" t="s">
        <v>34</v>
      </c>
      <c r="Q356" s="10">
        <v>3.0</v>
      </c>
      <c r="R356" s="11">
        <f>Enduser_Deliverytime-Order_Create_Time</f>
        <v>8.613194444</v>
      </c>
      <c r="S356" s="11">
        <f>Enduser_Plan_Deliverytime-Order_Create_Time</f>
        <v>4.500694444</v>
      </c>
      <c r="T356" s="11">
        <f>Enduser_Deliverytime-HubVN_Pickup_Time</f>
        <v>0.3729166667</v>
      </c>
      <c r="U356" s="12">
        <f>HubVN_Receiving_Time-HubCN_Pickup_Time</f>
        <v>6.001388889</v>
      </c>
      <c r="V356" s="12">
        <f>Plan_HubVN_Receiving_Time-Plan_HubCN_Pickup_Time</f>
        <v>1.501388889</v>
      </c>
      <c r="W356" s="4" t="s">
        <v>49</v>
      </c>
      <c r="X356" s="13" t="str">
        <f>IF(LEFT(Khu_Vực,4)="Quận","Quận","Huyện")</f>
        <v>Quận</v>
      </c>
      <c r="Y356" s="13" t="str">
        <f>IFS(Grossweight&lt;=1,"A",AND(1&lt;Grossweight,Grossweight&lt;=2),"B",AND(2&lt;Grossweight,Grossweight&lt;=3),"C",AND(3&lt;Grossweight,Grossweight&lt;=4),"D",Grossweight&gt;=4,"E")</f>
        <v>A</v>
      </c>
      <c r="Z35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v>
      </c>
      <c r="AA356"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35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v>
      </c>
      <c r="AC356" s="14">
        <f>IF(Carrier_2="ECLogistics",0.167,IF(Carrier_2="LogExpress",0.139,0.104))</f>
        <v>0.139</v>
      </c>
    </row>
    <row r="357" ht="15.75" customHeight="1">
      <c r="A357" s="15" t="s">
        <v>1105</v>
      </c>
      <c r="B357" s="15" t="s">
        <v>139</v>
      </c>
      <c r="C357" s="15">
        <v>130359.0</v>
      </c>
      <c r="D357" s="15" t="str">
        <f>HubVN_ID</f>
        <v>LECVNLB</v>
      </c>
      <c r="E357" s="15">
        <v>3.0</v>
      </c>
      <c r="F357" s="15">
        <v>1.3</v>
      </c>
      <c r="G357" s="16" t="s">
        <v>1106</v>
      </c>
      <c r="H357" s="15" t="s">
        <v>32</v>
      </c>
      <c r="I357" s="17">
        <v>327000.0</v>
      </c>
      <c r="J357" s="18">
        <v>44649.83263888889</v>
      </c>
      <c r="K357" s="19">
        <v>44655.686111111114</v>
      </c>
      <c r="L357" s="18">
        <v>44655.80763888889</v>
      </c>
      <c r="M357" s="15"/>
      <c r="N357" s="21" t="s">
        <v>33</v>
      </c>
      <c r="O357" s="15">
        <v>0.0</v>
      </c>
      <c r="P357" s="15" t="s">
        <v>40</v>
      </c>
      <c r="Q357" s="22">
        <v>3.0</v>
      </c>
      <c r="R357" s="23">
        <f>Enduser_Deliverytime-Order_Create_Time</f>
        <v>5.975</v>
      </c>
      <c r="S357" s="23">
        <f>Enduser_Plan_Deliverytime-Order_Create_Time</f>
        <v>5.853472222</v>
      </c>
      <c r="T357" s="23">
        <f>Enduser_Deliverytime-HubVN_Pickup_Time</f>
        <v>0.1722222222</v>
      </c>
      <c r="U357" s="24">
        <f>HubVN_Receiving_Time-HubCN_Pickup_Time</f>
        <v>3.003472222</v>
      </c>
      <c r="V357" s="24">
        <f>Plan_HubVN_Receiving_Time-Plan_HubCN_Pickup_Time</f>
        <v>3.000694444</v>
      </c>
      <c r="W357" s="15" t="s">
        <v>120</v>
      </c>
      <c r="X357" s="25" t="str">
        <f>IF(LEFT(Khu_Vực,4)="Quận","Quận","Huyện")</f>
        <v>Quận</v>
      </c>
      <c r="Y357" s="25" t="str">
        <f>IFS(Grossweight&lt;=1,"A",AND(1&lt;Grossweight,Grossweight&lt;=2),"B",AND(2&lt;Grossweight,Grossweight&lt;=3),"C",AND(3&lt;Grossweight,Grossweight&lt;=4),"D",Grossweight&gt;=4,"E")</f>
        <v>B</v>
      </c>
      <c r="Z35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26000</v>
      </c>
      <c r="AA357"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35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14300</v>
      </c>
      <c r="AC357" s="26">
        <f>IF(Carrier_2="ECLogistics",0.167,IF(Carrier_2="LogExpress",0.139,0.104))</f>
        <v>0.104</v>
      </c>
    </row>
    <row r="358" ht="15.75" customHeight="1">
      <c r="A358" s="4" t="s">
        <v>1107</v>
      </c>
      <c r="B358" s="4" t="s">
        <v>1108</v>
      </c>
      <c r="C358" s="4">
        <v>130024.0</v>
      </c>
      <c r="D358" s="4" t="str">
        <f>HubVN_ID</f>
        <v>LECVNTL</v>
      </c>
      <c r="E358" s="4">
        <v>4.0</v>
      </c>
      <c r="F358" s="4">
        <v>1.0</v>
      </c>
      <c r="G358" s="5" t="s">
        <v>1109</v>
      </c>
      <c r="H358" s="4" t="s">
        <v>32</v>
      </c>
      <c r="I358" s="6">
        <v>143000.0</v>
      </c>
      <c r="J358" s="7">
        <v>44644.69375</v>
      </c>
      <c r="K358" s="8">
        <v>44651.48263888889</v>
      </c>
      <c r="L358" s="7">
        <v>44652.49166666667</v>
      </c>
      <c r="M358" s="4"/>
      <c r="N358" s="9" t="s">
        <v>33</v>
      </c>
      <c r="O358" s="4">
        <v>0.0</v>
      </c>
      <c r="P358" s="4" t="s">
        <v>64</v>
      </c>
      <c r="Q358" s="10">
        <v>1.0</v>
      </c>
      <c r="R358" s="11">
        <f>Enduser_Deliverytime-Order_Create_Time</f>
        <v>7.797916667</v>
      </c>
      <c r="S358" s="11">
        <f>Enduser_Plan_Deliverytime-Order_Create_Time</f>
        <v>6.788888889</v>
      </c>
      <c r="T358" s="11">
        <f>Enduser_Deliverytime-HubVN_Pickup_Time</f>
        <v>0.1618055556</v>
      </c>
      <c r="U358" s="12">
        <f>HubVN_Receiving_Time-HubCN_Pickup_Time</f>
        <v>3.00625</v>
      </c>
      <c r="V358" s="12">
        <f>Plan_HubVN_Receiving_Time-Plan_HubCN_Pickup_Time</f>
        <v>3.001388889</v>
      </c>
      <c r="W358" s="4" t="s">
        <v>416</v>
      </c>
      <c r="X358" s="13" t="str">
        <f>IF(LEFT(Khu_Vực,4)="Quận","Quận","Huyện")</f>
        <v>Huyện</v>
      </c>
      <c r="Y358" s="13" t="str">
        <f>IFS(Grossweight&lt;=1,"A",AND(1&lt;Grossweight,Grossweight&lt;=2),"B",AND(2&lt;Grossweight,Grossweight&lt;=3),"C",AND(3&lt;Grossweight,Grossweight&lt;=4),"D",Grossweight&gt;=4,"E")</f>
        <v>A</v>
      </c>
      <c r="Z35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11000</v>
      </c>
      <c r="AA35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35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10000</v>
      </c>
      <c r="AC358" s="14">
        <f>IF(Carrier_2="ECLogistics",0.167,IF(Carrier_2="LogExpress",0.139,0.104))</f>
        <v>0.167</v>
      </c>
    </row>
    <row r="359" ht="15.75" customHeight="1">
      <c r="A359" s="15" t="s">
        <v>1110</v>
      </c>
      <c r="B359" s="15" t="s">
        <v>1111</v>
      </c>
      <c r="C359" s="15">
        <v>130161.0</v>
      </c>
      <c r="D359" s="15" t="str">
        <f>HubVN_ID</f>
        <v>LECVNLB</v>
      </c>
      <c r="E359" s="15">
        <v>1.0</v>
      </c>
      <c r="F359" s="15">
        <v>1.4</v>
      </c>
      <c r="G359" s="16" t="s">
        <v>1112</v>
      </c>
      <c r="H359" s="15" t="s">
        <v>32</v>
      </c>
      <c r="I359" s="17">
        <v>68500.0</v>
      </c>
      <c r="J359" s="18">
        <v>44649.32638888889</v>
      </c>
      <c r="K359" s="19">
        <v>44652.65555555555</v>
      </c>
      <c r="L359" s="18">
        <v>44653.46319444444</v>
      </c>
      <c r="M359" s="15"/>
      <c r="N359" s="21" t="s">
        <v>33</v>
      </c>
      <c r="O359" s="15">
        <v>0.0</v>
      </c>
      <c r="P359" s="15" t="s">
        <v>40</v>
      </c>
      <c r="Q359" s="22">
        <v>3.0</v>
      </c>
      <c r="R359" s="23">
        <f>Enduser_Deliverytime-Order_Create_Time</f>
        <v>4.136805556</v>
      </c>
      <c r="S359" s="23">
        <f>Enduser_Plan_Deliverytime-Order_Create_Time</f>
        <v>3.329166667</v>
      </c>
      <c r="T359" s="23">
        <f>Enduser_Deliverytime-HubVN_Pickup_Time</f>
        <v>0.11875</v>
      </c>
      <c r="U359" s="24">
        <f>HubVN_Receiving_Time-HubCN_Pickup_Time</f>
        <v>2.002777778</v>
      </c>
      <c r="V359" s="24">
        <f>Plan_HubVN_Receiving_Time-Plan_HubCN_Pickup_Time</f>
        <v>2.00625</v>
      </c>
      <c r="W359" s="15" t="s">
        <v>71</v>
      </c>
      <c r="X359" s="25" t="str">
        <f>IF(LEFT(Khu_Vực,4)="Quận","Quận","Huyện")</f>
        <v>Quận</v>
      </c>
      <c r="Y359" s="25" t="str">
        <f>IFS(Grossweight&lt;=1,"A",AND(1&lt;Grossweight,Grossweight&lt;=2),"B",AND(2&lt;Grossweight,Grossweight&lt;=3),"C",AND(3&lt;Grossweight,Grossweight&lt;=4),"D",Grossweight&gt;=4,"E")</f>
        <v>B</v>
      </c>
      <c r="Z35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28000</v>
      </c>
      <c r="AA359"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35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15400</v>
      </c>
      <c r="AC359" s="26">
        <f>IF(Carrier_2="ECLogistics",0.167,IF(Carrier_2="LogExpress",0.139,0.104))</f>
        <v>0.104</v>
      </c>
    </row>
    <row r="360" ht="15.75" customHeight="1">
      <c r="A360" s="4" t="s">
        <v>1113</v>
      </c>
      <c r="B360" s="4" t="s">
        <v>1114</v>
      </c>
      <c r="C360" s="4">
        <v>130344.0</v>
      </c>
      <c r="D360" s="4" t="str">
        <f>HubVN_ID</f>
        <v>LECVNLB</v>
      </c>
      <c r="E360" s="4">
        <v>3.0</v>
      </c>
      <c r="F360" s="4">
        <v>3.0</v>
      </c>
      <c r="G360" s="5" t="s">
        <v>1115</v>
      </c>
      <c r="H360" s="4" t="s">
        <v>53</v>
      </c>
      <c r="I360" s="6">
        <v>0.0</v>
      </c>
      <c r="J360" s="7">
        <v>44646.748611111114</v>
      </c>
      <c r="K360" s="8">
        <v>44652.475694444445</v>
      </c>
      <c r="L360" s="7">
        <v>44653.506944444445</v>
      </c>
      <c r="M360" s="4"/>
      <c r="N360" s="9" t="s">
        <v>33</v>
      </c>
      <c r="O360" s="4">
        <v>0.0</v>
      </c>
      <c r="P360" s="4" t="s">
        <v>34</v>
      </c>
      <c r="Q360" s="10">
        <v>2.0</v>
      </c>
      <c r="R360" s="11">
        <f>Enduser_Deliverytime-Order_Create_Time</f>
        <v>6.758333333</v>
      </c>
      <c r="S360" s="11">
        <f>Enduser_Plan_Deliverytime-Order_Create_Time</f>
        <v>5.727083333</v>
      </c>
      <c r="T360" s="11">
        <f>Enduser_Deliverytime-HubVN_Pickup_Time</f>
        <v>0.1625</v>
      </c>
      <c r="U360" s="12">
        <f>HubVN_Receiving_Time-HubCN_Pickup_Time</f>
        <v>3.003472222</v>
      </c>
      <c r="V360" s="12">
        <f>Plan_HubVN_Receiving_Time-Plan_HubCN_Pickup_Time</f>
        <v>2.004166667</v>
      </c>
      <c r="W360" s="4" t="s">
        <v>787</v>
      </c>
      <c r="X360" s="13" t="str">
        <f>IF(LEFT(Khu_Vực,4)="Quận","Quận","Huyện")</f>
        <v>Huyện</v>
      </c>
      <c r="Y360" s="13" t="str">
        <f>IFS(Grossweight&lt;=1,"A",AND(1&lt;Grossweight,Grossweight&lt;=2),"B",AND(2&lt;Grossweight,Grossweight&lt;=3),"C",AND(3&lt;Grossweight,Grossweight&lt;=4),"D",Grossweight&gt;=4,"E")</f>
        <v>C</v>
      </c>
      <c r="Z36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30000</v>
      </c>
      <c r="AA36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36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30000</v>
      </c>
      <c r="AC360" s="14">
        <f>IF(Carrier_2="ECLogistics",0.167,IF(Carrier_2="LogExpress",0.139,0.104))</f>
        <v>0.167</v>
      </c>
    </row>
    <row r="361" ht="15.75" customHeight="1">
      <c r="A361" s="15" t="s">
        <v>1116</v>
      </c>
      <c r="B361" s="15" t="s">
        <v>1117</v>
      </c>
      <c r="C361" s="15">
        <v>130334.0</v>
      </c>
      <c r="D361" s="15" t="str">
        <f>HubVN_ID</f>
        <v>LECVNHĐ</v>
      </c>
      <c r="E361" s="15">
        <v>2.0</v>
      </c>
      <c r="F361" s="15">
        <v>4.0</v>
      </c>
      <c r="G361" s="16" t="s">
        <v>1118</v>
      </c>
      <c r="H361" s="15" t="s">
        <v>53</v>
      </c>
      <c r="I361" s="17">
        <v>0.0</v>
      </c>
      <c r="J361" s="18">
        <v>44646.74444444444</v>
      </c>
      <c r="K361" s="19">
        <v>44652.743055555555</v>
      </c>
      <c r="L361" s="18">
        <v>44653.42361111111</v>
      </c>
      <c r="M361" s="15"/>
      <c r="N361" s="21" t="s">
        <v>33</v>
      </c>
      <c r="O361" s="15">
        <v>0.0</v>
      </c>
      <c r="P361" s="15" t="s">
        <v>64</v>
      </c>
      <c r="Q361" s="22">
        <v>2.0</v>
      </c>
      <c r="R361" s="23">
        <f>Enduser_Deliverytime-Order_Create_Time</f>
        <v>6.679166667</v>
      </c>
      <c r="S361" s="23">
        <f>Enduser_Plan_Deliverytime-Order_Create_Time</f>
        <v>5.998611111</v>
      </c>
      <c r="T361" s="23">
        <f>Enduser_Deliverytime-HubVN_Pickup_Time</f>
        <v>0.08125</v>
      </c>
      <c r="U361" s="24">
        <f>HubVN_Receiving_Time-HubCN_Pickup_Time</f>
        <v>3.002083333</v>
      </c>
      <c r="V361" s="24">
        <f>Plan_HubVN_Receiving_Time-Plan_HubCN_Pickup_Time</f>
        <v>3.000694444</v>
      </c>
      <c r="W361" s="15" t="s">
        <v>1119</v>
      </c>
      <c r="X361" s="25" t="str">
        <f>IF(LEFT(Khu_Vực,4)="Quận","Quận","Huyện")</f>
        <v>Huyện</v>
      </c>
      <c r="Y361" s="25" t="str">
        <f>IFS(Grossweight&lt;=1,"A",AND(1&lt;Grossweight,Grossweight&lt;=2),"B",AND(2&lt;Grossweight,Grossweight&lt;=3),"C",AND(3&lt;Grossweight,Grossweight&lt;=4),"D",Grossweight&gt;=4,"E")</f>
        <v>D</v>
      </c>
      <c r="Z36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70000</v>
      </c>
      <c r="AA36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36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40000</v>
      </c>
      <c r="AC361" s="26">
        <f>IF(Carrier_2="ECLogistics",0.167,IF(Carrier_2="LogExpress",0.139,0.104))</f>
        <v>0.167</v>
      </c>
    </row>
    <row r="362" ht="15.75" customHeight="1">
      <c r="A362" s="4" t="s">
        <v>1120</v>
      </c>
      <c r="B362" s="4" t="s">
        <v>1121</v>
      </c>
      <c r="C362" s="4">
        <v>130378.0</v>
      </c>
      <c r="D362" s="4" t="str">
        <f>HubVN_ID</f>
        <v>LECVNLB</v>
      </c>
      <c r="E362" s="4">
        <v>3.0</v>
      </c>
      <c r="F362" s="4">
        <v>2.0</v>
      </c>
      <c r="G362" s="5" t="s">
        <v>1122</v>
      </c>
      <c r="H362" s="4" t="s">
        <v>53</v>
      </c>
      <c r="I362" s="6">
        <v>0.0</v>
      </c>
      <c r="J362" s="7">
        <v>44649.177777777775</v>
      </c>
      <c r="K362" s="8">
        <v>44653.68680555555</v>
      </c>
      <c r="L362" s="7">
        <v>44654.493055555555</v>
      </c>
      <c r="M362" s="4"/>
      <c r="N362" s="9" t="s">
        <v>33</v>
      </c>
      <c r="O362" s="4">
        <v>0.0</v>
      </c>
      <c r="P362" s="4" t="s">
        <v>40</v>
      </c>
      <c r="Q362" s="10">
        <v>3.0</v>
      </c>
      <c r="R362" s="11">
        <f>Enduser_Deliverytime-Order_Create_Time</f>
        <v>5.315277778</v>
      </c>
      <c r="S362" s="11">
        <f>Enduser_Plan_Deliverytime-Order_Create_Time</f>
        <v>4.509027778</v>
      </c>
      <c r="T362" s="11">
        <f>Enduser_Deliverytime-HubVN_Pickup_Time</f>
        <v>0.1020833333</v>
      </c>
      <c r="U362" s="12">
        <f>HubVN_Receiving_Time-HubCN_Pickup_Time</f>
        <v>4.00625</v>
      </c>
      <c r="V362" s="12">
        <f>Plan_HubVN_Receiving_Time-Plan_HubCN_Pickup_Time</f>
        <v>3.503472222</v>
      </c>
      <c r="W362" s="4" t="s">
        <v>97</v>
      </c>
      <c r="X362" s="13" t="str">
        <f>IF(LEFT(Khu_Vực,4)="Quận","Quận","Huyện")</f>
        <v>Quận</v>
      </c>
      <c r="Y362" s="13" t="str">
        <f>IFS(Grossweight&lt;=1,"A",AND(1&lt;Grossweight,Grossweight&lt;=2),"B",AND(2&lt;Grossweight,Grossweight&lt;=3),"C",AND(3&lt;Grossweight,Grossweight&lt;=4),"D",Grossweight&gt;=4,"E")</f>
        <v>B</v>
      </c>
      <c r="Z36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40000</v>
      </c>
      <c r="AA362"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36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22000</v>
      </c>
      <c r="AC362" s="14">
        <f>IF(Carrier_2="ECLogistics",0.167,IF(Carrier_2="LogExpress",0.139,0.104))</f>
        <v>0.104</v>
      </c>
    </row>
    <row r="363" ht="15.75" customHeight="1">
      <c r="A363" s="15" t="s">
        <v>1123</v>
      </c>
      <c r="B363" s="15" t="s">
        <v>1124</v>
      </c>
      <c r="C363" s="15">
        <v>130042.0</v>
      </c>
      <c r="D363" s="15" t="str">
        <f>HubVN_ID</f>
        <v>LECVNLB</v>
      </c>
      <c r="E363" s="15">
        <v>1.0</v>
      </c>
      <c r="F363" s="15">
        <v>2.5</v>
      </c>
      <c r="G363" s="16" t="s">
        <v>1125</v>
      </c>
      <c r="H363" s="15" t="s">
        <v>32</v>
      </c>
      <c r="I363" s="17">
        <v>92600.0</v>
      </c>
      <c r="J363" s="18">
        <v>44649.325</v>
      </c>
      <c r="K363" s="19">
        <v>44652.65277777778</v>
      </c>
      <c r="L363" s="18">
        <v>44653.46319444444</v>
      </c>
      <c r="M363" s="15"/>
      <c r="N363" s="21" t="s">
        <v>33</v>
      </c>
      <c r="O363" s="15">
        <v>0.0</v>
      </c>
      <c r="P363" s="15" t="s">
        <v>40</v>
      </c>
      <c r="Q363" s="22">
        <v>3.0</v>
      </c>
      <c r="R363" s="23">
        <f>Enduser_Deliverytime-Order_Create_Time</f>
        <v>4.138194444</v>
      </c>
      <c r="S363" s="23">
        <f>Enduser_Plan_Deliverytime-Order_Create_Time</f>
        <v>3.327777778</v>
      </c>
      <c r="T363" s="23">
        <f>Enduser_Deliverytime-HubVN_Pickup_Time</f>
        <v>0.1243055556</v>
      </c>
      <c r="U363" s="24">
        <f>HubVN_Receiving_Time-HubCN_Pickup_Time</f>
        <v>2.003472222</v>
      </c>
      <c r="V363" s="24">
        <f>Plan_HubVN_Receiving_Time-Plan_HubCN_Pickup_Time</f>
        <v>3.002777778</v>
      </c>
      <c r="W363" s="15" t="s">
        <v>120</v>
      </c>
      <c r="X363" s="25" t="str">
        <f>IF(LEFT(Khu_Vực,4)="Quận","Quận","Huyện")</f>
        <v>Quận</v>
      </c>
      <c r="Y363" s="25" t="str">
        <f>IFS(Grossweight&lt;=1,"A",AND(1&lt;Grossweight,Grossweight&lt;=2),"B",AND(2&lt;Grossweight,Grossweight&lt;=3),"C",AND(3&lt;Grossweight,Grossweight&lt;=4),"D",Grossweight&gt;=4,"E")</f>
        <v>C</v>
      </c>
      <c r="Z36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50000</v>
      </c>
      <c r="AA36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36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25000</v>
      </c>
      <c r="AC363" s="26">
        <f>IF(Carrier_2="ECLogistics",0.167,IF(Carrier_2="LogExpress",0.139,0.104))</f>
        <v>0.167</v>
      </c>
    </row>
    <row r="364" ht="15.75" customHeight="1">
      <c r="A364" s="4" t="s">
        <v>1126</v>
      </c>
      <c r="B364" s="4" t="s">
        <v>1127</v>
      </c>
      <c r="C364" s="4">
        <v>130344.0</v>
      </c>
      <c r="D364" s="4" t="str">
        <f>HubVN_ID</f>
        <v>LECVNLB</v>
      </c>
      <c r="E364" s="4">
        <v>4.0</v>
      </c>
      <c r="F364" s="4">
        <v>2.9</v>
      </c>
      <c r="G364" s="5" t="s">
        <v>1128</v>
      </c>
      <c r="H364" s="4" t="s">
        <v>32</v>
      </c>
      <c r="I364" s="6">
        <v>256000.0</v>
      </c>
      <c r="J364" s="7">
        <v>44649.84166666667</v>
      </c>
      <c r="K364" s="8">
        <v>44655.41875</v>
      </c>
      <c r="L364" s="7">
        <v>44655.739583333336</v>
      </c>
      <c r="M364" s="4"/>
      <c r="N364" s="9" t="s">
        <v>33</v>
      </c>
      <c r="O364" s="4">
        <v>0.0</v>
      </c>
      <c r="P364" s="4" t="s">
        <v>64</v>
      </c>
      <c r="Q364" s="10">
        <v>3.0</v>
      </c>
      <c r="R364" s="11">
        <f>Enduser_Deliverytime-Order_Create_Time</f>
        <v>5.897916667</v>
      </c>
      <c r="S364" s="11">
        <f>Enduser_Plan_Deliverytime-Order_Create_Time</f>
        <v>5.577083333</v>
      </c>
      <c r="T364" s="11">
        <f>Enduser_Deliverytime-HubVN_Pickup_Time</f>
        <v>0.1222222222</v>
      </c>
      <c r="U364" s="12">
        <f>HubVN_Receiving_Time-HubCN_Pickup_Time</f>
        <v>3.001388889</v>
      </c>
      <c r="V364" s="12">
        <f>Plan_HubVN_Receiving_Time-Plan_HubCN_Pickup_Time</f>
        <v>3.500694444</v>
      </c>
      <c r="W364" s="4" t="s">
        <v>120</v>
      </c>
      <c r="X364" s="13" t="str">
        <f>IF(LEFT(Khu_Vực,4)="Quận","Quận","Huyện")</f>
        <v>Quận</v>
      </c>
      <c r="Y364" s="13" t="str">
        <f>IFS(Grossweight&lt;=1,"A",AND(1&lt;Grossweight,Grossweight&lt;=2),"B",AND(2&lt;Grossweight,Grossweight&lt;=3),"C",AND(3&lt;Grossweight,Grossweight&lt;=4),"D",Grossweight&gt;=4,"E")</f>
        <v>C</v>
      </c>
      <c r="Z36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63400</v>
      </c>
      <c r="AA36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36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29000</v>
      </c>
      <c r="AC364" s="14">
        <f>IF(Carrier_2="ECLogistics",0.167,IF(Carrier_2="LogExpress",0.139,0.104))</f>
        <v>0.167</v>
      </c>
    </row>
    <row r="365" ht="15.75" customHeight="1">
      <c r="A365" s="15" t="s">
        <v>1129</v>
      </c>
      <c r="B365" s="15" t="s">
        <v>1130</v>
      </c>
      <c r="C365" s="15">
        <v>130205.0</v>
      </c>
      <c r="D365" s="15" t="str">
        <f>HubVN_ID</f>
        <v>LECVNHĐ</v>
      </c>
      <c r="E365" s="15">
        <v>3.0</v>
      </c>
      <c r="F365" s="15">
        <v>1.9</v>
      </c>
      <c r="G365" s="16" t="s">
        <v>1131</v>
      </c>
      <c r="H365" s="15" t="s">
        <v>53</v>
      </c>
      <c r="I365" s="17">
        <v>0.0</v>
      </c>
      <c r="J365" s="18">
        <v>44647.19097222222</v>
      </c>
      <c r="K365" s="19">
        <v>44653.68541666667</v>
      </c>
      <c r="L365" s="18">
        <v>44654.80694444444</v>
      </c>
      <c r="M365" s="15"/>
      <c r="N365" s="21" t="s">
        <v>33</v>
      </c>
      <c r="O365" s="15">
        <v>0.0</v>
      </c>
      <c r="P365" s="15" t="s">
        <v>40</v>
      </c>
      <c r="Q365" s="22">
        <v>1.0</v>
      </c>
      <c r="R365" s="23">
        <f>Enduser_Deliverytime-Order_Create_Time</f>
        <v>7.615972222</v>
      </c>
      <c r="S365" s="23">
        <f>Enduser_Plan_Deliverytime-Order_Create_Time</f>
        <v>6.494444444</v>
      </c>
      <c r="T365" s="23">
        <f>Enduser_Deliverytime-HubVN_Pickup_Time</f>
        <v>0.1708333333</v>
      </c>
      <c r="U365" s="24">
        <f>HubVN_Receiving_Time-HubCN_Pickup_Time</f>
        <v>3.501388889</v>
      </c>
      <c r="V365" s="24">
        <f>Plan_HubVN_Receiving_Time-Plan_HubCN_Pickup_Time</f>
        <v>3.502777778</v>
      </c>
      <c r="W365" s="15" t="s">
        <v>137</v>
      </c>
      <c r="X365" s="25" t="str">
        <f>IF(LEFT(Khu_Vực,4)="Quận","Quận","Huyện")</f>
        <v>Quận</v>
      </c>
      <c r="Y365" s="25" t="str">
        <f>IFS(Grossweight&lt;=1,"A",AND(1&lt;Grossweight,Grossweight&lt;=2),"B",AND(2&lt;Grossweight,Grossweight&lt;=3),"C",AND(3&lt;Grossweight,Grossweight&lt;=4),"D",Grossweight&gt;=4,"E")</f>
        <v>B</v>
      </c>
      <c r="Z36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38000</v>
      </c>
      <c r="AA365"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36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20900</v>
      </c>
      <c r="AC365" s="26">
        <f>IF(Carrier_2="ECLogistics",0.167,IF(Carrier_2="LogExpress",0.139,0.104))</f>
        <v>0.104</v>
      </c>
    </row>
    <row r="366" ht="15.75" customHeight="1">
      <c r="A366" s="4" t="s">
        <v>1132</v>
      </c>
      <c r="B366" s="4" t="s">
        <v>1133</v>
      </c>
      <c r="C366" s="4">
        <v>130442.0</v>
      </c>
      <c r="D366" s="4" t="str">
        <f>HubVN_ID</f>
        <v>LECVNLB</v>
      </c>
      <c r="E366" s="4">
        <v>2.0</v>
      </c>
      <c r="F366" s="4">
        <v>3.0</v>
      </c>
      <c r="G366" s="5" t="s">
        <v>1134</v>
      </c>
      <c r="H366" s="4" t="s">
        <v>32</v>
      </c>
      <c r="I366" s="6">
        <v>1000.0</v>
      </c>
      <c r="J366" s="7">
        <v>44647.705555555556</v>
      </c>
      <c r="K366" s="8">
        <v>44653.416666666664</v>
      </c>
      <c r="L366" s="7">
        <v>44654.458333333336</v>
      </c>
      <c r="M366" s="4"/>
      <c r="N366" s="9" t="s">
        <v>33</v>
      </c>
      <c r="O366" s="4">
        <v>0.0</v>
      </c>
      <c r="P366" s="4" t="s">
        <v>40</v>
      </c>
      <c r="Q366" s="10">
        <v>2.0</v>
      </c>
      <c r="R366" s="11">
        <f>Enduser_Deliverytime-Order_Create_Time</f>
        <v>6.752777778</v>
      </c>
      <c r="S366" s="11">
        <f>Enduser_Plan_Deliverytime-Order_Create_Time</f>
        <v>5.711111111</v>
      </c>
      <c r="T366" s="11">
        <f>Enduser_Deliverytime-HubVN_Pickup_Time</f>
        <v>0.11875</v>
      </c>
      <c r="U366" s="12">
        <f>HubVN_Receiving_Time-HubCN_Pickup_Time</f>
        <v>4.001388889</v>
      </c>
      <c r="V366" s="12">
        <f>Plan_HubVN_Receiving_Time-Plan_HubCN_Pickup_Time</f>
        <v>3.505555556</v>
      </c>
      <c r="W366" s="4" t="s">
        <v>120</v>
      </c>
      <c r="X366" s="13" t="str">
        <f>IF(LEFT(Khu_Vực,4)="Quận","Quận","Huyện")</f>
        <v>Quận</v>
      </c>
      <c r="Y366" s="13" t="str">
        <f>IFS(Grossweight&lt;=1,"A",AND(1&lt;Grossweight,Grossweight&lt;=2),"B",AND(2&lt;Grossweight,Grossweight&lt;=3),"C",AND(3&lt;Grossweight,Grossweight&lt;=4),"D",Grossweight&gt;=4,"E")</f>
        <v>C</v>
      </c>
      <c r="Z36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60000</v>
      </c>
      <c r="AA36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36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30000</v>
      </c>
      <c r="AC366" s="14">
        <f>IF(Carrier_2="ECLogistics",0.167,IF(Carrier_2="LogExpress",0.139,0.104))</f>
        <v>0.167</v>
      </c>
    </row>
    <row r="367" ht="15.75" customHeight="1">
      <c r="A367" s="15" t="s">
        <v>1135</v>
      </c>
      <c r="B367" s="15" t="s">
        <v>1136</v>
      </c>
      <c r="C367" s="15">
        <v>130326.0</v>
      </c>
      <c r="D367" s="15" t="str">
        <f>HubVN_ID</f>
        <v>LECVNLB</v>
      </c>
      <c r="E367" s="15">
        <v>1.0</v>
      </c>
      <c r="F367" s="15">
        <v>2.9</v>
      </c>
      <c r="G367" s="16" t="s">
        <v>1137</v>
      </c>
      <c r="H367" s="15" t="s">
        <v>53</v>
      </c>
      <c r="I367" s="17">
        <v>0.0</v>
      </c>
      <c r="J367" s="18">
        <v>44645.38680555556</v>
      </c>
      <c r="K367" s="19">
        <v>44651.64791666667</v>
      </c>
      <c r="L367" s="18">
        <v>44652.72361111111</v>
      </c>
      <c r="M367" s="15"/>
      <c r="N367" s="21" t="s">
        <v>33</v>
      </c>
      <c r="O367" s="15">
        <v>0.0</v>
      </c>
      <c r="P367" s="15" t="s">
        <v>34</v>
      </c>
      <c r="Q367" s="22">
        <v>1.0</v>
      </c>
      <c r="R367" s="23">
        <f>Enduser_Deliverytime-Order_Create_Time</f>
        <v>7.336805556</v>
      </c>
      <c r="S367" s="23">
        <f>Enduser_Plan_Deliverytime-Order_Create_Time</f>
        <v>6.261111111</v>
      </c>
      <c r="T367" s="23">
        <f>Enduser_Deliverytime-HubVN_Pickup_Time</f>
        <v>0.07986111111</v>
      </c>
      <c r="U367" s="24">
        <f>HubVN_Receiving_Time-HubCN_Pickup_Time</f>
        <v>3.004861111</v>
      </c>
      <c r="V367" s="24">
        <f>Plan_HubVN_Receiving_Time-Plan_HubCN_Pickup_Time</f>
        <v>3.502083333</v>
      </c>
      <c r="W367" s="15" t="s">
        <v>120</v>
      </c>
      <c r="X367" s="25" t="str">
        <f>IF(LEFT(Khu_Vực,4)="Quận","Quận","Huyện")</f>
        <v>Quận</v>
      </c>
      <c r="Y367" s="25" t="str">
        <f>IFS(Grossweight&lt;=1,"A",AND(1&lt;Grossweight,Grossweight&lt;=2),"B",AND(2&lt;Grossweight,Grossweight&lt;=3),"C",AND(3&lt;Grossweight,Grossweight&lt;=4),"D",Grossweight&gt;=4,"E")</f>
        <v>C</v>
      </c>
      <c r="Z36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29000</v>
      </c>
      <c r="AA367"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36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29000</v>
      </c>
      <c r="AC367" s="26">
        <f>IF(Carrier_2="ECLogistics",0.167,IF(Carrier_2="LogExpress",0.139,0.104))</f>
        <v>0.167</v>
      </c>
    </row>
    <row r="368" ht="15.75" customHeight="1">
      <c r="A368" s="4" t="s">
        <v>1138</v>
      </c>
      <c r="B368" s="4" t="s">
        <v>1139</v>
      </c>
      <c r="C368" s="4">
        <v>130202.0</v>
      </c>
      <c r="D368" s="4" t="str">
        <f>HubVN_ID</f>
        <v>LECVNLB</v>
      </c>
      <c r="E368" s="4">
        <v>3.0</v>
      </c>
      <c r="F368" s="4">
        <v>1.9</v>
      </c>
      <c r="G368" s="5" t="s">
        <v>1140</v>
      </c>
      <c r="H368" s="4" t="s">
        <v>32</v>
      </c>
      <c r="I368" s="6">
        <v>294500.0</v>
      </c>
      <c r="J368" s="7">
        <v>44648.85972222222</v>
      </c>
      <c r="K368" s="8">
        <v>44653.427777777775</v>
      </c>
      <c r="L368" s="7">
        <v>44653.72708333333</v>
      </c>
      <c r="M368" s="4"/>
      <c r="N368" s="9" t="s">
        <v>33</v>
      </c>
      <c r="O368" s="4">
        <v>0.0</v>
      </c>
      <c r="P368" s="4" t="s">
        <v>34</v>
      </c>
      <c r="Q368" s="10">
        <v>3.0</v>
      </c>
      <c r="R368" s="11">
        <f>Enduser_Deliverytime-Order_Create_Time</f>
        <v>4.867361111</v>
      </c>
      <c r="S368" s="11">
        <f>Enduser_Plan_Deliverytime-Order_Create_Time</f>
        <v>4.568055556</v>
      </c>
      <c r="T368" s="11">
        <f>Enduser_Deliverytime-HubVN_Pickup_Time</f>
        <v>0.07708333333</v>
      </c>
      <c r="U368" s="12">
        <f>HubVN_Receiving_Time-HubCN_Pickup_Time</f>
        <v>4.005555556</v>
      </c>
      <c r="V368" s="12">
        <f>Plan_HubVN_Receiving_Time-Plan_HubCN_Pickup_Time</f>
        <v>3.003472222</v>
      </c>
      <c r="W368" s="4" t="s">
        <v>97</v>
      </c>
      <c r="X368" s="13" t="str">
        <f>IF(LEFT(Khu_Vực,4)="Quận","Quận","Huyện")</f>
        <v>Quận</v>
      </c>
      <c r="Y368" s="13" t="str">
        <f>IFS(Grossweight&lt;=1,"A",AND(1&lt;Grossweight,Grossweight&lt;=2),"B",AND(2&lt;Grossweight,Grossweight&lt;=3),"C",AND(3&lt;Grossweight,Grossweight&lt;=4),"D",Grossweight&gt;=4,"E")</f>
        <v>B</v>
      </c>
      <c r="Z36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19000</v>
      </c>
      <c r="AA368"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36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20900</v>
      </c>
      <c r="AC368" s="14">
        <f>IF(Carrier_2="ECLogistics",0.167,IF(Carrier_2="LogExpress",0.139,0.104))</f>
        <v>0.104</v>
      </c>
    </row>
    <row r="369" ht="15.75" customHeight="1">
      <c r="A369" s="15" t="s">
        <v>1141</v>
      </c>
      <c r="B369" s="15" t="s">
        <v>1142</v>
      </c>
      <c r="C369" s="15">
        <v>130205.0</v>
      </c>
      <c r="D369" s="15" t="str">
        <f>HubVN_ID</f>
        <v>LECVNLB</v>
      </c>
      <c r="E369" s="15">
        <v>3.0</v>
      </c>
      <c r="F369" s="15">
        <v>3.9</v>
      </c>
      <c r="G369" s="16" t="s">
        <v>1143</v>
      </c>
      <c r="H369" s="15" t="s">
        <v>32</v>
      </c>
      <c r="I369" s="17">
        <v>312500.0</v>
      </c>
      <c r="J369" s="18">
        <v>44651.58541666667</v>
      </c>
      <c r="K369" s="19">
        <v>44654.41180555556</v>
      </c>
      <c r="L369" s="18">
        <v>44657.584027777775</v>
      </c>
      <c r="M369" s="15"/>
      <c r="N369" s="21" t="s">
        <v>33</v>
      </c>
      <c r="O369" s="15">
        <v>0.0</v>
      </c>
      <c r="P369" s="15" t="s">
        <v>34</v>
      </c>
      <c r="Q369" s="22">
        <v>4.0</v>
      </c>
      <c r="R369" s="23">
        <f>Enduser_Deliverytime-Order_Create_Time</f>
        <v>5.998611111</v>
      </c>
      <c r="S369" s="23">
        <f>Enduser_Plan_Deliverytime-Order_Create_Time</f>
        <v>2.826388889</v>
      </c>
      <c r="T369" s="23">
        <f>Enduser_Deliverytime-HubVN_Pickup_Time</f>
        <v>0.2034722222</v>
      </c>
      <c r="U369" s="24">
        <f>HubVN_Receiving_Time-HubCN_Pickup_Time</f>
        <v>4.002083333</v>
      </c>
      <c r="V369" s="24">
        <f>Plan_HubVN_Receiving_Time-Plan_HubCN_Pickup_Time</f>
        <v>3.004166667</v>
      </c>
      <c r="W369" s="15" t="s">
        <v>71</v>
      </c>
      <c r="X369" s="25" t="str">
        <f>IF(LEFT(Khu_Vực,4)="Quận","Quận","Huyện")</f>
        <v>Quận</v>
      </c>
      <c r="Y369" s="25" t="str">
        <f>IFS(Grossweight&lt;=1,"A",AND(1&lt;Grossweight,Grossweight&lt;=2),"B",AND(2&lt;Grossweight,Grossweight&lt;=3),"C",AND(3&lt;Grossweight,Grossweight&lt;=4),"D",Grossweight&gt;=4,"E")</f>
        <v>D</v>
      </c>
      <c r="Z36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39000</v>
      </c>
      <c r="AA36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36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39000</v>
      </c>
      <c r="AC369" s="26">
        <f>IF(Carrier_2="ECLogistics",0.167,IF(Carrier_2="LogExpress",0.139,0.104))</f>
        <v>0.167</v>
      </c>
    </row>
    <row r="370" ht="15.75" customHeight="1">
      <c r="A370" s="4" t="s">
        <v>1144</v>
      </c>
      <c r="B370" s="4" t="s">
        <v>1145</v>
      </c>
      <c r="C370" s="4">
        <v>130354.0</v>
      </c>
      <c r="D370" s="4" t="str">
        <f>HubVN_ID</f>
        <v>LECVNLB</v>
      </c>
      <c r="E370" s="4">
        <v>2.0</v>
      </c>
      <c r="F370" s="4">
        <v>0.1</v>
      </c>
      <c r="G370" s="5" t="s">
        <v>1146</v>
      </c>
      <c r="H370" s="4" t="s">
        <v>32</v>
      </c>
      <c r="I370" s="6">
        <v>262000.0</v>
      </c>
      <c r="J370" s="7">
        <v>44649.194444444445</v>
      </c>
      <c r="K370" s="8">
        <v>44653.43680555555</v>
      </c>
      <c r="L370" s="7">
        <v>44654.42361111111</v>
      </c>
      <c r="M370" s="4"/>
      <c r="N370" s="9" t="s">
        <v>33</v>
      </c>
      <c r="O370" s="4">
        <v>0.0</v>
      </c>
      <c r="P370" s="4" t="s">
        <v>64</v>
      </c>
      <c r="Q370" s="10">
        <v>3.0</v>
      </c>
      <c r="R370" s="11">
        <f>Enduser_Deliverytime-Order_Create_Time</f>
        <v>5.229166667</v>
      </c>
      <c r="S370" s="11">
        <f>Enduser_Plan_Deliverytime-Order_Create_Time</f>
        <v>4.242361111</v>
      </c>
      <c r="T370" s="11">
        <f>Enduser_Deliverytime-HubVN_Pickup_Time</f>
        <v>0.0375</v>
      </c>
      <c r="U370" s="12">
        <f>HubVN_Receiving_Time-HubCN_Pickup_Time</f>
        <v>4.00625</v>
      </c>
      <c r="V370" s="12">
        <f>Plan_HubVN_Receiving_Time-Plan_HubCN_Pickup_Time</f>
        <v>3.502777778</v>
      </c>
      <c r="W370" s="4" t="s">
        <v>71</v>
      </c>
      <c r="X370" s="13" t="str">
        <f>IF(LEFT(Khu_Vực,4)="Quận","Quận","Huyện")</f>
        <v>Quận</v>
      </c>
      <c r="Y370" s="13" t="str">
        <f>IFS(Grossweight&lt;=1,"A",AND(1&lt;Grossweight,Grossweight&lt;=2),"B",AND(2&lt;Grossweight,Grossweight&lt;=3),"C",AND(3&lt;Grossweight,Grossweight&lt;=4),"D",Grossweight&gt;=4,"E")</f>
        <v>A</v>
      </c>
      <c r="Z37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1100</v>
      </c>
      <c r="AA370"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37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v>
      </c>
      <c r="AC370" s="14">
        <f>IF(Carrier_2="ECLogistics",0.167,IF(Carrier_2="LogExpress",0.139,0.104))</f>
        <v>0.139</v>
      </c>
    </row>
    <row r="371" ht="15.75" customHeight="1">
      <c r="A371" s="15" t="s">
        <v>1147</v>
      </c>
      <c r="B371" s="15" t="s">
        <v>1148</v>
      </c>
      <c r="C371" s="15">
        <v>130385.0</v>
      </c>
      <c r="D371" s="15" t="str">
        <f>HubVN_ID</f>
        <v>LECVNLB</v>
      </c>
      <c r="E371" s="15">
        <v>3.0</v>
      </c>
      <c r="F371" s="15">
        <v>3.0</v>
      </c>
      <c r="G371" s="16" t="s">
        <v>1149</v>
      </c>
      <c r="H371" s="15" t="s">
        <v>32</v>
      </c>
      <c r="I371" s="17">
        <v>175000.0</v>
      </c>
      <c r="J371" s="18">
        <v>44645.37986111111</v>
      </c>
      <c r="K371" s="19">
        <v>44652.42361111111</v>
      </c>
      <c r="L371" s="18">
        <v>44652.72152777778</v>
      </c>
      <c r="M371" s="15"/>
      <c r="N371" s="21" t="s">
        <v>33</v>
      </c>
      <c r="O371" s="15">
        <v>0.0</v>
      </c>
      <c r="P371" s="15" t="s">
        <v>34</v>
      </c>
      <c r="Q371" s="22">
        <v>1.0</v>
      </c>
      <c r="R371" s="23">
        <f>Enduser_Deliverytime-Order_Create_Time</f>
        <v>7.341666667</v>
      </c>
      <c r="S371" s="23">
        <f>Enduser_Plan_Deliverytime-Order_Create_Time</f>
        <v>7.04375</v>
      </c>
      <c r="T371" s="23">
        <f>Enduser_Deliverytime-HubVN_Pickup_Time</f>
        <v>0.07847222222</v>
      </c>
      <c r="U371" s="24">
        <f>HubVN_Receiving_Time-HubCN_Pickup_Time</f>
        <v>3.001388889</v>
      </c>
      <c r="V371" s="24">
        <f>Plan_HubVN_Receiving_Time-Plan_HubCN_Pickup_Time</f>
        <v>3.504861111</v>
      </c>
      <c r="W371" s="15" t="s">
        <v>120</v>
      </c>
      <c r="X371" s="25" t="str">
        <f>IF(LEFT(Khu_Vực,4)="Quận","Quận","Huyện")</f>
        <v>Quận</v>
      </c>
      <c r="Y371" s="25" t="str">
        <f>IFS(Grossweight&lt;=1,"A",AND(1&lt;Grossweight,Grossweight&lt;=2),"B",AND(2&lt;Grossweight,Grossweight&lt;=3),"C",AND(3&lt;Grossweight,Grossweight&lt;=4),"D",Grossweight&gt;=4,"E")</f>
        <v>C</v>
      </c>
      <c r="Z37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30000</v>
      </c>
      <c r="AA37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37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30000</v>
      </c>
      <c r="AC371" s="26">
        <f>IF(Carrier_2="ECLogistics",0.167,IF(Carrier_2="LogExpress",0.139,0.104))</f>
        <v>0.167</v>
      </c>
    </row>
    <row r="372" ht="15.75" customHeight="1">
      <c r="A372" s="4" t="s">
        <v>1150</v>
      </c>
      <c r="B372" s="4" t="s">
        <v>1151</v>
      </c>
      <c r="C372" s="4">
        <v>130318.0</v>
      </c>
      <c r="D372" s="4" t="str">
        <f>HubVN_ID</f>
        <v>LECVNTL</v>
      </c>
      <c r="E372" s="4">
        <v>5.0</v>
      </c>
      <c r="F372" s="4">
        <v>1.7</v>
      </c>
      <c r="G372" s="5" t="s">
        <v>1152</v>
      </c>
      <c r="H372" s="4" t="s">
        <v>32</v>
      </c>
      <c r="I372" s="6">
        <v>37000.0</v>
      </c>
      <c r="J372" s="7">
        <v>44649.845138888886</v>
      </c>
      <c r="K372" s="8">
        <v>44654.654861111114</v>
      </c>
      <c r="L372" s="7">
        <v>44655.71111111111</v>
      </c>
      <c r="M372" s="4"/>
      <c r="N372" s="9" t="s">
        <v>33</v>
      </c>
      <c r="O372" s="4">
        <v>0.0</v>
      </c>
      <c r="P372" s="4" t="s">
        <v>34</v>
      </c>
      <c r="Q372" s="10">
        <v>3.0</v>
      </c>
      <c r="R372" s="11">
        <f>Enduser_Deliverytime-Order_Create_Time</f>
        <v>5.865972222</v>
      </c>
      <c r="S372" s="11">
        <f>Enduser_Plan_Deliverytime-Order_Create_Time</f>
        <v>4.809722222</v>
      </c>
      <c r="T372" s="11">
        <f>Enduser_Deliverytime-HubVN_Pickup_Time</f>
        <v>0.07708333333</v>
      </c>
      <c r="U372" s="12">
        <f>HubVN_Receiving_Time-HubCN_Pickup_Time</f>
        <v>3.00625</v>
      </c>
      <c r="V372" s="12">
        <f>Plan_HubVN_Receiving_Time-Plan_HubCN_Pickup_Time</f>
        <v>1.504166667</v>
      </c>
      <c r="W372" s="4" t="s">
        <v>41</v>
      </c>
      <c r="X372" s="13" t="str">
        <f>IF(LEFT(Khu_Vực,4)="Quận","Quận","Huyện")</f>
        <v>Huyện</v>
      </c>
      <c r="Y372" s="13" t="str">
        <f>IFS(Grossweight&lt;=1,"A",AND(1&lt;Grossweight,Grossweight&lt;=2),"B",AND(2&lt;Grossweight,Grossweight&lt;=3),"C",AND(3&lt;Grossweight,Grossweight&lt;=4),"D",Grossweight&gt;=4,"E")</f>
        <v>B</v>
      </c>
      <c r="Z37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17000</v>
      </c>
      <c r="AA372"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37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17000</v>
      </c>
      <c r="AC372" s="14">
        <f>IF(Carrier_2="ECLogistics",0.167,IF(Carrier_2="LogExpress",0.139,0.104))</f>
        <v>0.167</v>
      </c>
    </row>
    <row r="373" ht="15.75" customHeight="1">
      <c r="A373" s="15" t="s">
        <v>1153</v>
      </c>
      <c r="B373" s="15" t="s">
        <v>1154</v>
      </c>
      <c r="C373" s="15">
        <v>130337.0</v>
      </c>
      <c r="D373" s="15" t="str">
        <f>HubVN_ID</f>
        <v>LECVNTL</v>
      </c>
      <c r="E373" s="15">
        <v>2.0</v>
      </c>
      <c r="F373" s="15">
        <v>1.5</v>
      </c>
      <c r="G373" s="16" t="s">
        <v>1155</v>
      </c>
      <c r="H373" s="15" t="s">
        <v>32</v>
      </c>
      <c r="I373" s="17">
        <v>251500.0</v>
      </c>
      <c r="J373" s="18">
        <v>44646.64791666667</v>
      </c>
      <c r="K373" s="19">
        <v>44654.64444444444</v>
      </c>
      <c r="L373" s="18">
        <v>44654.86875</v>
      </c>
      <c r="M373" s="15"/>
      <c r="N373" s="21" t="s">
        <v>33</v>
      </c>
      <c r="O373" s="15">
        <v>0.0</v>
      </c>
      <c r="P373" s="15" t="s">
        <v>34</v>
      </c>
      <c r="Q373" s="22">
        <v>1.0</v>
      </c>
      <c r="R373" s="23">
        <f>Enduser_Deliverytime-Order_Create_Time</f>
        <v>8.220833333</v>
      </c>
      <c r="S373" s="23">
        <f>Enduser_Plan_Deliverytime-Order_Create_Time</f>
        <v>7.996527778</v>
      </c>
      <c r="T373" s="23">
        <f>Enduser_Deliverytime-HubVN_Pickup_Time</f>
        <v>0.2472222222</v>
      </c>
      <c r="U373" s="24">
        <f>HubVN_Receiving_Time-HubCN_Pickup_Time</f>
        <v>3.504166667</v>
      </c>
      <c r="V373" s="24">
        <f>Plan_HubVN_Receiving_Time-Plan_HubCN_Pickup_Time</f>
        <v>3.501388889</v>
      </c>
      <c r="W373" s="15" t="s">
        <v>49</v>
      </c>
      <c r="X373" s="25" t="str">
        <f>IF(LEFT(Khu_Vực,4)="Quận","Quận","Huyện")</f>
        <v>Quận</v>
      </c>
      <c r="Y373" s="25" t="str">
        <f>IFS(Grossweight&lt;=1,"A",AND(1&lt;Grossweight,Grossweight&lt;=2),"B",AND(2&lt;Grossweight,Grossweight&lt;=3),"C",AND(3&lt;Grossweight,Grossweight&lt;=4),"D",Grossweight&gt;=4,"E")</f>
        <v>B</v>
      </c>
      <c r="Z37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15000</v>
      </c>
      <c r="AA373"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37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16500</v>
      </c>
      <c r="AC373" s="26">
        <f>IF(Carrier_2="ECLogistics",0.167,IF(Carrier_2="LogExpress",0.139,0.104))</f>
        <v>0.104</v>
      </c>
    </row>
    <row r="374" ht="15.75" customHeight="1">
      <c r="A374" s="4" t="s">
        <v>1156</v>
      </c>
      <c r="B374" s="4" t="s">
        <v>1157</v>
      </c>
      <c r="C374" s="4">
        <v>130417.0</v>
      </c>
      <c r="D374" s="4" t="str">
        <f>HubVN_ID</f>
        <v>LECVNLB</v>
      </c>
      <c r="E374" s="4">
        <v>3.0</v>
      </c>
      <c r="F374" s="4">
        <v>3.7</v>
      </c>
      <c r="G374" s="5" t="s">
        <v>1158</v>
      </c>
      <c r="H374" s="4" t="s">
        <v>32</v>
      </c>
      <c r="I374" s="6">
        <v>168550.0</v>
      </c>
      <c r="J374" s="7">
        <v>44649.200694444444</v>
      </c>
      <c r="K374" s="8">
        <v>44653.40277777778</v>
      </c>
      <c r="L374" s="7">
        <v>44654.42152777778</v>
      </c>
      <c r="M374" s="4"/>
      <c r="N374" s="9" t="s">
        <v>33</v>
      </c>
      <c r="O374" s="4">
        <v>0.0</v>
      </c>
      <c r="P374" s="4" t="s">
        <v>64</v>
      </c>
      <c r="Q374" s="10">
        <v>3.0</v>
      </c>
      <c r="R374" s="11">
        <f>Enduser_Deliverytime-Order_Create_Time</f>
        <v>5.220833333</v>
      </c>
      <c r="S374" s="11">
        <f>Enduser_Plan_Deliverytime-Order_Create_Time</f>
        <v>4.202083333</v>
      </c>
      <c r="T374" s="11">
        <f>Enduser_Deliverytime-HubVN_Pickup_Time</f>
        <v>0.03541666667</v>
      </c>
      <c r="U374" s="12">
        <f>HubVN_Receiving_Time-HubCN_Pickup_Time</f>
        <v>4.002083333</v>
      </c>
      <c r="V374" s="12">
        <f>Plan_HubVN_Receiving_Time-Plan_HubCN_Pickup_Time</f>
        <v>3.504166667</v>
      </c>
      <c r="W374" s="4" t="s">
        <v>97</v>
      </c>
      <c r="X374" s="13" t="str">
        <f>IF(LEFT(Khu_Vực,4)="Quận","Quận","Huyện")</f>
        <v>Quận</v>
      </c>
      <c r="Y374" s="13" t="str">
        <f>IFS(Grossweight&lt;=1,"A",AND(1&lt;Grossweight,Grossweight&lt;=2),"B",AND(2&lt;Grossweight,Grossweight&lt;=3),"C",AND(3&lt;Grossweight,Grossweight&lt;=4),"D",Grossweight&gt;=4,"E")</f>
        <v>D</v>
      </c>
      <c r="Z37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68200</v>
      </c>
      <c r="AA37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37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37000</v>
      </c>
      <c r="AC374" s="14">
        <f>IF(Carrier_2="ECLogistics",0.167,IF(Carrier_2="LogExpress",0.139,0.104))</f>
        <v>0.167</v>
      </c>
    </row>
    <row r="375" ht="15.75" customHeight="1">
      <c r="A375" s="15" t="s">
        <v>1159</v>
      </c>
      <c r="B375" s="15" t="s">
        <v>1160</v>
      </c>
      <c r="C375" s="15">
        <v>130352.0</v>
      </c>
      <c r="D375" s="15" t="str">
        <f>HubVN_ID</f>
        <v>LECVNLB</v>
      </c>
      <c r="E375" s="15">
        <v>4.0</v>
      </c>
      <c r="F375" s="15">
        <v>3.4</v>
      </c>
      <c r="G375" s="16" t="s">
        <v>1161</v>
      </c>
      <c r="H375" s="15" t="s">
        <v>32</v>
      </c>
      <c r="I375" s="17">
        <v>78500.0</v>
      </c>
      <c r="J375" s="18">
        <v>44648.782638888886</v>
      </c>
      <c r="K375" s="19">
        <v>44655.42638888889</v>
      </c>
      <c r="L375" s="18">
        <v>44655.74791666667</v>
      </c>
      <c r="M375" s="15"/>
      <c r="N375" s="21" t="s">
        <v>33</v>
      </c>
      <c r="O375" s="15">
        <v>0.0</v>
      </c>
      <c r="P375" s="15" t="s">
        <v>40</v>
      </c>
      <c r="Q375" s="22">
        <v>2.0</v>
      </c>
      <c r="R375" s="23">
        <f>Enduser_Deliverytime-Order_Create_Time</f>
        <v>6.965277778</v>
      </c>
      <c r="S375" s="23">
        <f>Enduser_Plan_Deliverytime-Order_Create_Time</f>
        <v>6.64375</v>
      </c>
      <c r="T375" s="23">
        <f>Enduser_Deliverytime-HubVN_Pickup_Time</f>
        <v>0.1430555556</v>
      </c>
      <c r="U375" s="24">
        <f>HubVN_Receiving_Time-HubCN_Pickup_Time</f>
        <v>3.002083333</v>
      </c>
      <c r="V375" s="24">
        <f>Plan_HubVN_Receiving_Time-Plan_HubCN_Pickup_Time</f>
        <v>3.500694444</v>
      </c>
      <c r="W375" s="15" t="s">
        <v>97</v>
      </c>
      <c r="X375" s="25" t="str">
        <f>IF(LEFT(Khu_Vực,4)="Quận","Quận","Huyện")</f>
        <v>Quận</v>
      </c>
      <c r="Y375" s="25" t="str">
        <f>IFS(Grossweight&lt;=1,"A",AND(1&lt;Grossweight,Grossweight&lt;=2),"B",AND(2&lt;Grossweight,Grossweight&lt;=3),"C",AND(3&lt;Grossweight,Grossweight&lt;=4),"D",Grossweight&gt;=4,"E")</f>
        <v>D</v>
      </c>
      <c r="Z37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61000</v>
      </c>
      <c r="AA37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37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34000</v>
      </c>
      <c r="AC375" s="26">
        <f>IF(Carrier_2="ECLogistics",0.167,IF(Carrier_2="LogExpress",0.139,0.104))</f>
        <v>0.167</v>
      </c>
    </row>
    <row r="376" ht="15.75" customHeight="1">
      <c r="A376" s="4" t="s">
        <v>1162</v>
      </c>
      <c r="B376" s="4" t="s">
        <v>1163</v>
      </c>
      <c r="C376" s="4">
        <v>130004.0</v>
      </c>
      <c r="D376" s="4" t="str">
        <f>HubVN_ID</f>
        <v>LECVNLB</v>
      </c>
      <c r="E376" s="4">
        <v>1.0</v>
      </c>
      <c r="F376" s="4">
        <v>1.1</v>
      </c>
      <c r="G376" s="5" t="s">
        <v>1164</v>
      </c>
      <c r="H376" s="4" t="s">
        <v>32</v>
      </c>
      <c r="I376" s="6">
        <v>12400.0</v>
      </c>
      <c r="J376" s="7">
        <v>44649.49513888889</v>
      </c>
      <c r="K376" s="8">
        <v>44653.67916666667</v>
      </c>
      <c r="L376" s="7">
        <v>44654.7625</v>
      </c>
      <c r="M376" s="4"/>
      <c r="N376" s="9" t="s">
        <v>33</v>
      </c>
      <c r="O376" s="4">
        <v>0.0</v>
      </c>
      <c r="P376" s="4" t="s">
        <v>40</v>
      </c>
      <c r="Q376" s="10">
        <v>3.0</v>
      </c>
      <c r="R376" s="11">
        <f>Enduser_Deliverytime-Order_Create_Time</f>
        <v>5.267361111</v>
      </c>
      <c r="S376" s="11">
        <f>Enduser_Plan_Deliverytime-Order_Create_Time</f>
        <v>4.184027778</v>
      </c>
      <c r="T376" s="11">
        <f>Enduser_Deliverytime-HubVN_Pickup_Time</f>
        <v>0.1430555556</v>
      </c>
      <c r="U376" s="12">
        <f>HubVN_Receiving_Time-HubCN_Pickup_Time</f>
        <v>1.834027778</v>
      </c>
      <c r="V376" s="12">
        <f>Plan_HubVN_Receiving_Time-Plan_HubCN_Pickup_Time</f>
        <v>2.005555556</v>
      </c>
      <c r="W376" s="4" t="s">
        <v>97</v>
      </c>
      <c r="X376" s="13" t="str">
        <f>IF(LEFT(Khu_Vực,4)="Quận","Quận","Huyện")</f>
        <v>Quận</v>
      </c>
      <c r="Y376" s="13" t="str">
        <f>IFS(Grossweight&lt;=1,"A",AND(1&lt;Grossweight,Grossweight&lt;=2),"B",AND(2&lt;Grossweight,Grossweight&lt;=3),"C",AND(3&lt;Grossweight,Grossweight&lt;=4),"D",Grossweight&gt;=4,"E")</f>
        <v>B</v>
      </c>
      <c r="Z37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22000</v>
      </c>
      <c r="AA376"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37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12100</v>
      </c>
      <c r="AC376" s="14">
        <f>IF(Carrier_2="ECLogistics",0.167,IF(Carrier_2="LogExpress",0.139,0.104))</f>
        <v>0.104</v>
      </c>
    </row>
    <row r="377" ht="15.75" customHeight="1">
      <c r="A377" s="15" t="s">
        <v>1165</v>
      </c>
      <c r="B377" s="15" t="s">
        <v>759</v>
      </c>
      <c r="C377" s="15">
        <v>130429.0</v>
      </c>
      <c r="D377" s="15" t="str">
        <f>HubVN_ID</f>
        <v>LECVNTL</v>
      </c>
      <c r="E377" s="15">
        <v>1.0</v>
      </c>
      <c r="F377" s="15">
        <v>0.1</v>
      </c>
      <c r="G377" s="16" t="s">
        <v>1166</v>
      </c>
      <c r="H377" s="15" t="s">
        <v>32</v>
      </c>
      <c r="I377" s="17">
        <v>134997.0</v>
      </c>
      <c r="J377" s="18">
        <v>44646.65</v>
      </c>
      <c r="K377" s="19">
        <v>44654.65416666667</v>
      </c>
      <c r="L377" s="18">
        <v>44654.86597222222</v>
      </c>
      <c r="M377" s="15"/>
      <c r="N377" s="21" t="s">
        <v>33</v>
      </c>
      <c r="O377" s="15">
        <v>0.0</v>
      </c>
      <c r="P377" s="15" t="s">
        <v>34</v>
      </c>
      <c r="Q377" s="22">
        <v>1.0</v>
      </c>
      <c r="R377" s="23">
        <f>Enduser_Deliverytime-Order_Create_Time</f>
        <v>8.215972222</v>
      </c>
      <c r="S377" s="23">
        <f>Enduser_Plan_Deliverytime-Order_Create_Time</f>
        <v>8.004166667</v>
      </c>
      <c r="T377" s="23">
        <f>Enduser_Deliverytime-HubVN_Pickup_Time</f>
        <v>0.2458333333</v>
      </c>
      <c r="U377" s="24">
        <f>HubVN_Receiving_Time-HubCN_Pickup_Time</f>
        <v>3.505555556</v>
      </c>
      <c r="V377" s="24">
        <f>Plan_HubVN_Receiving_Time-Plan_HubCN_Pickup_Time</f>
        <v>1.500694444</v>
      </c>
      <c r="W377" s="15" t="s">
        <v>41</v>
      </c>
      <c r="X377" s="25" t="str">
        <f>IF(LEFT(Khu_Vực,4)="Quận","Quận","Huyện")</f>
        <v>Huyện</v>
      </c>
      <c r="Y377" s="25" t="str">
        <f>IFS(Grossweight&lt;=1,"A",AND(1&lt;Grossweight,Grossweight&lt;=2),"B",AND(2&lt;Grossweight,Grossweight&lt;=3),"C",AND(3&lt;Grossweight,Grossweight&lt;=4),"D",Grossweight&gt;=4,"E")</f>
        <v>A</v>
      </c>
      <c r="Z37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800</v>
      </c>
      <c r="AA377"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37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800</v>
      </c>
      <c r="AC377" s="26">
        <f>IF(Carrier_2="ECLogistics",0.167,IF(Carrier_2="LogExpress",0.139,0.104))</f>
        <v>0.167</v>
      </c>
    </row>
    <row r="378" ht="15.75" customHeight="1">
      <c r="A378" s="4" t="s">
        <v>1167</v>
      </c>
      <c r="B378" s="4" t="s">
        <v>708</v>
      </c>
      <c r="C378" s="4">
        <v>130197.0</v>
      </c>
      <c r="D378" s="4" t="str">
        <f>HubVN_ID</f>
        <v>LECVNHĐ</v>
      </c>
      <c r="E378" s="4">
        <v>4.0</v>
      </c>
      <c r="F378" s="4">
        <v>2.0</v>
      </c>
      <c r="G378" s="5" t="s">
        <v>1168</v>
      </c>
      <c r="H378" s="4" t="s">
        <v>32</v>
      </c>
      <c r="I378" s="6">
        <v>2.68895E7</v>
      </c>
      <c r="J378" s="7">
        <v>44650.513194444444</v>
      </c>
      <c r="K378" s="8">
        <v>44653.66805555556</v>
      </c>
      <c r="L378" s="7">
        <v>44654.73888888889</v>
      </c>
      <c r="M378" s="28">
        <v>44654.5875</v>
      </c>
      <c r="N378" s="9" t="s">
        <v>153</v>
      </c>
      <c r="O378" s="4">
        <v>0.0</v>
      </c>
      <c r="P378" s="4" t="s">
        <v>64</v>
      </c>
      <c r="Q378" s="10">
        <v>3.0</v>
      </c>
      <c r="R378" s="11">
        <f>Enduser_Deliverytime-Order_Create_Time</f>
        <v>4.225694444</v>
      </c>
      <c r="S378" s="11">
        <f>Enduser_Plan_Deliverytime-Order_Create_Time</f>
        <v>3.154861111</v>
      </c>
      <c r="T378" s="11">
        <f>Enduser_Deliverytime-HubVN_Pickup_Time</f>
        <v>0.1194444444</v>
      </c>
      <c r="U378" s="12">
        <f>HubVN_Receiving_Time-HubCN_Pickup_Time</f>
        <v>1.835416667</v>
      </c>
      <c r="V378" s="12">
        <f>Plan_HubVN_Receiving_Time-Plan_HubCN_Pickup_Time</f>
        <v>1.505555556</v>
      </c>
      <c r="W378" s="4" t="s">
        <v>45</v>
      </c>
      <c r="X378" s="13" t="str">
        <f>IF(LEFT(Khu_Vực,4)="Quận","Quận","Huyện")</f>
        <v>Quận</v>
      </c>
      <c r="Y378" s="13" t="str">
        <f>IFS(Grossweight&lt;=1,"A",AND(1&lt;Grossweight,Grossweight&lt;=2),"B",AND(2&lt;Grossweight,Grossweight&lt;=3),"C",AND(3&lt;Grossweight,Grossweight&lt;=4),"D",Grossweight&gt;=4,"E")</f>
        <v>B</v>
      </c>
      <c r="Z37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22000</v>
      </c>
      <c r="AA378"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37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22000</v>
      </c>
      <c r="AC378" s="14">
        <f>IF(Carrier_2="ECLogistics",0.167,IF(Carrier_2="LogExpress",0.139,0.104))</f>
        <v>0.104</v>
      </c>
    </row>
    <row r="379" ht="15.75" customHeight="1">
      <c r="A379" s="15" t="s">
        <v>1169</v>
      </c>
      <c r="B379" s="15" t="s">
        <v>1170</v>
      </c>
      <c r="C379" s="15">
        <v>130025.0</v>
      </c>
      <c r="D379" s="15" t="str">
        <f>HubVN_ID</f>
        <v>LECVNTL</v>
      </c>
      <c r="E379" s="15">
        <v>3.0</v>
      </c>
      <c r="F379" s="15">
        <v>2.9</v>
      </c>
      <c r="G379" s="16" t="s">
        <v>1171</v>
      </c>
      <c r="H379" s="15" t="s">
        <v>32</v>
      </c>
      <c r="I379" s="17">
        <v>164000.0</v>
      </c>
      <c r="J379" s="18">
        <v>44649.27291666667</v>
      </c>
      <c r="K379" s="19">
        <v>44655.63958333333</v>
      </c>
      <c r="L379" s="18">
        <v>44655.728472222225</v>
      </c>
      <c r="M379" s="15"/>
      <c r="N379" s="21" t="s">
        <v>33</v>
      </c>
      <c r="O379" s="15">
        <v>0.0</v>
      </c>
      <c r="P379" s="15" t="s">
        <v>34</v>
      </c>
      <c r="Q379" s="22">
        <v>2.0</v>
      </c>
      <c r="R379" s="23">
        <f>Enduser_Deliverytime-Order_Create_Time</f>
        <v>6.455555556</v>
      </c>
      <c r="S379" s="23">
        <f>Enduser_Plan_Deliverytime-Order_Create_Time</f>
        <v>6.366666667</v>
      </c>
      <c r="T379" s="23">
        <f>Enduser_Deliverytime-HubVN_Pickup_Time</f>
        <v>0.07777777778</v>
      </c>
      <c r="U379" s="24">
        <f>HubVN_Receiving_Time-HubCN_Pickup_Time</f>
        <v>2.50625</v>
      </c>
      <c r="V379" s="24">
        <f>Plan_HubVN_Receiving_Time-Plan_HubCN_Pickup_Time</f>
        <v>1.505555556</v>
      </c>
      <c r="W379" s="15" t="s">
        <v>49</v>
      </c>
      <c r="X379" s="25" t="str">
        <f>IF(LEFT(Khu_Vực,4)="Quận","Quận","Huyện")</f>
        <v>Quận</v>
      </c>
      <c r="Y379" s="25" t="str">
        <f>IFS(Grossweight&lt;=1,"A",AND(1&lt;Grossweight,Grossweight&lt;=2),"B",AND(2&lt;Grossweight,Grossweight&lt;=3),"C",AND(3&lt;Grossweight,Grossweight&lt;=4),"D",Grossweight&gt;=4,"E")</f>
        <v>C</v>
      </c>
      <c r="Z37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29000</v>
      </c>
      <c r="AA37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37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29000</v>
      </c>
      <c r="AC379" s="26">
        <f>IF(Carrier_2="ECLogistics",0.167,IF(Carrier_2="LogExpress",0.139,0.104))</f>
        <v>0.167</v>
      </c>
    </row>
    <row r="380" ht="15.75" customHeight="1">
      <c r="A380" s="4" t="s">
        <v>1172</v>
      </c>
      <c r="B380" s="4" t="s">
        <v>1078</v>
      </c>
      <c r="C380" s="4">
        <v>130418.0</v>
      </c>
      <c r="D380" s="4" t="str">
        <f>HubVN_ID</f>
        <v>LECVNLB</v>
      </c>
      <c r="E380" s="4">
        <v>4.0</v>
      </c>
      <c r="F380" s="4">
        <v>3.4</v>
      </c>
      <c r="G380" s="5" t="s">
        <v>1173</v>
      </c>
      <c r="H380" s="4" t="s">
        <v>32</v>
      </c>
      <c r="I380" s="6">
        <v>212194.0</v>
      </c>
      <c r="J380" s="7">
        <v>44646.63680555556</v>
      </c>
      <c r="K380" s="8">
        <v>44651.634722222225</v>
      </c>
      <c r="L380" s="7">
        <v>44652.49166666667</v>
      </c>
      <c r="M380" s="4"/>
      <c r="N380" s="9" t="s">
        <v>33</v>
      </c>
      <c r="O380" s="4">
        <v>0.0</v>
      </c>
      <c r="P380" s="4" t="s">
        <v>64</v>
      </c>
      <c r="Q380" s="10">
        <v>3.0</v>
      </c>
      <c r="R380" s="11">
        <f>Enduser_Deliverytime-Order_Create_Time</f>
        <v>5.854861111</v>
      </c>
      <c r="S380" s="11">
        <f>Enduser_Plan_Deliverytime-Order_Create_Time</f>
        <v>4.997916667</v>
      </c>
      <c r="T380" s="11">
        <f>Enduser_Deliverytime-HubVN_Pickup_Time</f>
        <v>0.1618055556</v>
      </c>
      <c r="U380" s="12">
        <f>HubVN_Receiving_Time-HubCN_Pickup_Time</f>
        <v>5.005555556</v>
      </c>
      <c r="V380" s="12">
        <f>Plan_HubVN_Receiving_Time-Plan_HubCN_Pickup_Time</f>
        <v>2.000694444</v>
      </c>
      <c r="W380" s="4" t="s">
        <v>35</v>
      </c>
      <c r="X380" s="13" t="str">
        <f>IF(LEFT(Khu_Vực,4)="Quận","Quận","Huyện")</f>
        <v>Quận</v>
      </c>
      <c r="Y380" s="13" t="str">
        <f>IFS(Grossweight&lt;=1,"A",AND(1&lt;Grossweight,Grossweight&lt;=2),"B",AND(2&lt;Grossweight,Grossweight&lt;=3),"C",AND(3&lt;Grossweight,Grossweight&lt;=4),"D",Grossweight&gt;=4,"E")</f>
        <v>D</v>
      </c>
      <c r="Z38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66400</v>
      </c>
      <c r="AA38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38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34000</v>
      </c>
      <c r="AC380" s="14">
        <f>IF(Carrier_2="ECLogistics",0.167,IF(Carrier_2="LogExpress",0.139,0.104))</f>
        <v>0.167</v>
      </c>
    </row>
    <row r="381" ht="15.75" customHeight="1">
      <c r="A381" s="15" t="s">
        <v>1174</v>
      </c>
      <c r="B381" s="15" t="s">
        <v>1175</v>
      </c>
      <c r="C381" s="15">
        <v>130415.0</v>
      </c>
      <c r="D381" s="15" t="str">
        <f>HubVN_ID</f>
        <v>LECVNHĐ</v>
      </c>
      <c r="E381" s="15">
        <v>5.0</v>
      </c>
      <c r="F381" s="15">
        <v>1.9</v>
      </c>
      <c r="G381" s="16" t="s">
        <v>1176</v>
      </c>
      <c r="H381" s="15" t="s">
        <v>32</v>
      </c>
      <c r="I381" s="17">
        <v>246000.0</v>
      </c>
      <c r="J381" s="18">
        <v>44648.885416666664</v>
      </c>
      <c r="K381" s="19">
        <v>44653.52291666667</v>
      </c>
      <c r="L381" s="18">
        <v>44653.85763888889</v>
      </c>
      <c r="M381" s="15"/>
      <c r="N381" s="21" t="s">
        <v>33</v>
      </c>
      <c r="O381" s="15">
        <v>0.0</v>
      </c>
      <c r="P381" s="15" t="s">
        <v>34</v>
      </c>
      <c r="Q381" s="22">
        <v>3.0</v>
      </c>
      <c r="R381" s="23">
        <f>Enduser_Deliverytime-Order_Create_Time</f>
        <v>4.972222222</v>
      </c>
      <c r="S381" s="23">
        <f>Enduser_Plan_Deliverytime-Order_Create_Time</f>
        <v>4.6375</v>
      </c>
      <c r="T381" s="23">
        <f>Enduser_Deliverytime-HubVN_Pickup_Time</f>
        <v>0.2458333333</v>
      </c>
      <c r="U381" s="24">
        <f>HubVN_Receiving_Time-HubCN_Pickup_Time</f>
        <v>4.000694444</v>
      </c>
      <c r="V381" s="24">
        <f>Plan_HubVN_Receiving_Time-Plan_HubCN_Pickup_Time</f>
        <v>3.00625</v>
      </c>
      <c r="W381" s="15" t="s">
        <v>1177</v>
      </c>
      <c r="X381" s="25" t="str">
        <f>IF(LEFT(Khu_Vực,4)="Quận","Quận","Huyện")</f>
        <v>Huyện</v>
      </c>
      <c r="Y381" s="25" t="str">
        <f>IFS(Grossweight&lt;=1,"A",AND(1&lt;Grossweight,Grossweight&lt;=2),"B",AND(2&lt;Grossweight,Grossweight&lt;=3),"C",AND(3&lt;Grossweight,Grossweight&lt;=4),"D",Grossweight&gt;=4,"E")</f>
        <v>B</v>
      </c>
      <c r="Z38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19000</v>
      </c>
      <c r="AA38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38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19000</v>
      </c>
      <c r="AC381" s="26">
        <f>IF(Carrier_2="ECLogistics",0.167,IF(Carrier_2="LogExpress",0.139,0.104))</f>
        <v>0.167</v>
      </c>
    </row>
    <row r="382" ht="15.75" customHeight="1">
      <c r="A382" s="4" t="s">
        <v>1178</v>
      </c>
      <c r="B382" s="4" t="s">
        <v>1179</v>
      </c>
      <c r="C382" s="4">
        <v>130197.0</v>
      </c>
      <c r="D382" s="4" t="str">
        <f>HubVN_ID</f>
        <v>LECVNHĐ</v>
      </c>
      <c r="E382" s="4">
        <v>1.0</v>
      </c>
      <c r="F382" s="4">
        <v>1.3</v>
      </c>
      <c r="G382" s="5" t="s">
        <v>1180</v>
      </c>
      <c r="H382" s="4" t="s">
        <v>32</v>
      </c>
      <c r="I382" s="6">
        <v>191700.0</v>
      </c>
      <c r="J382" s="7">
        <v>44649.90902777778</v>
      </c>
      <c r="K382" s="8">
        <v>44655.697916666664</v>
      </c>
      <c r="L382" s="7">
        <v>44655.728472222225</v>
      </c>
      <c r="M382" s="4"/>
      <c r="N382" s="9" t="s">
        <v>33</v>
      </c>
      <c r="O382" s="4">
        <v>0.0</v>
      </c>
      <c r="P382" s="4" t="s">
        <v>64</v>
      </c>
      <c r="Q382" s="10">
        <v>3.0</v>
      </c>
      <c r="R382" s="11">
        <f>Enduser_Deliverytime-Order_Create_Time</f>
        <v>5.819444444</v>
      </c>
      <c r="S382" s="11">
        <f>Enduser_Plan_Deliverytime-Order_Create_Time</f>
        <v>5.788888889</v>
      </c>
      <c r="T382" s="11">
        <f>Enduser_Deliverytime-HubVN_Pickup_Time</f>
        <v>0.1229166667</v>
      </c>
      <c r="U382" s="12">
        <f>HubVN_Receiving_Time-HubCN_Pickup_Time</f>
        <v>2.502777778</v>
      </c>
      <c r="V382" s="12">
        <f>Plan_HubVN_Receiving_Time-Plan_HubCN_Pickup_Time</f>
        <v>3.50625</v>
      </c>
      <c r="W382" s="4" t="s">
        <v>45</v>
      </c>
      <c r="X382" s="13" t="str">
        <f>IF(LEFT(Khu_Vực,4)="Quận","Quận","Huyện")</f>
        <v>Quận</v>
      </c>
      <c r="Y382" s="13" t="str">
        <f>IFS(Grossweight&lt;=1,"A",AND(1&lt;Grossweight,Grossweight&lt;=2),"B",AND(2&lt;Grossweight,Grossweight&lt;=3),"C",AND(3&lt;Grossweight,Grossweight&lt;=4),"D",Grossweight&gt;=4,"E")</f>
        <v>B</v>
      </c>
      <c r="Z38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14300</v>
      </c>
      <c r="AA382"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38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14300</v>
      </c>
      <c r="AC382" s="14">
        <f>IF(Carrier_2="ECLogistics",0.167,IF(Carrier_2="LogExpress",0.139,0.104))</f>
        <v>0.104</v>
      </c>
    </row>
    <row r="383" ht="15.75" customHeight="1">
      <c r="A383" s="15" t="s">
        <v>1181</v>
      </c>
      <c r="B383" s="15" t="s">
        <v>1182</v>
      </c>
      <c r="C383" s="15">
        <v>130399.0</v>
      </c>
      <c r="D383" s="15" t="str">
        <f>HubVN_ID</f>
        <v>LECVNHĐ</v>
      </c>
      <c r="E383" s="15">
        <v>3.0</v>
      </c>
      <c r="F383" s="15">
        <v>1.8</v>
      </c>
      <c r="G383" s="16" t="s">
        <v>1183</v>
      </c>
      <c r="H383" s="15" t="s">
        <v>53</v>
      </c>
      <c r="I383" s="17">
        <v>0.0</v>
      </c>
      <c r="J383" s="18">
        <v>44650.311111111114</v>
      </c>
      <c r="K383" s="19">
        <v>44655.475</v>
      </c>
      <c r="L383" s="18">
        <v>44655.76944444444</v>
      </c>
      <c r="M383" s="15"/>
      <c r="N383" s="21" t="s">
        <v>33</v>
      </c>
      <c r="O383" s="15">
        <v>0.0</v>
      </c>
      <c r="P383" s="15" t="s">
        <v>40</v>
      </c>
      <c r="Q383" s="22">
        <v>3.0</v>
      </c>
      <c r="R383" s="23">
        <f>Enduser_Deliverytime-Order_Create_Time</f>
        <v>5.458333333</v>
      </c>
      <c r="S383" s="23">
        <f>Enduser_Plan_Deliverytime-Order_Create_Time</f>
        <v>5.163888889</v>
      </c>
      <c r="T383" s="23">
        <f>Enduser_Deliverytime-HubVN_Pickup_Time</f>
        <v>0.1472222222</v>
      </c>
      <c r="U383" s="24">
        <f>HubVN_Receiving_Time-HubCN_Pickup_Time</f>
        <v>3.004861111</v>
      </c>
      <c r="V383" s="24">
        <f>Plan_HubVN_Receiving_Time-Plan_HubCN_Pickup_Time</f>
        <v>3.00625</v>
      </c>
      <c r="W383" s="15" t="s">
        <v>211</v>
      </c>
      <c r="X383" s="25" t="str">
        <f>IF(LEFT(Khu_Vực,4)="Quận","Quận","Huyện")</f>
        <v>Huyện</v>
      </c>
      <c r="Y383" s="25" t="str">
        <f>IFS(Grossweight&lt;=1,"A",AND(1&lt;Grossweight,Grossweight&lt;=2),"B",AND(2&lt;Grossweight,Grossweight&lt;=3),"C",AND(3&lt;Grossweight,Grossweight&lt;=4),"D",Grossweight&gt;=4,"E")</f>
        <v>B</v>
      </c>
      <c r="Z38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45000</v>
      </c>
      <c r="AA38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38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18000</v>
      </c>
      <c r="AC383" s="26">
        <f>IF(Carrier_2="ECLogistics",0.167,IF(Carrier_2="LogExpress",0.139,0.104))</f>
        <v>0.167</v>
      </c>
    </row>
    <row r="384" ht="15.75" customHeight="1">
      <c r="A384" s="4" t="s">
        <v>1184</v>
      </c>
      <c r="B384" s="4" t="s">
        <v>1185</v>
      </c>
      <c r="C384" s="4">
        <v>130044.0</v>
      </c>
      <c r="D384" s="4" t="str">
        <f>HubVN_ID</f>
        <v>LECVNLB</v>
      </c>
      <c r="E384" s="4">
        <v>3.0</v>
      </c>
      <c r="F384" s="4">
        <v>1.1</v>
      </c>
      <c r="G384" s="5" t="s">
        <v>1186</v>
      </c>
      <c r="H384" s="4" t="s">
        <v>32</v>
      </c>
      <c r="I384" s="6">
        <v>300000.0</v>
      </c>
      <c r="J384" s="7">
        <v>44644.677083333336</v>
      </c>
      <c r="K384" s="8">
        <v>44651.65902777778</v>
      </c>
      <c r="L384" s="7">
        <v>44652.532638888886</v>
      </c>
      <c r="M384" s="4"/>
      <c r="N384" s="9" t="s">
        <v>33</v>
      </c>
      <c r="O384" s="4">
        <v>0.0</v>
      </c>
      <c r="P384" s="4" t="s">
        <v>34</v>
      </c>
      <c r="Q384" s="10">
        <v>1.0</v>
      </c>
      <c r="R384" s="11">
        <f>Enduser_Deliverytime-Order_Create_Time</f>
        <v>7.855555556</v>
      </c>
      <c r="S384" s="11">
        <f>Enduser_Plan_Deliverytime-Order_Create_Time</f>
        <v>6.981944444</v>
      </c>
      <c r="T384" s="11">
        <f>Enduser_Deliverytime-HubVN_Pickup_Time</f>
        <v>0.1604166667</v>
      </c>
      <c r="U384" s="12">
        <f>HubVN_Receiving_Time-HubCN_Pickup_Time</f>
        <v>3.001388889</v>
      </c>
      <c r="V384" s="12">
        <f>Plan_HubVN_Receiving_Time-Plan_HubCN_Pickup_Time</f>
        <v>3.504166667</v>
      </c>
      <c r="W384" s="4" t="s">
        <v>120</v>
      </c>
      <c r="X384" s="13" t="str">
        <f>IF(LEFT(Khu_Vực,4)="Quận","Quận","Huyện")</f>
        <v>Quận</v>
      </c>
      <c r="Y384" s="13" t="str">
        <f>IFS(Grossweight&lt;=1,"A",AND(1&lt;Grossweight,Grossweight&lt;=2),"B",AND(2&lt;Grossweight,Grossweight&lt;=3),"C",AND(3&lt;Grossweight,Grossweight&lt;=4),"D",Grossweight&gt;=4,"E")</f>
        <v>B</v>
      </c>
      <c r="Z38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11000</v>
      </c>
      <c r="AA384"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38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12100</v>
      </c>
      <c r="AC384" s="14">
        <f>IF(Carrier_2="ECLogistics",0.167,IF(Carrier_2="LogExpress",0.139,0.104))</f>
        <v>0.104</v>
      </c>
    </row>
    <row r="385" ht="15.75" customHeight="1">
      <c r="A385" s="15" t="s">
        <v>1187</v>
      </c>
      <c r="B385" s="15" t="s">
        <v>1188</v>
      </c>
      <c r="C385" s="15">
        <v>130024.0</v>
      </c>
      <c r="D385" s="15" t="str">
        <f>HubVN_ID</f>
        <v>LECVNLB</v>
      </c>
      <c r="E385" s="15">
        <v>1.0</v>
      </c>
      <c r="F385" s="15">
        <v>1.4</v>
      </c>
      <c r="G385" s="16" t="s">
        <v>1189</v>
      </c>
      <c r="H385" s="15" t="s">
        <v>32</v>
      </c>
      <c r="I385" s="17">
        <v>45840.0</v>
      </c>
      <c r="J385" s="18">
        <v>44647.72777777778</v>
      </c>
      <c r="K385" s="19">
        <v>44653.65625</v>
      </c>
      <c r="L385" s="18">
        <v>44654.75833333333</v>
      </c>
      <c r="M385" s="15"/>
      <c r="N385" s="21" t="s">
        <v>33</v>
      </c>
      <c r="O385" s="15">
        <v>0.0</v>
      </c>
      <c r="P385" s="15" t="s">
        <v>40</v>
      </c>
      <c r="Q385" s="22">
        <v>1.0</v>
      </c>
      <c r="R385" s="23">
        <f>Enduser_Deliverytime-Order_Create_Time</f>
        <v>7.030555556</v>
      </c>
      <c r="S385" s="23">
        <f>Enduser_Plan_Deliverytime-Order_Create_Time</f>
        <v>5.928472222</v>
      </c>
      <c r="T385" s="23">
        <f>Enduser_Deliverytime-HubVN_Pickup_Time</f>
        <v>0.1430555556</v>
      </c>
      <c r="U385" s="24">
        <f>HubVN_Receiving_Time-HubCN_Pickup_Time</f>
        <v>1.836805556</v>
      </c>
      <c r="V385" s="24">
        <f>Plan_HubVN_Receiving_Time-Plan_HubCN_Pickup_Time</f>
        <v>1.502083333</v>
      </c>
      <c r="W385" s="15" t="s">
        <v>71</v>
      </c>
      <c r="X385" s="25" t="str">
        <f>IF(LEFT(Khu_Vực,4)="Quận","Quận","Huyện")</f>
        <v>Quận</v>
      </c>
      <c r="Y385" s="25" t="str">
        <f>IFS(Grossweight&lt;=1,"A",AND(1&lt;Grossweight,Grossweight&lt;=2),"B",AND(2&lt;Grossweight,Grossweight&lt;=3),"C",AND(3&lt;Grossweight,Grossweight&lt;=4),"D",Grossweight&gt;=4,"E")</f>
        <v>B</v>
      </c>
      <c r="Z38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28000</v>
      </c>
      <c r="AA385"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38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15400</v>
      </c>
      <c r="AC385" s="26">
        <f>IF(Carrier_2="ECLogistics",0.167,IF(Carrier_2="LogExpress",0.139,0.104))</f>
        <v>0.104</v>
      </c>
    </row>
    <row r="386" ht="15.75" customHeight="1">
      <c r="A386" s="4" t="s">
        <v>1190</v>
      </c>
      <c r="B386" s="4" t="s">
        <v>1191</v>
      </c>
      <c r="C386" s="4">
        <v>130165.0</v>
      </c>
      <c r="D386" s="4" t="str">
        <f>HubVN_ID</f>
        <v>LECVNHĐ</v>
      </c>
      <c r="E386" s="4">
        <v>5.0</v>
      </c>
      <c r="F386" s="4">
        <v>2.7</v>
      </c>
      <c r="G386" s="5" t="s">
        <v>1192</v>
      </c>
      <c r="H386" s="4" t="s">
        <v>32</v>
      </c>
      <c r="I386" s="6">
        <v>75000.0</v>
      </c>
      <c r="J386" s="7">
        <v>44645.85138888889</v>
      </c>
      <c r="K386" s="8">
        <v>44651.77916666667</v>
      </c>
      <c r="L386" s="7">
        <v>44652.666666666664</v>
      </c>
      <c r="M386" s="4"/>
      <c r="N386" s="9" t="s">
        <v>33</v>
      </c>
      <c r="O386" s="4">
        <v>0.0</v>
      </c>
      <c r="P386" s="4" t="s">
        <v>40</v>
      </c>
      <c r="Q386" s="10">
        <v>2.0</v>
      </c>
      <c r="R386" s="11">
        <f>Enduser_Deliverytime-Order_Create_Time</f>
        <v>6.815277778</v>
      </c>
      <c r="S386" s="11">
        <f>Enduser_Plan_Deliverytime-Order_Create_Time</f>
        <v>5.927777778</v>
      </c>
      <c r="T386" s="11">
        <f>Enduser_Deliverytime-HubVN_Pickup_Time</f>
        <v>0.09097222222</v>
      </c>
      <c r="U386" s="12">
        <f>HubVN_Receiving_Time-HubCN_Pickup_Time</f>
        <v>2.503472222</v>
      </c>
      <c r="V386" s="12">
        <f>Plan_HubVN_Receiving_Time-Plan_HubCN_Pickup_Time</f>
        <v>1.503472222</v>
      </c>
      <c r="W386" s="4" t="s">
        <v>1193</v>
      </c>
      <c r="X386" s="13" t="str">
        <f>IF(LEFT(Khu_Vực,4)="Quận","Quận","Huyện")</f>
        <v>Huyện</v>
      </c>
      <c r="Y386" s="13" t="str">
        <f>IFS(Grossweight&lt;=1,"A",AND(1&lt;Grossweight,Grossweight&lt;=2),"B",AND(2&lt;Grossweight,Grossweight&lt;=3),"C",AND(3&lt;Grossweight,Grossweight&lt;=4),"D",Grossweight&gt;=4,"E")</f>
        <v>C</v>
      </c>
      <c r="Z38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67500</v>
      </c>
      <c r="AA38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38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27000</v>
      </c>
      <c r="AC386" s="14">
        <f>IF(Carrier_2="ECLogistics",0.167,IF(Carrier_2="LogExpress",0.139,0.104))</f>
        <v>0.167</v>
      </c>
    </row>
    <row r="387" ht="15.75" customHeight="1">
      <c r="A387" s="15" t="s">
        <v>1194</v>
      </c>
      <c r="B387" s="15" t="s">
        <v>1195</v>
      </c>
      <c r="C387" s="15">
        <v>130358.0</v>
      </c>
      <c r="D387" s="15" t="str">
        <f>HubVN_ID</f>
        <v>LECVNHĐ</v>
      </c>
      <c r="E387" s="15">
        <v>4.0</v>
      </c>
      <c r="F387" s="15">
        <v>1.6</v>
      </c>
      <c r="G387" s="16" t="s">
        <v>1196</v>
      </c>
      <c r="H387" s="15" t="s">
        <v>32</v>
      </c>
      <c r="I387" s="17">
        <v>177500.0</v>
      </c>
      <c r="J387" s="18">
        <v>44647.71597222222</v>
      </c>
      <c r="K387" s="19">
        <v>44653.775</v>
      </c>
      <c r="L387" s="18">
        <v>44654.589583333334</v>
      </c>
      <c r="M387" s="15"/>
      <c r="N387" s="21" t="s">
        <v>33</v>
      </c>
      <c r="O387" s="15">
        <v>0.0</v>
      </c>
      <c r="P387" s="15" t="s">
        <v>34</v>
      </c>
      <c r="Q387" s="22">
        <v>2.0</v>
      </c>
      <c r="R387" s="23">
        <f>Enduser_Deliverytime-Order_Create_Time</f>
        <v>6.873611111</v>
      </c>
      <c r="S387" s="23">
        <f>Enduser_Plan_Deliverytime-Order_Create_Time</f>
        <v>6.059027778</v>
      </c>
      <c r="T387" s="23">
        <f>Enduser_Deliverytime-HubVN_Pickup_Time</f>
        <v>0.2041666667</v>
      </c>
      <c r="U387" s="24">
        <f>HubVN_Receiving_Time-HubCN_Pickup_Time</f>
        <v>4.002083333</v>
      </c>
      <c r="V387" s="24">
        <f>Plan_HubVN_Receiving_Time-Plan_HubCN_Pickup_Time</f>
        <v>2.005555556</v>
      </c>
      <c r="W387" s="15" t="s">
        <v>1197</v>
      </c>
      <c r="X387" s="25" t="str">
        <f>IF(LEFT(Khu_Vực,4)="Quận","Quận","Huyện")</f>
        <v>Huyện</v>
      </c>
      <c r="Y387" s="25" t="str">
        <f>IFS(Grossweight&lt;=1,"A",AND(1&lt;Grossweight,Grossweight&lt;=2),"B",AND(2&lt;Grossweight,Grossweight&lt;=3),"C",AND(3&lt;Grossweight,Grossweight&lt;=4),"D",Grossweight&gt;=4,"E")</f>
        <v>B</v>
      </c>
      <c r="Z38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16000</v>
      </c>
      <c r="AA387"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38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16000</v>
      </c>
      <c r="AC387" s="26">
        <f>IF(Carrier_2="ECLogistics",0.167,IF(Carrier_2="LogExpress",0.139,0.104))</f>
        <v>0.167</v>
      </c>
    </row>
    <row r="388" ht="15.75" customHeight="1">
      <c r="A388" s="4" t="s">
        <v>1198</v>
      </c>
      <c r="B388" s="4" t="s">
        <v>1199</v>
      </c>
      <c r="C388" s="4">
        <v>130427.0</v>
      </c>
      <c r="D388" s="4" t="str">
        <f>HubVN_ID</f>
        <v>LECVNHĐ</v>
      </c>
      <c r="E388" s="4">
        <v>4.0</v>
      </c>
      <c r="F388" s="4">
        <v>3.0</v>
      </c>
      <c r="G388" s="5" t="s">
        <v>1200</v>
      </c>
      <c r="H388" s="4" t="s">
        <v>53</v>
      </c>
      <c r="I388" s="6">
        <v>0.0</v>
      </c>
      <c r="J388" s="7">
        <v>44646.19930555556</v>
      </c>
      <c r="K388" s="8">
        <v>44652.43541666667</v>
      </c>
      <c r="L388" s="7">
        <v>44653.45</v>
      </c>
      <c r="M388" s="4"/>
      <c r="N388" s="9" t="s">
        <v>33</v>
      </c>
      <c r="O388" s="4">
        <v>0.0</v>
      </c>
      <c r="P388" s="4" t="s">
        <v>40</v>
      </c>
      <c r="Q388" s="10">
        <v>1.0</v>
      </c>
      <c r="R388" s="11">
        <f>Enduser_Deliverytime-Order_Create_Time</f>
        <v>7.250694444</v>
      </c>
      <c r="S388" s="11">
        <f>Enduser_Plan_Deliverytime-Order_Create_Time</f>
        <v>6.236111111</v>
      </c>
      <c r="T388" s="11">
        <f>Enduser_Deliverytime-HubVN_Pickup_Time</f>
        <v>0.1208333333</v>
      </c>
      <c r="U388" s="12">
        <f>HubVN_Receiving_Time-HubCN_Pickup_Time</f>
        <v>3.005555556</v>
      </c>
      <c r="V388" s="12">
        <f>Plan_HubVN_Receiving_Time-Plan_HubCN_Pickup_Time</f>
        <v>2.001388889</v>
      </c>
      <c r="W388" s="4" t="s">
        <v>45</v>
      </c>
      <c r="X388" s="13" t="str">
        <f>IF(LEFT(Khu_Vực,4)="Quận","Quận","Huyện")</f>
        <v>Quận</v>
      </c>
      <c r="Y388" s="13" t="str">
        <f>IFS(Grossweight&lt;=1,"A",AND(1&lt;Grossweight,Grossweight&lt;=2),"B",AND(2&lt;Grossweight,Grossweight&lt;=3),"C",AND(3&lt;Grossweight,Grossweight&lt;=4),"D",Grossweight&gt;=4,"E")</f>
        <v>C</v>
      </c>
      <c r="Z38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60000</v>
      </c>
      <c r="AA38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38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30000</v>
      </c>
      <c r="AC388" s="14">
        <f>IF(Carrier_2="ECLogistics",0.167,IF(Carrier_2="LogExpress",0.139,0.104))</f>
        <v>0.167</v>
      </c>
    </row>
    <row r="389" ht="15.75" customHeight="1">
      <c r="A389" s="15" t="s">
        <v>1201</v>
      </c>
      <c r="B389" s="15" t="s">
        <v>1202</v>
      </c>
      <c r="C389" s="15">
        <v>130044.0</v>
      </c>
      <c r="D389" s="15" t="str">
        <f>HubVN_ID</f>
        <v>LECVNLB</v>
      </c>
      <c r="E389" s="15">
        <v>4.0</v>
      </c>
      <c r="F389" s="15">
        <v>1.4</v>
      </c>
      <c r="G389" s="16" t="s">
        <v>1203</v>
      </c>
      <c r="H389" s="15" t="s">
        <v>32</v>
      </c>
      <c r="I389" s="17">
        <v>108.0</v>
      </c>
      <c r="J389" s="18">
        <v>44649.325694444444</v>
      </c>
      <c r="K389" s="19">
        <v>44655.68194444444</v>
      </c>
      <c r="L389" s="18">
        <v>44655.76736111111</v>
      </c>
      <c r="M389" s="15"/>
      <c r="N389" s="21" t="s">
        <v>33</v>
      </c>
      <c r="O389" s="15">
        <v>0.0</v>
      </c>
      <c r="P389" s="15" t="s">
        <v>40</v>
      </c>
      <c r="Q389" s="22">
        <v>2.0</v>
      </c>
      <c r="R389" s="23">
        <f>Enduser_Deliverytime-Order_Create_Time</f>
        <v>6.441666667</v>
      </c>
      <c r="S389" s="23">
        <f>Enduser_Plan_Deliverytime-Order_Create_Time</f>
        <v>6.35625</v>
      </c>
      <c r="T389" s="23">
        <f>Enduser_Deliverytime-HubVN_Pickup_Time</f>
        <v>0.1486111111</v>
      </c>
      <c r="U389" s="24">
        <f>HubVN_Receiving_Time-HubCN_Pickup_Time</f>
        <v>2.505555556</v>
      </c>
      <c r="V389" s="24">
        <f>Plan_HubVN_Receiving_Time-Plan_HubCN_Pickup_Time</f>
        <v>3.500694444</v>
      </c>
      <c r="W389" s="15" t="s">
        <v>71</v>
      </c>
      <c r="X389" s="25" t="str">
        <f>IF(LEFT(Khu_Vực,4)="Quận","Quận","Huyện")</f>
        <v>Quận</v>
      </c>
      <c r="Y389" s="25" t="str">
        <f>IFS(Grossweight&lt;=1,"A",AND(1&lt;Grossweight,Grossweight&lt;=2),"B",AND(2&lt;Grossweight,Grossweight&lt;=3),"C",AND(3&lt;Grossweight,Grossweight&lt;=4),"D",Grossweight&gt;=4,"E")</f>
        <v>B</v>
      </c>
      <c r="Z38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28000</v>
      </c>
      <c r="AA389"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38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15400</v>
      </c>
      <c r="AC389" s="26">
        <f>IF(Carrier_2="ECLogistics",0.167,IF(Carrier_2="LogExpress",0.139,0.104))</f>
        <v>0.104</v>
      </c>
    </row>
    <row r="390" ht="15.75" customHeight="1">
      <c r="A390" s="4" t="s">
        <v>1204</v>
      </c>
      <c r="B390" s="4" t="s">
        <v>1205</v>
      </c>
      <c r="C390" s="4">
        <v>130166.0</v>
      </c>
      <c r="D390" s="4" t="str">
        <f>HubVN_ID</f>
        <v>LECVNLB</v>
      </c>
      <c r="E390" s="4">
        <v>4.0</v>
      </c>
      <c r="F390" s="4">
        <v>1.2</v>
      </c>
      <c r="G390" s="5" t="s">
        <v>1206</v>
      </c>
      <c r="H390" s="4" t="s">
        <v>32</v>
      </c>
      <c r="I390" s="6">
        <v>110700.0</v>
      </c>
      <c r="J390" s="7">
        <v>44647.333333333336</v>
      </c>
      <c r="K390" s="8">
        <v>44651.65347222222</v>
      </c>
      <c r="L390" s="7">
        <v>44652.65625</v>
      </c>
      <c r="M390" s="4"/>
      <c r="N390" s="9" t="s">
        <v>33</v>
      </c>
      <c r="O390" s="4">
        <v>0.0</v>
      </c>
      <c r="P390" s="4" t="s">
        <v>40</v>
      </c>
      <c r="Q390" s="10">
        <v>3.0</v>
      </c>
      <c r="R390" s="11">
        <f>Enduser_Deliverytime-Order_Create_Time</f>
        <v>5.322916667</v>
      </c>
      <c r="S390" s="11">
        <f>Enduser_Plan_Deliverytime-Order_Create_Time</f>
        <v>4.320138889</v>
      </c>
      <c r="T390" s="11">
        <f>Enduser_Deliverytime-HubVN_Pickup_Time</f>
        <v>0.08958333333</v>
      </c>
      <c r="U390" s="12">
        <f>HubVN_Receiving_Time-HubCN_Pickup_Time</f>
        <v>2.505555556</v>
      </c>
      <c r="V390" s="12">
        <f>Plan_HubVN_Receiving_Time-Plan_HubCN_Pickup_Time</f>
        <v>3.503472222</v>
      </c>
      <c r="W390" s="4" t="s">
        <v>57</v>
      </c>
      <c r="X390" s="13" t="str">
        <f>IF(LEFT(Khu_Vực,4)="Quận","Quận","Huyện")</f>
        <v>Quận</v>
      </c>
      <c r="Y390" s="13" t="str">
        <f>IFS(Grossweight&lt;=1,"A",AND(1&lt;Grossweight,Grossweight&lt;=2),"B",AND(2&lt;Grossweight,Grossweight&lt;=3),"C",AND(3&lt;Grossweight,Grossweight&lt;=4),"D",Grossweight&gt;=4,"E")</f>
        <v>B</v>
      </c>
      <c r="Z39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24000</v>
      </c>
      <c r="AA390"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39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13200</v>
      </c>
      <c r="AC390" s="14">
        <f>IF(Carrier_2="ECLogistics",0.167,IF(Carrier_2="LogExpress",0.139,0.104))</f>
        <v>0.104</v>
      </c>
    </row>
    <row r="391" ht="15.75" customHeight="1">
      <c r="A391" s="15" t="s">
        <v>1207</v>
      </c>
      <c r="B391" s="15" t="s">
        <v>1208</v>
      </c>
      <c r="C391" s="15">
        <v>130166.0</v>
      </c>
      <c r="D391" s="15" t="str">
        <f>HubVN_ID</f>
        <v>LECVNLB</v>
      </c>
      <c r="E391" s="15">
        <v>1.0</v>
      </c>
      <c r="F391" s="15">
        <v>2.0</v>
      </c>
      <c r="G391" s="16" t="s">
        <v>1209</v>
      </c>
      <c r="H391" s="15" t="s">
        <v>32</v>
      </c>
      <c r="I391" s="17">
        <v>89257.0</v>
      </c>
      <c r="J391" s="18">
        <v>44650.39513888889</v>
      </c>
      <c r="K391" s="19">
        <v>44653.629166666666</v>
      </c>
      <c r="L391" s="18">
        <v>44658.42638888889</v>
      </c>
      <c r="M391" s="15"/>
      <c r="N391" s="21" t="s">
        <v>33</v>
      </c>
      <c r="O391" s="15">
        <v>0.0</v>
      </c>
      <c r="P391" s="15" t="s">
        <v>64</v>
      </c>
      <c r="Q391" s="22">
        <v>3.0</v>
      </c>
      <c r="R391" s="23">
        <f>Enduser_Deliverytime-Order_Create_Time</f>
        <v>8.03125</v>
      </c>
      <c r="S391" s="23">
        <f>Enduser_Plan_Deliverytime-Order_Create_Time</f>
        <v>3.234027778</v>
      </c>
      <c r="T391" s="23">
        <f>Enduser_Deliverytime-HubVN_Pickup_Time</f>
        <v>0.07847222222</v>
      </c>
      <c r="U391" s="24">
        <f>HubVN_Receiving_Time-HubCN_Pickup_Time</f>
        <v>6.004861111</v>
      </c>
      <c r="V391" s="24">
        <f>Plan_HubVN_Receiving_Time-Plan_HubCN_Pickup_Time</f>
        <v>2.001388889</v>
      </c>
      <c r="W391" s="15" t="s">
        <v>35</v>
      </c>
      <c r="X391" s="25" t="str">
        <f>IF(LEFT(Khu_Vực,4)="Quận","Quận","Huyện")</f>
        <v>Quận</v>
      </c>
      <c r="Y391" s="25" t="str">
        <f>IFS(Grossweight&lt;=1,"A",AND(1&lt;Grossweight,Grossweight&lt;=2),"B",AND(2&lt;Grossweight,Grossweight&lt;=3),"C",AND(3&lt;Grossweight,Grossweight&lt;=4),"D",Grossweight&gt;=4,"E")</f>
        <v>B</v>
      </c>
      <c r="Z39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22000</v>
      </c>
      <c r="AA391"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39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22000</v>
      </c>
      <c r="AC391" s="26">
        <f>IF(Carrier_2="ECLogistics",0.167,IF(Carrier_2="LogExpress",0.139,0.104))</f>
        <v>0.104</v>
      </c>
    </row>
    <row r="392" ht="15.75" customHeight="1">
      <c r="A392" s="4" t="s">
        <v>1210</v>
      </c>
      <c r="B392" s="4" t="s">
        <v>1211</v>
      </c>
      <c r="C392" s="4">
        <v>130446.0</v>
      </c>
      <c r="D392" s="4" t="str">
        <f>HubVN_ID</f>
        <v>LECVNLB</v>
      </c>
      <c r="E392" s="4">
        <v>4.0</v>
      </c>
      <c r="F392" s="4">
        <v>2.0</v>
      </c>
      <c r="G392" s="5" t="s">
        <v>1212</v>
      </c>
      <c r="H392" s="4" t="s">
        <v>32</v>
      </c>
      <c r="I392" s="6">
        <v>6000.0</v>
      </c>
      <c r="J392" s="7">
        <v>44647.17916666667</v>
      </c>
      <c r="K392" s="8">
        <v>44653.67083333333</v>
      </c>
      <c r="L392" s="7">
        <v>44654.72638888889</v>
      </c>
      <c r="M392" s="4"/>
      <c r="N392" s="9" t="s">
        <v>33</v>
      </c>
      <c r="O392" s="4">
        <v>0.0</v>
      </c>
      <c r="P392" s="4" t="s">
        <v>34</v>
      </c>
      <c r="Q392" s="10">
        <v>1.0</v>
      </c>
      <c r="R392" s="11">
        <f>Enduser_Deliverytime-Order_Create_Time</f>
        <v>7.547222222</v>
      </c>
      <c r="S392" s="11">
        <f>Enduser_Plan_Deliverytime-Order_Create_Time</f>
        <v>6.491666667</v>
      </c>
      <c r="T392" s="11">
        <f>Enduser_Deliverytime-HubVN_Pickup_Time</f>
        <v>0.07916666667</v>
      </c>
      <c r="U392" s="12">
        <f>HubVN_Receiving_Time-HubCN_Pickup_Time</f>
        <v>3.502777778</v>
      </c>
      <c r="V392" s="12">
        <f>Plan_HubVN_Receiving_Time-Plan_HubCN_Pickup_Time</f>
        <v>3.002083333</v>
      </c>
      <c r="W392" s="4" t="s">
        <v>97</v>
      </c>
      <c r="X392" s="13" t="str">
        <f>IF(LEFT(Khu_Vực,4)="Quận","Quận","Huyện")</f>
        <v>Quận</v>
      </c>
      <c r="Y392" s="13" t="str">
        <f>IFS(Grossweight&lt;=1,"A",AND(1&lt;Grossweight,Grossweight&lt;=2),"B",AND(2&lt;Grossweight,Grossweight&lt;=3),"C",AND(3&lt;Grossweight,Grossweight&lt;=4),"D",Grossweight&gt;=4,"E")</f>
        <v>B</v>
      </c>
      <c r="Z39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20000</v>
      </c>
      <c r="AA392"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39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22000</v>
      </c>
      <c r="AC392" s="14">
        <f>IF(Carrier_2="ECLogistics",0.167,IF(Carrier_2="LogExpress",0.139,0.104))</f>
        <v>0.104</v>
      </c>
    </row>
    <row r="393" ht="15.75" customHeight="1">
      <c r="A393" s="15" t="s">
        <v>1213</v>
      </c>
      <c r="B393" s="15" t="s">
        <v>1214</v>
      </c>
      <c r="C393" s="15">
        <v>130325.0</v>
      </c>
      <c r="D393" s="15" t="str">
        <f>HubVN_ID</f>
        <v>LECVNLB</v>
      </c>
      <c r="E393" s="15">
        <v>4.0</v>
      </c>
      <c r="F393" s="15">
        <v>4.8</v>
      </c>
      <c r="G393" s="16" t="s">
        <v>1215</v>
      </c>
      <c r="H393" s="15" t="s">
        <v>32</v>
      </c>
      <c r="I393" s="17">
        <v>178000.0</v>
      </c>
      <c r="J393" s="18">
        <v>44650.299305555556</v>
      </c>
      <c r="K393" s="19">
        <v>44655.396527777775</v>
      </c>
      <c r="L393" s="18">
        <v>44655.71111111111</v>
      </c>
      <c r="M393" s="15"/>
      <c r="N393" s="21" t="s">
        <v>33</v>
      </c>
      <c r="O393" s="15">
        <v>0.0</v>
      </c>
      <c r="P393" s="15" t="s">
        <v>34</v>
      </c>
      <c r="Q393" s="22">
        <v>3.0</v>
      </c>
      <c r="R393" s="23">
        <f>Enduser_Deliverytime-Order_Create_Time</f>
        <v>5.411805556</v>
      </c>
      <c r="S393" s="23">
        <f>Enduser_Plan_Deliverytime-Order_Create_Time</f>
        <v>5.097222222</v>
      </c>
      <c r="T393" s="23">
        <f>Enduser_Deliverytime-HubVN_Pickup_Time</f>
        <v>0.07777777778</v>
      </c>
      <c r="U393" s="24">
        <f>HubVN_Receiving_Time-HubCN_Pickup_Time</f>
        <v>3.004166667</v>
      </c>
      <c r="V393" s="24">
        <f>Plan_HubVN_Receiving_Time-Plan_HubCN_Pickup_Time</f>
        <v>3.504861111</v>
      </c>
      <c r="W393" s="15" t="s">
        <v>97</v>
      </c>
      <c r="X393" s="25" t="str">
        <f>IF(LEFT(Khu_Vực,4)="Quận","Quận","Huyện")</f>
        <v>Quận</v>
      </c>
      <c r="Y393" s="25" t="str">
        <f>IFS(Grossweight&lt;=1,"A",AND(1&lt;Grossweight,Grossweight&lt;=2),"B",AND(2&lt;Grossweight,Grossweight&lt;=3),"C",AND(3&lt;Grossweight,Grossweight&lt;=4),"D",Grossweight&gt;=4,"E")</f>
        <v>E</v>
      </c>
      <c r="Z39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48000</v>
      </c>
      <c r="AA39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39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48000</v>
      </c>
      <c r="AC393" s="26">
        <f>IF(Carrier_2="ECLogistics",0.167,IF(Carrier_2="LogExpress",0.139,0.104))</f>
        <v>0.167</v>
      </c>
    </row>
    <row r="394" ht="15.75" customHeight="1">
      <c r="A394" s="4" t="s">
        <v>1216</v>
      </c>
      <c r="B394" s="4" t="s">
        <v>1217</v>
      </c>
      <c r="C394" s="4">
        <v>130161.0</v>
      </c>
      <c r="D394" s="4" t="str">
        <f>HubVN_ID</f>
        <v>LECVNLB</v>
      </c>
      <c r="E394" s="4">
        <v>5.0</v>
      </c>
      <c r="F394" s="4">
        <v>1.4</v>
      </c>
      <c r="G394" s="5" t="s">
        <v>1218</v>
      </c>
      <c r="H394" s="4" t="s">
        <v>32</v>
      </c>
      <c r="I394" s="6">
        <v>1000.0</v>
      </c>
      <c r="J394" s="7">
        <v>44649.899305555555</v>
      </c>
      <c r="K394" s="8">
        <v>44653.645833333336</v>
      </c>
      <c r="L394" s="7">
        <v>44658.48333333333</v>
      </c>
      <c r="M394" s="4"/>
      <c r="N394" s="9" t="s">
        <v>33</v>
      </c>
      <c r="O394" s="4">
        <v>0.0</v>
      </c>
      <c r="P394" s="4" t="s">
        <v>40</v>
      </c>
      <c r="Q394" s="10">
        <v>3.0</v>
      </c>
      <c r="R394" s="11">
        <f>Enduser_Deliverytime-Order_Create_Time</f>
        <v>8.584027778</v>
      </c>
      <c r="S394" s="11">
        <f>Enduser_Plan_Deliverytime-Order_Create_Time</f>
        <v>3.746527778</v>
      </c>
      <c r="T394" s="11">
        <f>Enduser_Deliverytime-HubVN_Pickup_Time</f>
        <v>0.1201388889</v>
      </c>
      <c r="U394" s="12">
        <f>HubVN_Receiving_Time-HubCN_Pickup_Time</f>
        <v>5.001388889</v>
      </c>
      <c r="V394" s="12">
        <f>Plan_HubVN_Receiving_Time-Plan_HubCN_Pickup_Time</f>
        <v>3.004166667</v>
      </c>
      <c r="W394" s="4" t="s">
        <v>57</v>
      </c>
      <c r="X394" s="13" t="str">
        <f>IF(LEFT(Khu_Vực,4)="Quận","Quận","Huyện")</f>
        <v>Quận</v>
      </c>
      <c r="Y394" s="13" t="str">
        <f>IFS(Grossweight&lt;=1,"A",AND(1&lt;Grossweight,Grossweight&lt;=2),"B",AND(2&lt;Grossweight,Grossweight&lt;=3),"C",AND(3&lt;Grossweight,Grossweight&lt;=4),"D",Grossweight&gt;=4,"E")</f>
        <v>B</v>
      </c>
      <c r="Z39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28000</v>
      </c>
      <c r="AA394"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39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15400</v>
      </c>
      <c r="AC394" s="14">
        <f>IF(Carrier_2="ECLogistics",0.167,IF(Carrier_2="LogExpress",0.139,0.104))</f>
        <v>0.104</v>
      </c>
    </row>
    <row r="395" ht="15.75" customHeight="1">
      <c r="A395" s="15" t="s">
        <v>1219</v>
      </c>
      <c r="B395" s="15" t="s">
        <v>1220</v>
      </c>
      <c r="C395" s="15">
        <v>130020.0</v>
      </c>
      <c r="D395" s="15" t="str">
        <f>HubVN_ID</f>
        <v>LECVNTL</v>
      </c>
      <c r="E395" s="15">
        <v>4.0</v>
      </c>
      <c r="F395" s="15">
        <v>1.0</v>
      </c>
      <c r="G395" s="16" t="s">
        <v>1221</v>
      </c>
      <c r="H395" s="15" t="s">
        <v>32</v>
      </c>
      <c r="I395" s="17">
        <v>79500.0</v>
      </c>
      <c r="J395" s="18">
        <v>44647.87708333333</v>
      </c>
      <c r="K395" s="19">
        <v>44652.407638888886</v>
      </c>
      <c r="L395" s="18">
        <v>44653.47777777778</v>
      </c>
      <c r="M395" s="15"/>
      <c r="N395" s="21" t="s">
        <v>33</v>
      </c>
      <c r="O395" s="15">
        <v>0.0</v>
      </c>
      <c r="P395" s="15" t="s">
        <v>40</v>
      </c>
      <c r="Q395" s="22">
        <v>3.0</v>
      </c>
      <c r="R395" s="23">
        <f>Enduser_Deliverytime-Order_Create_Time</f>
        <v>5.600694444</v>
      </c>
      <c r="S395" s="23">
        <f>Enduser_Plan_Deliverytime-Order_Create_Time</f>
        <v>4.530555556</v>
      </c>
      <c r="T395" s="23">
        <f>Enduser_Deliverytime-HubVN_Pickup_Time</f>
        <v>0.1006944444</v>
      </c>
      <c r="U395" s="24">
        <f>HubVN_Receiving_Time-HubCN_Pickup_Time</f>
        <v>2.005555556</v>
      </c>
      <c r="V395" s="24">
        <f>Plan_HubVN_Receiving_Time-Plan_HubCN_Pickup_Time</f>
        <v>1.502083333</v>
      </c>
      <c r="W395" s="15" t="s">
        <v>49</v>
      </c>
      <c r="X395" s="25" t="str">
        <f>IF(LEFT(Khu_Vực,4)="Quận","Quận","Huyện")</f>
        <v>Quận</v>
      </c>
      <c r="Y395" s="25" t="str">
        <f>IFS(Grossweight&lt;=1,"A",AND(1&lt;Grossweight,Grossweight&lt;=2),"B",AND(2&lt;Grossweight,Grossweight&lt;=3),"C",AND(3&lt;Grossweight,Grossweight&lt;=4),"D",Grossweight&gt;=4,"E")</f>
        <v>A</v>
      </c>
      <c r="Z39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20000</v>
      </c>
      <c r="AA395"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39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395" s="26">
        <f>IF(Carrier_2="ECLogistics",0.167,IF(Carrier_2="LogExpress",0.139,0.104))</f>
        <v>0.139</v>
      </c>
    </row>
    <row r="396" ht="15.75" customHeight="1">
      <c r="A396" s="4" t="s">
        <v>1222</v>
      </c>
      <c r="B396" s="4" t="s">
        <v>1223</v>
      </c>
      <c r="C396" s="4">
        <v>130158.0</v>
      </c>
      <c r="D396" s="4" t="str">
        <f>HubVN_ID</f>
        <v>LECVNLB</v>
      </c>
      <c r="E396" s="4">
        <v>4.0</v>
      </c>
      <c r="F396" s="4">
        <v>4.8</v>
      </c>
      <c r="G396" s="5" t="s">
        <v>1224</v>
      </c>
      <c r="H396" s="4" t="s">
        <v>32</v>
      </c>
      <c r="I396" s="6">
        <v>244800.0</v>
      </c>
      <c r="J396" s="7">
        <v>44647.83888888889</v>
      </c>
      <c r="K396" s="8">
        <v>44652.50902777778</v>
      </c>
      <c r="L396" s="7">
        <v>44653.47361111111</v>
      </c>
      <c r="M396" s="4"/>
      <c r="N396" s="9" t="s">
        <v>33</v>
      </c>
      <c r="O396" s="4">
        <v>0.0</v>
      </c>
      <c r="P396" s="4" t="s">
        <v>40</v>
      </c>
      <c r="Q396" s="10">
        <v>3.0</v>
      </c>
      <c r="R396" s="11">
        <f>Enduser_Deliverytime-Order_Create_Time</f>
        <v>5.634722222</v>
      </c>
      <c r="S396" s="11">
        <f>Enduser_Plan_Deliverytime-Order_Create_Time</f>
        <v>4.670138889</v>
      </c>
      <c r="T396" s="11">
        <f>Enduser_Deliverytime-HubVN_Pickup_Time</f>
        <v>0.1194444444</v>
      </c>
      <c r="U396" s="12">
        <f>HubVN_Receiving_Time-HubCN_Pickup_Time</f>
        <v>2.00625</v>
      </c>
      <c r="V396" s="12">
        <f>Plan_HubVN_Receiving_Time-Plan_HubCN_Pickup_Time</f>
        <v>1.502083333</v>
      </c>
      <c r="W396" s="4" t="s">
        <v>679</v>
      </c>
      <c r="X396" s="13" t="str">
        <f>IF(LEFT(Khu_Vực,4)="Quận","Quận","Huyện")</f>
        <v>Huyện</v>
      </c>
      <c r="Y396" s="13" t="str">
        <f>IFS(Grossweight&lt;=1,"A",AND(1&lt;Grossweight,Grossweight&lt;=2),"B",AND(2&lt;Grossweight,Grossweight&lt;=3),"C",AND(3&lt;Grossweight,Grossweight&lt;=4),"D",Grossweight&gt;=4,"E")</f>
        <v>E</v>
      </c>
      <c r="Z39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85000</v>
      </c>
      <c r="AA39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39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48000</v>
      </c>
      <c r="AC396" s="14">
        <f>IF(Carrier_2="ECLogistics",0.167,IF(Carrier_2="LogExpress",0.139,0.104))</f>
        <v>0.167</v>
      </c>
    </row>
    <row r="397" ht="15.75" customHeight="1">
      <c r="A397" s="15" t="s">
        <v>1225</v>
      </c>
      <c r="B397" s="15" t="s">
        <v>1226</v>
      </c>
      <c r="C397" s="15">
        <v>130373.0</v>
      </c>
      <c r="D397" s="15" t="str">
        <f>HubVN_ID</f>
        <v>LECVNLB</v>
      </c>
      <c r="E397" s="15">
        <v>5.0</v>
      </c>
      <c r="F397" s="15">
        <v>1.1</v>
      </c>
      <c r="G397" s="16" t="s">
        <v>1227</v>
      </c>
      <c r="H397" s="15" t="s">
        <v>32</v>
      </c>
      <c r="I397" s="17">
        <v>233194.0</v>
      </c>
      <c r="J397" s="18">
        <v>44647.381944444445</v>
      </c>
      <c r="K397" s="19">
        <v>44652.42361111111</v>
      </c>
      <c r="L397" s="18">
        <v>44652.72152777778</v>
      </c>
      <c r="M397" s="15"/>
      <c r="N397" s="21" t="s">
        <v>33</v>
      </c>
      <c r="O397" s="15">
        <v>0.0</v>
      </c>
      <c r="P397" s="15" t="s">
        <v>34</v>
      </c>
      <c r="Q397" s="22">
        <v>3.0</v>
      </c>
      <c r="R397" s="23">
        <f>Enduser_Deliverytime-Order_Create_Time</f>
        <v>5.339583333</v>
      </c>
      <c r="S397" s="23">
        <f>Enduser_Plan_Deliverytime-Order_Create_Time</f>
        <v>5.041666667</v>
      </c>
      <c r="T397" s="23">
        <f>Enduser_Deliverytime-HubVN_Pickup_Time</f>
        <v>0.07916666667</v>
      </c>
      <c r="U397" s="24">
        <f>HubVN_Receiving_Time-HubCN_Pickup_Time</f>
        <v>3.004166667</v>
      </c>
      <c r="V397" s="24">
        <f>Plan_HubVN_Receiving_Time-Plan_HubCN_Pickup_Time</f>
        <v>2.003472222</v>
      </c>
      <c r="W397" s="15" t="s">
        <v>120</v>
      </c>
      <c r="X397" s="25" t="str">
        <f>IF(LEFT(Khu_Vực,4)="Quận","Quận","Huyện")</f>
        <v>Quận</v>
      </c>
      <c r="Y397" s="25" t="str">
        <f>IFS(Grossweight&lt;=1,"A",AND(1&lt;Grossweight,Grossweight&lt;=2),"B",AND(2&lt;Grossweight,Grossweight&lt;=3),"C",AND(3&lt;Grossweight,Grossweight&lt;=4),"D",Grossweight&gt;=4,"E")</f>
        <v>B</v>
      </c>
      <c r="Z39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11000</v>
      </c>
      <c r="AA397"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39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12100</v>
      </c>
      <c r="AC397" s="26">
        <f>IF(Carrier_2="ECLogistics",0.167,IF(Carrier_2="LogExpress",0.139,0.104))</f>
        <v>0.104</v>
      </c>
    </row>
    <row r="398" ht="15.75" customHeight="1">
      <c r="A398" s="4" t="s">
        <v>1228</v>
      </c>
      <c r="B398" s="4" t="s">
        <v>1229</v>
      </c>
      <c r="C398" s="4">
        <v>130042.0</v>
      </c>
      <c r="D398" s="4" t="str">
        <f>HubVN_ID</f>
        <v>LECVNHĐ</v>
      </c>
      <c r="E398" s="4">
        <v>4.0</v>
      </c>
      <c r="F398" s="4">
        <v>1.6</v>
      </c>
      <c r="G398" s="5" t="s">
        <v>1230</v>
      </c>
      <c r="H398" s="4" t="s">
        <v>32</v>
      </c>
      <c r="I398" s="6">
        <v>60500.0</v>
      </c>
      <c r="J398" s="7">
        <v>44646.61944444444</v>
      </c>
      <c r="K398" s="8">
        <v>44651.455555555556</v>
      </c>
      <c r="L398" s="7">
        <v>44652.44305555556</v>
      </c>
      <c r="M398" s="4"/>
      <c r="N398" s="9" t="s">
        <v>33</v>
      </c>
      <c r="O398" s="4">
        <v>0.0</v>
      </c>
      <c r="P398" s="4" t="s">
        <v>40</v>
      </c>
      <c r="Q398" s="10">
        <v>3.0</v>
      </c>
      <c r="R398" s="11">
        <f>Enduser_Deliverytime-Order_Create_Time</f>
        <v>5.823611111</v>
      </c>
      <c r="S398" s="11">
        <f>Enduser_Plan_Deliverytime-Order_Create_Time</f>
        <v>4.836111111</v>
      </c>
      <c r="T398" s="11">
        <f>Enduser_Deliverytime-HubVN_Pickup_Time</f>
        <v>0.11875</v>
      </c>
      <c r="U398" s="12">
        <f>HubVN_Receiving_Time-HubCN_Pickup_Time</f>
        <v>3.000694444</v>
      </c>
      <c r="V398" s="12">
        <f>Plan_HubVN_Receiving_Time-Plan_HubCN_Pickup_Time</f>
        <v>2.005555556</v>
      </c>
      <c r="W398" s="4" t="s">
        <v>137</v>
      </c>
      <c r="X398" s="13" t="str">
        <f>IF(LEFT(Khu_Vực,4)="Quận","Quận","Huyện")</f>
        <v>Quận</v>
      </c>
      <c r="Y398" s="13" t="str">
        <f>IFS(Grossweight&lt;=1,"A",AND(1&lt;Grossweight,Grossweight&lt;=2),"B",AND(2&lt;Grossweight,Grossweight&lt;=3),"C",AND(3&lt;Grossweight,Grossweight&lt;=4),"D",Grossweight&gt;=4,"E")</f>
        <v>B</v>
      </c>
      <c r="Z39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32000</v>
      </c>
      <c r="AA398"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39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17600</v>
      </c>
      <c r="AC398" s="14">
        <f>IF(Carrier_2="ECLogistics",0.167,IF(Carrier_2="LogExpress",0.139,0.104))</f>
        <v>0.104</v>
      </c>
    </row>
    <row r="399" ht="15.75" customHeight="1">
      <c r="A399" s="15" t="s">
        <v>1231</v>
      </c>
      <c r="B399" s="15" t="s">
        <v>1232</v>
      </c>
      <c r="C399" s="15">
        <v>130041.0</v>
      </c>
      <c r="D399" s="15" t="str">
        <f>HubVN_ID</f>
        <v>LECVNLB</v>
      </c>
      <c r="E399" s="15">
        <v>5.0</v>
      </c>
      <c r="F399" s="15">
        <v>3.4</v>
      </c>
      <c r="G399" s="16" t="s">
        <v>1233</v>
      </c>
      <c r="H399" s="15" t="s">
        <v>53</v>
      </c>
      <c r="I399" s="17">
        <v>0.0</v>
      </c>
      <c r="J399" s="18">
        <v>44644.740277777775</v>
      </c>
      <c r="K399" s="19">
        <v>44651.404861111114</v>
      </c>
      <c r="L399" s="18">
        <v>44652.49513888889</v>
      </c>
      <c r="M399" s="15"/>
      <c r="N399" s="21" t="s">
        <v>33</v>
      </c>
      <c r="O399" s="15">
        <v>0.0</v>
      </c>
      <c r="P399" s="15" t="s">
        <v>40</v>
      </c>
      <c r="Q399" s="22">
        <v>1.0</v>
      </c>
      <c r="R399" s="23">
        <f>Enduser_Deliverytime-Order_Create_Time</f>
        <v>7.754861111</v>
      </c>
      <c r="S399" s="23">
        <f>Enduser_Plan_Deliverytime-Order_Create_Time</f>
        <v>6.664583333</v>
      </c>
      <c r="T399" s="23">
        <f>Enduser_Deliverytime-HubVN_Pickup_Time</f>
        <v>0.1208333333</v>
      </c>
      <c r="U399" s="24">
        <f>HubVN_Receiving_Time-HubCN_Pickup_Time</f>
        <v>3.00625</v>
      </c>
      <c r="V399" s="24">
        <f>Plan_HubVN_Receiving_Time-Plan_HubCN_Pickup_Time</f>
        <v>2.003472222</v>
      </c>
      <c r="W399" s="15" t="s">
        <v>97</v>
      </c>
      <c r="X399" s="25" t="str">
        <f>IF(LEFT(Khu_Vực,4)="Quận","Quận","Huyện")</f>
        <v>Quận</v>
      </c>
      <c r="Y399" s="25" t="str">
        <f>IFS(Grossweight&lt;=1,"A",AND(1&lt;Grossweight,Grossweight&lt;=2),"B",AND(2&lt;Grossweight,Grossweight&lt;=3),"C",AND(3&lt;Grossweight,Grossweight&lt;=4),"D",Grossweight&gt;=4,"E")</f>
        <v>D</v>
      </c>
      <c r="Z39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61000</v>
      </c>
      <c r="AA39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39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34000</v>
      </c>
      <c r="AC399" s="26">
        <f>IF(Carrier_2="ECLogistics",0.167,IF(Carrier_2="LogExpress",0.139,0.104))</f>
        <v>0.167</v>
      </c>
    </row>
    <row r="400" ht="15.75" customHeight="1">
      <c r="A400" s="4" t="s">
        <v>1234</v>
      </c>
      <c r="B400" s="4" t="s">
        <v>1235</v>
      </c>
      <c r="C400" s="4">
        <v>130352.0</v>
      </c>
      <c r="D400" s="4" t="str">
        <f>HubVN_ID</f>
        <v>LECVNTL</v>
      </c>
      <c r="E400" s="4">
        <v>5.0</v>
      </c>
      <c r="F400" s="4">
        <v>1.9</v>
      </c>
      <c r="G400" s="5" t="s">
        <v>1236</v>
      </c>
      <c r="H400" s="4" t="s">
        <v>53</v>
      </c>
      <c r="I400" s="6">
        <v>0.0</v>
      </c>
      <c r="J400" s="7">
        <v>44650.31805555556</v>
      </c>
      <c r="K400" s="8">
        <v>44654.63125</v>
      </c>
      <c r="L400" s="7">
        <v>44655.73055555556</v>
      </c>
      <c r="M400" s="4"/>
      <c r="N400" s="9" t="s">
        <v>33</v>
      </c>
      <c r="O400" s="4">
        <v>0.0</v>
      </c>
      <c r="P400" s="4" t="s">
        <v>34</v>
      </c>
      <c r="Q400" s="10">
        <v>3.0</v>
      </c>
      <c r="R400" s="11">
        <f>Enduser_Deliverytime-Order_Create_Time</f>
        <v>5.4125</v>
      </c>
      <c r="S400" s="11">
        <f>Enduser_Plan_Deliverytime-Order_Create_Time</f>
        <v>4.313194444</v>
      </c>
      <c r="T400" s="11">
        <f>Enduser_Deliverytime-HubVN_Pickup_Time</f>
        <v>0.08263888889</v>
      </c>
      <c r="U400" s="12">
        <f>HubVN_Receiving_Time-HubCN_Pickup_Time</f>
        <v>3.005555556</v>
      </c>
      <c r="V400" s="12">
        <f>Plan_HubVN_Receiving_Time-Plan_HubCN_Pickup_Time</f>
        <v>3.004861111</v>
      </c>
      <c r="W400" s="4" t="s">
        <v>49</v>
      </c>
      <c r="X400" s="13" t="str">
        <f>IF(LEFT(Khu_Vực,4)="Quận","Quận","Huyện")</f>
        <v>Quận</v>
      </c>
      <c r="Y400" s="13" t="str">
        <f>IFS(Grossweight&lt;=1,"A",AND(1&lt;Grossweight,Grossweight&lt;=2),"B",AND(2&lt;Grossweight,Grossweight&lt;=3),"C",AND(3&lt;Grossweight,Grossweight&lt;=4),"D",Grossweight&gt;=4,"E")</f>
        <v>B</v>
      </c>
      <c r="Z40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19000</v>
      </c>
      <c r="AA400"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40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20900</v>
      </c>
      <c r="AC400" s="14">
        <f>IF(Carrier_2="ECLogistics",0.167,IF(Carrier_2="LogExpress",0.139,0.104))</f>
        <v>0.104</v>
      </c>
    </row>
    <row r="401" ht="15.75" customHeight="1">
      <c r="A401" s="15" t="s">
        <v>1237</v>
      </c>
      <c r="B401" s="15" t="s">
        <v>1238</v>
      </c>
      <c r="C401" s="15">
        <v>130202.0</v>
      </c>
      <c r="D401" s="15" t="str">
        <f>HubVN_ID</f>
        <v>LECVNTL</v>
      </c>
      <c r="E401" s="15">
        <v>4.0</v>
      </c>
      <c r="F401" s="15">
        <v>1.2</v>
      </c>
      <c r="G401" s="16" t="s">
        <v>1239</v>
      </c>
      <c r="H401" s="15" t="s">
        <v>32</v>
      </c>
      <c r="I401" s="17">
        <v>525000.0</v>
      </c>
      <c r="J401" s="18">
        <v>44649.836805555555</v>
      </c>
      <c r="K401" s="19">
        <v>44655.643055555556</v>
      </c>
      <c r="L401" s="18">
        <v>44655.76111111111</v>
      </c>
      <c r="M401" s="15"/>
      <c r="N401" s="21" t="s">
        <v>33</v>
      </c>
      <c r="O401" s="15">
        <v>0.0</v>
      </c>
      <c r="P401" s="15" t="s">
        <v>40</v>
      </c>
      <c r="Q401" s="22">
        <v>3.0</v>
      </c>
      <c r="R401" s="23">
        <f>Enduser_Deliverytime-Order_Create_Time</f>
        <v>5.924305556</v>
      </c>
      <c r="S401" s="23">
        <f>Enduser_Plan_Deliverytime-Order_Create_Time</f>
        <v>5.80625</v>
      </c>
      <c r="T401" s="23">
        <f>Enduser_Deliverytime-HubVN_Pickup_Time</f>
        <v>0.1472222222</v>
      </c>
      <c r="U401" s="24">
        <f>HubVN_Receiving_Time-HubCN_Pickup_Time</f>
        <v>3.00625</v>
      </c>
      <c r="V401" s="24">
        <f>Plan_HubVN_Receiving_Time-Plan_HubCN_Pickup_Time</f>
        <v>1.505555556</v>
      </c>
      <c r="W401" s="15" t="s">
        <v>41</v>
      </c>
      <c r="X401" s="25" t="str">
        <f>IF(LEFT(Khu_Vực,4)="Quận","Quận","Huyện")</f>
        <v>Huyện</v>
      </c>
      <c r="Y401" s="25" t="str">
        <f>IFS(Grossweight&lt;=1,"A",AND(1&lt;Grossweight,Grossweight&lt;=2),"B",AND(2&lt;Grossweight,Grossweight&lt;=3),"C",AND(3&lt;Grossweight,Grossweight&lt;=4),"D",Grossweight&gt;=4,"E")</f>
        <v>B</v>
      </c>
      <c r="Z40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30000</v>
      </c>
      <c r="AA40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40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12000</v>
      </c>
      <c r="AC401" s="26">
        <f>IF(Carrier_2="ECLogistics",0.167,IF(Carrier_2="LogExpress",0.139,0.104))</f>
        <v>0.167</v>
      </c>
    </row>
    <row r="402" ht="15.75" customHeight="1">
      <c r="A402" s="4" t="s">
        <v>1240</v>
      </c>
      <c r="B402" s="4" t="s">
        <v>1188</v>
      </c>
      <c r="C402" s="4">
        <v>130197.0</v>
      </c>
      <c r="D402" s="4" t="str">
        <f>HubVN_ID</f>
        <v>LECVNLB</v>
      </c>
      <c r="E402" s="4">
        <v>3.0</v>
      </c>
      <c r="F402" s="4">
        <v>1.0</v>
      </c>
      <c r="G402" s="5" t="s">
        <v>1241</v>
      </c>
      <c r="H402" s="4" t="s">
        <v>32</v>
      </c>
      <c r="I402" s="6">
        <v>19000.0</v>
      </c>
      <c r="J402" s="7">
        <v>44649.38402777778</v>
      </c>
      <c r="K402" s="8">
        <v>44652.50347222222</v>
      </c>
      <c r="L402" s="7">
        <v>44653.606944444444</v>
      </c>
      <c r="M402" s="4"/>
      <c r="N402" s="9" t="s">
        <v>33</v>
      </c>
      <c r="O402" s="4">
        <v>0.0</v>
      </c>
      <c r="P402" s="4" t="s">
        <v>34</v>
      </c>
      <c r="Q402" s="10">
        <v>3.0</v>
      </c>
      <c r="R402" s="11">
        <f>Enduser_Deliverytime-Order_Create_Time</f>
        <v>4.222916667</v>
      </c>
      <c r="S402" s="11">
        <f>Enduser_Plan_Deliverytime-Order_Create_Time</f>
        <v>3.119444444</v>
      </c>
      <c r="T402" s="11">
        <f>Enduser_Deliverytime-HubVN_Pickup_Time</f>
        <v>0.2027777778</v>
      </c>
      <c r="U402" s="12">
        <f>HubVN_Receiving_Time-HubCN_Pickup_Time</f>
        <v>2.001388889</v>
      </c>
      <c r="V402" s="12">
        <f>Plan_HubVN_Receiving_Time-Plan_HubCN_Pickup_Time</f>
        <v>2.001388889</v>
      </c>
      <c r="W402" s="4" t="s">
        <v>679</v>
      </c>
      <c r="X402" s="13" t="str">
        <f>IF(LEFT(Khu_Vực,4)="Quận","Quận","Huyện")</f>
        <v>Huyện</v>
      </c>
      <c r="Y402" s="13" t="str">
        <f>IFS(Grossweight&lt;=1,"A",AND(1&lt;Grossweight,Grossweight&lt;=2),"B",AND(2&lt;Grossweight,Grossweight&lt;=3),"C",AND(3&lt;Grossweight,Grossweight&lt;=4),"D",Grossweight&gt;=4,"E")</f>
        <v>A</v>
      </c>
      <c r="Z40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10000</v>
      </c>
      <c r="AA402"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40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10000</v>
      </c>
      <c r="AC402" s="14">
        <f>IF(Carrier_2="ECLogistics",0.167,IF(Carrier_2="LogExpress",0.139,0.104))</f>
        <v>0.167</v>
      </c>
    </row>
    <row r="403" ht="15.75" customHeight="1">
      <c r="A403" s="15" t="s">
        <v>1242</v>
      </c>
      <c r="B403" s="15" t="s">
        <v>1243</v>
      </c>
      <c r="C403" s="15">
        <v>130019.0</v>
      </c>
      <c r="D403" s="15" t="str">
        <f>HubVN_ID</f>
        <v>LECVNTL</v>
      </c>
      <c r="E403" s="15">
        <v>3.0</v>
      </c>
      <c r="F403" s="15">
        <v>0.1</v>
      </c>
      <c r="G403" s="16" t="s">
        <v>1244</v>
      </c>
      <c r="H403" s="15" t="s">
        <v>32</v>
      </c>
      <c r="I403" s="17">
        <v>2720.0</v>
      </c>
      <c r="J403" s="18">
        <v>44647.33611111111</v>
      </c>
      <c r="K403" s="19">
        <v>44652.643055555556</v>
      </c>
      <c r="L403" s="18">
        <v>44652.87152777778</v>
      </c>
      <c r="M403" s="15"/>
      <c r="N403" s="21" t="s">
        <v>33</v>
      </c>
      <c r="O403" s="15">
        <v>0.0</v>
      </c>
      <c r="P403" s="15" t="s">
        <v>34</v>
      </c>
      <c r="Q403" s="22">
        <v>3.0</v>
      </c>
      <c r="R403" s="23">
        <f>Enduser_Deliverytime-Order_Create_Time</f>
        <v>5.535416667</v>
      </c>
      <c r="S403" s="23">
        <f>Enduser_Plan_Deliverytime-Order_Create_Time</f>
        <v>5.306944444</v>
      </c>
      <c r="T403" s="23">
        <f>Enduser_Deliverytime-HubVN_Pickup_Time</f>
        <v>0.2493055556</v>
      </c>
      <c r="U403" s="24">
        <f>HubVN_Receiving_Time-HubCN_Pickup_Time</f>
        <v>2.504861111</v>
      </c>
      <c r="V403" s="24">
        <f>Plan_HubVN_Receiving_Time-Plan_HubCN_Pickup_Time</f>
        <v>3.50625</v>
      </c>
      <c r="W403" s="15" t="s">
        <v>41</v>
      </c>
      <c r="X403" s="25" t="str">
        <f>IF(LEFT(Khu_Vực,4)="Quận","Quận","Huyện")</f>
        <v>Huyện</v>
      </c>
      <c r="Y403" s="25" t="str">
        <f>IFS(Grossweight&lt;=1,"A",AND(1&lt;Grossweight,Grossweight&lt;=2),"B",AND(2&lt;Grossweight,Grossweight&lt;=3),"C",AND(3&lt;Grossweight,Grossweight&lt;=4),"D",Grossweight&gt;=4,"E")</f>
        <v>A</v>
      </c>
      <c r="Z40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800</v>
      </c>
      <c r="AA40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40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800</v>
      </c>
      <c r="AC403" s="26">
        <f>IF(Carrier_2="ECLogistics",0.167,IF(Carrier_2="LogExpress",0.139,0.104))</f>
        <v>0.167</v>
      </c>
    </row>
    <row r="404" ht="15.75" customHeight="1">
      <c r="A404" s="4" t="s">
        <v>1245</v>
      </c>
      <c r="B404" s="4" t="s">
        <v>1246</v>
      </c>
      <c r="C404" s="4">
        <v>130205.0</v>
      </c>
      <c r="D404" s="4" t="str">
        <f>HubVN_ID</f>
        <v>LECVNTL</v>
      </c>
      <c r="E404" s="4">
        <v>5.0</v>
      </c>
      <c r="F404" s="4">
        <v>4.1</v>
      </c>
      <c r="G404" s="5" t="s">
        <v>1247</v>
      </c>
      <c r="H404" s="4" t="s">
        <v>32</v>
      </c>
      <c r="I404" s="6">
        <v>560500.0</v>
      </c>
      <c r="J404" s="7">
        <v>44646.85</v>
      </c>
      <c r="K404" s="8">
        <v>44652.376388888886</v>
      </c>
      <c r="L404" s="7">
        <v>44652.6375</v>
      </c>
      <c r="M404" s="4"/>
      <c r="N404" s="9" t="s">
        <v>33</v>
      </c>
      <c r="O404" s="4">
        <v>0.0</v>
      </c>
      <c r="P404" s="4" t="s">
        <v>40</v>
      </c>
      <c r="Q404" s="10">
        <v>3.0</v>
      </c>
      <c r="R404" s="11">
        <f>Enduser_Deliverytime-Order_Create_Time</f>
        <v>5.7875</v>
      </c>
      <c r="S404" s="11">
        <f>Enduser_Plan_Deliverytime-Order_Create_Time</f>
        <v>5.526388889</v>
      </c>
      <c r="T404" s="11">
        <f>Enduser_Deliverytime-HubVN_Pickup_Time</f>
        <v>0.08888888889</v>
      </c>
      <c r="U404" s="12">
        <f>HubVN_Receiving_Time-HubCN_Pickup_Time</f>
        <v>3.005555556</v>
      </c>
      <c r="V404" s="12">
        <f>Plan_HubVN_Receiving_Time-Plan_HubCN_Pickup_Time</f>
        <v>2.000694444</v>
      </c>
      <c r="W404" s="4" t="s">
        <v>49</v>
      </c>
      <c r="X404" s="13" t="str">
        <f>IF(LEFT(Khu_Vực,4)="Quận","Quận","Huyện")</f>
        <v>Quận</v>
      </c>
      <c r="Y404" s="13" t="str">
        <f>IFS(Grossweight&lt;=1,"A",AND(1&lt;Grossweight,Grossweight&lt;=2),"B",AND(2&lt;Grossweight,Grossweight&lt;=3),"C",AND(3&lt;Grossweight,Grossweight&lt;=4),"D",Grossweight&gt;=4,"E")</f>
        <v>E</v>
      </c>
      <c r="Z40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62750</v>
      </c>
      <c r="AA40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40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41000</v>
      </c>
      <c r="AC404" s="14">
        <f>IF(Carrier_2="ECLogistics",0.167,IF(Carrier_2="LogExpress",0.139,0.104))</f>
        <v>0.167</v>
      </c>
    </row>
    <row r="405" ht="15.75" customHeight="1">
      <c r="A405" s="15" t="s">
        <v>1248</v>
      </c>
      <c r="B405" s="15" t="s">
        <v>1249</v>
      </c>
      <c r="C405" s="15">
        <v>130013.0</v>
      </c>
      <c r="D405" s="15" t="str">
        <f>HubVN_ID</f>
        <v>LECVNLB</v>
      </c>
      <c r="E405" s="15">
        <v>4.0</v>
      </c>
      <c r="F405" s="15">
        <v>1.4</v>
      </c>
      <c r="G405" s="16" t="s">
        <v>1250</v>
      </c>
      <c r="H405" s="15" t="s">
        <v>32</v>
      </c>
      <c r="I405" s="17">
        <v>73220.0</v>
      </c>
      <c r="J405" s="18">
        <v>44649.93819444445</v>
      </c>
      <c r="K405" s="19">
        <v>44653.43680555555</v>
      </c>
      <c r="L405" s="18">
        <v>44657.592361111114</v>
      </c>
      <c r="M405" s="15"/>
      <c r="N405" s="21" t="s">
        <v>33</v>
      </c>
      <c r="O405" s="15">
        <v>0.0</v>
      </c>
      <c r="P405" s="15" t="s">
        <v>34</v>
      </c>
      <c r="Q405" s="22">
        <v>3.0</v>
      </c>
      <c r="R405" s="23">
        <f>Enduser_Deliverytime-Order_Create_Time</f>
        <v>7.654166667</v>
      </c>
      <c r="S405" s="23">
        <f>Enduser_Plan_Deliverytime-Order_Create_Time</f>
        <v>3.498611111</v>
      </c>
      <c r="T405" s="23">
        <f>Enduser_Deliverytime-HubVN_Pickup_Time</f>
        <v>0.2027777778</v>
      </c>
      <c r="U405" s="24">
        <f>HubVN_Receiving_Time-HubCN_Pickup_Time</f>
        <v>6.005555556</v>
      </c>
      <c r="V405" s="24">
        <f>Plan_HubVN_Receiving_Time-Plan_HubCN_Pickup_Time</f>
        <v>3.002083333</v>
      </c>
      <c r="W405" s="15" t="s">
        <v>71</v>
      </c>
      <c r="X405" s="25" t="str">
        <f>IF(LEFT(Khu_Vực,4)="Quận","Quận","Huyện")</f>
        <v>Quận</v>
      </c>
      <c r="Y405" s="25" t="str">
        <f>IFS(Grossweight&lt;=1,"A",AND(1&lt;Grossweight,Grossweight&lt;=2),"B",AND(2&lt;Grossweight,Grossweight&lt;=3),"C",AND(3&lt;Grossweight,Grossweight&lt;=4),"D",Grossweight&gt;=4,"E")</f>
        <v>B</v>
      </c>
      <c r="Z40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14000</v>
      </c>
      <c r="AA405"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40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15400</v>
      </c>
      <c r="AC405" s="26">
        <f>IF(Carrier_2="ECLogistics",0.167,IF(Carrier_2="LogExpress",0.139,0.104))</f>
        <v>0.104</v>
      </c>
    </row>
    <row r="406" ht="15.75" customHeight="1">
      <c r="A406" s="4" t="s">
        <v>1251</v>
      </c>
      <c r="B406" s="4" t="s">
        <v>1252</v>
      </c>
      <c r="C406" s="4">
        <v>130160.0</v>
      </c>
      <c r="D406" s="4" t="str">
        <f>HubVN_ID</f>
        <v>LECVNLB</v>
      </c>
      <c r="E406" s="4">
        <v>2.0</v>
      </c>
      <c r="F406" s="4">
        <v>1.4</v>
      </c>
      <c r="G406" s="5" t="s">
        <v>1253</v>
      </c>
      <c r="H406" s="4" t="s">
        <v>32</v>
      </c>
      <c r="I406" s="6">
        <v>23000.0</v>
      </c>
      <c r="J406" s="7">
        <v>44649.62013888889</v>
      </c>
      <c r="K406" s="8">
        <v>44654.42638888889</v>
      </c>
      <c r="L406" s="7">
        <v>44655.58541666667</v>
      </c>
      <c r="M406" s="4"/>
      <c r="N406" s="9" t="s">
        <v>33</v>
      </c>
      <c r="O406" s="4">
        <v>0.0</v>
      </c>
      <c r="P406" s="4" t="s">
        <v>34</v>
      </c>
      <c r="Q406" s="10">
        <v>3.0</v>
      </c>
      <c r="R406" s="11">
        <f>Enduser_Deliverytime-Order_Create_Time</f>
        <v>5.965277778</v>
      </c>
      <c r="S406" s="11">
        <f>Enduser_Plan_Deliverytime-Order_Create_Time</f>
        <v>4.80625</v>
      </c>
      <c r="T406" s="11">
        <f>Enduser_Deliverytime-HubVN_Pickup_Time</f>
        <v>0.2048611111</v>
      </c>
      <c r="U406" s="12">
        <f>HubVN_Receiving_Time-HubCN_Pickup_Time</f>
        <v>3.004861111</v>
      </c>
      <c r="V406" s="12">
        <f>Plan_HubVN_Receiving_Time-Plan_HubCN_Pickup_Time</f>
        <v>3.003472222</v>
      </c>
      <c r="W406" s="4" t="s">
        <v>71</v>
      </c>
      <c r="X406" s="13" t="str">
        <f>IF(LEFT(Khu_Vực,4)="Quận","Quận","Huyện")</f>
        <v>Quận</v>
      </c>
      <c r="Y406" s="13" t="str">
        <f>IFS(Grossweight&lt;=1,"A",AND(1&lt;Grossweight,Grossweight&lt;=2),"B",AND(2&lt;Grossweight,Grossweight&lt;=3),"C",AND(3&lt;Grossweight,Grossweight&lt;=4),"D",Grossweight&gt;=4,"E")</f>
        <v>B</v>
      </c>
      <c r="Z40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14000</v>
      </c>
      <c r="AA406"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40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15400</v>
      </c>
      <c r="AC406" s="14">
        <f>IF(Carrier_2="ECLogistics",0.167,IF(Carrier_2="LogExpress",0.139,0.104))</f>
        <v>0.104</v>
      </c>
    </row>
    <row r="407" ht="15.75" customHeight="1">
      <c r="A407" s="15" t="s">
        <v>1254</v>
      </c>
      <c r="B407" s="15" t="s">
        <v>1255</v>
      </c>
      <c r="C407" s="15">
        <v>130002.0</v>
      </c>
      <c r="D407" s="15" t="str">
        <f>HubVN_ID</f>
        <v>LECVNLB</v>
      </c>
      <c r="E407" s="15">
        <v>1.0</v>
      </c>
      <c r="F407" s="15">
        <v>1.5</v>
      </c>
      <c r="G407" s="16" t="s">
        <v>1256</v>
      </c>
      <c r="H407" s="15" t="s">
        <v>32</v>
      </c>
      <c r="I407" s="17">
        <v>3300.0</v>
      </c>
      <c r="J407" s="18">
        <v>44650.504166666666</v>
      </c>
      <c r="K407" s="19">
        <v>44654.683333333334</v>
      </c>
      <c r="L407" s="18">
        <v>44654.76666666667</v>
      </c>
      <c r="M407" s="15"/>
      <c r="N407" s="21" t="s">
        <v>33</v>
      </c>
      <c r="O407" s="15">
        <v>0.0</v>
      </c>
      <c r="P407" s="15" t="s">
        <v>40</v>
      </c>
      <c r="Q407" s="22">
        <v>3.0</v>
      </c>
      <c r="R407" s="23">
        <f>Enduser_Deliverytime-Order_Create_Time</f>
        <v>4.2625</v>
      </c>
      <c r="S407" s="23">
        <f>Enduser_Plan_Deliverytime-Order_Create_Time</f>
        <v>4.179166667</v>
      </c>
      <c r="T407" s="23">
        <f>Enduser_Deliverytime-HubVN_Pickup_Time</f>
        <v>0.1479166667</v>
      </c>
      <c r="U407" s="24">
        <f>HubVN_Receiving_Time-HubCN_Pickup_Time</f>
        <v>1.834722222</v>
      </c>
      <c r="V407" s="24">
        <f>Plan_HubVN_Receiving_Time-Plan_HubCN_Pickup_Time</f>
        <v>3.501388889</v>
      </c>
      <c r="W407" s="15" t="s">
        <v>120</v>
      </c>
      <c r="X407" s="25" t="str">
        <f>IF(LEFT(Khu_Vực,4)="Quận","Quận","Huyện")</f>
        <v>Quận</v>
      </c>
      <c r="Y407" s="25" t="str">
        <f>IFS(Grossweight&lt;=1,"A",AND(1&lt;Grossweight,Grossweight&lt;=2),"B",AND(2&lt;Grossweight,Grossweight&lt;=3),"C",AND(3&lt;Grossweight,Grossweight&lt;=4),"D",Grossweight&gt;=4,"E")</f>
        <v>B</v>
      </c>
      <c r="Z40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30000</v>
      </c>
      <c r="AA407"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40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16500</v>
      </c>
      <c r="AC407" s="26">
        <f>IF(Carrier_2="ECLogistics",0.167,IF(Carrier_2="LogExpress",0.139,0.104))</f>
        <v>0.104</v>
      </c>
    </row>
    <row r="408" ht="15.75" customHeight="1">
      <c r="A408" s="4" t="s">
        <v>1257</v>
      </c>
      <c r="B408" s="4" t="s">
        <v>1258</v>
      </c>
      <c r="C408" s="4">
        <v>130400.0</v>
      </c>
      <c r="D408" s="4" t="str">
        <f>HubVN_ID</f>
        <v>LECVNHĐ</v>
      </c>
      <c r="E408" s="4">
        <v>2.0</v>
      </c>
      <c r="F408" s="4">
        <v>2.8</v>
      </c>
      <c r="G408" s="5" t="s">
        <v>1259</v>
      </c>
      <c r="H408" s="4" t="s">
        <v>32</v>
      </c>
      <c r="I408" s="6">
        <v>209000.0</v>
      </c>
      <c r="J408" s="7">
        <v>44647.33194444444</v>
      </c>
      <c r="K408" s="8">
        <v>44651.677777777775</v>
      </c>
      <c r="L408" s="7">
        <v>44652.86736111111</v>
      </c>
      <c r="M408" s="4"/>
      <c r="N408" s="9" t="s">
        <v>33</v>
      </c>
      <c r="O408" s="4">
        <v>0.0</v>
      </c>
      <c r="P408" s="4" t="s">
        <v>34</v>
      </c>
      <c r="Q408" s="10">
        <v>3.0</v>
      </c>
      <c r="R408" s="11">
        <f>Enduser_Deliverytime-Order_Create_Time</f>
        <v>5.535416667</v>
      </c>
      <c r="S408" s="11">
        <f>Enduser_Plan_Deliverytime-Order_Create_Time</f>
        <v>4.345833333</v>
      </c>
      <c r="T408" s="11">
        <f>Enduser_Deliverytime-HubVN_Pickup_Time</f>
        <v>0.2479166667</v>
      </c>
      <c r="U408" s="12">
        <f>HubVN_Receiving_Time-HubCN_Pickup_Time</f>
        <v>3.002083333</v>
      </c>
      <c r="V408" s="12">
        <f>Plan_HubVN_Receiving_Time-Plan_HubCN_Pickup_Time</f>
        <v>2.005555556</v>
      </c>
      <c r="W408" s="4" t="s">
        <v>45</v>
      </c>
      <c r="X408" s="13" t="str">
        <f>IF(LEFT(Khu_Vực,4)="Quận","Quận","Huyện")</f>
        <v>Quận</v>
      </c>
      <c r="Y408" s="13" t="str">
        <f>IFS(Grossweight&lt;=1,"A",AND(1&lt;Grossweight,Grossweight&lt;=2),"B",AND(2&lt;Grossweight,Grossweight&lt;=3),"C",AND(3&lt;Grossweight,Grossweight&lt;=4),"D",Grossweight&gt;=4,"E")</f>
        <v>C</v>
      </c>
      <c r="Z40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28000</v>
      </c>
      <c r="AA40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40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28000</v>
      </c>
      <c r="AC408" s="14">
        <f>IF(Carrier_2="ECLogistics",0.167,IF(Carrier_2="LogExpress",0.139,0.104))</f>
        <v>0.167</v>
      </c>
    </row>
    <row r="409" ht="15.75" customHeight="1">
      <c r="A409" s="15" t="s">
        <v>1260</v>
      </c>
      <c r="B409" s="15" t="s">
        <v>1261</v>
      </c>
      <c r="C409" s="15">
        <v>130395.0</v>
      </c>
      <c r="D409" s="15" t="str">
        <f>HubVN_ID</f>
        <v>LECVNHĐ</v>
      </c>
      <c r="E409" s="15">
        <v>2.0</v>
      </c>
      <c r="F409" s="15">
        <v>1.3</v>
      </c>
      <c r="G409" s="16" t="s">
        <v>1262</v>
      </c>
      <c r="H409" s="15" t="s">
        <v>53</v>
      </c>
      <c r="I409" s="17">
        <v>0.0</v>
      </c>
      <c r="J409" s="18">
        <v>44647.17569444444</v>
      </c>
      <c r="K409" s="19">
        <v>44653.763194444444</v>
      </c>
      <c r="L409" s="18">
        <v>44654.73125</v>
      </c>
      <c r="M409" s="15"/>
      <c r="N409" s="21" t="s">
        <v>33</v>
      </c>
      <c r="O409" s="15">
        <v>0.0</v>
      </c>
      <c r="P409" s="15" t="s">
        <v>34</v>
      </c>
      <c r="Q409" s="22">
        <v>1.0</v>
      </c>
      <c r="R409" s="23">
        <f>Enduser_Deliverytime-Order_Create_Time</f>
        <v>7.555555556</v>
      </c>
      <c r="S409" s="23">
        <f>Enduser_Plan_Deliverytime-Order_Create_Time</f>
        <v>6.5875</v>
      </c>
      <c r="T409" s="23">
        <f>Enduser_Deliverytime-HubVN_Pickup_Time</f>
        <v>0.08194444444</v>
      </c>
      <c r="U409" s="24">
        <f>HubVN_Receiving_Time-HubCN_Pickup_Time</f>
        <v>3.502083333</v>
      </c>
      <c r="V409" s="24">
        <f>Plan_HubVN_Receiving_Time-Plan_HubCN_Pickup_Time</f>
        <v>3.005555556</v>
      </c>
      <c r="W409" s="15" t="s">
        <v>954</v>
      </c>
      <c r="X409" s="25" t="str">
        <f>IF(LEFT(Khu_Vực,4)="Quận","Quận","Huyện")</f>
        <v>Huyện</v>
      </c>
      <c r="Y409" s="25" t="str">
        <f>IFS(Grossweight&lt;=1,"A",AND(1&lt;Grossweight,Grossweight&lt;=2),"B",AND(2&lt;Grossweight,Grossweight&lt;=3),"C",AND(3&lt;Grossweight,Grossweight&lt;=4),"D",Grossweight&gt;=4,"E")</f>
        <v>B</v>
      </c>
      <c r="Z40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13000</v>
      </c>
      <c r="AA40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40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13000</v>
      </c>
      <c r="AC409" s="26">
        <f>IF(Carrier_2="ECLogistics",0.167,IF(Carrier_2="LogExpress",0.139,0.104))</f>
        <v>0.167</v>
      </c>
    </row>
    <row r="410" ht="15.75" customHeight="1">
      <c r="A410" s="4" t="s">
        <v>1263</v>
      </c>
      <c r="B410" s="4" t="s">
        <v>1264</v>
      </c>
      <c r="C410" s="4">
        <v>130018.0</v>
      </c>
      <c r="D410" s="4" t="str">
        <f>HubVN_ID</f>
        <v>LECVNTL</v>
      </c>
      <c r="E410" s="4">
        <v>1.0</v>
      </c>
      <c r="F410" s="4">
        <v>0.2</v>
      </c>
      <c r="G410" s="5" t="s">
        <v>1265</v>
      </c>
      <c r="H410" s="4" t="s">
        <v>32</v>
      </c>
      <c r="I410" s="6">
        <v>227700.0</v>
      </c>
      <c r="J410" s="7">
        <v>44648.33125</v>
      </c>
      <c r="K410" s="8">
        <v>44653.38263888889</v>
      </c>
      <c r="L410" s="7">
        <v>44653.76666666667</v>
      </c>
      <c r="M410" s="4"/>
      <c r="N410" s="9" t="s">
        <v>33</v>
      </c>
      <c r="O410" s="4">
        <v>0.0</v>
      </c>
      <c r="P410" s="4" t="s">
        <v>40</v>
      </c>
      <c r="Q410" s="10">
        <v>3.0</v>
      </c>
      <c r="R410" s="11">
        <f>Enduser_Deliverytime-Order_Create_Time</f>
        <v>5.435416667</v>
      </c>
      <c r="S410" s="11">
        <f>Enduser_Plan_Deliverytime-Order_Create_Time</f>
        <v>5.051388889</v>
      </c>
      <c r="T410" s="11">
        <f>Enduser_Deliverytime-HubVN_Pickup_Time</f>
        <v>0.1444444444</v>
      </c>
      <c r="U410" s="12">
        <f>HubVN_Receiving_Time-HubCN_Pickup_Time</f>
        <v>3.500694444</v>
      </c>
      <c r="V410" s="12">
        <f>Plan_HubVN_Receiving_Time-Plan_HubCN_Pickup_Time</f>
        <v>2.003472222</v>
      </c>
      <c r="W410" s="4" t="s">
        <v>41</v>
      </c>
      <c r="X410" s="13" t="str">
        <f>IF(LEFT(Khu_Vực,4)="Quận","Quận","Huyện")</f>
        <v>Huyện</v>
      </c>
      <c r="Y410" s="13" t="str">
        <f>IFS(Grossweight&lt;=1,"A",AND(1&lt;Grossweight,Grossweight&lt;=2),"B",AND(2&lt;Grossweight,Grossweight&lt;=3),"C",AND(3&lt;Grossweight,Grossweight&lt;=4),"D",Grossweight&gt;=4,"E")</f>
        <v>A</v>
      </c>
      <c r="Z41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5000</v>
      </c>
      <c r="AA41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41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v>
      </c>
      <c r="AC410" s="14">
        <f>IF(Carrier_2="ECLogistics",0.167,IF(Carrier_2="LogExpress",0.139,0.104))</f>
        <v>0.167</v>
      </c>
    </row>
    <row r="411" ht="15.75" customHeight="1">
      <c r="A411" s="15" t="s">
        <v>1266</v>
      </c>
      <c r="B411" s="15" t="s">
        <v>1267</v>
      </c>
      <c r="C411" s="15">
        <v>130170.0</v>
      </c>
      <c r="D411" s="15" t="str">
        <f>HubVN_ID</f>
        <v>LECVNLB</v>
      </c>
      <c r="E411" s="15">
        <v>1.0</v>
      </c>
      <c r="F411" s="15">
        <v>2.4</v>
      </c>
      <c r="G411" s="16" t="s">
        <v>1268</v>
      </c>
      <c r="H411" s="15" t="s">
        <v>32</v>
      </c>
      <c r="I411" s="17">
        <v>25000.0</v>
      </c>
      <c r="J411" s="18">
        <v>44644.68263888889</v>
      </c>
      <c r="K411" s="19">
        <v>44651.674305555556</v>
      </c>
      <c r="L411" s="18">
        <v>44652.46875</v>
      </c>
      <c r="M411" s="15"/>
      <c r="N411" s="21" t="s">
        <v>33</v>
      </c>
      <c r="O411" s="15">
        <v>0.0</v>
      </c>
      <c r="P411" s="15" t="s">
        <v>40</v>
      </c>
      <c r="Q411" s="22">
        <v>1.0</v>
      </c>
      <c r="R411" s="23">
        <f>Enduser_Deliverytime-Order_Create_Time</f>
        <v>7.786111111</v>
      </c>
      <c r="S411" s="23">
        <f>Enduser_Plan_Deliverytime-Order_Create_Time</f>
        <v>6.991666667</v>
      </c>
      <c r="T411" s="23">
        <f>Enduser_Deliverytime-HubVN_Pickup_Time</f>
        <v>0.11875</v>
      </c>
      <c r="U411" s="24">
        <f>HubVN_Receiving_Time-HubCN_Pickup_Time</f>
        <v>3.001388889</v>
      </c>
      <c r="V411" s="24">
        <f>Plan_HubVN_Receiving_Time-Plan_HubCN_Pickup_Time</f>
        <v>1.504861111</v>
      </c>
      <c r="W411" s="15" t="s">
        <v>57</v>
      </c>
      <c r="X411" s="25" t="str">
        <f>IF(LEFT(Khu_Vực,4)="Quận","Quận","Huyện")</f>
        <v>Quận</v>
      </c>
      <c r="Y411" s="25" t="str">
        <f>IFS(Grossweight&lt;=1,"A",AND(1&lt;Grossweight,Grossweight&lt;=2),"B",AND(2&lt;Grossweight,Grossweight&lt;=3),"C",AND(3&lt;Grossweight,Grossweight&lt;=4),"D",Grossweight&gt;=4,"E")</f>
        <v>C</v>
      </c>
      <c r="Z41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48000</v>
      </c>
      <c r="AA41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41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24000</v>
      </c>
      <c r="AC411" s="26">
        <f>IF(Carrier_2="ECLogistics",0.167,IF(Carrier_2="LogExpress",0.139,0.104))</f>
        <v>0.167</v>
      </c>
    </row>
    <row r="412" ht="15.75" customHeight="1">
      <c r="A412" s="4" t="s">
        <v>1269</v>
      </c>
      <c r="B412" s="4" t="s">
        <v>1270</v>
      </c>
      <c r="C412" s="4">
        <v>130024.0</v>
      </c>
      <c r="D412" s="4" t="str">
        <f>HubVN_ID</f>
        <v>LECVNLB</v>
      </c>
      <c r="E412" s="4">
        <v>1.0</v>
      </c>
      <c r="F412" s="4">
        <v>1.1</v>
      </c>
      <c r="G412" s="5" t="s">
        <v>1271</v>
      </c>
      <c r="H412" s="4" t="s">
        <v>32</v>
      </c>
      <c r="I412" s="6">
        <v>255524.0</v>
      </c>
      <c r="J412" s="7">
        <v>44648.325694444444</v>
      </c>
      <c r="K412" s="8">
        <v>44653.37569444445</v>
      </c>
      <c r="L412" s="7">
        <v>44653.70486111111</v>
      </c>
      <c r="M412" s="4"/>
      <c r="N412" s="9" t="s">
        <v>33</v>
      </c>
      <c r="O412" s="4">
        <v>0.0</v>
      </c>
      <c r="P412" s="4" t="s">
        <v>34</v>
      </c>
      <c r="Q412" s="10">
        <v>3.0</v>
      </c>
      <c r="R412" s="11">
        <f>Enduser_Deliverytime-Order_Create_Time</f>
        <v>5.379166667</v>
      </c>
      <c r="S412" s="11">
        <f>Enduser_Plan_Deliverytime-Order_Create_Time</f>
        <v>5.05</v>
      </c>
      <c r="T412" s="11">
        <f>Enduser_Deliverytime-HubVN_Pickup_Time</f>
        <v>0.07777777778</v>
      </c>
      <c r="U412" s="12">
        <f>HubVN_Receiving_Time-HubCN_Pickup_Time</f>
        <v>3.505555556</v>
      </c>
      <c r="V412" s="12">
        <f>Plan_HubVN_Receiving_Time-Plan_HubCN_Pickup_Time</f>
        <v>2.002083333</v>
      </c>
      <c r="W412" s="4" t="s">
        <v>35</v>
      </c>
      <c r="X412" s="13" t="str">
        <f>IF(LEFT(Khu_Vực,4)="Quận","Quận","Huyện")</f>
        <v>Quận</v>
      </c>
      <c r="Y412" s="13" t="str">
        <f>IFS(Grossweight&lt;=1,"A",AND(1&lt;Grossweight,Grossweight&lt;=2),"B",AND(2&lt;Grossweight,Grossweight&lt;=3),"C",AND(3&lt;Grossweight,Grossweight&lt;=4),"D",Grossweight&gt;=4,"E")</f>
        <v>B</v>
      </c>
      <c r="Z41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11000</v>
      </c>
      <c r="AA412"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41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12100</v>
      </c>
      <c r="AC412" s="14">
        <f>IF(Carrier_2="ECLogistics",0.167,IF(Carrier_2="LogExpress",0.139,0.104))</f>
        <v>0.104</v>
      </c>
    </row>
    <row r="413" ht="15.75" customHeight="1">
      <c r="A413" s="15" t="s">
        <v>1272</v>
      </c>
      <c r="B413" s="15" t="s">
        <v>1273</v>
      </c>
      <c r="C413" s="15">
        <v>130017.0</v>
      </c>
      <c r="D413" s="15" t="str">
        <f>HubVN_ID</f>
        <v>LECVNHĐ</v>
      </c>
      <c r="E413" s="15">
        <v>3.0</v>
      </c>
      <c r="F413" s="15">
        <v>3.9</v>
      </c>
      <c r="G413" s="16" t="s">
        <v>1274</v>
      </c>
      <c r="H413" s="15" t="s">
        <v>32</v>
      </c>
      <c r="I413" s="17">
        <v>9000.0</v>
      </c>
      <c r="J413" s="18">
        <v>44649.32152777778</v>
      </c>
      <c r="K413" s="19">
        <v>44652.447222222225</v>
      </c>
      <c r="L413" s="18">
        <v>44653.501388888886</v>
      </c>
      <c r="M413" s="15"/>
      <c r="N413" s="21" t="s">
        <v>33</v>
      </c>
      <c r="O413" s="15">
        <v>0.0</v>
      </c>
      <c r="P413" s="15" t="s">
        <v>34</v>
      </c>
      <c r="Q413" s="22">
        <v>3.0</v>
      </c>
      <c r="R413" s="23">
        <f>Enduser_Deliverytime-Order_Create_Time</f>
        <v>4.179861111</v>
      </c>
      <c r="S413" s="23">
        <f>Enduser_Plan_Deliverytime-Order_Create_Time</f>
        <v>3.125694444</v>
      </c>
      <c r="T413" s="23">
        <f>Enduser_Deliverytime-HubVN_Pickup_Time</f>
        <v>0.1638888889</v>
      </c>
      <c r="U413" s="24">
        <f>HubVN_Receiving_Time-HubCN_Pickup_Time</f>
        <v>2.004861111</v>
      </c>
      <c r="V413" s="24">
        <f>Plan_HubVN_Receiving_Time-Plan_HubCN_Pickup_Time</f>
        <v>1.502777778</v>
      </c>
      <c r="W413" s="15" t="s">
        <v>1275</v>
      </c>
      <c r="X413" s="25" t="str">
        <f>IF(LEFT(Khu_Vực,4)="Quận","Quận","Huyện")</f>
        <v>Huyện</v>
      </c>
      <c r="Y413" s="25" t="str">
        <f>IFS(Grossweight&lt;=1,"A",AND(1&lt;Grossweight,Grossweight&lt;=2),"B",AND(2&lt;Grossweight,Grossweight&lt;=3),"C",AND(3&lt;Grossweight,Grossweight&lt;=4),"D",Grossweight&gt;=4,"E")</f>
        <v>D</v>
      </c>
      <c r="Z41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39000</v>
      </c>
      <c r="AA41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41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39000</v>
      </c>
      <c r="AC413" s="26">
        <f>IF(Carrier_2="ECLogistics",0.167,IF(Carrier_2="LogExpress",0.139,0.104))</f>
        <v>0.167</v>
      </c>
    </row>
    <row r="414" ht="15.75" customHeight="1">
      <c r="A414" s="4" t="s">
        <v>1276</v>
      </c>
      <c r="B414" s="4" t="s">
        <v>1277</v>
      </c>
      <c r="C414" s="4">
        <v>130381.0</v>
      </c>
      <c r="D414" s="4" t="str">
        <f>HubVN_ID</f>
        <v>LECVNLB</v>
      </c>
      <c r="E414" s="4">
        <v>1.0</v>
      </c>
      <c r="F414" s="4">
        <v>2.5</v>
      </c>
      <c r="G414" s="5" t="s">
        <v>1278</v>
      </c>
      <c r="H414" s="4" t="s">
        <v>32</v>
      </c>
      <c r="I414" s="6">
        <v>9000.0</v>
      </c>
      <c r="J414" s="7">
        <v>44647.37430555555</v>
      </c>
      <c r="K414" s="8">
        <v>44652.40902777778</v>
      </c>
      <c r="L414" s="7">
        <v>44652.72638888889</v>
      </c>
      <c r="M414" s="4"/>
      <c r="N414" s="9" t="s">
        <v>33</v>
      </c>
      <c r="O414" s="4">
        <v>0.0</v>
      </c>
      <c r="P414" s="4" t="s">
        <v>64</v>
      </c>
      <c r="Q414" s="10">
        <v>3.0</v>
      </c>
      <c r="R414" s="11">
        <f>Enduser_Deliverytime-Order_Create_Time</f>
        <v>5.352083333</v>
      </c>
      <c r="S414" s="11">
        <f>Enduser_Plan_Deliverytime-Order_Create_Time</f>
        <v>5.034722222</v>
      </c>
      <c r="T414" s="11">
        <f>Enduser_Deliverytime-HubVN_Pickup_Time</f>
        <v>0.1611111111</v>
      </c>
      <c r="U414" s="12">
        <f>HubVN_Receiving_Time-HubCN_Pickup_Time</f>
        <v>3.004861111</v>
      </c>
      <c r="V414" s="12">
        <f>Plan_HubVN_Receiving_Time-Plan_HubCN_Pickup_Time</f>
        <v>2.004166667</v>
      </c>
      <c r="W414" s="4" t="s">
        <v>71</v>
      </c>
      <c r="X414" s="13" t="str">
        <f>IF(LEFT(Khu_Vực,4)="Quận","Quận","Huyện")</f>
        <v>Quận</v>
      </c>
      <c r="Y414" s="13" t="str">
        <f>IFS(Grossweight&lt;=1,"A",AND(1&lt;Grossweight,Grossweight&lt;=2),"B",AND(2&lt;Grossweight,Grossweight&lt;=3),"C",AND(3&lt;Grossweight,Grossweight&lt;=4),"D",Grossweight&gt;=4,"E")</f>
        <v>C</v>
      </c>
      <c r="Z41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61000</v>
      </c>
      <c r="AA41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41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25000</v>
      </c>
      <c r="AC414" s="14">
        <f>IF(Carrier_2="ECLogistics",0.167,IF(Carrier_2="LogExpress",0.139,0.104))</f>
        <v>0.167</v>
      </c>
    </row>
    <row r="415" ht="15.75" customHeight="1">
      <c r="A415" s="15" t="s">
        <v>1279</v>
      </c>
      <c r="B415" s="15" t="s">
        <v>1280</v>
      </c>
      <c r="C415" s="15">
        <v>130159.0</v>
      </c>
      <c r="D415" s="15" t="str">
        <f>HubVN_ID</f>
        <v>LECVNLB</v>
      </c>
      <c r="E415" s="15">
        <v>4.0</v>
      </c>
      <c r="F415" s="15">
        <v>3.9</v>
      </c>
      <c r="G415" s="16" t="s">
        <v>1281</v>
      </c>
      <c r="H415" s="15" t="s">
        <v>32</v>
      </c>
      <c r="I415" s="17">
        <v>147000.0</v>
      </c>
      <c r="J415" s="18">
        <v>44644.68472222222</v>
      </c>
      <c r="K415" s="19">
        <v>44651.67986111111</v>
      </c>
      <c r="L415" s="18">
        <v>44652.59305555555</v>
      </c>
      <c r="M415" s="15"/>
      <c r="N415" s="21" t="s">
        <v>33</v>
      </c>
      <c r="O415" s="15">
        <v>0.0</v>
      </c>
      <c r="P415" s="15" t="s">
        <v>34</v>
      </c>
      <c r="Q415" s="22">
        <v>1.0</v>
      </c>
      <c r="R415" s="23">
        <f>Enduser_Deliverytime-Order_Create_Time</f>
        <v>7.908333333</v>
      </c>
      <c r="S415" s="23">
        <f>Enduser_Plan_Deliverytime-Order_Create_Time</f>
        <v>6.995138889</v>
      </c>
      <c r="T415" s="23">
        <f>Enduser_Deliverytime-HubVN_Pickup_Time</f>
        <v>0.2020833333</v>
      </c>
      <c r="U415" s="24">
        <f>HubVN_Receiving_Time-HubCN_Pickup_Time</f>
        <v>3.001388889</v>
      </c>
      <c r="V415" s="24">
        <f>Plan_HubVN_Receiving_Time-Plan_HubCN_Pickup_Time</f>
        <v>2.002083333</v>
      </c>
      <c r="W415" s="15" t="s">
        <v>57</v>
      </c>
      <c r="X415" s="25" t="str">
        <f>IF(LEFT(Khu_Vực,4)="Quận","Quận","Huyện")</f>
        <v>Quận</v>
      </c>
      <c r="Y415" s="25" t="str">
        <f>IFS(Grossweight&lt;=1,"A",AND(1&lt;Grossweight,Grossweight&lt;=2),"B",AND(2&lt;Grossweight,Grossweight&lt;=3),"C",AND(3&lt;Grossweight,Grossweight&lt;=4),"D",Grossweight&gt;=4,"E")</f>
        <v>D</v>
      </c>
      <c r="Z41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39000</v>
      </c>
      <c r="AA41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41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39000</v>
      </c>
      <c r="AC415" s="26">
        <f>IF(Carrier_2="ECLogistics",0.167,IF(Carrier_2="LogExpress",0.139,0.104))</f>
        <v>0.167</v>
      </c>
    </row>
    <row r="416" ht="15.75" customHeight="1">
      <c r="A416" s="4" t="s">
        <v>1282</v>
      </c>
      <c r="B416" s="4" t="s">
        <v>1283</v>
      </c>
      <c r="C416" s="4">
        <v>130207.0</v>
      </c>
      <c r="D416" s="4" t="str">
        <f>HubVN_ID</f>
        <v>LECVNTL</v>
      </c>
      <c r="E416" s="4">
        <v>5.0</v>
      </c>
      <c r="F416" s="4">
        <v>1.4</v>
      </c>
      <c r="G416" s="5" t="s">
        <v>1284</v>
      </c>
      <c r="H416" s="4" t="s">
        <v>53</v>
      </c>
      <c r="I416" s="6">
        <v>0.0</v>
      </c>
      <c r="J416" s="7">
        <v>44649.8375</v>
      </c>
      <c r="K416" s="8">
        <v>44655.404861111114</v>
      </c>
      <c r="L416" s="7">
        <v>44655.731944444444</v>
      </c>
      <c r="M416" s="4"/>
      <c r="N416" s="9" t="s">
        <v>33</v>
      </c>
      <c r="O416" s="4">
        <v>0.0</v>
      </c>
      <c r="P416" s="4" t="s">
        <v>34</v>
      </c>
      <c r="Q416" s="10">
        <v>3.0</v>
      </c>
      <c r="R416" s="11">
        <f>Enduser_Deliverytime-Order_Create_Time</f>
        <v>5.894444444</v>
      </c>
      <c r="S416" s="11">
        <f>Enduser_Plan_Deliverytime-Order_Create_Time</f>
        <v>5.567361111</v>
      </c>
      <c r="T416" s="11">
        <f>Enduser_Deliverytime-HubVN_Pickup_Time</f>
        <v>0.08263888889</v>
      </c>
      <c r="U416" s="12">
        <f>HubVN_Receiving_Time-HubCN_Pickup_Time</f>
        <v>3.00625</v>
      </c>
      <c r="V416" s="12">
        <f>Plan_HubVN_Receiving_Time-Plan_HubCN_Pickup_Time</f>
        <v>2.005555556</v>
      </c>
      <c r="W416" s="4" t="s">
        <v>49</v>
      </c>
      <c r="X416" s="13" t="str">
        <f>IF(LEFT(Khu_Vực,4)="Quận","Quận","Huyện")</f>
        <v>Quận</v>
      </c>
      <c r="Y416" s="13" t="str">
        <f>IFS(Grossweight&lt;=1,"A",AND(1&lt;Grossweight,Grossweight&lt;=2),"B",AND(2&lt;Grossweight,Grossweight&lt;=3),"C",AND(3&lt;Grossweight,Grossweight&lt;=4),"D",Grossweight&gt;=4,"E")</f>
        <v>B</v>
      </c>
      <c r="Z41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14000</v>
      </c>
      <c r="AA416"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41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15400</v>
      </c>
      <c r="AC416" s="14">
        <f>IF(Carrier_2="ECLogistics",0.167,IF(Carrier_2="LogExpress",0.139,0.104))</f>
        <v>0.104</v>
      </c>
    </row>
    <row r="417" ht="15.75" customHeight="1">
      <c r="A417" s="15" t="s">
        <v>1285</v>
      </c>
      <c r="B417" s="15" t="s">
        <v>582</v>
      </c>
      <c r="C417" s="15">
        <v>130402.0</v>
      </c>
      <c r="D417" s="15" t="str">
        <f>HubVN_ID</f>
        <v>LECVNLB</v>
      </c>
      <c r="E417" s="15">
        <v>5.0</v>
      </c>
      <c r="F417" s="15">
        <v>4.8</v>
      </c>
      <c r="G417" s="16" t="s">
        <v>1286</v>
      </c>
      <c r="H417" s="15" t="s">
        <v>32</v>
      </c>
      <c r="I417" s="17">
        <v>7400.0</v>
      </c>
      <c r="J417" s="18">
        <v>44650.29861111111</v>
      </c>
      <c r="K417" s="19">
        <v>44654.68472222222</v>
      </c>
      <c r="L417" s="18">
        <v>44655.71388888889</v>
      </c>
      <c r="M417" s="15"/>
      <c r="N417" s="21" t="s">
        <v>33</v>
      </c>
      <c r="O417" s="15">
        <v>0.0</v>
      </c>
      <c r="P417" s="15" t="s">
        <v>34</v>
      </c>
      <c r="Q417" s="22">
        <v>3.0</v>
      </c>
      <c r="R417" s="23">
        <f>Enduser_Deliverytime-Order_Create_Time</f>
        <v>5.415277778</v>
      </c>
      <c r="S417" s="23">
        <f>Enduser_Plan_Deliverytime-Order_Create_Time</f>
        <v>4.386111111</v>
      </c>
      <c r="T417" s="23">
        <f>Enduser_Deliverytime-HubVN_Pickup_Time</f>
        <v>0.07777777778</v>
      </c>
      <c r="U417" s="24">
        <f>HubVN_Receiving_Time-HubCN_Pickup_Time</f>
        <v>3.004861111</v>
      </c>
      <c r="V417" s="24">
        <f>Plan_HubVN_Receiving_Time-Plan_HubCN_Pickup_Time</f>
        <v>2.002777778</v>
      </c>
      <c r="W417" s="15" t="s">
        <v>326</v>
      </c>
      <c r="X417" s="25" t="str">
        <f>IF(LEFT(Khu_Vực,4)="Quận","Quận","Huyện")</f>
        <v>Huyện</v>
      </c>
      <c r="Y417" s="25" t="str">
        <f>IFS(Grossweight&lt;=1,"A",AND(1&lt;Grossweight,Grossweight&lt;=2),"B",AND(2&lt;Grossweight,Grossweight&lt;=3),"C",AND(3&lt;Grossweight,Grossweight&lt;=4),"D",Grossweight&gt;=4,"E")</f>
        <v>E</v>
      </c>
      <c r="Z41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48000</v>
      </c>
      <c r="AA417"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41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48000</v>
      </c>
      <c r="AC417" s="26">
        <f>IF(Carrier_2="ECLogistics",0.167,IF(Carrier_2="LogExpress",0.139,0.104))</f>
        <v>0.167</v>
      </c>
    </row>
    <row r="418" ht="15.75" customHeight="1">
      <c r="A418" s="4" t="s">
        <v>1287</v>
      </c>
      <c r="B418" s="4" t="s">
        <v>1288</v>
      </c>
      <c r="C418" s="4">
        <v>130338.0</v>
      </c>
      <c r="D418" s="4" t="str">
        <f>HubVN_ID</f>
        <v>LECVNTL</v>
      </c>
      <c r="E418" s="4">
        <v>4.0</v>
      </c>
      <c r="F418" s="4">
        <v>1.1</v>
      </c>
      <c r="G418" s="5" t="s">
        <v>1289</v>
      </c>
      <c r="H418" s="4" t="s">
        <v>32</v>
      </c>
      <c r="I418" s="6">
        <v>68800.0</v>
      </c>
      <c r="J418" s="7">
        <v>44646.8375</v>
      </c>
      <c r="K418" s="8">
        <v>44651.65555555555</v>
      </c>
      <c r="L418" s="7">
        <v>44652.67013888889</v>
      </c>
      <c r="M418" s="4"/>
      <c r="N418" s="9" t="s">
        <v>33</v>
      </c>
      <c r="O418" s="4">
        <v>0.0</v>
      </c>
      <c r="P418" s="4" t="s">
        <v>40</v>
      </c>
      <c r="Q418" s="10">
        <v>3.0</v>
      </c>
      <c r="R418" s="11">
        <f>Enduser_Deliverytime-Order_Create_Time</f>
        <v>5.832638889</v>
      </c>
      <c r="S418" s="11">
        <f>Enduser_Plan_Deliverytime-Order_Create_Time</f>
        <v>4.818055556</v>
      </c>
      <c r="T418" s="11">
        <f>Enduser_Deliverytime-HubVN_Pickup_Time</f>
        <v>0.0875</v>
      </c>
      <c r="U418" s="12">
        <f>HubVN_Receiving_Time-HubCN_Pickup_Time</f>
        <v>3.001388889</v>
      </c>
      <c r="V418" s="12">
        <f>Plan_HubVN_Receiving_Time-Plan_HubCN_Pickup_Time</f>
        <v>3.500694444</v>
      </c>
      <c r="W418" s="4" t="s">
        <v>41</v>
      </c>
      <c r="X418" s="13" t="str">
        <f>IF(LEFT(Khu_Vực,4)="Quận","Quận","Huyện")</f>
        <v>Huyện</v>
      </c>
      <c r="Y418" s="13" t="str">
        <f>IFS(Grossweight&lt;=1,"A",AND(1&lt;Grossweight,Grossweight&lt;=2),"B",AND(2&lt;Grossweight,Grossweight&lt;=3),"C",AND(3&lt;Grossweight,Grossweight&lt;=4),"D",Grossweight&gt;=4,"E")</f>
        <v>B</v>
      </c>
      <c r="Z41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27500</v>
      </c>
      <c r="AA41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41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11000</v>
      </c>
      <c r="AC418" s="14">
        <f>IF(Carrier_2="ECLogistics",0.167,IF(Carrier_2="LogExpress",0.139,0.104))</f>
        <v>0.167</v>
      </c>
    </row>
    <row r="419" ht="15.75" customHeight="1">
      <c r="A419" s="15" t="s">
        <v>1290</v>
      </c>
      <c r="B419" s="15" t="s">
        <v>1291</v>
      </c>
      <c r="C419" s="15">
        <v>130437.0</v>
      </c>
      <c r="D419" s="15" t="str">
        <f>HubVN_ID</f>
        <v>LECVNLB</v>
      </c>
      <c r="E419" s="15">
        <v>1.0</v>
      </c>
      <c r="F419" s="15">
        <v>1.6</v>
      </c>
      <c r="G419" s="16" t="s">
        <v>1292</v>
      </c>
      <c r="H419" s="15" t="s">
        <v>32</v>
      </c>
      <c r="I419" s="17">
        <v>213600.0</v>
      </c>
      <c r="J419" s="18">
        <v>44646.20208333333</v>
      </c>
      <c r="K419" s="19">
        <v>44652.413194444445</v>
      </c>
      <c r="L419" s="18">
        <v>44653.53055555555</v>
      </c>
      <c r="M419" s="15"/>
      <c r="N419" s="21" t="s">
        <v>33</v>
      </c>
      <c r="O419" s="15">
        <v>0.0</v>
      </c>
      <c r="P419" s="15" t="s">
        <v>34</v>
      </c>
      <c r="Q419" s="22">
        <v>1.0</v>
      </c>
      <c r="R419" s="23">
        <f>Enduser_Deliverytime-Order_Create_Time</f>
        <v>7.328472222</v>
      </c>
      <c r="S419" s="23">
        <f>Enduser_Plan_Deliverytime-Order_Create_Time</f>
        <v>6.211111111</v>
      </c>
      <c r="T419" s="23">
        <f>Enduser_Deliverytime-HubVN_Pickup_Time</f>
        <v>0.1645833333</v>
      </c>
      <c r="U419" s="24">
        <f>HubVN_Receiving_Time-HubCN_Pickup_Time</f>
        <v>3.00625</v>
      </c>
      <c r="V419" s="24">
        <f>Plan_HubVN_Receiving_Time-Plan_HubCN_Pickup_Time</f>
        <v>2.002777778</v>
      </c>
      <c r="W419" s="15" t="s">
        <v>97</v>
      </c>
      <c r="X419" s="25" t="str">
        <f>IF(LEFT(Khu_Vực,4)="Quận","Quận","Huyện")</f>
        <v>Quận</v>
      </c>
      <c r="Y419" s="25" t="str">
        <f>IFS(Grossweight&lt;=1,"A",AND(1&lt;Grossweight,Grossweight&lt;=2),"B",AND(2&lt;Grossweight,Grossweight&lt;=3),"C",AND(3&lt;Grossweight,Grossweight&lt;=4),"D",Grossweight&gt;=4,"E")</f>
        <v>B</v>
      </c>
      <c r="Z41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16000</v>
      </c>
      <c r="AA419"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41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17600</v>
      </c>
      <c r="AC419" s="26">
        <f>IF(Carrier_2="ECLogistics",0.167,IF(Carrier_2="LogExpress",0.139,0.104))</f>
        <v>0.104</v>
      </c>
    </row>
    <row r="420" ht="15.75" customHeight="1">
      <c r="A420" s="4" t="s">
        <v>1293</v>
      </c>
      <c r="B420" s="4" t="s">
        <v>126</v>
      </c>
      <c r="C420" s="4">
        <v>130437.0</v>
      </c>
      <c r="D420" s="4" t="str">
        <f>HubVN_ID</f>
        <v>LECVNLB</v>
      </c>
      <c r="E420" s="4">
        <v>3.0</v>
      </c>
      <c r="F420" s="4">
        <v>1.5</v>
      </c>
      <c r="G420" s="5" t="s">
        <v>1294</v>
      </c>
      <c r="H420" s="4" t="s">
        <v>32</v>
      </c>
      <c r="I420" s="6">
        <v>32200.0</v>
      </c>
      <c r="J420" s="7">
        <v>44649.17152777778</v>
      </c>
      <c r="K420" s="8">
        <v>44653.686111111114</v>
      </c>
      <c r="L420" s="7">
        <v>44654.42916666667</v>
      </c>
      <c r="M420" s="4"/>
      <c r="N420" s="9" t="s">
        <v>33</v>
      </c>
      <c r="O420" s="4">
        <v>0.0</v>
      </c>
      <c r="P420" s="4" t="s">
        <v>64</v>
      </c>
      <c r="Q420" s="10">
        <v>3.0</v>
      </c>
      <c r="R420" s="11">
        <f>Enduser_Deliverytime-Order_Create_Time</f>
        <v>5.257638889</v>
      </c>
      <c r="S420" s="11">
        <f>Enduser_Plan_Deliverytime-Order_Create_Time</f>
        <v>4.514583333</v>
      </c>
      <c r="T420" s="11">
        <f>Enduser_Deliverytime-HubVN_Pickup_Time</f>
        <v>0.03958333334</v>
      </c>
      <c r="U420" s="12">
        <f>HubVN_Receiving_Time-HubCN_Pickup_Time</f>
        <v>4.002777778</v>
      </c>
      <c r="V420" s="12">
        <f>Plan_HubVN_Receiving_Time-Plan_HubCN_Pickup_Time</f>
        <v>3.504861111</v>
      </c>
      <c r="W420" s="4" t="s">
        <v>120</v>
      </c>
      <c r="X420" s="13" t="str">
        <f>IF(LEFT(Khu_Vực,4)="Quận","Quận","Huyện")</f>
        <v>Quận</v>
      </c>
      <c r="Y420" s="13" t="str">
        <f>IFS(Grossweight&lt;=1,"A",AND(1&lt;Grossweight,Grossweight&lt;=2),"B",AND(2&lt;Grossweight,Grossweight&lt;=3),"C",AND(3&lt;Grossweight,Grossweight&lt;=4),"D",Grossweight&gt;=4,"E")</f>
        <v>B</v>
      </c>
      <c r="Z42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16500</v>
      </c>
      <c r="AA420"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42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16500</v>
      </c>
      <c r="AC420" s="14">
        <f>IF(Carrier_2="ECLogistics",0.167,IF(Carrier_2="LogExpress",0.139,0.104))</f>
        <v>0.104</v>
      </c>
    </row>
    <row r="421" ht="15.75" customHeight="1">
      <c r="A421" s="15" t="s">
        <v>1295</v>
      </c>
      <c r="B421" s="15" t="s">
        <v>1296</v>
      </c>
      <c r="C421" s="15">
        <v>130331.0</v>
      </c>
      <c r="D421" s="15" t="str">
        <f>HubVN_ID</f>
        <v>LECVNHĐ</v>
      </c>
      <c r="E421" s="15">
        <v>1.0</v>
      </c>
      <c r="F421" s="15">
        <v>1.4</v>
      </c>
      <c r="G421" s="16" t="s">
        <v>1297</v>
      </c>
      <c r="H421" s="15" t="s">
        <v>53</v>
      </c>
      <c r="I421" s="17">
        <v>0.0</v>
      </c>
      <c r="J421" s="18">
        <v>44649.84097222222</v>
      </c>
      <c r="K421" s="19">
        <v>44654.74375</v>
      </c>
      <c r="L421" s="18">
        <v>44655.76597222222</v>
      </c>
      <c r="M421" s="15"/>
      <c r="N421" s="21" t="s">
        <v>33</v>
      </c>
      <c r="O421" s="15">
        <v>0.0</v>
      </c>
      <c r="P421" s="15" t="s">
        <v>40</v>
      </c>
      <c r="Q421" s="22">
        <v>3.0</v>
      </c>
      <c r="R421" s="23">
        <f>Enduser_Deliverytime-Order_Create_Time</f>
        <v>5.925</v>
      </c>
      <c r="S421" s="23">
        <f>Enduser_Plan_Deliverytime-Order_Create_Time</f>
        <v>4.902777778</v>
      </c>
      <c r="T421" s="23">
        <f>Enduser_Deliverytime-HubVN_Pickup_Time</f>
        <v>0.1451388889</v>
      </c>
      <c r="U421" s="24">
        <f>HubVN_Receiving_Time-HubCN_Pickup_Time</f>
        <v>3.004166667</v>
      </c>
      <c r="V421" s="24">
        <f>Plan_HubVN_Receiving_Time-Plan_HubCN_Pickup_Time</f>
        <v>2.001388889</v>
      </c>
      <c r="W421" s="15" t="s">
        <v>211</v>
      </c>
      <c r="X421" s="25" t="str">
        <f>IF(LEFT(Khu_Vực,4)="Quận","Quận","Huyện")</f>
        <v>Huyện</v>
      </c>
      <c r="Y421" s="25" t="str">
        <f>IFS(Grossweight&lt;=1,"A",AND(1&lt;Grossweight,Grossweight&lt;=2),"B",AND(2&lt;Grossweight,Grossweight&lt;=3),"C",AND(3&lt;Grossweight,Grossweight&lt;=4),"D",Grossweight&gt;=4,"E")</f>
        <v>B</v>
      </c>
      <c r="Z42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35000</v>
      </c>
      <c r="AA42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42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14000</v>
      </c>
      <c r="AC421" s="26">
        <f>IF(Carrier_2="ECLogistics",0.167,IF(Carrier_2="LogExpress",0.139,0.104))</f>
        <v>0.167</v>
      </c>
    </row>
    <row r="422" ht="15.75" customHeight="1">
      <c r="A422" s="4" t="s">
        <v>1298</v>
      </c>
      <c r="B422" s="4" t="s">
        <v>1299</v>
      </c>
      <c r="C422" s="4">
        <v>130421.0</v>
      </c>
      <c r="D422" s="4" t="str">
        <f>HubVN_ID</f>
        <v>LECVNHĐ</v>
      </c>
      <c r="E422" s="4">
        <v>4.0</v>
      </c>
      <c r="F422" s="4">
        <v>1.4</v>
      </c>
      <c r="G422" s="5" t="s">
        <v>1300</v>
      </c>
      <c r="H422" s="4" t="s">
        <v>32</v>
      </c>
      <c r="I422" s="6">
        <v>87300.0</v>
      </c>
      <c r="J422" s="7">
        <v>44647.725694444445</v>
      </c>
      <c r="K422" s="8">
        <v>44653.700694444444</v>
      </c>
      <c r="L422" s="7">
        <v>44654.592361111114</v>
      </c>
      <c r="M422" s="4"/>
      <c r="N422" s="9" t="s">
        <v>33</v>
      </c>
      <c r="O422" s="4">
        <v>0.0</v>
      </c>
      <c r="P422" s="4" t="s">
        <v>34</v>
      </c>
      <c r="Q422" s="10">
        <v>2.0</v>
      </c>
      <c r="R422" s="11">
        <f>Enduser_Deliverytime-Order_Create_Time</f>
        <v>6.866666667</v>
      </c>
      <c r="S422" s="11">
        <f>Enduser_Plan_Deliverytime-Order_Create_Time</f>
        <v>5.975</v>
      </c>
      <c r="T422" s="11">
        <f>Enduser_Deliverytime-HubVN_Pickup_Time</f>
        <v>0.2069444444</v>
      </c>
      <c r="U422" s="12">
        <f>HubVN_Receiving_Time-HubCN_Pickup_Time</f>
        <v>4.00625</v>
      </c>
      <c r="V422" s="12">
        <f>Plan_HubVN_Receiving_Time-Plan_HubCN_Pickup_Time</f>
        <v>3.00625</v>
      </c>
      <c r="W422" s="4" t="s">
        <v>45</v>
      </c>
      <c r="X422" s="13" t="str">
        <f>IF(LEFT(Khu_Vực,4)="Quận","Quận","Huyện")</f>
        <v>Quận</v>
      </c>
      <c r="Y422" s="13" t="str">
        <f>IFS(Grossweight&lt;=1,"A",AND(1&lt;Grossweight,Grossweight&lt;=2),"B",AND(2&lt;Grossweight,Grossweight&lt;=3),"C",AND(3&lt;Grossweight,Grossweight&lt;=4),"D",Grossweight&gt;=4,"E")</f>
        <v>B</v>
      </c>
      <c r="Z42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14000</v>
      </c>
      <c r="AA422"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42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15400</v>
      </c>
      <c r="AC422" s="14">
        <f>IF(Carrier_2="ECLogistics",0.167,IF(Carrier_2="LogExpress",0.139,0.104))</f>
        <v>0.104</v>
      </c>
    </row>
    <row r="423" ht="15.75" customHeight="1">
      <c r="A423" s="15" t="s">
        <v>1301</v>
      </c>
      <c r="B423" s="15" t="s">
        <v>1302</v>
      </c>
      <c r="C423" s="15">
        <v>130042.0</v>
      </c>
      <c r="D423" s="15" t="str">
        <f>HubVN_ID</f>
        <v>LECVNLB</v>
      </c>
      <c r="E423" s="15">
        <v>2.0</v>
      </c>
      <c r="F423" s="15">
        <v>3.5</v>
      </c>
      <c r="G423" s="16" t="s">
        <v>1303</v>
      </c>
      <c r="H423" s="15" t="s">
        <v>53</v>
      </c>
      <c r="I423" s="17">
        <v>0.0</v>
      </c>
      <c r="J423" s="18">
        <v>44647.87986111111</v>
      </c>
      <c r="K423" s="19">
        <v>44652.663194444445</v>
      </c>
      <c r="L423" s="18">
        <v>44653.60763888889</v>
      </c>
      <c r="M423" s="15"/>
      <c r="N423" s="21" t="s">
        <v>33</v>
      </c>
      <c r="O423" s="15">
        <v>0.0</v>
      </c>
      <c r="P423" s="15" t="s">
        <v>34</v>
      </c>
      <c r="Q423" s="22">
        <v>3.0</v>
      </c>
      <c r="R423" s="23">
        <f>Enduser_Deliverytime-Order_Create_Time</f>
        <v>5.727777778</v>
      </c>
      <c r="S423" s="23">
        <f>Enduser_Plan_Deliverytime-Order_Create_Time</f>
        <v>4.783333333</v>
      </c>
      <c r="T423" s="23">
        <f>Enduser_Deliverytime-HubVN_Pickup_Time</f>
        <v>0.2069444444</v>
      </c>
      <c r="U423" s="24">
        <f>HubVN_Receiving_Time-HubCN_Pickup_Time</f>
        <v>2.002777778</v>
      </c>
      <c r="V423" s="24">
        <f>Plan_HubVN_Receiving_Time-Plan_HubCN_Pickup_Time</f>
        <v>3.505555556</v>
      </c>
      <c r="W423" s="15" t="s">
        <v>120</v>
      </c>
      <c r="X423" s="25" t="str">
        <f>IF(LEFT(Khu_Vực,4)="Quận","Quận","Huyện")</f>
        <v>Quận</v>
      </c>
      <c r="Y423" s="25" t="str">
        <f>IFS(Grossweight&lt;=1,"A",AND(1&lt;Grossweight,Grossweight&lt;=2),"B",AND(2&lt;Grossweight,Grossweight&lt;=3),"C",AND(3&lt;Grossweight,Grossweight&lt;=4),"D",Grossweight&gt;=4,"E")</f>
        <v>D</v>
      </c>
      <c r="Z42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35000</v>
      </c>
      <c r="AA42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42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35000</v>
      </c>
      <c r="AC423" s="26">
        <f>IF(Carrier_2="ECLogistics",0.167,IF(Carrier_2="LogExpress",0.139,0.104))</f>
        <v>0.167</v>
      </c>
    </row>
    <row r="424" ht="15.75" customHeight="1">
      <c r="A424" s="4" t="s">
        <v>1304</v>
      </c>
      <c r="B424" s="4" t="s">
        <v>1305</v>
      </c>
      <c r="C424" s="4">
        <v>130329.0</v>
      </c>
      <c r="D424" s="4" t="str">
        <f>HubVN_ID</f>
        <v>LECVNTL</v>
      </c>
      <c r="E424" s="4">
        <v>5.0</v>
      </c>
      <c r="F424" s="4">
        <v>2.9</v>
      </c>
      <c r="G424" s="5" t="s">
        <v>1306</v>
      </c>
      <c r="H424" s="4" t="s">
        <v>32</v>
      </c>
      <c r="I424" s="6">
        <v>225500.0</v>
      </c>
      <c r="J424" s="7">
        <v>44647.125</v>
      </c>
      <c r="K424" s="8">
        <v>44651.413194444445</v>
      </c>
      <c r="L424" s="7">
        <v>44655.53680555556</v>
      </c>
      <c r="M424" s="4"/>
      <c r="N424" s="9" t="s">
        <v>33</v>
      </c>
      <c r="O424" s="4">
        <v>0.0</v>
      </c>
      <c r="P424" s="4" t="s">
        <v>34</v>
      </c>
      <c r="Q424" s="10">
        <v>3.0</v>
      </c>
      <c r="R424" s="11">
        <f>Enduser_Deliverytime-Order_Create_Time</f>
        <v>8.411805556</v>
      </c>
      <c r="S424" s="11">
        <f>Enduser_Plan_Deliverytime-Order_Create_Time</f>
        <v>4.288194444</v>
      </c>
      <c r="T424" s="11">
        <f>Enduser_Deliverytime-HubVN_Pickup_Time</f>
        <v>0.1625</v>
      </c>
      <c r="U424" s="12">
        <f>HubVN_Receiving_Time-HubCN_Pickup_Time</f>
        <v>6.004166667</v>
      </c>
      <c r="V424" s="12">
        <f>Plan_HubVN_Receiving_Time-Plan_HubCN_Pickup_Time</f>
        <v>3.502083333</v>
      </c>
      <c r="W424" s="4" t="s">
        <v>49</v>
      </c>
      <c r="X424" s="13" t="str">
        <f>IF(LEFT(Khu_Vực,4)="Quận","Quận","Huyện")</f>
        <v>Quận</v>
      </c>
      <c r="Y424" s="13" t="str">
        <f>IFS(Grossweight&lt;=1,"A",AND(1&lt;Grossweight,Grossweight&lt;=2),"B",AND(2&lt;Grossweight,Grossweight&lt;=3),"C",AND(3&lt;Grossweight,Grossweight&lt;=4),"D",Grossweight&gt;=4,"E")</f>
        <v>C</v>
      </c>
      <c r="Z42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29000</v>
      </c>
      <c r="AA42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42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29000</v>
      </c>
      <c r="AC424" s="14">
        <f>IF(Carrier_2="ECLogistics",0.167,IF(Carrier_2="LogExpress",0.139,0.104))</f>
        <v>0.167</v>
      </c>
    </row>
    <row r="425" ht="15.75" customHeight="1">
      <c r="A425" s="15" t="s">
        <v>1307</v>
      </c>
      <c r="B425" s="15" t="s">
        <v>1308</v>
      </c>
      <c r="C425" s="15">
        <v>130324.0</v>
      </c>
      <c r="D425" s="15" t="str">
        <f>HubVN_ID</f>
        <v>LECVNLB</v>
      </c>
      <c r="E425" s="15">
        <v>1.0</v>
      </c>
      <c r="F425" s="15">
        <v>0.2</v>
      </c>
      <c r="G425" s="16" t="s">
        <v>1309</v>
      </c>
      <c r="H425" s="15" t="s">
        <v>32</v>
      </c>
      <c r="I425" s="17">
        <v>61500.0</v>
      </c>
      <c r="J425" s="18">
        <v>44649.197222222225</v>
      </c>
      <c r="K425" s="19">
        <v>44653.42569444444</v>
      </c>
      <c r="L425" s="18">
        <v>44654.59097222222</v>
      </c>
      <c r="M425" s="15"/>
      <c r="N425" s="21" t="s">
        <v>33</v>
      </c>
      <c r="O425" s="15">
        <v>0.0</v>
      </c>
      <c r="P425" s="15" t="s">
        <v>34</v>
      </c>
      <c r="Q425" s="22">
        <v>3.0</v>
      </c>
      <c r="R425" s="23">
        <f>Enduser_Deliverytime-Order_Create_Time</f>
        <v>5.39375</v>
      </c>
      <c r="S425" s="23">
        <f>Enduser_Plan_Deliverytime-Order_Create_Time</f>
        <v>4.228472222</v>
      </c>
      <c r="T425" s="23">
        <f>Enduser_Deliverytime-HubVN_Pickup_Time</f>
        <v>0.2020833333</v>
      </c>
      <c r="U425" s="24">
        <f>HubVN_Receiving_Time-HubCN_Pickup_Time</f>
        <v>4.001388889</v>
      </c>
      <c r="V425" s="24">
        <f>Plan_HubVN_Receiving_Time-Plan_HubCN_Pickup_Time</f>
        <v>1.502083333</v>
      </c>
      <c r="W425" s="15" t="s">
        <v>120</v>
      </c>
      <c r="X425" s="25" t="str">
        <f>IF(LEFT(Khu_Vực,4)="Quận","Quận","Huyện")</f>
        <v>Quận</v>
      </c>
      <c r="Y425" s="25" t="str">
        <f>IFS(Grossweight&lt;=1,"A",AND(1&lt;Grossweight,Grossweight&lt;=2),"B",AND(2&lt;Grossweight,Grossweight&lt;=3),"C",AND(3&lt;Grossweight,Grossweight&lt;=4),"D",Grossweight&gt;=4,"E")</f>
        <v>A</v>
      </c>
      <c r="Z42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v>
      </c>
      <c r="AA425"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42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v>
      </c>
      <c r="AC425" s="26">
        <f>IF(Carrier_2="ECLogistics",0.167,IF(Carrier_2="LogExpress",0.139,0.104))</f>
        <v>0.139</v>
      </c>
    </row>
    <row r="426" ht="15.75" customHeight="1">
      <c r="A426" s="4" t="s">
        <v>1310</v>
      </c>
      <c r="B426" s="4" t="s">
        <v>1311</v>
      </c>
      <c r="C426" s="4">
        <v>130160.0</v>
      </c>
      <c r="D426" s="4" t="str">
        <f>HubVN_ID</f>
        <v>LECVNHĐ</v>
      </c>
      <c r="E426" s="4">
        <v>4.0</v>
      </c>
      <c r="F426" s="4">
        <v>0.3</v>
      </c>
      <c r="G426" s="5" t="s">
        <v>1312</v>
      </c>
      <c r="H426" s="4" t="s">
        <v>32</v>
      </c>
      <c r="I426" s="6">
        <v>37500.0</v>
      </c>
      <c r="J426" s="7">
        <v>44647.72152777778</v>
      </c>
      <c r="K426" s="8">
        <v>44653.68194444444</v>
      </c>
      <c r="L426" s="7">
        <v>44653.84722222222</v>
      </c>
      <c r="M426" s="4"/>
      <c r="N426" s="9" t="s">
        <v>33</v>
      </c>
      <c r="O426" s="4">
        <v>0.0</v>
      </c>
      <c r="P426" s="4" t="s">
        <v>34</v>
      </c>
      <c r="Q426" s="10">
        <v>2.0</v>
      </c>
      <c r="R426" s="11">
        <f>Enduser_Deliverytime-Order_Create_Time</f>
        <v>6.125694444</v>
      </c>
      <c r="S426" s="11">
        <f>Enduser_Plan_Deliverytime-Order_Create_Time</f>
        <v>5.960416667</v>
      </c>
      <c r="T426" s="11">
        <f>Enduser_Deliverytime-HubVN_Pickup_Time</f>
        <v>0.2465277778</v>
      </c>
      <c r="U426" s="12">
        <f>HubVN_Receiving_Time-HubCN_Pickup_Time</f>
        <v>3.505555556</v>
      </c>
      <c r="V426" s="12">
        <f>Plan_HubVN_Receiving_Time-Plan_HubCN_Pickup_Time</f>
        <v>1.501388889</v>
      </c>
      <c r="W426" s="4" t="s">
        <v>45</v>
      </c>
      <c r="X426" s="13" t="str">
        <f>IF(LEFT(Khu_Vực,4)="Quận","Quận","Huyện")</f>
        <v>Quận</v>
      </c>
      <c r="Y426" s="13" t="str">
        <f>IFS(Grossweight&lt;=1,"A",AND(1&lt;Grossweight,Grossweight&lt;=2),"B",AND(2&lt;Grossweight,Grossweight&lt;=3),"C",AND(3&lt;Grossweight,Grossweight&lt;=4),"D",Grossweight&gt;=4,"E")</f>
        <v>A</v>
      </c>
      <c r="Z42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3000</v>
      </c>
      <c r="AA426"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42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6000</v>
      </c>
      <c r="AC426" s="14">
        <f>IF(Carrier_2="ECLogistics",0.167,IF(Carrier_2="LogExpress",0.139,0.104))</f>
        <v>0.139</v>
      </c>
    </row>
    <row r="427" ht="15.75" customHeight="1">
      <c r="A427" s="15" t="s">
        <v>1313</v>
      </c>
      <c r="B427" s="15" t="s">
        <v>1314</v>
      </c>
      <c r="C427" s="15">
        <v>130397.0</v>
      </c>
      <c r="D427" s="15" t="str">
        <f>HubVN_ID</f>
        <v>LECVNLB</v>
      </c>
      <c r="E427" s="15">
        <v>5.0</v>
      </c>
      <c r="F427" s="15">
        <v>1.4</v>
      </c>
      <c r="G427" s="16" t="s">
        <v>1315</v>
      </c>
      <c r="H427" s="15" t="s">
        <v>53</v>
      </c>
      <c r="I427" s="17">
        <v>0.0</v>
      </c>
      <c r="J427" s="18">
        <v>44651.55069444444</v>
      </c>
      <c r="K427" s="19">
        <v>44654.40625</v>
      </c>
      <c r="L427" s="18">
        <v>44658.586805555555</v>
      </c>
      <c r="M427" s="15"/>
      <c r="N427" s="21" t="s">
        <v>33</v>
      </c>
      <c r="O427" s="15">
        <v>0.0</v>
      </c>
      <c r="P427" s="15" t="s">
        <v>34</v>
      </c>
      <c r="Q427" s="22">
        <v>3.0</v>
      </c>
      <c r="R427" s="23">
        <f>Enduser_Deliverytime-Order_Create_Time</f>
        <v>7.036111111</v>
      </c>
      <c r="S427" s="23">
        <f>Enduser_Plan_Deliverytime-Order_Create_Time</f>
        <v>2.855555556</v>
      </c>
      <c r="T427" s="23">
        <f>Enduser_Deliverytime-HubVN_Pickup_Time</f>
        <v>0.2027777778</v>
      </c>
      <c r="U427" s="24">
        <f>HubVN_Receiving_Time-HubCN_Pickup_Time</f>
        <v>5.004166667</v>
      </c>
      <c r="V427" s="24">
        <f>Plan_HubVN_Receiving_Time-Plan_HubCN_Pickup_Time</f>
        <v>2.000694444</v>
      </c>
      <c r="W427" s="15" t="s">
        <v>124</v>
      </c>
      <c r="X427" s="25" t="str">
        <f>IF(LEFT(Khu_Vực,4)="Quận","Quận","Huyện")</f>
        <v>Quận</v>
      </c>
      <c r="Y427" s="25" t="str">
        <f>IFS(Grossweight&lt;=1,"A",AND(1&lt;Grossweight,Grossweight&lt;=2),"B",AND(2&lt;Grossweight,Grossweight&lt;=3),"C",AND(3&lt;Grossweight,Grossweight&lt;=4),"D",Grossweight&gt;=4,"E")</f>
        <v>B</v>
      </c>
      <c r="Z42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14000</v>
      </c>
      <c r="AA427"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42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15400</v>
      </c>
      <c r="AC427" s="26">
        <f>IF(Carrier_2="ECLogistics",0.167,IF(Carrier_2="LogExpress",0.139,0.104))</f>
        <v>0.104</v>
      </c>
    </row>
    <row r="428" ht="15.75" customHeight="1">
      <c r="A428" s="4" t="s">
        <v>1316</v>
      </c>
      <c r="B428" s="4" t="s">
        <v>1317</v>
      </c>
      <c r="C428" s="4">
        <v>130399.0</v>
      </c>
      <c r="D428" s="4" t="str">
        <f>HubVN_ID</f>
        <v>LECVNHĐ</v>
      </c>
      <c r="E428" s="4">
        <v>2.0</v>
      </c>
      <c r="F428" s="4">
        <v>1.6</v>
      </c>
      <c r="G428" s="5" t="s">
        <v>1318</v>
      </c>
      <c r="H428" s="4" t="s">
        <v>32</v>
      </c>
      <c r="I428" s="6">
        <v>22200.0</v>
      </c>
      <c r="J428" s="7">
        <v>44647.27569444444</v>
      </c>
      <c r="K428" s="8">
        <v>44652.461805555555</v>
      </c>
      <c r="L428" s="7">
        <v>44653.45416666667</v>
      </c>
      <c r="M428" s="4"/>
      <c r="N428" s="9" t="s">
        <v>33</v>
      </c>
      <c r="O428" s="4">
        <v>0.0</v>
      </c>
      <c r="P428" s="4" t="s">
        <v>64</v>
      </c>
      <c r="Q428" s="10">
        <v>2.0</v>
      </c>
      <c r="R428" s="11">
        <f>Enduser_Deliverytime-Order_Create_Time</f>
        <v>6.178472222</v>
      </c>
      <c r="S428" s="11">
        <f>Enduser_Plan_Deliverytime-Order_Create_Time</f>
        <v>5.186111111</v>
      </c>
      <c r="T428" s="11">
        <f>Enduser_Deliverytime-HubVN_Pickup_Time</f>
        <v>0.08125</v>
      </c>
      <c r="U428" s="12">
        <f>HubVN_Receiving_Time-HubCN_Pickup_Time</f>
        <v>3.000694444</v>
      </c>
      <c r="V428" s="12">
        <f>Plan_HubVN_Receiving_Time-Plan_HubCN_Pickup_Time</f>
        <v>2.000694444</v>
      </c>
      <c r="W428" s="4" t="s">
        <v>1119</v>
      </c>
      <c r="X428" s="13" t="str">
        <f>IF(LEFT(Khu_Vực,4)="Quận","Quận","Huyện")</f>
        <v>Huyện</v>
      </c>
      <c r="Y428" s="13" t="str">
        <f>IFS(Grossweight&lt;=1,"A",AND(1&lt;Grossweight,Grossweight&lt;=2),"B",AND(2&lt;Grossweight,Grossweight&lt;=3),"C",AND(3&lt;Grossweight,Grossweight&lt;=4),"D",Grossweight&gt;=4,"E")</f>
        <v>B</v>
      </c>
      <c r="Z42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17600</v>
      </c>
      <c r="AA42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42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16000</v>
      </c>
      <c r="AC428" s="14">
        <f>IF(Carrier_2="ECLogistics",0.167,IF(Carrier_2="LogExpress",0.139,0.104))</f>
        <v>0.167</v>
      </c>
    </row>
    <row r="429" ht="15.75" customHeight="1">
      <c r="A429" s="15" t="s">
        <v>1319</v>
      </c>
      <c r="B429" s="15" t="s">
        <v>1199</v>
      </c>
      <c r="C429" s="15">
        <v>130100.0</v>
      </c>
      <c r="D429" s="15" t="str">
        <f>HubVN_ID</f>
        <v>LECVNLB</v>
      </c>
      <c r="E429" s="15">
        <v>3.0</v>
      </c>
      <c r="F429" s="15">
        <v>1.4</v>
      </c>
      <c r="G429" s="16" t="s">
        <v>1320</v>
      </c>
      <c r="H429" s="15" t="s">
        <v>53</v>
      </c>
      <c r="I429" s="17">
        <v>0.0</v>
      </c>
      <c r="J429" s="18">
        <v>44649.90972222222</v>
      </c>
      <c r="K429" s="19">
        <v>44655.41388888889</v>
      </c>
      <c r="L429" s="18">
        <v>44655.868055555555</v>
      </c>
      <c r="M429" s="15"/>
      <c r="N429" s="21" t="s">
        <v>33</v>
      </c>
      <c r="O429" s="15">
        <v>0.0</v>
      </c>
      <c r="P429" s="15" t="s">
        <v>34</v>
      </c>
      <c r="Q429" s="22">
        <v>3.0</v>
      </c>
      <c r="R429" s="23">
        <f>Enduser_Deliverytime-Order_Create_Time</f>
        <v>5.958333333</v>
      </c>
      <c r="S429" s="23">
        <f>Enduser_Plan_Deliverytime-Order_Create_Time</f>
        <v>5.504166667</v>
      </c>
      <c r="T429" s="23">
        <f>Enduser_Deliverytime-HubVN_Pickup_Time</f>
        <v>0.2465277778</v>
      </c>
      <c r="U429" s="24">
        <f>HubVN_Receiving_Time-HubCN_Pickup_Time</f>
        <v>2.505555556</v>
      </c>
      <c r="V429" s="24">
        <f>Plan_HubVN_Receiving_Time-Plan_HubCN_Pickup_Time</f>
        <v>1.50625</v>
      </c>
      <c r="W429" s="15" t="s">
        <v>124</v>
      </c>
      <c r="X429" s="25" t="str">
        <f>IF(LEFT(Khu_Vực,4)="Quận","Quận","Huyện")</f>
        <v>Quận</v>
      </c>
      <c r="Y429" s="25" t="str">
        <f>IFS(Grossweight&lt;=1,"A",AND(1&lt;Grossweight,Grossweight&lt;=2),"B",AND(2&lt;Grossweight,Grossweight&lt;=3),"C",AND(3&lt;Grossweight,Grossweight&lt;=4),"D",Grossweight&gt;=4,"E")</f>
        <v>B</v>
      </c>
      <c r="Z42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14000</v>
      </c>
      <c r="AA429"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42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15400</v>
      </c>
      <c r="AC429" s="26">
        <f>IF(Carrier_2="ECLogistics",0.167,IF(Carrier_2="LogExpress",0.139,0.104))</f>
        <v>0.104</v>
      </c>
    </row>
    <row r="430" ht="15.75" customHeight="1">
      <c r="A430" s="4" t="s">
        <v>1321</v>
      </c>
      <c r="B430" s="4" t="s">
        <v>1322</v>
      </c>
      <c r="C430" s="4">
        <v>130430.0</v>
      </c>
      <c r="D430" s="4" t="str">
        <f>HubVN_ID</f>
        <v>LECVNLB</v>
      </c>
      <c r="E430" s="4">
        <v>1.0</v>
      </c>
      <c r="F430" s="4">
        <v>1.6</v>
      </c>
      <c r="G430" s="5" t="s">
        <v>1323</v>
      </c>
      <c r="H430" s="4" t="s">
        <v>53</v>
      </c>
      <c r="I430" s="6">
        <v>0.0</v>
      </c>
      <c r="J430" s="7">
        <v>44647.361805555556</v>
      </c>
      <c r="K430" s="8">
        <v>44651.72222222222</v>
      </c>
      <c r="L430" s="7">
        <v>44652.63680555556</v>
      </c>
      <c r="M430" s="4"/>
      <c r="N430" s="9" t="s">
        <v>33</v>
      </c>
      <c r="O430" s="4">
        <v>0.0</v>
      </c>
      <c r="P430" s="4" t="s">
        <v>40</v>
      </c>
      <c r="Q430" s="10">
        <v>3.0</v>
      </c>
      <c r="R430" s="11">
        <f>Enduser_Deliverytime-Order_Create_Time</f>
        <v>5.275</v>
      </c>
      <c r="S430" s="11">
        <f>Enduser_Plan_Deliverytime-Order_Create_Time</f>
        <v>4.360416667</v>
      </c>
      <c r="T430" s="11">
        <f>Enduser_Deliverytime-HubVN_Pickup_Time</f>
        <v>0.08888888889</v>
      </c>
      <c r="U430" s="12">
        <f>HubVN_Receiving_Time-HubCN_Pickup_Time</f>
        <v>3.005555556</v>
      </c>
      <c r="V430" s="12">
        <f>Plan_HubVN_Receiving_Time-Plan_HubCN_Pickup_Time</f>
        <v>1.503472222</v>
      </c>
      <c r="W430" s="4" t="s">
        <v>787</v>
      </c>
      <c r="X430" s="13" t="str">
        <f>IF(LEFT(Khu_Vực,4)="Quận","Quận","Huyện")</f>
        <v>Huyện</v>
      </c>
      <c r="Y430" s="13" t="str">
        <f>IFS(Grossweight&lt;=1,"A",AND(1&lt;Grossweight,Grossweight&lt;=2),"B",AND(2&lt;Grossweight,Grossweight&lt;=3),"C",AND(3&lt;Grossweight,Grossweight&lt;=4),"D",Grossweight&gt;=4,"E")</f>
        <v>B</v>
      </c>
      <c r="Z43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40000</v>
      </c>
      <c r="AA43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43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16000</v>
      </c>
      <c r="AC430" s="14">
        <f>IF(Carrier_2="ECLogistics",0.167,IF(Carrier_2="LogExpress",0.139,0.104))</f>
        <v>0.167</v>
      </c>
    </row>
    <row r="431" ht="15.75" customHeight="1">
      <c r="A431" s="15" t="s">
        <v>1324</v>
      </c>
      <c r="B431" s="15" t="s">
        <v>1325</v>
      </c>
      <c r="C431" s="15">
        <v>130373.0</v>
      </c>
      <c r="D431" s="15" t="str">
        <f>HubVN_ID</f>
        <v>LECVNTL</v>
      </c>
      <c r="E431" s="15">
        <v>5.0</v>
      </c>
      <c r="F431" s="15">
        <v>4.0</v>
      </c>
      <c r="G431" s="16" t="s">
        <v>1326</v>
      </c>
      <c r="H431" s="15" t="s">
        <v>32</v>
      </c>
      <c r="I431" s="17">
        <v>22100.0</v>
      </c>
      <c r="J431" s="18">
        <v>44647.7125</v>
      </c>
      <c r="K431" s="19">
        <v>44652.64097222222</v>
      </c>
      <c r="L431" s="18">
        <v>44653.50277777778</v>
      </c>
      <c r="M431" s="15"/>
      <c r="N431" s="21" t="s">
        <v>33</v>
      </c>
      <c r="O431" s="15">
        <v>0.0</v>
      </c>
      <c r="P431" s="15" t="s">
        <v>34</v>
      </c>
      <c r="Q431" s="22">
        <v>3.0</v>
      </c>
      <c r="R431" s="23">
        <f>Enduser_Deliverytime-Order_Create_Time</f>
        <v>5.790277778</v>
      </c>
      <c r="S431" s="23">
        <f>Enduser_Plan_Deliverytime-Order_Create_Time</f>
        <v>4.928472222</v>
      </c>
      <c r="T431" s="23">
        <f>Enduser_Deliverytime-HubVN_Pickup_Time</f>
        <v>0.1625</v>
      </c>
      <c r="U431" s="24">
        <f>HubVN_Receiving_Time-HubCN_Pickup_Time</f>
        <v>3.000694444</v>
      </c>
      <c r="V431" s="24">
        <f>Plan_HubVN_Receiving_Time-Plan_HubCN_Pickup_Time</f>
        <v>3.003472222</v>
      </c>
      <c r="W431" s="15" t="s">
        <v>49</v>
      </c>
      <c r="X431" s="25" t="str">
        <f>IF(LEFT(Khu_Vực,4)="Quận","Quận","Huyện")</f>
        <v>Quận</v>
      </c>
      <c r="Y431" s="25" t="str">
        <f>IFS(Grossweight&lt;=1,"A",AND(1&lt;Grossweight,Grossweight&lt;=2),"B",AND(2&lt;Grossweight,Grossweight&lt;=3),"C",AND(3&lt;Grossweight,Grossweight&lt;=4),"D",Grossweight&gt;=4,"E")</f>
        <v>D</v>
      </c>
      <c r="Z43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40000</v>
      </c>
      <c r="AA43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43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40000</v>
      </c>
      <c r="AC431" s="26">
        <f>IF(Carrier_2="ECLogistics",0.167,IF(Carrier_2="LogExpress",0.139,0.104))</f>
        <v>0.167</v>
      </c>
    </row>
    <row r="432" ht="15.75" customHeight="1">
      <c r="A432" s="4" t="s">
        <v>1327</v>
      </c>
      <c r="B432" s="4" t="s">
        <v>1328</v>
      </c>
      <c r="C432" s="4">
        <v>130160.0</v>
      </c>
      <c r="D432" s="4" t="str">
        <f>HubVN_ID</f>
        <v>LECVNLB</v>
      </c>
      <c r="E432" s="4">
        <v>5.0</v>
      </c>
      <c r="F432" s="4">
        <v>1.6</v>
      </c>
      <c r="G432" s="5" t="s">
        <v>1047</v>
      </c>
      <c r="H432" s="4" t="s">
        <v>32</v>
      </c>
      <c r="I432" s="6">
        <v>187500.0</v>
      </c>
      <c r="J432" s="7">
        <v>44644.68194444444</v>
      </c>
      <c r="K432" s="8">
        <v>44651.50069444445</v>
      </c>
      <c r="L432" s="7">
        <v>44652.59861111111</v>
      </c>
      <c r="M432" s="4"/>
      <c r="N432" s="9" t="s">
        <v>33</v>
      </c>
      <c r="O432" s="4">
        <v>0.0</v>
      </c>
      <c r="P432" s="4" t="s">
        <v>34</v>
      </c>
      <c r="Q432" s="10">
        <v>1.0</v>
      </c>
      <c r="R432" s="11">
        <f>Enduser_Deliverytime-Order_Create_Time</f>
        <v>7.916666667</v>
      </c>
      <c r="S432" s="11">
        <f>Enduser_Plan_Deliverytime-Order_Create_Time</f>
        <v>6.81875</v>
      </c>
      <c r="T432" s="11">
        <f>Enduser_Deliverytime-HubVN_Pickup_Time</f>
        <v>0.2069444444</v>
      </c>
      <c r="U432" s="12">
        <f>HubVN_Receiving_Time-HubCN_Pickup_Time</f>
        <v>3.003472222</v>
      </c>
      <c r="V432" s="12">
        <f>Plan_HubVN_Receiving_Time-Plan_HubCN_Pickup_Time</f>
        <v>3.003472222</v>
      </c>
      <c r="W432" s="4" t="s">
        <v>679</v>
      </c>
      <c r="X432" s="13" t="str">
        <f>IF(LEFT(Khu_Vực,4)="Quận","Quận","Huyện")</f>
        <v>Huyện</v>
      </c>
      <c r="Y432" s="13" t="str">
        <f>IFS(Grossweight&lt;=1,"A",AND(1&lt;Grossweight,Grossweight&lt;=2),"B",AND(2&lt;Grossweight,Grossweight&lt;=3),"C",AND(3&lt;Grossweight,Grossweight&lt;=4),"D",Grossweight&gt;=4,"E")</f>
        <v>B</v>
      </c>
      <c r="Z43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16000</v>
      </c>
      <c r="AA432"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43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16000</v>
      </c>
      <c r="AC432" s="14">
        <f>IF(Carrier_2="ECLogistics",0.167,IF(Carrier_2="LogExpress",0.139,0.104))</f>
        <v>0.167</v>
      </c>
    </row>
    <row r="433" ht="15.75" customHeight="1">
      <c r="A433" s="15" t="s">
        <v>1329</v>
      </c>
      <c r="B433" s="15" t="s">
        <v>1330</v>
      </c>
      <c r="C433" s="15">
        <v>130322.0</v>
      </c>
      <c r="D433" s="15" t="str">
        <f>HubVN_ID</f>
        <v>LECVNLB</v>
      </c>
      <c r="E433" s="15">
        <v>2.0</v>
      </c>
      <c r="F433" s="15">
        <v>1.1</v>
      </c>
      <c r="G433" s="16" t="s">
        <v>1331</v>
      </c>
      <c r="H433" s="15" t="s">
        <v>32</v>
      </c>
      <c r="I433" s="17">
        <v>52000.0</v>
      </c>
      <c r="J433" s="18">
        <v>44647.19375</v>
      </c>
      <c r="K433" s="19">
        <v>44653.67361111111</v>
      </c>
      <c r="L433" s="18">
        <v>44654.74236111111</v>
      </c>
      <c r="M433" s="15"/>
      <c r="N433" s="21" t="s">
        <v>33</v>
      </c>
      <c r="O433" s="15">
        <v>0.0</v>
      </c>
      <c r="P433" s="15" t="s">
        <v>34</v>
      </c>
      <c r="Q433" s="22">
        <v>1.0</v>
      </c>
      <c r="R433" s="23">
        <f>Enduser_Deliverytime-Order_Create_Time</f>
        <v>7.548611111</v>
      </c>
      <c r="S433" s="23">
        <f>Enduser_Plan_Deliverytime-Order_Create_Time</f>
        <v>6.479861111</v>
      </c>
      <c r="T433" s="23">
        <f>Enduser_Deliverytime-HubVN_Pickup_Time</f>
        <v>0.08263888889</v>
      </c>
      <c r="U433" s="24">
        <f>HubVN_Receiving_Time-HubCN_Pickup_Time</f>
        <v>3.501388889</v>
      </c>
      <c r="V433" s="24">
        <f>Plan_HubVN_Receiving_Time-Plan_HubCN_Pickup_Time</f>
        <v>2.005555556</v>
      </c>
      <c r="W433" s="15" t="s">
        <v>120</v>
      </c>
      <c r="X433" s="25" t="str">
        <f>IF(LEFT(Khu_Vực,4)="Quận","Quận","Huyện")</f>
        <v>Quận</v>
      </c>
      <c r="Y433" s="25" t="str">
        <f>IFS(Grossweight&lt;=1,"A",AND(1&lt;Grossweight,Grossweight&lt;=2),"B",AND(2&lt;Grossweight,Grossweight&lt;=3),"C",AND(3&lt;Grossweight,Grossweight&lt;=4),"D",Grossweight&gt;=4,"E")</f>
        <v>B</v>
      </c>
      <c r="Z43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11000</v>
      </c>
      <c r="AA433"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43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12100</v>
      </c>
      <c r="AC433" s="26">
        <f>IF(Carrier_2="ECLogistics",0.167,IF(Carrier_2="LogExpress",0.139,0.104))</f>
        <v>0.104</v>
      </c>
    </row>
    <row r="434" ht="15.75" customHeight="1">
      <c r="A434" s="4" t="s">
        <v>1332</v>
      </c>
      <c r="B434" s="4" t="s">
        <v>1333</v>
      </c>
      <c r="C434" s="4">
        <v>130116.0</v>
      </c>
      <c r="D434" s="4" t="str">
        <f>HubVN_ID</f>
        <v>LECVNLB</v>
      </c>
      <c r="E434" s="4">
        <v>2.0</v>
      </c>
      <c r="F434" s="4">
        <v>1.7</v>
      </c>
      <c r="G434" s="5" t="s">
        <v>1334</v>
      </c>
      <c r="H434" s="4" t="s">
        <v>32</v>
      </c>
      <c r="I434" s="6">
        <v>159000.0</v>
      </c>
      <c r="J434" s="7">
        <v>44650.49722222222</v>
      </c>
      <c r="K434" s="8">
        <v>44653.65833333333</v>
      </c>
      <c r="L434" s="7">
        <v>44654.79583333333</v>
      </c>
      <c r="M434" s="4"/>
      <c r="N434" s="9" t="s">
        <v>33</v>
      </c>
      <c r="O434" s="4">
        <v>0.0</v>
      </c>
      <c r="P434" s="4" t="s">
        <v>40</v>
      </c>
      <c r="Q434" s="10">
        <v>3.0</v>
      </c>
      <c r="R434" s="11">
        <f>Enduser_Deliverytime-Order_Create_Time</f>
        <v>4.298611111</v>
      </c>
      <c r="S434" s="11">
        <f>Enduser_Plan_Deliverytime-Order_Create_Time</f>
        <v>3.161111111</v>
      </c>
      <c r="T434" s="11">
        <f>Enduser_Deliverytime-HubVN_Pickup_Time</f>
        <v>0.1694444444</v>
      </c>
      <c r="U434" s="12">
        <f>HubVN_Receiving_Time-HubCN_Pickup_Time</f>
        <v>1.836111111</v>
      </c>
      <c r="V434" s="12">
        <f>Plan_HubVN_Receiving_Time-Plan_HubCN_Pickup_Time</f>
        <v>2.005555556</v>
      </c>
      <c r="W434" s="4" t="s">
        <v>93</v>
      </c>
      <c r="X434" s="13" t="str">
        <f>IF(LEFT(Khu_Vực,4)="Quận","Quận","Huyện")</f>
        <v>Quận</v>
      </c>
      <c r="Y434" s="13" t="str">
        <f>IFS(Grossweight&lt;=1,"A",AND(1&lt;Grossweight,Grossweight&lt;=2),"B",AND(2&lt;Grossweight,Grossweight&lt;=3),"C",AND(3&lt;Grossweight,Grossweight&lt;=4),"D",Grossweight&gt;=4,"E")</f>
        <v>B</v>
      </c>
      <c r="Z43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34000</v>
      </c>
      <c r="AA434"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43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18700</v>
      </c>
      <c r="AC434" s="14">
        <f>IF(Carrier_2="ECLogistics",0.167,IF(Carrier_2="LogExpress",0.139,0.104))</f>
        <v>0.104</v>
      </c>
    </row>
    <row r="435" ht="15.75" customHeight="1">
      <c r="A435" s="15" t="s">
        <v>1335</v>
      </c>
      <c r="B435" s="15" t="s">
        <v>1336</v>
      </c>
      <c r="C435" s="15">
        <v>130400.0</v>
      </c>
      <c r="D435" s="15" t="str">
        <f>HubVN_ID</f>
        <v>LECVNLB</v>
      </c>
      <c r="E435" s="15">
        <v>1.0</v>
      </c>
      <c r="F435" s="15">
        <v>2.4</v>
      </c>
      <c r="G435" s="16" t="s">
        <v>1337</v>
      </c>
      <c r="H435" s="15" t="s">
        <v>53</v>
      </c>
      <c r="I435" s="17">
        <v>0.0</v>
      </c>
      <c r="J435" s="18">
        <v>44645.888194444444</v>
      </c>
      <c r="K435" s="19">
        <v>44652.40138888889</v>
      </c>
      <c r="L435" s="18">
        <v>44652.669444444444</v>
      </c>
      <c r="M435" s="15"/>
      <c r="N435" s="21" t="s">
        <v>33</v>
      </c>
      <c r="O435" s="15">
        <v>0.0</v>
      </c>
      <c r="P435" s="15" t="s">
        <v>40</v>
      </c>
      <c r="Q435" s="22">
        <v>2.0</v>
      </c>
      <c r="R435" s="23">
        <f>Enduser_Deliverytime-Order_Create_Time</f>
        <v>6.78125</v>
      </c>
      <c r="S435" s="23">
        <f>Enduser_Plan_Deliverytime-Order_Create_Time</f>
        <v>6.513194444</v>
      </c>
      <c r="T435" s="23">
        <f>Enduser_Deliverytime-HubVN_Pickup_Time</f>
        <v>0.09097222222</v>
      </c>
      <c r="U435" s="24">
        <f>HubVN_Receiving_Time-HubCN_Pickup_Time</f>
        <v>3.002083333</v>
      </c>
      <c r="V435" s="24">
        <f>Plan_HubVN_Receiving_Time-Plan_HubCN_Pickup_Time</f>
        <v>2.005555556</v>
      </c>
      <c r="W435" s="15" t="s">
        <v>57</v>
      </c>
      <c r="X435" s="25" t="str">
        <f>IF(LEFT(Khu_Vực,4)="Quận","Quận","Huyện")</f>
        <v>Quận</v>
      </c>
      <c r="Y435" s="25" t="str">
        <f>IFS(Grossweight&lt;=1,"A",AND(1&lt;Grossweight,Grossweight&lt;=2),"B",AND(2&lt;Grossweight,Grossweight&lt;=3),"C",AND(3&lt;Grossweight,Grossweight&lt;=4),"D",Grossweight&gt;=4,"E")</f>
        <v>C</v>
      </c>
      <c r="Z43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48000</v>
      </c>
      <c r="AA43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43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24000</v>
      </c>
      <c r="AC435" s="26">
        <f>IF(Carrier_2="ECLogistics",0.167,IF(Carrier_2="LogExpress",0.139,0.104))</f>
        <v>0.167</v>
      </c>
    </row>
    <row r="436" ht="15.75" customHeight="1">
      <c r="A436" s="4" t="s">
        <v>1338</v>
      </c>
      <c r="B436" s="4" t="s">
        <v>1339</v>
      </c>
      <c r="C436" s="4">
        <v>130411.0</v>
      </c>
      <c r="D436" s="4" t="str">
        <f>HubVN_ID</f>
        <v>LECVNLB</v>
      </c>
      <c r="E436" s="4">
        <v>5.0</v>
      </c>
      <c r="F436" s="4">
        <v>1.7</v>
      </c>
      <c r="G436" s="5" t="s">
        <v>1340</v>
      </c>
      <c r="H436" s="4" t="s">
        <v>32</v>
      </c>
      <c r="I436" s="6">
        <v>220500.0</v>
      </c>
      <c r="J436" s="7">
        <v>44650.32083333333</v>
      </c>
      <c r="K436" s="8">
        <v>44655.660416666666</v>
      </c>
      <c r="L436" s="7">
        <v>44655.720138888886</v>
      </c>
      <c r="M436" s="4"/>
      <c r="N436" s="9" t="s">
        <v>33</v>
      </c>
      <c r="O436" s="4">
        <v>0.0</v>
      </c>
      <c r="P436" s="4" t="s">
        <v>34</v>
      </c>
      <c r="Q436" s="10">
        <v>3.0</v>
      </c>
      <c r="R436" s="11">
        <f>Enduser_Deliverytime-Order_Create_Time</f>
        <v>5.399305556</v>
      </c>
      <c r="S436" s="11">
        <f>Enduser_Plan_Deliverytime-Order_Create_Time</f>
        <v>5.339583333</v>
      </c>
      <c r="T436" s="11">
        <f>Enduser_Deliverytime-HubVN_Pickup_Time</f>
        <v>0.07708333333</v>
      </c>
      <c r="U436" s="12">
        <f>HubVN_Receiving_Time-HubCN_Pickup_Time</f>
        <v>3.004861111</v>
      </c>
      <c r="V436" s="12">
        <f>Plan_HubVN_Receiving_Time-Plan_HubCN_Pickup_Time</f>
        <v>2.005555556</v>
      </c>
      <c r="W436" s="4" t="s">
        <v>120</v>
      </c>
      <c r="X436" s="13" t="str">
        <f>IF(LEFT(Khu_Vực,4)="Quận","Quận","Huyện")</f>
        <v>Quận</v>
      </c>
      <c r="Y436" s="13" t="str">
        <f>IFS(Grossweight&lt;=1,"A",AND(1&lt;Grossweight,Grossweight&lt;=2),"B",AND(2&lt;Grossweight,Grossweight&lt;=3),"C",AND(3&lt;Grossweight,Grossweight&lt;=4),"D",Grossweight&gt;=4,"E")</f>
        <v>B</v>
      </c>
      <c r="Z43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17000</v>
      </c>
      <c r="AA436"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43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18700</v>
      </c>
      <c r="AC436" s="14">
        <f>IF(Carrier_2="ECLogistics",0.167,IF(Carrier_2="LogExpress",0.139,0.104))</f>
        <v>0.104</v>
      </c>
    </row>
    <row r="437" ht="15.75" customHeight="1">
      <c r="A437" s="15" t="s">
        <v>1341</v>
      </c>
      <c r="B437" s="15" t="s">
        <v>898</v>
      </c>
      <c r="C437" s="15">
        <v>130011.0</v>
      </c>
      <c r="D437" s="15" t="str">
        <f>HubVN_ID</f>
        <v>LECVNLB</v>
      </c>
      <c r="E437" s="15">
        <v>2.0</v>
      </c>
      <c r="F437" s="15">
        <v>1.4</v>
      </c>
      <c r="G437" s="16" t="s">
        <v>1342</v>
      </c>
      <c r="H437" s="15" t="s">
        <v>53</v>
      </c>
      <c r="I437" s="17">
        <v>0.0</v>
      </c>
      <c r="J437" s="18">
        <v>44648.311111111114</v>
      </c>
      <c r="K437" s="19">
        <v>44653.68125</v>
      </c>
      <c r="L437" s="18">
        <v>44653.71875</v>
      </c>
      <c r="M437" s="15"/>
      <c r="N437" s="21" t="s">
        <v>33</v>
      </c>
      <c r="O437" s="15">
        <v>0.0</v>
      </c>
      <c r="P437" s="15" t="s">
        <v>64</v>
      </c>
      <c r="Q437" s="22">
        <v>3.0</v>
      </c>
      <c r="R437" s="23">
        <f>Enduser_Deliverytime-Order_Create_Time</f>
        <v>5.407638889</v>
      </c>
      <c r="S437" s="23">
        <f>Enduser_Plan_Deliverytime-Order_Create_Time</f>
        <v>5.370138889</v>
      </c>
      <c r="T437" s="23">
        <f>Enduser_Deliverytime-HubVN_Pickup_Time</f>
        <v>0.1229166667</v>
      </c>
      <c r="U437" s="24">
        <f>HubVN_Receiving_Time-HubCN_Pickup_Time</f>
        <v>3.505555556</v>
      </c>
      <c r="V437" s="24">
        <f>Plan_HubVN_Receiving_Time-Plan_HubCN_Pickup_Time</f>
        <v>3.501388889</v>
      </c>
      <c r="W437" s="15" t="s">
        <v>120</v>
      </c>
      <c r="X437" s="25" t="str">
        <f>IF(LEFT(Khu_Vực,4)="Quận","Quận","Huyện")</f>
        <v>Quận</v>
      </c>
      <c r="Y437" s="25" t="str">
        <f>IFS(Grossweight&lt;=1,"A",AND(1&lt;Grossweight,Grossweight&lt;=2),"B",AND(2&lt;Grossweight,Grossweight&lt;=3),"C",AND(3&lt;Grossweight,Grossweight&lt;=4),"D",Grossweight&gt;=4,"E")</f>
        <v>B</v>
      </c>
      <c r="Z43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15400</v>
      </c>
      <c r="AA437"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43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15400</v>
      </c>
      <c r="AC437" s="26">
        <f>IF(Carrier_2="ECLogistics",0.167,IF(Carrier_2="LogExpress",0.139,0.104))</f>
        <v>0.104</v>
      </c>
    </row>
    <row r="438" ht="15.75" customHeight="1">
      <c r="A438" s="4" t="s">
        <v>1343</v>
      </c>
      <c r="B438" s="4" t="s">
        <v>1344</v>
      </c>
      <c r="C438" s="4">
        <v>130158.0</v>
      </c>
      <c r="D438" s="4" t="str">
        <f>HubVN_ID</f>
        <v>LECVNLB</v>
      </c>
      <c r="E438" s="4">
        <v>2.0</v>
      </c>
      <c r="F438" s="4">
        <v>1.2</v>
      </c>
      <c r="G438" s="5" t="s">
        <v>1345</v>
      </c>
      <c r="H438" s="4" t="s">
        <v>32</v>
      </c>
      <c r="I438" s="6">
        <v>232900.0</v>
      </c>
      <c r="J438" s="7">
        <v>44650.5375</v>
      </c>
      <c r="K438" s="8">
        <v>44654.43263888889</v>
      </c>
      <c r="L438" s="7">
        <v>44654.80972222222</v>
      </c>
      <c r="M438" s="4"/>
      <c r="N438" s="9" t="s">
        <v>33</v>
      </c>
      <c r="O438" s="4">
        <v>0.0</v>
      </c>
      <c r="P438" s="4" t="s">
        <v>40</v>
      </c>
      <c r="Q438" s="10">
        <v>3.0</v>
      </c>
      <c r="R438" s="11">
        <f>Enduser_Deliverytime-Order_Create_Time</f>
        <v>4.272222222</v>
      </c>
      <c r="S438" s="11">
        <f>Enduser_Plan_Deliverytime-Order_Create_Time</f>
        <v>3.895138889</v>
      </c>
      <c r="T438" s="11">
        <f>Enduser_Deliverytime-HubVN_Pickup_Time</f>
        <v>0.16875</v>
      </c>
      <c r="U438" s="12">
        <f>HubVN_Receiving_Time-HubCN_Pickup_Time</f>
        <v>1.836805556</v>
      </c>
      <c r="V438" s="12">
        <f>Plan_HubVN_Receiving_Time-Plan_HubCN_Pickup_Time</f>
        <v>2.001388889</v>
      </c>
      <c r="W438" s="4" t="s">
        <v>97</v>
      </c>
      <c r="X438" s="13" t="str">
        <f>IF(LEFT(Khu_Vực,4)="Quận","Quận","Huyện")</f>
        <v>Quận</v>
      </c>
      <c r="Y438" s="13" t="str">
        <f>IFS(Grossweight&lt;=1,"A",AND(1&lt;Grossweight,Grossweight&lt;=2),"B",AND(2&lt;Grossweight,Grossweight&lt;=3),"C",AND(3&lt;Grossweight,Grossweight&lt;=4),"D",Grossweight&gt;=4,"E")</f>
        <v>B</v>
      </c>
      <c r="Z43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24000</v>
      </c>
      <c r="AA438"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43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13200</v>
      </c>
      <c r="AC438" s="14">
        <f>IF(Carrier_2="ECLogistics",0.167,IF(Carrier_2="LogExpress",0.139,0.104))</f>
        <v>0.104</v>
      </c>
    </row>
    <row r="439" ht="15.75" customHeight="1">
      <c r="A439" s="15" t="s">
        <v>1346</v>
      </c>
      <c r="B439" s="15" t="s">
        <v>1347</v>
      </c>
      <c r="C439" s="15">
        <v>130208.0</v>
      </c>
      <c r="D439" s="15" t="str">
        <f>HubVN_ID</f>
        <v>LECVNHĐ</v>
      </c>
      <c r="E439" s="15">
        <v>1.0</v>
      </c>
      <c r="F439" s="15">
        <v>2.9</v>
      </c>
      <c r="G439" s="16" t="s">
        <v>1348</v>
      </c>
      <c r="H439" s="15" t="s">
        <v>32</v>
      </c>
      <c r="I439" s="17">
        <v>11000.0</v>
      </c>
      <c r="J439" s="18">
        <v>44646.643055555556</v>
      </c>
      <c r="K439" s="19">
        <v>44651.43819444445</v>
      </c>
      <c r="L439" s="18">
        <v>44652.458333333336</v>
      </c>
      <c r="M439" s="15"/>
      <c r="N439" s="21" t="s">
        <v>33</v>
      </c>
      <c r="O439" s="15">
        <v>0.0</v>
      </c>
      <c r="P439" s="15" t="s">
        <v>40</v>
      </c>
      <c r="Q439" s="22">
        <v>3.0</v>
      </c>
      <c r="R439" s="23">
        <f>Enduser_Deliverytime-Order_Create_Time</f>
        <v>5.815277778</v>
      </c>
      <c r="S439" s="23">
        <f>Enduser_Plan_Deliverytime-Order_Create_Time</f>
        <v>4.795138889</v>
      </c>
      <c r="T439" s="23">
        <f>Enduser_Deliverytime-HubVN_Pickup_Time</f>
        <v>0.1222222222</v>
      </c>
      <c r="U439" s="24">
        <f>HubVN_Receiving_Time-HubCN_Pickup_Time</f>
        <v>5.005555556</v>
      </c>
      <c r="V439" s="24">
        <f>Plan_HubVN_Receiving_Time-Plan_HubCN_Pickup_Time</f>
        <v>3.004166667</v>
      </c>
      <c r="W439" s="15" t="s">
        <v>45</v>
      </c>
      <c r="X439" s="25" t="str">
        <f>IF(LEFT(Khu_Vực,4)="Quận","Quận","Huyện")</f>
        <v>Quận</v>
      </c>
      <c r="Y439" s="25" t="str">
        <f>IFS(Grossweight&lt;=1,"A",AND(1&lt;Grossweight,Grossweight&lt;=2),"B",AND(2&lt;Grossweight,Grossweight&lt;=3),"C",AND(3&lt;Grossweight,Grossweight&lt;=4),"D",Grossweight&gt;=4,"E")</f>
        <v>C</v>
      </c>
      <c r="Z43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58000</v>
      </c>
      <c r="AA43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43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29000</v>
      </c>
      <c r="AC439" s="26">
        <f>IF(Carrier_2="ECLogistics",0.167,IF(Carrier_2="LogExpress",0.139,0.104))</f>
        <v>0.167</v>
      </c>
    </row>
    <row r="440" ht="15.75" customHeight="1">
      <c r="A440" s="4" t="s">
        <v>1349</v>
      </c>
      <c r="B440" s="4" t="s">
        <v>1350</v>
      </c>
      <c r="C440" s="4">
        <v>130392.0</v>
      </c>
      <c r="D440" s="4" t="str">
        <f>HubVN_ID</f>
        <v>LECVNHĐ</v>
      </c>
      <c r="E440" s="4">
        <v>5.0</v>
      </c>
      <c r="F440" s="4">
        <v>1.6</v>
      </c>
      <c r="G440" s="5" t="s">
        <v>1351</v>
      </c>
      <c r="H440" s="4" t="s">
        <v>32</v>
      </c>
      <c r="I440" s="6">
        <v>38500.0</v>
      </c>
      <c r="J440" s="7">
        <v>44646.58819444444</v>
      </c>
      <c r="K440" s="8">
        <v>44651.433333333334</v>
      </c>
      <c r="L440" s="7">
        <v>44652.45277777778</v>
      </c>
      <c r="M440" s="4"/>
      <c r="N440" s="9" t="s">
        <v>33</v>
      </c>
      <c r="O440" s="4">
        <v>0.0</v>
      </c>
      <c r="P440" s="4" t="s">
        <v>40</v>
      </c>
      <c r="Q440" s="10">
        <v>3.0</v>
      </c>
      <c r="R440" s="11">
        <f>Enduser_Deliverytime-Order_Create_Time</f>
        <v>5.864583333</v>
      </c>
      <c r="S440" s="11">
        <f>Enduser_Plan_Deliverytime-Order_Create_Time</f>
        <v>4.845138889</v>
      </c>
      <c r="T440" s="11">
        <f>Enduser_Deliverytime-HubVN_Pickup_Time</f>
        <v>0.1222222222</v>
      </c>
      <c r="U440" s="12">
        <f>HubVN_Receiving_Time-HubCN_Pickup_Time</f>
        <v>5.005555556</v>
      </c>
      <c r="V440" s="12">
        <f>Plan_HubVN_Receiving_Time-Plan_HubCN_Pickup_Time</f>
        <v>3.505555556</v>
      </c>
      <c r="W440" s="4" t="s">
        <v>45</v>
      </c>
      <c r="X440" s="13" t="str">
        <f>IF(LEFT(Khu_Vực,4)="Quận","Quận","Huyện")</f>
        <v>Quận</v>
      </c>
      <c r="Y440" s="13" t="str">
        <f>IFS(Grossweight&lt;=1,"A",AND(1&lt;Grossweight,Grossweight&lt;=2),"B",AND(2&lt;Grossweight,Grossweight&lt;=3),"C",AND(3&lt;Grossweight,Grossweight&lt;=4),"D",Grossweight&gt;=4,"E")</f>
        <v>B</v>
      </c>
      <c r="Z44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32000</v>
      </c>
      <c r="AA440"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44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17600</v>
      </c>
      <c r="AC440" s="14">
        <f>IF(Carrier_2="ECLogistics",0.167,IF(Carrier_2="LogExpress",0.139,0.104))</f>
        <v>0.104</v>
      </c>
    </row>
    <row r="441" ht="15.75" customHeight="1">
      <c r="A441" s="15" t="s">
        <v>1352</v>
      </c>
      <c r="B441" s="15" t="s">
        <v>1353</v>
      </c>
      <c r="C441" s="15">
        <v>130418.0</v>
      </c>
      <c r="D441" s="15" t="str">
        <f>HubVN_ID</f>
        <v>LECVNHĐ</v>
      </c>
      <c r="E441" s="15">
        <v>5.0</v>
      </c>
      <c r="F441" s="15">
        <v>0.3</v>
      </c>
      <c r="G441" s="16" t="s">
        <v>1354</v>
      </c>
      <c r="H441" s="15" t="s">
        <v>32</v>
      </c>
      <c r="I441" s="17">
        <v>84000.0</v>
      </c>
      <c r="J441" s="18">
        <v>44647.86319444444</v>
      </c>
      <c r="K441" s="19">
        <v>44653.424305555556</v>
      </c>
      <c r="L441" s="18">
        <v>44653.714583333334</v>
      </c>
      <c r="M441" s="15"/>
      <c r="N441" s="21" t="s">
        <v>33</v>
      </c>
      <c r="O441" s="15">
        <v>0.0</v>
      </c>
      <c r="P441" s="15" t="s">
        <v>64</v>
      </c>
      <c r="Q441" s="22">
        <v>3.0</v>
      </c>
      <c r="R441" s="23">
        <f>Enduser_Deliverytime-Order_Create_Time</f>
        <v>5.851388889</v>
      </c>
      <c r="S441" s="23">
        <f>Enduser_Plan_Deliverytime-Order_Create_Time</f>
        <v>5.561111111</v>
      </c>
      <c r="T441" s="23">
        <f>Enduser_Deliverytime-HubVN_Pickup_Time</f>
        <v>0.1229166667</v>
      </c>
      <c r="U441" s="24">
        <f>HubVN_Receiving_Time-HubCN_Pickup_Time</f>
        <v>4.004166667</v>
      </c>
      <c r="V441" s="24">
        <f>Plan_HubVN_Receiving_Time-Plan_HubCN_Pickup_Time</f>
        <v>3.003472222</v>
      </c>
      <c r="W441" s="15" t="s">
        <v>45</v>
      </c>
      <c r="X441" s="25" t="str">
        <f>IF(LEFT(Khu_Vực,4)="Quận","Quận","Huyện")</f>
        <v>Quận</v>
      </c>
      <c r="Y441" s="25" t="str">
        <f>IFS(Grossweight&lt;=1,"A",AND(1&lt;Grossweight,Grossweight&lt;=2),"B",AND(2&lt;Grossweight,Grossweight&lt;=3),"C",AND(3&lt;Grossweight,Grossweight&lt;=4),"D",Grossweight&gt;=4,"E")</f>
        <v>A</v>
      </c>
      <c r="Z44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3300</v>
      </c>
      <c r="AA441"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44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6000</v>
      </c>
      <c r="AC441" s="26">
        <f>IF(Carrier_2="ECLogistics",0.167,IF(Carrier_2="LogExpress",0.139,0.104))</f>
        <v>0.139</v>
      </c>
    </row>
    <row r="442" ht="15.75" customHeight="1">
      <c r="A442" s="4" t="s">
        <v>1355</v>
      </c>
      <c r="B442" s="4" t="s">
        <v>1356</v>
      </c>
      <c r="C442" s="4">
        <v>130346.0</v>
      </c>
      <c r="D442" s="4" t="str">
        <f>HubVN_ID</f>
        <v>LECVNLB</v>
      </c>
      <c r="E442" s="4">
        <v>3.0</v>
      </c>
      <c r="F442" s="4">
        <v>1.2</v>
      </c>
      <c r="G442" s="5" t="s">
        <v>1357</v>
      </c>
      <c r="H442" s="4" t="s">
        <v>32</v>
      </c>
      <c r="I442" s="6">
        <v>3000.0</v>
      </c>
      <c r="J442" s="7">
        <v>44649.615277777775</v>
      </c>
      <c r="K442" s="8">
        <v>44654.66180555556</v>
      </c>
      <c r="L442" s="7">
        <v>44655.59444444445</v>
      </c>
      <c r="M442" s="4"/>
      <c r="N442" s="9" t="s">
        <v>33</v>
      </c>
      <c r="O442" s="4">
        <v>0.0</v>
      </c>
      <c r="P442" s="4" t="s">
        <v>34</v>
      </c>
      <c r="Q442" s="10">
        <v>3.0</v>
      </c>
      <c r="R442" s="11">
        <f>Enduser_Deliverytime-Order_Create_Time</f>
        <v>5.979166667</v>
      </c>
      <c r="S442" s="11">
        <f>Enduser_Plan_Deliverytime-Order_Create_Time</f>
        <v>5.046527778</v>
      </c>
      <c r="T442" s="11">
        <f>Enduser_Deliverytime-HubVN_Pickup_Time</f>
        <v>0.2048611111</v>
      </c>
      <c r="U442" s="12">
        <f>HubVN_Receiving_Time-HubCN_Pickup_Time</f>
        <v>5.00625</v>
      </c>
      <c r="V442" s="12">
        <f>Plan_HubVN_Receiving_Time-Plan_HubCN_Pickup_Time</f>
        <v>3.505555556</v>
      </c>
      <c r="W442" s="4" t="s">
        <v>35</v>
      </c>
      <c r="X442" s="13" t="str">
        <f>IF(LEFT(Khu_Vực,4)="Quận","Quận","Huyện")</f>
        <v>Quận</v>
      </c>
      <c r="Y442" s="13" t="str">
        <f>IFS(Grossweight&lt;=1,"A",AND(1&lt;Grossweight,Grossweight&lt;=2),"B",AND(2&lt;Grossweight,Grossweight&lt;=3),"C",AND(3&lt;Grossweight,Grossweight&lt;=4),"D",Grossweight&gt;=4,"E")</f>
        <v>B</v>
      </c>
      <c r="Z44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12000</v>
      </c>
      <c r="AA442"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44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13200</v>
      </c>
      <c r="AC442" s="14">
        <f>IF(Carrier_2="ECLogistics",0.167,IF(Carrier_2="LogExpress",0.139,0.104))</f>
        <v>0.104</v>
      </c>
    </row>
    <row r="443" ht="15.75" customHeight="1">
      <c r="A443" s="15" t="s">
        <v>1358</v>
      </c>
      <c r="B443" s="15" t="s">
        <v>1359</v>
      </c>
      <c r="C443" s="15">
        <v>130354.0</v>
      </c>
      <c r="D443" s="15" t="str">
        <f>HubVN_ID</f>
        <v>LECVNTL</v>
      </c>
      <c r="E443" s="15">
        <v>4.0</v>
      </c>
      <c r="F443" s="15">
        <v>1.5</v>
      </c>
      <c r="G443" s="16" t="s">
        <v>694</v>
      </c>
      <c r="H443" s="15" t="s">
        <v>32</v>
      </c>
      <c r="I443" s="17">
        <v>30920.0</v>
      </c>
      <c r="J443" s="18">
        <v>44647.72708333333</v>
      </c>
      <c r="K443" s="19">
        <v>44653.64166666667</v>
      </c>
      <c r="L443" s="18">
        <v>44654.59097222222</v>
      </c>
      <c r="M443" s="15"/>
      <c r="N443" s="21" t="s">
        <v>33</v>
      </c>
      <c r="O443" s="15">
        <v>0.0</v>
      </c>
      <c r="P443" s="15" t="s">
        <v>34</v>
      </c>
      <c r="Q443" s="22">
        <v>2.0</v>
      </c>
      <c r="R443" s="23">
        <f>Enduser_Deliverytime-Order_Create_Time</f>
        <v>6.863888889</v>
      </c>
      <c r="S443" s="23">
        <f>Enduser_Plan_Deliverytime-Order_Create_Time</f>
        <v>5.914583333</v>
      </c>
      <c r="T443" s="23">
        <f>Enduser_Deliverytime-HubVN_Pickup_Time</f>
        <v>0.2041666667</v>
      </c>
      <c r="U443" s="24">
        <f>HubVN_Receiving_Time-HubCN_Pickup_Time</f>
        <v>4.000694444</v>
      </c>
      <c r="V443" s="24">
        <f>Plan_HubVN_Receiving_Time-Plan_HubCN_Pickup_Time</f>
        <v>2.005555556</v>
      </c>
      <c r="W443" s="15" t="s">
        <v>49</v>
      </c>
      <c r="X443" s="25" t="str">
        <f>IF(LEFT(Khu_Vực,4)="Quận","Quận","Huyện")</f>
        <v>Quận</v>
      </c>
      <c r="Y443" s="25" t="str">
        <f>IFS(Grossweight&lt;=1,"A",AND(1&lt;Grossweight,Grossweight&lt;=2),"B",AND(2&lt;Grossweight,Grossweight&lt;=3),"C",AND(3&lt;Grossweight,Grossweight&lt;=4),"D",Grossweight&gt;=4,"E")</f>
        <v>B</v>
      </c>
      <c r="Z44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15000</v>
      </c>
      <c r="AA443"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44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16500</v>
      </c>
      <c r="AC443" s="26">
        <f>IF(Carrier_2="ECLogistics",0.167,IF(Carrier_2="LogExpress",0.139,0.104))</f>
        <v>0.104</v>
      </c>
    </row>
    <row r="444" ht="15.75" customHeight="1">
      <c r="A444" s="4" t="s">
        <v>1360</v>
      </c>
      <c r="B444" s="4" t="s">
        <v>1361</v>
      </c>
      <c r="C444" s="4">
        <v>130372.0</v>
      </c>
      <c r="D444" s="4" t="str">
        <f>HubVN_ID</f>
        <v>LECVNLB</v>
      </c>
      <c r="E444" s="4">
        <v>3.0</v>
      </c>
      <c r="F444" s="4">
        <v>1.3</v>
      </c>
      <c r="G444" s="5" t="s">
        <v>1362</v>
      </c>
      <c r="H444" s="4" t="s">
        <v>32</v>
      </c>
      <c r="I444" s="6">
        <v>59000.0</v>
      </c>
      <c r="J444" s="7">
        <v>44646.2</v>
      </c>
      <c r="K444" s="8">
        <v>44652.65069444444</v>
      </c>
      <c r="L444" s="7">
        <v>44653.489583333336</v>
      </c>
      <c r="M444" s="4"/>
      <c r="N444" s="9" t="s">
        <v>33</v>
      </c>
      <c r="O444" s="4">
        <v>0.0</v>
      </c>
      <c r="P444" s="4" t="s">
        <v>64</v>
      </c>
      <c r="Q444" s="10">
        <v>1.0</v>
      </c>
      <c r="R444" s="11">
        <f>Enduser_Deliverytime-Order_Create_Time</f>
        <v>7.289583333</v>
      </c>
      <c r="S444" s="11">
        <f>Enduser_Plan_Deliverytime-Order_Create_Time</f>
        <v>6.450694444</v>
      </c>
      <c r="T444" s="11">
        <f>Enduser_Deliverytime-HubVN_Pickup_Time</f>
        <v>0.1645833333</v>
      </c>
      <c r="U444" s="12">
        <f>HubVN_Receiving_Time-HubCN_Pickup_Time</f>
        <v>3.002083333</v>
      </c>
      <c r="V444" s="12">
        <f>Plan_HubVN_Receiving_Time-Plan_HubCN_Pickup_Time</f>
        <v>1.501388889</v>
      </c>
      <c r="W444" s="4" t="s">
        <v>120</v>
      </c>
      <c r="X444" s="13" t="str">
        <f>IF(LEFT(Khu_Vực,4)="Quận","Quận","Huyện")</f>
        <v>Quận</v>
      </c>
      <c r="Y444" s="13" t="str">
        <f>IFS(Grossweight&lt;=1,"A",AND(1&lt;Grossweight,Grossweight&lt;=2),"B",AND(2&lt;Grossweight,Grossweight&lt;=3),"C",AND(3&lt;Grossweight,Grossweight&lt;=4),"D",Grossweight&gt;=4,"E")</f>
        <v>B</v>
      </c>
      <c r="Z44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14300</v>
      </c>
      <c r="AA444"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44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14300</v>
      </c>
      <c r="AC444" s="14">
        <f>IF(Carrier_2="ECLogistics",0.167,IF(Carrier_2="LogExpress",0.139,0.104))</f>
        <v>0.104</v>
      </c>
    </row>
    <row r="445" ht="15.75" customHeight="1">
      <c r="A445" s="15" t="s">
        <v>1363</v>
      </c>
      <c r="B445" s="15" t="s">
        <v>1364</v>
      </c>
      <c r="C445" s="15">
        <v>130408.0</v>
      </c>
      <c r="D445" s="15" t="str">
        <f>HubVN_ID</f>
        <v>LECVNTL</v>
      </c>
      <c r="E445" s="15">
        <v>3.0</v>
      </c>
      <c r="F445" s="15">
        <v>3.0</v>
      </c>
      <c r="G445" s="16" t="s">
        <v>1365</v>
      </c>
      <c r="H445" s="15" t="s">
        <v>53</v>
      </c>
      <c r="I445" s="17">
        <v>0.0</v>
      </c>
      <c r="J445" s="18">
        <v>44649.84097222222</v>
      </c>
      <c r="K445" s="19">
        <v>44655.663194444445</v>
      </c>
      <c r="L445" s="18">
        <v>44655.71944444445</v>
      </c>
      <c r="M445" s="15"/>
      <c r="N445" s="21" t="s">
        <v>33</v>
      </c>
      <c r="O445" s="15">
        <v>0.0</v>
      </c>
      <c r="P445" s="15" t="s">
        <v>34</v>
      </c>
      <c r="Q445" s="22">
        <v>3.0</v>
      </c>
      <c r="R445" s="23">
        <f>Enduser_Deliverytime-Order_Create_Time</f>
        <v>5.878472222</v>
      </c>
      <c r="S445" s="23">
        <f>Enduser_Plan_Deliverytime-Order_Create_Time</f>
        <v>5.822222222</v>
      </c>
      <c r="T445" s="23">
        <f>Enduser_Deliverytime-HubVN_Pickup_Time</f>
        <v>0.07916666667</v>
      </c>
      <c r="U445" s="24">
        <f>HubVN_Receiving_Time-HubCN_Pickup_Time</f>
        <v>3.001388889</v>
      </c>
      <c r="V445" s="24">
        <f>Plan_HubVN_Receiving_Time-Plan_HubCN_Pickup_Time</f>
        <v>2.002777778</v>
      </c>
      <c r="W445" s="15" t="s">
        <v>49</v>
      </c>
      <c r="X445" s="25" t="str">
        <f>IF(LEFT(Khu_Vực,4)="Quận","Quận","Huyện")</f>
        <v>Quận</v>
      </c>
      <c r="Y445" s="25" t="str">
        <f>IFS(Grossweight&lt;=1,"A",AND(1&lt;Grossweight,Grossweight&lt;=2),"B",AND(2&lt;Grossweight,Grossweight&lt;=3),"C",AND(3&lt;Grossweight,Grossweight&lt;=4),"D",Grossweight&gt;=4,"E")</f>
        <v>C</v>
      </c>
      <c r="Z44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30000</v>
      </c>
      <c r="AA44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44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30000</v>
      </c>
      <c r="AC445" s="26">
        <f>IF(Carrier_2="ECLogistics",0.167,IF(Carrier_2="LogExpress",0.139,0.104))</f>
        <v>0.167</v>
      </c>
    </row>
    <row r="446" ht="15.75" customHeight="1">
      <c r="A446" s="4" t="s">
        <v>1366</v>
      </c>
      <c r="B446" s="4" t="s">
        <v>1367</v>
      </c>
      <c r="C446" s="4">
        <v>130334.0</v>
      </c>
      <c r="D446" s="4" t="str">
        <f>HubVN_ID</f>
        <v>LECVNLB</v>
      </c>
      <c r="E446" s="4">
        <v>2.0</v>
      </c>
      <c r="F446" s="4">
        <v>0.2</v>
      </c>
      <c r="G446" s="5" t="s">
        <v>1368</v>
      </c>
      <c r="H446" s="4" t="s">
        <v>32</v>
      </c>
      <c r="I446" s="6">
        <v>1832.0</v>
      </c>
      <c r="J446" s="7">
        <v>44646.84583333333</v>
      </c>
      <c r="K446" s="8">
        <v>44652.652083333334</v>
      </c>
      <c r="L446" s="7">
        <v>44652.63888888889</v>
      </c>
      <c r="M446" s="4"/>
      <c r="N446" s="9" t="s">
        <v>33</v>
      </c>
      <c r="O446" s="4">
        <v>0.0</v>
      </c>
      <c r="P446" s="4" t="s">
        <v>40</v>
      </c>
      <c r="Q446" s="10">
        <v>3.0</v>
      </c>
      <c r="R446" s="11">
        <f>Enduser_Deliverytime-Order_Create_Time</f>
        <v>5.793055556</v>
      </c>
      <c r="S446" s="11">
        <f>Enduser_Plan_Deliverytime-Order_Create_Time</f>
        <v>5.80625</v>
      </c>
      <c r="T446" s="11">
        <f>Enduser_Deliverytime-HubVN_Pickup_Time</f>
        <v>0.08888888889</v>
      </c>
      <c r="U446" s="12">
        <f>HubVN_Receiving_Time-HubCN_Pickup_Time</f>
        <v>3.001388889</v>
      </c>
      <c r="V446" s="12">
        <f>Plan_HubVN_Receiving_Time-Plan_HubCN_Pickup_Time</f>
        <v>3.002777778</v>
      </c>
      <c r="W446" s="4" t="s">
        <v>93</v>
      </c>
      <c r="X446" s="13" t="str">
        <f>IF(LEFT(Khu_Vực,4)="Quận","Quận","Huyện")</f>
        <v>Quận</v>
      </c>
      <c r="Y446" s="13" t="str">
        <f>IFS(Grossweight&lt;=1,"A",AND(1&lt;Grossweight,Grossweight&lt;=2),"B",AND(2&lt;Grossweight,Grossweight&lt;=3),"C",AND(3&lt;Grossweight,Grossweight&lt;=4),"D",Grossweight&gt;=4,"E")</f>
        <v>A</v>
      </c>
      <c r="Z44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4000</v>
      </c>
      <c r="AA446"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44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v>
      </c>
      <c r="AC446" s="14">
        <f>IF(Carrier_2="ECLogistics",0.167,IF(Carrier_2="LogExpress",0.139,0.104))</f>
        <v>0.139</v>
      </c>
    </row>
    <row r="447" ht="15.75" customHeight="1">
      <c r="A447" s="15" t="s">
        <v>1369</v>
      </c>
      <c r="B447" s="15" t="s">
        <v>1370</v>
      </c>
      <c r="C447" s="15">
        <v>130198.0</v>
      </c>
      <c r="D447" s="15" t="str">
        <f>HubVN_ID</f>
        <v>LECVNTL</v>
      </c>
      <c r="E447" s="15">
        <v>3.0</v>
      </c>
      <c r="F447" s="15">
        <v>2.9</v>
      </c>
      <c r="G447" s="16" t="s">
        <v>1371</v>
      </c>
      <c r="H447" s="15" t="s">
        <v>32</v>
      </c>
      <c r="I447" s="17">
        <v>308100.0</v>
      </c>
      <c r="J447" s="18">
        <v>44649.18472222222</v>
      </c>
      <c r="K447" s="19">
        <v>44654.634722222225</v>
      </c>
      <c r="L447" s="18">
        <v>44655.60138888889</v>
      </c>
      <c r="M447" s="15"/>
      <c r="N447" s="21" t="s">
        <v>33</v>
      </c>
      <c r="O447" s="15">
        <v>0.0</v>
      </c>
      <c r="P447" s="15" t="s">
        <v>34</v>
      </c>
      <c r="Q447" s="22">
        <v>2.0</v>
      </c>
      <c r="R447" s="23">
        <f>Enduser_Deliverytime-Order_Create_Time</f>
        <v>6.416666667</v>
      </c>
      <c r="S447" s="23">
        <f>Enduser_Plan_Deliverytime-Order_Create_Time</f>
        <v>5.45</v>
      </c>
      <c r="T447" s="23">
        <f>Enduser_Deliverytime-HubVN_Pickup_Time</f>
        <v>0.2027777778</v>
      </c>
      <c r="U447" s="24">
        <f>HubVN_Receiving_Time-HubCN_Pickup_Time</f>
        <v>3.000694444</v>
      </c>
      <c r="V447" s="24">
        <f>Plan_HubVN_Receiving_Time-Plan_HubCN_Pickup_Time</f>
        <v>1.503472222</v>
      </c>
      <c r="W447" s="15" t="s">
        <v>49</v>
      </c>
      <c r="X447" s="25" t="str">
        <f>IF(LEFT(Khu_Vực,4)="Quận","Quận","Huyện")</f>
        <v>Quận</v>
      </c>
      <c r="Y447" s="25" t="str">
        <f>IFS(Grossweight&lt;=1,"A",AND(1&lt;Grossweight,Grossweight&lt;=2),"B",AND(2&lt;Grossweight,Grossweight&lt;=3),"C",AND(3&lt;Grossweight,Grossweight&lt;=4),"D",Grossweight&gt;=4,"E")</f>
        <v>C</v>
      </c>
      <c r="Z44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29000</v>
      </c>
      <c r="AA447"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44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29000</v>
      </c>
      <c r="AC447" s="26">
        <f>IF(Carrier_2="ECLogistics",0.167,IF(Carrier_2="LogExpress",0.139,0.104))</f>
        <v>0.167</v>
      </c>
    </row>
    <row r="448" ht="15.75" customHeight="1">
      <c r="A448" s="4" t="s">
        <v>1372</v>
      </c>
      <c r="B448" s="4" t="s">
        <v>1373</v>
      </c>
      <c r="C448" s="4">
        <v>130332.0</v>
      </c>
      <c r="D448" s="4" t="str">
        <f>HubVN_ID</f>
        <v>LECVNHĐ</v>
      </c>
      <c r="E448" s="4">
        <v>3.0</v>
      </c>
      <c r="F448" s="4">
        <v>4.1</v>
      </c>
      <c r="G448" s="5" t="s">
        <v>1374</v>
      </c>
      <c r="H448" s="4" t="s">
        <v>32</v>
      </c>
      <c r="I448" s="6">
        <v>274700.0</v>
      </c>
      <c r="J448" s="7">
        <v>44649.61319444444</v>
      </c>
      <c r="K448" s="8">
        <v>44654.447222222225</v>
      </c>
      <c r="L448" s="7">
        <v>44655.4875</v>
      </c>
      <c r="M448" s="4"/>
      <c r="N448" s="9" t="s">
        <v>33</v>
      </c>
      <c r="O448" s="4">
        <v>0.0</v>
      </c>
      <c r="P448" s="4" t="s">
        <v>40</v>
      </c>
      <c r="Q448" s="10">
        <v>3.0</v>
      </c>
      <c r="R448" s="11">
        <f>Enduser_Deliverytime-Order_Create_Time</f>
        <v>5.874305556</v>
      </c>
      <c r="S448" s="11">
        <f>Enduser_Plan_Deliverytime-Order_Create_Time</f>
        <v>4.834027778</v>
      </c>
      <c r="T448" s="11">
        <f>Enduser_Deliverytime-HubVN_Pickup_Time</f>
        <v>0.1194444444</v>
      </c>
      <c r="U448" s="12">
        <f>HubVN_Receiving_Time-HubCN_Pickup_Time</f>
        <v>5.004166667</v>
      </c>
      <c r="V448" s="12">
        <f>Plan_HubVN_Receiving_Time-Plan_HubCN_Pickup_Time</f>
        <v>3.003472222</v>
      </c>
      <c r="W448" s="4" t="s">
        <v>45</v>
      </c>
      <c r="X448" s="13" t="str">
        <f>IF(LEFT(Khu_Vực,4)="Quận","Quận","Huyện")</f>
        <v>Quận</v>
      </c>
      <c r="Y448" s="13" t="str">
        <f>IFS(Grossweight&lt;=1,"A",AND(1&lt;Grossweight,Grossweight&lt;=2),"B",AND(2&lt;Grossweight,Grossweight&lt;=3),"C",AND(3&lt;Grossweight,Grossweight&lt;=4),"D",Grossweight&gt;=4,"E")</f>
        <v>E</v>
      </c>
      <c r="Z44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62750</v>
      </c>
      <c r="AA44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44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41000</v>
      </c>
      <c r="AC448" s="14">
        <f>IF(Carrier_2="ECLogistics",0.167,IF(Carrier_2="LogExpress",0.139,0.104))</f>
        <v>0.167</v>
      </c>
    </row>
    <row r="449" ht="15.75" customHeight="1">
      <c r="A449" s="15" t="s">
        <v>1375</v>
      </c>
      <c r="B449" s="15" t="s">
        <v>1376</v>
      </c>
      <c r="C449" s="15">
        <v>130208.0</v>
      </c>
      <c r="D449" s="15" t="str">
        <f>HubVN_ID</f>
        <v>LECVNLB</v>
      </c>
      <c r="E449" s="15">
        <v>1.0</v>
      </c>
      <c r="F449" s="15">
        <v>2.8</v>
      </c>
      <c r="G449" s="16" t="s">
        <v>1377</v>
      </c>
      <c r="H449" s="15" t="s">
        <v>53</v>
      </c>
      <c r="I449" s="17">
        <v>0.0</v>
      </c>
      <c r="J449" s="18">
        <v>44649.62222222222</v>
      </c>
      <c r="K449" s="19">
        <v>44654.43402777778</v>
      </c>
      <c r="L449" s="18">
        <v>44655.62430555555</v>
      </c>
      <c r="M449" s="15"/>
      <c r="N449" s="21" t="s">
        <v>33</v>
      </c>
      <c r="O449" s="15">
        <v>0.0</v>
      </c>
      <c r="P449" s="15" t="s">
        <v>34</v>
      </c>
      <c r="Q449" s="22">
        <v>2.0</v>
      </c>
      <c r="R449" s="23">
        <f>Enduser_Deliverytime-Order_Create_Time</f>
        <v>6.002083333</v>
      </c>
      <c r="S449" s="23">
        <f>Enduser_Plan_Deliverytime-Order_Create_Time</f>
        <v>4.811805556</v>
      </c>
      <c r="T449" s="23">
        <f>Enduser_Deliverytime-HubVN_Pickup_Time</f>
        <v>0.2055555556</v>
      </c>
      <c r="U449" s="24">
        <f>HubVN_Receiving_Time-HubCN_Pickup_Time</f>
        <v>5.004861111</v>
      </c>
      <c r="V449" s="24">
        <f>Plan_HubVN_Receiving_Time-Plan_HubCN_Pickup_Time</f>
        <v>3.001388889</v>
      </c>
      <c r="W449" s="15" t="s">
        <v>120</v>
      </c>
      <c r="X449" s="25" t="str">
        <f>IF(LEFT(Khu_Vực,4)="Quận","Quận","Huyện")</f>
        <v>Quận</v>
      </c>
      <c r="Y449" s="25" t="str">
        <f>IFS(Grossweight&lt;=1,"A",AND(1&lt;Grossweight,Grossweight&lt;=2),"B",AND(2&lt;Grossweight,Grossweight&lt;=3),"C",AND(3&lt;Grossweight,Grossweight&lt;=4),"D",Grossweight&gt;=4,"E")</f>
        <v>C</v>
      </c>
      <c r="Z44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28000</v>
      </c>
      <c r="AA44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44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28000</v>
      </c>
      <c r="AC449" s="26">
        <f>IF(Carrier_2="ECLogistics",0.167,IF(Carrier_2="LogExpress",0.139,0.104))</f>
        <v>0.167</v>
      </c>
    </row>
    <row r="450" ht="15.75" customHeight="1">
      <c r="A450" s="4" t="s">
        <v>1378</v>
      </c>
      <c r="B450" s="4" t="s">
        <v>1379</v>
      </c>
      <c r="C450" s="4">
        <v>130383.0</v>
      </c>
      <c r="D450" s="4" t="str">
        <f>HubVN_ID</f>
        <v>LECVNHĐ</v>
      </c>
      <c r="E450" s="4">
        <v>2.0</v>
      </c>
      <c r="F450" s="4">
        <v>1.1</v>
      </c>
      <c r="G450" s="5" t="s">
        <v>1380</v>
      </c>
      <c r="H450" s="4" t="s">
        <v>32</v>
      </c>
      <c r="I450" s="6">
        <v>738500.0</v>
      </c>
      <c r="J450" s="7">
        <v>44647.26388888889</v>
      </c>
      <c r="K450" s="8">
        <v>44652.768055555556</v>
      </c>
      <c r="L450" s="7">
        <v>44653.592361111114</v>
      </c>
      <c r="M450" s="4"/>
      <c r="N450" s="9" t="s">
        <v>33</v>
      </c>
      <c r="O450" s="4">
        <v>0.0</v>
      </c>
      <c r="P450" s="4" t="s">
        <v>34</v>
      </c>
      <c r="Q450" s="10">
        <v>2.0</v>
      </c>
      <c r="R450" s="11">
        <f>Enduser_Deliverytime-Order_Create_Time</f>
        <v>6.328472222</v>
      </c>
      <c r="S450" s="11">
        <f>Enduser_Plan_Deliverytime-Order_Create_Time</f>
        <v>5.504166667</v>
      </c>
      <c r="T450" s="11">
        <f>Enduser_Deliverytime-HubVN_Pickup_Time</f>
        <v>0.2034722222</v>
      </c>
      <c r="U450" s="12">
        <f>HubVN_Receiving_Time-HubCN_Pickup_Time</f>
        <v>3.004166667</v>
      </c>
      <c r="V450" s="12">
        <f>Plan_HubVN_Receiving_Time-Plan_HubCN_Pickup_Time</f>
        <v>3.002083333</v>
      </c>
      <c r="W450" s="4" t="s">
        <v>1193</v>
      </c>
      <c r="X450" s="13" t="str">
        <f>IF(LEFT(Khu_Vực,4)="Quận","Quận","Huyện")</f>
        <v>Huyện</v>
      </c>
      <c r="Y450" s="13" t="str">
        <f>IFS(Grossweight&lt;=1,"A",AND(1&lt;Grossweight,Grossweight&lt;=2),"B",AND(2&lt;Grossweight,Grossweight&lt;=3),"C",AND(3&lt;Grossweight,Grossweight&lt;=4),"D",Grossweight&gt;=4,"E")</f>
        <v>B</v>
      </c>
      <c r="Z45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11000</v>
      </c>
      <c r="AA45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45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11000</v>
      </c>
      <c r="AC450" s="14">
        <f>IF(Carrier_2="ECLogistics",0.167,IF(Carrier_2="LogExpress",0.139,0.104))</f>
        <v>0.167</v>
      </c>
    </row>
    <row r="451" ht="15.75" customHeight="1">
      <c r="A451" s="15" t="s">
        <v>1381</v>
      </c>
      <c r="B451" s="15" t="s">
        <v>1382</v>
      </c>
      <c r="C451" s="15">
        <v>130017.0</v>
      </c>
      <c r="D451" s="15" t="str">
        <f>HubVN_ID</f>
        <v>LECVNLB</v>
      </c>
      <c r="E451" s="15">
        <v>2.0</v>
      </c>
      <c r="F451" s="15">
        <v>1.3</v>
      </c>
      <c r="G451" s="16" t="s">
        <v>1383</v>
      </c>
      <c r="H451" s="15" t="s">
        <v>53</v>
      </c>
      <c r="I451" s="17">
        <v>0.0</v>
      </c>
      <c r="J451" s="18">
        <v>44645.84444444445</v>
      </c>
      <c r="K451" s="19">
        <v>44651.77777777778</v>
      </c>
      <c r="L451" s="18">
        <v>44652.72777777778</v>
      </c>
      <c r="M451" s="15"/>
      <c r="N451" s="21" t="s">
        <v>33</v>
      </c>
      <c r="O451" s="15">
        <v>0.0</v>
      </c>
      <c r="P451" s="15" t="s">
        <v>64</v>
      </c>
      <c r="Q451" s="22">
        <v>2.0</v>
      </c>
      <c r="R451" s="23">
        <f>Enduser_Deliverytime-Order_Create_Time</f>
        <v>6.883333333</v>
      </c>
      <c r="S451" s="23">
        <f>Enduser_Plan_Deliverytime-Order_Create_Time</f>
        <v>5.933333333</v>
      </c>
      <c r="T451" s="23">
        <f>Enduser_Deliverytime-HubVN_Pickup_Time</f>
        <v>0.1652777778</v>
      </c>
      <c r="U451" s="24">
        <f>HubVN_Receiving_Time-HubCN_Pickup_Time</f>
        <v>2.503472222</v>
      </c>
      <c r="V451" s="24">
        <f>Plan_HubVN_Receiving_Time-Plan_HubCN_Pickup_Time</f>
        <v>1.504166667</v>
      </c>
      <c r="W451" s="15" t="s">
        <v>1384</v>
      </c>
      <c r="X451" s="25" t="str">
        <f>IF(LEFT(Khu_Vực,4)="Quận","Quận","Huyện")</f>
        <v>Huyện</v>
      </c>
      <c r="Y451" s="25" t="str">
        <f>IFS(Grossweight&lt;=1,"A",AND(1&lt;Grossweight,Grossweight&lt;=2),"B",AND(2&lt;Grossweight,Grossweight&lt;=3),"C",AND(3&lt;Grossweight,Grossweight&lt;=4),"D",Grossweight&gt;=4,"E")</f>
        <v>B</v>
      </c>
      <c r="Z45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14300</v>
      </c>
      <c r="AA45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45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13000</v>
      </c>
      <c r="AC451" s="26">
        <f>IF(Carrier_2="ECLogistics",0.167,IF(Carrier_2="LogExpress",0.139,0.104))</f>
        <v>0.167</v>
      </c>
    </row>
    <row r="452" ht="15.75" customHeight="1">
      <c r="A452" s="4" t="s">
        <v>1385</v>
      </c>
      <c r="B452" s="4" t="s">
        <v>1089</v>
      </c>
      <c r="C452" s="4">
        <v>130350.0</v>
      </c>
      <c r="D452" s="4" t="str">
        <f>HubVN_ID</f>
        <v>LECVNLB</v>
      </c>
      <c r="E452" s="4">
        <v>5.0</v>
      </c>
      <c r="F452" s="4">
        <v>0.3</v>
      </c>
      <c r="G452" s="5" t="s">
        <v>1386</v>
      </c>
      <c r="H452" s="4" t="s">
        <v>32</v>
      </c>
      <c r="I452" s="6">
        <v>42400.0</v>
      </c>
      <c r="J452" s="7">
        <v>44648.90416666667</v>
      </c>
      <c r="K452" s="8">
        <v>44653.42222222222</v>
      </c>
      <c r="L452" s="7">
        <v>44653.73263888889</v>
      </c>
      <c r="M452" s="4"/>
      <c r="N452" s="9" t="s">
        <v>33</v>
      </c>
      <c r="O452" s="4">
        <v>0.0</v>
      </c>
      <c r="P452" s="4" t="s">
        <v>64</v>
      </c>
      <c r="Q452" s="10">
        <v>3.0</v>
      </c>
      <c r="R452" s="11">
        <f>Enduser_Deliverytime-Order_Create_Time</f>
        <v>4.828472222</v>
      </c>
      <c r="S452" s="11">
        <f>Enduser_Plan_Deliverytime-Order_Create_Time</f>
        <v>4.518055556</v>
      </c>
      <c r="T452" s="11">
        <f>Enduser_Deliverytime-HubVN_Pickup_Time</f>
        <v>0.11875</v>
      </c>
      <c r="U452" s="12">
        <f>HubVN_Receiving_Time-HubCN_Pickup_Time</f>
        <v>4.003472222</v>
      </c>
      <c r="V452" s="12">
        <f>Plan_HubVN_Receiving_Time-Plan_HubCN_Pickup_Time</f>
        <v>3.503472222</v>
      </c>
      <c r="W452" s="4" t="s">
        <v>124</v>
      </c>
      <c r="X452" s="13" t="str">
        <f>IF(LEFT(Khu_Vực,4)="Quận","Quận","Huyện")</f>
        <v>Quận</v>
      </c>
      <c r="Y452" s="13" t="str">
        <f>IFS(Grossweight&lt;=1,"A",AND(1&lt;Grossweight,Grossweight&lt;=2),"B",AND(2&lt;Grossweight,Grossweight&lt;=3),"C",AND(3&lt;Grossweight,Grossweight&lt;=4),"D",Grossweight&gt;=4,"E")</f>
        <v>A</v>
      </c>
      <c r="Z45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3300</v>
      </c>
      <c r="AA452"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45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6000</v>
      </c>
      <c r="AC452" s="14">
        <f>IF(Carrier_2="ECLogistics",0.167,IF(Carrier_2="LogExpress",0.139,0.104))</f>
        <v>0.139</v>
      </c>
    </row>
    <row r="453" ht="15.75" customHeight="1">
      <c r="A453" s="15" t="s">
        <v>1387</v>
      </c>
      <c r="B453" s="15" t="s">
        <v>1388</v>
      </c>
      <c r="C453" s="15">
        <v>130400.0</v>
      </c>
      <c r="D453" s="15" t="str">
        <f>HubVN_ID</f>
        <v>LECVNLB</v>
      </c>
      <c r="E453" s="15">
        <v>3.0</v>
      </c>
      <c r="F453" s="15">
        <v>1.7</v>
      </c>
      <c r="G453" s="16" t="s">
        <v>1389</v>
      </c>
      <c r="H453" s="15" t="s">
        <v>32</v>
      </c>
      <c r="I453" s="17">
        <v>33580.0</v>
      </c>
      <c r="J453" s="18">
        <v>44649.84444444445</v>
      </c>
      <c r="K453" s="19">
        <v>44655.657638888886</v>
      </c>
      <c r="L453" s="18">
        <v>44655.71805555555</v>
      </c>
      <c r="M453" s="15"/>
      <c r="N453" s="21" t="s">
        <v>33</v>
      </c>
      <c r="O453" s="15">
        <v>0.0</v>
      </c>
      <c r="P453" s="15" t="s">
        <v>34</v>
      </c>
      <c r="Q453" s="22">
        <v>3.0</v>
      </c>
      <c r="R453" s="23">
        <f>Enduser_Deliverytime-Order_Create_Time</f>
        <v>5.873611111</v>
      </c>
      <c r="S453" s="23">
        <f>Enduser_Plan_Deliverytime-Order_Create_Time</f>
        <v>5.813194444</v>
      </c>
      <c r="T453" s="23">
        <f>Enduser_Deliverytime-HubVN_Pickup_Time</f>
        <v>0.08263888889</v>
      </c>
      <c r="U453" s="24">
        <f>HubVN_Receiving_Time-HubCN_Pickup_Time</f>
        <v>3.002083333</v>
      </c>
      <c r="V453" s="24">
        <f>Plan_HubVN_Receiving_Time-Plan_HubCN_Pickup_Time</f>
        <v>2.005555556</v>
      </c>
      <c r="W453" s="15" t="s">
        <v>120</v>
      </c>
      <c r="X453" s="25" t="str">
        <f>IF(LEFT(Khu_Vực,4)="Quận","Quận","Huyện")</f>
        <v>Quận</v>
      </c>
      <c r="Y453" s="25" t="str">
        <f>IFS(Grossweight&lt;=1,"A",AND(1&lt;Grossweight,Grossweight&lt;=2),"B",AND(2&lt;Grossweight,Grossweight&lt;=3),"C",AND(3&lt;Grossweight,Grossweight&lt;=4),"D",Grossweight&gt;=4,"E")</f>
        <v>B</v>
      </c>
      <c r="Z45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17000</v>
      </c>
      <c r="AA453"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45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18700</v>
      </c>
      <c r="AC453" s="26">
        <f>IF(Carrier_2="ECLogistics",0.167,IF(Carrier_2="LogExpress",0.139,0.104))</f>
        <v>0.104</v>
      </c>
    </row>
    <row r="454" ht="15.75" customHeight="1">
      <c r="A454" s="4" t="s">
        <v>1390</v>
      </c>
      <c r="B454" s="4" t="s">
        <v>1391</v>
      </c>
      <c r="C454" s="4">
        <v>130442.0</v>
      </c>
      <c r="D454" s="4" t="str">
        <f>HubVN_ID</f>
        <v>LECVNTL</v>
      </c>
      <c r="E454" s="4">
        <v>5.0</v>
      </c>
      <c r="F454" s="4">
        <v>0.3</v>
      </c>
      <c r="G454" s="5" t="s">
        <v>1392</v>
      </c>
      <c r="H454" s="4" t="s">
        <v>32</v>
      </c>
      <c r="I454" s="6">
        <v>27900.0</v>
      </c>
      <c r="J454" s="7">
        <v>44648.70347222222</v>
      </c>
      <c r="K454" s="8">
        <v>44654.376388888886</v>
      </c>
      <c r="L454" s="7">
        <v>44654.73055555556</v>
      </c>
      <c r="M454" s="4"/>
      <c r="N454" s="9" t="s">
        <v>33</v>
      </c>
      <c r="O454" s="4">
        <v>0.0</v>
      </c>
      <c r="P454" s="4" t="s">
        <v>34</v>
      </c>
      <c r="Q454" s="10">
        <v>2.0</v>
      </c>
      <c r="R454" s="11">
        <f>Enduser_Deliverytime-Order_Create_Time</f>
        <v>6.027083333</v>
      </c>
      <c r="S454" s="11">
        <f>Enduser_Plan_Deliverytime-Order_Create_Time</f>
        <v>5.672916667</v>
      </c>
      <c r="T454" s="11">
        <f>Enduser_Deliverytime-HubVN_Pickup_Time</f>
        <v>0.07708333334</v>
      </c>
      <c r="U454" s="12">
        <f>HubVN_Receiving_Time-HubCN_Pickup_Time</f>
        <v>3.502777778</v>
      </c>
      <c r="V454" s="12">
        <f>Plan_HubVN_Receiving_Time-Plan_HubCN_Pickup_Time</f>
        <v>2.002777778</v>
      </c>
      <c r="W454" s="4" t="s">
        <v>49</v>
      </c>
      <c r="X454" s="13" t="str">
        <f>IF(LEFT(Khu_Vực,4)="Quận","Quận","Huyện")</f>
        <v>Quận</v>
      </c>
      <c r="Y454" s="13" t="str">
        <f>IFS(Grossweight&lt;=1,"A",AND(1&lt;Grossweight,Grossweight&lt;=2),"B",AND(2&lt;Grossweight,Grossweight&lt;=3),"C",AND(3&lt;Grossweight,Grossweight&lt;=4),"D",Grossweight&gt;=4,"E")</f>
        <v>A</v>
      </c>
      <c r="Z45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3000</v>
      </c>
      <c r="AA454"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45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6000</v>
      </c>
      <c r="AC454" s="14">
        <f>IF(Carrier_2="ECLogistics",0.167,IF(Carrier_2="LogExpress",0.139,0.104))</f>
        <v>0.139</v>
      </c>
    </row>
    <row r="455" ht="15.75" customHeight="1">
      <c r="A455" s="15" t="s">
        <v>1393</v>
      </c>
      <c r="B455" s="15" t="s">
        <v>1394</v>
      </c>
      <c r="C455" s="15">
        <v>130458.0</v>
      </c>
      <c r="D455" s="15" t="str">
        <f>HubVN_ID</f>
        <v>LECVNLB</v>
      </c>
      <c r="E455" s="15">
        <v>5.0</v>
      </c>
      <c r="F455" s="15">
        <v>1.8</v>
      </c>
      <c r="G455" s="16" t="s">
        <v>715</v>
      </c>
      <c r="H455" s="15" t="s">
        <v>32</v>
      </c>
      <c r="I455" s="17">
        <v>64800.0</v>
      </c>
      <c r="J455" s="18">
        <v>44648.853472222225</v>
      </c>
      <c r="K455" s="19">
        <v>44653.67847222222</v>
      </c>
      <c r="L455" s="18">
        <v>44653.71388888889</v>
      </c>
      <c r="M455" s="15"/>
      <c r="N455" s="21" t="s">
        <v>33</v>
      </c>
      <c r="O455" s="15">
        <v>0.0</v>
      </c>
      <c r="P455" s="15" t="s">
        <v>64</v>
      </c>
      <c r="Q455" s="22">
        <v>3.0</v>
      </c>
      <c r="R455" s="23">
        <f>Enduser_Deliverytime-Order_Create_Time</f>
        <v>4.860416667</v>
      </c>
      <c r="S455" s="23">
        <f>Enduser_Plan_Deliverytime-Order_Create_Time</f>
        <v>4.825</v>
      </c>
      <c r="T455" s="23">
        <f>Enduser_Deliverytime-HubVN_Pickup_Time</f>
        <v>0.1229166667</v>
      </c>
      <c r="U455" s="24">
        <f>HubVN_Receiving_Time-HubCN_Pickup_Time</f>
        <v>4.00625</v>
      </c>
      <c r="V455" s="24">
        <f>Plan_HubVN_Receiving_Time-Plan_HubCN_Pickup_Time</f>
        <v>3.00625</v>
      </c>
      <c r="W455" s="15" t="s">
        <v>120</v>
      </c>
      <c r="X455" s="25" t="str">
        <f>IF(LEFT(Khu_Vực,4)="Quận","Quận","Huyện")</f>
        <v>Quận</v>
      </c>
      <c r="Y455" s="25" t="str">
        <f>IFS(Grossweight&lt;=1,"A",AND(1&lt;Grossweight,Grossweight&lt;=2),"B",AND(2&lt;Grossweight,Grossweight&lt;=3),"C",AND(3&lt;Grossweight,Grossweight&lt;=4),"D",Grossweight&gt;=4,"E")</f>
        <v>B</v>
      </c>
      <c r="Z45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19800</v>
      </c>
      <c r="AA455"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45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19800</v>
      </c>
      <c r="AC455" s="26">
        <f>IF(Carrier_2="ECLogistics",0.167,IF(Carrier_2="LogExpress",0.139,0.104))</f>
        <v>0.104</v>
      </c>
    </row>
    <row r="456" ht="15.75" customHeight="1">
      <c r="A456" s="4" t="s">
        <v>1395</v>
      </c>
      <c r="B456" s="4" t="s">
        <v>1396</v>
      </c>
      <c r="C456" s="4">
        <v>130317.0</v>
      </c>
      <c r="D456" s="4" t="str">
        <f>HubVN_ID</f>
        <v>LECVNHĐ</v>
      </c>
      <c r="E456" s="4">
        <v>5.0</v>
      </c>
      <c r="F456" s="4">
        <v>0.2</v>
      </c>
      <c r="G456" s="5" t="s">
        <v>1397</v>
      </c>
      <c r="H456" s="4" t="s">
        <v>32</v>
      </c>
      <c r="I456" s="6">
        <v>237500.0</v>
      </c>
      <c r="J456" s="7">
        <v>44647.12708333333</v>
      </c>
      <c r="K456" s="8">
        <v>44651.70277777778</v>
      </c>
      <c r="L456" s="7">
        <v>44655.63611111111</v>
      </c>
      <c r="M456" s="4"/>
      <c r="N456" s="9" t="s">
        <v>33</v>
      </c>
      <c r="O456" s="4">
        <v>0.0</v>
      </c>
      <c r="P456" s="4" t="s">
        <v>40</v>
      </c>
      <c r="Q456" s="10">
        <v>3.0</v>
      </c>
      <c r="R456" s="11">
        <f>Enduser_Deliverytime-Order_Create_Time</f>
        <v>8.509027778</v>
      </c>
      <c r="S456" s="11">
        <f>Enduser_Plan_Deliverytime-Order_Create_Time</f>
        <v>4.575694444</v>
      </c>
      <c r="T456" s="11">
        <f>Enduser_Deliverytime-HubVN_Pickup_Time</f>
        <v>0.2909722222</v>
      </c>
      <c r="U456" s="12">
        <f>HubVN_Receiving_Time-HubCN_Pickup_Time</f>
        <v>6.001388889</v>
      </c>
      <c r="V456" s="12">
        <f>Plan_HubVN_Receiving_Time-Plan_HubCN_Pickup_Time</f>
        <v>3.504861111</v>
      </c>
      <c r="W456" s="4" t="s">
        <v>45</v>
      </c>
      <c r="X456" s="13" t="str">
        <f>IF(LEFT(Khu_Vực,4)="Quận","Quận","Huyện")</f>
        <v>Quận</v>
      </c>
      <c r="Y456" s="13" t="str">
        <f>IFS(Grossweight&lt;=1,"A",AND(1&lt;Grossweight,Grossweight&lt;=2),"B",AND(2&lt;Grossweight,Grossweight&lt;=3),"C",AND(3&lt;Grossweight,Grossweight&lt;=4),"D",Grossweight&gt;=4,"E")</f>
        <v>A</v>
      </c>
      <c r="Z45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4000</v>
      </c>
      <c r="AA456"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45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v>
      </c>
      <c r="AC456" s="14">
        <f>IF(Carrier_2="ECLogistics",0.167,IF(Carrier_2="LogExpress",0.139,0.104))</f>
        <v>0.139</v>
      </c>
    </row>
    <row r="457" ht="15.75" customHeight="1">
      <c r="A457" s="15" t="s">
        <v>1398</v>
      </c>
      <c r="B457" s="15" t="s">
        <v>1399</v>
      </c>
      <c r="C457" s="15">
        <v>130328.0</v>
      </c>
      <c r="D457" s="15" t="str">
        <f>HubVN_ID</f>
        <v>LECVNHĐ</v>
      </c>
      <c r="E457" s="15">
        <v>1.0</v>
      </c>
      <c r="F457" s="15">
        <v>4.0</v>
      </c>
      <c r="G457" s="16" t="s">
        <v>1400</v>
      </c>
      <c r="H457" s="15" t="s">
        <v>32</v>
      </c>
      <c r="I457" s="17">
        <v>68300.0</v>
      </c>
      <c r="J457" s="18">
        <v>44649.611805555556</v>
      </c>
      <c r="K457" s="19">
        <v>44654.44513888889</v>
      </c>
      <c r="L457" s="18">
        <v>44655.447916666664</v>
      </c>
      <c r="M457" s="15"/>
      <c r="N457" s="21" t="s">
        <v>33</v>
      </c>
      <c r="O457" s="15">
        <v>0.0</v>
      </c>
      <c r="P457" s="15" t="s">
        <v>64</v>
      </c>
      <c r="Q457" s="22">
        <v>3.0</v>
      </c>
      <c r="R457" s="23">
        <f>Enduser_Deliverytime-Order_Create_Time</f>
        <v>5.836111111</v>
      </c>
      <c r="S457" s="23">
        <f>Enduser_Plan_Deliverytime-Order_Create_Time</f>
        <v>4.833333333</v>
      </c>
      <c r="T457" s="23">
        <f>Enduser_Deliverytime-HubVN_Pickup_Time</f>
        <v>0.08125</v>
      </c>
      <c r="U457" s="24">
        <f>HubVN_Receiving_Time-HubCN_Pickup_Time</f>
        <v>5.001388889</v>
      </c>
      <c r="V457" s="24">
        <f>Plan_HubVN_Receiving_Time-Plan_HubCN_Pickup_Time</f>
        <v>3.002083333</v>
      </c>
      <c r="W457" s="15" t="s">
        <v>45</v>
      </c>
      <c r="X457" s="25" t="str">
        <f>IF(LEFT(Khu_Vực,4)="Quận","Quận","Huyện")</f>
        <v>Quận</v>
      </c>
      <c r="Y457" s="25" t="str">
        <f>IFS(Grossweight&lt;=1,"A",AND(1&lt;Grossweight,Grossweight&lt;=2),"B",AND(2&lt;Grossweight,Grossweight&lt;=3),"C",AND(3&lt;Grossweight,Grossweight&lt;=4),"D",Grossweight&gt;=4,"E")</f>
        <v>D</v>
      </c>
      <c r="Z45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70000</v>
      </c>
      <c r="AA457"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45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40000</v>
      </c>
      <c r="AC457" s="26">
        <f>IF(Carrier_2="ECLogistics",0.167,IF(Carrier_2="LogExpress",0.139,0.104))</f>
        <v>0.167</v>
      </c>
    </row>
    <row r="458" ht="15.75" customHeight="1">
      <c r="A458" s="4" t="s">
        <v>1401</v>
      </c>
      <c r="B458" s="4" t="s">
        <v>1402</v>
      </c>
      <c r="C458" s="4">
        <v>130041.0</v>
      </c>
      <c r="D458" s="4" t="str">
        <f>HubVN_ID</f>
        <v>LECVNTL</v>
      </c>
      <c r="E458" s="4">
        <v>3.0</v>
      </c>
      <c r="F458" s="4">
        <v>3.7</v>
      </c>
      <c r="G458" s="5" t="s">
        <v>1403</v>
      </c>
      <c r="H458" s="4" t="s">
        <v>32</v>
      </c>
      <c r="I458" s="6">
        <v>88100.0</v>
      </c>
      <c r="J458" s="7">
        <v>44648.31875</v>
      </c>
      <c r="K458" s="8">
        <v>44653.635416666664</v>
      </c>
      <c r="L458" s="7">
        <v>44653.740277777775</v>
      </c>
      <c r="M458" s="4"/>
      <c r="N458" s="9" t="s">
        <v>33</v>
      </c>
      <c r="O458" s="4">
        <v>0.0</v>
      </c>
      <c r="P458" s="4" t="s">
        <v>64</v>
      </c>
      <c r="Q458" s="10">
        <v>3.0</v>
      </c>
      <c r="R458" s="11">
        <f>Enduser_Deliverytime-Order_Create_Time</f>
        <v>5.421527778</v>
      </c>
      <c r="S458" s="11">
        <f>Enduser_Plan_Deliverytime-Order_Create_Time</f>
        <v>5.316666667</v>
      </c>
      <c r="T458" s="11">
        <f>Enduser_Deliverytime-HubVN_Pickup_Time</f>
        <v>0.1201388889</v>
      </c>
      <c r="U458" s="12">
        <f>HubVN_Receiving_Time-HubCN_Pickup_Time</f>
        <v>3.504861111</v>
      </c>
      <c r="V458" s="12">
        <f>Plan_HubVN_Receiving_Time-Plan_HubCN_Pickup_Time</f>
        <v>3.002083333</v>
      </c>
      <c r="W458" s="4" t="s">
        <v>49</v>
      </c>
      <c r="X458" s="13" t="str">
        <f>IF(LEFT(Khu_Vực,4)="Quận","Quận","Huyện")</f>
        <v>Quận</v>
      </c>
      <c r="Y458" s="13" t="str">
        <f>IFS(Grossweight&lt;=1,"A",AND(1&lt;Grossweight,Grossweight&lt;=2),"B",AND(2&lt;Grossweight,Grossweight&lt;=3),"C",AND(3&lt;Grossweight,Grossweight&lt;=4),"D",Grossweight&gt;=4,"E")</f>
        <v>D</v>
      </c>
      <c r="Z45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68200</v>
      </c>
      <c r="AA45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45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37000</v>
      </c>
      <c r="AC458" s="14">
        <f>IF(Carrier_2="ECLogistics",0.167,IF(Carrier_2="LogExpress",0.139,0.104))</f>
        <v>0.167</v>
      </c>
    </row>
    <row r="459" ht="15.75" customHeight="1">
      <c r="A459" s="15" t="s">
        <v>1404</v>
      </c>
      <c r="B459" s="15" t="s">
        <v>1405</v>
      </c>
      <c r="C459" s="15">
        <v>130171.0</v>
      </c>
      <c r="D459" s="15" t="str">
        <f>HubVN_ID</f>
        <v>LECVNLB</v>
      </c>
      <c r="E459" s="15">
        <v>5.0</v>
      </c>
      <c r="F459" s="15">
        <v>1.4</v>
      </c>
      <c r="G459" s="16" t="s">
        <v>1406</v>
      </c>
      <c r="H459" s="15" t="s">
        <v>32</v>
      </c>
      <c r="I459" s="17">
        <v>78451.0</v>
      </c>
      <c r="J459" s="18">
        <v>44645.850694444445</v>
      </c>
      <c r="K459" s="19">
        <v>44652.40833333333</v>
      </c>
      <c r="L459" s="18">
        <v>44652.86041666667</v>
      </c>
      <c r="M459" s="15"/>
      <c r="N459" s="21" t="s">
        <v>33</v>
      </c>
      <c r="O459" s="15">
        <v>0.0</v>
      </c>
      <c r="P459" s="15" t="s">
        <v>34</v>
      </c>
      <c r="Q459" s="22">
        <v>1.0</v>
      </c>
      <c r="R459" s="23">
        <f>Enduser_Deliverytime-Order_Create_Time</f>
        <v>7.009722222</v>
      </c>
      <c r="S459" s="23">
        <f>Enduser_Plan_Deliverytime-Order_Create_Time</f>
        <v>6.557638889</v>
      </c>
      <c r="T459" s="23">
        <f>Enduser_Deliverytime-HubVN_Pickup_Time</f>
        <v>0.2493055556</v>
      </c>
      <c r="U459" s="24">
        <f>HubVN_Receiving_Time-HubCN_Pickup_Time</f>
        <v>2.503472222</v>
      </c>
      <c r="V459" s="24">
        <f>Plan_HubVN_Receiving_Time-Plan_HubCN_Pickup_Time</f>
        <v>1.504166667</v>
      </c>
      <c r="W459" s="15" t="s">
        <v>57</v>
      </c>
      <c r="X459" s="25" t="str">
        <f>IF(LEFT(Khu_Vực,4)="Quận","Quận","Huyện")</f>
        <v>Quận</v>
      </c>
      <c r="Y459" s="25" t="str">
        <f>IFS(Grossweight&lt;=1,"A",AND(1&lt;Grossweight,Grossweight&lt;=2),"B",AND(2&lt;Grossweight,Grossweight&lt;=3),"C",AND(3&lt;Grossweight,Grossweight&lt;=4),"D",Grossweight&gt;=4,"E")</f>
        <v>B</v>
      </c>
      <c r="Z45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14000</v>
      </c>
      <c r="AA459"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45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15400</v>
      </c>
      <c r="AC459" s="26">
        <f>IF(Carrier_2="ECLogistics",0.167,IF(Carrier_2="LogExpress",0.139,0.104))</f>
        <v>0.104</v>
      </c>
    </row>
    <row r="460" ht="15.75" customHeight="1">
      <c r="A460" s="4" t="s">
        <v>1407</v>
      </c>
      <c r="B460" s="4" t="s">
        <v>919</v>
      </c>
      <c r="C460" s="4">
        <v>130444.0</v>
      </c>
      <c r="D460" s="4" t="str">
        <f>HubVN_ID</f>
        <v>LECVNLB</v>
      </c>
      <c r="E460" s="4">
        <v>2.0</v>
      </c>
      <c r="F460" s="4">
        <v>2.9</v>
      </c>
      <c r="G460" s="5" t="s">
        <v>1408</v>
      </c>
      <c r="H460" s="4" t="s">
        <v>53</v>
      </c>
      <c r="I460" s="6">
        <v>0.0</v>
      </c>
      <c r="J460" s="7">
        <v>44647.85902777778</v>
      </c>
      <c r="K460" s="8">
        <v>44652.65625</v>
      </c>
      <c r="L460" s="7">
        <v>44653.811111111114</v>
      </c>
      <c r="M460" s="4"/>
      <c r="N460" s="9" t="s">
        <v>33</v>
      </c>
      <c r="O460" s="4">
        <v>0.0</v>
      </c>
      <c r="P460" s="4" t="s">
        <v>40</v>
      </c>
      <c r="Q460" s="10">
        <v>3.0</v>
      </c>
      <c r="R460" s="11">
        <f>Enduser_Deliverytime-Order_Create_Time</f>
        <v>5.952083333</v>
      </c>
      <c r="S460" s="11">
        <f>Enduser_Plan_Deliverytime-Order_Create_Time</f>
        <v>4.797222222</v>
      </c>
      <c r="T460" s="11">
        <f>Enduser_Deliverytime-HubVN_Pickup_Time</f>
        <v>0.1722222222</v>
      </c>
      <c r="U460" s="12">
        <f>HubVN_Receiving_Time-HubCN_Pickup_Time</f>
        <v>4.000694444</v>
      </c>
      <c r="V460" s="12">
        <f>Plan_HubVN_Receiving_Time-Plan_HubCN_Pickup_Time</f>
        <v>3.503472222</v>
      </c>
      <c r="W460" s="4" t="s">
        <v>71</v>
      </c>
      <c r="X460" s="13" t="str">
        <f>IF(LEFT(Khu_Vực,4)="Quận","Quận","Huyện")</f>
        <v>Quận</v>
      </c>
      <c r="Y460" s="13" t="str">
        <f>IFS(Grossweight&lt;=1,"A",AND(1&lt;Grossweight,Grossweight&lt;=2),"B",AND(2&lt;Grossweight,Grossweight&lt;=3),"C",AND(3&lt;Grossweight,Grossweight&lt;=4),"D",Grossweight&gt;=4,"E")</f>
        <v>C</v>
      </c>
      <c r="Z46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58000</v>
      </c>
      <c r="AA46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46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29000</v>
      </c>
      <c r="AC460" s="14">
        <f>IF(Carrier_2="ECLogistics",0.167,IF(Carrier_2="LogExpress",0.139,0.104))</f>
        <v>0.167</v>
      </c>
    </row>
    <row r="461" ht="15.75" customHeight="1">
      <c r="A461" s="15" t="s">
        <v>1409</v>
      </c>
      <c r="B461" s="15" t="s">
        <v>1410</v>
      </c>
      <c r="C461" s="15">
        <v>130342.0</v>
      </c>
      <c r="D461" s="15" t="str">
        <f>HubVN_ID</f>
        <v>LECVNLB</v>
      </c>
      <c r="E461" s="15">
        <v>5.0</v>
      </c>
      <c r="F461" s="15">
        <v>0.1</v>
      </c>
      <c r="G461" s="16" t="s">
        <v>1411</v>
      </c>
      <c r="H461" s="15" t="s">
        <v>32</v>
      </c>
      <c r="I461" s="17">
        <v>243000.0</v>
      </c>
      <c r="J461" s="18">
        <v>44647.334027777775</v>
      </c>
      <c r="K461" s="19">
        <v>44652.652083333334</v>
      </c>
      <c r="L461" s="18">
        <v>44652.71041666667</v>
      </c>
      <c r="M461" s="15"/>
      <c r="N461" s="21" t="s">
        <v>33</v>
      </c>
      <c r="O461" s="15">
        <v>0.0</v>
      </c>
      <c r="P461" s="15" t="s">
        <v>64</v>
      </c>
      <c r="Q461" s="22">
        <v>3.0</v>
      </c>
      <c r="R461" s="23">
        <f>Enduser_Deliverytime-Order_Create_Time</f>
        <v>5.376388889</v>
      </c>
      <c r="S461" s="23">
        <f>Enduser_Plan_Deliverytime-Order_Create_Time</f>
        <v>5.318055556</v>
      </c>
      <c r="T461" s="23">
        <f>Enduser_Deliverytime-HubVN_Pickup_Time</f>
        <v>0.1625</v>
      </c>
      <c r="U461" s="24">
        <f>HubVN_Receiving_Time-HubCN_Pickup_Time</f>
        <v>3.001388889</v>
      </c>
      <c r="V461" s="24">
        <f>Plan_HubVN_Receiving_Time-Plan_HubCN_Pickup_Time</f>
        <v>3.502777778</v>
      </c>
      <c r="W461" s="15" t="s">
        <v>124</v>
      </c>
      <c r="X461" s="25" t="str">
        <f>IF(LEFT(Khu_Vực,4)="Quận","Quận","Huyện")</f>
        <v>Quận</v>
      </c>
      <c r="Y461" s="25" t="str">
        <f>IFS(Grossweight&lt;=1,"A",AND(1&lt;Grossweight,Grossweight&lt;=2),"B",AND(2&lt;Grossweight,Grossweight&lt;=3),"C",AND(3&lt;Grossweight,Grossweight&lt;=4),"D",Grossweight&gt;=4,"E")</f>
        <v>A</v>
      </c>
      <c r="Z46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1100</v>
      </c>
      <c r="AA461"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46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v>
      </c>
      <c r="AC461" s="26">
        <f>IF(Carrier_2="ECLogistics",0.167,IF(Carrier_2="LogExpress",0.139,0.104))</f>
        <v>0.139</v>
      </c>
    </row>
    <row r="462" ht="15.75" customHeight="1">
      <c r="A462" s="4" t="s">
        <v>1412</v>
      </c>
      <c r="B462" s="4" t="s">
        <v>73</v>
      </c>
      <c r="C462" s="4">
        <v>130328.0</v>
      </c>
      <c r="D462" s="4" t="str">
        <f>HubVN_ID</f>
        <v>LECVNLB</v>
      </c>
      <c r="E462" s="4">
        <v>3.0</v>
      </c>
      <c r="F462" s="4">
        <v>3.9</v>
      </c>
      <c r="G462" s="5" t="s">
        <v>1413</v>
      </c>
      <c r="H462" s="4" t="s">
        <v>32</v>
      </c>
      <c r="I462" s="6">
        <v>141800.0</v>
      </c>
      <c r="J462" s="7">
        <v>44647.71319444444</v>
      </c>
      <c r="K462" s="8">
        <v>44652.660416666666</v>
      </c>
      <c r="L462" s="7">
        <v>44653.5875</v>
      </c>
      <c r="M462" s="4"/>
      <c r="N462" s="9" t="s">
        <v>33</v>
      </c>
      <c r="O462" s="4">
        <v>0.0</v>
      </c>
      <c r="P462" s="4" t="s">
        <v>34</v>
      </c>
      <c r="Q462" s="10">
        <v>3.0</v>
      </c>
      <c r="R462" s="11">
        <f>Enduser_Deliverytime-Order_Create_Time</f>
        <v>5.874305556</v>
      </c>
      <c r="S462" s="11">
        <f>Enduser_Plan_Deliverytime-Order_Create_Time</f>
        <v>4.947222222</v>
      </c>
      <c r="T462" s="11">
        <f>Enduser_Deliverytime-HubVN_Pickup_Time</f>
        <v>0.2020833333</v>
      </c>
      <c r="U462" s="12">
        <f>HubVN_Receiving_Time-HubCN_Pickup_Time</f>
        <v>3.003472222</v>
      </c>
      <c r="V462" s="12">
        <f>Plan_HubVN_Receiving_Time-Plan_HubCN_Pickup_Time</f>
        <v>3.505555556</v>
      </c>
      <c r="W462" s="4" t="s">
        <v>120</v>
      </c>
      <c r="X462" s="13" t="str">
        <f>IF(LEFT(Khu_Vực,4)="Quận","Quận","Huyện")</f>
        <v>Quận</v>
      </c>
      <c r="Y462" s="13" t="str">
        <f>IFS(Grossweight&lt;=1,"A",AND(1&lt;Grossweight,Grossweight&lt;=2),"B",AND(2&lt;Grossweight,Grossweight&lt;=3),"C",AND(3&lt;Grossweight,Grossweight&lt;=4),"D",Grossweight&gt;=4,"E")</f>
        <v>D</v>
      </c>
      <c r="Z46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39000</v>
      </c>
      <c r="AA462"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46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39000</v>
      </c>
      <c r="AC462" s="14">
        <f>IF(Carrier_2="ECLogistics",0.167,IF(Carrier_2="LogExpress",0.139,0.104))</f>
        <v>0.167</v>
      </c>
    </row>
    <row r="463" ht="15.75" customHeight="1">
      <c r="A463" s="15" t="s">
        <v>1414</v>
      </c>
      <c r="B463" s="15" t="s">
        <v>1415</v>
      </c>
      <c r="C463" s="15">
        <v>130384.0</v>
      </c>
      <c r="D463" s="15" t="str">
        <f>HubVN_ID</f>
        <v>LECVNLB</v>
      </c>
      <c r="E463" s="15">
        <v>3.0</v>
      </c>
      <c r="F463" s="15">
        <v>2.7</v>
      </c>
      <c r="G463" s="16" t="s">
        <v>1416</v>
      </c>
      <c r="H463" s="15" t="s">
        <v>32</v>
      </c>
      <c r="I463" s="17">
        <v>150500.0</v>
      </c>
      <c r="J463" s="18">
        <v>44647.19583333333</v>
      </c>
      <c r="K463" s="19">
        <v>44653.65069444444</v>
      </c>
      <c r="L463" s="18">
        <v>44654.83194444444</v>
      </c>
      <c r="M463" s="15"/>
      <c r="N463" s="21" t="s">
        <v>33</v>
      </c>
      <c r="O463" s="15">
        <v>0.0</v>
      </c>
      <c r="P463" s="15" t="s">
        <v>34</v>
      </c>
      <c r="Q463" s="22">
        <v>1.0</v>
      </c>
      <c r="R463" s="23">
        <f>Enduser_Deliverytime-Order_Create_Time</f>
        <v>7.636111111</v>
      </c>
      <c r="S463" s="23">
        <f>Enduser_Plan_Deliverytime-Order_Create_Time</f>
        <v>6.454861111</v>
      </c>
      <c r="T463" s="23">
        <f>Enduser_Deliverytime-HubVN_Pickup_Time</f>
        <v>0.1611111111</v>
      </c>
      <c r="U463" s="24">
        <f>HubVN_Receiving_Time-HubCN_Pickup_Time</f>
        <v>3.502083333</v>
      </c>
      <c r="V463" s="24">
        <f>Plan_HubVN_Receiving_Time-Plan_HubCN_Pickup_Time</f>
        <v>3.501388889</v>
      </c>
      <c r="W463" s="15" t="s">
        <v>71</v>
      </c>
      <c r="X463" s="25" t="str">
        <f>IF(LEFT(Khu_Vực,4)="Quận","Quận","Huyện")</f>
        <v>Quận</v>
      </c>
      <c r="Y463" s="25" t="str">
        <f>IFS(Grossweight&lt;=1,"A",AND(1&lt;Grossweight,Grossweight&lt;=2),"B",AND(2&lt;Grossweight,Grossweight&lt;=3),"C",AND(3&lt;Grossweight,Grossweight&lt;=4),"D",Grossweight&gt;=4,"E")</f>
        <v>C</v>
      </c>
      <c r="Z46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27000</v>
      </c>
      <c r="AA46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46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27000</v>
      </c>
      <c r="AC463" s="26">
        <f>IF(Carrier_2="ECLogistics",0.167,IF(Carrier_2="LogExpress",0.139,0.104))</f>
        <v>0.167</v>
      </c>
    </row>
    <row r="464" ht="15.75" customHeight="1">
      <c r="A464" s="4" t="s">
        <v>1417</v>
      </c>
      <c r="B464" s="4" t="s">
        <v>1418</v>
      </c>
      <c r="C464" s="4">
        <v>130345.0</v>
      </c>
      <c r="D464" s="4" t="str">
        <f>HubVN_ID</f>
        <v>LECVNLB</v>
      </c>
      <c r="E464" s="4">
        <v>3.0</v>
      </c>
      <c r="F464" s="4">
        <v>1.3</v>
      </c>
      <c r="G464" s="5" t="s">
        <v>1419</v>
      </c>
      <c r="H464" s="4" t="s">
        <v>53</v>
      </c>
      <c r="I464" s="6">
        <v>0.0</v>
      </c>
      <c r="J464" s="7">
        <v>44649.82777777778</v>
      </c>
      <c r="K464" s="8">
        <v>44654.66111111111</v>
      </c>
      <c r="L464" s="7">
        <v>44655.72708333333</v>
      </c>
      <c r="M464" s="4"/>
      <c r="N464" s="9" t="s">
        <v>33</v>
      </c>
      <c r="O464" s="4">
        <v>0.0</v>
      </c>
      <c r="P464" s="4" t="s">
        <v>34</v>
      </c>
      <c r="Q464" s="10">
        <v>3.0</v>
      </c>
      <c r="R464" s="11">
        <f>Enduser_Deliverytime-Order_Create_Time</f>
        <v>5.899305556</v>
      </c>
      <c r="S464" s="11">
        <f>Enduser_Plan_Deliverytime-Order_Create_Time</f>
        <v>4.833333333</v>
      </c>
      <c r="T464" s="11">
        <f>Enduser_Deliverytime-HubVN_Pickup_Time</f>
        <v>0.07986111111</v>
      </c>
      <c r="U464" s="12">
        <f>HubVN_Receiving_Time-HubCN_Pickup_Time</f>
        <v>3.004861111</v>
      </c>
      <c r="V464" s="12">
        <f>Plan_HubVN_Receiving_Time-Plan_HubCN_Pickup_Time</f>
        <v>2.004166667</v>
      </c>
      <c r="W464" s="4" t="s">
        <v>57</v>
      </c>
      <c r="X464" s="13" t="str">
        <f>IF(LEFT(Khu_Vực,4)="Quận","Quận","Huyện")</f>
        <v>Quận</v>
      </c>
      <c r="Y464" s="13" t="str">
        <f>IFS(Grossweight&lt;=1,"A",AND(1&lt;Grossweight,Grossweight&lt;=2),"B",AND(2&lt;Grossweight,Grossweight&lt;=3),"C",AND(3&lt;Grossweight,Grossweight&lt;=4),"D",Grossweight&gt;=4,"E")</f>
        <v>B</v>
      </c>
      <c r="Z46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13000</v>
      </c>
      <c r="AA464"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46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14300</v>
      </c>
      <c r="AC464" s="14">
        <f>IF(Carrier_2="ECLogistics",0.167,IF(Carrier_2="LogExpress",0.139,0.104))</f>
        <v>0.104</v>
      </c>
    </row>
    <row r="465" ht="15.75" customHeight="1">
      <c r="A465" s="15" t="s">
        <v>1420</v>
      </c>
      <c r="B465" s="15" t="s">
        <v>1421</v>
      </c>
      <c r="C465" s="15">
        <v>130116.0</v>
      </c>
      <c r="D465" s="15" t="str">
        <f>HubVN_ID</f>
        <v>LECVNLB</v>
      </c>
      <c r="E465" s="15">
        <v>5.0</v>
      </c>
      <c r="F465" s="15">
        <v>2.8</v>
      </c>
      <c r="G465" s="16" t="s">
        <v>1422</v>
      </c>
      <c r="H465" s="15" t="s">
        <v>32</v>
      </c>
      <c r="I465" s="17">
        <v>116760.0</v>
      </c>
      <c r="J465" s="18">
        <v>44648.34861111111</v>
      </c>
      <c r="K465" s="19">
        <v>44653.657638888886</v>
      </c>
      <c r="L465" s="18">
        <v>44654.86111111111</v>
      </c>
      <c r="M465" s="15"/>
      <c r="N465" s="21" t="s">
        <v>33</v>
      </c>
      <c r="O465" s="15">
        <v>0.0</v>
      </c>
      <c r="P465" s="15" t="s">
        <v>34</v>
      </c>
      <c r="Q465" s="22">
        <v>2.0</v>
      </c>
      <c r="R465" s="23">
        <f>Enduser_Deliverytime-Order_Create_Time</f>
        <v>6.5125</v>
      </c>
      <c r="S465" s="23">
        <f>Enduser_Plan_Deliverytime-Order_Create_Time</f>
        <v>5.309027778</v>
      </c>
      <c r="T465" s="23">
        <f>Enduser_Deliverytime-HubVN_Pickup_Time</f>
        <v>0.24375</v>
      </c>
      <c r="U465" s="24">
        <f>HubVN_Receiving_Time-HubCN_Pickup_Time</f>
        <v>1.834722222</v>
      </c>
      <c r="V465" s="24">
        <f>Plan_HubVN_Receiving_Time-Plan_HubCN_Pickup_Time</f>
        <v>1.504166667</v>
      </c>
      <c r="W465" s="15" t="s">
        <v>35</v>
      </c>
      <c r="X465" s="25" t="str">
        <f>IF(LEFT(Khu_Vực,4)="Quận","Quận","Huyện")</f>
        <v>Quận</v>
      </c>
      <c r="Y465" s="25" t="str">
        <f>IFS(Grossweight&lt;=1,"A",AND(1&lt;Grossweight,Grossweight&lt;=2),"B",AND(2&lt;Grossweight,Grossweight&lt;=3),"C",AND(3&lt;Grossweight,Grossweight&lt;=4),"D",Grossweight&gt;=4,"E")</f>
        <v>C</v>
      </c>
      <c r="Z46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28000</v>
      </c>
      <c r="AA46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46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28000</v>
      </c>
      <c r="AC465" s="26">
        <f>IF(Carrier_2="ECLogistics",0.167,IF(Carrier_2="LogExpress",0.139,0.104))</f>
        <v>0.167</v>
      </c>
    </row>
    <row r="466" ht="15.75" customHeight="1">
      <c r="A466" s="4" t="s">
        <v>1423</v>
      </c>
      <c r="B466" s="4" t="s">
        <v>1424</v>
      </c>
      <c r="C466" s="4">
        <v>130011.0</v>
      </c>
      <c r="D466" s="4" t="str">
        <f>HubVN_ID</f>
        <v>LECVNTL</v>
      </c>
      <c r="E466" s="4">
        <v>1.0</v>
      </c>
      <c r="F466" s="4">
        <v>4.8</v>
      </c>
      <c r="G466" s="5" t="s">
        <v>1425</v>
      </c>
      <c r="H466" s="4" t="s">
        <v>32</v>
      </c>
      <c r="I466" s="6">
        <v>22000.0</v>
      </c>
      <c r="J466" s="7">
        <v>44650.541666666664</v>
      </c>
      <c r="K466" s="8">
        <v>44653.64375</v>
      </c>
      <c r="L466" s="7">
        <v>44654.834027777775</v>
      </c>
      <c r="M466" s="4"/>
      <c r="N466" s="9" t="s">
        <v>33</v>
      </c>
      <c r="O466" s="4">
        <v>0.0</v>
      </c>
      <c r="P466" s="4" t="s">
        <v>34</v>
      </c>
      <c r="Q466" s="10">
        <v>3.0</v>
      </c>
      <c r="R466" s="11">
        <f>Enduser_Deliverytime-Order_Create_Time</f>
        <v>4.292361111</v>
      </c>
      <c r="S466" s="11">
        <f>Enduser_Plan_Deliverytime-Order_Create_Time</f>
        <v>3.102083333</v>
      </c>
      <c r="T466" s="11">
        <f>Enduser_Deliverytime-HubVN_Pickup_Time</f>
        <v>0.1631944444</v>
      </c>
      <c r="U466" s="12">
        <f>HubVN_Receiving_Time-HubCN_Pickup_Time</f>
        <v>1.838194444</v>
      </c>
      <c r="V466" s="12">
        <f>Plan_HubVN_Receiving_Time-Plan_HubCN_Pickup_Time</f>
        <v>1.502083333</v>
      </c>
      <c r="W466" s="4" t="s">
        <v>41</v>
      </c>
      <c r="X466" s="13" t="str">
        <f>IF(LEFT(Khu_Vực,4)="Quận","Quận","Huyện")</f>
        <v>Huyện</v>
      </c>
      <c r="Y466" s="13" t="str">
        <f>IFS(Grossweight&lt;=1,"A",AND(1&lt;Grossweight,Grossweight&lt;=2),"B",AND(2&lt;Grossweight,Grossweight&lt;=3),"C",AND(3&lt;Grossweight,Grossweight&lt;=4),"D",Grossweight&gt;=4,"E")</f>
        <v>E</v>
      </c>
      <c r="Z46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48000</v>
      </c>
      <c r="AA46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46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48000</v>
      </c>
      <c r="AC466" s="14">
        <f>IF(Carrier_2="ECLogistics",0.167,IF(Carrier_2="LogExpress",0.139,0.104))</f>
        <v>0.167</v>
      </c>
    </row>
    <row r="467" ht="15.75" customHeight="1">
      <c r="A467" s="15" t="s">
        <v>1426</v>
      </c>
      <c r="B467" s="15" t="s">
        <v>1427</v>
      </c>
      <c r="C467" s="15">
        <v>130043.0</v>
      </c>
      <c r="D467" s="15" t="str">
        <f>HubVN_ID</f>
        <v>LECVNHĐ</v>
      </c>
      <c r="E467" s="15">
        <v>5.0</v>
      </c>
      <c r="F467" s="15">
        <v>3.4</v>
      </c>
      <c r="G467" s="16" t="s">
        <v>1428</v>
      </c>
      <c r="H467" s="15" t="s">
        <v>32</v>
      </c>
      <c r="I467" s="17">
        <v>77499.0</v>
      </c>
      <c r="J467" s="18">
        <v>44645.84166666667</v>
      </c>
      <c r="K467" s="19">
        <v>44651.669444444444</v>
      </c>
      <c r="L467" s="18">
        <v>44652.861805555556</v>
      </c>
      <c r="M467" s="15"/>
      <c r="N467" s="21" t="s">
        <v>33</v>
      </c>
      <c r="O467" s="15">
        <v>0.0</v>
      </c>
      <c r="P467" s="15" t="s">
        <v>34</v>
      </c>
      <c r="Q467" s="22">
        <v>1.0</v>
      </c>
      <c r="R467" s="23">
        <f>Enduser_Deliverytime-Order_Create_Time</f>
        <v>7.020138889</v>
      </c>
      <c r="S467" s="23">
        <f>Enduser_Plan_Deliverytime-Order_Create_Time</f>
        <v>5.827777778</v>
      </c>
      <c r="T467" s="23">
        <f>Enduser_Deliverytime-HubVN_Pickup_Time</f>
        <v>0.2451388889</v>
      </c>
      <c r="U467" s="24">
        <f>HubVN_Receiving_Time-HubCN_Pickup_Time</f>
        <v>2.504861111</v>
      </c>
      <c r="V467" s="24">
        <f>Plan_HubVN_Receiving_Time-Plan_HubCN_Pickup_Time</f>
        <v>3.004861111</v>
      </c>
      <c r="W467" s="15" t="s">
        <v>45</v>
      </c>
      <c r="X467" s="25" t="str">
        <f>IF(LEFT(Khu_Vực,4)="Quận","Quận","Huyện")</f>
        <v>Quận</v>
      </c>
      <c r="Y467" s="25" t="str">
        <f>IFS(Grossweight&lt;=1,"A",AND(1&lt;Grossweight,Grossweight&lt;=2),"B",AND(2&lt;Grossweight,Grossweight&lt;=3),"C",AND(3&lt;Grossweight,Grossweight&lt;=4),"D",Grossweight&gt;=4,"E")</f>
        <v>D</v>
      </c>
      <c r="Z46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34000</v>
      </c>
      <c r="AA467"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46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34000</v>
      </c>
      <c r="AC467" s="26">
        <f>IF(Carrier_2="ECLogistics",0.167,IF(Carrier_2="LogExpress",0.139,0.104))</f>
        <v>0.167</v>
      </c>
    </row>
    <row r="468" ht="15.75" customHeight="1">
      <c r="A468" s="4" t="s">
        <v>1429</v>
      </c>
      <c r="B468" s="4" t="s">
        <v>1430</v>
      </c>
      <c r="C468" s="4">
        <v>130004.0</v>
      </c>
      <c r="D468" s="4" t="str">
        <f>HubVN_ID</f>
        <v>LECVNHĐ</v>
      </c>
      <c r="E468" s="4">
        <v>3.0</v>
      </c>
      <c r="F468" s="4">
        <v>2.0</v>
      </c>
      <c r="G468" s="5" t="s">
        <v>1431</v>
      </c>
      <c r="H468" s="4" t="s">
        <v>53</v>
      </c>
      <c r="I468" s="6">
        <v>0.0</v>
      </c>
      <c r="J468" s="7">
        <v>44647.84861111111</v>
      </c>
      <c r="K468" s="8">
        <v>44652.67222222222</v>
      </c>
      <c r="L468" s="7">
        <v>44653.600694444445</v>
      </c>
      <c r="M468" s="4"/>
      <c r="N468" s="9" t="s">
        <v>33</v>
      </c>
      <c r="O468" s="4">
        <v>0.0</v>
      </c>
      <c r="P468" s="4" t="s">
        <v>34</v>
      </c>
      <c r="Q468" s="10">
        <v>3.0</v>
      </c>
      <c r="R468" s="11">
        <f>Enduser_Deliverytime-Order_Create_Time</f>
        <v>5.752083333</v>
      </c>
      <c r="S468" s="11">
        <f>Enduser_Plan_Deliverytime-Order_Create_Time</f>
        <v>4.823611111</v>
      </c>
      <c r="T468" s="11">
        <f>Enduser_Deliverytime-HubVN_Pickup_Time</f>
        <v>0.2076388889</v>
      </c>
      <c r="U468" s="12">
        <f>HubVN_Receiving_Time-HubCN_Pickup_Time</f>
        <v>2.001388889</v>
      </c>
      <c r="V468" s="12">
        <f>Plan_HubVN_Receiving_Time-Plan_HubCN_Pickup_Time</f>
        <v>2.001388889</v>
      </c>
      <c r="W468" s="4" t="s">
        <v>45</v>
      </c>
      <c r="X468" s="13" t="str">
        <f>IF(LEFT(Khu_Vực,4)="Quận","Quận","Huyện")</f>
        <v>Quận</v>
      </c>
      <c r="Y468" s="13" t="str">
        <f>IFS(Grossweight&lt;=1,"A",AND(1&lt;Grossweight,Grossweight&lt;=2),"B",AND(2&lt;Grossweight,Grossweight&lt;=3),"C",AND(3&lt;Grossweight,Grossweight&lt;=4),"D",Grossweight&gt;=4,"E")</f>
        <v>B</v>
      </c>
      <c r="Z46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20000</v>
      </c>
      <c r="AA468"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46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22000</v>
      </c>
      <c r="AC468" s="14">
        <f>IF(Carrier_2="ECLogistics",0.167,IF(Carrier_2="LogExpress",0.139,0.104))</f>
        <v>0.104</v>
      </c>
    </row>
    <row r="469" ht="15.75" customHeight="1">
      <c r="A469" s="15" t="s">
        <v>1432</v>
      </c>
      <c r="B469" s="15" t="s">
        <v>1433</v>
      </c>
      <c r="C469" s="15">
        <v>130384.0</v>
      </c>
      <c r="D469" s="15" t="str">
        <f>HubVN_ID</f>
        <v>LECVNLB</v>
      </c>
      <c r="E469" s="15">
        <v>2.0</v>
      </c>
      <c r="F469" s="15">
        <v>1.4</v>
      </c>
      <c r="G469" s="16" t="s">
        <v>1434</v>
      </c>
      <c r="H469" s="15" t="s">
        <v>32</v>
      </c>
      <c r="I469" s="17">
        <v>546500.0</v>
      </c>
      <c r="J469" s="18">
        <v>44647.709027777775</v>
      </c>
      <c r="K469" s="19">
        <v>44653.677777777775</v>
      </c>
      <c r="L469" s="18">
        <v>44654.42291666667</v>
      </c>
      <c r="M469" s="15"/>
      <c r="N469" s="21" t="s">
        <v>33</v>
      </c>
      <c r="O469" s="15">
        <v>0.0</v>
      </c>
      <c r="P469" s="15" t="s">
        <v>64</v>
      </c>
      <c r="Q469" s="22">
        <v>2.0</v>
      </c>
      <c r="R469" s="23">
        <f>Enduser_Deliverytime-Order_Create_Time</f>
        <v>6.713888889</v>
      </c>
      <c r="S469" s="23">
        <f>Enduser_Plan_Deliverytime-Order_Create_Time</f>
        <v>5.96875</v>
      </c>
      <c r="T469" s="23">
        <f>Enduser_Deliverytime-HubVN_Pickup_Time</f>
        <v>0.07777777778</v>
      </c>
      <c r="U469" s="24">
        <f>HubVN_Receiving_Time-HubCN_Pickup_Time</f>
        <v>4.001388889</v>
      </c>
      <c r="V469" s="24">
        <f>Plan_HubVN_Receiving_Time-Plan_HubCN_Pickup_Time</f>
        <v>2.004861111</v>
      </c>
      <c r="W469" s="15" t="s">
        <v>120</v>
      </c>
      <c r="X469" s="25" t="str">
        <f>IF(LEFT(Khu_Vực,4)="Quận","Quận","Huyện")</f>
        <v>Quận</v>
      </c>
      <c r="Y469" s="25" t="str">
        <f>IFS(Grossweight&lt;=1,"A",AND(1&lt;Grossweight,Grossweight&lt;=2),"B",AND(2&lt;Grossweight,Grossweight&lt;=3),"C",AND(3&lt;Grossweight,Grossweight&lt;=4),"D",Grossweight&gt;=4,"E")</f>
        <v>B</v>
      </c>
      <c r="Z46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15400</v>
      </c>
      <c r="AA469"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46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15400</v>
      </c>
      <c r="AC469" s="26">
        <f>IF(Carrier_2="ECLogistics",0.167,IF(Carrier_2="LogExpress",0.139,0.104))</f>
        <v>0.104</v>
      </c>
    </row>
    <row r="470" ht="15.75" customHeight="1">
      <c r="A470" s="4" t="s">
        <v>1435</v>
      </c>
      <c r="B470" s="4" t="s">
        <v>1436</v>
      </c>
      <c r="C470" s="4">
        <v>130393.0</v>
      </c>
      <c r="D470" s="4" t="str">
        <f>HubVN_ID</f>
        <v>LECVNLB</v>
      </c>
      <c r="E470" s="4">
        <v>3.0</v>
      </c>
      <c r="F470" s="4">
        <v>2.5</v>
      </c>
      <c r="G470" s="5" t="s">
        <v>1437</v>
      </c>
      <c r="H470" s="4" t="s">
        <v>32</v>
      </c>
      <c r="I470" s="6">
        <v>155500.0</v>
      </c>
      <c r="J470" s="7">
        <v>44649.836805555555</v>
      </c>
      <c r="K470" s="8">
        <v>44654.67222222222</v>
      </c>
      <c r="L470" s="7">
        <v>44655.72986111111</v>
      </c>
      <c r="M470" s="4"/>
      <c r="N470" s="9" t="s">
        <v>33</v>
      </c>
      <c r="O470" s="4">
        <v>0.0</v>
      </c>
      <c r="P470" s="4" t="s">
        <v>34</v>
      </c>
      <c r="Q470" s="10">
        <v>3.0</v>
      </c>
      <c r="R470" s="11">
        <f>Enduser_Deliverytime-Order_Create_Time</f>
        <v>5.893055556</v>
      </c>
      <c r="S470" s="11">
        <f>Enduser_Plan_Deliverytime-Order_Create_Time</f>
        <v>4.835416667</v>
      </c>
      <c r="T470" s="11">
        <f>Enduser_Deliverytime-HubVN_Pickup_Time</f>
        <v>0.08125</v>
      </c>
      <c r="U470" s="12">
        <f>HubVN_Receiving_Time-HubCN_Pickup_Time</f>
        <v>3.005555556</v>
      </c>
      <c r="V470" s="12">
        <f>Plan_HubVN_Receiving_Time-Plan_HubCN_Pickup_Time</f>
        <v>1.505555556</v>
      </c>
      <c r="W470" s="4" t="s">
        <v>93</v>
      </c>
      <c r="X470" s="13" t="str">
        <f>IF(LEFT(Khu_Vực,4)="Quận","Quận","Huyện")</f>
        <v>Quận</v>
      </c>
      <c r="Y470" s="13" t="str">
        <f>IFS(Grossweight&lt;=1,"A",AND(1&lt;Grossweight,Grossweight&lt;=2),"B",AND(2&lt;Grossweight,Grossweight&lt;=3),"C",AND(3&lt;Grossweight,Grossweight&lt;=4),"D",Grossweight&gt;=4,"E")</f>
        <v>C</v>
      </c>
      <c r="Z47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25000</v>
      </c>
      <c r="AA47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47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25000</v>
      </c>
      <c r="AC470" s="14">
        <f>IF(Carrier_2="ECLogistics",0.167,IF(Carrier_2="LogExpress",0.139,0.104))</f>
        <v>0.167</v>
      </c>
    </row>
    <row r="471" ht="15.75" customHeight="1">
      <c r="A471" s="15" t="s">
        <v>1438</v>
      </c>
      <c r="B471" s="15" t="s">
        <v>1439</v>
      </c>
      <c r="C471" s="15">
        <v>130042.0</v>
      </c>
      <c r="D471" s="15" t="str">
        <f>HubVN_ID</f>
        <v>LECVNTL</v>
      </c>
      <c r="E471" s="15">
        <v>5.0</v>
      </c>
      <c r="F471" s="15">
        <v>1.9</v>
      </c>
      <c r="G471" s="16" t="s">
        <v>1440</v>
      </c>
      <c r="H471" s="15" t="s">
        <v>32</v>
      </c>
      <c r="I471" s="17">
        <v>72000.0</v>
      </c>
      <c r="J471" s="18">
        <v>44648.35972222222</v>
      </c>
      <c r="K471" s="19">
        <v>44653.65347222222</v>
      </c>
      <c r="L471" s="18">
        <v>44653.71875</v>
      </c>
      <c r="M471" s="15"/>
      <c r="N471" s="21" t="s">
        <v>33</v>
      </c>
      <c r="O471" s="15">
        <v>0.0</v>
      </c>
      <c r="P471" s="15" t="s">
        <v>34</v>
      </c>
      <c r="Q471" s="22">
        <v>3.0</v>
      </c>
      <c r="R471" s="23">
        <f>Enduser_Deliverytime-Order_Create_Time</f>
        <v>5.359027778</v>
      </c>
      <c r="S471" s="23">
        <f>Enduser_Plan_Deliverytime-Order_Create_Time</f>
        <v>5.29375</v>
      </c>
      <c r="T471" s="23">
        <f>Enduser_Deliverytime-HubVN_Pickup_Time</f>
        <v>0.08263888889</v>
      </c>
      <c r="U471" s="24">
        <f>HubVN_Receiving_Time-HubCN_Pickup_Time</f>
        <v>3.502083333</v>
      </c>
      <c r="V471" s="24">
        <f>Plan_HubVN_Receiving_Time-Plan_HubCN_Pickup_Time</f>
        <v>2.004166667</v>
      </c>
      <c r="W471" s="15" t="s">
        <v>49</v>
      </c>
      <c r="X471" s="25" t="str">
        <f>IF(LEFT(Khu_Vực,4)="Quận","Quận","Huyện")</f>
        <v>Quận</v>
      </c>
      <c r="Y471" s="25" t="str">
        <f>IFS(Grossweight&lt;=1,"A",AND(1&lt;Grossweight,Grossweight&lt;=2),"B",AND(2&lt;Grossweight,Grossweight&lt;=3),"C",AND(3&lt;Grossweight,Grossweight&lt;=4),"D",Grossweight&gt;=4,"E")</f>
        <v>B</v>
      </c>
      <c r="Z47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19000</v>
      </c>
      <c r="AA471"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47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20900</v>
      </c>
      <c r="AC471" s="26">
        <f>IF(Carrier_2="ECLogistics",0.167,IF(Carrier_2="LogExpress",0.139,0.104))</f>
        <v>0.104</v>
      </c>
    </row>
    <row r="472" ht="15.75" customHeight="1">
      <c r="A472" s="4" t="s">
        <v>1441</v>
      </c>
      <c r="B472" s="4" t="s">
        <v>1442</v>
      </c>
      <c r="C472" s="4">
        <v>130166.0</v>
      </c>
      <c r="D472" s="4" t="str">
        <f>HubVN_ID</f>
        <v>LECVNLB</v>
      </c>
      <c r="E472" s="4">
        <v>5.0</v>
      </c>
      <c r="F472" s="4">
        <v>1.1</v>
      </c>
      <c r="G472" s="5" t="s">
        <v>1443</v>
      </c>
      <c r="H472" s="4" t="s">
        <v>32</v>
      </c>
      <c r="I472" s="6">
        <v>110372.0</v>
      </c>
      <c r="J472" s="7">
        <v>44645.85763888889</v>
      </c>
      <c r="K472" s="8">
        <v>44651.65416666667</v>
      </c>
      <c r="L472" s="7">
        <v>44652.66388888889</v>
      </c>
      <c r="M472" s="4"/>
      <c r="N472" s="9" t="s">
        <v>33</v>
      </c>
      <c r="O472" s="4">
        <v>0.0</v>
      </c>
      <c r="P472" s="4" t="s">
        <v>40</v>
      </c>
      <c r="Q472" s="10">
        <v>2.0</v>
      </c>
      <c r="R472" s="11">
        <f>Enduser_Deliverytime-Order_Create_Time</f>
        <v>6.80625</v>
      </c>
      <c r="S472" s="11">
        <f>Enduser_Plan_Deliverytime-Order_Create_Time</f>
        <v>5.796527778</v>
      </c>
      <c r="T472" s="11">
        <f>Enduser_Deliverytime-HubVN_Pickup_Time</f>
        <v>0.08819444445</v>
      </c>
      <c r="U472" s="12">
        <f>HubVN_Receiving_Time-HubCN_Pickup_Time</f>
        <v>2.504166667</v>
      </c>
      <c r="V472" s="12">
        <f>Plan_HubVN_Receiving_Time-Plan_HubCN_Pickup_Time</f>
        <v>3.004861111</v>
      </c>
      <c r="W472" s="4" t="s">
        <v>35</v>
      </c>
      <c r="X472" s="13" t="str">
        <f>IF(LEFT(Khu_Vực,4)="Quận","Quận","Huyện")</f>
        <v>Quận</v>
      </c>
      <c r="Y472" s="13" t="str">
        <f>IFS(Grossweight&lt;=1,"A",AND(1&lt;Grossweight,Grossweight&lt;=2),"B",AND(2&lt;Grossweight,Grossweight&lt;=3),"C",AND(3&lt;Grossweight,Grossweight&lt;=4),"D",Grossweight&gt;=4,"E")</f>
        <v>B</v>
      </c>
      <c r="Z47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22000</v>
      </c>
      <c r="AA472"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47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12100</v>
      </c>
      <c r="AC472" s="14">
        <f>IF(Carrier_2="ECLogistics",0.167,IF(Carrier_2="LogExpress",0.139,0.104))</f>
        <v>0.104</v>
      </c>
    </row>
    <row r="473" ht="15.75" customHeight="1">
      <c r="A473" s="15" t="s">
        <v>1444</v>
      </c>
      <c r="B473" s="15" t="s">
        <v>1445</v>
      </c>
      <c r="C473" s="15">
        <v>130208.0</v>
      </c>
      <c r="D473" s="15" t="str">
        <f>HubVN_ID</f>
        <v>LECVNHĐ</v>
      </c>
      <c r="E473" s="15">
        <v>3.0</v>
      </c>
      <c r="F473" s="15">
        <v>1.0</v>
      </c>
      <c r="G473" s="16" t="s">
        <v>1446</v>
      </c>
      <c r="H473" s="15" t="s">
        <v>32</v>
      </c>
      <c r="I473" s="17">
        <v>124700.0</v>
      </c>
      <c r="J473" s="18">
        <v>44648.79305555556</v>
      </c>
      <c r="K473" s="19">
        <v>44655.455555555556</v>
      </c>
      <c r="L473" s="18">
        <v>44655.756944444445</v>
      </c>
      <c r="M473" s="15"/>
      <c r="N473" s="21" t="s">
        <v>33</v>
      </c>
      <c r="O473" s="15">
        <v>0.0</v>
      </c>
      <c r="P473" s="15" t="s">
        <v>40</v>
      </c>
      <c r="Q473" s="22">
        <v>2.0</v>
      </c>
      <c r="R473" s="23">
        <f>Enduser_Deliverytime-Order_Create_Time</f>
        <v>6.963888889</v>
      </c>
      <c r="S473" s="23">
        <f>Enduser_Plan_Deliverytime-Order_Create_Time</f>
        <v>6.6625</v>
      </c>
      <c r="T473" s="23">
        <f>Enduser_Deliverytime-HubVN_Pickup_Time</f>
        <v>0.14375</v>
      </c>
      <c r="U473" s="24">
        <f>HubVN_Receiving_Time-HubCN_Pickup_Time</f>
        <v>3.005555556</v>
      </c>
      <c r="V473" s="24">
        <f>Plan_HubVN_Receiving_Time-Plan_HubCN_Pickup_Time</f>
        <v>3.002083333</v>
      </c>
      <c r="W473" s="15" t="s">
        <v>45</v>
      </c>
      <c r="X473" s="25" t="str">
        <f>IF(LEFT(Khu_Vực,4)="Quận","Quận","Huyện")</f>
        <v>Quận</v>
      </c>
      <c r="Y473" s="25" t="str">
        <f>IFS(Grossweight&lt;=1,"A",AND(1&lt;Grossweight,Grossweight&lt;=2),"B",AND(2&lt;Grossweight,Grossweight&lt;=3),"C",AND(3&lt;Grossweight,Grossweight&lt;=4),"D",Grossweight&gt;=4,"E")</f>
        <v>A</v>
      </c>
      <c r="Z47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20000</v>
      </c>
      <c r="AA473"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47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473" s="26">
        <f>IF(Carrier_2="ECLogistics",0.167,IF(Carrier_2="LogExpress",0.139,0.104))</f>
        <v>0.139</v>
      </c>
    </row>
    <row r="474" ht="15.75" customHeight="1">
      <c r="A474" s="4" t="s">
        <v>1447</v>
      </c>
      <c r="B474" s="4" t="s">
        <v>1448</v>
      </c>
      <c r="C474" s="4">
        <v>130402.0</v>
      </c>
      <c r="D474" s="4" t="str">
        <f>HubVN_ID</f>
        <v>LECVNTL</v>
      </c>
      <c r="E474" s="4">
        <v>5.0</v>
      </c>
      <c r="F474" s="4">
        <v>4.0</v>
      </c>
      <c r="G474" s="5" t="s">
        <v>1449</v>
      </c>
      <c r="H474" s="4" t="s">
        <v>32</v>
      </c>
      <c r="I474" s="6">
        <v>98000.0</v>
      </c>
      <c r="J474" s="7">
        <v>44647.37430555555</v>
      </c>
      <c r="K474" s="8">
        <v>44651.63958333333</v>
      </c>
      <c r="L474" s="7">
        <v>44652.72083333333</v>
      </c>
      <c r="M474" s="4"/>
      <c r="N474" s="9" t="s">
        <v>33</v>
      </c>
      <c r="O474" s="4">
        <v>0.0</v>
      </c>
      <c r="P474" s="4" t="s">
        <v>34</v>
      </c>
      <c r="Q474" s="10">
        <v>3.0</v>
      </c>
      <c r="R474" s="11">
        <f>Enduser_Deliverytime-Order_Create_Time</f>
        <v>5.346527778</v>
      </c>
      <c r="S474" s="11">
        <f>Enduser_Plan_Deliverytime-Order_Create_Time</f>
        <v>4.265277778</v>
      </c>
      <c r="T474" s="11">
        <f>Enduser_Deliverytime-HubVN_Pickup_Time</f>
        <v>0.07708333333</v>
      </c>
      <c r="U474" s="12">
        <f>HubVN_Receiving_Time-HubCN_Pickup_Time</f>
        <v>3.004861111</v>
      </c>
      <c r="V474" s="12">
        <f>Plan_HubVN_Receiving_Time-Plan_HubCN_Pickup_Time</f>
        <v>3.005555556</v>
      </c>
      <c r="W474" s="4" t="s">
        <v>41</v>
      </c>
      <c r="X474" s="13" t="str">
        <f>IF(LEFT(Khu_Vực,4)="Quận","Quận","Huyện")</f>
        <v>Huyện</v>
      </c>
      <c r="Y474" s="13" t="str">
        <f>IFS(Grossweight&lt;=1,"A",AND(1&lt;Grossweight,Grossweight&lt;=2),"B",AND(2&lt;Grossweight,Grossweight&lt;=3),"C",AND(3&lt;Grossweight,Grossweight&lt;=4),"D",Grossweight&gt;=4,"E")</f>
        <v>D</v>
      </c>
      <c r="Z47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40000</v>
      </c>
      <c r="AA47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47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40000</v>
      </c>
      <c r="AC474" s="14">
        <f>IF(Carrier_2="ECLogistics",0.167,IF(Carrier_2="LogExpress",0.139,0.104))</f>
        <v>0.167</v>
      </c>
    </row>
    <row r="475" ht="15.75" customHeight="1">
      <c r="A475" s="15" t="s">
        <v>1450</v>
      </c>
      <c r="B475" s="15" t="s">
        <v>1451</v>
      </c>
      <c r="C475" s="15">
        <v>130042.0</v>
      </c>
      <c r="D475" s="15" t="str">
        <f>HubVN_ID</f>
        <v>LECVNHĐ</v>
      </c>
      <c r="E475" s="15">
        <v>1.0</v>
      </c>
      <c r="F475" s="15">
        <v>2.0</v>
      </c>
      <c r="G475" s="16" t="s">
        <v>1452</v>
      </c>
      <c r="H475" s="15" t="s">
        <v>32</v>
      </c>
      <c r="I475" s="17">
        <v>27999.0</v>
      </c>
      <c r="J475" s="18">
        <v>44647.33819444444</v>
      </c>
      <c r="K475" s="19">
        <v>44652.467361111114</v>
      </c>
      <c r="L475" s="18">
        <v>44653.53194444445</v>
      </c>
      <c r="M475" s="15"/>
      <c r="N475" s="21" t="s">
        <v>33</v>
      </c>
      <c r="O475" s="15">
        <v>0.0</v>
      </c>
      <c r="P475" s="15" t="s">
        <v>34</v>
      </c>
      <c r="Q475" s="22">
        <v>2.0</v>
      </c>
      <c r="R475" s="23">
        <f>Enduser_Deliverytime-Order_Create_Time</f>
        <v>6.19375</v>
      </c>
      <c r="S475" s="23">
        <f>Enduser_Plan_Deliverytime-Order_Create_Time</f>
        <v>5.129166667</v>
      </c>
      <c r="T475" s="23">
        <f>Enduser_Deliverytime-HubVN_Pickup_Time</f>
        <v>0.1618055556</v>
      </c>
      <c r="U475" s="24">
        <f>HubVN_Receiving_Time-HubCN_Pickup_Time</f>
        <v>2.003472222</v>
      </c>
      <c r="V475" s="24">
        <f>Plan_HubVN_Receiving_Time-Plan_HubCN_Pickup_Time</f>
        <v>3.003472222</v>
      </c>
      <c r="W475" s="15" t="s">
        <v>651</v>
      </c>
      <c r="X475" s="25" t="str">
        <f>IF(LEFT(Khu_Vực,4)="Quận","Quận","Huyện")</f>
        <v>Huyện</v>
      </c>
      <c r="Y475" s="25" t="str">
        <f>IFS(Grossweight&lt;=1,"A",AND(1&lt;Grossweight,Grossweight&lt;=2),"B",AND(2&lt;Grossweight,Grossweight&lt;=3),"C",AND(3&lt;Grossweight,Grossweight&lt;=4),"D",Grossweight&gt;=4,"E")</f>
        <v>B</v>
      </c>
      <c r="Z47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20000</v>
      </c>
      <c r="AA47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47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475" s="26">
        <f>IF(Carrier_2="ECLogistics",0.167,IF(Carrier_2="LogExpress",0.139,0.104))</f>
        <v>0.167</v>
      </c>
    </row>
    <row r="476" ht="15.75" customHeight="1">
      <c r="A476" s="4" t="s">
        <v>1453</v>
      </c>
      <c r="B476" s="4" t="s">
        <v>1454</v>
      </c>
      <c r="C476" s="4">
        <v>130364.0</v>
      </c>
      <c r="D476" s="4" t="str">
        <f>HubVN_ID</f>
        <v>LECVNLB</v>
      </c>
      <c r="E476" s="4">
        <v>2.0</v>
      </c>
      <c r="F476" s="4">
        <v>2.9</v>
      </c>
      <c r="G476" s="5" t="s">
        <v>1455</v>
      </c>
      <c r="H476" s="4" t="s">
        <v>32</v>
      </c>
      <c r="I476" s="6">
        <v>92000.0</v>
      </c>
      <c r="J476" s="7">
        <v>44649.836805555555</v>
      </c>
      <c r="K476" s="8">
        <v>44654.67569444444</v>
      </c>
      <c r="L476" s="7">
        <v>44655.76388888889</v>
      </c>
      <c r="M476" s="4"/>
      <c r="N476" s="9" t="s">
        <v>33</v>
      </c>
      <c r="O476" s="4">
        <v>0.0</v>
      </c>
      <c r="P476" s="4" t="s">
        <v>40</v>
      </c>
      <c r="Q476" s="10">
        <v>3.0</v>
      </c>
      <c r="R476" s="11">
        <f>Enduser_Deliverytime-Order_Create_Time</f>
        <v>5.927083333</v>
      </c>
      <c r="S476" s="11">
        <f>Enduser_Plan_Deliverytime-Order_Create_Time</f>
        <v>4.838888889</v>
      </c>
      <c r="T476" s="11">
        <f>Enduser_Deliverytime-HubVN_Pickup_Time</f>
        <v>0.1479166667</v>
      </c>
      <c r="U476" s="12">
        <f>HubVN_Receiving_Time-HubCN_Pickup_Time</f>
        <v>3.00625</v>
      </c>
      <c r="V476" s="12">
        <f>Plan_HubVN_Receiving_Time-Plan_HubCN_Pickup_Time</f>
        <v>3.00625</v>
      </c>
      <c r="W476" s="4" t="s">
        <v>57</v>
      </c>
      <c r="X476" s="13" t="str">
        <f>IF(LEFT(Khu_Vực,4)="Quận","Quận","Huyện")</f>
        <v>Quận</v>
      </c>
      <c r="Y476" s="13" t="str">
        <f>IFS(Grossweight&lt;=1,"A",AND(1&lt;Grossweight,Grossweight&lt;=2),"B",AND(2&lt;Grossweight,Grossweight&lt;=3),"C",AND(3&lt;Grossweight,Grossweight&lt;=4),"D",Grossweight&gt;=4,"E")</f>
        <v>C</v>
      </c>
      <c r="Z47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58000</v>
      </c>
      <c r="AA47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47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29000</v>
      </c>
      <c r="AC476" s="14">
        <f>IF(Carrier_2="ECLogistics",0.167,IF(Carrier_2="LogExpress",0.139,0.104))</f>
        <v>0.167</v>
      </c>
    </row>
    <row r="477" ht="15.75" customHeight="1">
      <c r="A477" s="15" t="s">
        <v>1456</v>
      </c>
      <c r="B477" s="15" t="s">
        <v>1457</v>
      </c>
      <c r="C477" s="15">
        <v>130021.0</v>
      </c>
      <c r="D477" s="15" t="str">
        <f>HubVN_ID</f>
        <v>LECVNTL</v>
      </c>
      <c r="E477" s="15">
        <v>1.0</v>
      </c>
      <c r="F477" s="15">
        <v>0.2</v>
      </c>
      <c r="G477" s="16" t="s">
        <v>1458</v>
      </c>
      <c r="H477" s="15" t="s">
        <v>32</v>
      </c>
      <c r="I477" s="17">
        <v>262000.0</v>
      </c>
      <c r="J477" s="18">
        <v>44648.88125</v>
      </c>
      <c r="K477" s="19">
        <v>44653.6625</v>
      </c>
      <c r="L477" s="18">
        <v>44654.41875</v>
      </c>
      <c r="M477" s="15"/>
      <c r="N477" s="21" t="s">
        <v>33</v>
      </c>
      <c r="O477" s="15">
        <v>0.0</v>
      </c>
      <c r="P477" s="15" t="s">
        <v>64</v>
      </c>
      <c r="Q477" s="22">
        <v>3.0</v>
      </c>
      <c r="R477" s="23">
        <f>Enduser_Deliverytime-Order_Create_Time</f>
        <v>5.5375</v>
      </c>
      <c r="S477" s="23">
        <f>Enduser_Plan_Deliverytime-Order_Create_Time</f>
        <v>4.78125</v>
      </c>
      <c r="T477" s="23">
        <f>Enduser_Deliverytime-HubVN_Pickup_Time</f>
        <v>0.03819444444</v>
      </c>
      <c r="U477" s="24">
        <f>HubVN_Receiving_Time-HubCN_Pickup_Time</f>
        <v>4.004861111</v>
      </c>
      <c r="V477" s="24">
        <f>Plan_HubVN_Receiving_Time-Plan_HubCN_Pickup_Time</f>
        <v>1.504166667</v>
      </c>
      <c r="W477" s="15" t="s">
        <v>49</v>
      </c>
      <c r="X477" s="25" t="str">
        <f>IF(LEFT(Khu_Vực,4)="Quận","Quận","Huyện")</f>
        <v>Quận</v>
      </c>
      <c r="Y477" s="25" t="str">
        <f>IFS(Grossweight&lt;=1,"A",AND(1&lt;Grossweight,Grossweight&lt;=2),"B",AND(2&lt;Grossweight,Grossweight&lt;=3),"C",AND(3&lt;Grossweight,Grossweight&lt;=4),"D",Grossweight&gt;=4,"E")</f>
        <v>A</v>
      </c>
      <c r="Z47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2200</v>
      </c>
      <c r="AA477"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47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v>
      </c>
      <c r="AC477" s="26">
        <f>IF(Carrier_2="ECLogistics",0.167,IF(Carrier_2="LogExpress",0.139,0.104))</f>
        <v>0.139</v>
      </c>
    </row>
    <row r="478" ht="15.75" customHeight="1">
      <c r="A478" s="4" t="s">
        <v>1459</v>
      </c>
      <c r="B478" s="4" t="s">
        <v>1460</v>
      </c>
      <c r="C478" s="4">
        <v>130202.0</v>
      </c>
      <c r="D478" s="4" t="str">
        <f>HubVN_ID</f>
        <v>LECVNHĐ</v>
      </c>
      <c r="E478" s="4">
        <v>4.0</v>
      </c>
      <c r="F478" s="4">
        <v>1.0</v>
      </c>
      <c r="G478" s="5" t="s">
        <v>1461</v>
      </c>
      <c r="H478" s="4" t="s">
        <v>32</v>
      </c>
      <c r="I478" s="6">
        <v>353100.0</v>
      </c>
      <c r="J478" s="7">
        <v>44646.59722222222</v>
      </c>
      <c r="K478" s="8">
        <v>44651.441666666666</v>
      </c>
      <c r="L478" s="7">
        <v>44652.53888888889</v>
      </c>
      <c r="M478" s="4"/>
      <c r="N478" s="9" t="s">
        <v>33</v>
      </c>
      <c r="O478" s="4">
        <v>0.0</v>
      </c>
      <c r="P478" s="4" t="s">
        <v>34</v>
      </c>
      <c r="Q478" s="10">
        <v>3.0</v>
      </c>
      <c r="R478" s="11">
        <f>Enduser_Deliverytime-Order_Create_Time</f>
        <v>5.941666667</v>
      </c>
      <c r="S478" s="11">
        <f>Enduser_Plan_Deliverytime-Order_Create_Time</f>
        <v>4.844444444</v>
      </c>
      <c r="T478" s="11">
        <f>Enduser_Deliverytime-HubVN_Pickup_Time</f>
        <v>0.1652777778</v>
      </c>
      <c r="U478" s="12">
        <f>HubVN_Receiving_Time-HubCN_Pickup_Time</f>
        <v>5.004166667</v>
      </c>
      <c r="V478" s="12">
        <f>Plan_HubVN_Receiving_Time-Plan_HubCN_Pickup_Time</f>
        <v>3.500694444</v>
      </c>
      <c r="W478" s="4" t="s">
        <v>45</v>
      </c>
      <c r="X478" s="13" t="str">
        <f>IF(LEFT(Khu_Vực,4)="Quận","Quận","Huyện")</f>
        <v>Quận</v>
      </c>
      <c r="Y478" s="13" t="str">
        <f>IFS(Grossweight&lt;=1,"A",AND(1&lt;Grossweight,Grossweight&lt;=2),"B",AND(2&lt;Grossweight,Grossweight&lt;=3),"C",AND(3&lt;Grossweight,Grossweight&lt;=4),"D",Grossweight&gt;=4,"E")</f>
        <v>A</v>
      </c>
      <c r="Z47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10000</v>
      </c>
      <c r="AA478"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47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478" s="14">
        <f>IF(Carrier_2="ECLogistics",0.167,IF(Carrier_2="LogExpress",0.139,0.104))</f>
        <v>0.139</v>
      </c>
    </row>
    <row r="479" ht="15.75" customHeight="1">
      <c r="A479" s="15" t="s">
        <v>1462</v>
      </c>
      <c r="B479" s="15" t="s">
        <v>984</v>
      </c>
      <c r="C479" s="15">
        <v>130116.0</v>
      </c>
      <c r="D479" s="15" t="str">
        <f>HubVN_ID</f>
        <v>LECVNTL</v>
      </c>
      <c r="E479" s="15">
        <v>4.0</v>
      </c>
      <c r="F479" s="15">
        <v>1.4</v>
      </c>
      <c r="G479" s="16" t="s">
        <v>1463</v>
      </c>
      <c r="H479" s="15" t="s">
        <v>53</v>
      </c>
      <c r="I479" s="17">
        <v>0.0</v>
      </c>
      <c r="J479" s="18">
        <v>44650.50833333333</v>
      </c>
      <c r="K479" s="19">
        <v>44654.63333333333</v>
      </c>
      <c r="L479" s="18">
        <v>44654.728472222225</v>
      </c>
      <c r="M479" s="15"/>
      <c r="N479" s="21" t="s">
        <v>33</v>
      </c>
      <c r="O479" s="15">
        <v>0.0</v>
      </c>
      <c r="P479" s="15" t="s">
        <v>34</v>
      </c>
      <c r="Q479" s="22">
        <v>3.0</v>
      </c>
      <c r="R479" s="23">
        <f>Enduser_Deliverytime-Order_Create_Time</f>
        <v>4.220138889</v>
      </c>
      <c r="S479" s="23">
        <f>Enduser_Plan_Deliverytime-Order_Create_Time</f>
        <v>4.125</v>
      </c>
      <c r="T479" s="23">
        <f>Enduser_Deliverytime-HubVN_Pickup_Time</f>
        <v>0.07847222222</v>
      </c>
      <c r="U479" s="24">
        <f>HubVN_Receiving_Time-HubCN_Pickup_Time</f>
        <v>1.834027778</v>
      </c>
      <c r="V479" s="24">
        <f>Plan_HubVN_Receiving_Time-Plan_HubCN_Pickup_Time</f>
        <v>3.502777778</v>
      </c>
      <c r="W479" s="15" t="s">
        <v>49</v>
      </c>
      <c r="X479" s="25" t="str">
        <f>IF(LEFT(Khu_Vực,4)="Quận","Quận","Huyện")</f>
        <v>Quận</v>
      </c>
      <c r="Y479" s="25" t="str">
        <f>IFS(Grossweight&lt;=1,"A",AND(1&lt;Grossweight,Grossweight&lt;=2),"B",AND(2&lt;Grossweight,Grossweight&lt;=3),"C",AND(3&lt;Grossweight,Grossweight&lt;=4),"D",Grossweight&gt;=4,"E")</f>
        <v>B</v>
      </c>
      <c r="Z47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14000</v>
      </c>
      <c r="AA479"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47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15400</v>
      </c>
      <c r="AC479" s="26">
        <f>IF(Carrier_2="ECLogistics",0.167,IF(Carrier_2="LogExpress",0.139,0.104))</f>
        <v>0.104</v>
      </c>
    </row>
    <row r="480" ht="15.75" customHeight="1">
      <c r="A480" s="4" t="s">
        <v>1464</v>
      </c>
      <c r="B480" s="4" t="s">
        <v>1465</v>
      </c>
      <c r="C480" s="4">
        <v>130170.0</v>
      </c>
      <c r="D480" s="4" t="str">
        <f>HubVN_ID</f>
        <v>LECVNLB</v>
      </c>
      <c r="E480" s="4">
        <v>2.0</v>
      </c>
      <c r="F480" s="4">
        <v>2.9</v>
      </c>
      <c r="G480" s="5" t="s">
        <v>1233</v>
      </c>
      <c r="H480" s="4" t="s">
        <v>32</v>
      </c>
      <c r="I480" s="6">
        <v>216500.0</v>
      </c>
      <c r="J480" s="7">
        <v>44649.33263888889</v>
      </c>
      <c r="K480" s="8">
        <v>44655.67222222222</v>
      </c>
      <c r="L480" s="7">
        <v>44655.70625</v>
      </c>
      <c r="M480" s="4"/>
      <c r="N480" s="9" t="s">
        <v>33</v>
      </c>
      <c r="O480" s="4">
        <v>0.0</v>
      </c>
      <c r="P480" s="4" t="s">
        <v>64</v>
      </c>
      <c r="Q480" s="10">
        <v>2.0</v>
      </c>
      <c r="R480" s="11">
        <f>Enduser_Deliverytime-Order_Create_Time</f>
        <v>6.373611111</v>
      </c>
      <c r="S480" s="11">
        <f>Enduser_Plan_Deliverytime-Order_Create_Time</f>
        <v>6.339583333</v>
      </c>
      <c r="T480" s="11">
        <f>Enduser_Deliverytime-HubVN_Pickup_Time</f>
        <v>0.07777777778</v>
      </c>
      <c r="U480" s="12">
        <f>HubVN_Receiving_Time-HubCN_Pickup_Time</f>
        <v>2.500694444</v>
      </c>
      <c r="V480" s="12">
        <f>Plan_HubVN_Receiving_Time-Plan_HubCN_Pickup_Time</f>
        <v>3.002083333</v>
      </c>
      <c r="W480" s="4" t="s">
        <v>97</v>
      </c>
      <c r="X480" s="13" t="str">
        <f>IF(LEFT(Khu_Vực,4)="Quận","Quận","Huyện")</f>
        <v>Quận</v>
      </c>
      <c r="Y480" s="13" t="str">
        <f>IFS(Grossweight&lt;=1,"A",AND(1&lt;Grossweight,Grossweight&lt;=2),"B",AND(2&lt;Grossweight,Grossweight&lt;=3),"C",AND(3&lt;Grossweight,Grossweight&lt;=4),"D",Grossweight&gt;=4,"E")</f>
        <v>C</v>
      </c>
      <c r="Z48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63400</v>
      </c>
      <c r="AA48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48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29000</v>
      </c>
      <c r="AC480" s="14">
        <f>IF(Carrier_2="ECLogistics",0.167,IF(Carrier_2="LogExpress",0.139,0.104))</f>
        <v>0.167</v>
      </c>
    </row>
    <row r="481" ht="15.75" customHeight="1">
      <c r="A481" s="15" t="s">
        <v>1466</v>
      </c>
      <c r="B481" s="15" t="s">
        <v>1467</v>
      </c>
      <c r="C481" s="15">
        <v>130349.0</v>
      </c>
      <c r="D481" s="15" t="str">
        <f>HubVN_ID</f>
        <v>LECVNHĐ</v>
      </c>
      <c r="E481" s="15">
        <v>3.0</v>
      </c>
      <c r="F481" s="15">
        <v>3.5</v>
      </c>
      <c r="G481" s="16" t="s">
        <v>1468</v>
      </c>
      <c r="H481" s="15" t="s">
        <v>32</v>
      </c>
      <c r="I481" s="17">
        <v>77500.0</v>
      </c>
      <c r="J481" s="18">
        <v>44645.83125</v>
      </c>
      <c r="K481" s="19">
        <v>44652.68263888889</v>
      </c>
      <c r="L481" s="18">
        <v>44652.71319444444</v>
      </c>
      <c r="M481" s="15"/>
      <c r="N481" s="21" t="s">
        <v>33</v>
      </c>
      <c r="O481" s="15">
        <v>0.0</v>
      </c>
      <c r="P481" s="15" t="s">
        <v>64</v>
      </c>
      <c r="Q481" s="22">
        <v>2.0</v>
      </c>
      <c r="R481" s="23">
        <f>Enduser_Deliverytime-Order_Create_Time</f>
        <v>6.881944444</v>
      </c>
      <c r="S481" s="23">
        <f>Enduser_Plan_Deliverytime-Order_Create_Time</f>
        <v>6.851388889</v>
      </c>
      <c r="T481" s="23">
        <f>Enduser_Deliverytime-HubVN_Pickup_Time</f>
        <v>0.1652777778</v>
      </c>
      <c r="U481" s="24">
        <f>HubVN_Receiving_Time-HubCN_Pickup_Time</f>
        <v>3.004166667</v>
      </c>
      <c r="V481" s="24">
        <f>Plan_HubVN_Receiving_Time-Plan_HubCN_Pickup_Time</f>
        <v>2.001388889</v>
      </c>
      <c r="W481" s="15" t="s">
        <v>45</v>
      </c>
      <c r="X481" s="25" t="str">
        <f>IF(LEFT(Khu_Vực,4)="Quận","Quận","Huyện")</f>
        <v>Quận</v>
      </c>
      <c r="Y481" s="25" t="str">
        <f>IFS(Grossweight&lt;=1,"A",AND(1&lt;Grossweight,Grossweight&lt;=2),"B",AND(2&lt;Grossweight,Grossweight&lt;=3),"C",AND(3&lt;Grossweight,Grossweight&lt;=4),"D",Grossweight&gt;=4,"E")</f>
        <v>D</v>
      </c>
      <c r="Z48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67000</v>
      </c>
      <c r="AA48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48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35000</v>
      </c>
      <c r="AC481" s="26">
        <f>IF(Carrier_2="ECLogistics",0.167,IF(Carrier_2="LogExpress",0.139,0.104))</f>
        <v>0.167</v>
      </c>
    </row>
    <row r="482" ht="15.75" customHeight="1">
      <c r="A482" s="4" t="s">
        <v>1469</v>
      </c>
      <c r="B482" s="4" t="s">
        <v>1470</v>
      </c>
      <c r="C482" s="4">
        <v>130362.0</v>
      </c>
      <c r="D482" s="4" t="str">
        <f>HubVN_ID</f>
        <v>LECVNTL</v>
      </c>
      <c r="E482" s="4">
        <v>4.0</v>
      </c>
      <c r="F482" s="4">
        <v>3.5</v>
      </c>
      <c r="G482" s="5" t="s">
        <v>1471</v>
      </c>
      <c r="H482" s="4" t="s">
        <v>32</v>
      </c>
      <c r="I482" s="6">
        <v>46800.0</v>
      </c>
      <c r="J482" s="7">
        <v>44649.18125</v>
      </c>
      <c r="K482" s="8">
        <v>44653.39166666667</v>
      </c>
      <c r="L482" s="7">
        <v>44654.618055555555</v>
      </c>
      <c r="M482" s="4"/>
      <c r="N482" s="9" t="s">
        <v>33</v>
      </c>
      <c r="O482" s="4">
        <v>0.0</v>
      </c>
      <c r="P482" s="4" t="s">
        <v>34</v>
      </c>
      <c r="Q482" s="10">
        <v>3.0</v>
      </c>
      <c r="R482" s="11">
        <f>Enduser_Deliverytime-Order_Create_Time</f>
        <v>5.436805556</v>
      </c>
      <c r="S482" s="11">
        <f>Enduser_Plan_Deliverytime-Order_Create_Time</f>
        <v>4.210416667</v>
      </c>
      <c r="T482" s="11">
        <f>Enduser_Deliverytime-HubVN_Pickup_Time</f>
        <v>0.2020833333</v>
      </c>
      <c r="U482" s="12">
        <f>HubVN_Receiving_Time-HubCN_Pickup_Time</f>
        <v>4.005555556</v>
      </c>
      <c r="V482" s="12">
        <f>Plan_HubVN_Receiving_Time-Plan_HubCN_Pickup_Time</f>
        <v>3.50625</v>
      </c>
      <c r="W482" s="4" t="s">
        <v>41</v>
      </c>
      <c r="X482" s="13" t="str">
        <f>IF(LEFT(Khu_Vực,4)="Quận","Quận","Huyện")</f>
        <v>Huyện</v>
      </c>
      <c r="Y482" s="13" t="str">
        <f>IFS(Grossweight&lt;=1,"A",AND(1&lt;Grossweight,Grossweight&lt;=2),"B",AND(2&lt;Grossweight,Grossweight&lt;=3),"C",AND(3&lt;Grossweight,Grossweight&lt;=4),"D",Grossweight&gt;=4,"E")</f>
        <v>D</v>
      </c>
      <c r="Z48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35000</v>
      </c>
      <c r="AA482"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48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35000</v>
      </c>
      <c r="AC482" s="14">
        <f>IF(Carrier_2="ECLogistics",0.167,IF(Carrier_2="LogExpress",0.139,0.104))</f>
        <v>0.167</v>
      </c>
    </row>
    <row r="483" ht="15.75" customHeight="1">
      <c r="A483" s="15" t="s">
        <v>1472</v>
      </c>
      <c r="B483" s="15" t="s">
        <v>1473</v>
      </c>
      <c r="C483" s="15">
        <v>130045.0</v>
      </c>
      <c r="D483" s="15" t="str">
        <f>HubVN_ID</f>
        <v>LECVNHĐ</v>
      </c>
      <c r="E483" s="15">
        <v>2.0</v>
      </c>
      <c r="F483" s="15">
        <v>1.9</v>
      </c>
      <c r="G483" s="16" t="s">
        <v>1474</v>
      </c>
      <c r="H483" s="15" t="s">
        <v>32</v>
      </c>
      <c r="I483" s="17">
        <v>68000.0</v>
      </c>
      <c r="J483" s="18">
        <v>44648.32152777778</v>
      </c>
      <c r="K483" s="19">
        <v>44653.48819444444</v>
      </c>
      <c r="L483" s="18">
        <v>44653.73402777778</v>
      </c>
      <c r="M483" s="15"/>
      <c r="N483" s="21" t="s">
        <v>33</v>
      </c>
      <c r="O483" s="15">
        <v>0.0</v>
      </c>
      <c r="P483" s="15" t="s">
        <v>64</v>
      </c>
      <c r="Q483" s="22">
        <v>3.0</v>
      </c>
      <c r="R483" s="23">
        <f>Enduser_Deliverytime-Order_Create_Time</f>
        <v>5.4125</v>
      </c>
      <c r="S483" s="23">
        <f>Enduser_Plan_Deliverytime-Order_Create_Time</f>
        <v>5.166666667</v>
      </c>
      <c r="T483" s="23">
        <f>Enduser_Deliverytime-HubVN_Pickup_Time</f>
        <v>0.1194444444</v>
      </c>
      <c r="U483" s="24">
        <f>HubVN_Receiving_Time-HubCN_Pickup_Time</f>
        <v>3.501388889</v>
      </c>
      <c r="V483" s="24">
        <f>Plan_HubVN_Receiving_Time-Plan_HubCN_Pickup_Time</f>
        <v>2.005555556</v>
      </c>
      <c r="W483" s="15" t="s">
        <v>211</v>
      </c>
      <c r="X483" s="25" t="str">
        <f>IF(LEFT(Khu_Vực,4)="Quận","Quận","Huyện")</f>
        <v>Huyện</v>
      </c>
      <c r="Y483" s="25" t="str">
        <f>IFS(Grossweight&lt;=1,"A",AND(1&lt;Grossweight,Grossweight&lt;=2),"B",AND(2&lt;Grossweight,Grossweight&lt;=3),"C",AND(3&lt;Grossweight,Grossweight&lt;=4),"D",Grossweight&gt;=4,"E")</f>
        <v>B</v>
      </c>
      <c r="Z48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20900</v>
      </c>
      <c r="AA48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48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19000</v>
      </c>
      <c r="AC483" s="26">
        <f>IF(Carrier_2="ECLogistics",0.167,IF(Carrier_2="LogExpress",0.139,0.104))</f>
        <v>0.167</v>
      </c>
    </row>
    <row r="484" ht="15.75" customHeight="1">
      <c r="A484" s="4" t="s">
        <v>1475</v>
      </c>
      <c r="B484" s="4" t="s">
        <v>1476</v>
      </c>
      <c r="C484" s="4">
        <v>130206.0</v>
      </c>
      <c r="D484" s="4" t="str">
        <f>HubVN_ID</f>
        <v>LECVNLB</v>
      </c>
      <c r="E484" s="4">
        <v>1.0</v>
      </c>
      <c r="F484" s="4">
        <v>2.7</v>
      </c>
      <c r="G484" s="5" t="s">
        <v>1477</v>
      </c>
      <c r="H484" s="4" t="s">
        <v>32</v>
      </c>
      <c r="I484" s="6">
        <v>209043.0</v>
      </c>
      <c r="J484" s="7">
        <v>44648.78958333333</v>
      </c>
      <c r="K484" s="8">
        <v>44654.66180555556</v>
      </c>
      <c r="L484" s="7">
        <v>44655.75625</v>
      </c>
      <c r="M484" s="4"/>
      <c r="N484" s="9" t="s">
        <v>33</v>
      </c>
      <c r="O484" s="4">
        <v>0.0</v>
      </c>
      <c r="P484" s="4" t="s">
        <v>40</v>
      </c>
      <c r="Q484" s="10">
        <v>2.0</v>
      </c>
      <c r="R484" s="11">
        <f>Enduser_Deliverytime-Order_Create_Time</f>
        <v>6.966666667</v>
      </c>
      <c r="S484" s="11">
        <f>Enduser_Plan_Deliverytime-Order_Create_Time</f>
        <v>5.872222222</v>
      </c>
      <c r="T484" s="11">
        <f>Enduser_Deliverytime-HubVN_Pickup_Time</f>
        <v>0.1444444444</v>
      </c>
      <c r="U484" s="12">
        <f>HubVN_Receiving_Time-HubCN_Pickup_Time</f>
        <v>3.003472222</v>
      </c>
      <c r="V484" s="12">
        <f>Plan_HubVN_Receiving_Time-Plan_HubCN_Pickup_Time</f>
        <v>2.004166667</v>
      </c>
      <c r="W484" s="4" t="s">
        <v>71</v>
      </c>
      <c r="X484" s="13" t="str">
        <f>IF(LEFT(Khu_Vực,4)="Quận","Quận","Huyện")</f>
        <v>Quận</v>
      </c>
      <c r="Y484" s="13" t="str">
        <f>IFS(Grossweight&lt;=1,"A",AND(1&lt;Grossweight,Grossweight&lt;=2),"B",AND(2&lt;Grossweight,Grossweight&lt;=3),"C",AND(3&lt;Grossweight,Grossweight&lt;=4),"D",Grossweight&gt;=4,"E")</f>
        <v>C</v>
      </c>
      <c r="Z48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54000</v>
      </c>
      <c r="AA48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48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27000</v>
      </c>
      <c r="AC484" s="14">
        <f>IF(Carrier_2="ECLogistics",0.167,IF(Carrier_2="LogExpress",0.139,0.104))</f>
        <v>0.167</v>
      </c>
    </row>
    <row r="485" ht="15.75" customHeight="1">
      <c r="A485" s="15" t="s">
        <v>1478</v>
      </c>
      <c r="B485" s="15" t="s">
        <v>1479</v>
      </c>
      <c r="C485" s="15">
        <v>130018.0</v>
      </c>
      <c r="D485" s="15" t="str">
        <f>HubVN_ID</f>
        <v>LECVNHĐ</v>
      </c>
      <c r="E485" s="15">
        <v>5.0</v>
      </c>
      <c r="F485" s="15">
        <v>1.5</v>
      </c>
      <c r="G485" s="16" t="s">
        <v>1480</v>
      </c>
      <c r="H485" s="15" t="s">
        <v>32</v>
      </c>
      <c r="I485" s="17">
        <v>87000.0</v>
      </c>
      <c r="J485" s="18">
        <v>44648.30902777778</v>
      </c>
      <c r="K485" s="19">
        <v>44653.424305555556</v>
      </c>
      <c r="L485" s="18">
        <v>44653.76458333333</v>
      </c>
      <c r="M485" s="15"/>
      <c r="N485" s="21" t="s">
        <v>33</v>
      </c>
      <c r="O485" s="15">
        <v>0.0</v>
      </c>
      <c r="P485" s="15" t="s">
        <v>40</v>
      </c>
      <c r="Q485" s="22">
        <v>3.0</v>
      </c>
      <c r="R485" s="23">
        <f>Enduser_Deliverytime-Order_Create_Time</f>
        <v>5.455555556</v>
      </c>
      <c r="S485" s="23">
        <f>Enduser_Plan_Deliverytime-Order_Create_Time</f>
        <v>5.115277778</v>
      </c>
      <c r="T485" s="23">
        <f>Enduser_Deliverytime-HubVN_Pickup_Time</f>
        <v>0.1430555555</v>
      </c>
      <c r="U485" s="24">
        <f>HubVN_Receiving_Time-HubCN_Pickup_Time</f>
        <v>3.503472222</v>
      </c>
      <c r="V485" s="24">
        <f>Plan_HubVN_Receiving_Time-Plan_HubCN_Pickup_Time</f>
        <v>3.002083333</v>
      </c>
      <c r="W485" s="15" t="s">
        <v>45</v>
      </c>
      <c r="X485" s="25" t="str">
        <f>IF(LEFT(Khu_Vực,4)="Quận","Quận","Huyện")</f>
        <v>Quận</v>
      </c>
      <c r="Y485" s="25" t="str">
        <f>IFS(Grossweight&lt;=1,"A",AND(1&lt;Grossweight,Grossweight&lt;=2),"B",AND(2&lt;Grossweight,Grossweight&lt;=3),"C",AND(3&lt;Grossweight,Grossweight&lt;=4),"D",Grossweight&gt;=4,"E")</f>
        <v>B</v>
      </c>
      <c r="Z48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30000</v>
      </c>
      <c r="AA485"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48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16500</v>
      </c>
      <c r="AC485" s="26">
        <f>IF(Carrier_2="ECLogistics",0.167,IF(Carrier_2="LogExpress",0.139,0.104))</f>
        <v>0.104</v>
      </c>
    </row>
    <row r="486" ht="15.75" customHeight="1">
      <c r="A486" s="4" t="s">
        <v>1481</v>
      </c>
      <c r="B486" s="4" t="s">
        <v>1482</v>
      </c>
      <c r="C486" s="4">
        <v>130354.0</v>
      </c>
      <c r="D486" s="4" t="str">
        <f>HubVN_ID</f>
        <v>LECVNLB</v>
      </c>
      <c r="E486" s="4">
        <v>4.0</v>
      </c>
      <c r="F486" s="4">
        <v>3.0</v>
      </c>
      <c r="G486" s="5" t="s">
        <v>1483</v>
      </c>
      <c r="H486" s="4" t="s">
        <v>32</v>
      </c>
      <c r="I486" s="6">
        <v>78900.0</v>
      </c>
      <c r="J486" s="7">
        <v>44647.26597222222</v>
      </c>
      <c r="K486" s="8">
        <v>44652.677083333336</v>
      </c>
      <c r="L486" s="7">
        <v>44653.48125</v>
      </c>
      <c r="M486" s="4"/>
      <c r="N486" s="9" t="s">
        <v>33</v>
      </c>
      <c r="O486" s="4">
        <v>0.0</v>
      </c>
      <c r="P486" s="4" t="s">
        <v>40</v>
      </c>
      <c r="Q486" s="10">
        <v>2.0</v>
      </c>
      <c r="R486" s="11">
        <f>Enduser_Deliverytime-Order_Create_Time</f>
        <v>6.215277778</v>
      </c>
      <c r="S486" s="11">
        <f>Enduser_Plan_Deliverytime-Order_Create_Time</f>
        <v>5.411111111</v>
      </c>
      <c r="T486" s="11">
        <f>Enduser_Deliverytime-HubVN_Pickup_Time</f>
        <v>0.1013888889</v>
      </c>
      <c r="U486" s="12">
        <f>HubVN_Receiving_Time-HubCN_Pickup_Time</f>
        <v>3.00625</v>
      </c>
      <c r="V486" s="12">
        <f>Plan_HubVN_Receiving_Time-Plan_HubCN_Pickup_Time</f>
        <v>3.002777778</v>
      </c>
      <c r="W486" s="4" t="s">
        <v>120</v>
      </c>
      <c r="X486" s="13" t="str">
        <f>IF(LEFT(Khu_Vực,4)="Quận","Quận","Huyện")</f>
        <v>Quận</v>
      </c>
      <c r="Y486" s="13" t="str">
        <f>IFS(Grossweight&lt;=1,"A",AND(1&lt;Grossweight,Grossweight&lt;=2),"B",AND(2&lt;Grossweight,Grossweight&lt;=3),"C",AND(3&lt;Grossweight,Grossweight&lt;=4),"D",Grossweight&gt;=4,"E")</f>
        <v>C</v>
      </c>
      <c r="Z48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60000</v>
      </c>
      <c r="AA48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48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30000</v>
      </c>
      <c r="AC486" s="14">
        <f>IF(Carrier_2="ECLogistics",0.167,IF(Carrier_2="LogExpress",0.139,0.104))</f>
        <v>0.167</v>
      </c>
    </row>
    <row r="487" ht="15.75" customHeight="1">
      <c r="A487" s="15" t="s">
        <v>1484</v>
      </c>
      <c r="B487" s="15" t="s">
        <v>1485</v>
      </c>
      <c r="C487" s="15">
        <v>130340.0</v>
      </c>
      <c r="D487" s="15" t="str">
        <f>HubVN_ID</f>
        <v>LECVNTL</v>
      </c>
      <c r="E487" s="15">
        <v>5.0</v>
      </c>
      <c r="F487" s="15">
        <v>1.7</v>
      </c>
      <c r="G487" s="16" t="s">
        <v>1486</v>
      </c>
      <c r="H487" s="15" t="s">
        <v>32</v>
      </c>
      <c r="I487" s="17">
        <v>83500.0</v>
      </c>
      <c r="J487" s="18">
        <v>44645.825</v>
      </c>
      <c r="K487" s="19">
        <v>44652.41180555556</v>
      </c>
      <c r="L487" s="18">
        <v>44652.64513888889</v>
      </c>
      <c r="M487" s="15"/>
      <c r="N487" s="21" t="s">
        <v>33</v>
      </c>
      <c r="O487" s="15">
        <v>0.0</v>
      </c>
      <c r="P487" s="15" t="s">
        <v>40</v>
      </c>
      <c r="Q487" s="22">
        <v>2.0</v>
      </c>
      <c r="R487" s="23">
        <f>Enduser_Deliverytime-Order_Create_Time</f>
        <v>6.820138889</v>
      </c>
      <c r="S487" s="23">
        <f>Enduser_Plan_Deliverytime-Order_Create_Time</f>
        <v>6.586805556</v>
      </c>
      <c r="T487" s="23">
        <f>Enduser_Deliverytime-HubVN_Pickup_Time</f>
        <v>0.09027777778</v>
      </c>
      <c r="U487" s="24">
        <f>HubVN_Receiving_Time-HubCN_Pickup_Time</f>
        <v>3.004861111</v>
      </c>
      <c r="V487" s="24">
        <f>Plan_HubVN_Receiving_Time-Plan_HubCN_Pickup_Time</f>
        <v>3.503472222</v>
      </c>
      <c r="W487" s="15" t="s">
        <v>49</v>
      </c>
      <c r="X487" s="25" t="str">
        <f>IF(LEFT(Khu_Vực,4)="Quận","Quận","Huyện")</f>
        <v>Quận</v>
      </c>
      <c r="Y487" s="25" t="str">
        <f>IFS(Grossweight&lt;=1,"A",AND(1&lt;Grossweight,Grossweight&lt;=2),"B",AND(2&lt;Grossweight,Grossweight&lt;=3),"C",AND(3&lt;Grossweight,Grossweight&lt;=4),"D",Grossweight&gt;=4,"E")</f>
        <v>B</v>
      </c>
      <c r="Z48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34000</v>
      </c>
      <c r="AA487"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48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18700</v>
      </c>
      <c r="AC487" s="26">
        <f>IF(Carrier_2="ECLogistics",0.167,IF(Carrier_2="LogExpress",0.139,0.104))</f>
        <v>0.104</v>
      </c>
    </row>
    <row r="488" ht="15.75" customHeight="1">
      <c r="A488" s="4" t="s">
        <v>1487</v>
      </c>
      <c r="B488" s="4" t="s">
        <v>1488</v>
      </c>
      <c r="C488" s="4">
        <v>130400.0</v>
      </c>
      <c r="D488" s="4" t="str">
        <f>HubVN_ID</f>
        <v>LECVNLB</v>
      </c>
      <c r="E488" s="4">
        <v>3.0</v>
      </c>
      <c r="F488" s="4">
        <v>3.5</v>
      </c>
      <c r="G488" s="5" t="s">
        <v>1489</v>
      </c>
      <c r="H488" s="4" t="s">
        <v>32</v>
      </c>
      <c r="I488" s="6">
        <v>35000.0</v>
      </c>
      <c r="J488" s="7">
        <v>44650.32430555556</v>
      </c>
      <c r="K488" s="8">
        <v>44654.65694444445</v>
      </c>
      <c r="L488" s="7">
        <v>44655.80138888889</v>
      </c>
      <c r="M488" s="4"/>
      <c r="N488" s="9" t="s">
        <v>33</v>
      </c>
      <c r="O488" s="4">
        <v>0.0</v>
      </c>
      <c r="P488" s="4" t="s">
        <v>40</v>
      </c>
      <c r="Q488" s="10">
        <v>3.0</v>
      </c>
      <c r="R488" s="11">
        <f>Enduser_Deliverytime-Order_Create_Time</f>
        <v>5.477083333</v>
      </c>
      <c r="S488" s="11">
        <f>Enduser_Plan_Deliverytime-Order_Create_Time</f>
        <v>4.332638889</v>
      </c>
      <c r="T488" s="11">
        <f>Enduser_Deliverytime-HubVN_Pickup_Time</f>
        <v>0.1722222222</v>
      </c>
      <c r="U488" s="12">
        <f>HubVN_Receiving_Time-HubCN_Pickup_Time</f>
        <v>3.002777778</v>
      </c>
      <c r="V488" s="12">
        <f>Plan_HubVN_Receiving_Time-Plan_HubCN_Pickup_Time</f>
        <v>2.000694444</v>
      </c>
      <c r="W488" s="4" t="s">
        <v>93</v>
      </c>
      <c r="X488" s="13" t="str">
        <f>IF(LEFT(Khu_Vực,4)="Quận","Quận","Huyện")</f>
        <v>Quận</v>
      </c>
      <c r="Y488" s="13" t="str">
        <f>IFS(Grossweight&lt;=1,"A",AND(1&lt;Grossweight,Grossweight&lt;=2),"B",AND(2&lt;Grossweight,Grossweight&lt;=3),"C",AND(3&lt;Grossweight,Grossweight&lt;=4),"D",Grossweight&gt;=4,"E")</f>
        <v>D</v>
      </c>
      <c r="Z48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61250</v>
      </c>
      <c r="AA48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48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35000</v>
      </c>
      <c r="AC488" s="14">
        <f>IF(Carrier_2="ECLogistics",0.167,IF(Carrier_2="LogExpress",0.139,0.104))</f>
        <v>0.167</v>
      </c>
    </row>
    <row r="489" ht="15.75" customHeight="1">
      <c r="A489" s="15" t="s">
        <v>1490</v>
      </c>
      <c r="B489" s="15" t="s">
        <v>1491</v>
      </c>
      <c r="C489" s="15">
        <v>130448.0</v>
      </c>
      <c r="D489" s="15" t="str">
        <f>HubVN_ID</f>
        <v>LECVNLB</v>
      </c>
      <c r="E489" s="15">
        <v>4.0</v>
      </c>
      <c r="F489" s="15">
        <v>2.8</v>
      </c>
      <c r="G489" s="16" t="s">
        <v>1492</v>
      </c>
      <c r="H489" s="15" t="s">
        <v>32</v>
      </c>
      <c r="I489" s="17">
        <v>147000.0</v>
      </c>
      <c r="J489" s="18">
        <v>44646.85486111111</v>
      </c>
      <c r="K489" s="19">
        <v>44651.691666666666</v>
      </c>
      <c r="L489" s="18">
        <v>44652.87152777778</v>
      </c>
      <c r="M489" s="15"/>
      <c r="N489" s="21" t="s">
        <v>33</v>
      </c>
      <c r="O489" s="15">
        <v>0.0</v>
      </c>
      <c r="P489" s="15" t="s">
        <v>34</v>
      </c>
      <c r="Q489" s="22">
        <v>2.0</v>
      </c>
      <c r="R489" s="23">
        <f>Enduser_Deliverytime-Order_Create_Time</f>
        <v>6.016666667</v>
      </c>
      <c r="S489" s="23">
        <f>Enduser_Plan_Deliverytime-Order_Create_Time</f>
        <v>4.836805556</v>
      </c>
      <c r="T489" s="23">
        <f>Enduser_Deliverytime-HubVN_Pickup_Time</f>
        <v>0.2486111111</v>
      </c>
      <c r="U489" s="24">
        <f>HubVN_Receiving_Time-HubCN_Pickup_Time</f>
        <v>3.004166667</v>
      </c>
      <c r="V489" s="24">
        <f>Plan_HubVN_Receiving_Time-Plan_HubCN_Pickup_Time</f>
        <v>3.004166667</v>
      </c>
      <c r="W489" s="15" t="s">
        <v>482</v>
      </c>
      <c r="X489" s="25" t="str">
        <f>IF(LEFT(Khu_Vực,4)="Quận","Quận","Huyện")</f>
        <v>Huyện</v>
      </c>
      <c r="Y489" s="25" t="str">
        <f>IFS(Grossweight&lt;=1,"A",AND(1&lt;Grossweight,Grossweight&lt;=2),"B",AND(2&lt;Grossweight,Grossweight&lt;=3),"C",AND(3&lt;Grossweight,Grossweight&lt;=4),"D",Grossweight&gt;=4,"E")</f>
        <v>C</v>
      </c>
      <c r="Z48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28000</v>
      </c>
      <c r="AA48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48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28000</v>
      </c>
      <c r="AC489" s="26">
        <f>IF(Carrier_2="ECLogistics",0.167,IF(Carrier_2="LogExpress",0.139,0.104))</f>
        <v>0.167</v>
      </c>
    </row>
    <row r="490" ht="15.75" customHeight="1">
      <c r="A490" s="4" t="s">
        <v>1493</v>
      </c>
      <c r="B490" s="4" t="s">
        <v>1494</v>
      </c>
      <c r="C490" s="4">
        <v>130352.0</v>
      </c>
      <c r="D490" s="4" t="str">
        <f>HubVN_ID</f>
        <v>LECVNLB</v>
      </c>
      <c r="E490" s="4">
        <v>1.0</v>
      </c>
      <c r="F490" s="4">
        <v>1.3</v>
      </c>
      <c r="G490" s="5" t="s">
        <v>1495</v>
      </c>
      <c r="H490" s="4" t="s">
        <v>53</v>
      </c>
      <c r="I490" s="6">
        <v>0.0</v>
      </c>
      <c r="J490" s="7">
        <v>44645.37777777778</v>
      </c>
      <c r="K490" s="8">
        <v>44652.73333333333</v>
      </c>
      <c r="L490" s="7">
        <v>44652.73472222222</v>
      </c>
      <c r="M490" s="4"/>
      <c r="N490" s="9" t="s">
        <v>33</v>
      </c>
      <c r="O490" s="4">
        <v>0.0</v>
      </c>
      <c r="P490" s="4" t="s">
        <v>64</v>
      </c>
      <c r="Q490" s="10">
        <v>1.0</v>
      </c>
      <c r="R490" s="11">
        <f>Enduser_Deliverytime-Order_Create_Time</f>
        <v>7.356944444</v>
      </c>
      <c r="S490" s="11">
        <f>Enduser_Plan_Deliverytime-Order_Create_Time</f>
        <v>7.355555556</v>
      </c>
      <c r="T490" s="11">
        <f>Enduser_Deliverytime-HubVN_Pickup_Time</f>
        <v>0.1659722222</v>
      </c>
      <c r="U490" s="12">
        <f>HubVN_Receiving_Time-HubCN_Pickup_Time</f>
        <v>3.005555556</v>
      </c>
      <c r="V490" s="12">
        <f>Plan_HubVN_Receiving_Time-Plan_HubCN_Pickup_Time</f>
        <v>2.00625</v>
      </c>
      <c r="W490" s="4" t="s">
        <v>1119</v>
      </c>
      <c r="X490" s="13" t="str">
        <f>IF(LEFT(Khu_Vực,4)="Quận","Quận","Huyện")</f>
        <v>Huyện</v>
      </c>
      <c r="Y490" s="13" t="str">
        <f>IFS(Grossweight&lt;=1,"A",AND(1&lt;Grossweight,Grossweight&lt;=2),"B",AND(2&lt;Grossweight,Grossweight&lt;=3),"C",AND(3&lt;Grossweight,Grossweight&lt;=4),"D",Grossweight&gt;=4,"E")</f>
        <v>B</v>
      </c>
      <c r="Z49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14300</v>
      </c>
      <c r="AA49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49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13000</v>
      </c>
      <c r="AC490" s="14">
        <f>IF(Carrier_2="ECLogistics",0.167,IF(Carrier_2="LogExpress",0.139,0.104))</f>
        <v>0.167</v>
      </c>
    </row>
    <row r="491" ht="15.75" customHeight="1">
      <c r="A491" s="15" t="s">
        <v>1496</v>
      </c>
      <c r="B491" s="15" t="s">
        <v>1497</v>
      </c>
      <c r="C491" s="15">
        <v>130170.0</v>
      </c>
      <c r="D491" s="15" t="str">
        <f>HubVN_ID</f>
        <v>LECVNTL</v>
      </c>
      <c r="E491" s="15">
        <v>1.0</v>
      </c>
      <c r="F491" s="15">
        <v>4.1</v>
      </c>
      <c r="G491" s="16" t="s">
        <v>1498</v>
      </c>
      <c r="H491" s="15" t="s">
        <v>53</v>
      </c>
      <c r="I491" s="17">
        <v>0.0</v>
      </c>
      <c r="J491" s="18">
        <v>44649.14236111111</v>
      </c>
      <c r="K491" s="19">
        <v>44654.652083333334</v>
      </c>
      <c r="L491" s="18">
        <v>44655.45277777778</v>
      </c>
      <c r="M491" s="15"/>
      <c r="N491" s="21" t="s">
        <v>33</v>
      </c>
      <c r="O491" s="15">
        <v>0.0</v>
      </c>
      <c r="P491" s="15" t="s">
        <v>64</v>
      </c>
      <c r="Q491" s="22">
        <v>2.0</v>
      </c>
      <c r="R491" s="23">
        <f>Enduser_Deliverytime-Order_Create_Time</f>
        <v>6.310416667</v>
      </c>
      <c r="S491" s="23">
        <f>Enduser_Plan_Deliverytime-Order_Create_Time</f>
        <v>5.509722222</v>
      </c>
      <c r="T491" s="23">
        <f>Enduser_Deliverytime-HubVN_Pickup_Time</f>
        <v>0.07847222222</v>
      </c>
      <c r="U491" s="24">
        <f>HubVN_Receiving_Time-HubCN_Pickup_Time</f>
        <v>3.004166667</v>
      </c>
      <c r="V491" s="24">
        <f>Plan_HubVN_Receiving_Time-Plan_HubCN_Pickup_Time</f>
        <v>3.504861111</v>
      </c>
      <c r="W491" s="15" t="s">
        <v>49</v>
      </c>
      <c r="X491" s="25" t="str">
        <f>IF(LEFT(Khu_Vực,4)="Quận","Quận","Huyện")</f>
        <v>Quận</v>
      </c>
      <c r="Y491" s="25" t="str">
        <f>IFS(Grossweight&lt;=1,"A",AND(1&lt;Grossweight,Grossweight&lt;=2),"B",AND(2&lt;Grossweight,Grossweight&lt;=3),"C",AND(3&lt;Grossweight,Grossweight&lt;=4),"D",Grossweight&gt;=4,"E")</f>
        <v>E</v>
      </c>
      <c r="Z49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70600</v>
      </c>
      <c r="AA49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49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41000</v>
      </c>
      <c r="AC491" s="26">
        <f>IF(Carrier_2="ECLogistics",0.167,IF(Carrier_2="LogExpress",0.139,0.104))</f>
        <v>0.167</v>
      </c>
    </row>
    <row r="492" ht="15.75" customHeight="1">
      <c r="A492" s="4" t="s">
        <v>1499</v>
      </c>
      <c r="B492" s="4" t="s">
        <v>69</v>
      </c>
      <c r="C492" s="4">
        <v>130198.0</v>
      </c>
      <c r="D492" s="4" t="str">
        <f>HubVN_ID</f>
        <v>LECVNLB</v>
      </c>
      <c r="E492" s="4">
        <v>2.0</v>
      </c>
      <c r="F492" s="4">
        <v>1.6</v>
      </c>
      <c r="G492" s="5" t="s">
        <v>1500</v>
      </c>
      <c r="H492" s="4" t="s">
        <v>32</v>
      </c>
      <c r="I492" s="6">
        <v>86560.0</v>
      </c>
      <c r="J492" s="7">
        <v>44648.26111111111</v>
      </c>
      <c r="K492" s="8">
        <v>44654.65416666667</v>
      </c>
      <c r="L492" s="7">
        <v>44655.61875</v>
      </c>
      <c r="M492" s="4"/>
      <c r="N492" s="9" t="s">
        <v>33</v>
      </c>
      <c r="O492" s="4">
        <v>0.0</v>
      </c>
      <c r="P492" s="4" t="s">
        <v>34</v>
      </c>
      <c r="Q492" s="10">
        <v>1.0</v>
      </c>
      <c r="R492" s="11">
        <f>Enduser_Deliverytime-Order_Create_Time</f>
        <v>7.357638889</v>
      </c>
      <c r="S492" s="11">
        <f>Enduser_Plan_Deliverytime-Order_Create_Time</f>
        <v>6.393055556</v>
      </c>
      <c r="T492" s="11">
        <f>Enduser_Deliverytime-HubVN_Pickup_Time</f>
        <v>0.2048611111</v>
      </c>
      <c r="U492" s="12">
        <f>HubVN_Receiving_Time-HubCN_Pickup_Time</f>
        <v>3.002777778</v>
      </c>
      <c r="V492" s="12">
        <f>Plan_HubVN_Receiving_Time-Plan_HubCN_Pickup_Time</f>
        <v>2.004861111</v>
      </c>
      <c r="W492" s="4" t="s">
        <v>120</v>
      </c>
      <c r="X492" s="13" t="str">
        <f>IF(LEFT(Khu_Vực,4)="Quận","Quận","Huyện")</f>
        <v>Quận</v>
      </c>
      <c r="Y492" s="13" t="str">
        <f>IFS(Grossweight&lt;=1,"A",AND(1&lt;Grossweight,Grossweight&lt;=2),"B",AND(2&lt;Grossweight,Grossweight&lt;=3),"C",AND(3&lt;Grossweight,Grossweight&lt;=4),"D",Grossweight&gt;=4,"E")</f>
        <v>B</v>
      </c>
      <c r="Z49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16000</v>
      </c>
      <c r="AA492"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49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17600</v>
      </c>
      <c r="AC492" s="14">
        <f>IF(Carrier_2="ECLogistics",0.167,IF(Carrier_2="LogExpress",0.139,0.104))</f>
        <v>0.104</v>
      </c>
    </row>
    <row r="493" ht="15.75" customHeight="1">
      <c r="A493" s="15" t="s">
        <v>1501</v>
      </c>
      <c r="B493" s="15" t="s">
        <v>1502</v>
      </c>
      <c r="C493" s="15">
        <v>130424.0</v>
      </c>
      <c r="D493" s="15" t="str">
        <f>HubVN_ID</f>
        <v>LECVNLB</v>
      </c>
      <c r="E493" s="15">
        <v>4.0</v>
      </c>
      <c r="F493" s="15">
        <v>4.8</v>
      </c>
      <c r="G493" s="16" t="s">
        <v>1503</v>
      </c>
      <c r="H493" s="15" t="s">
        <v>32</v>
      </c>
      <c r="I493" s="17">
        <v>23000.0</v>
      </c>
      <c r="J493" s="18">
        <v>44649.16805555556</v>
      </c>
      <c r="K493" s="19">
        <v>44653.66875</v>
      </c>
      <c r="L493" s="18">
        <v>44654.61666666667</v>
      </c>
      <c r="M493" s="15"/>
      <c r="N493" s="21" t="s">
        <v>33</v>
      </c>
      <c r="O493" s="15">
        <v>0.0</v>
      </c>
      <c r="P493" s="15" t="s">
        <v>34</v>
      </c>
      <c r="Q493" s="22">
        <v>3.0</v>
      </c>
      <c r="R493" s="23">
        <f>Enduser_Deliverytime-Order_Create_Time</f>
        <v>5.448611111</v>
      </c>
      <c r="S493" s="23">
        <f>Enduser_Plan_Deliverytime-Order_Create_Time</f>
        <v>4.500694444</v>
      </c>
      <c r="T493" s="23">
        <f>Enduser_Deliverytime-HubVN_Pickup_Time</f>
        <v>0.2020833333</v>
      </c>
      <c r="U493" s="24">
        <f>HubVN_Receiving_Time-HubCN_Pickup_Time</f>
        <v>4.004166667</v>
      </c>
      <c r="V493" s="24">
        <f>Plan_HubVN_Receiving_Time-Plan_HubCN_Pickup_Time</f>
        <v>2.00625</v>
      </c>
      <c r="W493" s="15" t="s">
        <v>71</v>
      </c>
      <c r="X493" s="25" t="str">
        <f>IF(LEFT(Khu_Vực,4)="Quận","Quận","Huyện")</f>
        <v>Quận</v>
      </c>
      <c r="Y493" s="25" t="str">
        <f>IFS(Grossweight&lt;=1,"A",AND(1&lt;Grossweight,Grossweight&lt;=2),"B",AND(2&lt;Grossweight,Grossweight&lt;=3),"C",AND(3&lt;Grossweight,Grossweight&lt;=4),"D",Grossweight&gt;=4,"E")</f>
        <v>E</v>
      </c>
      <c r="Z49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48000</v>
      </c>
      <c r="AA49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49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48000</v>
      </c>
      <c r="AC493" s="26">
        <f>IF(Carrier_2="ECLogistics",0.167,IF(Carrier_2="LogExpress",0.139,0.104))</f>
        <v>0.167</v>
      </c>
    </row>
    <row r="494" ht="15.75" customHeight="1">
      <c r="A494" s="4" t="s">
        <v>1504</v>
      </c>
      <c r="B494" s="4" t="s">
        <v>1505</v>
      </c>
      <c r="C494" s="4">
        <v>130364.0</v>
      </c>
      <c r="D494" s="4" t="str">
        <f>HubVN_ID</f>
        <v>LECVNLB</v>
      </c>
      <c r="E494" s="4">
        <v>4.0</v>
      </c>
      <c r="F494" s="4">
        <v>0.1</v>
      </c>
      <c r="G494" s="5" t="s">
        <v>1506</v>
      </c>
      <c r="H494" s="4" t="s">
        <v>32</v>
      </c>
      <c r="I494" s="6">
        <v>72000.0</v>
      </c>
      <c r="J494" s="7">
        <v>44648.364583333336</v>
      </c>
      <c r="K494" s="8">
        <v>44655.65902777778</v>
      </c>
      <c r="L494" s="7">
        <v>44655.73402777778</v>
      </c>
      <c r="M494" s="4"/>
      <c r="N494" s="9" t="s">
        <v>33</v>
      </c>
      <c r="O494" s="4">
        <v>0.0</v>
      </c>
      <c r="P494" s="4" t="s">
        <v>34</v>
      </c>
      <c r="Q494" s="10">
        <v>1.0</v>
      </c>
      <c r="R494" s="11">
        <f>Enduser_Deliverytime-Order_Create_Time</f>
        <v>7.369444444</v>
      </c>
      <c r="S494" s="11">
        <f>Enduser_Plan_Deliverytime-Order_Create_Time</f>
        <v>7.294444444</v>
      </c>
      <c r="T494" s="11">
        <f>Enduser_Deliverytime-HubVN_Pickup_Time</f>
        <v>0.07916666666</v>
      </c>
      <c r="U494" s="12">
        <f>HubVN_Receiving_Time-HubCN_Pickup_Time</f>
        <v>3.004861111</v>
      </c>
      <c r="V494" s="12">
        <f>Plan_HubVN_Receiving_Time-Plan_HubCN_Pickup_Time</f>
        <v>3.50625</v>
      </c>
      <c r="W494" s="4" t="s">
        <v>120</v>
      </c>
      <c r="X494" s="13" t="str">
        <f>IF(LEFT(Khu_Vực,4)="Quận","Quận","Huyện")</f>
        <v>Quận</v>
      </c>
      <c r="Y494" s="13" t="str">
        <f>IFS(Grossweight&lt;=1,"A",AND(1&lt;Grossweight,Grossweight&lt;=2),"B",AND(2&lt;Grossweight,Grossweight&lt;=3),"C",AND(3&lt;Grossweight,Grossweight&lt;=4),"D",Grossweight&gt;=4,"E")</f>
        <v>A</v>
      </c>
      <c r="Z49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800</v>
      </c>
      <c r="AA494"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49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v>
      </c>
      <c r="AC494" s="14">
        <f>IF(Carrier_2="ECLogistics",0.167,IF(Carrier_2="LogExpress",0.139,0.104))</f>
        <v>0.139</v>
      </c>
    </row>
    <row r="495" ht="15.75" customHeight="1">
      <c r="A495" s="15" t="s">
        <v>1507</v>
      </c>
      <c r="B495" s="15" t="s">
        <v>1508</v>
      </c>
      <c r="C495" s="15">
        <v>130437.0</v>
      </c>
      <c r="D495" s="15" t="str">
        <f>HubVN_ID</f>
        <v>LECVNLB</v>
      </c>
      <c r="E495" s="15">
        <v>3.0</v>
      </c>
      <c r="F495" s="15">
        <v>1.3</v>
      </c>
      <c r="G495" s="16" t="s">
        <v>1509</v>
      </c>
      <c r="H495" s="15" t="s">
        <v>32</v>
      </c>
      <c r="I495" s="17">
        <v>135000.0</v>
      </c>
      <c r="J495" s="18">
        <v>44649.17222222222</v>
      </c>
      <c r="K495" s="19">
        <v>44653.78680555556</v>
      </c>
      <c r="L495" s="18">
        <v>44654.42986111111</v>
      </c>
      <c r="M495" s="15"/>
      <c r="N495" s="21" t="s">
        <v>33</v>
      </c>
      <c r="O495" s="15">
        <v>0.0</v>
      </c>
      <c r="P495" s="15" t="s">
        <v>64</v>
      </c>
      <c r="Q495" s="22">
        <v>3.0</v>
      </c>
      <c r="R495" s="23">
        <f>Enduser_Deliverytime-Order_Create_Time</f>
        <v>5.257638889</v>
      </c>
      <c r="S495" s="23">
        <f>Enduser_Plan_Deliverytime-Order_Create_Time</f>
        <v>4.614583333</v>
      </c>
      <c r="T495" s="23">
        <f>Enduser_Deliverytime-HubVN_Pickup_Time</f>
        <v>0.04027777778</v>
      </c>
      <c r="U495" s="24">
        <f>HubVN_Receiving_Time-HubCN_Pickup_Time</f>
        <v>4.005555556</v>
      </c>
      <c r="V495" s="24">
        <f>Plan_HubVN_Receiving_Time-Plan_HubCN_Pickup_Time</f>
        <v>3.004166667</v>
      </c>
      <c r="W495" s="15" t="s">
        <v>679</v>
      </c>
      <c r="X495" s="25" t="str">
        <f>IF(LEFT(Khu_Vực,4)="Quận","Quận","Huyện")</f>
        <v>Huyện</v>
      </c>
      <c r="Y495" s="25" t="str">
        <f>IFS(Grossweight&lt;=1,"A",AND(1&lt;Grossweight,Grossweight&lt;=2),"B",AND(2&lt;Grossweight,Grossweight&lt;=3),"C",AND(3&lt;Grossweight,Grossweight&lt;=4),"D",Grossweight&gt;=4,"E")</f>
        <v>B</v>
      </c>
      <c r="Z49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14300</v>
      </c>
      <c r="AA49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49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13000</v>
      </c>
      <c r="AC495" s="26">
        <f>IF(Carrier_2="ECLogistics",0.167,IF(Carrier_2="LogExpress",0.139,0.104))</f>
        <v>0.167</v>
      </c>
    </row>
    <row r="496" ht="15.75" customHeight="1">
      <c r="A496" s="4" t="s">
        <v>1510</v>
      </c>
      <c r="B496" s="4" t="s">
        <v>1511</v>
      </c>
      <c r="C496" s="4">
        <v>130198.0</v>
      </c>
      <c r="D496" s="4" t="str">
        <f>HubVN_ID</f>
        <v>LECVNHĐ</v>
      </c>
      <c r="E496" s="4">
        <v>4.0</v>
      </c>
      <c r="F496" s="4">
        <v>0.2</v>
      </c>
      <c r="G496" s="5" t="s">
        <v>1512</v>
      </c>
      <c r="H496" s="4" t="s">
        <v>32</v>
      </c>
      <c r="I496" s="6">
        <v>77000.0</v>
      </c>
      <c r="J496" s="7">
        <v>44644.68819444445</v>
      </c>
      <c r="K496" s="8">
        <v>44651.45347222222</v>
      </c>
      <c r="L496" s="7">
        <v>44652.47083333333</v>
      </c>
      <c r="M496" s="4"/>
      <c r="N496" s="9" t="s">
        <v>33</v>
      </c>
      <c r="O496" s="4">
        <v>0.0</v>
      </c>
      <c r="P496" s="4" t="s">
        <v>40</v>
      </c>
      <c r="Q496" s="10">
        <v>1.0</v>
      </c>
      <c r="R496" s="11">
        <f>Enduser_Deliverytime-Order_Create_Time</f>
        <v>7.782638889</v>
      </c>
      <c r="S496" s="11">
        <f>Enduser_Plan_Deliverytime-Order_Create_Time</f>
        <v>6.765277778</v>
      </c>
      <c r="T496" s="11">
        <f>Enduser_Deliverytime-HubVN_Pickup_Time</f>
        <v>0.1215277778</v>
      </c>
      <c r="U496" s="12">
        <f>HubVN_Receiving_Time-HubCN_Pickup_Time</f>
        <v>3.001388889</v>
      </c>
      <c r="V496" s="12">
        <f>Plan_HubVN_Receiving_Time-Plan_HubCN_Pickup_Time</f>
        <v>3.505555556</v>
      </c>
      <c r="W496" s="4" t="s">
        <v>45</v>
      </c>
      <c r="X496" s="13" t="str">
        <f>IF(LEFT(Khu_Vực,4)="Quận","Quận","Huyện")</f>
        <v>Quận</v>
      </c>
      <c r="Y496" s="13" t="str">
        <f>IFS(Grossweight&lt;=1,"A",AND(1&lt;Grossweight,Grossweight&lt;=2),"B",AND(2&lt;Grossweight,Grossweight&lt;=3),"C",AND(3&lt;Grossweight,Grossweight&lt;=4),"D",Grossweight&gt;=4,"E")</f>
        <v>A</v>
      </c>
      <c r="Z49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4000</v>
      </c>
      <c r="AA496"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49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v>
      </c>
      <c r="AC496" s="14">
        <f>IF(Carrier_2="ECLogistics",0.167,IF(Carrier_2="LogExpress",0.139,0.104))</f>
        <v>0.139</v>
      </c>
    </row>
    <row r="497" ht="15.75" customHeight="1">
      <c r="A497" s="15" t="s">
        <v>1513</v>
      </c>
      <c r="B497" s="15" t="s">
        <v>1514</v>
      </c>
      <c r="C497" s="15">
        <v>130407.0</v>
      </c>
      <c r="D497" s="15" t="str">
        <f>HubVN_ID</f>
        <v>LECVNHĐ</v>
      </c>
      <c r="E497" s="15">
        <v>2.0</v>
      </c>
      <c r="F497" s="15">
        <v>3.4</v>
      </c>
      <c r="G497" s="16" t="s">
        <v>1515</v>
      </c>
      <c r="H497" s="15" t="s">
        <v>53</v>
      </c>
      <c r="I497" s="17">
        <v>0.0</v>
      </c>
      <c r="J497" s="18">
        <v>44647.11319444444</v>
      </c>
      <c r="K497" s="19">
        <v>44651.67638888889</v>
      </c>
      <c r="L497" s="18">
        <v>44656.58194444444</v>
      </c>
      <c r="M497" s="15"/>
      <c r="N497" s="21" t="s">
        <v>33</v>
      </c>
      <c r="O497" s="15">
        <v>0.0</v>
      </c>
      <c r="P497" s="15" t="s">
        <v>34</v>
      </c>
      <c r="Q497" s="22">
        <v>3.0</v>
      </c>
      <c r="R497" s="23">
        <f>Enduser_Deliverytime-Order_Create_Time</f>
        <v>9.46875</v>
      </c>
      <c r="S497" s="23">
        <f>Enduser_Plan_Deliverytime-Order_Create_Time</f>
        <v>4.563194444</v>
      </c>
      <c r="T497" s="23">
        <f>Enduser_Deliverytime-HubVN_Pickup_Time</f>
        <v>0.20625</v>
      </c>
      <c r="U497" s="24">
        <f>HubVN_Receiving_Time-HubCN_Pickup_Time</f>
        <v>7.004166667</v>
      </c>
      <c r="V497" s="24">
        <f>Plan_HubVN_Receiving_Time-Plan_HubCN_Pickup_Time</f>
        <v>3.505555556</v>
      </c>
      <c r="W497" s="15" t="s">
        <v>45</v>
      </c>
      <c r="X497" s="25" t="str">
        <f>IF(LEFT(Khu_Vực,4)="Quận","Quận","Huyện")</f>
        <v>Quận</v>
      </c>
      <c r="Y497" s="25" t="str">
        <f>IFS(Grossweight&lt;=1,"A",AND(1&lt;Grossweight,Grossweight&lt;=2),"B",AND(2&lt;Grossweight,Grossweight&lt;=3),"C",AND(3&lt;Grossweight,Grossweight&lt;=4),"D",Grossweight&gt;=4,"E")</f>
        <v>D</v>
      </c>
      <c r="Z49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34000</v>
      </c>
      <c r="AA497"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49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34000</v>
      </c>
      <c r="AC497" s="26">
        <f>IF(Carrier_2="ECLogistics",0.167,IF(Carrier_2="LogExpress",0.139,0.104))</f>
        <v>0.167</v>
      </c>
    </row>
    <row r="498" ht="15.75" customHeight="1">
      <c r="A498" s="4" t="s">
        <v>1516</v>
      </c>
      <c r="B498" s="4" t="s">
        <v>1517</v>
      </c>
      <c r="C498" s="4">
        <v>130171.0</v>
      </c>
      <c r="D498" s="4" t="str">
        <f>HubVN_ID</f>
        <v>LECVNLB</v>
      </c>
      <c r="E498" s="4">
        <v>2.0</v>
      </c>
      <c r="F498" s="4">
        <v>2.9</v>
      </c>
      <c r="G498" s="5" t="s">
        <v>1518</v>
      </c>
      <c r="H498" s="4" t="s">
        <v>32</v>
      </c>
      <c r="I498" s="6">
        <v>156500.0</v>
      </c>
      <c r="J498" s="7">
        <v>44649.129166666666</v>
      </c>
      <c r="K498" s="8">
        <v>44654.39791666667</v>
      </c>
      <c r="L498" s="7">
        <v>44655.59583333333</v>
      </c>
      <c r="M498" s="4"/>
      <c r="N498" s="9" t="s">
        <v>33</v>
      </c>
      <c r="O498" s="4">
        <v>0.0</v>
      </c>
      <c r="P498" s="4" t="s">
        <v>34</v>
      </c>
      <c r="Q498" s="10">
        <v>2.0</v>
      </c>
      <c r="R498" s="11">
        <f>Enduser_Deliverytime-Order_Create_Time</f>
        <v>6.466666667</v>
      </c>
      <c r="S498" s="11">
        <f>Enduser_Plan_Deliverytime-Order_Create_Time</f>
        <v>5.26875</v>
      </c>
      <c r="T498" s="11">
        <f>Enduser_Deliverytime-HubVN_Pickup_Time</f>
        <v>0.2069444444</v>
      </c>
      <c r="U498" s="12">
        <f>HubVN_Receiving_Time-HubCN_Pickup_Time</f>
        <v>3.002777778</v>
      </c>
      <c r="V498" s="12">
        <f>Plan_HubVN_Receiving_Time-Plan_HubCN_Pickup_Time</f>
        <v>3.003472222</v>
      </c>
      <c r="W498" s="4" t="s">
        <v>71</v>
      </c>
      <c r="X498" s="13" t="str">
        <f>IF(LEFT(Khu_Vực,4)="Quận","Quận","Huyện")</f>
        <v>Quận</v>
      </c>
      <c r="Y498" s="13" t="str">
        <f>IFS(Grossweight&lt;=1,"A",AND(1&lt;Grossweight,Grossweight&lt;=2),"B",AND(2&lt;Grossweight,Grossweight&lt;=3),"C",AND(3&lt;Grossweight,Grossweight&lt;=4),"D",Grossweight&gt;=4,"E")</f>
        <v>C</v>
      </c>
      <c r="Z49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29000</v>
      </c>
      <c r="AA49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49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29000</v>
      </c>
      <c r="AC498" s="14">
        <f>IF(Carrier_2="ECLogistics",0.167,IF(Carrier_2="LogExpress",0.139,0.104))</f>
        <v>0.167</v>
      </c>
    </row>
    <row r="499" ht="15.75" customHeight="1">
      <c r="A499" s="15" t="s">
        <v>1519</v>
      </c>
      <c r="B499" s="15" t="s">
        <v>1520</v>
      </c>
      <c r="C499" s="15">
        <v>130442.0</v>
      </c>
      <c r="D499" s="15" t="str">
        <f>HubVN_ID</f>
        <v>LECVNTL</v>
      </c>
      <c r="E499" s="15">
        <v>4.0</v>
      </c>
      <c r="F499" s="15">
        <v>2.0</v>
      </c>
      <c r="G499" s="16" t="s">
        <v>1521</v>
      </c>
      <c r="H499" s="15" t="s">
        <v>32</v>
      </c>
      <c r="I499" s="17">
        <v>127800.0</v>
      </c>
      <c r="J499" s="18">
        <v>44648.70347222222</v>
      </c>
      <c r="K499" s="19">
        <v>44653.66111111111</v>
      </c>
      <c r="L499" s="18">
        <v>44654.82986111111</v>
      </c>
      <c r="M499" s="15"/>
      <c r="N499" s="21" t="s">
        <v>33</v>
      </c>
      <c r="O499" s="15">
        <v>0.0</v>
      </c>
      <c r="P499" s="15" t="s">
        <v>34</v>
      </c>
      <c r="Q499" s="22">
        <v>2.0</v>
      </c>
      <c r="R499" s="23">
        <f>Enduser_Deliverytime-Order_Create_Time</f>
        <v>6.126388889</v>
      </c>
      <c r="S499" s="23">
        <f>Enduser_Plan_Deliverytime-Order_Create_Time</f>
        <v>4.957638889</v>
      </c>
      <c r="T499" s="23">
        <f>Enduser_Deliverytime-HubVN_Pickup_Time</f>
        <v>0.1618055556</v>
      </c>
      <c r="U499" s="24">
        <f>HubVN_Receiving_Time-HubCN_Pickup_Time</f>
        <v>3.504166667</v>
      </c>
      <c r="V499" s="24">
        <f>Plan_HubVN_Receiving_Time-Plan_HubCN_Pickup_Time</f>
        <v>1.502083333</v>
      </c>
      <c r="W499" s="15" t="s">
        <v>41</v>
      </c>
      <c r="X499" s="25" t="str">
        <f>IF(LEFT(Khu_Vực,4)="Quận","Quận","Huyện")</f>
        <v>Huyện</v>
      </c>
      <c r="Y499" s="25" t="str">
        <f>IFS(Grossweight&lt;=1,"A",AND(1&lt;Grossweight,Grossweight&lt;=2),"B",AND(2&lt;Grossweight,Grossweight&lt;=3),"C",AND(3&lt;Grossweight,Grossweight&lt;=4),"D",Grossweight&gt;=4,"E")</f>
        <v>B</v>
      </c>
      <c r="Z49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20000</v>
      </c>
      <c r="AA49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49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499" s="26">
        <f>IF(Carrier_2="ECLogistics",0.167,IF(Carrier_2="LogExpress",0.139,0.104))</f>
        <v>0.167</v>
      </c>
    </row>
    <row r="500" ht="15.75" customHeight="1">
      <c r="A500" s="4" t="s">
        <v>1522</v>
      </c>
      <c r="B500" s="4" t="s">
        <v>1523</v>
      </c>
      <c r="C500" s="4">
        <v>130165.0</v>
      </c>
      <c r="D500" s="4" t="str">
        <f>HubVN_ID</f>
        <v>LECVNLB</v>
      </c>
      <c r="E500" s="4">
        <v>4.0</v>
      </c>
      <c r="F500" s="4">
        <v>3.4</v>
      </c>
      <c r="G500" s="5" t="s">
        <v>1524</v>
      </c>
      <c r="H500" s="4" t="s">
        <v>53</v>
      </c>
      <c r="I500" s="6">
        <v>0.0</v>
      </c>
      <c r="J500" s="7">
        <v>44648.28680555556</v>
      </c>
      <c r="K500" s="8">
        <v>44653.42847222222</v>
      </c>
      <c r="L500" s="7">
        <v>44653.754166666666</v>
      </c>
      <c r="M500" s="4"/>
      <c r="N500" s="9" t="s">
        <v>33</v>
      </c>
      <c r="O500" s="4">
        <v>0.0</v>
      </c>
      <c r="P500" s="4" t="s">
        <v>40</v>
      </c>
      <c r="Q500" s="10">
        <v>3.0</v>
      </c>
      <c r="R500" s="11">
        <f>Enduser_Deliverytime-Order_Create_Time</f>
        <v>5.467361111</v>
      </c>
      <c r="S500" s="11">
        <f>Enduser_Plan_Deliverytime-Order_Create_Time</f>
        <v>5.141666667</v>
      </c>
      <c r="T500" s="11">
        <f>Enduser_Deliverytime-HubVN_Pickup_Time</f>
        <v>0.1479166667</v>
      </c>
      <c r="U500" s="12">
        <f>HubVN_Receiving_Time-HubCN_Pickup_Time</f>
        <v>3.50625</v>
      </c>
      <c r="V500" s="12">
        <f>Plan_HubVN_Receiving_Time-Plan_HubCN_Pickup_Time</f>
        <v>3.002083333</v>
      </c>
      <c r="W500" s="4" t="s">
        <v>326</v>
      </c>
      <c r="X500" s="13" t="str">
        <f>IF(LEFT(Khu_Vực,4)="Quận","Quận","Huyện")</f>
        <v>Huyện</v>
      </c>
      <c r="Y500" s="13" t="str">
        <f>IFS(Grossweight&lt;=1,"A",AND(1&lt;Grossweight,Grossweight&lt;=2),"B",AND(2&lt;Grossweight,Grossweight&lt;=3),"C",AND(3&lt;Grossweight,Grossweight&lt;=4),"D",Grossweight&gt;=4,"E")</f>
        <v>D</v>
      </c>
      <c r="Z50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77500</v>
      </c>
      <c r="AA50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50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34000</v>
      </c>
      <c r="AC500" s="14">
        <f>IF(Carrier_2="ECLogistics",0.167,IF(Carrier_2="LogExpress",0.139,0.104))</f>
        <v>0.167</v>
      </c>
    </row>
    <row r="501" ht="15.75" customHeight="1">
      <c r="A501" s="15" t="s">
        <v>1525</v>
      </c>
      <c r="B501" s="15" t="s">
        <v>1526</v>
      </c>
      <c r="C501" s="15">
        <v>130405.0</v>
      </c>
      <c r="D501" s="15" t="str">
        <f>HubVN_ID</f>
        <v>LECVNHĐ</v>
      </c>
      <c r="E501" s="15">
        <v>2.0</v>
      </c>
      <c r="F501" s="15">
        <v>1.4</v>
      </c>
      <c r="G501" s="16" t="s">
        <v>1527</v>
      </c>
      <c r="H501" s="15" t="s">
        <v>32</v>
      </c>
      <c r="I501" s="17">
        <v>161000.0</v>
      </c>
      <c r="J501" s="18">
        <v>44647.71944444445</v>
      </c>
      <c r="K501" s="19">
        <v>44652.45972222222</v>
      </c>
      <c r="L501" s="18">
        <v>44653.47152777778</v>
      </c>
      <c r="M501" s="15"/>
      <c r="N501" s="21" t="s">
        <v>33</v>
      </c>
      <c r="O501" s="15">
        <v>0.0</v>
      </c>
      <c r="P501" s="15" t="s">
        <v>40</v>
      </c>
      <c r="Q501" s="22">
        <v>3.0</v>
      </c>
      <c r="R501" s="23">
        <f>Enduser_Deliverytime-Order_Create_Time</f>
        <v>5.752083333</v>
      </c>
      <c r="S501" s="23">
        <f>Enduser_Plan_Deliverytime-Order_Create_Time</f>
        <v>4.740277778</v>
      </c>
      <c r="T501" s="23">
        <f>Enduser_Deliverytime-HubVN_Pickup_Time</f>
        <v>0.1243055556</v>
      </c>
      <c r="U501" s="24">
        <f>HubVN_Receiving_Time-HubCN_Pickup_Time</f>
        <v>3.002083333</v>
      </c>
      <c r="V501" s="24">
        <f>Plan_HubVN_Receiving_Time-Plan_HubCN_Pickup_Time</f>
        <v>2.005555556</v>
      </c>
      <c r="W501" s="15" t="s">
        <v>211</v>
      </c>
      <c r="X501" s="25" t="str">
        <f>IF(LEFT(Khu_Vực,4)="Quận","Quận","Huyện")</f>
        <v>Huyện</v>
      </c>
      <c r="Y501" s="25" t="str">
        <f>IFS(Grossweight&lt;=1,"A",AND(1&lt;Grossweight,Grossweight&lt;=2),"B",AND(2&lt;Grossweight,Grossweight&lt;=3),"C",AND(3&lt;Grossweight,Grossweight&lt;=4),"D",Grossweight&gt;=4,"E")</f>
        <v>B</v>
      </c>
      <c r="Z50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35000</v>
      </c>
      <c r="AA50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50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14000</v>
      </c>
      <c r="AC501" s="26">
        <f>IF(Carrier_2="ECLogistics",0.167,IF(Carrier_2="LogExpress",0.139,0.104))</f>
        <v>0.167</v>
      </c>
    </row>
    <row r="502" ht="15.75" customHeight="1">
      <c r="A502" s="4" t="s">
        <v>1528</v>
      </c>
      <c r="B502" s="4" t="s">
        <v>1255</v>
      </c>
      <c r="C502" s="4">
        <v>130170.0</v>
      </c>
      <c r="D502" s="4" t="str">
        <f>HubVN_ID</f>
        <v>LECVNLB</v>
      </c>
      <c r="E502" s="4">
        <v>2.0</v>
      </c>
      <c r="F502" s="4">
        <v>1.9</v>
      </c>
      <c r="G502" s="5" t="s">
        <v>1529</v>
      </c>
      <c r="H502" s="4" t="s">
        <v>32</v>
      </c>
      <c r="I502" s="6">
        <v>14700.0</v>
      </c>
      <c r="J502" s="7">
        <v>44648.229166666664</v>
      </c>
      <c r="K502" s="8">
        <v>44653.774305555555</v>
      </c>
      <c r="L502" s="7">
        <v>44654.76597222222</v>
      </c>
      <c r="M502" s="4"/>
      <c r="N502" s="9" t="s">
        <v>33</v>
      </c>
      <c r="O502" s="4">
        <v>0.0</v>
      </c>
      <c r="P502" s="4" t="s">
        <v>40</v>
      </c>
      <c r="Q502" s="10">
        <v>2.0</v>
      </c>
      <c r="R502" s="11">
        <f>Enduser_Deliverytime-Order_Create_Time</f>
        <v>6.536805556</v>
      </c>
      <c r="S502" s="11">
        <f>Enduser_Plan_Deliverytime-Order_Create_Time</f>
        <v>5.545138889</v>
      </c>
      <c r="T502" s="11">
        <f>Enduser_Deliverytime-HubVN_Pickup_Time</f>
        <v>0.1472222222</v>
      </c>
      <c r="U502" s="12">
        <f>HubVN_Receiving_Time-HubCN_Pickup_Time</f>
        <v>1.8375</v>
      </c>
      <c r="V502" s="12">
        <f>Plan_HubVN_Receiving_Time-Plan_HubCN_Pickup_Time</f>
        <v>3.002777778</v>
      </c>
      <c r="W502" s="4" t="s">
        <v>679</v>
      </c>
      <c r="X502" s="13" t="str">
        <f>IF(LEFT(Khu_Vực,4)="Quận","Quận","Huyện")</f>
        <v>Huyện</v>
      </c>
      <c r="Y502" s="13" t="str">
        <f>IFS(Grossweight&lt;=1,"A",AND(1&lt;Grossweight,Grossweight&lt;=2),"B",AND(2&lt;Grossweight,Grossweight&lt;=3),"C",AND(3&lt;Grossweight,Grossweight&lt;=4),"D",Grossweight&gt;=4,"E")</f>
        <v>B</v>
      </c>
      <c r="Z50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47500</v>
      </c>
      <c r="AA502"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50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19000</v>
      </c>
      <c r="AC502" s="14">
        <f>IF(Carrier_2="ECLogistics",0.167,IF(Carrier_2="LogExpress",0.139,0.104))</f>
        <v>0.167</v>
      </c>
    </row>
    <row r="503" ht="15.75" customHeight="1">
      <c r="A503" s="15" t="s">
        <v>1530</v>
      </c>
      <c r="B503" s="15" t="s">
        <v>677</v>
      </c>
      <c r="C503" s="15">
        <v>130383.0</v>
      </c>
      <c r="D503" s="15" t="str">
        <f>HubVN_ID</f>
        <v>LECVNLB</v>
      </c>
      <c r="E503" s="15">
        <v>4.0</v>
      </c>
      <c r="F503" s="15">
        <v>2.8</v>
      </c>
      <c r="G503" s="16" t="s">
        <v>1531</v>
      </c>
      <c r="H503" s="15" t="s">
        <v>32</v>
      </c>
      <c r="I503" s="17">
        <v>148000.0</v>
      </c>
      <c r="J503" s="18">
        <v>44647.375</v>
      </c>
      <c r="K503" s="19">
        <v>44652.41388888889</v>
      </c>
      <c r="L503" s="18">
        <v>44652.65972222222</v>
      </c>
      <c r="M503" s="15"/>
      <c r="N503" s="21" t="s">
        <v>33</v>
      </c>
      <c r="O503" s="15">
        <v>0.0</v>
      </c>
      <c r="P503" s="15" t="s">
        <v>40</v>
      </c>
      <c r="Q503" s="22">
        <v>3.0</v>
      </c>
      <c r="R503" s="23">
        <f>Enduser_Deliverytime-Order_Create_Time</f>
        <v>5.284722222</v>
      </c>
      <c r="S503" s="23">
        <f>Enduser_Plan_Deliverytime-Order_Create_Time</f>
        <v>5.038888889</v>
      </c>
      <c r="T503" s="23">
        <f>Enduser_Deliverytime-HubVN_Pickup_Time</f>
        <v>0.09097222222</v>
      </c>
      <c r="U503" s="24">
        <f>HubVN_Receiving_Time-HubCN_Pickup_Time</f>
        <v>3.004166667</v>
      </c>
      <c r="V503" s="24">
        <f>Plan_HubVN_Receiving_Time-Plan_HubCN_Pickup_Time</f>
        <v>3.00625</v>
      </c>
      <c r="W503" s="15" t="s">
        <v>97</v>
      </c>
      <c r="X503" s="25" t="str">
        <f>IF(LEFT(Khu_Vực,4)="Quận","Quận","Huyện")</f>
        <v>Quận</v>
      </c>
      <c r="Y503" s="25" t="str">
        <f>IFS(Grossweight&lt;=1,"A",AND(1&lt;Grossweight,Grossweight&lt;=2),"B",AND(2&lt;Grossweight,Grossweight&lt;=3),"C",AND(3&lt;Grossweight,Grossweight&lt;=4),"D",Grossweight&gt;=4,"E")</f>
        <v>C</v>
      </c>
      <c r="Z50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56000</v>
      </c>
      <c r="AA50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50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28000</v>
      </c>
      <c r="AC503" s="26">
        <f>IF(Carrier_2="ECLogistics",0.167,IF(Carrier_2="LogExpress",0.139,0.104))</f>
        <v>0.167</v>
      </c>
    </row>
    <row r="504" ht="15.75" customHeight="1">
      <c r="A504" s="4" t="s">
        <v>1532</v>
      </c>
      <c r="B504" s="4" t="s">
        <v>1533</v>
      </c>
      <c r="C504" s="4">
        <v>130207.0</v>
      </c>
      <c r="D504" s="4" t="str">
        <f>HubVN_ID</f>
        <v>LECVNTL</v>
      </c>
      <c r="E504" s="4">
        <v>2.0</v>
      </c>
      <c r="F504" s="4">
        <v>2.4</v>
      </c>
      <c r="G504" s="5" t="s">
        <v>1534</v>
      </c>
      <c r="H504" s="4" t="s">
        <v>53</v>
      </c>
      <c r="I504" s="6">
        <v>0.0</v>
      </c>
      <c r="J504" s="7">
        <v>44647.36875</v>
      </c>
      <c r="K504" s="8">
        <v>44652.38125</v>
      </c>
      <c r="L504" s="7">
        <v>44652.72708333333</v>
      </c>
      <c r="M504" s="4"/>
      <c r="N504" s="9" t="s">
        <v>33</v>
      </c>
      <c r="O504" s="4">
        <v>0.0</v>
      </c>
      <c r="P504" s="4" t="s">
        <v>64</v>
      </c>
      <c r="Q504" s="10">
        <v>3.0</v>
      </c>
      <c r="R504" s="11">
        <f>Enduser_Deliverytime-Order_Create_Time</f>
        <v>5.358333333</v>
      </c>
      <c r="S504" s="11">
        <f>Enduser_Plan_Deliverytime-Order_Create_Time</f>
        <v>5.0125</v>
      </c>
      <c r="T504" s="11">
        <f>Enduser_Deliverytime-HubVN_Pickup_Time</f>
        <v>0.1659722222</v>
      </c>
      <c r="U504" s="12">
        <f>HubVN_Receiving_Time-HubCN_Pickup_Time</f>
        <v>3.00625</v>
      </c>
      <c r="V504" s="12">
        <f>Plan_HubVN_Receiving_Time-Plan_HubCN_Pickup_Time</f>
        <v>3.00625</v>
      </c>
      <c r="W504" s="4" t="s">
        <v>49</v>
      </c>
      <c r="X504" s="13" t="str">
        <f>IF(LEFT(Khu_Vực,4)="Quận","Quận","Huyện")</f>
        <v>Quận</v>
      </c>
      <c r="Y504" s="13" t="str">
        <f>IFS(Grossweight&lt;=1,"A",AND(1&lt;Grossweight,Grossweight&lt;=2),"B",AND(2&lt;Grossweight,Grossweight&lt;=3),"C",AND(3&lt;Grossweight,Grossweight&lt;=4),"D",Grossweight&gt;=4,"E")</f>
        <v>C</v>
      </c>
      <c r="Z50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60400</v>
      </c>
      <c r="AA50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50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24000</v>
      </c>
      <c r="AC504" s="14">
        <f>IF(Carrier_2="ECLogistics",0.167,IF(Carrier_2="LogExpress",0.139,0.104))</f>
        <v>0.167</v>
      </c>
    </row>
    <row r="505" ht="15.75" customHeight="1">
      <c r="A505" s="15" t="s">
        <v>1535</v>
      </c>
      <c r="B505" s="15" t="s">
        <v>565</v>
      </c>
      <c r="C505" s="15">
        <v>130432.0</v>
      </c>
      <c r="D505" s="15" t="str">
        <f>HubVN_ID</f>
        <v>LECVNLB</v>
      </c>
      <c r="E505" s="15">
        <v>1.0</v>
      </c>
      <c r="F505" s="15">
        <v>0.1</v>
      </c>
      <c r="G505" s="16" t="s">
        <v>1536</v>
      </c>
      <c r="H505" s="15" t="s">
        <v>32</v>
      </c>
      <c r="I505" s="17">
        <v>113000.0</v>
      </c>
      <c r="J505" s="18">
        <v>44650.35972222222</v>
      </c>
      <c r="K505" s="19">
        <v>44655.427777777775</v>
      </c>
      <c r="L505" s="18">
        <v>44655.72777777778</v>
      </c>
      <c r="M505" s="15"/>
      <c r="N505" s="21" t="s">
        <v>33</v>
      </c>
      <c r="O505" s="15">
        <v>0.0</v>
      </c>
      <c r="P505" s="15" t="s">
        <v>34</v>
      </c>
      <c r="Q505" s="22">
        <v>3.0</v>
      </c>
      <c r="R505" s="23">
        <f>Enduser_Deliverytime-Order_Create_Time</f>
        <v>5.368055556</v>
      </c>
      <c r="S505" s="23">
        <f>Enduser_Plan_Deliverytime-Order_Create_Time</f>
        <v>5.068055556</v>
      </c>
      <c r="T505" s="23">
        <f>Enduser_Deliverytime-HubVN_Pickup_Time</f>
        <v>0.07847222222</v>
      </c>
      <c r="U505" s="24">
        <f>HubVN_Receiving_Time-HubCN_Pickup_Time</f>
        <v>3.003472222</v>
      </c>
      <c r="V505" s="24">
        <f>Plan_HubVN_Receiving_Time-Plan_HubCN_Pickup_Time</f>
        <v>3.00625</v>
      </c>
      <c r="W505" s="15" t="s">
        <v>57</v>
      </c>
      <c r="X505" s="25" t="str">
        <f>IF(LEFT(Khu_Vực,4)="Quận","Quận","Huyện")</f>
        <v>Quận</v>
      </c>
      <c r="Y505" s="25" t="str">
        <f>IFS(Grossweight&lt;=1,"A",AND(1&lt;Grossweight,Grossweight&lt;=2),"B",AND(2&lt;Grossweight,Grossweight&lt;=3),"C",AND(3&lt;Grossweight,Grossweight&lt;=4),"D",Grossweight&gt;=4,"E")</f>
        <v>A</v>
      </c>
      <c r="Z50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800</v>
      </c>
      <c r="AA505"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50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v>
      </c>
      <c r="AC505" s="26">
        <f>IF(Carrier_2="ECLogistics",0.167,IF(Carrier_2="LogExpress",0.139,0.104))</f>
        <v>0.139</v>
      </c>
    </row>
    <row r="506" ht="15.75" customHeight="1">
      <c r="A506" s="4" t="s">
        <v>1537</v>
      </c>
      <c r="B506" s="4" t="s">
        <v>1538</v>
      </c>
      <c r="C506" s="4">
        <v>130385.0</v>
      </c>
      <c r="D506" s="4" t="str">
        <f>HubVN_ID</f>
        <v>LECVNLB</v>
      </c>
      <c r="E506" s="4">
        <v>1.0</v>
      </c>
      <c r="F506" s="4">
        <v>2.7</v>
      </c>
      <c r="G506" s="5" t="s">
        <v>1539</v>
      </c>
      <c r="H506" s="4" t="s">
        <v>53</v>
      </c>
      <c r="I506" s="6">
        <v>0.0</v>
      </c>
      <c r="J506" s="7">
        <v>44647.370833333334</v>
      </c>
      <c r="K506" s="8">
        <v>44651.66527777778</v>
      </c>
      <c r="L506" s="7">
        <v>44652.722916666666</v>
      </c>
      <c r="M506" s="4"/>
      <c r="N506" s="9" t="s">
        <v>33</v>
      </c>
      <c r="O506" s="4">
        <v>0.0</v>
      </c>
      <c r="P506" s="4" t="s">
        <v>64</v>
      </c>
      <c r="Q506" s="10">
        <v>3.0</v>
      </c>
      <c r="R506" s="11">
        <f>Enduser_Deliverytime-Order_Create_Time</f>
        <v>5.352083333</v>
      </c>
      <c r="S506" s="11">
        <f>Enduser_Plan_Deliverytime-Order_Create_Time</f>
        <v>4.294444444</v>
      </c>
      <c r="T506" s="11">
        <f>Enduser_Deliverytime-HubVN_Pickup_Time</f>
        <v>0.1631944444</v>
      </c>
      <c r="U506" s="12">
        <f>HubVN_Receiving_Time-HubCN_Pickup_Time</f>
        <v>3.003472222</v>
      </c>
      <c r="V506" s="12">
        <f>Plan_HubVN_Receiving_Time-Plan_HubCN_Pickup_Time</f>
        <v>1.505555556</v>
      </c>
      <c r="W506" s="4" t="s">
        <v>57</v>
      </c>
      <c r="X506" s="13" t="str">
        <f>IF(LEFT(Khu_Vực,4)="Quận","Quận","Huyện")</f>
        <v>Quận</v>
      </c>
      <c r="Y506" s="13" t="str">
        <f>IFS(Grossweight&lt;=1,"A",AND(1&lt;Grossweight,Grossweight&lt;=2),"B",AND(2&lt;Grossweight,Grossweight&lt;=3),"C",AND(3&lt;Grossweight,Grossweight&lt;=4),"D",Grossweight&gt;=4,"E")</f>
        <v>C</v>
      </c>
      <c r="Z50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62200</v>
      </c>
      <c r="AA50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50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27000</v>
      </c>
      <c r="AC506" s="14">
        <f>IF(Carrier_2="ECLogistics",0.167,IF(Carrier_2="LogExpress",0.139,0.104))</f>
        <v>0.167</v>
      </c>
    </row>
    <row r="507" ht="15.75" customHeight="1">
      <c r="A507" s="15" t="s">
        <v>1540</v>
      </c>
      <c r="B507" s="15" t="s">
        <v>1541</v>
      </c>
      <c r="C507" s="15">
        <v>130003.0</v>
      </c>
      <c r="D507" s="15" t="str">
        <f>HubVN_ID</f>
        <v>LECVNLB</v>
      </c>
      <c r="E507" s="15">
        <v>1.0</v>
      </c>
      <c r="F507" s="15">
        <v>1.3</v>
      </c>
      <c r="G507" s="16" t="s">
        <v>1542</v>
      </c>
      <c r="H507" s="15" t="s">
        <v>32</v>
      </c>
      <c r="I507" s="17">
        <v>21600.0</v>
      </c>
      <c r="J507" s="18">
        <v>44649.90833333333</v>
      </c>
      <c r="K507" s="19">
        <v>44655.436111111114</v>
      </c>
      <c r="L507" s="18">
        <v>44655.87152777778</v>
      </c>
      <c r="M507" s="15"/>
      <c r="N507" s="21" t="s">
        <v>33</v>
      </c>
      <c r="O507" s="15">
        <v>0.0</v>
      </c>
      <c r="P507" s="15" t="s">
        <v>34</v>
      </c>
      <c r="Q507" s="22">
        <v>3.0</v>
      </c>
      <c r="R507" s="23">
        <f>Enduser_Deliverytime-Order_Create_Time</f>
        <v>5.963194444</v>
      </c>
      <c r="S507" s="23">
        <f>Enduser_Plan_Deliverytime-Order_Create_Time</f>
        <v>5.527777778</v>
      </c>
      <c r="T507" s="23">
        <f>Enduser_Deliverytime-HubVN_Pickup_Time</f>
        <v>0.2472222222</v>
      </c>
      <c r="U507" s="24">
        <f>HubVN_Receiving_Time-HubCN_Pickup_Time</f>
        <v>2.504861111</v>
      </c>
      <c r="V507" s="24">
        <f>Plan_HubVN_Receiving_Time-Plan_HubCN_Pickup_Time</f>
        <v>3.001388889</v>
      </c>
      <c r="W507" s="15" t="s">
        <v>124</v>
      </c>
      <c r="X507" s="25" t="str">
        <f>IF(LEFT(Khu_Vực,4)="Quận","Quận","Huyện")</f>
        <v>Quận</v>
      </c>
      <c r="Y507" s="25" t="str">
        <f>IFS(Grossweight&lt;=1,"A",AND(1&lt;Grossweight,Grossweight&lt;=2),"B",AND(2&lt;Grossweight,Grossweight&lt;=3),"C",AND(3&lt;Grossweight,Grossweight&lt;=4),"D",Grossweight&gt;=4,"E")</f>
        <v>B</v>
      </c>
      <c r="Z50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13000</v>
      </c>
      <c r="AA507"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50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14300</v>
      </c>
      <c r="AC507" s="26">
        <f>IF(Carrier_2="ECLogistics",0.167,IF(Carrier_2="LogExpress",0.139,0.104))</f>
        <v>0.104</v>
      </c>
    </row>
    <row r="508" ht="15.75" customHeight="1">
      <c r="A508" s="4" t="s">
        <v>1543</v>
      </c>
      <c r="B508" s="4" t="s">
        <v>624</v>
      </c>
      <c r="C508" s="4">
        <v>130344.0</v>
      </c>
      <c r="D508" s="4" t="str">
        <f>HubVN_ID</f>
        <v>LECVNTL</v>
      </c>
      <c r="E508" s="4">
        <v>1.0</v>
      </c>
      <c r="F508" s="4">
        <v>1.7</v>
      </c>
      <c r="G508" s="5" t="s">
        <v>1544</v>
      </c>
      <c r="H508" s="4" t="s">
        <v>32</v>
      </c>
      <c r="I508" s="6">
        <v>162000.0</v>
      </c>
      <c r="J508" s="7">
        <v>44647.12152777778</v>
      </c>
      <c r="K508" s="8">
        <v>44651.39444444444</v>
      </c>
      <c r="L508" s="7">
        <v>44654.57847222222</v>
      </c>
      <c r="M508" s="4"/>
      <c r="N508" s="9" t="s">
        <v>33</v>
      </c>
      <c r="O508" s="4">
        <v>0.0</v>
      </c>
      <c r="P508" s="4" t="s">
        <v>34</v>
      </c>
      <c r="Q508" s="10">
        <v>3.0</v>
      </c>
      <c r="R508" s="11">
        <f>Enduser_Deliverytime-Order_Create_Time</f>
        <v>7.456944444</v>
      </c>
      <c r="S508" s="11">
        <f>Enduser_Plan_Deliverytime-Order_Create_Time</f>
        <v>4.272916667</v>
      </c>
      <c r="T508" s="11">
        <f>Enduser_Deliverytime-HubVN_Pickup_Time</f>
        <v>0.2020833333</v>
      </c>
      <c r="U508" s="12">
        <f>HubVN_Receiving_Time-HubCN_Pickup_Time</f>
        <v>4.000694444</v>
      </c>
      <c r="V508" s="12">
        <f>Plan_HubVN_Receiving_Time-Plan_HubCN_Pickup_Time</f>
        <v>3.002777778</v>
      </c>
      <c r="W508" s="4" t="s">
        <v>49</v>
      </c>
      <c r="X508" s="13" t="str">
        <f>IF(LEFT(Khu_Vực,4)="Quận","Quận","Huyện")</f>
        <v>Quận</v>
      </c>
      <c r="Y508" s="13" t="str">
        <f>IFS(Grossweight&lt;=1,"A",AND(1&lt;Grossweight,Grossweight&lt;=2),"B",AND(2&lt;Grossweight,Grossweight&lt;=3),"C",AND(3&lt;Grossweight,Grossweight&lt;=4),"D",Grossweight&gt;=4,"E")</f>
        <v>B</v>
      </c>
      <c r="Z50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17000</v>
      </c>
      <c r="AA508"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50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18700</v>
      </c>
      <c r="AC508" s="14">
        <f>IF(Carrier_2="ECLogistics",0.167,IF(Carrier_2="LogExpress",0.139,0.104))</f>
        <v>0.104</v>
      </c>
    </row>
    <row r="509" ht="15.75" customHeight="1">
      <c r="A509" s="15" t="s">
        <v>1545</v>
      </c>
      <c r="B509" s="15" t="s">
        <v>1546</v>
      </c>
      <c r="C509" s="15">
        <v>130024.0</v>
      </c>
      <c r="D509" s="15" t="str">
        <f>HubVN_ID</f>
        <v>LECVNLB</v>
      </c>
      <c r="E509" s="15">
        <v>3.0</v>
      </c>
      <c r="F509" s="15">
        <v>2.9</v>
      </c>
      <c r="G509" s="16" t="s">
        <v>1547</v>
      </c>
      <c r="H509" s="15" t="s">
        <v>53</v>
      </c>
      <c r="I509" s="17">
        <v>0.0</v>
      </c>
      <c r="J509" s="18">
        <v>44644.751388888886</v>
      </c>
      <c r="K509" s="19">
        <v>44651.430555555555</v>
      </c>
      <c r="L509" s="18">
        <v>44652.49375</v>
      </c>
      <c r="M509" s="15"/>
      <c r="N509" s="21" t="s">
        <v>33</v>
      </c>
      <c r="O509" s="15">
        <v>0.0</v>
      </c>
      <c r="P509" s="15" t="s">
        <v>64</v>
      </c>
      <c r="Q509" s="22">
        <v>1.0</v>
      </c>
      <c r="R509" s="23">
        <f>Enduser_Deliverytime-Order_Create_Time</f>
        <v>7.742361111</v>
      </c>
      <c r="S509" s="23">
        <f>Enduser_Plan_Deliverytime-Order_Create_Time</f>
        <v>6.679166667</v>
      </c>
      <c r="T509" s="23">
        <f>Enduser_Deliverytime-HubVN_Pickup_Time</f>
        <v>0.1638888889</v>
      </c>
      <c r="U509" s="24">
        <f>HubVN_Receiving_Time-HubCN_Pickup_Time</f>
        <v>3.004166667</v>
      </c>
      <c r="V509" s="24">
        <f>Plan_HubVN_Receiving_Time-Plan_HubCN_Pickup_Time</f>
        <v>2.004861111</v>
      </c>
      <c r="W509" s="15" t="s">
        <v>57</v>
      </c>
      <c r="X509" s="25" t="str">
        <f>IF(LEFT(Khu_Vực,4)="Quận","Quận","Huyện")</f>
        <v>Quận</v>
      </c>
      <c r="Y509" s="25" t="str">
        <f>IFS(Grossweight&lt;=1,"A",AND(1&lt;Grossweight,Grossweight&lt;=2),"B",AND(2&lt;Grossweight,Grossweight&lt;=3),"C",AND(3&lt;Grossweight,Grossweight&lt;=4),"D",Grossweight&gt;=4,"E")</f>
        <v>C</v>
      </c>
      <c r="Z50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63400</v>
      </c>
      <c r="AA50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50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29000</v>
      </c>
      <c r="AC509" s="26">
        <f>IF(Carrier_2="ECLogistics",0.167,IF(Carrier_2="LogExpress",0.139,0.104))</f>
        <v>0.167</v>
      </c>
    </row>
    <row r="510" ht="15.75" customHeight="1">
      <c r="A510" s="4" t="s">
        <v>1548</v>
      </c>
      <c r="B510" s="4" t="s">
        <v>1549</v>
      </c>
      <c r="C510" s="4">
        <v>130448.0</v>
      </c>
      <c r="D510" s="4" t="str">
        <f>HubVN_ID</f>
        <v>LECVNLB</v>
      </c>
      <c r="E510" s="4">
        <v>4.0</v>
      </c>
      <c r="F510" s="4">
        <v>1.3</v>
      </c>
      <c r="G510" s="5" t="s">
        <v>1550</v>
      </c>
      <c r="H510" s="4" t="s">
        <v>32</v>
      </c>
      <c r="I510" s="6">
        <v>1000.0</v>
      </c>
      <c r="J510" s="7">
        <v>44648.88958333333</v>
      </c>
      <c r="K510" s="8">
        <v>44653.65277777778</v>
      </c>
      <c r="L510" s="7">
        <v>44653.76388888889</v>
      </c>
      <c r="M510" s="4"/>
      <c r="N510" s="9" t="s">
        <v>33</v>
      </c>
      <c r="O510" s="4">
        <v>0.0</v>
      </c>
      <c r="P510" s="4" t="s">
        <v>40</v>
      </c>
      <c r="Q510" s="10">
        <v>3.0</v>
      </c>
      <c r="R510" s="11">
        <f>Enduser_Deliverytime-Order_Create_Time</f>
        <v>4.874305556</v>
      </c>
      <c r="S510" s="11">
        <f>Enduser_Plan_Deliverytime-Order_Create_Time</f>
        <v>4.763194444</v>
      </c>
      <c r="T510" s="11">
        <f>Enduser_Deliverytime-HubVN_Pickup_Time</f>
        <v>0.1430555556</v>
      </c>
      <c r="U510" s="12">
        <f>HubVN_Receiving_Time-HubCN_Pickup_Time</f>
        <v>4.00625</v>
      </c>
      <c r="V510" s="12">
        <f>Plan_HubVN_Receiving_Time-Plan_HubCN_Pickup_Time</f>
        <v>2.002083333</v>
      </c>
      <c r="W510" s="4" t="s">
        <v>57</v>
      </c>
      <c r="X510" s="13" t="str">
        <f>IF(LEFT(Khu_Vực,4)="Quận","Quận","Huyện")</f>
        <v>Quận</v>
      </c>
      <c r="Y510" s="13" t="str">
        <f>IFS(Grossweight&lt;=1,"A",AND(1&lt;Grossweight,Grossweight&lt;=2),"B",AND(2&lt;Grossweight,Grossweight&lt;=3),"C",AND(3&lt;Grossweight,Grossweight&lt;=4),"D",Grossweight&gt;=4,"E")</f>
        <v>B</v>
      </c>
      <c r="Z51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26000</v>
      </c>
      <c r="AA510"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51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14300</v>
      </c>
      <c r="AC510" s="14">
        <f>IF(Carrier_2="ECLogistics",0.167,IF(Carrier_2="LogExpress",0.139,0.104))</f>
        <v>0.104</v>
      </c>
    </row>
    <row r="511" ht="15.75" customHeight="1">
      <c r="A511" s="15" t="s">
        <v>1551</v>
      </c>
      <c r="B511" s="15" t="s">
        <v>1552</v>
      </c>
      <c r="C511" s="15">
        <v>130329.0</v>
      </c>
      <c r="D511" s="15" t="str">
        <f>HubVN_ID</f>
        <v>LECVNLB</v>
      </c>
      <c r="E511" s="15">
        <v>3.0</v>
      </c>
      <c r="F511" s="15">
        <v>2.0</v>
      </c>
      <c r="G511" s="16" t="s">
        <v>1553</v>
      </c>
      <c r="H511" s="15" t="s">
        <v>32</v>
      </c>
      <c r="I511" s="17">
        <v>9900.0</v>
      </c>
      <c r="J511" s="18">
        <v>44647.71805555555</v>
      </c>
      <c r="K511" s="19">
        <v>44653.652083333334</v>
      </c>
      <c r="L511" s="18">
        <v>44654.48125</v>
      </c>
      <c r="M511" s="15"/>
      <c r="N511" s="21" t="s">
        <v>33</v>
      </c>
      <c r="O511" s="15">
        <v>0.0</v>
      </c>
      <c r="P511" s="15" t="s">
        <v>40</v>
      </c>
      <c r="Q511" s="22">
        <v>2.0</v>
      </c>
      <c r="R511" s="23">
        <f>Enduser_Deliverytime-Order_Create_Time</f>
        <v>6.763194444</v>
      </c>
      <c r="S511" s="23">
        <f>Enduser_Plan_Deliverytime-Order_Create_Time</f>
        <v>5.934027778</v>
      </c>
      <c r="T511" s="23">
        <f>Enduser_Deliverytime-HubVN_Pickup_Time</f>
        <v>0.11875</v>
      </c>
      <c r="U511" s="24">
        <f>HubVN_Receiving_Time-HubCN_Pickup_Time</f>
        <v>4.001388889</v>
      </c>
      <c r="V511" s="24">
        <f>Plan_HubVN_Receiving_Time-Plan_HubCN_Pickup_Time</f>
        <v>2.000694444</v>
      </c>
      <c r="W511" s="15" t="s">
        <v>120</v>
      </c>
      <c r="X511" s="25" t="str">
        <f>IF(LEFT(Khu_Vực,4)="Quận","Quận","Huyện")</f>
        <v>Quận</v>
      </c>
      <c r="Y511" s="25" t="str">
        <f>IFS(Grossweight&lt;=1,"A",AND(1&lt;Grossweight,Grossweight&lt;=2),"B",AND(2&lt;Grossweight,Grossweight&lt;=3),"C",AND(3&lt;Grossweight,Grossweight&lt;=4),"D",Grossweight&gt;=4,"E")</f>
        <v>B</v>
      </c>
      <c r="Z51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40000</v>
      </c>
      <c r="AA511"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51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22000</v>
      </c>
      <c r="AC511" s="26">
        <f>IF(Carrier_2="ECLogistics",0.167,IF(Carrier_2="LogExpress",0.139,0.104))</f>
        <v>0.104</v>
      </c>
    </row>
    <row r="512" ht="15.75" customHeight="1">
      <c r="A512" s="4" t="s">
        <v>1554</v>
      </c>
      <c r="B512" s="4" t="s">
        <v>1555</v>
      </c>
      <c r="C512" s="4">
        <v>130354.0</v>
      </c>
      <c r="D512" s="4" t="str">
        <f>HubVN_ID</f>
        <v>LECVNLB</v>
      </c>
      <c r="E512" s="4">
        <v>4.0</v>
      </c>
      <c r="F512" s="4">
        <v>1.8</v>
      </c>
      <c r="G512" s="5" t="s">
        <v>1556</v>
      </c>
      <c r="H512" s="4" t="s">
        <v>53</v>
      </c>
      <c r="I512" s="6">
        <v>0.0</v>
      </c>
      <c r="J512" s="7">
        <v>44647.36388888889</v>
      </c>
      <c r="K512" s="8">
        <v>44651.64861111111</v>
      </c>
      <c r="L512" s="7">
        <v>44652.70625</v>
      </c>
      <c r="M512" s="4"/>
      <c r="N512" s="9" t="s">
        <v>33</v>
      </c>
      <c r="O512" s="4">
        <v>0.0</v>
      </c>
      <c r="P512" s="4" t="s">
        <v>34</v>
      </c>
      <c r="Q512" s="10">
        <v>3.0</v>
      </c>
      <c r="R512" s="11">
        <f>Enduser_Deliverytime-Order_Create_Time</f>
        <v>5.342361111</v>
      </c>
      <c r="S512" s="11">
        <f>Enduser_Plan_Deliverytime-Order_Create_Time</f>
        <v>4.284722222</v>
      </c>
      <c r="T512" s="11">
        <f>Enduser_Deliverytime-HubVN_Pickup_Time</f>
        <v>0.07916666667</v>
      </c>
      <c r="U512" s="12">
        <f>HubVN_Receiving_Time-HubCN_Pickup_Time</f>
        <v>3.00625</v>
      </c>
      <c r="V512" s="12">
        <f>Plan_HubVN_Receiving_Time-Plan_HubCN_Pickup_Time</f>
        <v>1.50625</v>
      </c>
      <c r="W512" s="4" t="s">
        <v>120</v>
      </c>
      <c r="X512" s="13" t="str">
        <f>IF(LEFT(Khu_Vực,4)="Quận","Quận","Huyện")</f>
        <v>Quận</v>
      </c>
      <c r="Y512" s="13" t="str">
        <f>IFS(Grossweight&lt;=1,"A",AND(1&lt;Grossweight,Grossweight&lt;=2),"B",AND(2&lt;Grossweight,Grossweight&lt;=3),"C",AND(3&lt;Grossweight,Grossweight&lt;=4),"D",Grossweight&gt;=4,"E")</f>
        <v>B</v>
      </c>
      <c r="Z51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18000</v>
      </c>
      <c r="AA512"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51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19800</v>
      </c>
      <c r="AC512" s="14">
        <f>IF(Carrier_2="ECLogistics",0.167,IF(Carrier_2="LogExpress",0.139,0.104))</f>
        <v>0.104</v>
      </c>
    </row>
    <row r="513" ht="15.75" customHeight="1">
      <c r="A513" s="15" t="s">
        <v>1557</v>
      </c>
      <c r="B513" s="15" t="s">
        <v>1558</v>
      </c>
      <c r="C513" s="15">
        <v>130326.0</v>
      </c>
      <c r="D513" s="15" t="str">
        <f>HubVN_ID</f>
        <v>LECVNHĐ</v>
      </c>
      <c r="E513" s="15">
        <v>1.0</v>
      </c>
      <c r="F513" s="15">
        <v>2.9</v>
      </c>
      <c r="G513" s="16" t="s">
        <v>1559</v>
      </c>
      <c r="H513" s="15" t="s">
        <v>53</v>
      </c>
      <c r="I513" s="17">
        <v>0.0</v>
      </c>
      <c r="J513" s="18">
        <v>44646.209027777775</v>
      </c>
      <c r="K513" s="19">
        <v>44652.538194444445</v>
      </c>
      <c r="L513" s="18">
        <v>44653.41805555556</v>
      </c>
      <c r="M513" s="15"/>
      <c r="N513" s="21" t="s">
        <v>33</v>
      </c>
      <c r="O513" s="15">
        <v>0.0</v>
      </c>
      <c r="P513" s="15" t="s">
        <v>64</v>
      </c>
      <c r="Q513" s="22">
        <v>1.0</v>
      </c>
      <c r="R513" s="23">
        <f>Enduser_Deliverytime-Order_Create_Time</f>
        <v>7.209027778</v>
      </c>
      <c r="S513" s="23">
        <f>Enduser_Plan_Deliverytime-Order_Create_Time</f>
        <v>6.329166667</v>
      </c>
      <c r="T513" s="23">
        <f>Enduser_Deliverytime-HubVN_Pickup_Time</f>
        <v>0.07916666667</v>
      </c>
      <c r="U513" s="24">
        <f>HubVN_Receiving_Time-HubCN_Pickup_Time</f>
        <v>3.002083333</v>
      </c>
      <c r="V513" s="24">
        <f>Plan_HubVN_Receiving_Time-Plan_HubCN_Pickup_Time</f>
        <v>1.504166667</v>
      </c>
      <c r="W513" s="15" t="s">
        <v>1384</v>
      </c>
      <c r="X513" s="25" t="str">
        <f>IF(LEFT(Khu_Vực,4)="Quận","Quận","Huyện")</f>
        <v>Huyện</v>
      </c>
      <c r="Y513" s="25" t="str">
        <f>IFS(Grossweight&lt;=1,"A",AND(1&lt;Grossweight,Grossweight&lt;=2),"B",AND(2&lt;Grossweight,Grossweight&lt;=3),"C",AND(3&lt;Grossweight,Grossweight&lt;=4),"D",Grossweight&gt;=4,"E")</f>
        <v>C</v>
      </c>
      <c r="Z51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63400</v>
      </c>
      <c r="AA51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51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29000</v>
      </c>
      <c r="AC513" s="26">
        <f>IF(Carrier_2="ECLogistics",0.167,IF(Carrier_2="LogExpress",0.139,0.104))</f>
        <v>0.167</v>
      </c>
    </row>
    <row r="514" ht="15.75" customHeight="1">
      <c r="A514" s="4" t="s">
        <v>1560</v>
      </c>
      <c r="B514" s="4" t="s">
        <v>1561</v>
      </c>
      <c r="C514" s="4">
        <v>130013.0</v>
      </c>
      <c r="D514" s="4" t="str">
        <f>HubVN_ID</f>
        <v>LECVNLB</v>
      </c>
      <c r="E514" s="4">
        <v>4.0</v>
      </c>
      <c r="F514" s="4">
        <v>1.1</v>
      </c>
      <c r="G514" s="5" t="s">
        <v>1562</v>
      </c>
      <c r="H514" s="4" t="s">
        <v>53</v>
      </c>
      <c r="I514" s="6">
        <v>0.0</v>
      </c>
      <c r="J514" s="7">
        <v>44647.854166666664</v>
      </c>
      <c r="K514" s="8">
        <v>44652.67847222222</v>
      </c>
      <c r="L514" s="7">
        <v>44653.604166666664</v>
      </c>
      <c r="M514" s="4"/>
      <c r="N514" s="9" t="s">
        <v>33</v>
      </c>
      <c r="O514" s="4">
        <v>0.0</v>
      </c>
      <c r="P514" s="4" t="s">
        <v>34</v>
      </c>
      <c r="Q514" s="10">
        <v>3.0</v>
      </c>
      <c r="R514" s="11">
        <f>Enduser_Deliverytime-Order_Create_Time</f>
        <v>5.75</v>
      </c>
      <c r="S514" s="11">
        <f>Enduser_Plan_Deliverytime-Order_Create_Time</f>
        <v>4.824305556</v>
      </c>
      <c r="T514" s="11">
        <f>Enduser_Deliverytime-HubVN_Pickup_Time</f>
        <v>0.2076388889</v>
      </c>
      <c r="U514" s="12">
        <f>HubVN_Receiving_Time-HubCN_Pickup_Time</f>
        <v>2.004861111</v>
      </c>
      <c r="V514" s="12">
        <f>Plan_HubVN_Receiving_Time-Plan_HubCN_Pickup_Time</f>
        <v>3.00625</v>
      </c>
      <c r="W514" s="4" t="s">
        <v>93</v>
      </c>
      <c r="X514" s="13" t="str">
        <f>IF(LEFT(Khu_Vực,4)="Quận","Quận","Huyện")</f>
        <v>Quận</v>
      </c>
      <c r="Y514" s="13" t="str">
        <f>IFS(Grossweight&lt;=1,"A",AND(1&lt;Grossweight,Grossweight&lt;=2),"B",AND(2&lt;Grossweight,Grossweight&lt;=3),"C",AND(3&lt;Grossweight,Grossweight&lt;=4),"D",Grossweight&gt;=4,"E")</f>
        <v>B</v>
      </c>
      <c r="Z51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11000</v>
      </c>
      <c r="AA514"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51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12100</v>
      </c>
      <c r="AC514" s="14">
        <f>IF(Carrier_2="ECLogistics",0.167,IF(Carrier_2="LogExpress",0.139,0.104))</f>
        <v>0.104</v>
      </c>
    </row>
    <row r="515" ht="15.75" customHeight="1">
      <c r="A515" s="15" t="s">
        <v>1563</v>
      </c>
      <c r="B515" s="15" t="s">
        <v>1564</v>
      </c>
      <c r="C515" s="15">
        <v>130358.0</v>
      </c>
      <c r="D515" s="15" t="str">
        <f>HubVN_ID</f>
        <v>LECVNHĐ</v>
      </c>
      <c r="E515" s="15">
        <v>4.0</v>
      </c>
      <c r="F515" s="15">
        <v>2.5</v>
      </c>
      <c r="G515" s="16" t="s">
        <v>1565</v>
      </c>
      <c r="H515" s="15" t="s">
        <v>32</v>
      </c>
      <c r="I515" s="17">
        <v>179300.0</v>
      </c>
      <c r="J515" s="18">
        <v>44647.714583333334</v>
      </c>
      <c r="K515" s="19">
        <v>44652.455555555556</v>
      </c>
      <c r="L515" s="18">
        <v>44653.42083333333</v>
      </c>
      <c r="M515" s="15"/>
      <c r="N515" s="21" t="s">
        <v>33</v>
      </c>
      <c r="O515" s="15">
        <v>0.0</v>
      </c>
      <c r="P515" s="15" t="s">
        <v>64</v>
      </c>
      <c r="Q515" s="22">
        <v>3.0</v>
      </c>
      <c r="R515" s="23">
        <f>Enduser_Deliverytime-Order_Create_Time</f>
        <v>5.70625</v>
      </c>
      <c r="S515" s="23">
        <f>Enduser_Plan_Deliverytime-Order_Create_Time</f>
        <v>4.740972222</v>
      </c>
      <c r="T515" s="23">
        <f>Enduser_Deliverytime-HubVN_Pickup_Time</f>
        <v>0.07916666666</v>
      </c>
      <c r="U515" s="24">
        <f>HubVN_Receiving_Time-HubCN_Pickup_Time</f>
        <v>3.005555556</v>
      </c>
      <c r="V515" s="24">
        <f>Plan_HubVN_Receiving_Time-Plan_HubCN_Pickup_Time</f>
        <v>3.005555556</v>
      </c>
      <c r="W515" s="15" t="s">
        <v>45</v>
      </c>
      <c r="X515" s="25" t="str">
        <f>IF(LEFT(Khu_Vực,4)="Quận","Quận","Huyện")</f>
        <v>Quận</v>
      </c>
      <c r="Y515" s="25" t="str">
        <f>IFS(Grossweight&lt;=1,"A",AND(1&lt;Grossweight,Grossweight&lt;=2),"B",AND(2&lt;Grossweight,Grossweight&lt;=3),"C",AND(3&lt;Grossweight,Grossweight&lt;=4),"D",Grossweight&gt;=4,"E")</f>
        <v>C</v>
      </c>
      <c r="Z51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61000</v>
      </c>
      <c r="AA51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51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25000</v>
      </c>
      <c r="AC515" s="26">
        <f>IF(Carrier_2="ECLogistics",0.167,IF(Carrier_2="LogExpress",0.139,0.104))</f>
        <v>0.167</v>
      </c>
    </row>
    <row r="516" ht="15.75" customHeight="1">
      <c r="A516" s="4" t="s">
        <v>1566</v>
      </c>
      <c r="B516" s="4" t="s">
        <v>1567</v>
      </c>
      <c r="C516" s="4">
        <v>130460.0</v>
      </c>
      <c r="D516" s="4" t="str">
        <f>HubVN_ID</f>
        <v>LECVNLB</v>
      </c>
      <c r="E516" s="4">
        <v>4.0</v>
      </c>
      <c r="F516" s="4">
        <v>3.0</v>
      </c>
      <c r="G516" s="5" t="s">
        <v>1568</v>
      </c>
      <c r="H516" s="4" t="s">
        <v>32</v>
      </c>
      <c r="I516" s="6">
        <v>40800.0</v>
      </c>
      <c r="J516" s="7">
        <v>44648.899305555555</v>
      </c>
      <c r="K516" s="8">
        <v>44653.66736111111</v>
      </c>
      <c r="L516" s="7">
        <v>44653.79375</v>
      </c>
      <c r="M516" s="4"/>
      <c r="N516" s="9" t="s">
        <v>33</v>
      </c>
      <c r="O516" s="4">
        <v>0.0</v>
      </c>
      <c r="P516" s="4" t="s">
        <v>40</v>
      </c>
      <c r="Q516" s="10">
        <v>3.0</v>
      </c>
      <c r="R516" s="11">
        <f>Enduser_Deliverytime-Order_Create_Time</f>
        <v>4.894444444</v>
      </c>
      <c r="S516" s="11">
        <f>Enduser_Plan_Deliverytime-Order_Create_Time</f>
        <v>4.768055556</v>
      </c>
      <c r="T516" s="11">
        <f>Enduser_Deliverytime-HubVN_Pickup_Time</f>
        <v>0.1673611111</v>
      </c>
      <c r="U516" s="12">
        <f>HubVN_Receiving_Time-HubCN_Pickup_Time</f>
        <v>4.004861111</v>
      </c>
      <c r="V516" s="12">
        <f>Plan_HubVN_Receiving_Time-Plan_HubCN_Pickup_Time</f>
        <v>3.503472222</v>
      </c>
      <c r="W516" s="4" t="s">
        <v>482</v>
      </c>
      <c r="X516" s="13" t="str">
        <f>IF(LEFT(Khu_Vực,4)="Quận","Quận","Huyện")</f>
        <v>Huyện</v>
      </c>
      <c r="Y516" s="13" t="str">
        <f>IFS(Grossweight&lt;=1,"A",AND(1&lt;Grossweight,Grossweight&lt;=2),"B",AND(2&lt;Grossweight,Grossweight&lt;=3),"C",AND(3&lt;Grossweight,Grossweight&lt;=4),"D",Grossweight&gt;=4,"E")</f>
        <v>C</v>
      </c>
      <c r="Z51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75000</v>
      </c>
      <c r="AA51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51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30000</v>
      </c>
      <c r="AC516" s="14">
        <f>IF(Carrier_2="ECLogistics",0.167,IF(Carrier_2="LogExpress",0.139,0.104))</f>
        <v>0.167</v>
      </c>
    </row>
    <row r="517" ht="15.75" customHeight="1">
      <c r="A517" s="15" t="s">
        <v>1569</v>
      </c>
      <c r="B517" s="15" t="s">
        <v>1570</v>
      </c>
      <c r="C517" s="15">
        <v>130447.0</v>
      </c>
      <c r="D517" s="15" t="str">
        <f>HubVN_ID</f>
        <v>LECVNTL</v>
      </c>
      <c r="E517" s="15">
        <v>5.0</v>
      </c>
      <c r="F517" s="15">
        <v>1.4</v>
      </c>
      <c r="G517" s="16" t="s">
        <v>1571</v>
      </c>
      <c r="H517" s="15" t="s">
        <v>32</v>
      </c>
      <c r="I517" s="17">
        <v>48000.0</v>
      </c>
      <c r="J517" s="18">
        <v>44649.83888888889</v>
      </c>
      <c r="K517" s="19">
        <v>44655.381944444445</v>
      </c>
      <c r="L517" s="18">
        <v>44655.72083333333</v>
      </c>
      <c r="M517" s="15"/>
      <c r="N517" s="21" t="s">
        <v>33</v>
      </c>
      <c r="O517" s="15">
        <v>0.0</v>
      </c>
      <c r="P517" s="15" t="s">
        <v>34</v>
      </c>
      <c r="Q517" s="22">
        <v>3.0</v>
      </c>
      <c r="R517" s="23">
        <f>Enduser_Deliverytime-Order_Create_Time</f>
        <v>5.881944444</v>
      </c>
      <c r="S517" s="23">
        <f>Enduser_Plan_Deliverytime-Order_Create_Time</f>
        <v>5.543055556</v>
      </c>
      <c r="T517" s="23">
        <f>Enduser_Deliverytime-HubVN_Pickup_Time</f>
        <v>0.07847222222</v>
      </c>
      <c r="U517" s="24">
        <f>HubVN_Receiving_Time-HubCN_Pickup_Time</f>
        <v>3.003472222</v>
      </c>
      <c r="V517" s="24">
        <f>Plan_HubVN_Receiving_Time-Plan_HubCN_Pickup_Time</f>
        <v>3.000694444</v>
      </c>
      <c r="W517" s="15" t="s">
        <v>49</v>
      </c>
      <c r="X517" s="25" t="str">
        <f>IF(LEFT(Khu_Vực,4)="Quận","Quận","Huyện")</f>
        <v>Quận</v>
      </c>
      <c r="Y517" s="25" t="str">
        <f>IFS(Grossweight&lt;=1,"A",AND(1&lt;Grossweight,Grossweight&lt;=2),"B",AND(2&lt;Grossweight,Grossweight&lt;=3),"C",AND(3&lt;Grossweight,Grossweight&lt;=4),"D",Grossweight&gt;=4,"E")</f>
        <v>B</v>
      </c>
      <c r="Z51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14000</v>
      </c>
      <c r="AA517"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51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15400</v>
      </c>
      <c r="AC517" s="26">
        <f>IF(Carrier_2="ECLogistics",0.167,IF(Carrier_2="LogExpress",0.139,0.104))</f>
        <v>0.104</v>
      </c>
    </row>
    <row r="518" ht="15.75" customHeight="1">
      <c r="A518" s="4" t="s">
        <v>1572</v>
      </c>
      <c r="B518" s="4" t="s">
        <v>1573</v>
      </c>
      <c r="C518" s="4">
        <v>130331.0</v>
      </c>
      <c r="D518" s="4" t="str">
        <f>HubVN_ID</f>
        <v>LECVNLB</v>
      </c>
      <c r="E518" s="4">
        <v>2.0</v>
      </c>
      <c r="F518" s="4">
        <v>1.1</v>
      </c>
      <c r="G518" s="5" t="s">
        <v>1574</v>
      </c>
      <c r="H518" s="4" t="s">
        <v>32</v>
      </c>
      <c r="I518" s="6">
        <v>142300.0</v>
      </c>
      <c r="J518" s="7">
        <v>44650.361805555556</v>
      </c>
      <c r="K518" s="8">
        <v>44654.67638888889</v>
      </c>
      <c r="L518" s="7">
        <v>44655.72638888889</v>
      </c>
      <c r="M518" s="4"/>
      <c r="N518" s="9" t="s">
        <v>33</v>
      </c>
      <c r="O518" s="4">
        <v>0.0</v>
      </c>
      <c r="P518" s="4" t="s">
        <v>34</v>
      </c>
      <c r="Q518" s="10">
        <v>3.0</v>
      </c>
      <c r="R518" s="11">
        <f>Enduser_Deliverytime-Order_Create_Time</f>
        <v>5.364583333</v>
      </c>
      <c r="S518" s="11">
        <f>Enduser_Plan_Deliverytime-Order_Create_Time</f>
        <v>4.314583333</v>
      </c>
      <c r="T518" s="11">
        <f>Enduser_Deliverytime-HubVN_Pickup_Time</f>
        <v>0.07986111112</v>
      </c>
      <c r="U518" s="12">
        <f>HubVN_Receiving_Time-HubCN_Pickup_Time</f>
        <v>3.002777778</v>
      </c>
      <c r="V518" s="12">
        <f>Plan_HubVN_Receiving_Time-Plan_HubCN_Pickup_Time</f>
        <v>1.500694444</v>
      </c>
      <c r="W518" s="4" t="s">
        <v>120</v>
      </c>
      <c r="X518" s="13" t="str">
        <f>IF(LEFT(Khu_Vực,4)="Quận","Quận","Huyện")</f>
        <v>Quận</v>
      </c>
      <c r="Y518" s="13" t="str">
        <f>IFS(Grossweight&lt;=1,"A",AND(1&lt;Grossweight,Grossweight&lt;=2),"B",AND(2&lt;Grossweight,Grossweight&lt;=3),"C",AND(3&lt;Grossweight,Grossweight&lt;=4),"D",Grossweight&gt;=4,"E")</f>
        <v>B</v>
      </c>
      <c r="Z51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11000</v>
      </c>
      <c r="AA518"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51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12100</v>
      </c>
      <c r="AC518" s="14">
        <f>IF(Carrier_2="ECLogistics",0.167,IF(Carrier_2="LogExpress",0.139,0.104))</f>
        <v>0.104</v>
      </c>
    </row>
    <row r="519" ht="15.75" customHeight="1">
      <c r="A519" s="15" t="s">
        <v>1575</v>
      </c>
      <c r="B519" s="15" t="s">
        <v>1576</v>
      </c>
      <c r="C519" s="15">
        <v>130328.0</v>
      </c>
      <c r="D519" s="15" t="str">
        <f>HubVN_ID</f>
        <v>LECVNTL</v>
      </c>
      <c r="E519" s="15">
        <v>2.0</v>
      </c>
      <c r="F519" s="15">
        <v>1.4</v>
      </c>
      <c r="G519" s="16" t="s">
        <v>1577</v>
      </c>
      <c r="H519" s="15" t="s">
        <v>32</v>
      </c>
      <c r="I519" s="17">
        <v>288000.0</v>
      </c>
      <c r="J519" s="18">
        <v>44650.325694444444</v>
      </c>
      <c r="K519" s="19">
        <v>44654.73611111111</v>
      </c>
      <c r="L519" s="18">
        <v>44655.73333333333</v>
      </c>
      <c r="M519" s="15"/>
      <c r="N519" s="21" t="s">
        <v>33</v>
      </c>
      <c r="O519" s="15">
        <v>0.0</v>
      </c>
      <c r="P519" s="15" t="s">
        <v>34</v>
      </c>
      <c r="Q519" s="22">
        <v>3.0</v>
      </c>
      <c r="R519" s="23">
        <f>Enduser_Deliverytime-Order_Create_Time</f>
        <v>5.407638889</v>
      </c>
      <c r="S519" s="23">
        <f>Enduser_Plan_Deliverytime-Order_Create_Time</f>
        <v>4.410416667</v>
      </c>
      <c r="T519" s="23">
        <f>Enduser_Deliverytime-HubVN_Pickup_Time</f>
        <v>0.08194444444</v>
      </c>
      <c r="U519" s="24">
        <f>HubVN_Receiving_Time-HubCN_Pickup_Time</f>
        <v>3.005555556</v>
      </c>
      <c r="V519" s="24">
        <f>Plan_HubVN_Receiving_Time-Plan_HubCN_Pickup_Time</f>
        <v>3.505555556</v>
      </c>
      <c r="W519" s="15" t="s">
        <v>1578</v>
      </c>
      <c r="X519" s="25" t="str">
        <f>IF(LEFT(Khu_Vực,4)="Quận","Quận","Huyện")</f>
        <v>Huyện</v>
      </c>
      <c r="Y519" s="25" t="str">
        <f>IFS(Grossweight&lt;=1,"A",AND(1&lt;Grossweight,Grossweight&lt;=2),"B",AND(2&lt;Grossweight,Grossweight&lt;=3),"C",AND(3&lt;Grossweight,Grossweight&lt;=4),"D",Grossweight&gt;=4,"E")</f>
        <v>B</v>
      </c>
      <c r="Z51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14000</v>
      </c>
      <c r="AA51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51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14000</v>
      </c>
      <c r="AC519" s="26">
        <f>IF(Carrier_2="ECLogistics",0.167,IF(Carrier_2="LogExpress",0.139,0.104))</f>
        <v>0.167</v>
      </c>
    </row>
    <row r="520" ht="15.75" customHeight="1">
      <c r="A520" s="4" t="s">
        <v>1579</v>
      </c>
      <c r="B520" s="4" t="s">
        <v>387</v>
      </c>
      <c r="C520" s="4">
        <v>130207.0</v>
      </c>
      <c r="D520" s="4" t="str">
        <f>HubVN_ID</f>
        <v>LECVNTL</v>
      </c>
      <c r="E520" s="4">
        <v>4.0</v>
      </c>
      <c r="F520" s="4">
        <v>2.7</v>
      </c>
      <c r="G520" s="5" t="s">
        <v>1580</v>
      </c>
      <c r="H520" s="4" t="s">
        <v>53</v>
      </c>
      <c r="I520" s="6">
        <v>0.0</v>
      </c>
      <c r="J520" s="7">
        <v>44647.26527777778</v>
      </c>
      <c r="K520" s="8">
        <v>44652.38333333333</v>
      </c>
      <c r="L520" s="7">
        <v>44653.42916666667</v>
      </c>
      <c r="M520" s="4"/>
      <c r="N520" s="9" t="s">
        <v>33</v>
      </c>
      <c r="O520" s="4">
        <v>0.0</v>
      </c>
      <c r="P520" s="4" t="s">
        <v>64</v>
      </c>
      <c r="Q520" s="10">
        <v>2.0</v>
      </c>
      <c r="R520" s="11">
        <f>Enduser_Deliverytime-Order_Create_Time</f>
        <v>6.163888889</v>
      </c>
      <c r="S520" s="11">
        <f>Enduser_Plan_Deliverytime-Order_Create_Time</f>
        <v>5.118055556</v>
      </c>
      <c r="T520" s="11">
        <f>Enduser_Deliverytime-HubVN_Pickup_Time</f>
        <v>0.07916666667</v>
      </c>
      <c r="U520" s="12">
        <f>HubVN_Receiving_Time-HubCN_Pickup_Time</f>
        <v>3.002083333</v>
      </c>
      <c r="V520" s="12">
        <f>Plan_HubVN_Receiving_Time-Plan_HubCN_Pickup_Time</f>
        <v>1.503472222</v>
      </c>
      <c r="W520" s="4" t="s">
        <v>49</v>
      </c>
      <c r="X520" s="13" t="str">
        <f>IF(LEFT(Khu_Vực,4)="Quận","Quận","Huyện")</f>
        <v>Quận</v>
      </c>
      <c r="Y520" s="13" t="str">
        <f>IFS(Grossweight&lt;=1,"A",AND(1&lt;Grossweight,Grossweight&lt;=2),"B",AND(2&lt;Grossweight,Grossweight&lt;=3),"C",AND(3&lt;Grossweight,Grossweight&lt;=4),"D",Grossweight&gt;=4,"E")</f>
        <v>C</v>
      </c>
      <c r="Z52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62200</v>
      </c>
      <c r="AA52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52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27000</v>
      </c>
      <c r="AC520" s="14">
        <f>IF(Carrier_2="ECLogistics",0.167,IF(Carrier_2="LogExpress",0.139,0.104))</f>
        <v>0.167</v>
      </c>
    </row>
    <row r="521" ht="15.75" customHeight="1">
      <c r="A521" s="15" t="s">
        <v>1581</v>
      </c>
      <c r="B521" s="15" t="s">
        <v>1582</v>
      </c>
      <c r="C521" s="15">
        <v>130353.0</v>
      </c>
      <c r="D521" s="15" t="str">
        <f>HubVN_ID</f>
        <v>LECVNTL</v>
      </c>
      <c r="E521" s="15">
        <v>5.0</v>
      </c>
      <c r="F521" s="15">
        <v>3.4</v>
      </c>
      <c r="G521" s="16" t="s">
        <v>1583</v>
      </c>
      <c r="H521" s="15" t="s">
        <v>32</v>
      </c>
      <c r="I521" s="17">
        <v>100329.0</v>
      </c>
      <c r="J521" s="18">
        <v>44649.17291666667</v>
      </c>
      <c r="K521" s="19">
        <v>44653.63055555556</v>
      </c>
      <c r="L521" s="18">
        <v>44654.49166666667</v>
      </c>
      <c r="M521" s="15"/>
      <c r="N521" s="21" t="s">
        <v>33</v>
      </c>
      <c r="O521" s="15">
        <v>0.0</v>
      </c>
      <c r="P521" s="15" t="s">
        <v>40</v>
      </c>
      <c r="Q521" s="22">
        <v>3.0</v>
      </c>
      <c r="R521" s="23">
        <f>Enduser_Deliverytime-Order_Create_Time</f>
        <v>5.31875</v>
      </c>
      <c r="S521" s="23">
        <f>Enduser_Plan_Deliverytime-Order_Create_Time</f>
        <v>4.457638889</v>
      </c>
      <c r="T521" s="23">
        <f>Enduser_Deliverytime-HubVN_Pickup_Time</f>
        <v>0.1020833333</v>
      </c>
      <c r="U521" s="24">
        <f>HubVN_Receiving_Time-HubCN_Pickup_Time</f>
        <v>4.003472222</v>
      </c>
      <c r="V521" s="24">
        <f>Plan_HubVN_Receiving_Time-Plan_HubCN_Pickup_Time</f>
        <v>3.002777778</v>
      </c>
      <c r="W521" s="15" t="s">
        <v>1584</v>
      </c>
      <c r="X521" s="25" t="str">
        <f>IF(LEFT(Khu_Vực,4)="Quận","Quận","Huyện")</f>
        <v>Huyện</v>
      </c>
      <c r="Y521" s="25" t="str">
        <f>IFS(Grossweight&lt;=1,"A",AND(1&lt;Grossweight,Grossweight&lt;=2),"B",AND(2&lt;Grossweight,Grossweight&lt;=3),"C",AND(3&lt;Grossweight,Grossweight&lt;=4),"D",Grossweight&gt;=4,"E")</f>
        <v>D</v>
      </c>
      <c r="Z52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77500</v>
      </c>
      <c r="AA52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52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34000</v>
      </c>
      <c r="AC521" s="26">
        <f>IF(Carrier_2="ECLogistics",0.167,IF(Carrier_2="LogExpress",0.139,0.104))</f>
        <v>0.167</v>
      </c>
    </row>
    <row r="522" ht="15.75" customHeight="1">
      <c r="A522" s="4" t="s">
        <v>1585</v>
      </c>
      <c r="B522" s="4" t="s">
        <v>1586</v>
      </c>
      <c r="C522" s="4">
        <v>130044.0</v>
      </c>
      <c r="D522" s="4" t="str">
        <f>HubVN_ID</f>
        <v>LECVNLB</v>
      </c>
      <c r="E522" s="4">
        <v>2.0</v>
      </c>
      <c r="F522" s="4">
        <v>4.0</v>
      </c>
      <c r="G522" s="5" t="s">
        <v>1587</v>
      </c>
      <c r="H522" s="4" t="s">
        <v>32</v>
      </c>
      <c r="I522" s="6">
        <v>201000.0</v>
      </c>
      <c r="J522" s="7">
        <v>44644.680555555555</v>
      </c>
      <c r="K522" s="8">
        <v>44651.669444444444</v>
      </c>
      <c r="L522" s="7">
        <v>44652.489583333336</v>
      </c>
      <c r="M522" s="4"/>
      <c r="N522" s="9" t="s">
        <v>33</v>
      </c>
      <c r="O522" s="4">
        <v>0.0</v>
      </c>
      <c r="P522" s="4" t="s">
        <v>40</v>
      </c>
      <c r="Q522" s="10">
        <v>1.0</v>
      </c>
      <c r="R522" s="11">
        <f>Enduser_Deliverytime-Order_Create_Time</f>
        <v>7.809027778</v>
      </c>
      <c r="S522" s="11">
        <f>Enduser_Plan_Deliverytime-Order_Create_Time</f>
        <v>6.988888889</v>
      </c>
      <c r="T522" s="11">
        <f>Enduser_Deliverytime-HubVN_Pickup_Time</f>
        <v>0.1236111111</v>
      </c>
      <c r="U522" s="12">
        <f>HubVN_Receiving_Time-HubCN_Pickup_Time</f>
        <v>3.00625</v>
      </c>
      <c r="V522" s="12">
        <f>Plan_HubVN_Receiving_Time-Plan_HubCN_Pickup_Time</f>
        <v>3.503472222</v>
      </c>
      <c r="W522" s="4" t="s">
        <v>326</v>
      </c>
      <c r="X522" s="13" t="str">
        <f>IF(LEFT(Khu_Vực,4)="Quận","Quận","Huyện")</f>
        <v>Huyện</v>
      </c>
      <c r="Y522" s="13" t="str">
        <f>IFS(Grossweight&lt;=1,"A",AND(1&lt;Grossweight,Grossweight&lt;=2),"B",AND(2&lt;Grossweight,Grossweight&lt;=3),"C",AND(3&lt;Grossweight,Grossweight&lt;=4),"D",Grossweight&gt;=4,"E")</f>
        <v>D</v>
      </c>
      <c r="Z52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80000</v>
      </c>
      <c r="AA522"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52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40000</v>
      </c>
      <c r="AC522" s="14">
        <f>IF(Carrier_2="ECLogistics",0.167,IF(Carrier_2="LogExpress",0.139,0.104))</f>
        <v>0.167</v>
      </c>
    </row>
    <row r="523" ht="15.75" customHeight="1">
      <c r="A523" s="15" t="s">
        <v>1588</v>
      </c>
      <c r="B523" s="15" t="s">
        <v>1589</v>
      </c>
      <c r="C523" s="15">
        <v>130322.0</v>
      </c>
      <c r="D523" s="15" t="str">
        <f>HubVN_ID</f>
        <v>LECVNTL</v>
      </c>
      <c r="E523" s="15">
        <v>4.0</v>
      </c>
      <c r="F523" s="15">
        <v>1.9</v>
      </c>
      <c r="G523" s="16" t="s">
        <v>1590</v>
      </c>
      <c r="H523" s="15" t="s">
        <v>53</v>
      </c>
      <c r="I523" s="17">
        <v>0.0</v>
      </c>
      <c r="J523" s="18">
        <v>44649.61041666667</v>
      </c>
      <c r="K523" s="19">
        <v>44654.396527777775</v>
      </c>
      <c r="L523" s="18">
        <v>44655.49375</v>
      </c>
      <c r="M523" s="15"/>
      <c r="N523" s="21" t="s">
        <v>33</v>
      </c>
      <c r="O523" s="15">
        <v>0.0</v>
      </c>
      <c r="P523" s="15" t="s">
        <v>40</v>
      </c>
      <c r="Q523" s="22">
        <v>3.0</v>
      </c>
      <c r="R523" s="23">
        <f>Enduser_Deliverytime-Order_Create_Time</f>
        <v>5.883333333</v>
      </c>
      <c r="S523" s="23">
        <f>Enduser_Plan_Deliverytime-Order_Create_Time</f>
        <v>4.786111111</v>
      </c>
      <c r="T523" s="23">
        <f>Enduser_Deliverytime-HubVN_Pickup_Time</f>
        <v>0.1215277778</v>
      </c>
      <c r="U523" s="24">
        <f>HubVN_Receiving_Time-HubCN_Pickup_Time</f>
        <v>5.003472222</v>
      </c>
      <c r="V523" s="24">
        <f>Plan_HubVN_Receiving_Time-Plan_HubCN_Pickup_Time</f>
        <v>1.500694444</v>
      </c>
      <c r="W523" s="15" t="s">
        <v>49</v>
      </c>
      <c r="X523" s="25" t="str">
        <f>IF(LEFT(Khu_Vực,4)="Quận","Quận","Huyện")</f>
        <v>Quận</v>
      </c>
      <c r="Y523" s="25" t="str">
        <f>IFS(Grossweight&lt;=1,"A",AND(1&lt;Grossweight,Grossweight&lt;=2),"B",AND(2&lt;Grossweight,Grossweight&lt;=3),"C",AND(3&lt;Grossweight,Grossweight&lt;=4),"D",Grossweight&gt;=4,"E")</f>
        <v>B</v>
      </c>
      <c r="Z52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38000</v>
      </c>
      <c r="AA523"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52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20900</v>
      </c>
      <c r="AC523" s="26">
        <f>IF(Carrier_2="ECLogistics",0.167,IF(Carrier_2="LogExpress",0.139,0.104))</f>
        <v>0.104</v>
      </c>
    </row>
    <row r="524" ht="15.75" customHeight="1">
      <c r="A524" s="4" t="s">
        <v>1591</v>
      </c>
      <c r="B524" s="4" t="s">
        <v>1592</v>
      </c>
      <c r="C524" s="4">
        <v>130013.0</v>
      </c>
      <c r="D524" s="4" t="str">
        <f>HubVN_ID</f>
        <v>LECVNTL</v>
      </c>
      <c r="E524" s="4">
        <v>1.0</v>
      </c>
      <c r="F524" s="4">
        <v>1.4</v>
      </c>
      <c r="G524" s="5" t="s">
        <v>1593</v>
      </c>
      <c r="H524" s="4" t="s">
        <v>32</v>
      </c>
      <c r="I524" s="6">
        <v>880000.0</v>
      </c>
      <c r="J524" s="7">
        <v>44644.725694444445</v>
      </c>
      <c r="K524" s="8">
        <v>44651.63888888889</v>
      </c>
      <c r="L524" s="7">
        <v>44652.481944444444</v>
      </c>
      <c r="M524" s="4"/>
      <c r="N524" s="9" t="s">
        <v>33</v>
      </c>
      <c r="O524" s="4">
        <v>0.0</v>
      </c>
      <c r="P524" s="4" t="s">
        <v>40</v>
      </c>
      <c r="Q524" s="10">
        <v>1.0</v>
      </c>
      <c r="R524" s="11">
        <f>Enduser_Deliverytime-Order_Create_Time</f>
        <v>7.75625</v>
      </c>
      <c r="S524" s="11">
        <f>Enduser_Plan_Deliverytime-Order_Create_Time</f>
        <v>6.913194444</v>
      </c>
      <c r="T524" s="11">
        <f>Enduser_Deliverytime-HubVN_Pickup_Time</f>
        <v>0.1229166667</v>
      </c>
      <c r="U524" s="12">
        <f>HubVN_Receiving_Time-HubCN_Pickup_Time</f>
        <v>3.00625</v>
      </c>
      <c r="V524" s="12">
        <f>Plan_HubVN_Receiving_Time-Plan_HubCN_Pickup_Time</f>
        <v>2.000694444</v>
      </c>
      <c r="W524" s="4" t="s">
        <v>41</v>
      </c>
      <c r="X524" s="13" t="str">
        <f>IF(LEFT(Khu_Vực,4)="Quận","Quận","Huyện")</f>
        <v>Huyện</v>
      </c>
      <c r="Y524" s="13" t="str">
        <f>IFS(Grossweight&lt;=1,"A",AND(1&lt;Grossweight,Grossweight&lt;=2),"B",AND(2&lt;Grossweight,Grossweight&lt;=3),"C",AND(3&lt;Grossweight,Grossweight&lt;=4),"D",Grossweight&gt;=4,"E")</f>
        <v>B</v>
      </c>
      <c r="Z52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35000</v>
      </c>
      <c r="AA52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52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14000</v>
      </c>
      <c r="AC524" s="14">
        <f>IF(Carrier_2="ECLogistics",0.167,IF(Carrier_2="LogExpress",0.139,0.104))</f>
        <v>0.167</v>
      </c>
    </row>
    <row r="525" ht="15.75" customHeight="1">
      <c r="A525" s="15" t="s">
        <v>1594</v>
      </c>
      <c r="B525" s="15" t="s">
        <v>1595</v>
      </c>
      <c r="C525" s="15">
        <v>130411.0</v>
      </c>
      <c r="D525" s="15" t="str">
        <f>HubVN_ID</f>
        <v>LECVNTL</v>
      </c>
      <c r="E525" s="15">
        <v>1.0</v>
      </c>
      <c r="F525" s="15">
        <v>1.3</v>
      </c>
      <c r="G525" s="16" t="s">
        <v>1596</v>
      </c>
      <c r="H525" s="15" t="s">
        <v>32</v>
      </c>
      <c r="I525" s="17">
        <v>36000.0</v>
      </c>
      <c r="J525" s="18">
        <v>44649.615277777775</v>
      </c>
      <c r="K525" s="19">
        <v>44654.643055555556</v>
      </c>
      <c r="L525" s="18">
        <v>44655.493055555555</v>
      </c>
      <c r="M525" s="15"/>
      <c r="N525" s="21" t="s">
        <v>33</v>
      </c>
      <c r="O525" s="15">
        <v>0.0</v>
      </c>
      <c r="P525" s="15" t="s">
        <v>40</v>
      </c>
      <c r="Q525" s="22">
        <v>3.0</v>
      </c>
      <c r="R525" s="23">
        <f>Enduser_Deliverytime-Order_Create_Time</f>
        <v>5.877777778</v>
      </c>
      <c r="S525" s="23">
        <f>Enduser_Plan_Deliverytime-Order_Create_Time</f>
        <v>5.027777778</v>
      </c>
      <c r="T525" s="23">
        <f>Enduser_Deliverytime-HubVN_Pickup_Time</f>
        <v>0.09791666667</v>
      </c>
      <c r="U525" s="24">
        <f>HubVN_Receiving_Time-HubCN_Pickup_Time</f>
        <v>5.002777778</v>
      </c>
      <c r="V525" s="24">
        <f>Plan_HubVN_Receiving_Time-Plan_HubCN_Pickup_Time</f>
        <v>1.501388889</v>
      </c>
      <c r="W525" s="15" t="s">
        <v>41</v>
      </c>
      <c r="X525" s="25" t="str">
        <f>IF(LEFT(Khu_Vực,4)="Quận","Quận","Huyện")</f>
        <v>Huyện</v>
      </c>
      <c r="Y525" s="25" t="str">
        <f>IFS(Grossweight&lt;=1,"A",AND(1&lt;Grossweight,Grossweight&lt;=2),"B",AND(2&lt;Grossweight,Grossweight&lt;=3),"C",AND(3&lt;Grossweight,Grossweight&lt;=4),"D",Grossweight&gt;=4,"E")</f>
        <v>B</v>
      </c>
      <c r="Z52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32500</v>
      </c>
      <c r="AA52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52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13000</v>
      </c>
      <c r="AC525" s="26">
        <f>IF(Carrier_2="ECLogistics",0.167,IF(Carrier_2="LogExpress",0.139,0.104))</f>
        <v>0.167</v>
      </c>
    </row>
    <row r="526" ht="15.75" customHeight="1">
      <c r="A526" s="4" t="s">
        <v>1597</v>
      </c>
      <c r="B526" s="4" t="s">
        <v>1598</v>
      </c>
      <c r="C526" s="4">
        <v>130346.0</v>
      </c>
      <c r="D526" s="4" t="str">
        <f>HubVN_ID</f>
        <v>LECVNHĐ</v>
      </c>
      <c r="E526" s="4">
        <v>1.0</v>
      </c>
      <c r="F526" s="4">
        <v>2.7</v>
      </c>
      <c r="G526" s="5" t="s">
        <v>1565</v>
      </c>
      <c r="H526" s="4" t="s">
        <v>32</v>
      </c>
      <c r="I526" s="6">
        <v>35800.0</v>
      </c>
      <c r="J526" s="7">
        <v>44651.55069444444</v>
      </c>
      <c r="K526" s="8">
        <v>44654.67986111111</v>
      </c>
      <c r="L526" s="7">
        <v>44659.43263888889</v>
      </c>
      <c r="M526" s="4"/>
      <c r="N526" s="9" t="s">
        <v>33</v>
      </c>
      <c r="O526" s="4">
        <v>0.0</v>
      </c>
      <c r="P526" s="4" t="s">
        <v>64</v>
      </c>
      <c r="Q526" s="10">
        <v>4.0</v>
      </c>
      <c r="R526" s="11">
        <f>Enduser_Deliverytime-Order_Create_Time</f>
        <v>7.881944444</v>
      </c>
      <c r="S526" s="11">
        <f>Enduser_Plan_Deliverytime-Order_Create_Time</f>
        <v>3.129166667</v>
      </c>
      <c r="T526" s="11">
        <f>Enduser_Deliverytime-HubVN_Pickup_Time</f>
        <v>0.08263888889</v>
      </c>
      <c r="U526" s="12">
        <f>HubVN_Receiving_Time-HubCN_Pickup_Time</f>
        <v>7.005555556</v>
      </c>
      <c r="V526" s="12">
        <f>Plan_HubVN_Receiving_Time-Plan_HubCN_Pickup_Time</f>
        <v>1.504861111</v>
      </c>
      <c r="W526" s="4" t="s">
        <v>45</v>
      </c>
      <c r="X526" s="13" t="str">
        <f>IF(LEFT(Khu_Vực,4)="Quận","Quận","Huyện")</f>
        <v>Quận</v>
      </c>
      <c r="Y526" s="13" t="str">
        <f>IFS(Grossweight&lt;=1,"A",AND(1&lt;Grossweight,Grossweight&lt;=2),"B",AND(2&lt;Grossweight,Grossweight&lt;=3),"C",AND(3&lt;Grossweight,Grossweight&lt;=4),"D",Grossweight&gt;=4,"E")</f>
        <v>C</v>
      </c>
      <c r="Z52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62200</v>
      </c>
      <c r="AA52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52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27000</v>
      </c>
      <c r="AC526" s="14">
        <f>IF(Carrier_2="ECLogistics",0.167,IF(Carrier_2="LogExpress",0.139,0.104))</f>
        <v>0.167</v>
      </c>
    </row>
    <row r="527" ht="15.75" customHeight="1">
      <c r="A527" s="15" t="s">
        <v>1599</v>
      </c>
      <c r="B527" s="15" t="s">
        <v>1600</v>
      </c>
      <c r="C527" s="15">
        <v>130067.0</v>
      </c>
      <c r="D527" s="15" t="str">
        <f>HubVN_ID</f>
        <v>LECVNLB</v>
      </c>
      <c r="E527" s="15">
        <v>4.0</v>
      </c>
      <c r="F527" s="15">
        <v>2.0</v>
      </c>
      <c r="G527" s="16" t="s">
        <v>1601</v>
      </c>
      <c r="H527" s="15" t="s">
        <v>53</v>
      </c>
      <c r="I527" s="17">
        <v>0.0</v>
      </c>
      <c r="J527" s="18">
        <v>44650.54375</v>
      </c>
      <c r="K527" s="19">
        <v>44653.751388888886</v>
      </c>
      <c r="L527" s="18">
        <v>44654.74236111111</v>
      </c>
      <c r="M527" s="15"/>
      <c r="N527" s="21" t="s">
        <v>33</v>
      </c>
      <c r="O527" s="15">
        <v>0.0</v>
      </c>
      <c r="P527" s="15" t="s">
        <v>34</v>
      </c>
      <c r="Q527" s="22">
        <v>3.0</v>
      </c>
      <c r="R527" s="23">
        <f>Enduser_Deliverytime-Order_Create_Time</f>
        <v>4.198611111</v>
      </c>
      <c r="S527" s="23">
        <f>Enduser_Plan_Deliverytime-Order_Create_Time</f>
        <v>3.207638889</v>
      </c>
      <c r="T527" s="23">
        <f>Enduser_Deliverytime-HubVN_Pickup_Time</f>
        <v>0.07708333333</v>
      </c>
      <c r="U527" s="24">
        <f>HubVN_Receiving_Time-HubCN_Pickup_Time</f>
        <v>1.838888889</v>
      </c>
      <c r="V527" s="24">
        <f>Plan_HubVN_Receiving_Time-Plan_HubCN_Pickup_Time</f>
        <v>3.504861111</v>
      </c>
      <c r="W527" s="15" t="s">
        <v>679</v>
      </c>
      <c r="X527" s="25" t="str">
        <f>IF(LEFT(Khu_Vực,4)="Quận","Quận","Huyện")</f>
        <v>Huyện</v>
      </c>
      <c r="Y527" s="25" t="str">
        <f>IFS(Grossweight&lt;=1,"A",AND(1&lt;Grossweight,Grossweight&lt;=2),"B",AND(2&lt;Grossweight,Grossweight&lt;=3),"C",AND(3&lt;Grossweight,Grossweight&lt;=4),"D",Grossweight&gt;=4,"E")</f>
        <v>B</v>
      </c>
      <c r="Z52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20000</v>
      </c>
      <c r="AA527"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52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527" s="26">
        <f>IF(Carrier_2="ECLogistics",0.167,IF(Carrier_2="LogExpress",0.139,0.104))</f>
        <v>0.167</v>
      </c>
    </row>
    <row r="528" ht="15.75" customHeight="1">
      <c r="A528" s="4" t="s">
        <v>1602</v>
      </c>
      <c r="B528" s="4" t="s">
        <v>1603</v>
      </c>
      <c r="C528" s="4">
        <v>130362.0</v>
      </c>
      <c r="D528" s="4" t="str">
        <f>HubVN_ID</f>
        <v>LECVNTL</v>
      </c>
      <c r="E528" s="4">
        <v>1.0</v>
      </c>
      <c r="F528" s="4">
        <v>2.0</v>
      </c>
      <c r="G528" s="5" t="s">
        <v>1604</v>
      </c>
      <c r="H528" s="4" t="s">
        <v>32</v>
      </c>
      <c r="I528" s="6">
        <v>311700.0</v>
      </c>
      <c r="J528" s="7">
        <v>44649.61388888889</v>
      </c>
      <c r="K528" s="8">
        <v>44654.40555555555</v>
      </c>
      <c r="L528" s="7">
        <v>44655.43194444444</v>
      </c>
      <c r="M528" s="4"/>
      <c r="N528" s="9" t="s">
        <v>33</v>
      </c>
      <c r="O528" s="4">
        <v>0.0</v>
      </c>
      <c r="P528" s="4" t="s">
        <v>64</v>
      </c>
      <c r="Q528" s="10">
        <v>3.0</v>
      </c>
      <c r="R528" s="11">
        <f>Enduser_Deliverytime-Order_Create_Time</f>
        <v>5.818055556</v>
      </c>
      <c r="S528" s="11">
        <f>Enduser_Plan_Deliverytime-Order_Create_Time</f>
        <v>4.791666667</v>
      </c>
      <c r="T528" s="11">
        <f>Enduser_Deliverytime-HubVN_Pickup_Time</f>
        <v>0.03541666667</v>
      </c>
      <c r="U528" s="12">
        <f>HubVN_Receiving_Time-HubCN_Pickup_Time</f>
        <v>5.004861111</v>
      </c>
      <c r="V528" s="12">
        <f>Plan_HubVN_Receiving_Time-Plan_HubCN_Pickup_Time</f>
        <v>1.501388889</v>
      </c>
      <c r="W528" s="4" t="s">
        <v>41</v>
      </c>
      <c r="X528" s="13" t="str">
        <f>IF(LEFT(Khu_Vực,4)="Quận","Quận","Huyện")</f>
        <v>Huyện</v>
      </c>
      <c r="Y528" s="13" t="str">
        <f>IFS(Grossweight&lt;=1,"A",AND(1&lt;Grossweight,Grossweight&lt;=2),"B",AND(2&lt;Grossweight,Grossweight&lt;=3),"C",AND(3&lt;Grossweight,Grossweight&lt;=4),"D",Grossweight&gt;=4,"E")</f>
        <v>B</v>
      </c>
      <c r="Z52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22000</v>
      </c>
      <c r="AA52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52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528" s="14">
        <f>IF(Carrier_2="ECLogistics",0.167,IF(Carrier_2="LogExpress",0.139,0.104))</f>
        <v>0.167</v>
      </c>
    </row>
    <row r="529" ht="15.75" customHeight="1">
      <c r="A529" s="15" t="s">
        <v>1605</v>
      </c>
      <c r="B529" s="15" t="s">
        <v>1606</v>
      </c>
      <c r="C529" s="15">
        <v>130339.0</v>
      </c>
      <c r="D529" s="15" t="str">
        <f>HubVN_ID</f>
        <v>LECVNLB</v>
      </c>
      <c r="E529" s="15">
        <v>5.0</v>
      </c>
      <c r="F529" s="15">
        <v>1.7</v>
      </c>
      <c r="G529" s="16" t="s">
        <v>1607</v>
      </c>
      <c r="H529" s="15" t="s">
        <v>53</v>
      </c>
      <c r="I529" s="17">
        <v>0.0</v>
      </c>
      <c r="J529" s="18">
        <v>44649.17152777778</v>
      </c>
      <c r="K529" s="19">
        <v>44653.6625</v>
      </c>
      <c r="L529" s="18">
        <v>44654.49444444444</v>
      </c>
      <c r="M529" s="15"/>
      <c r="N529" s="21" t="s">
        <v>33</v>
      </c>
      <c r="O529" s="15">
        <v>0.0</v>
      </c>
      <c r="P529" s="15" t="s">
        <v>40</v>
      </c>
      <c r="Q529" s="22">
        <v>3.0</v>
      </c>
      <c r="R529" s="23">
        <f>Enduser_Deliverytime-Order_Create_Time</f>
        <v>5.322916667</v>
      </c>
      <c r="S529" s="23">
        <f>Enduser_Plan_Deliverytime-Order_Create_Time</f>
        <v>4.490972222</v>
      </c>
      <c r="T529" s="23">
        <f>Enduser_Deliverytime-HubVN_Pickup_Time</f>
        <v>0.09791666667</v>
      </c>
      <c r="U529" s="24">
        <f>HubVN_Receiving_Time-HubCN_Pickup_Time</f>
        <v>4.001388889</v>
      </c>
      <c r="V529" s="24">
        <f>Plan_HubVN_Receiving_Time-Plan_HubCN_Pickup_Time</f>
        <v>3.002777778</v>
      </c>
      <c r="W529" s="15" t="s">
        <v>120</v>
      </c>
      <c r="X529" s="25" t="str">
        <f>IF(LEFT(Khu_Vực,4)="Quận","Quận","Huyện")</f>
        <v>Quận</v>
      </c>
      <c r="Y529" s="25" t="str">
        <f>IFS(Grossweight&lt;=1,"A",AND(1&lt;Grossweight,Grossweight&lt;=2),"B",AND(2&lt;Grossweight,Grossweight&lt;=3),"C",AND(3&lt;Grossweight,Grossweight&lt;=4),"D",Grossweight&gt;=4,"E")</f>
        <v>B</v>
      </c>
      <c r="Z52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34000</v>
      </c>
      <c r="AA529"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52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18700</v>
      </c>
      <c r="AC529" s="26">
        <f>IF(Carrier_2="ECLogistics",0.167,IF(Carrier_2="LogExpress",0.139,0.104))</f>
        <v>0.104</v>
      </c>
    </row>
    <row r="530" ht="15.75" customHeight="1">
      <c r="A530" s="4" t="s">
        <v>1608</v>
      </c>
      <c r="B530" s="4" t="s">
        <v>1609</v>
      </c>
      <c r="C530" s="4">
        <v>130353.0</v>
      </c>
      <c r="D530" s="4" t="str">
        <f>HubVN_ID</f>
        <v>LECVNLB</v>
      </c>
      <c r="E530" s="4">
        <v>4.0</v>
      </c>
      <c r="F530" s="4">
        <v>1.4</v>
      </c>
      <c r="G530" s="5" t="s">
        <v>1610</v>
      </c>
      <c r="H530" s="4" t="s">
        <v>32</v>
      </c>
      <c r="I530" s="6">
        <v>23000.0</v>
      </c>
      <c r="J530" s="7">
        <v>44648.69930555556</v>
      </c>
      <c r="K530" s="8">
        <v>44653.65833333333</v>
      </c>
      <c r="L530" s="7">
        <v>44654.85763888889</v>
      </c>
      <c r="M530" s="4"/>
      <c r="N530" s="9" t="s">
        <v>33</v>
      </c>
      <c r="O530" s="4">
        <v>0.0</v>
      </c>
      <c r="P530" s="4" t="s">
        <v>34</v>
      </c>
      <c r="Q530" s="10">
        <v>2.0</v>
      </c>
      <c r="R530" s="11">
        <f>Enduser_Deliverytime-Order_Create_Time</f>
        <v>6.158333333</v>
      </c>
      <c r="S530" s="11">
        <f>Enduser_Plan_Deliverytime-Order_Create_Time</f>
        <v>4.959027778</v>
      </c>
      <c r="T530" s="11">
        <f>Enduser_Deliverytime-HubVN_Pickup_Time</f>
        <v>0.2493055556</v>
      </c>
      <c r="U530" s="12">
        <f>HubVN_Receiving_Time-HubCN_Pickup_Time</f>
        <v>3.502083333</v>
      </c>
      <c r="V530" s="12">
        <f>Plan_HubVN_Receiving_Time-Plan_HubCN_Pickup_Time</f>
        <v>3.001388889</v>
      </c>
      <c r="W530" s="4" t="s">
        <v>97</v>
      </c>
      <c r="X530" s="13" t="str">
        <f>IF(LEFT(Khu_Vực,4)="Quận","Quận","Huyện")</f>
        <v>Quận</v>
      </c>
      <c r="Y530" s="13" t="str">
        <f>IFS(Grossweight&lt;=1,"A",AND(1&lt;Grossweight,Grossweight&lt;=2),"B",AND(2&lt;Grossweight,Grossweight&lt;=3),"C",AND(3&lt;Grossweight,Grossweight&lt;=4),"D",Grossweight&gt;=4,"E")</f>
        <v>B</v>
      </c>
      <c r="Z53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14000</v>
      </c>
      <c r="AA530"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53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15400</v>
      </c>
      <c r="AC530" s="14">
        <f>IF(Carrier_2="ECLogistics",0.167,IF(Carrier_2="LogExpress",0.139,0.104))</f>
        <v>0.104</v>
      </c>
    </row>
    <row r="531" ht="15.75" customHeight="1">
      <c r="A531" s="15" t="s">
        <v>1611</v>
      </c>
      <c r="B531" s="15" t="s">
        <v>1612</v>
      </c>
      <c r="C531" s="15">
        <v>130171.0</v>
      </c>
      <c r="D531" s="15" t="str">
        <f>HubVN_ID</f>
        <v>LECVNTL</v>
      </c>
      <c r="E531" s="15">
        <v>1.0</v>
      </c>
      <c r="F531" s="15">
        <v>3.0</v>
      </c>
      <c r="G531" s="16" t="s">
        <v>1613</v>
      </c>
      <c r="H531" s="15" t="s">
        <v>32</v>
      </c>
      <c r="I531" s="17">
        <v>763200.0</v>
      </c>
      <c r="J531" s="18">
        <v>44649.32916666667</v>
      </c>
      <c r="K531" s="19">
        <v>44652.64236111111</v>
      </c>
      <c r="L531" s="18">
        <v>44653.46805555555</v>
      </c>
      <c r="M531" s="15"/>
      <c r="N531" s="21" t="s">
        <v>33</v>
      </c>
      <c r="O531" s="15">
        <v>0.0</v>
      </c>
      <c r="P531" s="15" t="s">
        <v>40</v>
      </c>
      <c r="Q531" s="22">
        <v>3.0</v>
      </c>
      <c r="R531" s="23">
        <f>Enduser_Deliverytime-Order_Create_Time</f>
        <v>4.138888889</v>
      </c>
      <c r="S531" s="23">
        <f>Enduser_Plan_Deliverytime-Order_Create_Time</f>
        <v>3.313194444</v>
      </c>
      <c r="T531" s="23">
        <f>Enduser_Deliverytime-HubVN_Pickup_Time</f>
        <v>0.1229166667</v>
      </c>
      <c r="U531" s="24">
        <f>HubVN_Receiving_Time-HubCN_Pickup_Time</f>
        <v>2.005555556</v>
      </c>
      <c r="V531" s="24">
        <f>Plan_HubVN_Receiving_Time-Plan_HubCN_Pickup_Time</f>
        <v>3.502083333</v>
      </c>
      <c r="W531" s="15" t="s">
        <v>49</v>
      </c>
      <c r="X531" s="25" t="str">
        <f>IF(LEFT(Khu_Vực,4)="Quận","Quận","Huyện")</f>
        <v>Quận</v>
      </c>
      <c r="Y531" s="25" t="str">
        <f>IFS(Grossweight&lt;=1,"A",AND(1&lt;Grossweight,Grossweight&lt;=2),"B",AND(2&lt;Grossweight,Grossweight&lt;=3),"C",AND(3&lt;Grossweight,Grossweight&lt;=4),"D",Grossweight&gt;=4,"E")</f>
        <v>C</v>
      </c>
      <c r="Z53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60000</v>
      </c>
      <c r="AA53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53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30000</v>
      </c>
      <c r="AC531" s="26">
        <f>IF(Carrier_2="ECLogistics",0.167,IF(Carrier_2="LogExpress",0.139,0.104))</f>
        <v>0.167</v>
      </c>
    </row>
    <row r="532" ht="15.75" customHeight="1">
      <c r="A532" s="4" t="s">
        <v>1614</v>
      </c>
      <c r="B532" s="4" t="s">
        <v>1615</v>
      </c>
      <c r="C532" s="4">
        <v>130392.0</v>
      </c>
      <c r="D532" s="4" t="str">
        <f>HubVN_ID</f>
        <v>LECVNTL</v>
      </c>
      <c r="E532" s="4">
        <v>5.0</v>
      </c>
      <c r="F532" s="4">
        <v>3.4</v>
      </c>
      <c r="G532" s="5" t="s">
        <v>1616</v>
      </c>
      <c r="H532" s="4" t="s">
        <v>32</v>
      </c>
      <c r="I532" s="6">
        <v>2500.0</v>
      </c>
      <c r="J532" s="7">
        <v>44645.38263888889</v>
      </c>
      <c r="K532" s="8">
        <v>44652.6625</v>
      </c>
      <c r="L532" s="7">
        <v>44652.72222222222</v>
      </c>
      <c r="M532" s="4"/>
      <c r="N532" s="9" t="s">
        <v>33</v>
      </c>
      <c r="O532" s="4">
        <v>0.0</v>
      </c>
      <c r="P532" s="4" t="s">
        <v>34</v>
      </c>
      <c r="Q532" s="10">
        <v>1.0</v>
      </c>
      <c r="R532" s="11">
        <f>Enduser_Deliverytime-Order_Create_Time</f>
        <v>7.339583333</v>
      </c>
      <c r="S532" s="11">
        <f>Enduser_Plan_Deliverytime-Order_Create_Time</f>
        <v>7.279861111</v>
      </c>
      <c r="T532" s="11">
        <f>Enduser_Deliverytime-HubVN_Pickup_Time</f>
        <v>0.07708333333</v>
      </c>
      <c r="U532" s="12">
        <f>HubVN_Receiving_Time-HubCN_Pickup_Time</f>
        <v>3.001388889</v>
      </c>
      <c r="V532" s="12">
        <f>Plan_HubVN_Receiving_Time-Plan_HubCN_Pickup_Time</f>
        <v>1.504166667</v>
      </c>
      <c r="W532" s="4" t="s">
        <v>49</v>
      </c>
      <c r="X532" s="13" t="str">
        <f>IF(LEFT(Khu_Vực,4)="Quận","Quận","Huyện")</f>
        <v>Quận</v>
      </c>
      <c r="Y532" s="13" t="str">
        <f>IFS(Grossweight&lt;=1,"A",AND(1&lt;Grossweight,Grossweight&lt;=2),"B",AND(2&lt;Grossweight,Grossweight&lt;=3),"C",AND(3&lt;Grossweight,Grossweight&lt;=4),"D",Grossweight&gt;=4,"E")</f>
        <v>D</v>
      </c>
      <c r="Z53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34000</v>
      </c>
      <c r="AA532"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53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34000</v>
      </c>
      <c r="AC532" s="14">
        <f>IF(Carrier_2="ECLogistics",0.167,IF(Carrier_2="LogExpress",0.139,0.104))</f>
        <v>0.167</v>
      </c>
    </row>
    <row r="533" ht="15.75" customHeight="1">
      <c r="A533" s="15" t="s">
        <v>1617</v>
      </c>
      <c r="B533" s="15" t="s">
        <v>1618</v>
      </c>
      <c r="C533" s="15">
        <v>130354.0</v>
      </c>
      <c r="D533" s="15" t="str">
        <f>HubVN_ID</f>
        <v>LECVNHĐ</v>
      </c>
      <c r="E533" s="15">
        <v>1.0</v>
      </c>
      <c r="F533" s="15">
        <v>1.2</v>
      </c>
      <c r="G533" s="16" t="s">
        <v>1619</v>
      </c>
      <c r="H533" s="15" t="s">
        <v>32</v>
      </c>
      <c r="I533" s="17">
        <v>76000.0</v>
      </c>
      <c r="J533" s="18">
        <v>44651.63125</v>
      </c>
      <c r="K533" s="19">
        <v>44654.42847222222</v>
      </c>
      <c r="L533" s="18">
        <v>44659.74097222222</v>
      </c>
      <c r="M533" s="15"/>
      <c r="N533" s="21" t="s">
        <v>33</v>
      </c>
      <c r="O533" s="15">
        <v>0.0</v>
      </c>
      <c r="P533" s="15" t="s">
        <v>40</v>
      </c>
      <c r="Q533" s="22">
        <v>4.0</v>
      </c>
      <c r="R533" s="23">
        <f>Enduser_Deliverytime-Order_Create_Time</f>
        <v>8.109722222</v>
      </c>
      <c r="S533" s="23">
        <f>Enduser_Plan_Deliverytime-Order_Create_Time</f>
        <v>2.797222222</v>
      </c>
      <c r="T533" s="23">
        <f>Enduser_Deliverytime-HubVN_Pickup_Time</f>
        <v>0.3527777778</v>
      </c>
      <c r="U533" s="24">
        <f>HubVN_Receiving_Time-HubCN_Pickup_Time</f>
        <v>6.00625</v>
      </c>
      <c r="V533" s="24">
        <f>Plan_HubVN_Receiving_Time-Plan_HubCN_Pickup_Time</f>
        <v>3.503472222</v>
      </c>
      <c r="W533" s="15" t="s">
        <v>45</v>
      </c>
      <c r="X533" s="25" t="str">
        <f>IF(LEFT(Khu_Vực,4)="Quận","Quận","Huyện")</f>
        <v>Quận</v>
      </c>
      <c r="Y533" s="25" t="str">
        <f>IFS(Grossweight&lt;=1,"A",AND(1&lt;Grossweight,Grossweight&lt;=2),"B",AND(2&lt;Grossweight,Grossweight&lt;=3),"C",AND(3&lt;Grossweight,Grossweight&lt;=4),"D",Grossweight&gt;=4,"E")</f>
        <v>B</v>
      </c>
      <c r="Z53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24000</v>
      </c>
      <c r="AA533"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53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13200</v>
      </c>
      <c r="AC533" s="26">
        <f>IF(Carrier_2="ECLogistics",0.167,IF(Carrier_2="LogExpress",0.139,0.104))</f>
        <v>0.104</v>
      </c>
    </row>
    <row r="534" ht="15.75" customHeight="1">
      <c r="A534" s="4" t="s">
        <v>1620</v>
      </c>
      <c r="B534" s="4" t="s">
        <v>1621</v>
      </c>
      <c r="C534" s="4">
        <v>130349.0</v>
      </c>
      <c r="D534" s="4" t="str">
        <f>HubVN_ID</f>
        <v>LECVNHĐ</v>
      </c>
      <c r="E534" s="4">
        <v>3.0</v>
      </c>
      <c r="F534" s="4">
        <v>2.4</v>
      </c>
      <c r="G534" s="5" t="s">
        <v>1622</v>
      </c>
      <c r="H534" s="4" t="s">
        <v>53</v>
      </c>
      <c r="I534" s="6">
        <v>0.0</v>
      </c>
      <c r="J534" s="7">
        <v>44649.17916666667</v>
      </c>
      <c r="K534" s="8">
        <v>44653.50069444445</v>
      </c>
      <c r="L534" s="7">
        <v>44654.43125</v>
      </c>
      <c r="M534" s="4"/>
      <c r="N534" s="9" t="s">
        <v>33</v>
      </c>
      <c r="O534" s="4">
        <v>0.0</v>
      </c>
      <c r="P534" s="4" t="s">
        <v>64</v>
      </c>
      <c r="Q534" s="10">
        <v>3.0</v>
      </c>
      <c r="R534" s="11">
        <f>Enduser_Deliverytime-Order_Create_Time</f>
        <v>5.252083333</v>
      </c>
      <c r="S534" s="11">
        <f>Enduser_Plan_Deliverytime-Order_Create_Time</f>
        <v>4.321527778</v>
      </c>
      <c r="T534" s="11">
        <f>Enduser_Deliverytime-HubVN_Pickup_Time</f>
        <v>0.03680555556</v>
      </c>
      <c r="U534" s="12">
        <f>HubVN_Receiving_Time-HubCN_Pickup_Time</f>
        <v>4.001388889</v>
      </c>
      <c r="V534" s="12">
        <f>Plan_HubVN_Receiving_Time-Plan_HubCN_Pickup_Time</f>
        <v>1.503472222</v>
      </c>
      <c r="W534" s="4" t="s">
        <v>1193</v>
      </c>
      <c r="X534" s="13" t="str">
        <f>IF(LEFT(Khu_Vực,4)="Quận","Quận","Huyện")</f>
        <v>Huyện</v>
      </c>
      <c r="Y534" s="13" t="str">
        <f>IFS(Grossweight&lt;=1,"A",AND(1&lt;Grossweight,Grossweight&lt;=2),"B",AND(2&lt;Grossweight,Grossweight&lt;=3),"C",AND(3&lt;Grossweight,Grossweight&lt;=4),"D",Grossweight&gt;=4,"E")</f>
        <v>C</v>
      </c>
      <c r="Z53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60400</v>
      </c>
      <c r="AA53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53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24000</v>
      </c>
      <c r="AC534" s="14">
        <f>IF(Carrier_2="ECLogistics",0.167,IF(Carrier_2="LogExpress",0.139,0.104))</f>
        <v>0.167</v>
      </c>
    </row>
    <row r="535" ht="15.75" customHeight="1">
      <c r="A535" s="15" t="s">
        <v>1623</v>
      </c>
      <c r="B535" s="15" t="s">
        <v>1624</v>
      </c>
      <c r="C535" s="15">
        <v>130327.0</v>
      </c>
      <c r="D535" s="15" t="str">
        <f>HubVN_ID</f>
        <v>LECVNTL</v>
      </c>
      <c r="E535" s="15">
        <v>1.0</v>
      </c>
      <c r="F535" s="15">
        <v>2.5</v>
      </c>
      <c r="G535" s="16" t="s">
        <v>1625</v>
      </c>
      <c r="H535" s="15" t="s">
        <v>32</v>
      </c>
      <c r="I535" s="17">
        <v>149500.0</v>
      </c>
      <c r="J535" s="18">
        <v>44646.56597222222</v>
      </c>
      <c r="K535" s="19">
        <v>44651.40277777778</v>
      </c>
      <c r="L535" s="18">
        <v>44652.53194444445</v>
      </c>
      <c r="M535" s="15"/>
      <c r="N535" s="21" t="s">
        <v>33</v>
      </c>
      <c r="O535" s="15">
        <v>0.0</v>
      </c>
      <c r="P535" s="15" t="s">
        <v>34</v>
      </c>
      <c r="Q535" s="22">
        <v>3.0</v>
      </c>
      <c r="R535" s="23">
        <f>Enduser_Deliverytime-Order_Create_Time</f>
        <v>5.965972222</v>
      </c>
      <c r="S535" s="23">
        <f>Enduser_Plan_Deliverytime-Order_Create_Time</f>
        <v>4.836805556</v>
      </c>
      <c r="T535" s="23">
        <f>Enduser_Deliverytime-HubVN_Pickup_Time</f>
        <v>0.1618055556</v>
      </c>
      <c r="U535" s="24">
        <f>HubVN_Receiving_Time-HubCN_Pickup_Time</f>
        <v>5.001388889</v>
      </c>
      <c r="V535" s="24">
        <f>Plan_HubVN_Receiving_Time-Plan_HubCN_Pickup_Time</f>
        <v>2.005555556</v>
      </c>
      <c r="W535" s="15" t="s">
        <v>49</v>
      </c>
      <c r="X535" s="25" t="str">
        <f>IF(LEFT(Khu_Vực,4)="Quận","Quận","Huyện")</f>
        <v>Quận</v>
      </c>
      <c r="Y535" s="25" t="str">
        <f>IFS(Grossweight&lt;=1,"A",AND(1&lt;Grossweight,Grossweight&lt;=2),"B",AND(2&lt;Grossweight,Grossweight&lt;=3),"C",AND(3&lt;Grossweight,Grossweight&lt;=4),"D",Grossweight&gt;=4,"E")</f>
        <v>C</v>
      </c>
      <c r="Z53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25000</v>
      </c>
      <c r="AA53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53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25000</v>
      </c>
      <c r="AC535" s="26">
        <f>IF(Carrier_2="ECLogistics",0.167,IF(Carrier_2="LogExpress",0.139,0.104))</f>
        <v>0.167</v>
      </c>
    </row>
    <row r="536" ht="15.75" customHeight="1">
      <c r="A536" s="4" t="s">
        <v>1626</v>
      </c>
      <c r="B536" s="4" t="s">
        <v>1627</v>
      </c>
      <c r="C536" s="4">
        <v>130100.0</v>
      </c>
      <c r="D536" s="4" t="str">
        <f>HubVN_ID</f>
        <v>LECVNLB</v>
      </c>
      <c r="E536" s="4">
        <v>1.0</v>
      </c>
      <c r="F536" s="4">
        <v>2.0</v>
      </c>
      <c r="G536" s="5" t="s">
        <v>1628</v>
      </c>
      <c r="H536" s="4" t="s">
        <v>32</v>
      </c>
      <c r="I536" s="6">
        <v>131800.0</v>
      </c>
      <c r="J536" s="7">
        <v>44649.38125</v>
      </c>
      <c r="K536" s="8">
        <v>44652.43402777778</v>
      </c>
      <c r="L536" s="7">
        <v>44653.48125</v>
      </c>
      <c r="M536" s="4"/>
      <c r="N536" s="9" t="s">
        <v>33</v>
      </c>
      <c r="O536" s="4">
        <v>0.0</v>
      </c>
      <c r="P536" s="4" t="s">
        <v>40</v>
      </c>
      <c r="Q536" s="10">
        <v>3.0</v>
      </c>
      <c r="R536" s="11">
        <f>Enduser_Deliverytime-Order_Create_Time</f>
        <v>4.1</v>
      </c>
      <c r="S536" s="11">
        <f>Enduser_Plan_Deliverytime-Order_Create_Time</f>
        <v>3.052777778</v>
      </c>
      <c r="T536" s="11">
        <f>Enduser_Deliverytime-HubVN_Pickup_Time</f>
        <v>0.1027777778</v>
      </c>
      <c r="U536" s="12">
        <f>HubVN_Receiving_Time-HubCN_Pickup_Time</f>
        <v>2.004166667</v>
      </c>
      <c r="V536" s="12">
        <f>Plan_HubVN_Receiving_Time-Plan_HubCN_Pickup_Time</f>
        <v>1.504861111</v>
      </c>
      <c r="W536" s="4" t="s">
        <v>57</v>
      </c>
      <c r="X536" s="13" t="str">
        <f>IF(LEFT(Khu_Vực,4)="Quận","Quận","Huyện")</f>
        <v>Quận</v>
      </c>
      <c r="Y536" s="13" t="str">
        <f>IFS(Grossweight&lt;=1,"A",AND(1&lt;Grossweight,Grossweight&lt;=2),"B",AND(2&lt;Grossweight,Grossweight&lt;=3),"C",AND(3&lt;Grossweight,Grossweight&lt;=4),"D",Grossweight&gt;=4,"E")</f>
        <v>B</v>
      </c>
      <c r="Z53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40000</v>
      </c>
      <c r="AA536"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53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22000</v>
      </c>
      <c r="AC536" s="14">
        <f>IF(Carrier_2="ECLogistics",0.167,IF(Carrier_2="LogExpress",0.139,0.104))</f>
        <v>0.104</v>
      </c>
    </row>
    <row r="537" ht="15.75" customHeight="1">
      <c r="A537" s="15" t="s">
        <v>1629</v>
      </c>
      <c r="B537" s="15" t="s">
        <v>1255</v>
      </c>
      <c r="C537" s="15">
        <v>130003.0</v>
      </c>
      <c r="D537" s="15" t="str">
        <f>HubVN_ID</f>
        <v>LECVNTL</v>
      </c>
      <c r="E537" s="15">
        <v>3.0</v>
      </c>
      <c r="F537" s="15">
        <v>3.9</v>
      </c>
      <c r="G537" s="16" t="s">
        <v>1630</v>
      </c>
      <c r="H537" s="15" t="s">
        <v>32</v>
      </c>
      <c r="I537" s="17">
        <v>1800.0</v>
      </c>
      <c r="J537" s="18">
        <v>44650.54513888889</v>
      </c>
      <c r="K537" s="19">
        <v>44653.63055555556</v>
      </c>
      <c r="L537" s="18">
        <v>44654.80763888889</v>
      </c>
      <c r="M537" s="15"/>
      <c r="N537" s="21" t="s">
        <v>33</v>
      </c>
      <c r="O537" s="15">
        <v>0.0</v>
      </c>
      <c r="P537" s="15" t="s">
        <v>40</v>
      </c>
      <c r="Q537" s="22">
        <v>3.0</v>
      </c>
      <c r="R537" s="23">
        <f>Enduser_Deliverytime-Order_Create_Time</f>
        <v>4.2625</v>
      </c>
      <c r="S537" s="23">
        <f>Enduser_Plan_Deliverytime-Order_Create_Time</f>
        <v>3.085416667</v>
      </c>
      <c r="T537" s="23">
        <f>Enduser_Deliverytime-HubVN_Pickup_Time</f>
        <v>0.1680555556</v>
      </c>
      <c r="U537" s="24">
        <f>HubVN_Receiving_Time-HubCN_Pickup_Time</f>
        <v>1.836805556</v>
      </c>
      <c r="V537" s="24">
        <f>Plan_HubVN_Receiving_Time-Plan_HubCN_Pickup_Time</f>
        <v>3.500694444</v>
      </c>
      <c r="W537" s="15" t="s">
        <v>49</v>
      </c>
      <c r="X537" s="25" t="str">
        <f>IF(LEFT(Khu_Vực,4)="Quận","Quận","Huyện")</f>
        <v>Quận</v>
      </c>
      <c r="Y537" s="25" t="str">
        <f>IFS(Grossweight&lt;=1,"A",AND(1&lt;Grossweight,Grossweight&lt;=2),"B",AND(2&lt;Grossweight,Grossweight&lt;=3),"C",AND(3&lt;Grossweight,Grossweight&lt;=4),"D",Grossweight&gt;=4,"E")</f>
        <v>D</v>
      </c>
      <c r="Z53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62250</v>
      </c>
      <c r="AA537"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53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39000</v>
      </c>
      <c r="AC537" s="26">
        <f>IF(Carrier_2="ECLogistics",0.167,IF(Carrier_2="LogExpress",0.139,0.104))</f>
        <v>0.167</v>
      </c>
    </row>
    <row r="538" ht="15.75" customHeight="1">
      <c r="A538" s="4" t="s">
        <v>1631</v>
      </c>
      <c r="B538" s="4" t="s">
        <v>1632</v>
      </c>
      <c r="C538" s="4">
        <v>130044.0</v>
      </c>
      <c r="D538" s="4" t="str">
        <f>HubVN_ID</f>
        <v>LECVNLB</v>
      </c>
      <c r="E538" s="4">
        <v>2.0</v>
      </c>
      <c r="F538" s="4">
        <v>3.5</v>
      </c>
      <c r="G538" s="5" t="s">
        <v>1633</v>
      </c>
      <c r="H538" s="4" t="s">
        <v>53</v>
      </c>
      <c r="I538" s="6">
        <v>0.0</v>
      </c>
      <c r="J538" s="7">
        <v>44649.32986111111</v>
      </c>
      <c r="K538" s="8">
        <v>44655.39027777778</v>
      </c>
      <c r="L538" s="7">
        <v>44655.743055555555</v>
      </c>
      <c r="M538" s="4"/>
      <c r="N538" s="9" t="s">
        <v>33</v>
      </c>
      <c r="O538" s="4">
        <v>0.0</v>
      </c>
      <c r="P538" s="4" t="s">
        <v>64</v>
      </c>
      <c r="Q538" s="10">
        <v>2.0</v>
      </c>
      <c r="R538" s="11">
        <f>Enduser_Deliverytime-Order_Create_Time</f>
        <v>6.413194444</v>
      </c>
      <c r="S538" s="11">
        <f>Enduser_Plan_Deliverytime-Order_Create_Time</f>
        <v>6.060416667</v>
      </c>
      <c r="T538" s="11">
        <f>Enduser_Deliverytime-HubVN_Pickup_Time</f>
        <v>0.1236111111</v>
      </c>
      <c r="U538" s="12">
        <f>HubVN_Receiving_Time-HubCN_Pickup_Time</f>
        <v>2.502777778</v>
      </c>
      <c r="V538" s="12">
        <f>Plan_HubVN_Receiving_Time-Plan_HubCN_Pickup_Time</f>
        <v>1.503472222</v>
      </c>
      <c r="W538" s="4" t="s">
        <v>35</v>
      </c>
      <c r="X538" s="13" t="str">
        <f>IF(LEFT(Khu_Vực,4)="Quận","Quận","Huyện")</f>
        <v>Quận</v>
      </c>
      <c r="Y538" s="13" t="str">
        <f>IFS(Grossweight&lt;=1,"A",AND(1&lt;Grossweight,Grossweight&lt;=2),"B",AND(2&lt;Grossweight,Grossweight&lt;=3),"C",AND(3&lt;Grossweight,Grossweight&lt;=4),"D",Grossweight&gt;=4,"E")</f>
        <v>D</v>
      </c>
      <c r="Z53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67000</v>
      </c>
      <c r="AA53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53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35000</v>
      </c>
      <c r="AC538" s="14">
        <f>IF(Carrier_2="ECLogistics",0.167,IF(Carrier_2="LogExpress",0.139,0.104))</f>
        <v>0.167</v>
      </c>
    </row>
    <row r="539" ht="15.75" customHeight="1">
      <c r="A539" s="15" t="s">
        <v>1634</v>
      </c>
      <c r="B539" s="15" t="s">
        <v>1635</v>
      </c>
      <c r="C539" s="15">
        <v>130352.0</v>
      </c>
      <c r="D539" s="15" t="str">
        <f>HubVN_ID</f>
        <v>LECVNLB</v>
      </c>
      <c r="E539" s="15">
        <v>3.0</v>
      </c>
      <c r="F539" s="15">
        <v>4.8</v>
      </c>
      <c r="G539" s="16" t="s">
        <v>1636</v>
      </c>
      <c r="H539" s="15" t="s">
        <v>32</v>
      </c>
      <c r="I539" s="17">
        <v>88800.0</v>
      </c>
      <c r="J539" s="18">
        <v>44645.38055555556</v>
      </c>
      <c r="K539" s="19">
        <v>44652.76527777778</v>
      </c>
      <c r="L539" s="18">
        <v>44652.67083333333</v>
      </c>
      <c r="M539" s="15"/>
      <c r="N539" s="21" t="s">
        <v>33</v>
      </c>
      <c r="O539" s="15">
        <v>0.0</v>
      </c>
      <c r="P539" s="15" t="s">
        <v>40</v>
      </c>
      <c r="Q539" s="22">
        <v>1.0</v>
      </c>
      <c r="R539" s="23">
        <f>Enduser_Deliverytime-Order_Create_Time</f>
        <v>7.290277778</v>
      </c>
      <c r="S539" s="23">
        <f>Enduser_Plan_Deliverytime-Order_Create_Time</f>
        <v>7.384722222</v>
      </c>
      <c r="T539" s="23">
        <f>Enduser_Deliverytime-HubVN_Pickup_Time</f>
        <v>0.09027777777</v>
      </c>
      <c r="U539" s="24">
        <f>HubVN_Receiving_Time-HubCN_Pickup_Time</f>
        <v>3.00625</v>
      </c>
      <c r="V539" s="24">
        <f>Plan_HubVN_Receiving_Time-Plan_HubCN_Pickup_Time</f>
        <v>3.505555556</v>
      </c>
      <c r="W539" s="15" t="s">
        <v>1384</v>
      </c>
      <c r="X539" s="25" t="str">
        <f>IF(LEFT(Khu_Vực,4)="Quận","Quận","Huyện")</f>
        <v>Huyện</v>
      </c>
      <c r="Y539" s="25" t="str">
        <f>IFS(Grossweight&lt;=1,"A",AND(1&lt;Grossweight,Grossweight&lt;=2),"B",AND(2&lt;Grossweight,Grossweight&lt;=3),"C",AND(3&lt;Grossweight,Grossweight&lt;=4),"D",Grossweight&gt;=4,"E")</f>
        <v>E</v>
      </c>
      <c r="Z53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85000</v>
      </c>
      <c r="AA53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53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48000</v>
      </c>
      <c r="AC539" s="26">
        <f>IF(Carrier_2="ECLogistics",0.167,IF(Carrier_2="LogExpress",0.139,0.104))</f>
        <v>0.167</v>
      </c>
    </row>
    <row r="540" ht="15.75" customHeight="1">
      <c r="A540" s="4" t="s">
        <v>1637</v>
      </c>
      <c r="B540" s="4" t="s">
        <v>1638</v>
      </c>
      <c r="C540" s="4">
        <v>130356.0</v>
      </c>
      <c r="D540" s="4" t="str">
        <f>HubVN_ID</f>
        <v>LECVNTL</v>
      </c>
      <c r="E540" s="4">
        <v>2.0</v>
      </c>
      <c r="F540" s="4">
        <v>1.4</v>
      </c>
      <c r="G540" s="5" t="s">
        <v>1639</v>
      </c>
      <c r="H540" s="4" t="s">
        <v>32</v>
      </c>
      <c r="I540" s="6">
        <v>116500.0</v>
      </c>
      <c r="J540" s="7">
        <v>44647.33472222222</v>
      </c>
      <c r="K540" s="8">
        <v>44652.66111111111</v>
      </c>
      <c r="L540" s="7">
        <v>44652.85486111111</v>
      </c>
      <c r="M540" s="4"/>
      <c r="N540" s="9" t="s">
        <v>33</v>
      </c>
      <c r="O540" s="4">
        <v>0.0</v>
      </c>
      <c r="P540" s="4" t="s">
        <v>34</v>
      </c>
      <c r="Q540" s="10">
        <v>3.0</v>
      </c>
      <c r="R540" s="11">
        <f>Enduser_Deliverytime-Order_Create_Time</f>
        <v>5.520138889</v>
      </c>
      <c r="S540" s="11">
        <f>Enduser_Plan_Deliverytime-Order_Create_Time</f>
        <v>5.326388889</v>
      </c>
      <c r="T540" s="11">
        <f>Enduser_Deliverytime-HubVN_Pickup_Time</f>
        <v>0.2451388889</v>
      </c>
      <c r="U540" s="12">
        <f>HubVN_Receiving_Time-HubCN_Pickup_Time</f>
        <v>3.003472222</v>
      </c>
      <c r="V540" s="12">
        <f>Plan_HubVN_Receiving_Time-Plan_HubCN_Pickup_Time</f>
        <v>3.503472222</v>
      </c>
      <c r="W540" s="4" t="s">
        <v>1384</v>
      </c>
      <c r="X540" s="13" t="str">
        <f>IF(LEFT(Khu_Vực,4)="Quận","Quận","Huyện")</f>
        <v>Huyện</v>
      </c>
      <c r="Y540" s="13" t="str">
        <f>IFS(Grossweight&lt;=1,"A",AND(1&lt;Grossweight,Grossweight&lt;=2),"B",AND(2&lt;Grossweight,Grossweight&lt;=3),"C",AND(3&lt;Grossweight,Grossweight&lt;=4),"D",Grossweight&gt;=4,"E")</f>
        <v>B</v>
      </c>
      <c r="Z54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14000</v>
      </c>
      <c r="AA54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54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14000</v>
      </c>
      <c r="AC540" s="14">
        <f>IF(Carrier_2="ECLogistics",0.167,IF(Carrier_2="LogExpress",0.139,0.104))</f>
        <v>0.167</v>
      </c>
    </row>
    <row r="541" ht="15.75" customHeight="1">
      <c r="A541" s="15" t="s">
        <v>1640</v>
      </c>
      <c r="B541" s="15" t="s">
        <v>1641</v>
      </c>
      <c r="C541" s="15">
        <v>130351.0</v>
      </c>
      <c r="D541" s="15" t="str">
        <f>HubVN_ID</f>
        <v>LECVNHĐ</v>
      </c>
      <c r="E541" s="15">
        <v>3.0</v>
      </c>
      <c r="F541" s="15">
        <v>3.7</v>
      </c>
      <c r="G541" s="16" t="s">
        <v>1642</v>
      </c>
      <c r="H541" s="15" t="s">
        <v>53</v>
      </c>
      <c r="I541" s="17">
        <v>0.0</v>
      </c>
      <c r="J541" s="18">
        <v>44647.705555555556</v>
      </c>
      <c r="K541" s="19">
        <v>44653.69236111111</v>
      </c>
      <c r="L541" s="18">
        <v>44654.459027777775</v>
      </c>
      <c r="M541" s="15"/>
      <c r="N541" s="21" t="s">
        <v>33</v>
      </c>
      <c r="O541" s="15">
        <v>0.0</v>
      </c>
      <c r="P541" s="15" t="s">
        <v>40</v>
      </c>
      <c r="Q541" s="22">
        <v>2.0</v>
      </c>
      <c r="R541" s="23">
        <f>Enduser_Deliverytime-Order_Create_Time</f>
        <v>6.753472222</v>
      </c>
      <c r="S541" s="23">
        <f>Enduser_Plan_Deliverytime-Order_Create_Time</f>
        <v>5.986805556</v>
      </c>
      <c r="T541" s="23">
        <f>Enduser_Deliverytime-HubVN_Pickup_Time</f>
        <v>0.1194444444</v>
      </c>
      <c r="U541" s="24">
        <f>HubVN_Receiving_Time-HubCN_Pickup_Time</f>
        <v>4.004166667</v>
      </c>
      <c r="V541" s="24">
        <f>Plan_HubVN_Receiving_Time-Plan_HubCN_Pickup_Time</f>
        <v>1.502777778</v>
      </c>
      <c r="W541" s="15" t="s">
        <v>137</v>
      </c>
      <c r="X541" s="25" t="str">
        <f>IF(LEFT(Khu_Vực,4)="Quận","Quận","Huyện")</f>
        <v>Quận</v>
      </c>
      <c r="Y541" s="25" t="str">
        <f>IFS(Grossweight&lt;=1,"A",AND(1&lt;Grossweight,Grossweight&lt;=2),"B",AND(2&lt;Grossweight,Grossweight&lt;=3),"C",AND(3&lt;Grossweight,Grossweight&lt;=4),"D",Grossweight&gt;=4,"E")</f>
        <v>D</v>
      </c>
      <c r="Z54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61750</v>
      </c>
      <c r="AA54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54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37000</v>
      </c>
      <c r="AC541" s="26">
        <f>IF(Carrier_2="ECLogistics",0.167,IF(Carrier_2="LogExpress",0.139,0.104))</f>
        <v>0.167</v>
      </c>
    </row>
    <row r="542" ht="15.75" customHeight="1">
      <c r="A542" s="4" t="s">
        <v>1643</v>
      </c>
      <c r="B542" s="4" t="s">
        <v>1644</v>
      </c>
      <c r="C542" s="4">
        <v>130004.0</v>
      </c>
      <c r="D542" s="4" t="str">
        <f>HubVN_ID</f>
        <v>LECVNTL</v>
      </c>
      <c r="E542" s="4">
        <v>5.0</v>
      </c>
      <c r="F542" s="4">
        <v>1.3</v>
      </c>
      <c r="G542" s="5" t="s">
        <v>1645</v>
      </c>
      <c r="H542" s="4" t="s">
        <v>53</v>
      </c>
      <c r="I542" s="6">
        <v>0.0</v>
      </c>
      <c r="J542" s="7">
        <v>44647.88125</v>
      </c>
      <c r="K542" s="8">
        <v>44652.634722222225</v>
      </c>
      <c r="L542" s="7">
        <v>44653.58888888889</v>
      </c>
      <c r="M542" s="4"/>
      <c r="N542" s="9" t="s">
        <v>33</v>
      </c>
      <c r="O542" s="4">
        <v>0.0</v>
      </c>
      <c r="P542" s="4" t="s">
        <v>34</v>
      </c>
      <c r="Q542" s="10">
        <v>3.0</v>
      </c>
      <c r="R542" s="11">
        <f>Enduser_Deliverytime-Order_Create_Time</f>
        <v>5.707638889</v>
      </c>
      <c r="S542" s="11">
        <f>Enduser_Plan_Deliverytime-Order_Create_Time</f>
        <v>4.753472222</v>
      </c>
      <c r="T542" s="11">
        <f>Enduser_Deliverytime-HubVN_Pickup_Time</f>
        <v>0.2048611111</v>
      </c>
      <c r="U542" s="12">
        <f>HubVN_Receiving_Time-HubCN_Pickup_Time</f>
        <v>2.004861111</v>
      </c>
      <c r="V542" s="12">
        <f>Plan_HubVN_Receiving_Time-Plan_HubCN_Pickup_Time</f>
        <v>1.503472222</v>
      </c>
      <c r="W542" s="4" t="s">
        <v>41</v>
      </c>
      <c r="X542" s="13" t="str">
        <f>IF(LEFT(Khu_Vực,4)="Quận","Quận","Huyện")</f>
        <v>Huyện</v>
      </c>
      <c r="Y542" s="13" t="str">
        <f>IFS(Grossweight&lt;=1,"A",AND(1&lt;Grossweight,Grossweight&lt;=2),"B",AND(2&lt;Grossweight,Grossweight&lt;=3),"C",AND(3&lt;Grossweight,Grossweight&lt;=4),"D",Grossweight&gt;=4,"E")</f>
        <v>B</v>
      </c>
      <c r="Z54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13000</v>
      </c>
      <c r="AA542"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54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13000</v>
      </c>
      <c r="AC542" s="14">
        <f>IF(Carrier_2="ECLogistics",0.167,IF(Carrier_2="LogExpress",0.139,0.104))</f>
        <v>0.167</v>
      </c>
    </row>
    <row r="543" ht="15.75" customHeight="1">
      <c r="A543" s="15" t="s">
        <v>1646</v>
      </c>
      <c r="B543" s="15" t="s">
        <v>1647</v>
      </c>
      <c r="C543" s="15">
        <v>130364.0</v>
      </c>
      <c r="D543" s="15" t="str">
        <f>HubVN_ID</f>
        <v>LECVNLB</v>
      </c>
      <c r="E543" s="15">
        <v>3.0</v>
      </c>
      <c r="F543" s="15">
        <v>1.4</v>
      </c>
      <c r="G543" s="16" t="s">
        <v>1648</v>
      </c>
      <c r="H543" s="15" t="s">
        <v>53</v>
      </c>
      <c r="I543" s="17">
        <v>0.0</v>
      </c>
      <c r="J543" s="18">
        <v>44648.79236111111</v>
      </c>
      <c r="K543" s="19">
        <v>44655.4</v>
      </c>
      <c r="L543" s="18">
        <v>44655.70416666667</v>
      </c>
      <c r="M543" s="15"/>
      <c r="N543" s="21" t="s">
        <v>33</v>
      </c>
      <c r="O543" s="15">
        <v>0.0</v>
      </c>
      <c r="P543" s="15" t="s">
        <v>34</v>
      </c>
      <c r="Q543" s="22">
        <v>2.0</v>
      </c>
      <c r="R543" s="23">
        <f>Enduser_Deliverytime-Order_Create_Time</f>
        <v>6.911805556</v>
      </c>
      <c r="S543" s="23">
        <f>Enduser_Plan_Deliverytime-Order_Create_Time</f>
        <v>6.607638889</v>
      </c>
      <c r="T543" s="23">
        <f>Enduser_Deliverytime-HubVN_Pickup_Time</f>
        <v>0.07777777778</v>
      </c>
      <c r="U543" s="24">
        <f>HubVN_Receiving_Time-HubCN_Pickup_Time</f>
        <v>3.005555556</v>
      </c>
      <c r="V543" s="24">
        <f>Plan_HubVN_Receiving_Time-Plan_HubCN_Pickup_Time</f>
        <v>3.000694444</v>
      </c>
      <c r="W543" s="15" t="s">
        <v>57</v>
      </c>
      <c r="X543" s="25" t="str">
        <f>IF(LEFT(Khu_Vực,4)="Quận","Quận","Huyện")</f>
        <v>Quận</v>
      </c>
      <c r="Y543" s="25" t="str">
        <f>IFS(Grossweight&lt;=1,"A",AND(1&lt;Grossweight,Grossweight&lt;=2),"B",AND(2&lt;Grossweight,Grossweight&lt;=3),"C",AND(3&lt;Grossweight,Grossweight&lt;=4),"D",Grossweight&gt;=4,"E")</f>
        <v>B</v>
      </c>
      <c r="Z54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14000</v>
      </c>
      <c r="AA543"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54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15400</v>
      </c>
      <c r="AC543" s="26">
        <f>IF(Carrier_2="ECLogistics",0.167,IF(Carrier_2="LogExpress",0.139,0.104))</f>
        <v>0.104</v>
      </c>
    </row>
    <row r="544" ht="15.75" customHeight="1">
      <c r="A544" s="4" t="s">
        <v>1649</v>
      </c>
      <c r="B544" s="4" t="s">
        <v>565</v>
      </c>
      <c r="C544" s="4">
        <v>130352.0</v>
      </c>
      <c r="D544" s="4" t="str">
        <f>HubVN_ID</f>
        <v>LECVNLB</v>
      </c>
      <c r="E544" s="4">
        <v>1.0</v>
      </c>
      <c r="F544" s="4">
        <v>1.1</v>
      </c>
      <c r="G544" s="5" t="s">
        <v>1650</v>
      </c>
      <c r="H544" s="4" t="s">
        <v>32</v>
      </c>
      <c r="I544" s="6">
        <v>338000.0</v>
      </c>
      <c r="J544" s="7">
        <v>44651.13680555556</v>
      </c>
      <c r="K544" s="8">
        <v>44654.427083333336</v>
      </c>
      <c r="L544" s="7">
        <v>44659.49236111111</v>
      </c>
      <c r="M544" s="4"/>
      <c r="N544" s="9" t="s">
        <v>33</v>
      </c>
      <c r="O544" s="4">
        <v>0.0</v>
      </c>
      <c r="P544" s="4" t="s">
        <v>40</v>
      </c>
      <c r="Q544" s="10">
        <v>3.0</v>
      </c>
      <c r="R544" s="11">
        <f>Enduser_Deliverytime-Order_Create_Time</f>
        <v>8.355555556</v>
      </c>
      <c r="S544" s="11">
        <f>Enduser_Plan_Deliverytime-Order_Create_Time</f>
        <v>3.290277778</v>
      </c>
      <c r="T544" s="11">
        <f>Enduser_Deliverytime-HubVN_Pickup_Time</f>
        <v>0.1020833333</v>
      </c>
      <c r="U544" s="12">
        <f>HubVN_Receiving_Time-HubCN_Pickup_Time</f>
        <v>6.00625</v>
      </c>
      <c r="V544" s="12">
        <f>Plan_HubVN_Receiving_Time-Plan_HubCN_Pickup_Time</f>
        <v>3.504861111</v>
      </c>
      <c r="W544" s="4" t="s">
        <v>326</v>
      </c>
      <c r="X544" s="13" t="str">
        <f>IF(LEFT(Khu_Vực,4)="Quận","Quận","Huyện")</f>
        <v>Huyện</v>
      </c>
      <c r="Y544" s="13" t="str">
        <f>IFS(Grossweight&lt;=1,"A",AND(1&lt;Grossweight,Grossweight&lt;=2),"B",AND(2&lt;Grossweight,Grossweight&lt;=3),"C",AND(3&lt;Grossweight,Grossweight&lt;=4),"D",Grossweight&gt;=4,"E")</f>
        <v>B</v>
      </c>
      <c r="Z54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27500</v>
      </c>
      <c r="AA54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54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11000</v>
      </c>
      <c r="AC544" s="14">
        <f>IF(Carrier_2="ECLogistics",0.167,IF(Carrier_2="LogExpress",0.139,0.104))</f>
        <v>0.167</v>
      </c>
    </row>
    <row r="545" ht="15.75" customHeight="1">
      <c r="A545" s="15" t="s">
        <v>1651</v>
      </c>
      <c r="B545" s="15" t="s">
        <v>1652</v>
      </c>
      <c r="C545" s="15">
        <v>130325.0</v>
      </c>
      <c r="D545" s="15" t="str">
        <f>HubVN_ID</f>
        <v>LECVNTL</v>
      </c>
      <c r="E545" s="15">
        <v>3.0</v>
      </c>
      <c r="F545" s="15">
        <v>1.2</v>
      </c>
      <c r="G545" s="16" t="s">
        <v>1653</v>
      </c>
      <c r="H545" s="15" t="s">
        <v>32</v>
      </c>
      <c r="I545" s="17">
        <v>266500.0</v>
      </c>
      <c r="J545" s="18">
        <v>44648.833333333336</v>
      </c>
      <c r="K545" s="19">
        <v>44653.65138888889</v>
      </c>
      <c r="L545" s="18">
        <v>44653.8625</v>
      </c>
      <c r="M545" s="15"/>
      <c r="N545" s="21" t="s">
        <v>33</v>
      </c>
      <c r="O545" s="15">
        <v>0.0</v>
      </c>
      <c r="P545" s="15" t="s">
        <v>34</v>
      </c>
      <c r="Q545" s="22">
        <v>3.0</v>
      </c>
      <c r="R545" s="23">
        <f>Enduser_Deliverytime-Order_Create_Time</f>
        <v>5.029166667</v>
      </c>
      <c r="S545" s="23">
        <f>Enduser_Plan_Deliverytime-Order_Create_Time</f>
        <v>4.818055556</v>
      </c>
      <c r="T545" s="23">
        <f>Enduser_Deliverytime-HubVN_Pickup_Time</f>
        <v>0.2465277778</v>
      </c>
      <c r="U545" s="24">
        <f>HubVN_Receiving_Time-HubCN_Pickup_Time</f>
        <v>4.001388889</v>
      </c>
      <c r="V545" s="24">
        <f>Plan_HubVN_Receiving_Time-Plan_HubCN_Pickup_Time</f>
        <v>3.502083333</v>
      </c>
      <c r="W545" s="15" t="s">
        <v>41</v>
      </c>
      <c r="X545" s="25" t="str">
        <f>IF(LEFT(Khu_Vực,4)="Quận","Quận","Huyện")</f>
        <v>Huyện</v>
      </c>
      <c r="Y545" s="25" t="str">
        <f>IFS(Grossweight&lt;=1,"A",AND(1&lt;Grossweight,Grossweight&lt;=2),"B",AND(2&lt;Grossweight,Grossweight&lt;=3),"C",AND(3&lt;Grossweight,Grossweight&lt;=4),"D",Grossweight&gt;=4,"E")</f>
        <v>B</v>
      </c>
      <c r="Z54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12000</v>
      </c>
      <c r="AA54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54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12000</v>
      </c>
      <c r="AC545" s="26">
        <f>IF(Carrier_2="ECLogistics",0.167,IF(Carrier_2="LogExpress",0.139,0.104))</f>
        <v>0.167</v>
      </c>
    </row>
    <row r="546" ht="15.75" customHeight="1">
      <c r="A546" s="4" t="s">
        <v>1654</v>
      </c>
      <c r="B546" s="4" t="s">
        <v>1655</v>
      </c>
      <c r="C546" s="4">
        <v>130013.0</v>
      </c>
      <c r="D546" s="4" t="str">
        <f>HubVN_ID</f>
        <v>LECVNLB</v>
      </c>
      <c r="E546" s="4">
        <v>4.0</v>
      </c>
      <c r="F546" s="4">
        <v>1.3</v>
      </c>
      <c r="G546" s="5" t="s">
        <v>1656</v>
      </c>
      <c r="H546" s="4" t="s">
        <v>32</v>
      </c>
      <c r="I546" s="6">
        <v>29000.0</v>
      </c>
      <c r="J546" s="7">
        <v>44647.33611111111</v>
      </c>
      <c r="K546" s="8">
        <v>44651.67013888889</v>
      </c>
      <c r="L546" s="7">
        <v>44652.71111111111</v>
      </c>
      <c r="M546" s="4"/>
      <c r="N546" s="9" t="s">
        <v>33</v>
      </c>
      <c r="O546" s="4">
        <v>0.0</v>
      </c>
      <c r="P546" s="4" t="s">
        <v>34</v>
      </c>
      <c r="Q546" s="10">
        <v>3.0</v>
      </c>
      <c r="R546" s="11">
        <f>Enduser_Deliverytime-Order_Create_Time</f>
        <v>5.375</v>
      </c>
      <c r="S546" s="11">
        <f>Enduser_Plan_Deliverytime-Order_Create_Time</f>
        <v>4.334027778</v>
      </c>
      <c r="T546" s="11">
        <f>Enduser_Deliverytime-HubVN_Pickup_Time</f>
        <v>0.08055555555</v>
      </c>
      <c r="U546" s="12">
        <f>HubVN_Receiving_Time-HubCN_Pickup_Time</f>
        <v>2.503472222</v>
      </c>
      <c r="V546" s="12">
        <f>Plan_HubVN_Receiving_Time-Plan_HubCN_Pickup_Time</f>
        <v>3.002083333</v>
      </c>
      <c r="W546" s="4" t="s">
        <v>71</v>
      </c>
      <c r="X546" s="13" t="str">
        <f>IF(LEFT(Khu_Vực,4)="Quận","Quận","Huyện")</f>
        <v>Quận</v>
      </c>
      <c r="Y546" s="13" t="str">
        <f>IFS(Grossweight&lt;=1,"A",AND(1&lt;Grossweight,Grossweight&lt;=2),"B",AND(2&lt;Grossweight,Grossweight&lt;=3),"C",AND(3&lt;Grossweight,Grossweight&lt;=4),"D",Grossweight&gt;=4,"E")</f>
        <v>B</v>
      </c>
      <c r="Z54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13000</v>
      </c>
      <c r="AA546"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54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14300</v>
      </c>
      <c r="AC546" s="14">
        <f>IF(Carrier_2="ECLogistics",0.167,IF(Carrier_2="LogExpress",0.139,0.104))</f>
        <v>0.104</v>
      </c>
    </row>
    <row r="547" ht="15.75" customHeight="1">
      <c r="A547" s="15" t="s">
        <v>1657</v>
      </c>
      <c r="B547" s="15" t="s">
        <v>1658</v>
      </c>
      <c r="C547" s="15">
        <v>130329.0</v>
      </c>
      <c r="D547" s="15" t="str">
        <f>HubVN_ID</f>
        <v>LECVNTL</v>
      </c>
      <c r="E547" s="15">
        <v>3.0</v>
      </c>
      <c r="F547" s="15">
        <v>2.5</v>
      </c>
      <c r="G547" s="16" t="s">
        <v>1659</v>
      </c>
      <c r="H547" s="15" t="s">
        <v>32</v>
      </c>
      <c r="I547" s="17">
        <v>30000.0</v>
      </c>
      <c r="J547" s="18">
        <v>44648.3625</v>
      </c>
      <c r="K547" s="19">
        <v>44655.38263888889</v>
      </c>
      <c r="L547" s="18">
        <v>44655.819444444445</v>
      </c>
      <c r="M547" s="15"/>
      <c r="N547" s="21" t="s">
        <v>33</v>
      </c>
      <c r="O547" s="15">
        <v>0.0</v>
      </c>
      <c r="P547" s="15" t="s">
        <v>40</v>
      </c>
      <c r="Q547" s="22">
        <v>1.0</v>
      </c>
      <c r="R547" s="23">
        <f>Enduser_Deliverytime-Order_Create_Time</f>
        <v>7.456944444</v>
      </c>
      <c r="S547" s="23">
        <f>Enduser_Plan_Deliverytime-Order_Create_Time</f>
        <v>7.020138889</v>
      </c>
      <c r="T547" s="23">
        <f>Enduser_Deliverytime-HubVN_Pickup_Time</f>
        <v>0.1729166667</v>
      </c>
      <c r="U547" s="24">
        <f>HubVN_Receiving_Time-HubCN_Pickup_Time</f>
        <v>3.002777778</v>
      </c>
      <c r="V547" s="24">
        <f>Plan_HubVN_Receiving_Time-Plan_HubCN_Pickup_Time</f>
        <v>2.001388889</v>
      </c>
      <c r="W547" s="15" t="s">
        <v>49</v>
      </c>
      <c r="X547" s="25" t="str">
        <f>IF(LEFT(Khu_Vực,4)="Quận","Quận","Huyện")</f>
        <v>Quận</v>
      </c>
      <c r="Y547" s="25" t="str">
        <f>IFS(Grossweight&lt;=1,"A",AND(1&lt;Grossweight,Grossweight&lt;=2),"B",AND(2&lt;Grossweight,Grossweight&lt;=3),"C",AND(3&lt;Grossweight,Grossweight&lt;=4),"D",Grossweight&gt;=4,"E")</f>
        <v>C</v>
      </c>
      <c r="Z54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50000</v>
      </c>
      <c r="AA547"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54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25000</v>
      </c>
      <c r="AC547" s="26">
        <f>IF(Carrier_2="ECLogistics",0.167,IF(Carrier_2="LogExpress",0.139,0.104))</f>
        <v>0.167</v>
      </c>
    </row>
    <row r="548" ht="15.75" customHeight="1">
      <c r="A548" s="4" t="s">
        <v>1660</v>
      </c>
      <c r="B548" s="4" t="s">
        <v>1661</v>
      </c>
      <c r="C548" s="4">
        <v>130419.0</v>
      </c>
      <c r="D548" s="4" t="str">
        <f>HubVN_ID</f>
        <v>LECVNLB</v>
      </c>
      <c r="E548" s="4">
        <v>3.0</v>
      </c>
      <c r="F548" s="4">
        <v>1.2</v>
      </c>
      <c r="G548" s="5" t="s">
        <v>1662</v>
      </c>
      <c r="H548" s="4" t="s">
        <v>53</v>
      </c>
      <c r="I548" s="6">
        <v>0.0</v>
      </c>
      <c r="J548" s="7">
        <v>44646.56458333333</v>
      </c>
      <c r="K548" s="8">
        <v>44651.41736111111</v>
      </c>
      <c r="L548" s="7">
        <v>44652.49375</v>
      </c>
      <c r="M548" s="4"/>
      <c r="N548" s="9" t="s">
        <v>33</v>
      </c>
      <c r="O548" s="4">
        <v>0.0</v>
      </c>
      <c r="P548" s="4" t="s">
        <v>64</v>
      </c>
      <c r="Q548" s="10">
        <v>3.0</v>
      </c>
      <c r="R548" s="11">
        <f>Enduser_Deliverytime-Order_Create_Time</f>
        <v>5.929166667</v>
      </c>
      <c r="S548" s="11">
        <f>Enduser_Plan_Deliverytime-Order_Create_Time</f>
        <v>4.852777778</v>
      </c>
      <c r="T548" s="11">
        <f>Enduser_Deliverytime-HubVN_Pickup_Time</f>
        <v>0.1638888889</v>
      </c>
      <c r="U548" s="12">
        <f>HubVN_Receiving_Time-HubCN_Pickup_Time</f>
        <v>5.003472222</v>
      </c>
      <c r="V548" s="12">
        <f>Plan_HubVN_Receiving_Time-Plan_HubCN_Pickup_Time</f>
        <v>3.004166667</v>
      </c>
      <c r="W548" s="4" t="s">
        <v>57</v>
      </c>
      <c r="X548" s="13" t="str">
        <f>IF(LEFT(Khu_Vực,4)="Quận","Quận","Huyện")</f>
        <v>Quận</v>
      </c>
      <c r="Y548" s="13" t="str">
        <f>IFS(Grossweight&lt;=1,"A",AND(1&lt;Grossweight,Grossweight&lt;=2),"B",AND(2&lt;Grossweight,Grossweight&lt;=3),"C",AND(3&lt;Grossweight,Grossweight&lt;=4),"D",Grossweight&gt;=4,"E")</f>
        <v>B</v>
      </c>
      <c r="Z54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13200</v>
      </c>
      <c r="AA548"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54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13200</v>
      </c>
      <c r="AC548" s="14">
        <f>IF(Carrier_2="ECLogistics",0.167,IF(Carrier_2="LogExpress",0.139,0.104))</f>
        <v>0.104</v>
      </c>
    </row>
    <row r="549" ht="15.75" customHeight="1">
      <c r="A549" s="15" t="s">
        <v>1663</v>
      </c>
      <c r="B549" s="15" t="s">
        <v>1664</v>
      </c>
      <c r="C549" s="15">
        <v>130348.0</v>
      </c>
      <c r="D549" s="15" t="str">
        <f>HubVN_ID</f>
        <v>LECVNLB</v>
      </c>
      <c r="E549" s="15">
        <v>5.0</v>
      </c>
      <c r="F549" s="15">
        <v>1.0</v>
      </c>
      <c r="G549" s="16" t="s">
        <v>1665</v>
      </c>
      <c r="H549" s="15" t="s">
        <v>53</v>
      </c>
      <c r="I549" s="17">
        <v>0.0</v>
      </c>
      <c r="J549" s="18">
        <v>44646.74097222222</v>
      </c>
      <c r="K549" s="19">
        <v>44652.43680555555</v>
      </c>
      <c r="L549" s="18">
        <v>44653.464583333334</v>
      </c>
      <c r="M549" s="15"/>
      <c r="N549" s="21" t="s">
        <v>33</v>
      </c>
      <c r="O549" s="15">
        <v>0.0</v>
      </c>
      <c r="P549" s="15" t="s">
        <v>40</v>
      </c>
      <c r="Q549" s="22">
        <v>2.0</v>
      </c>
      <c r="R549" s="23">
        <f>Enduser_Deliverytime-Order_Create_Time</f>
        <v>6.723611111</v>
      </c>
      <c r="S549" s="23">
        <f>Enduser_Plan_Deliverytime-Order_Create_Time</f>
        <v>5.695833333</v>
      </c>
      <c r="T549" s="23">
        <f>Enduser_Deliverytime-HubVN_Pickup_Time</f>
        <v>0.1208333333</v>
      </c>
      <c r="U549" s="24">
        <f>HubVN_Receiving_Time-HubCN_Pickup_Time</f>
        <v>3.004166667</v>
      </c>
      <c r="V549" s="24">
        <f>Plan_HubVN_Receiving_Time-Plan_HubCN_Pickup_Time</f>
        <v>2.00625</v>
      </c>
      <c r="W549" s="15" t="s">
        <v>57</v>
      </c>
      <c r="X549" s="25" t="str">
        <f>IF(LEFT(Khu_Vực,4)="Quận","Quận","Huyện")</f>
        <v>Quận</v>
      </c>
      <c r="Y549" s="25" t="str">
        <f>IFS(Grossweight&lt;=1,"A",AND(1&lt;Grossweight,Grossweight&lt;=2),"B",AND(2&lt;Grossweight,Grossweight&lt;=3),"C",AND(3&lt;Grossweight,Grossweight&lt;=4),"D",Grossweight&gt;=4,"E")</f>
        <v>A</v>
      </c>
      <c r="Z54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20000</v>
      </c>
      <c r="AA549"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54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549" s="26">
        <f>IF(Carrier_2="ECLogistics",0.167,IF(Carrier_2="LogExpress",0.139,0.104))</f>
        <v>0.139</v>
      </c>
    </row>
    <row r="550" ht="15.75" customHeight="1">
      <c r="A550" s="4" t="s">
        <v>1666</v>
      </c>
      <c r="B550" s="4" t="s">
        <v>1667</v>
      </c>
      <c r="C550" s="4">
        <v>130197.0</v>
      </c>
      <c r="D550" s="4" t="str">
        <f>HubVN_ID</f>
        <v>LECVNTL</v>
      </c>
      <c r="E550" s="4">
        <v>1.0</v>
      </c>
      <c r="F550" s="4">
        <v>1.2</v>
      </c>
      <c r="G550" s="5" t="s">
        <v>1668</v>
      </c>
      <c r="H550" s="4" t="s">
        <v>53</v>
      </c>
      <c r="I550" s="6">
        <v>0.0</v>
      </c>
      <c r="J550" s="7">
        <v>44650.770833333336</v>
      </c>
      <c r="K550" s="8">
        <v>44654.660416666666</v>
      </c>
      <c r="L550" s="7">
        <v>44655.73055555556</v>
      </c>
      <c r="M550" s="4"/>
      <c r="N550" s="9" t="s">
        <v>33</v>
      </c>
      <c r="O550" s="4">
        <v>0.0</v>
      </c>
      <c r="P550" s="4" t="s">
        <v>34</v>
      </c>
      <c r="Q550" s="10">
        <v>3.0</v>
      </c>
      <c r="R550" s="11">
        <f>Enduser_Deliverytime-Order_Create_Time</f>
        <v>4.959722222</v>
      </c>
      <c r="S550" s="11">
        <f>Enduser_Plan_Deliverytime-Order_Create_Time</f>
        <v>3.889583333</v>
      </c>
      <c r="T550" s="11">
        <f>Enduser_Deliverytime-HubVN_Pickup_Time</f>
        <v>0.07708333334</v>
      </c>
      <c r="U550" s="12">
        <f>HubVN_Receiving_Time-HubCN_Pickup_Time</f>
        <v>2.502777778</v>
      </c>
      <c r="V550" s="12">
        <f>Plan_HubVN_Receiving_Time-Plan_HubCN_Pickup_Time</f>
        <v>3.002083333</v>
      </c>
      <c r="W550" s="4" t="s">
        <v>49</v>
      </c>
      <c r="X550" s="13" t="str">
        <f>IF(LEFT(Khu_Vực,4)="Quận","Quận","Huyện")</f>
        <v>Quận</v>
      </c>
      <c r="Y550" s="13" t="str">
        <f>IFS(Grossweight&lt;=1,"A",AND(1&lt;Grossweight,Grossweight&lt;=2),"B",AND(2&lt;Grossweight,Grossweight&lt;=3),"C",AND(3&lt;Grossweight,Grossweight&lt;=4),"D",Grossweight&gt;=4,"E")</f>
        <v>B</v>
      </c>
      <c r="Z55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12000</v>
      </c>
      <c r="AA550"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55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13200</v>
      </c>
      <c r="AC550" s="14">
        <f>IF(Carrier_2="ECLogistics",0.167,IF(Carrier_2="LogExpress",0.139,0.104))</f>
        <v>0.104</v>
      </c>
    </row>
    <row r="551" ht="15.75" customHeight="1">
      <c r="A551" s="15" t="s">
        <v>1669</v>
      </c>
      <c r="B551" s="15" t="s">
        <v>1670</v>
      </c>
      <c r="C551" s="15">
        <v>130407.0</v>
      </c>
      <c r="D551" s="15" t="str">
        <f>HubVN_ID</f>
        <v>LECVNHĐ</v>
      </c>
      <c r="E551" s="15">
        <v>4.0</v>
      </c>
      <c r="F551" s="15">
        <v>3.5</v>
      </c>
      <c r="G551" s="16" t="s">
        <v>1671</v>
      </c>
      <c r="H551" s="15" t="s">
        <v>32</v>
      </c>
      <c r="I551" s="17">
        <v>10800.0</v>
      </c>
      <c r="J551" s="18">
        <v>44647.36944444444</v>
      </c>
      <c r="K551" s="19">
        <v>44652.41805555556</v>
      </c>
      <c r="L551" s="18">
        <v>44652.86319444444</v>
      </c>
      <c r="M551" s="15"/>
      <c r="N551" s="21" t="s">
        <v>33</v>
      </c>
      <c r="O551" s="15">
        <v>0.0</v>
      </c>
      <c r="P551" s="15" t="s">
        <v>34</v>
      </c>
      <c r="Q551" s="22">
        <v>3.0</v>
      </c>
      <c r="R551" s="23">
        <f>Enduser_Deliverytime-Order_Create_Time</f>
        <v>5.49375</v>
      </c>
      <c r="S551" s="23">
        <f>Enduser_Plan_Deliverytime-Order_Create_Time</f>
        <v>5.048611111</v>
      </c>
      <c r="T551" s="23">
        <f>Enduser_Deliverytime-HubVN_Pickup_Time</f>
        <v>0.2458333333</v>
      </c>
      <c r="U551" s="24">
        <f>HubVN_Receiving_Time-HubCN_Pickup_Time</f>
        <v>3.000694444</v>
      </c>
      <c r="V551" s="24">
        <f>Plan_HubVN_Receiving_Time-Plan_HubCN_Pickup_Time</f>
        <v>3.005555556</v>
      </c>
      <c r="W551" s="15" t="s">
        <v>1275</v>
      </c>
      <c r="X551" s="25" t="str">
        <f>IF(LEFT(Khu_Vực,4)="Quận","Quận","Huyện")</f>
        <v>Huyện</v>
      </c>
      <c r="Y551" s="25" t="str">
        <f>IFS(Grossweight&lt;=1,"A",AND(1&lt;Grossweight,Grossweight&lt;=2),"B",AND(2&lt;Grossweight,Grossweight&lt;=3),"C",AND(3&lt;Grossweight,Grossweight&lt;=4),"D",Grossweight&gt;=4,"E")</f>
        <v>D</v>
      </c>
      <c r="Z55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35000</v>
      </c>
      <c r="AA55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55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35000</v>
      </c>
      <c r="AC551" s="26">
        <f>IF(Carrier_2="ECLogistics",0.167,IF(Carrier_2="LogExpress",0.139,0.104))</f>
        <v>0.167</v>
      </c>
    </row>
    <row r="552" ht="15.75" customHeight="1">
      <c r="A552" s="4" t="s">
        <v>1672</v>
      </c>
      <c r="B552" s="4" t="s">
        <v>1673</v>
      </c>
      <c r="C552" s="4">
        <v>130205.0</v>
      </c>
      <c r="D552" s="4" t="str">
        <f>HubVN_ID</f>
        <v>LECVNTL</v>
      </c>
      <c r="E552" s="4">
        <v>2.0</v>
      </c>
      <c r="F552" s="4">
        <v>2.5</v>
      </c>
      <c r="G552" s="5" t="s">
        <v>1674</v>
      </c>
      <c r="H552" s="4" t="s">
        <v>32</v>
      </c>
      <c r="I552" s="6">
        <v>108000.0</v>
      </c>
      <c r="J552" s="7">
        <v>44648.84722222222</v>
      </c>
      <c r="K552" s="8">
        <v>44653.413194444445</v>
      </c>
      <c r="L552" s="7">
        <v>44653.70277777778</v>
      </c>
      <c r="M552" s="4"/>
      <c r="N552" s="9" t="s">
        <v>33</v>
      </c>
      <c r="O552" s="4">
        <v>0.0</v>
      </c>
      <c r="P552" s="4" t="s">
        <v>34</v>
      </c>
      <c r="Q552" s="10">
        <v>3.0</v>
      </c>
      <c r="R552" s="11">
        <f>Enduser_Deliverytime-Order_Create_Time</f>
        <v>4.855555556</v>
      </c>
      <c r="S552" s="11">
        <f>Enduser_Plan_Deliverytime-Order_Create_Time</f>
        <v>4.565972222</v>
      </c>
      <c r="T552" s="11">
        <f>Enduser_Deliverytime-HubVN_Pickup_Time</f>
        <v>0.07777777778</v>
      </c>
      <c r="U552" s="12">
        <f>HubVN_Receiving_Time-HubCN_Pickup_Time</f>
        <v>4.004861111</v>
      </c>
      <c r="V552" s="12">
        <f>Plan_HubVN_Receiving_Time-Plan_HubCN_Pickup_Time</f>
        <v>3.502777778</v>
      </c>
      <c r="W552" s="4" t="s">
        <v>49</v>
      </c>
      <c r="X552" s="13" t="str">
        <f>IF(LEFT(Khu_Vực,4)="Quận","Quận","Huyện")</f>
        <v>Quận</v>
      </c>
      <c r="Y552" s="13" t="str">
        <f>IFS(Grossweight&lt;=1,"A",AND(1&lt;Grossweight,Grossweight&lt;=2),"B",AND(2&lt;Grossweight,Grossweight&lt;=3),"C",AND(3&lt;Grossweight,Grossweight&lt;=4),"D",Grossweight&gt;=4,"E")</f>
        <v>C</v>
      </c>
      <c r="Z55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25000</v>
      </c>
      <c r="AA552"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55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25000</v>
      </c>
      <c r="AC552" s="14">
        <f>IF(Carrier_2="ECLogistics",0.167,IF(Carrier_2="LogExpress",0.139,0.104))</f>
        <v>0.167</v>
      </c>
    </row>
    <row r="553" ht="15.75" customHeight="1">
      <c r="A553" s="15" t="s">
        <v>1675</v>
      </c>
      <c r="B553" s="15" t="s">
        <v>1676</v>
      </c>
      <c r="C553" s="15">
        <v>130318.0</v>
      </c>
      <c r="D553" s="15" t="str">
        <f>HubVN_ID</f>
        <v>LECVNLB</v>
      </c>
      <c r="E553" s="15">
        <v>4.0</v>
      </c>
      <c r="F553" s="15">
        <v>1.1</v>
      </c>
      <c r="G553" s="16" t="s">
        <v>1677</v>
      </c>
      <c r="H553" s="15" t="s">
        <v>32</v>
      </c>
      <c r="I553" s="17">
        <v>56500.0</v>
      </c>
      <c r="J553" s="18">
        <v>44645.38263888889</v>
      </c>
      <c r="K553" s="19">
        <v>44652.41875</v>
      </c>
      <c r="L553" s="18">
        <v>44652.72361111111</v>
      </c>
      <c r="M553" s="15"/>
      <c r="N553" s="21" t="s">
        <v>33</v>
      </c>
      <c r="O553" s="15">
        <v>0.0</v>
      </c>
      <c r="P553" s="15" t="s">
        <v>64</v>
      </c>
      <c r="Q553" s="22">
        <v>1.0</v>
      </c>
      <c r="R553" s="23">
        <f>Enduser_Deliverytime-Order_Create_Time</f>
        <v>7.340972222</v>
      </c>
      <c r="S553" s="23">
        <f>Enduser_Plan_Deliverytime-Order_Create_Time</f>
        <v>7.036111111</v>
      </c>
      <c r="T553" s="23">
        <f>Enduser_Deliverytime-HubVN_Pickup_Time</f>
        <v>0.1611111111</v>
      </c>
      <c r="U553" s="24">
        <f>HubVN_Receiving_Time-HubCN_Pickup_Time</f>
        <v>3.001388889</v>
      </c>
      <c r="V553" s="24">
        <f>Plan_HubVN_Receiving_Time-Plan_HubCN_Pickup_Time</f>
        <v>1.50625</v>
      </c>
      <c r="W553" s="15" t="s">
        <v>120</v>
      </c>
      <c r="X553" s="25" t="str">
        <f>IF(LEFT(Khu_Vực,4)="Quận","Quận","Huyện")</f>
        <v>Quận</v>
      </c>
      <c r="Y553" s="25" t="str">
        <f>IFS(Grossweight&lt;=1,"A",AND(1&lt;Grossweight,Grossweight&lt;=2),"B",AND(2&lt;Grossweight,Grossweight&lt;=3),"C",AND(3&lt;Grossweight,Grossweight&lt;=4),"D",Grossweight&gt;=4,"E")</f>
        <v>B</v>
      </c>
      <c r="Z55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12100</v>
      </c>
      <c r="AA553"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55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12100</v>
      </c>
      <c r="AC553" s="26">
        <f>IF(Carrier_2="ECLogistics",0.167,IF(Carrier_2="LogExpress",0.139,0.104))</f>
        <v>0.104</v>
      </c>
    </row>
    <row r="554" ht="15.75" customHeight="1">
      <c r="A554" s="4" t="s">
        <v>1678</v>
      </c>
      <c r="B554" s="4" t="s">
        <v>1679</v>
      </c>
      <c r="C554" s="4">
        <v>130329.0</v>
      </c>
      <c r="D554" s="4" t="str">
        <f>HubVN_ID</f>
        <v>LECVNTL</v>
      </c>
      <c r="E554" s="4">
        <v>2.0</v>
      </c>
      <c r="F554" s="4">
        <v>1.0</v>
      </c>
      <c r="G554" s="5" t="s">
        <v>1680</v>
      </c>
      <c r="H554" s="4" t="s">
        <v>32</v>
      </c>
      <c r="I554" s="6">
        <v>204500.0</v>
      </c>
      <c r="J554" s="7">
        <v>44646.57847222222</v>
      </c>
      <c r="K554" s="8">
        <v>44651.66180555556</v>
      </c>
      <c r="L554" s="7">
        <v>44652.52847222222</v>
      </c>
      <c r="M554" s="4"/>
      <c r="N554" s="9" t="s">
        <v>33</v>
      </c>
      <c r="O554" s="4">
        <v>0.0</v>
      </c>
      <c r="P554" s="4" t="s">
        <v>34</v>
      </c>
      <c r="Q554" s="10">
        <v>3.0</v>
      </c>
      <c r="R554" s="11">
        <f>Enduser_Deliverytime-Order_Create_Time</f>
        <v>5.95</v>
      </c>
      <c r="S554" s="11">
        <f>Enduser_Plan_Deliverytime-Order_Create_Time</f>
        <v>5.083333333</v>
      </c>
      <c r="T554" s="11">
        <f>Enduser_Deliverytime-HubVN_Pickup_Time</f>
        <v>0.1659722222</v>
      </c>
      <c r="U554" s="12">
        <f>HubVN_Receiving_Time-HubCN_Pickup_Time</f>
        <v>5.001388889</v>
      </c>
      <c r="V554" s="12">
        <f>Plan_HubVN_Receiving_Time-Plan_HubCN_Pickup_Time</f>
        <v>3.505555556</v>
      </c>
      <c r="W554" s="4" t="s">
        <v>49</v>
      </c>
      <c r="X554" s="13" t="str">
        <f>IF(LEFT(Khu_Vực,4)="Quận","Quận","Huyện")</f>
        <v>Quận</v>
      </c>
      <c r="Y554" s="13" t="str">
        <f>IFS(Grossweight&lt;=1,"A",AND(1&lt;Grossweight,Grossweight&lt;=2),"B",AND(2&lt;Grossweight,Grossweight&lt;=3),"C",AND(3&lt;Grossweight,Grossweight&lt;=4),"D",Grossweight&gt;=4,"E")</f>
        <v>A</v>
      </c>
      <c r="Z55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10000</v>
      </c>
      <c r="AA554"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55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554" s="14">
        <f>IF(Carrier_2="ECLogistics",0.167,IF(Carrier_2="LogExpress",0.139,0.104))</f>
        <v>0.139</v>
      </c>
    </row>
    <row r="555" ht="15.75" customHeight="1">
      <c r="A555" s="15" t="s">
        <v>1681</v>
      </c>
      <c r="B555" s="15" t="s">
        <v>1682</v>
      </c>
      <c r="C555" s="15">
        <v>130411.0</v>
      </c>
      <c r="D555" s="15" t="str">
        <f>HubVN_ID</f>
        <v>LECVNHĐ</v>
      </c>
      <c r="E555" s="15">
        <v>1.0</v>
      </c>
      <c r="F555" s="15">
        <v>1.6</v>
      </c>
      <c r="G555" s="16" t="s">
        <v>1683</v>
      </c>
      <c r="H555" s="15" t="s">
        <v>32</v>
      </c>
      <c r="I555" s="17">
        <v>66000.0</v>
      </c>
      <c r="J555" s="18">
        <v>44646.20138888889</v>
      </c>
      <c r="K555" s="19">
        <v>44652.52847222222</v>
      </c>
      <c r="L555" s="18">
        <v>44653.464583333334</v>
      </c>
      <c r="M555" s="15"/>
      <c r="N555" s="21" t="s">
        <v>33</v>
      </c>
      <c r="O555" s="15">
        <v>0.0</v>
      </c>
      <c r="P555" s="15" t="s">
        <v>40</v>
      </c>
      <c r="Q555" s="22">
        <v>1.0</v>
      </c>
      <c r="R555" s="23">
        <f>Enduser_Deliverytime-Order_Create_Time</f>
        <v>7.263194444</v>
      </c>
      <c r="S555" s="23">
        <f>Enduser_Plan_Deliverytime-Order_Create_Time</f>
        <v>6.327083333</v>
      </c>
      <c r="T555" s="23">
        <f>Enduser_Deliverytime-HubVN_Pickup_Time</f>
        <v>0.1243055556</v>
      </c>
      <c r="U555" s="24">
        <f>HubVN_Receiving_Time-HubCN_Pickup_Time</f>
        <v>3.000694444</v>
      </c>
      <c r="V555" s="24">
        <f>Plan_HubVN_Receiving_Time-Plan_HubCN_Pickup_Time</f>
        <v>1.505555556</v>
      </c>
      <c r="W555" s="15" t="s">
        <v>1384</v>
      </c>
      <c r="X555" s="25" t="str">
        <f>IF(LEFT(Khu_Vực,4)="Quận","Quận","Huyện")</f>
        <v>Huyện</v>
      </c>
      <c r="Y555" s="25" t="str">
        <f>IFS(Grossweight&lt;=1,"A",AND(1&lt;Grossweight,Grossweight&lt;=2),"B",AND(2&lt;Grossweight,Grossweight&lt;=3),"C",AND(3&lt;Grossweight,Grossweight&lt;=4),"D",Grossweight&gt;=4,"E")</f>
        <v>B</v>
      </c>
      <c r="Z55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40000</v>
      </c>
      <c r="AA55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55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16000</v>
      </c>
      <c r="AC555" s="26">
        <f>IF(Carrier_2="ECLogistics",0.167,IF(Carrier_2="LogExpress",0.139,0.104))</f>
        <v>0.167</v>
      </c>
    </row>
    <row r="556" ht="15.75" customHeight="1">
      <c r="A556" s="4" t="s">
        <v>1684</v>
      </c>
      <c r="B556" s="4" t="s">
        <v>1685</v>
      </c>
      <c r="C556" s="4">
        <v>130202.0</v>
      </c>
      <c r="D556" s="4" t="str">
        <f>HubVN_ID</f>
        <v>LECVNLB</v>
      </c>
      <c r="E556" s="4">
        <v>3.0</v>
      </c>
      <c r="F556" s="4">
        <v>2.5</v>
      </c>
      <c r="G556" s="5" t="s">
        <v>1686</v>
      </c>
      <c r="H556" s="4" t="s">
        <v>32</v>
      </c>
      <c r="I556" s="6">
        <v>55600.0</v>
      </c>
      <c r="J556" s="7">
        <v>44646.84930555556</v>
      </c>
      <c r="K556" s="8">
        <v>44652.427777777775</v>
      </c>
      <c r="L556" s="7">
        <v>44652.63958333333</v>
      </c>
      <c r="M556" s="4"/>
      <c r="N556" s="9" t="s">
        <v>33</v>
      </c>
      <c r="O556" s="4">
        <v>0.0</v>
      </c>
      <c r="P556" s="4" t="s">
        <v>40</v>
      </c>
      <c r="Q556" s="10">
        <v>3.0</v>
      </c>
      <c r="R556" s="11">
        <f>Enduser_Deliverytime-Order_Create_Time</f>
        <v>5.790277778</v>
      </c>
      <c r="S556" s="11">
        <f>Enduser_Plan_Deliverytime-Order_Create_Time</f>
        <v>5.578472222</v>
      </c>
      <c r="T556" s="11">
        <f>Enduser_Deliverytime-HubVN_Pickup_Time</f>
        <v>0.08958333333</v>
      </c>
      <c r="U556" s="12">
        <f>HubVN_Receiving_Time-HubCN_Pickup_Time</f>
        <v>3.002777778</v>
      </c>
      <c r="V556" s="12">
        <f>Plan_HubVN_Receiving_Time-Plan_HubCN_Pickup_Time</f>
        <v>1.503472222</v>
      </c>
      <c r="W556" s="4" t="s">
        <v>120</v>
      </c>
      <c r="X556" s="13" t="str">
        <f>IF(LEFT(Khu_Vực,4)="Quận","Quận","Huyện")</f>
        <v>Quận</v>
      </c>
      <c r="Y556" s="13" t="str">
        <f>IFS(Grossweight&lt;=1,"A",AND(1&lt;Grossweight,Grossweight&lt;=2),"B",AND(2&lt;Grossweight,Grossweight&lt;=3),"C",AND(3&lt;Grossweight,Grossweight&lt;=4),"D",Grossweight&gt;=4,"E")</f>
        <v>C</v>
      </c>
      <c r="Z55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50000</v>
      </c>
      <c r="AA55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55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25000</v>
      </c>
      <c r="AC556" s="14">
        <f>IF(Carrier_2="ECLogistics",0.167,IF(Carrier_2="LogExpress",0.139,0.104))</f>
        <v>0.167</v>
      </c>
    </row>
    <row r="557" ht="15.75" customHeight="1">
      <c r="A557" s="15" t="s">
        <v>1687</v>
      </c>
      <c r="B557" s="15" t="s">
        <v>1688</v>
      </c>
      <c r="C557" s="15">
        <v>130429.0</v>
      </c>
      <c r="D557" s="15" t="str">
        <f>HubVN_ID</f>
        <v>LECVNTL</v>
      </c>
      <c r="E557" s="15">
        <v>1.0</v>
      </c>
      <c r="F557" s="15">
        <v>1.2</v>
      </c>
      <c r="G557" s="16" t="s">
        <v>1689</v>
      </c>
      <c r="H557" s="15" t="s">
        <v>32</v>
      </c>
      <c r="I557" s="17">
        <v>64580.0</v>
      </c>
      <c r="J557" s="18">
        <v>44647.26388888889</v>
      </c>
      <c r="K557" s="19">
        <v>44652.39097222222</v>
      </c>
      <c r="L557" s="18">
        <v>44653.583333333336</v>
      </c>
      <c r="M557" s="15"/>
      <c r="N557" s="21" t="s">
        <v>33</v>
      </c>
      <c r="O557" s="15">
        <v>0.0</v>
      </c>
      <c r="P557" s="15" t="s">
        <v>34</v>
      </c>
      <c r="Q557" s="22">
        <v>2.0</v>
      </c>
      <c r="R557" s="23">
        <f>Enduser_Deliverytime-Order_Create_Time</f>
        <v>6.319444444</v>
      </c>
      <c r="S557" s="23">
        <f>Enduser_Plan_Deliverytime-Order_Create_Time</f>
        <v>5.127083333</v>
      </c>
      <c r="T557" s="23">
        <f>Enduser_Deliverytime-HubVN_Pickup_Time</f>
        <v>0.20625</v>
      </c>
      <c r="U557" s="24">
        <f>HubVN_Receiving_Time-HubCN_Pickup_Time</f>
        <v>3.004861111</v>
      </c>
      <c r="V557" s="24">
        <f>Plan_HubVN_Receiving_Time-Plan_HubCN_Pickup_Time</f>
        <v>3.503472222</v>
      </c>
      <c r="W557" s="15" t="s">
        <v>49</v>
      </c>
      <c r="X557" s="25" t="str">
        <f>IF(LEFT(Khu_Vực,4)="Quận","Quận","Huyện")</f>
        <v>Quận</v>
      </c>
      <c r="Y557" s="25" t="str">
        <f>IFS(Grossweight&lt;=1,"A",AND(1&lt;Grossweight,Grossweight&lt;=2),"B",AND(2&lt;Grossweight,Grossweight&lt;=3),"C",AND(3&lt;Grossweight,Grossweight&lt;=4),"D",Grossweight&gt;=4,"E")</f>
        <v>B</v>
      </c>
      <c r="Z55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12000</v>
      </c>
      <c r="AA557"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55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13200</v>
      </c>
      <c r="AC557" s="26">
        <f>IF(Carrier_2="ECLogistics",0.167,IF(Carrier_2="LogExpress",0.139,0.104))</f>
        <v>0.104</v>
      </c>
    </row>
    <row r="558" ht="15.75" customHeight="1">
      <c r="A558" s="4" t="s">
        <v>1690</v>
      </c>
      <c r="B558" s="4" t="s">
        <v>1691</v>
      </c>
      <c r="C558" s="4">
        <v>130338.0</v>
      </c>
      <c r="D558" s="4" t="str">
        <f>HubVN_ID</f>
        <v>LECVNLB</v>
      </c>
      <c r="E558" s="4">
        <v>5.0</v>
      </c>
      <c r="F558" s="4">
        <v>1.2</v>
      </c>
      <c r="G558" s="5" t="s">
        <v>1692</v>
      </c>
      <c r="H558" s="4" t="s">
        <v>32</v>
      </c>
      <c r="I558" s="6">
        <v>121300.0</v>
      </c>
      <c r="J558" s="7">
        <v>44647.186111111114</v>
      </c>
      <c r="K558" s="8">
        <v>44653.69652777778</v>
      </c>
      <c r="L558" s="7">
        <v>44654.85833333333</v>
      </c>
      <c r="M558" s="4"/>
      <c r="N558" s="9" t="s">
        <v>33</v>
      </c>
      <c r="O558" s="4">
        <v>0.0</v>
      </c>
      <c r="P558" s="4" t="s">
        <v>34</v>
      </c>
      <c r="Q558" s="10">
        <v>1.0</v>
      </c>
      <c r="R558" s="11">
        <f>Enduser_Deliverytime-Order_Create_Time</f>
        <v>7.672222222</v>
      </c>
      <c r="S558" s="11">
        <f>Enduser_Plan_Deliverytime-Order_Create_Time</f>
        <v>6.510416667</v>
      </c>
      <c r="T558" s="11">
        <f>Enduser_Deliverytime-HubVN_Pickup_Time</f>
        <v>0.2472222222</v>
      </c>
      <c r="U558" s="12">
        <f>HubVN_Receiving_Time-HubCN_Pickup_Time</f>
        <v>3.504861111</v>
      </c>
      <c r="V558" s="12">
        <f>Plan_HubVN_Receiving_Time-Plan_HubCN_Pickup_Time</f>
        <v>1.502083333</v>
      </c>
      <c r="W558" s="4" t="s">
        <v>482</v>
      </c>
      <c r="X558" s="13" t="str">
        <f>IF(LEFT(Khu_Vực,4)="Quận","Quận","Huyện")</f>
        <v>Huyện</v>
      </c>
      <c r="Y558" s="13" t="str">
        <f>IFS(Grossweight&lt;=1,"A",AND(1&lt;Grossweight,Grossweight&lt;=2),"B",AND(2&lt;Grossweight,Grossweight&lt;=3),"C",AND(3&lt;Grossweight,Grossweight&lt;=4),"D",Grossweight&gt;=4,"E")</f>
        <v>B</v>
      </c>
      <c r="Z55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12000</v>
      </c>
      <c r="AA55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55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12000</v>
      </c>
      <c r="AC558" s="14">
        <f>IF(Carrier_2="ECLogistics",0.167,IF(Carrier_2="LogExpress",0.139,0.104))</f>
        <v>0.167</v>
      </c>
    </row>
    <row r="559" ht="15.75" customHeight="1">
      <c r="A559" s="15" t="s">
        <v>1693</v>
      </c>
      <c r="B559" s="15" t="s">
        <v>59</v>
      </c>
      <c r="C559" s="15">
        <v>130355.0</v>
      </c>
      <c r="D559" s="15" t="str">
        <f>HubVN_ID</f>
        <v>LECVNTL</v>
      </c>
      <c r="E559" s="15">
        <v>2.0</v>
      </c>
      <c r="F559" s="15">
        <v>4.0</v>
      </c>
      <c r="G559" s="16" t="s">
        <v>1694</v>
      </c>
      <c r="H559" s="15" t="s">
        <v>32</v>
      </c>
      <c r="I559" s="17">
        <v>609.0</v>
      </c>
      <c r="J559" s="18">
        <v>44647.62986111111</v>
      </c>
      <c r="K559" s="19">
        <v>44651.40277777778</v>
      </c>
      <c r="L559" s="18">
        <v>44657.53958333333</v>
      </c>
      <c r="M559" s="15"/>
      <c r="N559" s="21" t="s">
        <v>33</v>
      </c>
      <c r="O559" s="15">
        <v>0.0</v>
      </c>
      <c r="P559" s="15" t="s">
        <v>34</v>
      </c>
      <c r="Q559" s="22">
        <v>3.0</v>
      </c>
      <c r="R559" s="23">
        <f>Enduser_Deliverytime-Order_Create_Time</f>
        <v>9.909722222</v>
      </c>
      <c r="S559" s="23">
        <f>Enduser_Plan_Deliverytime-Order_Create_Time</f>
        <v>3.772916667</v>
      </c>
      <c r="T559" s="23">
        <f>Enduser_Deliverytime-HubVN_Pickup_Time</f>
        <v>0.1652777778</v>
      </c>
      <c r="U559" s="24">
        <f>HubVN_Receiving_Time-HubCN_Pickup_Time</f>
        <v>8.004861111</v>
      </c>
      <c r="V559" s="24">
        <f>Plan_HubVN_Receiving_Time-Plan_HubCN_Pickup_Time</f>
        <v>3.002083333</v>
      </c>
      <c r="W559" s="15" t="s">
        <v>41</v>
      </c>
      <c r="X559" s="25" t="str">
        <f>IF(LEFT(Khu_Vực,4)="Quận","Quận","Huyện")</f>
        <v>Huyện</v>
      </c>
      <c r="Y559" s="25" t="str">
        <f>IFS(Grossweight&lt;=1,"A",AND(1&lt;Grossweight,Grossweight&lt;=2),"B",AND(2&lt;Grossweight,Grossweight&lt;=3),"C",AND(3&lt;Grossweight,Grossweight&lt;=4),"D",Grossweight&gt;=4,"E")</f>
        <v>D</v>
      </c>
      <c r="Z55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40000</v>
      </c>
      <c r="AA55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55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40000</v>
      </c>
      <c r="AC559" s="26">
        <f>IF(Carrier_2="ECLogistics",0.167,IF(Carrier_2="LogExpress",0.139,0.104))</f>
        <v>0.167</v>
      </c>
    </row>
    <row r="560" ht="15.75" customHeight="1">
      <c r="A560" s="4" t="s">
        <v>1695</v>
      </c>
      <c r="B560" s="4" t="s">
        <v>1696</v>
      </c>
      <c r="C560" s="4">
        <v>130437.0</v>
      </c>
      <c r="D560" s="4" t="str">
        <f>HubVN_ID</f>
        <v>LECVNLB</v>
      </c>
      <c r="E560" s="4">
        <v>1.0</v>
      </c>
      <c r="F560" s="4">
        <v>1.2</v>
      </c>
      <c r="G560" s="5" t="s">
        <v>1697</v>
      </c>
      <c r="H560" s="4" t="s">
        <v>53</v>
      </c>
      <c r="I560" s="6">
        <v>0.0</v>
      </c>
      <c r="J560" s="7">
        <v>44646.65</v>
      </c>
      <c r="K560" s="8">
        <v>44653.65555555555</v>
      </c>
      <c r="L560" s="7">
        <v>44654.73402777778</v>
      </c>
      <c r="M560" s="4"/>
      <c r="N560" s="9" t="s">
        <v>33</v>
      </c>
      <c r="O560" s="4">
        <v>0.0</v>
      </c>
      <c r="P560" s="4" t="s">
        <v>34</v>
      </c>
      <c r="Q560" s="10">
        <v>1.0</v>
      </c>
      <c r="R560" s="11">
        <f>Enduser_Deliverytime-Order_Create_Time</f>
        <v>8.084027778</v>
      </c>
      <c r="S560" s="11">
        <f>Enduser_Plan_Deliverytime-Order_Create_Time</f>
        <v>7.005555556</v>
      </c>
      <c r="T560" s="11">
        <f>Enduser_Deliverytime-HubVN_Pickup_Time</f>
        <v>0.07777777778</v>
      </c>
      <c r="U560" s="12">
        <f>HubVN_Receiving_Time-HubCN_Pickup_Time</f>
        <v>3.501388889</v>
      </c>
      <c r="V560" s="12">
        <f>Plan_HubVN_Receiving_Time-Plan_HubCN_Pickup_Time</f>
        <v>3.502777778</v>
      </c>
      <c r="W560" s="4" t="s">
        <v>120</v>
      </c>
      <c r="X560" s="13" t="str">
        <f>IF(LEFT(Khu_Vực,4)="Quận","Quận","Huyện")</f>
        <v>Quận</v>
      </c>
      <c r="Y560" s="13" t="str">
        <f>IFS(Grossweight&lt;=1,"A",AND(1&lt;Grossweight,Grossweight&lt;=2),"B",AND(2&lt;Grossweight,Grossweight&lt;=3),"C",AND(3&lt;Grossweight,Grossweight&lt;=4),"D",Grossweight&gt;=4,"E")</f>
        <v>B</v>
      </c>
      <c r="Z56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12000</v>
      </c>
      <c r="AA560"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56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13200</v>
      </c>
      <c r="AC560" s="14">
        <f>IF(Carrier_2="ECLogistics",0.167,IF(Carrier_2="LogExpress",0.139,0.104))</f>
        <v>0.104</v>
      </c>
    </row>
    <row r="561" ht="15.75" customHeight="1">
      <c r="A561" s="15" t="s">
        <v>1698</v>
      </c>
      <c r="B561" s="15" t="s">
        <v>1699</v>
      </c>
      <c r="C561" s="15">
        <v>130356.0</v>
      </c>
      <c r="D561" s="15" t="str">
        <f>HubVN_ID</f>
        <v>LECVNTL</v>
      </c>
      <c r="E561" s="15">
        <v>2.0</v>
      </c>
      <c r="F561" s="15">
        <v>1.0</v>
      </c>
      <c r="G561" s="16" t="s">
        <v>1700</v>
      </c>
      <c r="H561" s="15" t="s">
        <v>32</v>
      </c>
      <c r="I561" s="17">
        <v>77500.0</v>
      </c>
      <c r="J561" s="18">
        <v>44645.38333333333</v>
      </c>
      <c r="K561" s="19">
        <v>44651.652083333334</v>
      </c>
      <c r="L561" s="18">
        <v>44652.72361111111</v>
      </c>
      <c r="M561" s="15"/>
      <c r="N561" s="21" t="s">
        <v>33</v>
      </c>
      <c r="O561" s="15">
        <v>0.0</v>
      </c>
      <c r="P561" s="15" t="s">
        <v>34</v>
      </c>
      <c r="Q561" s="22">
        <v>1.0</v>
      </c>
      <c r="R561" s="23">
        <f>Enduser_Deliverytime-Order_Create_Time</f>
        <v>7.340277778</v>
      </c>
      <c r="S561" s="23">
        <f>Enduser_Plan_Deliverytime-Order_Create_Time</f>
        <v>6.26875</v>
      </c>
      <c r="T561" s="23">
        <f>Enduser_Deliverytime-HubVN_Pickup_Time</f>
        <v>0.07847222222</v>
      </c>
      <c r="U561" s="24">
        <f>HubVN_Receiving_Time-HubCN_Pickup_Time</f>
        <v>3.003472222</v>
      </c>
      <c r="V561" s="24">
        <f>Plan_HubVN_Receiving_Time-Plan_HubCN_Pickup_Time</f>
        <v>3.502777778</v>
      </c>
      <c r="W561" s="15" t="s">
        <v>49</v>
      </c>
      <c r="X561" s="25" t="str">
        <f>IF(LEFT(Khu_Vực,4)="Quận","Quận","Huyện")</f>
        <v>Quận</v>
      </c>
      <c r="Y561" s="25" t="str">
        <f>IFS(Grossweight&lt;=1,"A",AND(1&lt;Grossweight,Grossweight&lt;=2),"B",AND(2&lt;Grossweight,Grossweight&lt;=3),"C",AND(3&lt;Grossweight,Grossweight&lt;=4),"D",Grossweight&gt;=4,"E")</f>
        <v>A</v>
      </c>
      <c r="Z56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10000</v>
      </c>
      <c r="AA561"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56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561" s="26">
        <f>IF(Carrier_2="ECLogistics",0.167,IF(Carrier_2="LogExpress",0.139,0.104))</f>
        <v>0.139</v>
      </c>
    </row>
    <row r="562" ht="15.75" customHeight="1">
      <c r="A562" s="4" t="s">
        <v>1701</v>
      </c>
      <c r="B562" s="4" t="s">
        <v>1702</v>
      </c>
      <c r="C562" s="4">
        <v>130399.0</v>
      </c>
      <c r="D562" s="4" t="str">
        <f>HubVN_ID</f>
        <v>LECVNTL</v>
      </c>
      <c r="E562" s="4">
        <v>2.0</v>
      </c>
      <c r="F562" s="4">
        <v>4.0</v>
      </c>
      <c r="G562" s="5" t="s">
        <v>1703</v>
      </c>
      <c r="H562" s="4" t="s">
        <v>32</v>
      </c>
      <c r="I562" s="6">
        <v>113000.0</v>
      </c>
      <c r="J562" s="7">
        <v>44649.61944444444</v>
      </c>
      <c r="K562" s="8">
        <v>44654.407638888886</v>
      </c>
      <c r="L562" s="7">
        <v>44655.45486111111</v>
      </c>
      <c r="M562" s="4"/>
      <c r="N562" s="9" t="s">
        <v>33</v>
      </c>
      <c r="O562" s="4">
        <v>0.0</v>
      </c>
      <c r="P562" s="4" t="s">
        <v>64</v>
      </c>
      <c r="Q562" s="10">
        <v>3.0</v>
      </c>
      <c r="R562" s="11">
        <f>Enduser_Deliverytime-Order_Create_Time</f>
        <v>5.835416667</v>
      </c>
      <c r="S562" s="11">
        <f>Enduser_Plan_Deliverytime-Order_Create_Time</f>
        <v>4.788194444</v>
      </c>
      <c r="T562" s="11">
        <f>Enduser_Deliverytime-HubVN_Pickup_Time</f>
        <v>0.08263888889</v>
      </c>
      <c r="U562" s="12">
        <f>HubVN_Receiving_Time-HubCN_Pickup_Time</f>
        <v>5.004861111</v>
      </c>
      <c r="V562" s="12">
        <f>Plan_HubVN_Receiving_Time-Plan_HubCN_Pickup_Time</f>
        <v>3.00625</v>
      </c>
      <c r="W562" s="4" t="s">
        <v>49</v>
      </c>
      <c r="X562" s="13" t="str">
        <f>IF(LEFT(Khu_Vực,4)="Quận","Quận","Huyện")</f>
        <v>Quận</v>
      </c>
      <c r="Y562" s="13" t="str">
        <f>IFS(Grossweight&lt;=1,"A",AND(1&lt;Grossweight,Grossweight&lt;=2),"B",AND(2&lt;Grossweight,Grossweight&lt;=3),"C",AND(3&lt;Grossweight,Grossweight&lt;=4),"D",Grossweight&gt;=4,"E")</f>
        <v>D</v>
      </c>
      <c r="Z56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70000</v>
      </c>
      <c r="AA562"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56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40000</v>
      </c>
      <c r="AC562" s="14">
        <f>IF(Carrier_2="ECLogistics",0.167,IF(Carrier_2="LogExpress",0.139,0.104))</f>
        <v>0.167</v>
      </c>
    </row>
    <row r="563" ht="15.75" customHeight="1">
      <c r="A563" s="15" t="s">
        <v>1704</v>
      </c>
      <c r="B563" s="15" t="s">
        <v>1311</v>
      </c>
      <c r="C563" s="15">
        <v>130331.0</v>
      </c>
      <c r="D563" s="15" t="str">
        <f>HubVN_ID</f>
        <v>LECVNHĐ</v>
      </c>
      <c r="E563" s="15">
        <v>5.0</v>
      </c>
      <c r="F563" s="15">
        <v>1.1</v>
      </c>
      <c r="G563" s="16" t="s">
        <v>1705</v>
      </c>
      <c r="H563" s="15" t="s">
        <v>32</v>
      </c>
      <c r="I563" s="17">
        <v>152500.0</v>
      </c>
      <c r="J563" s="18">
        <v>44647.71944444445</v>
      </c>
      <c r="K563" s="19">
        <v>44652.43680555555</v>
      </c>
      <c r="L563" s="18">
        <v>44653.47638888889</v>
      </c>
      <c r="M563" s="15"/>
      <c r="N563" s="21" t="s">
        <v>33</v>
      </c>
      <c r="O563" s="15">
        <v>0.0</v>
      </c>
      <c r="P563" s="15" t="s">
        <v>40</v>
      </c>
      <c r="Q563" s="22">
        <v>3.0</v>
      </c>
      <c r="R563" s="23">
        <f>Enduser_Deliverytime-Order_Create_Time</f>
        <v>5.756944444</v>
      </c>
      <c r="S563" s="23">
        <f>Enduser_Plan_Deliverytime-Order_Create_Time</f>
        <v>4.717361111</v>
      </c>
      <c r="T563" s="23">
        <f>Enduser_Deliverytime-HubVN_Pickup_Time</f>
        <v>0.1243055556</v>
      </c>
      <c r="U563" s="24">
        <f>HubVN_Receiving_Time-HubCN_Pickup_Time</f>
        <v>3.00625</v>
      </c>
      <c r="V563" s="24">
        <f>Plan_HubVN_Receiving_Time-Plan_HubCN_Pickup_Time</f>
        <v>3.505555556</v>
      </c>
      <c r="W563" s="15" t="s">
        <v>45</v>
      </c>
      <c r="X563" s="25" t="str">
        <f>IF(LEFT(Khu_Vực,4)="Quận","Quận","Huyện")</f>
        <v>Quận</v>
      </c>
      <c r="Y563" s="25" t="str">
        <f>IFS(Grossweight&lt;=1,"A",AND(1&lt;Grossweight,Grossweight&lt;=2),"B",AND(2&lt;Grossweight,Grossweight&lt;=3),"C",AND(3&lt;Grossweight,Grossweight&lt;=4),"D",Grossweight&gt;=4,"E")</f>
        <v>B</v>
      </c>
      <c r="Z56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22000</v>
      </c>
      <c r="AA563"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56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12100</v>
      </c>
      <c r="AC563" s="26">
        <f>IF(Carrier_2="ECLogistics",0.167,IF(Carrier_2="LogExpress",0.139,0.104))</f>
        <v>0.104</v>
      </c>
    </row>
    <row r="564" ht="15.75" customHeight="1">
      <c r="A564" s="4" t="s">
        <v>1706</v>
      </c>
      <c r="B564" s="4" t="s">
        <v>1707</v>
      </c>
      <c r="C564" s="4">
        <v>130356.0</v>
      </c>
      <c r="D564" s="4" t="str">
        <f>HubVN_ID</f>
        <v>LECVNTL</v>
      </c>
      <c r="E564" s="4">
        <v>2.0</v>
      </c>
      <c r="F564" s="4">
        <v>3.9</v>
      </c>
      <c r="G564" s="5" t="s">
        <v>1708</v>
      </c>
      <c r="H564" s="4" t="s">
        <v>32</v>
      </c>
      <c r="I564" s="6">
        <v>100068.0</v>
      </c>
      <c r="J564" s="7">
        <v>44647.71875</v>
      </c>
      <c r="K564" s="8">
        <v>44652.415972222225</v>
      </c>
      <c r="L564" s="7">
        <v>44653.52777777778</v>
      </c>
      <c r="M564" s="4"/>
      <c r="N564" s="9" t="s">
        <v>33</v>
      </c>
      <c r="O564" s="4">
        <v>0.0</v>
      </c>
      <c r="P564" s="4" t="s">
        <v>34</v>
      </c>
      <c r="Q564" s="10">
        <v>3.0</v>
      </c>
      <c r="R564" s="11">
        <f>Enduser_Deliverytime-Order_Create_Time</f>
        <v>5.809027778</v>
      </c>
      <c r="S564" s="11">
        <f>Enduser_Plan_Deliverytime-Order_Create_Time</f>
        <v>4.697222222</v>
      </c>
      <c r="T564" s="11">
        <f>Enduser_Deliverytime-HubVN_Pickup_Time</f>
        <v>0.1611111111</v>
      </c>
      <c r="U564" s="12">
        <f>HubVN_Receiving_Time-HubCN_Pickup_Time</f>
        <v>3.001388889</v>
      </c>
      <c r="V564" s="12">
        <f>Plan_HubVN_Receiving_Time-Plan_HubCN_Pickup_Time</f>
        <v>2.004861111</v>
      </c>
      <c r="W564" s="4" t="s">
        <v>49</v>
      </c>
      <c r="X564" s="13" t="str">
        <f>IF(LEFT(Khu_Vực,4)="Quận","Quận","Huyện")</f>
        <v>Quận</v>
      </c>
      <c r="Y564" s="13" t="str">
        <f>IFS(Grossweight&lt;=1,"A",AND(1&lt;Grossweight,Grossweight&lt;=2),"B",AND(2&lt;Grossweight,Grossweight&lt;=3),"C",AND(3&lt;Grossweight,Grossweight&lt;=4),"D",Grossweight&gt;=4,"E")</f>
        <v>D</v>
      </c>
      <c r="Z56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39000</v>
      </c>
      <c r="AA56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56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39000</v>
      </c>
      <c r="AC564" s="14">
        <f>IF(Carrier_2="ECLogistics",0.167,IF(Carrier_2="LogExpress",0.139,0.104))</f>
        <v>0.167</v>
      </c>
    </row>
    <row r="565" ht="15.75" customHeight="1">
      <c r="A565" s="15" t="s">
        <v>1709</v>
      </c>
      <c r="B565" s="15" t="s">
        <v>1710</v>
      </c>
      <c r="C565" s="15">
        <v>130415.0</v>
      </c>
      <c r="D565" s="15" t="str">
        <f>HubVN_ID</f>
        <v>LECVNTL</v>
      </c>
      <c r="E565" s="15">
        <v>4.0</v>
      </c>
      <c r="F565" s="15">
        <v>3.7</v>
      </c>
      <c r="G565" s="16" t="s">
        <v>1711</v>
      </c>
      <c r="H565" s="15" t="s">
        <v>32</v>
      </c>
      <c r="I565" s="17">
        <v>480000.0</v>
      </c>
      <c r="J565" s="18">
        <v>44650.31458333333</v>
      </c>
      <c r="K565" s="19">
        <v>44654.69513888889</v>
      </c>
      <c r="L565" s="18">
        <v>44655.71875</v>
      </c>
      <c r="M565" s="15"/>
      <c r="N565" s="21" t="s">
        <v>33</v>
      </c>
      <c r="O565" s="15">
        <v>0.0</v>
      </c>
      <c r="P565" s="15" t="s">
        <v>34</v>
      </c>
      <c r="Q565" s="22">
        <v>3.0</v>
      </c>
      <c r="R565" s="23">
        <f>Enduser_Deliverytime-Order_Create_Time</f>
        <v>5.404166667</v>
      </c>
      <c r="S565" s="23">
        <f>Enduser_Plan_Deliverytime-Order_Create_Time</f>
        <v>4.380555556</v>
      </c>
      <c r="T565" s="23">
        <f>Enduser_Deliverytime-HubVN_Pickup_Time</f>
        <v>0.07777777778</v>
      </c>
      <c r="U565" s="24">
        <f>HubVN_Receiving_Time-HubCN_Pickup_Time</f>
        <v>3.004166667</v>
      </c>
      <c r="V565" s="24">
        <f>Plan_HubVN_Receiving_Time-Plan_HubCN_Pickup_Time</f>
        <v>2.002083333</v>
      </c>
      <c r="W565" s="15" t="s">
        <v>1275</v>
      </c>
      <c r="X565" s="25" t="str">
        <f>IF(LEFT(Khu_Vực,4)="Quận","Quận","Huyện")</f>
        <v>Huyện</v>
      </c>
      <c r="Y565" s="25" t="str">
        <f>IFS(Grossweight&lt;=1,"A",AND(1&lt;Grossweight,Grossweight&lt;=2),"B",AND(2&lt;Grossweight,Grossweight&lt;=3),"C",AND(3&lt;Grossweight,Grossweight&lt;=4),"D",Grossweight&gt;=4,"E")</f>
        <v>D</v>
      </c>
      <c r="Z56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37000</v>
      </c>
      <c r="AA56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56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37000</v>
      </c>
      <c r="AC565" s="26">
        <f>IF(Carrier_2="ECLogistics",0.167,IF(Carrier_2="LogExpress",0.139,0.104))</f>
        <v>0.167</v>
      </c>
    </row>
    <row r="566" ht="15.75" customHeight="1">
      <c r="A566" s="4" t="s">
        <v>1712</v>
      </c>
      <c r="B566" s="4" t="s">
        <v>965</v>
      </c>
      <c r="C566" s="4">
        <v>130017.0</v>
      </c>
      <c r="D566" s="4" t="str">
        <f>HubVN_ID</f>
        <v>LECVNLB</v>
      </c>
      <c r="E566" s="4">
        <v>3.0</v>
      </c>
      <c r="F566" s="4">
        <v>1.2</v>
      </c>
      <c r="G566" s="5" t="s">
        <v>1713</v>
      </c>
      <c r="H566" s="4" t="s">
        <v>53</v>
      </c>
      <c r="I566" s="6">
        <v>0.0</v>
      </c>
      <c r="J566" s="7">
        <v>44650.39513888889</v>
      </c>
      <c r="K566" s="8">
        <v>44653.404861111114</v>
      </c>
      <c r="L566" s="7">
        <v>44657.6625</v>
      </c>
      <c r="M566" s="4"/>
      <c r="N566" s="9" t="s">
        <v>33</v>
      </c>
      <c r="O566" s="4">
        <v>0.0</v>
      </c>
      <c r="P566" s="4" t="s">
        <v>40</v>
      </c>
      <c r="Q566" s="10">
        <v>3.0</v>
      </c>
      <c r="R566" s="11">
        <f>Enduser_Deliverytime-Order_Create_Time</f>
        <v>7.267361111</v>
      </c>
      <c r="S566" s="11">
        <f>Enduser_Plan_Deliverytime-Order_Create_Time</f>
        <v>3.009722222</v>
      </c>
      <c r="T566" s="11">
        <f>Enduser_Deliverytime-HubVN_Pickup_Time</f>
        <v>0.1840277778</v>
      </c>
      <c r="U566" s="12">
        <f>HubVN_Receiving_Time-HubCN_Pickup_Time</f>
        <v>5.003472222</v>
      </c>
      <c r="V566" s="12">
        <f>Plan_HubVN_Receiving_Time-Plan_HubCN_Pickup_Time</f>
        <v>3.00625</v>
      </c>
      <c r="W566" s="4" t="s">
        <v>120</v>
      </c>
      <c r="X566" s="13" t="str">
        <f>IF(LEFT(Khu_Vực,4)="Quận","Quận","Huyện")</f>
        <v>Quận</v>
      </c>
      <c r="Y566" s="13" t="str">
        <f>IFS(Grossweight&lt;=1,"A",AND(1&lt;Grossweight,Grossweight&lt;=2),"B",AND(2&lt;Grossweight,Grossweight&lt;=3),"C",AND(3&lt;Grossweight,Grossweight&lt;=4),"D",Grossweight&gt;=4,"E")</f>
        <v>B</v>
      </c>
      <c r="Z56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24000</v>
      </c>
      <c r="AA566"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56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13200</v>
      </c>
      <c r="AC566" s="14">
        <f>IF(Carrier_2="ECLogistics",0.167,IF(Carrier_2="LogExpress",0.139,0.104))</f>
        <v>0.104</v>
      </c>
    </row>
    <row r="567" ht="15.75" customHeight="1">
      <c r="A567" s="15" t="s">
        <v>1714</v>
      </c>
      <c r="B567" s="15" t="s">
        <v>1715</v>
      </c>
      <c r="C567" s="15">
        <v>130197.0</v>
      </c>
      <c r="D567" s="15" t="str">
        <f>HubVN_ID</f>
        <v>LECVNLB</v>
      </c>
      <c r="E567" s="15">
        <v>4.0</v>
      </c>
      <c r="F567" s="15">
        <v>1.2</v>
      </c>
      <c r="G567" s="16" t="s">
        <v>1716</v>
      </c>
      <c r="H567" s="15" t="s">
        <v>32</v>
      </c>
      <c r="I567" s="17">
        <v>187000.0</v>
      </c>
      <c r="J567" s="18">
        <v>44647.33541666667</v>
      </c>
      <c r="K567" s="19">
        <v>44651.66805555556</v>
      </c>
      <c r="L567" s="18">
        <v>44652.870833333334</v>
      </c>
      <c r="M567" s="15"/>
      <c r="N567" s="21" t="s">
        <v>33</v>
      </c>
      <c r="O567" s="15">
        <v>0.0</v>
      </c>
      <c r="P567" s="15" t="s">
        <v>34</v>
      </c>
      <c r="Q567" s="22">
        <v>3.0</v>
      </c>
      <c r="R567" s="23">
        <f>Enduser_Deliverytime-Order_Create_Time</f>
        <v>5.535416667</v>
      </c>
      <c r="S567" s="23">
        <f>Enduser_Plan_Deliverytime-Order_Create_Time</f>
        <v>4.332638889</v>
      </c>
      <c r="T567" s="23">
        <f>Enduser_Deliverytime-HubVN_Pickup_Time</f>
        <v>0.2486111111</v>
      </c>
      <c r="U567" s="24">
        <f>HubVN_Receiving_Time-HubCN_Pickup_Time</f>
        <v>2.50625</v>
      </c>
      <c r="V567" s="24">
        <f>Plan_HubVN_Receiving_Time-Plan_HubCN_Pickup_Time</f>
        <v>1.501388889</v>
      </c>
      <c r="W567" s="15" t="s">
        <v>120</v>
      </c>
      <c r="X567" s="25" t="str">
        <f>IF(LEFT(Khu_Vực,4)="Quận","Quận","Huyện")</f>
        <v>Quận</v>
      </c>
      <c r="Y567" s="25" t="str">
        <f>IFS(Grossweight&lt;=1,"A",AND(1&lt;Grossweight,Grossweight&lt;=2),"B",AND(2&lt;Grossweight,Grossweight&lt;=3),"C",AND(3&lt;Grossweight,Grossweight&lt;=4),"D",Grossweight&gt;=4,"E")</f>
        <v>B</v>
      </c>
      <c r="Z56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12000</v>
      </c>
      <c r="AA567"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56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13200</v>
      </c>
      <c r="AC567" s="26">
        <f>IF(Carrier_2="ECLogistics",0.167,IF(Carrier_2="LogExpress",0.139,0.104))</f>
        <v>0.104</v>
      </c>
    </row>
    <row r="568" ht="15.75" customHeight="1">
      <c r="A568" s="4" t="s">
        <v>1717</v>
      </c>
      <c r="B568" s="4" t="s">
        <v>1718</v>
      </c>
      <c r="C568" s="4">
        <v>130025.0</v>
      </c>
      <c r="D568" s="4" t="str">
        <f>HubVN_ID</f>
        <v>LECVNLB</v>
      </c>
      <c r="E568" s="4">
        <v>4.0</v>
      </c>
      <c r="F568" s="4">
        <v>4.0</v>
      </c>
      <c r="G568" s="5" t="s">
        <v>1719</v>
      </c>
      <c r="H568" s="4" t="s">
        <v>32</v>
      </c>
      <c r="I568" s="6">
        <v>98800.0</v>
      </c>
      <c r="J568" s="7">
        <v>44645.84375</v>
      </c>
      <c r="K568" s="8">
        <v>44652.41458333333</v>
      </c>
      <c r="L568" s="7">
        <v>44652.66527777778</v>
      </c>
      <c r="M568" s="4"/>
      <c r="N568" s="9" t="s">
        <v>33</v>
      </c>
      <c r="O568" s="4">
        <v>0.0</v>
      </c>
      <c r="P568" s="4" t="s">
        <v>40</v>
      </c>
      <c r="Q568" s="10">
        <v>2.0</v>
      </c>
      <c r="R568" s="11">
        <f>Enduser_Deliverytime-Order_Create_Time</f>
        <v>6.821527778</v>
      </c>
      <c r="S568" s="11">
        <f>Enduser_Plan_Deliverytime-Order_Create_Time</f>
        <v>6.570833333</v>
      </c>
      <c r="T568" s="11">
        <f>Enduser_Deliverytime-HubVN_Pickup_Time</f>
        <v>0.09236111111</v>
      </c>
      <c r="U568" s="12">
        <f>HubVN_Receiving_Time-HubCN_Pickup_Time</f>
        <v>2.505555556</v>
      </c>
      <c r="V568" s="12">
        <f>Plan_HubVN_Receiving_Time-Plan_HubCN_Pickup_Time</f>
        <v>2.003472222</v>
      </c>
      <c r="W568" s="4" t="s">
        <v>57</v>
      </c>
      <c r="X568" s="13" t="str">
        <f>IF(LEFT(Khu_Vực,4)="Quận","Quận","Huyện")</f>
        <v>Quận</v>
      </c>
      <c r="Y568" s="13" t="str">
        <f>IFS(Grossweight&lt;=1,"A",AND(1&lt;Grossweight,Grossweight&lt;=2),"B",AND(2&lt;Grossweight,Grossweight&lt;=3),"C",AND(3&lt;Grossweight,Grossweight&lt;=4),"D",Grossweight&gt;=4,"E")</f>
        <v>D</v>
      </c>
      <c r="Z56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62500</v>
      </c>
      <c r="AA56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56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40000</v>
      </c>
      <c r="AC568" s="14">
        <f>IF(Carrier_2="ECLogistics",0.167,IF(Carrier_2="LogExpress",0.139,0.104))</f>
        <v>0.167</v>
      </c>
    </row>
    <row r="569" ht="15.75" customHeight="1">
      <c r="A569" s="15" t="s">
        <v>1720</v>
      </c>
      <c r="B569" s="15" t="s">
        <v>1721</v>
      </c>
      <c r="C569" s="15">
        <v>130019.0</v>
      </c>
      <c r="D569" s="15" t="str">
        <f>HubVN_ID</f>
        <v>LECVNLB</v>
      </c>
      <c r="E569" s="15">
        <v>3.0</v>
      </c>
      <c r="F569" s="15">
        <v>2.0</v>
      </c>
      <c r="G569" s="16" t="s">
        <v>1722</v>
      </c>
      <c r="H569" s="15" t="s">
        <v>32</v>
      </c>
      <c r="I569" s="17">
        <v>141500.0</v>
      </c>
      <c r="J569" s="18">
        <v>44649.334027777775</v>
      </c>
      <c r="K569" s="19">
        <v>44655.41111111111</v>
      </c>
      <c r="L569" s="18">
        <v>44655.743055555555</v>
      </c>
      <c r="M569" s="15"/>
      <c r="N569" s="21" t="s">
        <v>33</v>
      </c>
      <c r="O569" s="15">
        <v>0.0</v>
      </c>
      <c r="P569" s="15" t="s">
        <v>64</v>
      </c>
      <c r="Q569" s="22">
        <v>2.0</v>
      </c>
      <c r="R569" s="23">
        <f>Enduser_Deliverytime-Order_Create_Time</f>
        <v>6.409027778</v>
      </c>
      <c r="S569" s="23">
        <f>Enduser_Plan_Deliverytime-Order_Create_Time</f>
        <v>6.077083333</v>
      </c>
      <c r="T569" s="23">
        <f>Enduser_Deliverytime-HubVN_Pickup_Time</f>
        <v>0.1222222222</v>
      </c>
      <c r="U569" s="24">
        <f>HubVN_Receiving_Time-HubCN_Pickup_Time</f>
        <v>2.502777778</v>
      </c>
      <c r="V569" s="24">
        <f>Plan_HubVN_Receiving_Time-Plan_HubCN_Pickup_Time</f>
        <v>3.503472222</v>
      </c>
      <c r="W569" s="15" t="s">
        <v>97</v>
      </c>
      <c r="X569" s="25" t="str">
        <f>IF(LEFT(Khu_Vực,4)="Quận","Quận","Huyện")</f>
        <v>Quận</v>
      </c>
      <c r="Y569" s="25" t="str">
        <f>IFS(Grossweight&lt;=1,"A",AND(1&lt;Grossweight,Grossweight&lt;=2),"B",AND(2&lt;Grossweight,Grossweight&lt;=3),"C",AND(3&lt;Grossweight,Grossweight&lt;=4),"D",Grossweight&gt;=4,"E")</f>
        <v>B</v>
      </c>
      <c r="Z56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22000</v>
      </c>
      <c r="AA569"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56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22000</v>
      </c>
      <c r="AC569" s="26">
        <f>IF(Carrier_2="ECLogistics",0.167,IF(Carrier_2="LogExpress",0.139,0.104))</f>
        <v>0.104</v>
      </c>
    </row>
    <row r="570" ht="15.75" customHeight="1">
      <c r="A570" s="4" t="s">
        <v>1723</v>
      </c>
      <c r="B570" s="4" t="s">
        <v>1724</v>
      </c>
      <c r="C570" s="4">
        <v>130369.0</v>
      </c>
      <c r="D570" s="4" t="str">
        <f>HubVN_ID</f>
        <v>LECVNLB</v>
      </c>
      <c r="E570" s="4">
        <v>5.0</v>
      </c>
      <c r="F570" s="4">
        <v>3.7</v>
      </c>
      <c r="G570" s="5" t="s">
        <v>1725</v>
      </c>
      <c r="H570" s="4" t="s">
        <v>32</v>
      </c>
      <c r="I570" s="6">
        <v>194500.0</v>
      </c>
      <c r="J570" s="7">
        <v>44647.19097222222</v>
      </c>
      <c r="K570" s="8">
        <v>44653.660416666666</v>
      </c>
      <c r="L570" s="7">
        <v>44654.74513888889</v>
      </c>
      <c r="M570" s="4"/>
      <c r="N570" s="9" t="s">
        <v>33</v>
      </c>
      <c r="O570" s="4">
        <v>0.0</v>
      </c>
      <c r="P570" s="4" t="s">
        <v>34</v>
      </c>
      <c r="Q570" s="10">
        <v>1.0</v>
      </c>
      <c r="R570" s="11">
        <f>Enduser_Deliverytime-Order_Create_Time</f>
        <v>7.554166667</v>
      </c>
      <c r="S570" s="11">
        <f>Enduser_Plan_Deliverytime-Order_Create_Time</f>
        <v>6.469444444</v>
      </c>
      <c r="T570" s="11">
        <f>Enduser_Deliverytime-HubVN_Pickup_Time</f>
        <v>0.08125</v>
      </c>
      <c r="U570" s="12">
        <f>HubVN_Receiving_Time-HubCN_Pickup_Time</f>
        <v>3.502777778</v>
      </c>
      <c r="V570" s="12">
        <f>Plan_HubVN_Receiving_Time-Plan_HubCN_Pickup_Time</f>
        <v>2.002083333</v>
      </c>
      <c r="W570" s="4" t="s">
        <v>35</v>
      </c>
      <c r="X570" s="13" t="str">
        <f>IF(LEFT(Khu_Vực,4)="Quận","Quận","Huyện")</f>
        <v>Quận</v>
      </c>
      <c r="Y570" s="13" t="str">
        <f>IFS(Grossweight&lt;=1,"A",AND(1&lt;Grossweight,Grossweight&lt;=2),"B",AND(2&lt;Grossweight,Grossweight&lt;=3),"C",AND(3&lt;Grossweight,Grossweight&lt;=4),"D",Grossweight&gt;=4,"E")</f>
        <v>D</v>
      </c>
      <c r="Z57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37000</v>
      </c>
      <c r="AA57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57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37000</v>
      </c>
      <c r="AC570" s="14">
        <f>IF(Carrier_2="ECLogistics",0.167,IF(Carrier_2="LogExpress",0.139,0.104))</f>
        <v>0.167</v>
      </c>
    </row>
    <row r="571" ht="15.75" customHeight="1">
      <c r="A571" s="15" t="s">
        <v>1726</v>
      </c>
      <c r="B571" s="15" t="s">
        <v>952</v>
      </c>
      <c r="C571" s="15">
        <v>130326.0</v>
      </c>
      <c r="D571" s="15" t="str">
        <f>HubVN_ID</f>
        <v>LECVNHĐ</v>
      </c>
      <c r="E571" s="15">
        <v>3.0</v>
      </c>
      <c r="F571" s="15">
        <v>0.2</v>
      </c>
      <c r="G571" s="16" t="s">
        <v>1727</v>
      </c>
      <c r="H571" s="15" t="s">
        <v>32</v>
      </c>
      <c r="I571" s="17">
        <v>953.0</v>
      </c>
      <c r="J571" s="18">
        <v>44647.72083333333</v>
      </c>
      <c r="K571" s="19">
        <v>44653.67986111111</v>
      </c>
      <c r="L571" s="18">
        <v>44654.47708333333</v>
      </c>
      <c r="M571" s="15"/>
      <c r="N571" s="21" t="s">
        <v>33</v>
      </c>
      <c r="O571" s="15">
        <v>0.0</v>
      </c>
      <c r="P571" s="15" t="s">
        <v>40</v>
      </c>
      <c r="Q571" s="22">
        <v>2.0</v>
      </c>
      <c r="R571" s="23">
        <f>Enduser_Deliverytime-Order_Create_Time</f>
        <v>6.75625</v>
      </c>
      <c r="S571" s="23">
        <f>Enduser_Plan_Deliverytime-Order_Create_Time</f>
        <v>5.959027778</v>
      </c>
      <c r="T571" s="23">
        <f>Enduser_Deliverytime-HubVN_Pickup_Time</f>
        <v>0.1194444444</v>
      </c>
      <c r="U571" s="24">
        <f>HubVN_Receiving_Time-HubCN_Pickup_Time</f>
        <v>4.003472222</v>
      </c>
      <c r="V571" s="24">
        <f>Plan_HubVN_Receiving_Time-Plan_HubCN_Pickup_Time</f>
        <v>3.004861111</v>
      </c>
      <c r="W571" s="15" t="s">
        <v>45</v>
      </c>
      <c r="X571" s="25" t="str">
        <f>IF(LEFT(Khu_Vực,4)="Quận","Quận","Huyện")</f>
        <v>Quận</v>
      </c>
      <c r="Y571" s="25" t="str">
        <f>IFS(Grossweight&lt;=1,"A",AND(1&lt;Grossweight,Grossweight&lt;=2),"B",AND(2&lt;Grossweight,Grossweight&lt;=3),"C",AND(3&lt;Grossweight,Grossweight&lt;=4),"D",Grossweight&gt;=4,"E")</f>
        <v>A</v>
      </c>
      <c r="Z57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4000</v>
      </c>
      <c r="AA571"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57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v>
      </c>
      <c r="AC571" s="26">
        <f>IF(Carrier_2="ECLogistics",0.167,IF(Carrier_2="LogExpress",0.139,0.104))</f>
        <v>0.139</v>
      </c>
    </row>
    <row r="572" ht="15.75" customHeight="1">
      <c r="A572" s="4" t="s">
        <v>1728</v>
      </c>
      <c r="B572" s="4" t="s">
        <v>1729</v>
      </c>
      <c r="C572" s="4">
        <v>130402.0</v>
      </c>
      <c r="D572" s="4" t="str">
        <f>HubVN_ID</f>
        <v>LECVNTL</v>
      </c>
      <c r="E572" s="4">
        <v>4.0</v>
      </c>
      <c r="F572" s="4">
        <v>1.5</v>
      </c>
      <c r="G572" s="5" t="s">
        <v>1730</v>
      </c>
      <c r="H572" s="4" t="s">
        <v>53</v>
      </c>
      <c r="I572" s="6">
        <v>0.0</v>
      </c>
      <c r="J572" s="7">
        <v>44649.163194444445</v>
      </c>
      <c r="K572" s="8">
        <v>44653.62986111111</v>
      </c>
      <c r="L572" s="7">
        <v>44654.61041666667</v>
      </c>
      <c r="M572" s="4"/>
      <c r="N572" s="9" t="s">
        <v>33</v>
      </c>
      <c r="O572" s="4">
        <v>0.0</v>
      </c>
      <c r="P572" s="4" t="s">
        <v>34</v>
      </c>
      <c r="Q572" s="10">
        <v>3.0</v>
      </c>
      <c r="R572" s="11">
        <f>Enduser_Deliverytime-Order_Create_Time</f>
        <v>5.447222222</v>
      </c>
      <c r="S572" s="11">
        <f>Enduser_Plan_Deliverytime-Order_Create_Time</f>
        <v>4.466666667</v>
      </c>
      <c r="T572" s="11">
        <f>Enduser_Deliverytime-HubVN_Pickup_Time</f>
        <v>0.2027777778</v>
      </c>
      <c r="U572" s="12">
        <f>HubVN_Receiving_Time-HubCN_Pickup_Time</f>
        <v>4.002083333</v>
      </c>
      <c r="V572" s="12">
        <f>Plan_HubVN_Receiving_Time-Plan_HubCN_Pickup_Time</f>
        <v>1.504861111</v>
      </c>
      <c r="W572" s="4" t="s">
        <v>49</v>
      </c>
      <c r="X572" s="13" t="str">
        <f>IF(LEFT(Khu_Vực,4)="Quận","Quận","Huyện")</f>
        <v>Quận</v>
      </c>
      <c r="Y572" s="13" t="str">
        <f>IFS(Grossweight&lt;=1,"A",AND(1&lt;Grossweight,Grossweight&lt;=2),"B",AND(2&lt;Grossweight,Grossweight&lt;=3),"C",AND(3&lt;Grossweight,Grossweight&lt;=4),"D",Grossweight&gt;=4,"E")</f>
        <v>B</v>
      </c>
      <c r="Z57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15000</v>
      </c>
      <c r="AA572"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57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16500</v>
      </c>
      <c r="AC572" s="14">
        <f>IF(Carrier_2="ECLogistics",0.167,IF(Carrier_2="LogExpress",0.139,0.104))</f>
        <v>0.104</v>
      </c>
    </row>
    <row r="573" ht="15.75" customHeight="1">
      <c r="A573" s="15" t="s">
        <v>1731</v>
      </c>
      <c r="B573" s="15" t="s">
        <v>1538</v>
      </c>
      <c r="C573" s="15">
        <v>130043.0</v>
      </c>
      <c r="D573" s="15" t="str">
        <f>HubVN_ID</f>
        <v>LECVNLB</v>
      </c>
      <c r="E573" s="15">
        <v>2.0</v>
      </c>
      <c r="F573" s="15">
        <v>1.1</v>
      </c>
      <c r="G573" s="16" t="s">
        <v>1732</v>
      </c>
      <c r="H573" s="15" t="s">
        <v>53</v>
      </c>
      <c r="I573" s="17">
        <v>0.0</v>
      </c>
      <c r="J573" s="18">
        <v>44647.8875</v>
      </c>
      <c r="K573" s="19">
        <v>44652.40347222222</v>
      </c>
      <c r="L573" s="18">
        <v>44653.49513888889</v>
      </c>
      <c r="M573" s="15"/>
      <c r="N573" s="21" t="s">
        <v>33</v>
      </c>
      <c r="O573" s="15">
        <v>0.0</v>
      </c>
      <c r="P573" s="15" t="s">
        <v>40</v>
      </c>
      <c r="Q573" s="22">
        <v>3.0</v>
      </c>
      <c r="R573" s="23">
        <f>Enduser_Deliverytime-Order_Create_Time</f>
        <v>5.607638889</v>
      </c>
      <c r="S573" s="23">
        <f>Enduser_Plan_Deliverytime-Order_Create_Time</f>
        <v>4.515972222</v>
      </c>
      <c r="T573" s="23">
        <f>Enduser_Deliverytime-HubVN_Pickup_Time</f>
        <v>0.1208333333</v>
      </c>
      <c r="U573" s="24">
        <f>HubVN_Receiving_Time-HubCN_Pickup_Time</f>
        <v>2.003472222</v>
      </c>
      <c r="V573" s="24">
        <f>Plan_HubVN_Receiving_Time-Plan_HubCN_Pickup_Time</f>
        <v>3.502777778</v>
      </c>
      <c r="W573" s="15" t="s">
        <v>120</v>
      </c>
      <c r="X573" s="25" t="str">
        <f>IF(LEFT(Khu_Vực,4)="Quận","Quận","Huyện")</f>
        <v>Quận</v>
      </c>
      <c r="Y573" s="25" t="str">
        <f>IFS(Grossweight&lt;=1,"A",AND(1&lt;Grossweight,Grossweight&lt;=2),"B",AND(2&lt;Grossweight,Grossweight&lt;=3),"C",AND(3&lt;Grossweight,Grossweight&lt;=4),"D",Grossweight&gt;=4,"E")</f>
        <v>B</v>
      </c>
      <c r="Z57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22000</v>
      </c>
      <c r="AA573"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57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12100</v>
      </c>
      <c r="AC573" s="26">
        <f>IF(Carrier_2="ECLogistics",0.167,IF(Carrier_2="LogExpress",0.139,0.104))</f>
        <v>0.104</v>
      </c>
    </row>
    <row r="574" ht="15.75" customHeight="1">
      <c r="A574" s="4" t="s">
        <v>1733</v>
      </c>
      <c r="B574" s="4" t="s">
        <v>1734</v>
      </c>
      <c r="C574" s="4">
        <v>130421.0</v>
      </c>
      <c r="D574" s="4" t="str">
        <f>HubVN_ID</f>
        <v>LECVNTL</v>
      </c>
      <c r="E574" s="4">
        <v>1.0</v>
      </c>
      <c r="F574" s="4">
        <v>1.9</v>
      </c>
      <c r="G574" s="5" t="s">
        <v>1735</v>
      </c>
      <c r="H574" s="4" t="s">
        <v>32</v>
      </c>
      <c r="I574" s="6">
        <v>177200.0</v>
      </c>
      <c r="J574" s="7">
        <v>44647.197222222225</v>
      </c>
      <c r="K574" s="8">
        <v>44654.65694444445</v>
      </c>
      <c r="L574" s="7">
        <v>44654.70763888889</v>
      </c>
      <c r="M574" s="4"/>
      <c r="N574" s="9" t="s">
        <v>33</v>
      </c>
      <c r="O574" s="4">
        <v>0.0</v>
      </c>
      <c r="P574" s="4" t="s">
        <v>34</v>
      </c>
      <c r="Q574" s="10">
        <v>1.0</v>
      </c>
      <c r="R574" s="11">
        <f>Enduser_Deliverytime-Order_Create_Time</f>
        <v>7.510416667</v>
      </c>
      <c r="S574" s="11">
        <f>Enduser_Plan_Deliverytime-Order_Create_Time</f>
        <v>7.459722222</v>
      </c>
      <c r="T574" s="11">
        <f>Enduser_Deliverytime-HubVN_Pickup_Time</f>
        <v>0.08194444444</v>
      </c>
      <c r="U574" s="12">
        <f>HubVN_Receiving_Time-HubCN_Pickup_Time</f>
        <v>3.504166667</v>
      </c>
      <c r="V574" s="12">
        <f>Plan_HubVN_Receiving_Time-Plan_HubCN_Pickup_Time</f>
        <v>3.504861111</v>
      </c>
      <c r="W574" s="4" t="s">
        <v>49</v>
      </c>
      <c r="X574" s="13" t="str">
        <f>IF(LEFT(Khu_Vực,4)="Quận","Quận","Huyện")</f>
        <v>Quận</v>
      </c>
      <c r="Y574" s="13" t="str">
        <f>IFS(Grossweight&lt;=1,"A",AND(1&lt;Grossweight,Grossweight&lt;=2),"B",AND(2&lt;Grossweight,Grossweight&lt;=3),"C",AND(3&lt;Grossweight,Grossweight&lt;=4),"D",Grossweight&gt;=4,"E")</f>
        <v>B</v>
      </c>
      <c r="Z57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19000</v>
      </c>
      <c r="AA574"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57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20900</v>
      </c>
      <c r="AC574" s="14">
        <f>IF(Carrier_2="ECLogistics",0.167,IF(Carrier_2="LogExpress",0.139,0.104))</f>
        <v>0.104</v>
      </c>
    </row>
    <row r="575" ht="15.75" customHeight="1">
      <c r="A575" s="15" t="s">
        <v>1736</v>
      </c>
      <c r="B575" s="15" t="s">
        <v>1737</v>
      </c>
      <c r="C575" s="15">
        <v>130340.0</v>
      </c>
      <c r="D575" s="15" t="str">
        <f>HubVN_ID</f>
        <v>LECVNLB</v>
      </c>
      <c r="E575" s="15">
        <v>1.0</v>
      </c>
      <c r="F575" s="15">
        <v>3.9</v>
      </c>
      <c r="G575" s="16" t="s">
        <v>1738</v>
      </c>
      <c r="H575" s="15" t="s">
        <v>32</v>
      </c>
      <c r="I575" s="17">
        <v>27000.0</v>
      </c>
      <c r="J575" s="18">
        <v>44645.38958333333</v>
      </c>
      <c r="K575" s="19">
        <v>44652.42013888889</v>
      </c>
      <c r="L575" s="18">
        <v>44652.666666666664</v>
      </c>
      <c r="M575" s="15"/>
      <c r="N575" s="21" t="s">
        <v>33</v>
      </c>
      <c r="O575" s="15">
        <v>0.0</v>
      </c>
      <c r="P575" s="15" t="s">
        <v>40</v>
      </c>
      <c r="Q575" s="22">
        <v>1.0</v>
      </c>
      <c r="R575" s="23">
        <f>Enduser_Deliverytime-Order_Create_Time</f>
        <v>7.277083333</v>
      </c>
      <c r="S575" s="23">
        <f>Enduser_Plan_Deliverytime-Order_Create_Time</f>
        <v>7.030555556</v>
      </c>
      <c r="T575" s="23">
        <f>Enduser_Deliverytime-HubVN_Pickup_Time</f>
        <v>0.08819444444</v>
      </c>
      <c r="U575" s="24">
        <f>HubVN_Receiving_Time-HubCN_Pickup_Time</f>
        <v>3.004166667</v>
      </c>
      <c r="V575" s="24">
        <f>Plan_HubVN_Receiving_Time-Plan_HubCN_Pickup_Time</f>
        <v>1.504861111</v>
      </c>
      <c r="W575" s="15" t="s">
        <v>124</v>
      </c>
      <c r="X575" s="25" t="str">
        <f>IF(LEFT(Khu_Vực,4)="Quận","Quận","Huyện")</f>
        <v>Quận</v>
      </c>
      <c r="Y575" s="25" t="str">
        <f>IFS(Grossweight&lt;=1,"A",AND(1&lt;Grossweight,Grossweight&lt;=2),"B",AND(2&lt;Grossweight,Grossweight&lt;=3),"C",AND(3&lt;Grossweight,Grossweight&lt;=4),"D",Grossweight&gt;=4,"E")</f>
        <v>D</v>
      </c>
      <c r="Z57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62250</v>
      </c>
      <c r="AA57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57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39000</v>
      </c>
      <c r="AC575" s="26">
        <f>IF(Carrier_2="ECLogistics",0.167,IF(Carrier_2="LogExpress",0.139,0.104))</f>
        <v>0.167</v>
      </c>
    </row>
    <row r="576" ht="15.75" customHeight="1">
      <c r="A576" s="4" t="s">
        <v>1739</v>
      </c>
      <c r="B576" s="4" t="s">
        <v>1740</v>
      </c>
      <c r="C576" s="4">
        <v>130327.0</v>
      </c>
      <c r="D576" s="4" t="str">
        <f>HubVN_ID</f>
        <v>LECVNTL</v>
      </c>
      <c r="E576" s="4">
        <v>5.0</v>
      </c>
      <c r="F576" s="4">
        <v>2.8</v>
      </c>
      <c r="G576" s="5" t="s">
        <v>1741</v>
      </c>
      <c r="H576" s="4" t="s">
        <v>53</v>
      </c>
      <c r="I576" s="6">
        <v>0.0</v>
      </c>
      <c r="J576" s="7">
        <v>44650.364583333336</v>
      </c>
      <c r="K576" s="8">
        <v>44655.643055555556</v>
      </c>
      <c r="L576" s="7">
        <v>44655.811111111114</v>
      </c>
      <c r="M576" s="4"/>
      <c r="N576" s="9" t="s">
        <v>33</v>
      </c>
      <c r="O576" s="4">
        <v>0.0</v>
      </c>
      <c r="P576" s="4" t="s">
        <v>40</v>
      </c>
      <c r="Q576" s="10">
        <v>3.0</v>
      </c>
      <c r="R576" s="11">
        <f>Enduser_Deliverytime-Order_Create_Time</f>
        <v>5.446527778</v>
      </c>
      <c r="S576" s="11">
        <f>Enduser_Plan_Deliverytime-Order_Create_Time</f>
        <v>5.278472222</v>
      </c>
      <c r="T576" s="11">
        <f>Enduser_Deliverytime-HubVN_Pickup_Time</f>
        <v>0.1694444444</v>
      </c>
      <c r="U576" s="12">
        <f>HubVN_Receiving_Time-HubCN_Pickup_Time</f>
        <v>3.001388889</v>
      </c>
      <c r="V576" s="12">
        <f>Plan_HubVN_Receiving_Time-Plan_HubCN_Pickup_Time</f>
        <v>2.002083333</v>
      </c>
      <c r="W576" s="4" t="s">
        <v>41</v>
      </c>
      <c r="X576" s="13" t="str">
        <f>IF(LEFT(Khu_Vực,4)="Quận","Quận","Huyện")</f>
        <v>Huyện</v>
      </c>
      <c r="Y576" s="13" t="str">
        <f>IFS(Grossweight&lt;=1,"A",AND(1&lt;Grossweight,Grossweight&lt;=2),"B",AND(2&lt;Grossweight,Grossweight&lt;=3),"C",AND(3&lt;Grossweight,Grossweight&lt;=4),"D",Grossweight&gt;=4,"E")</f>
        <v>C</v>
      </c>
      <c r="Z57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70000</v>
      </c>
      <c r="AA57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57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28000</v>
      </c>
      <c r="AC576" s="14">
        <f>IF(Carrier_2="ECLogistics",0.167,IF(Carrier_2="LogExpress",0.139,0.104))</f>
        <v>0.167</v>
      </c>
    </row>
    <row r="577" ht="15.75" customHeight="1">
      <c r="A577" s="15" t="s">
        <v>1742</v>
      </c>
      <c r="B577" s="15" t="s">
        <v>1743</v>
      </c>
      <c r="C577" s="15">
        <v>130074.0</v>
      </c>
      <c r="D577" s="15" t="str">
        <f>HubVN_ID</f>
        <v>LECVNTL</v>
      </c>
      <c r="E577" s="15">
        <v>1.0</v>
      </c>
      <c r="F577" s="15">
        <v>1.2</v>
      </c>
      <c r="G577" s="16" t="s">
        <v>1744</v>
      </c>
      <c r="H577" s="15" t="s">
        <v>32</v>
      </c>
      <c r="I577" s="17">
        <v>134000.0</v>
      </c>
      <c r="J577" s="18">
        <v>44650.39444444444</v>
      </c>
      <c r="K577" s="19">
        <v>44653.63263888889</v>
      </c>
      <c r="L577" s="18">
        <v>44658.46388888889</v>
      </c>
      <c r="M577" s="15"/>
      <c r="N577" s="21" t="s">
        <v>33</v>
      </c>
      <c r="O577" s="15">
        <v>0.0</v>
      </c>
      <c r="P577" s="15" t="s">
        <v>40</v>
      </c>
      <c r="Q577" s="22">
        <v>3.0</v>
      </c>
      <c r="R577" s="23">
        <f>Enduser_Deliverytime-Order_Create_Time</f>
        <v>8.069444444</v>
      </c>
      <c r="S577" s="23">
        <f>Enduser_Plan_Deliverytime-Order_Create_Time</f>
        <v>3.238194444</v>
      </c>
      <c r="T577" s="23">
        <f>Enduser_Deliverytime-HubVN_Pickup_Time</f>
        <v>0.11875</v>
      </c>
      <c r="U577" s="24">
        <f>HubVN_Receiving_Time-HubCN_Pickup_Time</f>
        <v>6.004861111</v>
      </c>
      <c r="V577" s="24">
        <f>Plan_HubVN_Receiving_Time-Plan_HubCN_Pickup_Time</f>
        <v>3.002083333</v>
      </c>
      <c r="W577" s="15" t="s">
        <v>49</v>
      </c>
      <c r="X577" s="25" t="str">
        <f>IF(LEFT(Khu_Vực,4)="Quận","Quận","Huyện")</f>
        <v>Quận</v>
      </c>
      <c r="Y577" s="25" t="str">
        <f>IFS(Grossweight&lt;=1,"A",AND(1&lt;Grossweight,Grossweight&lt;=2),"B",AND(2&lt;Grossweight,Grossweight&lt;=3),"C",AND(3&lt;Grossweight,Grossweight&lt;=4),"D",Grossweight&gt;=4,"E")</f>
        <v>B</v>
      </c>
      <c r="Z57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24000</v>
      </c>
      <c r="AA577"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57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13200</v>
      </c>
      <c r="AC577" s="26">
        <f>IF(Carrier_2="ECLogistics",0.167,IF(Carrier_2="LogExpress",0.139,0.104))</f>
        <v>0.104</v>
      </c>
    </row>
    <row r="578" ht="15.75" customHeight="1">
      <c r="A578" s="4" t="s">
        <v>1745</v>
      </c>
      <c r="B578" s="4" t="s">
        <v>1746</v>
      </c>
      <c r="C578" s="4">
        <v>130334.0</v>
      </c>
      <c r="D578" s="4" t="str">
        <f>HubVN_ID</f>
        <v>LECVNLB</v>
      </c>
      <c r="E578" s="4">
        <v>3.0</v>
      </c>
      <c r="F578" s="4">
        <v>0.3</v>
      </c>
      <c r="G578" s="5" t="s">
        <v>1747</v>
      </c>
      <c r="H578" s="4" t="s">
        <v>32</v>
      </c>
      <c r="I578" s="6">
        <v>52000.0</v>
      </c>
      <c r="J578" s="7">
        <v>44649.83263888889</v>
      </c>
      <c r="K578" s="8">
        <v>44654.66388888889</v>
      </c>
      <c r="L578" s="7">
        <v>44655.711805555555</v>
      </c>
      <c r="M578" s="4"/>
      <c r="N578" s="9" t="s">
        <v>33</v>
      </c>
      <c r="O578" s="4">
        <v>0.0</v>
      </c>
      <c r="P578" s="4" t="s">
        <v>34</v>
      </c>
      <c r="Q578" s="10">
        <v>3.0</v>
      </c>
      <c r="R578" s="11">
        <f>Enduser_Deliverytime-Order_Create_Time</f>
        <v>5.879166667</v>
      </c>
      <c r="S578" s="11">
        <f>Enduser_Plan_Deliverytime-Order_Create_Time</f>
        <v>4.83125</v>
      </c>
      <c r="T578" s="11">
        <f>Enduser_Deliverytime-HubVN_Pickup_Time</f>
        <v>0.07847222222</v>
      </c>
      <c r="U578" s="12">
        <f>HubVN_Receiving_Time-HubCN_Pickup_Time</f>
        <v>3.002083333</v>
      </c>
      <c r="V578" s="12">
        <f>Plan_HubVN_Receiving_Time-Plan_HubCN_Pickup_Time</f>
        <v>2.00625</v>
      </c>
      <c r="W578" s="4" t="s">
        <v>124</v>
      </c>
      <c r="X578" s="13" t="str">
        <f>IF(LEFT(Khu_Vực,4)="Quận","Quận","Huyện")</f>
        <v>Quận</v>
      </c>
      <c r="Y578" s="13" t="str">
        <f>IFS(Grossweight&lt;=1,"A",AND(1&lt;Grossweight,Grossweight&lt;=2),"B",AND(2&lt;Grossweight,Grossweight&lt;=3),"C",AND(3&lt;Grossweight,Grossweight&lt;=4),"D",Grossweight&gt;=4,"E")</f>
        <v>A</v>
      </c>
      <c r="Z57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3000</v>
      </c>
      <c r="AA578"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57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6000</v>
      </c>
      <c r="AC578" s="14">
        <f>IF(Carrier_2="ECLogistics",0.167,IF(Carrier_2="LogExpress",0.139,0.104))</f>
        <v>0.139</v>
      </c>
    </row>
    <row r="579" ht="15.75" customHeight="1">
      <c r="A579" s="15" t="s">
        <v>1748</v>
      </c>
      <c r="B579" s="15" t="s">
        <v>1154</v>
      </c>
      <c r="C579" s="15">
        <v>130391.0</v>
      </c>
      <c r="D579" s="15" t="str">
        <f>HubVN_ID</f>
        <v>LECVNLB</v>
      </c>
      <c r="E579" s="15">
        <v>2.0</v>
      </c>
      <c r="F579" s="15">
        <v>3.4</v>
      </c>
      <c r="G579" s="16" t="s">
        <v>1749</v>
      </c>
      <c r="H579" s="15" t="s">
        <v>32</v>
      </c>
      <c r="I579" s="17">
        <v>227500.0</v>
      </c>
      <c r="J579" s="18">
        <v>44647.70347222222</v>
      </c>
      <c r="K579" s="19">
        <v>44653.40277777778</v>
      </c>
      <c r="L579" s="18">
        <v>44654.592361111114</v>
      </c>
      <c r="M579" s="15"/>
      <c r="N579" s="21" t="s">
        <v>33</v>
      </c>
      <c r="O579" s="15">
        <v>0.0</v>
      </c>
      <c r="P579" s="15" t="s">
        <v>34</v>
      </c>
      <c r="Q579" s="22">
        <v>2.0</v>
      </c>
      <c r="R579" s="23">
        <f>Enduser_Deliverytime-Order_Create_Time</f>
        <v>6.888888889</v>
      </c>
      <c r="S579" s="23">
        <f>Enduser_Plan_Deliverytime-Order_Create_Time</f>
        <v>5.699305556</v>
      </c>
      <c r="T579" s="23">
        <f>Enduser_Deliverytime-HubVN_Pickup_Time</f>
        <v>0.2048611111</v>
      </c>
      <c r="U579" s="24">
        <f>HubVN_Receiving_Time-HubCN_Pickup_Time</f>
        <v>4.001388889</v>
      </c>
      <c r="V579" s="24">
        <f>Plan_HubVN_Receiving_Time-Plan_HubCN_Pickup_Time</f>
        <v>3.50625</v>
      </c>
      <c r="W579" s="15" t="s">
        <v>97</v>
      </c>
      <c r="X579" s="25" t="str">
        <f>IF(LEFT(Khu_Vực,4)="Quận","Quận","Huyện")</f>
        <v>Quận</v>
      </c>
      <c r="Y579" s="25" t="str">
        <f>IFS(Grossweight&lt;=1,"A",AND(1&lt;Grossweight,Grossweight&lt;=2),"B",AND(2&lt;Grossweight,Grossweight&lt;=3),"C",AND(3&lt;Grossweight,Grossweight&lt;=4),"D",Grossweight&gt;=4,"E")</f>
        <v>D</v>
      </c>
      <c r="Z57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34000</v>
      </c>
      <c r="AA57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57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34000</v>
      </c>
      <c r="AC579" s="26">
        <f>IF(Carrier_2="ECLogistics",0.167,IF(Carrier_2="LogExpress",0.139,0.104))</f>
        <v>0.167</v>
      </c>
    </row>
    <row r="580" ht="15.75" customHeight="1">
      <c r="A580" s="4" t="s">
        <v>1750</v>
      </c>
      <c r="B580" s="4" t="s">
        <v>1751</v>
      </c>
      <c r="C580" s="4">
        <v>130042.0</v>
      </c>
      <c r="D580" s="4" t="str">
        <f>HubVN_ID</f>
        <v>LECVNLB</v>
      </c>
      <c r="E580" s="4">
        <v>2.0</v>
      </c>
      <c r="F580" s="4">
        <v>3.0</v>
      </c>
      <c r="G580" s="5" t="s">
        <v>1752</v>
      </c>
      <c r="H580" s="4" t="s">
        <v>32</v>
      </c>
      <c r="I580" s="6">
        <v>61400.0</v>
      </c>
      <c r="J580" s="7">
        <v>44647.33125</v>
      </c>
      <c r="K580" s="8">
        <v>44651.66527777778</v>
      </c>
      <c r="L580" s="7">
        <v>44652.64513888889</v>
      </c>
      <c r="M580" s="4"/>
      <c r="N580" s="9" t="s">
        <v>33</v>
      </c>
      <c r="O580" s="4">
        <v>0.0</v>
      </c>
      <c r="P580" s="4" t="s">
        <v>40</v>
      </c>
      <c r="Q580" s="10">
        <v>3.0</v>
      </c>
      <c r="R580" s="11">
        <f>Enduser_Deliverytime-Order_Create_Time</f>
        <v>5.313888889</v>
      </c>
      <c r="S580" s="11">
        <f>Enduser_Plan_Deliverytime-Order_Create_Time</f>
        <v>4.334027778</v>
      </c>
      <c r="T580" s="11">
        <f>Enduser_Deliverytime-HubVN_Pickup_Time</f>
        <v>0.0875</v>
      </c>
      <c r="U580" s="12">
        <f>HubVN_Receiving_Time-HubCN_Pickup_Time</f>
        <v>2.50625</v>
      </c>
      <c r="V580" s="12">
        <f>Plan_HubVN_Receiving_Time-Plan_HubCN_Pickup_Time</f>
        <v>3.004166667</v>
      </c>
      <c r="W580" s="4" t="s">
        <v>97</v>
      </c>
      <c r="X580" s="13" t="str">
        <f>IF(LEFT(Khu_Vực,4)="Quận","Quận","Huyện")</f>
        <v>Quận</v>
      </c>
      <c r="Y580" s="13" t="str">
        <f>IFS(Grossweight&lt;=1,"A",AND(1&lt;Grossweight,Grossweight&lt;=2),"B",AND(2&lt;Grossweight,Grossweight&lt;=3),"C",AND(3&lt;Grossweight,Grossweight&lt;=4),"D",Grossweight&gt;=4,"E")</f>
        <v>C</v>
      </c>
      <c r="Z58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60000</v>
      </c>
      <c r="AA58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58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30000</v>
      </c>
      <c r="AC580" s="14">
        <f>IF(Carrier_2="ECLogistics",0.167,IF(Carrier_2="LogExpress",0.139,0.104))</f>
        <v>0.167</v>
      </c>
    </row>
    <row r="581" ht="15.75" customHeight="1">
      <c r="A581" s="15" t="s">
        <v>1753</v>
      </c>
      <c r="B581" s="15" t="s">
        <v>1754</v>
      </c>
      <c r="C581" s="15">
        <v>130446.0</v>
      </c>
      <c r="D581" s="15" t="str">
        <f>HubVN_ID</f>
        <v>LECVNTL</v>
      </c>
      <c r="E581" s="15">
        <v>2.0</v>
      </c>
      <c r="F581" s="15">
        <v>2.0</v>
      </c>
      <c r="G581" s="16" t="s">
        <v>1755</v>
      </c>
      <c r="H581" s="15" t="s">
        <v>32</v>
      </c>
      <c r="I581" s="17">
        <v>106000.0</v>
      </c>
      <c r="J581" s="18">
        <v>44646.64097222222</v>
      </c>
      <c r="K581" s="19">
        <v>44651.40625</v>
      </c>
      <c r="L581" s="18">
        <v>44652.589583333334</v>
      </c>
      <c r="M581" s="15"/>
      <c r="N581" s="21" t="s">
        <v>33</v>
      </c>
      <c r="O581" s="15">
        <v>0.0</v>
      </c>
      <c r="P581" s="15" t="s">
        <v>34</v>
      </c>
      <c r="Q581" s="22">
        <v>3.0</v>
      </c>
      <c r="R581" s="23">
        <f>Enduser_Deliverytime-Order_Create_Time</f>
        <v>5.948611111</v>
      </c>
      <c r="S581" s="23">
        <f>Enduser_Plan_Deliverytime-Order_Create_Time</f>
        <v>4.765277778</v>
      </c>
      <c r="T581" s="23">
        <f>Enduser_Deliverytime-HubVN_Pickup_Time</f>
        <v>0.2041666667</v>
      </c>
      <c r="U581" s="24">
        <f>HubVN_Receiving_Time-HubCN_Pickup_Time</f>
        <v>5.003472222</v>
      </c>
      <c r="V581" s="24">
        <f>Plan_HubVN_Receiving_Time-Plan_HubCN_Pickup_Time</f>
        <v>3.503472222</v>
      </c>
      <c r="W581" s="15" t="s">
        <v>41</v>
      </c>
      <c r="X581" s="25" t="str">
        <f>IF(LEFT(Khu_Vực,4)="Quận","Quận","Huyện")</f>
        <v>Huyện</v>
      </c>
      <c r="Y581" s="25" t="str">
        <f>IFS(Grossweight&lt;=1,"A",AND(1&lt;Grossweight,Grossweight&lt;=2),"B",AND(2&lt;Grossweight,Grossweight&lt;=3),"C",AND(3&lt;Grossweight,Grossweight&lt;=4),"D",Grossweight&gt;=4,"E")</f>
        <v>B</v>
      </c>
      <c r="Z58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20000</v>
      </c>
      <c r="AA58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58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581" s="26">
        <f>IF(Carrier_2="ECLogistics",0.167,IF(Carrier_2="LogExpress",0.139,0.104))</f>
        <v>0.167</v>
      </c>
    </row>
    <row r="582" ht="15.75" customHeight="1">
      <c r="A582" s="4" t="s">
        <v>1756</v>
      </c>
      <c r="B582" s="4" t="s">
        <v>1757</v>
      </c>
      <c r="C582" s="4">
        <v>130432.0</v>
      </c>
      <c r="D582" s="4" t="str">
        <f>HubVN_ID</f>
        <v>LECVNHĐ</v>
      </c>
      <c r="E582" s="4">
        <v>3.0</v>
      </c>
      <c r="F582" s="4">
        <v>3.0</v>
      </c>
      <c r="G582" s="5" t="s">
        <v>1758</v>
      </c>
      <c r="H582" s="4" t="s">
        <v>32</v>
      </c>
      <c r="I582" s="6">
        <v>56700.0</v>
      </c>
      <c r="J582" s="7">
        <v>44648.825694444444</v>
      </c>
      <c r="K582" s="8">
        <v>44653.46111111111</v>
      </c>
      <c r="L582" s="7">
        <v>44653.83263888889</v>
      </c>
      <c r="M582" s="4"/>
      <c r="N582" s="9" t="s">
        <v>33</v>
      </c>
      <c r="O582" s="4">
        <v>0.0</v>
      </c>
      <c r="P582" s="4" t="s">
        <v>34</v>
      </c>
      <c r="Q582" s="10">
        <v>3.0</v>
      </c>
      <c r="R582" s="11">
        <f>Enduser_Deliverytime-Order_Create_Time</f>
        <v>5.006944444</v>
      </c>
      <c r="S582" s="11">
        <f>Enduser_Plan_Deliverytime-Order_Create_Time</f>
        <v>4.635416667</v>
      </c>
      <c r="T582" s="11">
        <f>Enduser_Deliverytime-HubVN_Pickup_Time</f>
        <v>0.2465277778</v>
      </c>
      <c r="U582" s="12">
        <f>HubVN_Receiving_Time-HubCN_Pickup_Time</f>
        <v>4.000694444</v>
      </c>
      <c r="V582" s="12">
        <f>Plan_HubVN_Receiving_Time-Plan_HubCN_Pickup_Time</f>
        <v>1.503472222</v>
      </c>
      <c r="W582" s="4" t="s">
        <v>1578</v>
      </c>
      <c r="X582" s="13" t="str">
        <f>IF(LEFT(Khu_Vực,4)="Quận","Quận","Huyện")</f>
        <v>Huyện</v>
      </c>
      <c r="Y582" s="13" t="str">
        <f>IFS(Grossweight&lt;=1,"A",AND(1&lt;Grossweight,Grossweight&lt;=2),"B",AND(2&lt;Grossweight,Grossweight&lt;=3),"C",AND(3&lt;Grossweight,Grossweight&lt;=4),"D",Grossweight&gt;=4,"E")</f>
        <v>C</v>
      </c>
      <c r="Z58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30000</v>
      </c>
      <c r="AA582"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58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30000</v>
      </c>
      <c r="AC582" s="14">
        <f>IF(Carrier_2="ECLogistics",0.167,IF(Carrier_2="LogExpress",0.139,0.104))</f>
        <v>0.167</v>
      </c>
    </row>
    <row r="583" ht="15.75" customHeight="1">
      <c r="A583" s="15" t="s">
        <v>1759</v>
      </c>
      <c r="B583" s="15" t="s">
        <v>1760</v>
      </c>
      <c r="C583" s="15">
        <v>130158.0</v>
      </c>
      <c r="D583" s="15" t="str">
        <f>HubVN_ID</f>
        <v>LECVNLB</v>
      </c>
      <c r="E583" s="15">
        <v>1.0</v>
      </c>
      <c r="F583" s="15">
        <v>4.8</v>
      </c>
      <c r="G583" s="16" t="s">
        <v>1761</v>
      </c>
      <c r="H583" s="15" t="s">
        <v>32</v>
      </c>
      <c r="I583" s="17">
        <v>25000.0</v>
      </c>
      <c r="J583" s="18">
        <v>44649.44375</v>
      </c>
      <c r="K583" s="19">
        <v>44653.64166666667</v>
      </c>
      <c r="L583" s="18">
        <v>44654.49166666667</v>
      </c>
      <c r="M583" s="15"/>
      <c r="N583" s="21" t="s">
        <v>33</v>
      </c>
      <c r="O583" s="15">
        <v>0.0</v>
      </c>
      <c r="P583" s="15" t="s">
        <v>40</v>
      </c>
      <c r="Q583" s="22">
        <v>3.0</v>
      </c>
      <c r="R583" s="23">
        <f>Enduser_Deliverytime-Order_Create_Time</f>
        <v>5.047916667</v>
      </c>
      <c r="S583" s="23">
        <f>Enduser_Plan_Deliverytime-Order_Create_Time</f>
        <v>4.197916667</v>
      </c>
      <c r="T583" s="23">
        <f>Enduser_Deliverytime-HubVN_Pickup_Time</f>
        <v>0.1208333333</v>
      </c>
      <c r="U583" s="24">
        <f>HubVN_Receiving_Time-HubCN_Pickup_Time</f>
        <v>4.002083333</v>
      </c>
      <c r="V583" s="24">
        <f>Plan_HubVN_Receiving_Time-Plan_HubCN_Pickup_Time</f>
        <v>3.001388889</v>
      </c>
      <c r="W583" s="15" t="s">
        <v>35</v>
      </c>
      <c r="X583" s="25" t="str">
        <f>IF(LEFT(Khu_Vực,4)="Quận","Quận","Huyện")</f>
        <v>Quận</v>
      </c>
      <c r="Y583" s="25" t="str">
        <f>IFS(Grossweight&lt;=1,"A",AND(1&lt;Grossweight,Grossweight&lt;=2),"B",AND(2&lt;Grossweight,Grossweight&lt;=3),"C",AND(3&lt;Grossweight,Grossweight&lt;=4),"D",Grossweight&gt;=4,"E")</f>
        <v>E</v>
      </c>
      <c r="Z58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64500</v>
      </c>
      <c r="AA58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58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48000</v>
      </c>
      <c r="AC583" s="26">
        <f>IF(Carrier_2="ECLogistics",0.167,IF(Carrier_2="LogExpress",0.139,0.104))</f>
        <v>0.167</v>
      </c>
    </row>
    <row r="584" ht="15.75" customHeight="1">
      <c r="A584" s="4" t="s">
        <v>1762</v>
      </c>
      <c r="B584" s="4" t="s">
        <v>1060</v>
      </c>
      <c r="C584" s="4">
        <v>130161.0</v>
      </c>
      <c r="D584" s="4" t="str">
        <f>HubVN_ID</f>
        <v>LECVNLB</v>
      </c>
      <c r="E584" s="4">
        <v>1.0</v>
      </c>
      <c r="F584" s="4">
        <v>1.0</v>
      </c>
      <c r="G584" s="5" t="s">
        <v>1763</v>
      </c>
      <c r="H584" s="4" t="s">
        <v>32</v>
      </c>
      <c r="I584" s="6">
        <v>59200.0</v>
      </c>
      <c r="J584" s="7">
        <v>44649.32986111111</v>
      </c>
      <c r="K584" s="8">
        <v>44655.416666666664</v>
      </c>
      <c r="L584" s="7">
        <v>44655.73263888889</v>
      </c>
      <c r="M584" s="4"/>
      <c r="N584" s="9" t="s">
        <v>33</v>
      </c>
      <c r="O584" s="4">
        <v>0.0</v>
      </c>
      <c r="P584" s="4" t="s">
        <v>34</v>
      </c>
      <c r="Q584" s="10">
        <v>2.0</v>
      </c>
      <c r="R584" s="11">
        <f>Enduser_Deliverytime-Order_Create_Time</f>
        <v>6.402777778</v>
      </c>
      <c r="S584" s="11">
        <f>Enduser_Plan_Deliverytime-Order_Create_Time</f>
        <v>6.086805556</v>
      </c>
      <c r="T584" s="11">
        <f>Enduser_Deliverytime-HubVN_Pickup_Time</f>
        <v>0.07986111111</v>
      </c>
      <c r="U584" s="12">
        <f>HubVN_Receiving_Time-HubCN_Pickup_Time</f>
        <v>2.503472222</v>
      </c>
      <c r="V584" s="12">
        <f>Plan_HubVN_Receiving_Time-Plan_HubCN_Pickup_Time</f>
        <v>3.501388889</v>
      </c>
      <c r="W584" s="4" t="s">
        <v>57</v>
      </c>
      <c r="X584" s="13" t="str">
        <f>IF(LEFT(Khu_Vực,4)="Quận","Quận","Huyện")</f>
        <v>Quận</v>
      </c>
      <c r="Y584" s="13" t="str">
        <f>IFS(Grossweight&lt;=1,"A",AND(1&lt;Grossweight,Grossweight&lt;=2),"B",AND(2&lt;Grossweight,Grossweight&lt;=3),"C",AND(3&lt;Grossweight,Grossweight&lt;=4),"D",Grossweight&gt;=4,"E")</f>
        <v>A</v>
      </c>
      <c r="Z58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10000</v>
      </c>
      <c r="AA584"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58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584" s="14">
        <f>IF(Carrier_2="ECLogistics",0.167,IF(Carrier_2="LogExpress",0.139,0.104))</f>
        <v>0.139</v>
      </c>
    </row>
    <row r="585" ht="15.75" customHeight="1">
      <c r="A585" s="15" t="s">
        <v>1764</v>
      </c>
      <c r="B585" s="15" t="s">
        <v>806</v>
      </c>
      <c r="C585" s="15">
        <v>130043.0</v>
      </c>
      <c r="D585" s="15" t="str">
        <f>HubVN_ID</f>
        <v>LECVNLB</v>
      </c>
      <c r="E585" s="15">
        <v>2.0</v>
      </c>
      <c r="F585" s="15">
        <v>1.8</v>
      </c>
      <c r="G585" s="16" t="s">
        <v>1765</v>
      </c>
      <c r="H585" s="15" t="s">
        <v>32</v>
      </c>
      <c r="I585" s="17">
        <v>9000.0</v>
      </c>
      <c r="J585" s="18">
        <v>44647.3375</v>
      </c>
      <c r="K585" s="19">
        <v>44652.649305555555</v>
      </c>
      <c r="L585" s="18">
        <v>44652.675</v>
      </c>
      <c r="M585" s="15"/>
      <c r="N585" s="21" t="s">
        <v>33</v>
      </c>
      <c r="O585" s="15">
        <v>0.0</v>
      </c>
      <c r="P585" s="15" t="s">
        <v>40</v>
      </c>
      <c r="Q585" s="22">
        <v>3.0</v>
      </c>
      <c r="R585" s="23">
        <f>Enduser_Deliverytime-Order_Create_Time</f>
        <v>5.3375</v>
      </c>
      <c r="S585" s="23">
        <f>Enduser_Plan_Deliverytime-Order_Create_Time</f>
        <v>5.311805556</v>
      </c>
      <c r="T585" s="23">
        <f>Enduser_Deliverytime-HubVN_Pickup_Time</f>
        <v>0.09236111111</v>
      </c>
      <c r="U585" s="24">
        <f>HubVN_Receiving_Time-HubCN_Pickup_Time</f>
        <v>2.502083333</v>
      </c>
      <c r="V585" s="24">
        <f>Plan_HubVN_Receiving_Time-Plan_HubCN_Pickup_Time</f>
        <v>1.505555556</v>
      </c>
      <c r="W585" s="15" t="s">
        <v>97</v>
      </c>
      <c r="X585" s="25" t="str">
        <f>IF(LEFT(Khu_Vực,4)="Quận","Quận","Huyện")</f>
        <v>Quận</v>
      </c>
      <c r="Y585" s="25" t="str">
        <f>IFS(Grossweight&lt;=1,"A",AND(1&lt;Grossweight,Grossweight&lt;=2),"B",AND(2&lt;Grossweight,Grossweight&lt;=3),"C",AND(3&lt;Grossweight,Grossweight&lt;=4),"D",Grossweight&gt;=4,"E")</f>
        <v>B</v>
      </c>
      <c r="Z58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36000</v>
      </c>
      <c r="AA585"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58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19800</v>
      </c>
      <c r="AC585" s="26">
        <f>IF(Carrier_2="ECLogistics",0.167,IF(Carrier_2="LogExpress",0.139,0.104))</f>
        <v>0.104</v>
      </c>
    </row>
    <row r="586" ht="15.75" customHeight="1">
      <c r="A586" s="4" t="s">
        <v>1766</v>
      </c>
      <c r="B586" s="4" t="s">
        <v>1767</v>
      </c>
      <c r="C586" s="4">
        <v>130158.0</v>
      </c>
      <c r="D586" s="4" t="str">
        <f>HubVN_ID</f>
        <v>LECVNLB</v>
      </c>
      <c r="E586" s="4">
        <v>3.0</v>
      </c>
      <c r="F586" s="4">
        <v>0.1</v>
      </c>
      <c r="G586" s="5" t="s">
        <v>1768</v>
      </c>
      <c r="H586" s="4" t="s">
        <v>53</v>
      </c>
      <c r="I586" s="6">
        <v>0.0</v>
      </c>
      <c r="J586" s="7">
        <v>44650.774305555555</v>
      </c>
      <c r="K586" s="8">
        <v>44655.39722222222</v>
      </c>
      <c r="L586" s="7">
        <v>44655.80763888889</v>
      </c>
      <c r="M586" s="4"/>
      <c r="N586" s="9" t="s">
        <v>33</v>
      </c>
      <c r="O586" s="4">
        <v>0.0</v>
      </c>
      <c r="P586" s="4" t="s">
        <v>40</v>
      </c>
      <c r="Q586" s="10">
        <v>3.0</v>
      </c>
      <c r="R586" s="11">
        <f>Enduser_Deliverytime-Order_Create_Time</f>
        <v>5.033333333</v>
      </c>
      <c r="S586" s="11">
        <f>Enduser_Plan_Deliverytime-Order_Create_Time</f>
        <v>4.622916667</v>
      </c>
      <c r="T586" s="11">
        <f>Enduser_Deliverytime-HubVN_Pickup_Time</f>
        <v>0.1715277778</v>
      </c>
      <c r="U586" s="12">
        <f>HubVN_Receiving_Time-HubCN_Pickup_Time</f>
        <v>2.50625</v>
      </c>
      <c r="V586" s="12">
        <f>Plan_HubVN_Receiving_Time-Plan_HubCN_Pickup_Time</f>
        <v>3.001388889</v>
      </c>
      <c r="W586" s="4" t="s">
        <v>71</v>
      </c>
      <c r="X586" s="13" t="str">
        <f>IF(LEFT(Khu_Vực,4)="Quận","Quận","Huyện")</f>
        <v>Quận</v>
      </c>
      <c r="Y586" s="13" t="str">
        <f>IFS(Grossweight&lt;=1,"A",AND(1&lt;Grossweight,Grossweight&lt;=2),"B",AND(2&lt;Grossweight,Grossweight&lt;=3),"C",AND(3&lt;Grossweight,Grossweight&lt;=4),"D",Grossweight&gt;=4,"E")</f>
        <v>A</v>
      </c>
      <c r="Z58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v>
      </c>
      <c r="AA586"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58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v>
      </c>
      <c r="AC586" s="14">
        <f>IF(Carrier_2="ECLogistics",0.167,IF(Carrier_2="LogExpress",0.139,0.104))</f>
        <v>0.139</v>
      </c>
    </row>
    <row r="587" ht="15.75" customHeight="1">
      <c r="A587" s="15" t="s">
        <v>1769</v>
      </c>
      <c r="B587" s="15" t="s">
        <v>1770</v>
      </c>
      <c r="C587" s="15">
        <v>130325.0</v>
      </c>
      <c r="D587" s="15" t="str">
        <f>HubVN_ID</f>
        <v>LECVNLB</v>
      </c>
      <c r="E587" s="15">
        <v>3.0</v>
      </c>
      <c r="F587" s="15">
        <v>1.0</v>
      </c>
      <c r="G587" s="16" t="s">
        <v>1771</v>
      </c>
      <c r="H587" s="15" t="s">
        <v>32</v>
      </c>
      <c r="I587" s="17">
        <v>77000.0</v>
      </c>
      <c r="J587" s="18">
        <v>44647.71944444445</v>
      </c>
      <c r="K587" s="19">
        <v>44653.666666666664</v>
      </c>
      <c r="L587" s="18">
        <v>44654.58541666667</v>
      </c>
      <c r="M587" s="15"/>
      <c r="N587" s="21" t="s">
        <v>33</v>
      </c>
      <c r="O587" s="15">
        <v>0.0</v>
      </c>
      <c r="P587" s="15" t="s">
        <v>34</v>
      </c>
      <c r="Q587" s="22">
        <v>2.0</v>
      </c>
      <c r="R587" s="23">
        <f>Enduser_Deliverytime-Order_Create_Time</f>
        <v>6.865972222</v>
      </c>
      <c r="S587" s="23">
        <f>Enduser_Plan_Deliverytime-Order_Create_Time</f>
        <v>5.947222222</v>
      </c>
      <c r="T587" s="23">
        <f>Enduser_Deliverytime-HubVN_Pickup_Time</f>
        <v>0.2027777778</v>
      </c>
      <c r="U587" s="24">
        <f>HubVN_Receiving_Time-HubCN_Pickup_Time</f>
        <v>4.002083333</v>
      </c>
      <c r="V587" s="24">
        <f>Plan_HubVN_Receiving_Time-Plan_HubCN_Pickup_Time</f>
        <v>3.005555556</v>
      </c>
      <c r="W587" s="15" t="s">
        <v>97</v>
      </c>
      <c r="X587" s="25" t="str">
        <f>IF(LEFT(Khu_Vực,4)="Quận","Quận","Huyện")</f>
        <v>Quận</v>
      </c>
      <c r="Y587" s="25" t="str">
        <f>IFS(Grossweight&lt;=1,"A",AND(1&lt;Grossweight,Grossweight&lt;=2),"B",AND(2&lt;Grossweight,Grossweight&lt;=3),"C",AND(3&lt;Grossweight,Grossweight&lt;=4),"D",Grossweight&gt;=4,"E")</f>
        <v>A</v>
      </c>
      <c r="Z58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10000</v>
      </c>
      <c r="AA587"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58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587" s="26">
        <f>IF(Carrier_2="ECLogistics",0.167,IF(Carrier_2="LogExpress",0.139,0.104))</f>
        <v>0.139</v>
      </c>
    </row>
    <row r="588" ht="15.75" customHeight="1">
      <c r="A588" s="4" t="s">
        <v>1772</v>
      </c>
      <c r="B588" s="4" t="s">
        <v>1773</v>
      </c>
      <c r="C588" s="4">
        <v>130164.0</v>
      </c>
      <c r="D588" s="4" t="str">
        <f>HubVN_ID</f>
        <v>LECVNLB</v>
      </c>
      <c r="E588" s="4">
        <v>2.0</v>
      </c>
      <c r="F588" s="4">
        <v>1.1</v>
      </c>
      <c r="G588" s="5" t="s">
        <v>1774</v>
      </c>
      <c r="H588" s="4" t="s">
        <v>32</v>
      </c>
      <c r="I588" s="6">
        <v>27500.0</v>
      </c>
      <c r="J588" s="7">
        <v>44649.90347222222</v>
      </c>
      <c r="K588" s="8">
        <v>44655.42916666667</v>
      </c>
      <c r="L588" s="7">
        <v>44655.756944444445</v>
      </c>
      <c r="M588" s="4"/>
      <c r="N588" s="9" t="s">
        <v>33</v>
      </c>
      <c r="O588" s="4">
        <v>0.0</v>
      </c>
      <c r="P588" s="4" t="s">
        <v>40</v>
      </c>
      <c r="Q588" s="10">
        <v>3.0</v>
      </c>
      <c r="R588" s="11">
        <f>Enduser_Deliverytime-Order_Create_Time</f>
        <v>5.853472222</v>
      </c>
      <c r="S588" s="11">
        <f>Enduser_Plan_Deliverytime-Order_Create_Time</f>
        <v>5.525694444</v>
      </c>
      <c r="T588" s="11">
        <f>Enduser_Deliverytime-HubVN_Pickup_Time</f>
        <v>0.1465277778</v>
      </c>
      <c r="U588" s="12">
        <f>HubVN_Receiving_Time-HubCN_Pickup_Time</f>
        <v>2.504166667</v>
      </c>
      <c r="V588" s="12">
        <f>Plan_HubVN_Receiving_Time-Plan_HubCN_Pickup_Time</f>
        <v>3.500694444</v>
      </c>
      <c r="W588" s="4" t="s">
        <v>120</v>
      </c>
      <c r="X588" s="13" t="str">
        <f>IF(LEFT(Khu_Vực,4)="Quận","Quận","Huyện")</f>
        <v>Quận</v>
      </c>
      <c r="Y588" s="13" t="str">
        <f>IFS(Grossweight&lt;=1,"A",AND(1&lt;Grossweight,Grossweight&lt;=2),"B",AND(2&lt;Grossweight,Grossweight&lt;=3),"C",AND(3&lt;Grossweight,Grossweight&lt;=4),"D",Grossweight&gt;=4,"E")</f>
        <v>B</v>
      </c>
      <c r="Z58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22000</v>
      </c>
      <c r="AA588"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58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12100</v>
      </c>
      <c r="AC588" s="14">
        <f>IF(Carrier_2="ECLogistics",0.167,IF(Carrier_2="LogExpress",0.139,0.104))</f>
        <v>0.104</v>
      </c>
    </row>
    <row r="589" ht="15.75" customHeight="1">
      <c r="A589" s="15" t="s">
        <v>1775</v>
      </c>
      <c r="B589" s="15" t="s">
        <v>1776</v>
      </c>
      <c r="C589" s="15">
        <v>130411.0</v>
      </c>
      <c r="D589" s="15" t="str">
        <f>HubVN_ID</f>
        <v>LECVNLB</v>
      </c>
      <c r="E589" s="15">
        <v>2.0</v>
      </c>
      <c r="F589" s="15">
        <v>3.7</v>
      </c>
      <c r="G589" s="16" t="s">
        <v>1777</v>
      </c>
      <c r="H589" s="15" t="s">
        <v>32</v>
      </c>
      <c r="I589" s="17">
        <v>117000.0</v>
      </c>
      <c r="J589" s="18">
        <v>44646.66180555556</v>
      </c>
      <c r="K589" s="19">
        <v>44653.677083333336</v>
      </c>
      <c r="L589" s="18">
        <v>44654.73472222222</v>
      </c>
      <c r="M589" s="15"/>
      <c r="N589" s="21" t="s">
        <v>33</v>
      </c>
      <c r="O589" s="15">
        <v>0.0</v>
      </c>
      <c r="P589" s="15" t="s">
        <v>34</v>
      </c>
      <c r="Q589" s="22">
        <v>1.0</v>
      </c>
      <c r="R589" s="23">
        <f>Enduser_Deliverytime-Order_Create_Time</f>
        <v>8.072916667</v>
      </c>
      <c r="S589" s="23">
        <f>Enduser_Plan_Deliverytime-Order_Create_Time</f>
        <v>7.015277778</v>
      </c>
      <c r="T589" s="23">
        <f>Enduser_Deliverytime-HubVN_Pickup_Time</f>
        <v>0.08263888889</v>
      </c>
      <c r="U589" s="24">
        <f>HubVN_Receiving_Time-HubCN_Pickup_Time</f>
        <v>3.502083333</v>
      </c>
      <c r="V589" s="24">
        <f>Plan_HubVN_Receiving_Time-Plan_HubCN_Pickup_Time</f>
        <v>3.002083333</v>
      </c>
      <c r="W589" s="15" t="s">
        <v>124</v>
      </c>
      <c r="X589" s="25" t="str">
        <f>IF(LEFT(Khu_Vực,4)="Quận","Quận","Huyện")</f>
        <v>Quận</v>
      </c>
      <c r="Y589" s="25" t="str">
        <f>IFS(Grossweight&lt;=1,"A",AND(1&lt;Grossweight,Grossweight&lt;=2),"B",AND(2&lt;Grossweight,Grossweight&lt;=3),"C",AND(3&lt;Grossweight,Grossweight&lt;=4),"D",Grossweight&gt;=4,"E")</f>
        <v>D</v>
      </c>
      <c r="Z58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37000</v>
      </c>
      <c r="AA58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58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37000</v>
      </c>
      <c r="AC589" s="26">
        <f>IF(Carrier_2="ECLogistics",0.167,IF(Carrier_2="LogExpress",0.139,0.104))</f>
        <v>0.167</v>
      </c>
    </row>
    <row r="590" ht="15.75" customHeight="1">
      <c r="A590" s="4" t="s">
        <v>1778</v>
      </c>
      <c r="B590" s="4" t="s">
        <v>1779</v>
      </c>
      <c r="C590" s="4">
        <v>130448.0</v>
      </c>
      <c r="D590" s="4" t="str">
        <f>HubVN_ID</f>
        <v>LECVNHĐ</v>
      </c>
      <c r="E590" s="4">
        <v>1.0</v>
      </c>
      <c r="F590" s="4">
        <v>1.4</v>
      </c>
      <c r="G590" s="5" t="s">
        <v>1780</v>
      </c>
      <c r="H590" s="4" t="s">
        <v>32</v>
      </c>
      <c r="I590" s="6">
        <v>16900.0</v>
      </c>
      <c r="J590" s="7">
        <v>44649.194444444445</v>
      </c>
      <c r="K590" s="8">
        <v>44653.66875</v>
      </c>
      <c r="L590" s="7">
        <v>44654.42291666667</v>
      </c>
      <c r="M590" s="4"/>
      <c r="N590" s="9" t="s">
        <v>33</v>
      </c>
      <c r="O590" s="4">
        <v>0.0</v>
      </c>
      <c r="P590" s="4" t="s">
        <v>64</v>
      </c>
      <c r="Q590" s="10">
        <v>3.0</v>
      </c>
      <c r="R590" s="11">
        <f>Enduser_Deliverytime-Order_Create_Time</f>
        <v>5.228472222</v>
      </c>
      <c r="S590" s="11">
        <f>Enduser_Plan_Deliverytime-Order_Create_Time</f>
        <v>4.474305556</v>
      </c>
      <c r="T590" s="11">
        <f>Enduser_Deliverytime-HubVN_Pickup_Time</f>
        <v>0.04027777778</v>
      </c>
      <c r="U590" s="12">
        <f>HubVN_Receiving_Time-HubCN_Pickup_Time</f>
        <v>4.002083333</v>
      </c>
      <c r="V590" s="12">
        <f>Plan_HubVN_Receiving_Time-Plan_HubCN_Pickup_Time</f>
        <v>3.50625</v>
      </c>
      <c r="W590" s="4" t="s">
        <v>45</v>
      </c>
      <c r="X590" s="13" t="str">
        <f>IF(LEFT(Khu_Vực,4)="Quận","Quận","Huyện")</f>
        <v>Quận</v>
      </c>
      <c r="Y590" s="13" t="str">
        <f>IFS(Grossweight&lt;=1,"A",AND(1&lt;Grossweight,Grossweight&lt;=2),"B",AND(2&lt;Grossweight,Grossweight&lt;=3),"C",AND(3&lt;Grossweight,Grossweight&lt;=4),"D",Grossweight&gt;=4,"E")</f>
        <v>B</v>
      </c>
      <c r="Z59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15400</v>
      </c>
      <c r="AA590"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59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15400</v>
      </c>
      <c r="AC590" s="14">
        <f>IF(Carrier_2="ECLogistics",0.167,IF(Carrier_2="LogExpress",0.139,0.104))</f>
        <v>0.104</v>
      </c>
    </row>
    <row r="591" ht="15.75" customHeight="1">
      <c r="A591" s="15" t="s">
        <v>1781</v>
      </c>
      <c r="B591" s="15" t="s">
        <v>1782</v>
      </c>
      <c r="C591" s="15">
        <v>130325.0</v>
      </c>
      <c r="D591" s="15" t="str">
        <f>HubVN_ID</f>
        <v>LECVNLB</v>
      </c>
      <c r="E591" s="15">
        <v>5.0</v>
      </c>
      <c r="F591" s="15">
        <v>1.5</v>
      </c>
      <c r="G591" s="16" t="s">
        <v>1783</v>
      </c>
      <c r="H591" s="15" t="s">
        <v>32</v>
      </c>
      <c r="I591" s="17">
        <v>161800.0</v>
      </c>
      <c r="J591" s="18">
        <v>44647.38333333333</v>
      </c>
      <c r="K591" s="19">
        <v>44652.407638888886</v>
      </c>
      <c r="L591" s="18">
        <v>44652.725694444445</v>
      </c>
      <c r="M591" s="15"/>
      <c r="N591" s="21" t="s">
        <v>33</v>
      </c>
      <c r="O591" s="15">
        <v>0.0</v>
      </c>
      <c r="P591" s="15" t="s">
        <v>34</v>
      </c>
      <c r="Q591" s="22">
        <v>3.0</v>
      </c>
      <c r="R591" s="23">
        <f>Enduser_Deliverytime-Order_Create_Time</f>
        <v>5.342361111</v>
      </c>
      <c r="S591" s="23">
        <f>Enduser_Plan_Deliverytime-Order_Create_Time</f>
        <v>5.024305556</v>
      </c>
      <c r="T591" s="23">
        <f>Enduser_Deliverytime-HubVN_Pickup_Time</f>
        <v>0.07708333334</v>
      </c>
      <c r="U591" s="24">
        <f>HubVN_Receiving_Time-HubCN_Pickup_Time</f>
        <v>3.00625</v>
      </c>
      <c r="V591" s="24">
        <f>Plan_HubVN_Receiving_Time-Plan_HubCN_Pickup_Time</f>
        <v>1.504166667</v>
      </c>
      <c r="W591" s="15" t="s">
        <v>120</v>
      </c>
      <c r="X591" s="25" t="str">
        <f>IF(LEFT(Khu_Vực,4)="Quận","Quận","Huyện")</f>
        <v>Quận</v>
      </c>
      <c r="Y591" s="25" t="str">
        <f>IFS(Grossweight&lt;=1,"A",AND(1&lt;Grossweight,Grossweight&lt;=2),"B",AND(2&lt;Grossweight,Grossweight&lt;=3),"C",AND(3&lt;Grossweight,Grossweight&lt;=4),"D",Grossweight&gt;=4,"E")</f>
        <v>B</v>
      </c>
      <c r="Z59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15000</v>
      </c>
      <c r="AA591"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59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16500</v>
      </c>
      <c r="AC591" s="26">
        <f>IF(Carrier_2="ECLogistics",0.167,IF(Carrier_2="LogExpress",0.139,0.104))</f>
        <v>0.104</v>
      </c>
    </row>
    <row r="592" ht="15.75" customHeight="1">
      <c r="A592" s="4" t="s">
        <v>1784</v>
      </c>
      <c r="B592" s="4" t="s">
        <v>1785</v>
      </c>
      <c r="C592" s="4">
        <v>130044.0</v>
      </c>
      <c r="D592" s="4" t="str">
        <f>HubVN_ID</f>
        <v>LECVNLB</v>
      </c>
      <c r="E592" s="4">
        <v>4.0</v>
      </c>
      <c r="F592" s="4">
        <v>0.1</v>
      </c>
      <c r="G592" s="5" t="s">
        <v>1786</v>
      </c>
      <c r="H592" s="4" t="s">
        <v>32</v>
      </c>
      <c r="I592" s="6">
        <v>136500.0</v>
      </c>
      <c r="J592" s="7">
        <v>44647.32708333333</v>
      </c>
      <c r="K592" s="8">
        <v>44652.652083333334</v>
      </c>
      <c r="L592" s="7">
        <v>44652.652083333334</v>
      </c>
      <c r="M592" s="4"/>
      <c r="N592" s="9" t="s">
        <v>33</v>
      </c>
      <c r="O592" s="4">
        <v>0.0</v>
      </c>
      <c r="P592" s="4" t="s">
        <v>40</v>
      </c>
      <c r="Q592" s="10">
        <v>3.0</v>
      </c>
      <c r="R592" s="11">
        <f>Enduser_Deliverytime-Order_Create_Time</f>
        <v>5.325</v>
      </c>
      <c r="S592" s="11">
        <f>Enduser_Plan_Deliverytime-Order_Create_Time</f>
        <v>5.325</v>
      </c>
      <c r="T592" s="11">
        <f>Enduser_Deliverytime-HubVN_Pickup_Time</f>
        <v>0.09236111111</v>
      </c>
      <c r="U592" s="12">
        <f>HubVN_Receiving_Time-HubCN_Pickup_Time</f>
        <v>2.503472222</v>
      </c>
      <c r="V592" s="12">
        <f>Plan_HubVN_Receiving_Time-Plan_HubCN_Pickup_Time</f>
        <v>3.004861111</v>
      </c>
      <c r="W592" s="4" t="s">
        <v>97</v>
      </c>
      <c r="X592" s="13" t="str">
        <f>IF(LEFT(Khu_Vực,4)="Quận","Quận","Huyện")</f>
        <v>Quận</v>
      </c>
      <c r="Y592" s="13" t="str">
        <f>IFS(Grossweight&lt;=1,"A",AND(1&lt;Grossweight,Grossweight&lt;=2),"B",AND(2&lt;Grossweight,Grossweight&lt;=3),"C",AND(3&lt;Grossweight,Grossweight&lt;=4),"D",Grossweight&gt;=4,"E")</f>
        <v>A</v>
      </c>
      <c r="Z59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v>
      </c>
      <c r="AA592"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59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v>
      </c>
      <c r="AC592" s="14">
        <f>IF(Carrier_2="ECLogistics",0.167,IF(Carrier_2="LogExpress",0.139,0.104))</f>
        <v>0.139</v>
      </c>
    </row>
    <row r="593" ht="15.75" customHeight="1">
      <c r="A593" s="15" t="s">
        <v>1787</v>
      </c>
      <c r="B593" s="15" t="s">
        <v>1788</v>
      </c>
      <c r="C593" s="15">
        <v>130458.0</v>
      </c>
      <c r="D593" s="15" t="str">
        <f>HubVN_ID</f>
        <v>LECVNTL</v>
      </c>
      <c r="E593" s="15">
        <v>5.0</v>
      </c>
      <c r="F593" s="15">
        <v>4.1</v>
      </c>
      <c r="G593" s="16" t="s">
        <v>1789</v>
      </c>
      <c r="H593" s="15" t="s">
        <v>53</v>
      </c>
      <c r="I593" s="17">
        <v>0.0</v>
      </c>
      <c r="J593" s="18">
        <v>44648.70138888889</v>
      </c>
      <c r="K593" s="19">
        <v>44653.6375</v>
      </c>
      <c r="L593" s="18">
        <v>44654.86111111111</v>
      </c>
      <c r="M593" s="15"/>
      <c r="N593" s="21" t="s">
        <v>33</v>
      </c>
      <c r="O593" s="15">
        <v>0.0</v>
      </c>
      <c r="P593" s="15" t="s">
        <v>34</v>
      </c>
      <c r="Q593" s="22">
        <v>2.0</v>
      </c>
      <c r="R593" s="23">
        <f>Enduser_Deliverytime-Order_Create_Time</f>
        <v>6.159722222</v>
      </c>
      <c r="S593" s="23">
        <f>Enduser_Plan_Deliverytime-Order_Create_Time</f>
        <v>4.936111111</v>
      </c>
      <c r="T593" s="23">
        <f>Enduser_Deliverytime-HubVN_Pickup_Time</f>
        <v>0.2486111111</v>
      </c>
      <c r="U593" s="24">
        <f>HubVN_Receiving_Time-HubCN_Pickup_Time</f>
        <v>3.503472222</v>
      </c>
      <c r="V593" s="24">
        <f>Plan_HubVN_Receiving_Time-Plan_HubCN_Pickup_Time</f>
        <v>2.003472222</v>
      </c>
      <c r="W593" s="15" t="s">
        <v>41</v>
      </c>
      <c r="X593" s="25" t="str">
        <f>IF(LEFT(Khu_Vực,4)="Quận","Quận","Huyện")</f>
        <v>Huyện</v>
      </c>
      <c r="Y593" s="25" t="str">
        <f>IFS(Grossweight&lt;=1,"A",AND(1&lt;Grossweight,Grossweight&lt;=2),"B",AND(2&lt;Grossweight,Grossweight&lt;=3),"C",AND(3&lt;Grossweight,Grossweight&lt;=4),"D",Grossweight&gt;=4,"E")</f>
        <v>E</v>
      </c>
      <c r="Z59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41000</v>
      </c>
      <c r="AA59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59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41000</v>
      </c>
      <c r="AC593" s="26">
        <f>IF(Carrier_2="ECLogistics",0.167,IF(Carrier_2="LogExpress",0.139,0.104))</f>
        <v>0.167</v>
      </c>
    </row>
    <row r="594" ht="15.75" customHeight="1">
      <c r="A594" s="4" t="s">
        <v>1790</v>
      </c>
      <c r="B594" s="4" t="s">
        <v>1791</v>
      </c>
      <c r="C594" s="4">
        <v>130421.0</v>
      </c>
      <c r="D594" s="4" t="str">
        <f>HubVN_ID</f>
        <v>LECVNTL</v>
      </c>
      <c r="E594" s="4">
        <v>5.0</v>
      </c>
      <c r="F594" s="4">
        <v>1.3</v>
      </c>
      <c r="G594" s="5" t="s">
        <v>1792</v>
      </c>
      <c r="H594" s="4" t="s">
        <v>32</v>
      </c>
      <c r="I594" s="6">
        <v>40000.0</v>
      </c>
      <c r="J594" s="7">
        <v>44647.709027777775</v>
      </c>
      <c r="K594" s="8">
        <v>44653.415972222225</v>
      </c>
      <c r="L594" s="7">
        <v>44654.45972222222</v>
      </c>
      <c r="M594" s="4"/>
      <c r="N594" s="9" t="s">
        <v>33</v>
      </c>
      <c r="O594" s="4">
        <v>0.0</v>
      </c>
      <c r="P594" s="4" t="s">
        <v>40</v>
      </c>
      <c r="Q594" s="10">
        <v>2.0</v>
      </c>
      <c r="R594" s="11">
        <f>Enduser_Deliverytime-Order_Create_Time</f>
        <v>6.750694444</v>
      </c>
      <c r="S594" s="11">
        <f>Enduser_Plan_Deliverytime-Order_Create_Time</f>
        <v>5.706944444</v>
      </c>
      <c r="T594" s="11">
        <f>Enduser_Deliverytime-HubVN_Pickup_Time</f>
        <v>0.11875</v>
      </c>
      <c r="U594" s="12">
        <f>HubVN_Receiving_Time-HubCN_Pickup_Time</f>
        <v>4.005555556</v>
      </c>
      <c r="V594" s="12">
        <f>Plan_HubVN_Receiving_Time-Plan_HubCN_Pickup_Time</f>
        <v>1.503472222</v>
      </c>
      <c r="W594" s="4" t="s">
        <v>49</v>
      </c>
      <c r="X594" s="13" t="str">
        <f>IF(LEFT(Khu_Vực,4)="Quận","Quận","Huyện")</f>
        <v>Quận</v>
      </c>
      <c r="Y594" s="13" t="str">
        <f>IFS(Grossweight&lt;=1,"A",AND(1&lt;Grossweight,Grossweight&lt;=2),"B",AND(2&lt;Grossweight,Grossweight&lt;=3),"C",AND(3&lt;Grossweight,Grossweight&lt;=4),"D",Grossweight&gt;=4,"E")</f>
        <v>B</v>
      </c>
      <c r="Z59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26000</v>
      </c>
      <c r="AA594"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59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14300</v>
      </c>
      <c r="AC594" s="14">
        <f>IF(Carrier_2="ECLogistics",0.167,IF(Carrier_2="LogExpress",0.139,0.104))</f>
        <v>0.104</v>
      </c>
    </row>
    <row r="595" ht="15.75" customHeight="1">
      <c r="A595" s="15" t="s">
        <v>1793</v>
      </c>
      <c r="B595" s="15" t="s">
        <v>1794</v>
      </c>
      <c r="C595" s="15">
        <v>130042.0</v>
      </c>
      <c r="D595" s="15" t="str">
        <f>HubVN_ID</f>
        <v>LECVNLB</v>
      </c>
      <c r="E595" s="15">
        <v>2.0</v>
      </c>
      <c r="F595" s="15">
        <v>1.6</v>
      </c>
      <c r="G595" s="16" t="s">
        <v>1795</v>
      </c>
      <c r="H595" s="15" t="s">
        <v>32</v>
      </c>
      <c r="I595" s="17">
        <v>99000.0</v>
      </c>
      <c r="J595" s="18">
        <v>44647.33194444444</v>
      </c>
      <c r="K595" s="19">
        <v>44652.407638888886</v>
      </c>
      <c r="L595" s="18">
        <v>44653.58472222222</v>
      </c>
      <c r="M595" s="15"/>
      <c r="N595" s="21" t="s">
        <v>33</v>
      </c>
      <c r="O595" s="15">
        <v>0.0</v>
      </c>
      <c r="P595" s="15" t="s">
        <v>34</v>
      </c>
      <c r="Q595" s="22">
        <v>2.0</v>
      </c>
      <c r="R595" s="23">
        <f>Enduser_Deliverytime-Order_Create_Time</f>
        <v>6.252777778</v>
      </c>
      <c r="S595" s="23">
        <f>Enduser_Plan_Deliverytime-Order_Create_Time</f>
        <v>5.075694444</v>
      </c>
      <c r="T595" s="23">
        <f>Enduser_Deliverytime-HubVN_Pickup_Time</f>
        <v>0.2069444444</v>
      </c>
      <c r="U595" s="24">
        <f>HubVN_Receiving_Time-HubCN_Pickup_Time</f>
        <v>2.003472222</v>
      </c>
      <c r="V595" s="24">
        <f>Plan_HubVN_Receiving_Time-Plan_HubCN_Pickup_Time</f>
        <v>3.502083333</v>
      </c>
      <c r="W595" s="15" t="s">
        <v>120</v>
      </c>
      <c r="X595" s="25" t="str">
        <f>IF(LEFT(Khu_Vực,4)="Quận","Quận","Huyện")</f>
        <v>Quận</v>
      </c>
      <c r="Y595" s="25" t="str">
        <f>IFS(Grossweight&lt;=1,"A",AND(1&lt;Grossweight,Grossweight&lt;=2),"B",AND(2&lt;Grossweight,Grossweight&lt;=3),"C",AND(3&lt;Grossweight,Grossweight&lt;=4),"D",Grossweight&gt;=4,"E")</f>
        <v>B</v>
      </c>
      <c r="Z59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16000</v>
      </c>
      <c r="AA595"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59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17600</v>
      </c>
      <c r="AC595" s="26">
        <f>IF(Carrier_2="ECLogistics",0.167,IF(Carrier_2="LogExpress",0.139,0.104))</f>
        <v>0.104</v>
      </c>
    </row>
    <row r="596" ht="15.75" customHeight="1">
      <c r="A596" s="4" t="s">
        <v>1796</v>
      </c>
      <c r="B596" s="4" t="s">
        <v>1797</v>
      </c>
      <c r="C596" s="4">
        <v>130435.0</v>
      </c>
      <c r="D596" s="4" t="str">
        <f>HubVN_ID</f>
        <v>LECVNLB</v>
      </c>
      <c r="E596" s="4">
        <v>3.0</v>
      </c>
      <c r="F596" s="4">
        <v>2.5</v>
      </c>
      <c r="G596" s="5" t="s">
        <v>1798</v>
      </c>
      <c r="H596" s="4" t="s">
        <v>53</v>
      </c>
      <c r="I596" s="6">
        <v>0.0</v>
      </c>
      <c r="J596" s="7">
        <v>44648.896527777775</v>
      </c>
      <c r="K596" s="8">
        <v>44652.677777777775</v>
      </c>
      <c r="L596" s="7">
        <v>44653.85972222222</v>
      </c>
      <c r="M596" s="4"/>
      <c r="N596" s="9" t="s">
        <v>33</v>
      </c>
      <c r="O596" s="4">
        <v>0.0</v>
      </c>
      <c r="P596" s="4" t="s">
        <v>34</v>
      </c>
      <c r="Q596" s="10">
        <v>3.0</v>
      </c>
      <c r="R596" s="11">
        <f>Enduser_Deliverytime-Order_Create_Time</f>
        <v>4.963194444</v>
      </c>
      <c r="S596" s="11">
        <f>Enduser_Plan_Deliverytime-Order_Create_Time</f>
        <v>3.78125</v>
      </c>
      <c r="T596" s="11">
        <f>Enduser_Deliverytime-HubVN_Pickup_Time</f>
        <v>0.2444444444</v>
      </c>
      <c r="U596" s="12">
        <f>HubVN_Receiving_Time-HubCN_Pickup_Time</f>
        <v>4.000694444</v>
      </c>
      <c r="V596" s="12">
        <f>Plan_HubVN_Receiving_Time-Plan_HubCN_Pickup_Time</f>
        <v>3.502777778</v>
      </c>
      <c r="W596" s="4" t="s">
        <v>97</v>
      </c>
      <c r="X596" s="13" t="str">
        <f>IF(LEFT(Khu_Vực,4)="Quận","Quận","Huyện")</f>
        <v>Quận</v>
      </c>
      <c r="Y596" s="13" t="str">
        <f>IFS(Grossweight&lt;=1,"A",AND(1&lt;Grossweight,Grossweight&lt;=2),"B",AND(2&lt;Grossweight,Grossweight&lt;=3),"C",AND(3&lt;Grossweight,Grossweight&lt;=4),"D",Grossweight&gt;=4,"E")</f>
        <v>C</v>
      </c>
      <c r="Z59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25000</v>
      </c>
      <c r="AA59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59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25000</v>
      </c>
      <c r="AC596" s="14">
        <f>IF(Carrier_2="ECLogistics",0.167,IF(Carrier_2="LogExpress",0.139,0.104))</f>
        <v>0.167</v>
      </c>
    </row>
    <row r="597" ht="15.75" customHeight="1">
      <c r="A597" s="15" t="s">
        <v>1799</v>
      </c>
      <c r="B597" s="15" t="s">
        <v>1800</v>
      </c>
      <c r="C597" s="15">
        <v>130336.0</v>
      </c>
      <c r="D597" s="15" t="str">
        <f>HubVN_ID</f>
        <v>LECVNTL</v>
      </c>
      <c r="E597" s="15">
        <v>2.0</v>
      </c>
      <c r="F597" s="15">
        <v>1.4</v>
      </c>
      <c r="G597" s="16" t="s">
        <v>1801</v>
      </c>
      <c r="H597" s="15" t="s">
        <v>32</v>
      </c>
      <c r="I597" s="17">
        <v>190500.0</v>
      </c>
      <c r="J597" s="18">
        <v>44646.74444444444</v>
      </c>
      <c r="K597" s="19">
        <v>44652.64097222222</v>
      </c>
      <c r="L597" s="18">
        <v>44653.521527777775</v>
      </c>
      <c r="M597" s="15"/>
      <c r="N597" s="21" t="s">
        <v>33</v>
      </c>
      <c r="O597" s="15">
        <v>0.0</v>
      </c>
      <c r="P597" s="15" t="s">
        <v>34</v>
      </c>
      <c r="Q597" s="22">
        <v>2.0</v>
      </c>
      <c r="R597" s="23">
        <f>Enduser_Deliverytime-Order_Create_Time</f>
        <v>6.777083333</v>
      </c>
      <c r="S597" s="23">
        <f>Enduser_Plan_Deliverytime-Order_Create_Time</f>
        <v>5.896527778</v>
      </c>
      <c r="T597" s="23">
        <f>Enduser_Deliverytime-HubVN_Pickup_Time</f>
        <v>0.1625</v>
      </c>
      <c r="U597" s="24">
        <f>HubVN_Receiving_Time-HubCN_Pickup_Time</f>
        <v>3.005555556</v>
      </c>
      <c r="V597" s="24">
        <f>Plan_HubVN_Receiving_Time-Plan_HubCN_Pickup_Time</f>
        <v>1.502777778</v>
      </c>
      <c r="W597" s="15" t="s">
        <v>49</v>
      </c>
      <c r="X597" s="25" t="str">
        <f>IF(LEFT(Khu_Vực,4)="Quận","Quận","Huyện")</f>
        <v>Quận</v>
      </c>
      <c r="Y597" s="25" t="str">
        <f>IFS(Grossweight&lt;=1,"A",AND(1&lt;Grossweight,Grossweight&lt;=2),"B",AND(2&lt;Grossweight,Grossweight&lt;=3),"C",AND(3&lt;Grossweight,Grossweight&lt;=4),"D",Grossweight&gt;=4,"E")</f>
        <v>B</v>
      </c>
      <c r="Z59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14000</v>
      </c>
      <c r="AA597"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59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15400</v>
      </c>
      <c r="AC597" s="26">
        <f>IF(Carrier_2="ECLogistics",0.167,IF(Carrier_2="LogExpress",0.139,0.104))</f>
        <v>0.104</v>
      </c>
    </row>
    <row r="598" ht="15.75" customHeight="1">
      <c r="A598" s="4" t="s">
        <v>1802</v>
      </c>
      <c r="B598" s="4" t="s">
        <v>1803</v>
      </c>
      <c r="C598" s="4">
        <v>130334.0</v>
      </c>
      <c r="D598" s="4" t="str">
        <f>HubVN_ID</f>
        <v>LECVNLB</v>
      </c>
      <c r="E598" s="4">
        <v>1.0</v>
      </c>
      <c r="F598" s="4">
        <v>3.4</v>
      </c>
      <c r="G598" s="5" t="s">
        <v>1804</v>
      </c>
      <c r="H598" s="4" t="s">
        <v>32</v>
      </c>
      <c r="I598" s="6">
        <v>57000.0</v>
      </c>
      <c r="J598" s="7">
        <v>44647.722916666666</v>
      </c>
      <c r="K598" s="8">
        <v>44652.67361111111</v>
      </c>
      <c r="L598" s="7">
        <v>44653.58611111111</v>
      </c>
      <c r="M598" s="4"/>
      <c r="N598" s="9" t="s">
        <v>33</v>
      </c>
      <c r="O598" s="4">
        <v>0.0</v>
      </c>
      <c r="P598" s="4" t="s">
        <v>34</v>
      </c>
      <c r="Q598" s="10">
        <v>3.0</v>
      </c>
      <c r="R598" s="11">
        <f>Enduser_Deliverytime-Order_Create_Time</f>
        <v>5.863194444</v>
      </c>
      <c r="S598" s="11">
        <f>Enduser_Plan_Deliverytime-Order_Create_Time</f>
        <v>4.950694444</v>
      </c>
      <c r="T598" s="11">
        <f>Enduser_Deliverytime-HubVN_Pickup_Time</f>
        <v>0.2041666667</v>
      </c>
      <c r="U598" s="12">
        <f>HubVN_Receiving_Time-HubCN_Pickup_Time</f>
        <v>3.003472222</v>
      </c>
      <c r="V598" s="12">
        <f>Plan_HubVN_Receiving_Time-Plan_HubCN_Pickup_Time</f>
        <v>3.00625</v>
      </c>
      <c r="W598" s="4" t="s">
        <v>97</v>
      </c>
      <c r="X598" s="13" t="str">
        <f>IF(LEFT(Khu_Vực,4)="Quận","Quận","Huyện")</f>
        <v>Quận</v>
      </c>
      <c r="Y598" s="13" t="str">
        <f>IFS(Grossweight&lt;=1,"A",AND(1&lt;Grossweight,Grossweight&lt;=2),"B",AND(2&lt;Grossweight,Grossweight&lt;=3),"C",AND(3&lt;Grossweight,Grossweight&lt;=4),"D",Grossweight&gt;=4,"E")</f>
        <v>D</v>
      </c>
      <c r="Z59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34000</v>
      </c>
      <c r="AA59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59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34000</v>
      </c>
      <c r="AC598" s="14">
        <f>IF(Carrier_2="ECLogistics",0.167,IF(Carrier_2="LogExpress",0.139,0.104))</f>
        <v>0.167</v>
      </c>
    </row>
    <row r="599" ht="15.75" customHeight="1">
      <c r="A599" s="15" t="s">
        <v>1805</v>
      </c>
      <c r="B599" s="15" t="s">
        <v>1806</v>
      </c>
      <c r="C599" s="15">
        <v>130427.0</v>
      </c>
      <c r="D599" s="15" t="str">
        <f>HubVN_ID</f>
        <v>LECVNLB</v>
      </c>
      <c r="E599" s="15">
        <v>1.0</v>
      </c>
      <c r="F599" s="15">
        <v>2.8</v>
      </c>
      <c r="G599" s="16" t="s">
        <v>1807</v>
      </c>
      <c r="H599" s="15" t="s">
        <v>32</v>
      </c>
      <c r="I599" s="17">
        <v>25000.0</v>
      </c>
      <c r="J599" s="18">
        <v>44646.654861111114</v>
      </c>
      <c r="K599" s="19">
        <v>44653.68541666667</v>
      </c>
      <c r="L599" s="18">
        <v>44654.71111111111</v>
      </c>
      <c r="M599" s="15"/>
      <c r="N599" s="21" t="s">
        <v>33</v>
      </c>
      <c r="O599" s="15">
        <v>0.0</v>
      </c>
      <c r="P599" s="15" t="s">
        <v>64</v>
      </c>
      <c r="Q599" s="22">
        <v>1.0</v>
      </c>
      <c r="R599" s="23">
        <f>Enduser_Deliverytime-Order_Create_Time</f>
        <v>8.05625</v>
      </c>
      <c r="S599" s="23">
        <f>Enduser_Plan_Deliverytime-Order_Create_Time</f>
        <v>7.030555556</v>
      </c>
      <c r="T599" s="23">
        <f>Enduser_Deliverytime-HubVN_Pickup_Time</f>
        <v>0.07708333333</v>
      </c>
      <c r="U599" s="24">
        <f>HubVN_Receiving_Time-HubCN_Pickup_Time</f>
        <v>3.50625</v>
      </c>
      <c r="V599" s="24">
        <f>Plan_HubVN_Receiving_Time-Plan_HubCN_Pickup_Time</f>
        <v>3.50625</v>
      </c>
      <c r="W599" s="15" t="s">
        <v>97</v>
      </c>
      <c r="X599" s="25" t="str">
        <f>IF(LEFT(Khu_Vực,4)="Quận","Quận","Huyện")</f>
        <v>Quận</v>
      </c>
      <c r="Y599" s="25" t="str">
        <f>IFS(Grossweight&lt;=1,"A",AND(1&lt;Grossweight,Grossweight&lt;=2),"B",AND(2&lt;Grossweight,Grossweight&lt;=3),"C",AND(3&lt;Grossweight,Grossweight&lt;=4),"D",Grossweight&gt;=4,"E")</f>
        <v>C</v>
      </c>
      <c r="Z59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62800</v>
      </c>
      <c r="AA59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59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28000</v>
      </c>
      <c r="AC599" s="26">
        <f>IF(Carrier_2="ECLogistics",0.167,IF(Carrier_2="LogExpress",0.139,0.104))</f>
        <v>0.167</v>
      </c>
    </row>
    <row r="600" ht="15.75" customHeight="1">
      <c r="A600" s="4" t="s">
        <v>1808</v>
      </c>
      <c r="B600" s="4" t="s">
        <v>1809</v>
      </c>
      <c r="C600" s="4">
        <v>130345.0</v>
      </c>
      <c r="D600" s="4" t="str">
        <f>HubVN_ID</f>
        <v>LECVNLB</v>
      </c>
      <c r="E600" s="4">
        <v>5.0</v>
      </c>
      <c r="F600" s="4">
        <v>1.3</v>
      </c>
      <c r="G600" s="5" t="s">
        <v>1810</v>
      </c>
      <c r="H600" s="4" t="s">
        <v>53</v>
      </c>
      <c r="I600" s="6">
        <v>0.0</v>
      </c>
      <c r="J600" s="7">
        <v>44649.82986111111</v>
      </c>
      <c r="K600" s="8">
        <v>44655.40416666667</v>
      </c>
      <c r="L600" s="7">
        <v>44655.80694444444</v>
      </c>
      <c r="M600" s="4"/>
      <c r="N600" s="9" t="s">
        <v>33</v>
      </c>
      <c r="O600" s="4">
        <v>0.0</v>
      </c>
      <c r="P600" s="4" t="s">
        <v>40</v>
      </c>
      <c r="Q600" s="10">
        <v>3.0</v>
      </c>
      <c r="R600" s="11">
        <f>Enduser_Deliverytime-Order_Create_Time</f>
        <v>5.977083333</v>
      </c>
      <c r="S600" s="11">
        <f>Enduser_Plan_Deliverytime-Order_Create_Time</f>
        <v>5.574305556</v>
      </c>
      <c r="T600" s="11">
        <f>Enduser_Deliverytime-HubVN_Pickup_Time</f>
        <v>0.1680555556</v>
      </c>
      <c r="U600" s="12">
        <f>HubVN_Receiving_Time-HubCN_Pickup_Time</f>
        <v>3.002777778</v>
      </c>
      <c r="V600" s="12">
        <f>Plan_HubVN_Receiving_Time-Plan_HubCN_Pickup_Time</f>
        <v>2.000694444</v>
      </c>
      <c r="W600" s="4" t="s">
        <v>124</v>
      </c>
      <c r="X600" s="13" t="str">
        <f>IF(LEFT(Khu_Vực,4)="Quận","Quận","Huyện")</f>
        <v>Quận</v>
      </c>
      <c r="Y600" s="13" t="str">
        <f>IFS(Grossweight&lt;=1,"A",AND(1&lt;Grossweight,Grossweight&lt;=2),"B",AND(2&lt;Grossweight,Grossweight&lt;=3),"C",AND(3&lt;Grossweight,Grossweight&lt;=4),"D",Grossweight&gt;=4,"E")</f>
        <v>B</v>
      </c>
      <c r="Z60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26000</v>
      </c>
      <c r="AA600"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60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14300</v>
      </c>
      <c r="AC600" s="14">
        <f>IF(Carrier_2="ECLogistics",0.167,IF(Carrier_2="LogExpress",0.139,0.104))</f>
        <v>0.104</v>
      </c>
    </row>
    <row r="601" ht="15.75" customHeight="1">
      <c r="A601" s="15" t="s">
        <v>1811</v>
      </c>
      <c r="B601" s="15" t="s">
        <v>1812</v>
      </c>
      <c r="C601" s="15">
        <v>130011.0</v>
      </c>
      <c r="D601" s="15" t="str">
        <f>HubVN_ID</f>
        <v>LECVNLB</v>
      </c>
      <c r="E601" s="15">
        <v>1.0</v>
      </c>
      <c r="F601" s="15">
        <v>1.0</v>
      </c>
      <c r="G601" s="16" t="s">
        <v>1813</v>
      </c>
      <c r="H601" s="15" t="s">
        <v>32</v>
      </c>
      <c r="I601" s="17">
        <v>76550.0</v>
      </c>
      <c r="J601" s="18">
        <v>44647.330555555556</v>
      </c>
      <c r="K601" s="19">
        <v>44652.43263888889</v>
      </c>
      <c r="L601" s="18">
        <v>44653.46944444445</v>
      </c>
      <c r="M601" s="15"/>
      <c r="N601" s="21" t="s">
        <v>33</v>
      </c>
      <c r="O601" s="15">
        <v>0.0</v>
      </c>
      <c r="P601" s="15" t="s">
        <v>40</v>
      </c>
      <c r="Q601" s="22">
        <v>2.0</v>
      </c>
      <c r="R601" s="23">
        <f>Enduser_Deliverytime-Order_Create_Time</f>
        <v>6.138888889</v>
      </c>
      <c r="S601" s="23">
        <f>Enduser_Plan_Deliverytime-Order_Create_Time</f>
        <v>5.102083333</v>
      </c>
      <c r="T601" s="23">
        <f>Enduser_Deliverytime-HubVN_Pickup_Time</f>
        <v>0.1236111111</v>
      </c>
      <c r="U601" s="24">
        <f>HubVN_Receiving_Time-HubCN_Pickup_Time</f>
        <v>2.001388889</v>
      </c>
      <c r="V601" s="24">
        <f>Plan_HubVN_Receiving_Time-Plan_HubCN_Pickup_Time</f>
        <v>1.505555556</v>
      </c>
      <c r="W601" s="15" t="s">
        <v>97</v>
      </c>
      <c r="X601" s="25" t="str">
        <f>IF(LEFT(Khu_Vực,4)="Quận","Quận","Huyện")</f>
        <v>Quận</v>
      </c>
      <c r="Y601" s="25" t="str">
        <f>IFS(Grossweight&lt;=1,"A",AND(1&lt;Grossweight,Grossweight&lt;=2),"B",AND(2&lt;Grossweight,Grossweight&lt;=3),"C",AND(3&lt;Grossweight,Grossweight&lt;=4),"D",Grossweight&gt;=4,"E")</f>
        <v>A</v>
      </c>
      <c r="Z60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20000</v>
      </c>
      <c r="AA601"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60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601" s="26">
        <f>IF(Carrier_2="ECLogistics",0.167,IF(Carrier_2="LogExpress",0.139,0.104))</f>
        <v>0.139</v>
      </c>
    </row>
    <row r="602" ht="15.75" customHeight="1">
      <c r="A602" s="4" t="s">
        <v>1814</v>
      </c>
      <c r="B602" s="4" t="s">
        <v>783</v>
      </c>
      <c r="C602" s="4">
        <v>130327.0</v>
      </c>
      <c r="D602" s="4" t="str">
        <f>HubVN_ID</f>
        <v>LECVNLB</v>
      </c>
      <c r="E602" s="4">
        <v>3.0</v>
      </c>
      <c r="F602" s="4">
        <v>0.1</v>
      </c>
      <c r="G602" s="5" t="s">
        <v>1815</v>
      </c>
      <c r="H602" s="4" t="s">
        <v>32</v>
      </c>
      <c r="I602" s="6">
        <v>182800.0</v>
      </c>
      <c r="J602" s="7">
        <v>44648.89722222222</v>
      </c>
      <c r="K602" s="8">
        <v>44652.725</v>
      </c>
      <c r="L602" s="7">
        <v>44653.85902777778</v>
      </c>
      <c r="M602" s="4"/>
      <c r="N602" s="9" t="s">
        <v>33</v>
      </c>
      <c r="O602" s="4">
        <v>0.0</v>
      </c>
      <c r="P602" s="4" t="s">
        <v>34</v>
      </c>
      <c r="Q602" s="10">
        <v>3.0</v>
      </c>
      <c r="R602" s="11">
        <f>Enduser_Deliverytime-Order_Create_Time</f>
        <v>4.961805556</v>
      </c>
      <c r="S602" s="11">
        <f>Enduser_Plan_Deliverytime-Order_Create_Time</f>
        <v>3.827777778</v>
      </c>
      <c r="T602" s="11">
        <f>Enduser_Deliverytime-HubVN_Pickup_Time</f>
        <v>0.2486111111</v>
      </c>
      <c r="U602" s="12">
        <f>HubVN_Receiving_Time-HubCN_Pickup_Time</f>
        <v>4.001388889</v>
      </c>
      <c r="V602" s="12">
        <f>Plan_HubVN_Receiving_Time-Plan_HubCN_Pickup_Time</f>
        <v>2.002083333</v>
      </c>
      <c r="W602" s="4" t="s">
        <v>787</v>
      </c>
      <c r="X602" s="13" t="str">
        <f>IF(LEFT(Khu_Vực,4)="Quận","Quận","Huyện")</f>
        <v>Huyện</v>
      </c>
      <c r="Y602" s="13" t="str">
        <f>IFS(Grossweight&lt;=1,"A",AND(1&lt;Grossweight,Grossweight&lt;=2),"B",AND(2&lt;Grossweight,Grossweight&lt;=3),"C",AND(3&lt;Grossweight,Grossweight&lt;=4),"D",Grossweight&gt;=4,"E")</f>
        <v>A</v>
      </c>
      <c r="Z60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800</v>
      </c>
      <c r="AA602"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60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800</v>
      </c>
      <c r="AC602" s="14">
        <f>IF(Carrier_2="ECLogistics",0.167,IF(Carrier_2="LogExpress",0.139,0.104))</f>
        <v>0.167</v>
      </c>
    </row>
    <row r="603" ht="15.75" customHeight="1">
      <c r="A603" s="15" t="s">
        <v>1816</v>
      </c>
      <c r="B603" s="15" t="s">
        <v>1817</v>
      </c>
      <c r="C603" s="15">
        <v>130044.0</v>
      </c>
      <c r="D603" s="15" t="str">
        <f>HubVN_ID</f>
        <v>LECVNLB</v>
      </c>
      <c r="E603" s="15">
        <v>2.0</v>
      </c>
      <c r="F603" s="15">
        <v>3.4</v>
      </c>
      <c r="G603" s="16" t="s">
        <v>1818</v>
      </c>
      <c r="H603" s="15" t="s">
        <v>32</v>
      </c>
      <c r="I603" s="17">
        <v>77000.0</v>
      </c>
      <c r="J603" s="18">
        <v>44648.319444444445</v>
      </c>
      <c r="K603" s="19">
        <v>44653.645833333336</v>
      </c>
      <c r="L603" s="18">
        <v>44653.86736111111</v>
      </c>
      <c r="M603" s="15"/>
      <c r="N603" s="21" t="s">
        <v>33</v>
      </c>
      <c r="O603" s="15">
        <v>0.0</v>
      </c>
      <c r="P603" s="15" t="s">
        <v>34</v>
      </c>
      <c r="Q603" s="22">
        <v>3.0</v>
      </c>
      <c r="R603" s="23">
        <f>Enduser_Deliverytime-Order_Create_Time</f>
        <v>5.547916667</v>
      </c>
      <c r="S603" s="23">
        <f>Enduser_Plan_Deliverytime-Order_Create_Time</f>
        <v>5.326388889</v>
      </c>
      <c r="T603" s="23">
        <f>Enduser_Deliverytime-HubVN_Pickup_Time</f>
        <v>0.2444444444</v>
      </c>
      <c r="U603" s="24">
        <f>HubVN_Receiving_Time-HubCN_Pickup_Time</f>
        <v>3.500694444</v>
      </c>
      <c r="V603" s="24">
        <f>Plan_HubVN_Receiving_Time-Plan_HubCN_Pickup_Time</f>
        <v>2.000694444</v>
      </c>
      <c r="W603" s="15" t="s">
        <v>57</v>
      </c>
      <c r="X603" s="25" t="str">
        <f>IF(LEFT(Khu_Vực,4)="Quận","Quận","Huyện")</f>
        <v>Quận</v>
      </c>
      <c r="Y603" s="25" t="str">
        <f>IFS(Grossweight&lt;=1,"A",AND(1&lt;Grossweight,Grossweight&lt;=2),"B",AND(2&lt;Grossweight,Grossweight&lt;=3),"C",AND(3&lt;Grossweight,Grossweight&lt;=4),"D",Grossweight&gt;=4,"E")</f>
        <v>D</v>
      </c>
      <c r="Z60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34000</v>
      </c>
      <c r="AA60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60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34000</v>
      </c>
      <c r="AC603" s="26">
        <f>IF(Carrier_2="ECLogistics",0.167,IF(Carrier_2="LogExpress",0.139,0.104))</f>
        <v>0.167</v>
      </c>
    </row>
    <row r="604" ht="15.75" customHeight="1">
      <c r="A604" s="4" t="s">
        <v>1819</v>
      </c>
      <c r="B604" s="4" t="s">
        <v>1820</v>
      </c>
      <c r="C604" s="4">
        <v>130351.0</v>
      </c>
      <c r="D604" s="4" t="str">
        <f>HubVN_ID</f>
        <v>LECVNTL</v>
      </c>
      <c r="E604" s="4">
        <v>2.0</v>
      </c>
      <c r="F604" s="4">
        <v>0.1</v>
      </c>
      <c r="G604" s="5" t="s">
        <v>1109</v>
      </c>
      <c r="H604" s="4" t="s">
        <v>32</v>
      </c>
      <c r="I604" s="6">
        <v>15700.0</v>
      </c>
      <c r="J604" s="7">
        <v>44650.36111111111</v>
      </c>
      <c r="K604" s="8">
        <v>44654.72361111111</v>
      </c>
      <c r="L604" s="7">
        <v>44655.73611111111</v>
      </c>
      <c r="M604" s="4"/>
      <c r="N604" s="9" t="s">
        <v>33</v>
      </c>
      <c r="O604" s="4">
        <v>0.0</v>
      </c>
      <c r="P604" s="4" t="s">
        <v>34</v>
      </c>
      <c r="Q604" s="10">
        <v>3.0</v>
      </c>
      <c r="R604" s="11">
        <f>Enduser_Deliverytime-Order_Create_Time</f>
        <v>5.375</v>
      </c>
      <c r="S604" s="11">
        <f>Enduser_Plan_Deliverytime-Order_Create_Time</f>
        <v>4.3625</v>
      </c>
      <c r="T604" s="11">
        <f>Enduser_Deliverytime-HubVN_Pickup_Time</f>
        <v>0.07708333333</v>
      </c>
      <c r="U604" s="12">
        <f>HubVN_Receiving_Time-HubCN_Pickup_Time</f>
        <v>3.004166667</v>
      </c>
      <c r="V604" s="12">
        <f>Plan_HubVN_Receiving_Time-Plan_HubCN_Pickup_Time</f>
        <v>1.504166667</v>
      </c>
      <c r="W604" s="4" t="s">
        <v>416</v>
      </c>
      <c r="X604" s="13" t="str">
        <f>IF(LEFT(Khu_Vực,4)="Quận","Quận","Huyện")</f>
        <v>Huyện</v>
      </c>
      <c r="Y604" s="13" t="str">
        <f>IFS(Grossweight&lt;=1,"A",AND(1&lt;Grossweight,Grossweight&lt;=2),"B",AND(2&lt;Grossweight,Grossweight&lt;=3),"C",AND(3&lt;Grossweight,Grossweight&lt;=4),"D",Grossweight&gt;=4,"E")</f>
        <v>A</v>
      </c>
      <c r="Z60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800</v>
      </c>
      <c r="AA60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60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800</v>
      </c>
      <c r="AC604" s="14">
        <f>IF(Carrier_2="ECLogistics",0.167,IF(Carrier_2="LogExpress",0.139,0.104))</f>
        <v>0.167</v>
      </c>
    </row>
    <row r="605" ht="15.75" customHeight="1">
      <c r="A605" s="15" t="s">
        <v>1821</v>
      </c>
      <c r="B605" s="15" t="s">
        <v>1822</v>
      </c>
      <c r="C605" s="15">
        <v>130165.0</v>
      </c>
      <c r="D605" s="15" t="str">
        <f>HubVN_ID</f>
        <v>LECVNHĐ</v>
      </c>
      <c r="E605" s="15">
        <v>1.0</v>
      </c>
      <c r="F605" s="15">
        <v>1.2</v>
      </c>
      <c r="G605" s="16" t="s">
        <v>1823</v>
      </c>
      <c r="H605" s="15" t="s">
        <v>53</v>
      </c>
      <c r="I605" s="17">
        <v>0.0</v>
      </c>
      <c r="J605" s="18">
        <v>44644.75347222222</v>
      </c>
      <c r="K605" s="19">
        <v>44651.68402777778</v>
      </c>
      <c r="L605" s="18">
        <v>44652.59027777778</v>
      </c>
      <c r="M605" s="15"/>
      <c r="N605" s="21" t="s">
        <v>33</v>
      </c>
      <c r="O605" s="15">
        <v>0.0</v>
      </c>
      <c r="P605" s="15" t="s">
        <v>34</v>
      </c>
      <c r="Q605" s="22">
        <v>1.0</v>
      </c>
      <c r="R605" s="23">
        <f>Enduser_Deliverytime-Order_Create_Time</f>
        <v>7.836805556</v>
      </c>
      <c r="S605" s="23">
        <f>Enduser_Plan_Deliverytime-Order_Create_Time</f>
        <v>6.930555556</v>
      </c>
      <c r="T605" s="23">
        <f>Enduser_Deliverytime-HubVN_Pickup_Time</f>
        <v>0.2027777778</v>
      </c>
      <c r="U605" s="24">
        <f>HubVN_Receiving_Time-HubCN_Pickup_Time</f>
        <v>3.001388889</v>
      </c>
      <c r="V605" s="24">
        <f>Plan_HubVN_Receiving_Time-Plan_HubCN_Pickup_Time</f>
        <v>2.004166667</v>
      </c>
      <c r="W605" s="15" t="s">
        <v>137</v>
      </c>
      <c r="X605" s="25" t="str">
        <f>IF(LEFT(Khu_Vực,4)="Quận","Quận","Huyện")</f>
        <v>Quận</v>
      </c>
      <c r="Y605" s="25" t="str">
        <f>IFS(Grossweight&lt;=1,"A",AND(1&lt;Grossweight,Grossweight&lt;=2),"B",AND(2&lt;Grossweight,Grossweight&lt;=3),"C",AND(3&lt;Grossweight,Grossweight&lt;=4),"D",Grossweight&gt;=4,"E")</f>
        <v>B</v>
      </c>
      <c r="Z60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12000</v>
      </c>
      <c r="AA605"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60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13200</v>
      </c>
      <c r="AC605" s="26">
        <f>IF(Carrier_2="ECLogistics",0.167,IF(Carrier_2="LogExpress",0.139,0.104))</f>
        <v>0.104</v>
      </c>
    </row>
    <row r="606" ht="15.75" customHeight="1">
      <c r="A606" s="4" t="s">
        <v>1824</v>
      </c>
      <c r="B606" s="4" t="s">
        <v>1825</v>
      </c>
      <c r="C606" s="4">
        <v>130013.0</v>
      </c>
      <c r="D606" s="4" t="str">
        <f>HubVN_ID</f>
        <v>LECVNTL</v>
      </c>
      <c r="E606" s="4">
        <v>5.0</v>
      </c>
      <c r="F606" s="4">
        <v>1.3</v>
      </c>
      <c r="G606" s="5" t="s">
        <v>1826</v>
      </c>
      <c r="H606" s="4" t="s">
        <v>32</v>
      </c>
      <c r="I606" s="6">
        <v>60900.0</v>
      </c>
      <c r="J606" s="7">
        <v>44648.35138888889</v>
      </c>
      <c r="K606" s="8">
        <v>44653.65347222222</v>
      </c>
      <c r="L606" s="7">
        <v>44654.85902777778</v>
      </c>
      <c r="M606" s="4"/>
      <c r="N606" s="9" t="s">
        <v>33</v>
      </c>
      <c r="O606" s="4">
        <v>0.0</v>
      </c>
      <c r="P606" s="4" t="s">
        <v>34</v>
      </c>
      <c r="Q606" s="10">
        <v>2.0</v>
      </c>
      <c r="R606" s="11">
        <f>Enduser_Deliverytime-Order_Create_Time</f>
        <v>6.507638889</v>
      </c>
      <c r="S606" s="11">
        <f>Enduser_Plan_Deliverytime-Order_Create_Time</f>
        <v>5.302083333</v>
      </c>
      <c r="T606" s="11">
        <f>Enduser_Deliverytime-HubVN_Pickup_Time</f>
        <v>0.2451388889</v>
      </c>
      <c r="U606" s="12">
        <f>HubVN_Receiving_Time-HubCN_Pickup_Time</f>
        <v>1.838194444</v>
      </c>
      <c r="V606" s="12">
        <f>Plan_HubVN_Receiving_Time-Plan_HubCN_Pickup_Time</f>
        <v>3.000694444</v>
      </c>
      <c r="W606" s="4" t="s">
        <v>49</v>
      </c>
      <c r="X606" s="13" t="str">
        <f>IF(LEFT(Khu_Vực,4)="Quận","Quận","Huyện")</f>
        <v>Quận</v>
      </c>
      <c r="Y606" s="13" t="str">
        <f>IFS(Grossweight&lt;=1,"A",AND(1&lt;Grossweight,Grossweight&lt;=2),"B",AND(2&lt;Grossweight,Grossweight&lt;=3),"C",AND(3&lt;Grossweight,Grossweight&lt;=4),"D",Grossweight&gt;=4,"E")</f>
        <v>B</v>
      </c>
      <c r="Z60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13000</v>
      </c>
      <c r="AA606"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60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14300</v>
      </c>
      <c r="AC606" s="14">
        <f>IF(Carrier_2="ECLogistics",0.167,IF(Carrier_2="LogExpress",0.139,0.104))</f>
        <v>0.104</v>
      </c>
    </row>
    <row r="607" ht="15.75" customHeight="1">
      <c r="A607" s="15" t="s">
        <v>1827</v>
      </c>
      <c r="B607" s="15" t="s">
        <v>1828</v>
      </c>
      <c r="C607" s="15">
        <v>130419.0</v>
      </c>
      <c r="D607" s="15" t="str">
        <f>HubVN_ID</f>
        <v>LECVNLB</v>
      </c>
      <c r="E607" s="15">
        <v>2.0</v>
      </c>
      <c r="F607" s="15">
        <v>4.8</v>
      </c>
      <c r="G607" s="16" t="s">
        <v>1829</v>
      </c>
      <c r="H607" s="15" t="s">
        <v>32</v>
      </c>
      <c r="I607" s="17">
        <v>10100.0</v>
      </c>
      <c r="J607" s="18">
        <v>44647.376388888886</v>
      </c>
      <c r="K607" s="19">
        <v>44652.40694444445</v>
      </c>
      <c r="L607" s="18">
        <v>44652.65902777778</v>
      </c>
      <c r="M607" s="15"/>
      <c r="N607" s="21" t="s">
        <v>33</v>
      </c>
      <c r="O607" s="15">
        <v>0.0</v>
      </c>
      <c r="P607" s="15" t="s">
        <v>40</v>
      </c>
      <c r="Q607" s="22">
        <v>3.0</v>
      </c>
      <c r="R607" s="23">
        <f>Enduser_Deliverytime-Order_Create_Time</f>
        <v>5.282638889</v>
      </c>
      <c r="S607" s="23">
        <f>Enduser_Plan_Deliverytime-Order_Create_Time</f>
        <v>5.030555556</v>
      </c>
      <c r="T607" s="23">
        <f>Enduser_Deliverytime-HubVN_Pickup_Time</f>
        <v>0.09027777778</v>
      </c>
      <c r="U607" s="24">
        <f>HubVN_Receiving_Time-HubCN_Pickup_Time</f>
        <v>3.005555556</v>
      </c>
      <c r="V607" s="24">
        <f>Plan_HubVN_Receiving_Time-Plan_HubCN_Pickup_Time</f>
        <v>3.004166667</v>
      </c>
      <c r="W607" s="15" t="s">
        <v>57</v>
      </c>
      <c r="X607" s="25" t="str">
        <f>IF(LEFT(Khu_Vực,4)="Quận","Quận","Huyện")</f>
        <v>Quận</v>
      </c>
      <c r="Y607" s="25" t="str">
        <f>IFS(Grossweight&lt;=1,"A",AND(1&lt;Grossweight,Grossweight&lt;=2),"B",AND(2&lt;Grossweight,Grossweight&lt;=3),"C",AND(3&lt;Grossweight,Grossweight&lt;=4),"D",Grossweight&gt;=4,"E")</f>
        <v>E</v>
      </c>
      <c r="Z60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64500</v>
      </c>
      <c r="AA607"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60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48000</v>
      </c>
      <c r="AC607" s="26">
        <f>IF(Carrier_2="ECLogistics",0.167,IF(Carrier_2="LogExpress",0.139,0.104))</f>
        <v>0.167</v>
      </c>
    </row>
    <row r="608" ht="15.75" customHeight="1">
      <c r="A608" s="4" t="s">
        <v>1830</v>
      </c>
      <c r="B608" s="4" t="s">
        <v>1195</v>
      </c>
      <c r="C608" s="4">
        <v>130067.0</v>
      </c>
      <c r="D608" s="4" t="str">
        <f>HubVN_ID</f>
        <v>LECVNLB</v>
      </c>
      <c r="E608" s="4">
        <v>5.0</v>
      </c>
      <c r="F608" s="4">
        <v>0.1</v>
      </c>
      <c r="G608" s="5" t="s">
        <v>1831</v>
      </c>
      <c r="H608" s="4" t="s">
        <v>32</v>
      </c>
      <c r="I608" s="6">
        <v>95500.0</v>
      </c>
      <c r="J608" s="7">
        <v>44647.73055555556</v>
      </c>
      <c r="K608" s="8">
        <v>44653.65833333333</v>
      </c>
      <c r="L608" s="7">
        <v>44654.740277777775</v>
      </c>
      <c r="M608" s="4"/>
      <c r="N608" s="9" t="s">
        <v>33</v>
      </c>
      <c r="O608" s="4">
        <v>0.0</v>
      </c>
      <c r="P608" s="4" t="s">
        <v>64</v>
      </c>
      <c r="Q608" s="10">
        <v>1.0</v>
      </c>
      <c r="R608" s="11">
        <f>Enduser_Deliverytime-Order_Create_Time</f>
        <v>7.009722222</v>
      </c>
      <c r="S608" s="11">
        <f>Enduser_Plan_Deliverytime-Order_Create_Time</f>
        <v>5.927777778</v>
      </c>
      <c r="T608" s="11">
        <f>Enduser_Deliverytime-HubVN_Pickup_Time</f>
        <v>0.1194444444</v>
      </c>
      <c r="U608" s="12">
        <f>HubVN_Receiving_Time-HubCN_Pickup_Time</f>
        <v>1.8375</v>
      </c>
      <c r="V608" s="12">
        <f>Plan_HubVN_Receiving_Time-Plan_HubCN_Pickup_Time</f>
        <v>3.50625</v>
      </c>
      <c r="W608" s="4" t="s">
        <v>71</v>
      </c>
      <c r="X608" s="13" t="str">
        <f>IF(LEFT(Khu_Vực,4)="Quận","Quận","Huyện")</f>
        <v>Quận</v>
      </c>
      <c r="Y608" s="13" t="str">
        <f>IFS(Grossweight&lt;=1,"A",AND(1&lt;Grossweight,Grossweight&lt;=2),"B",AND(2&lt;Grossweight,Grossweight&lt;=3),"C",AND(3&lt;Grossweight,Grossweight&lt;=4),"D",Grossweight&gt;=4,"E")</f>
        <v>A</v>
      </c>
      <c r="Z60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1100</v>
      </c>
      <c r="AA608"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60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v>
      </c>
      <c r="AC608" s="14">
        <f>IF(Carrier_2="ECLogistics",0.167,IF(Carrier_2="LogExpress",0.139,0.104))</f>
        <v>0.139</v>
      </c>
    </row>
    <row r="609" ht="15.75" customHeight="1">
      <c r="A609" s="15" t="s">
        <v>1832</v>
      </c>
      <c r="B609" s="15" t="s">
        <v>1833</v>
      </c>
      <c r="C609" s="15">
        <v>130327.0</v>
      </c>
      <c r="D609" s="15" t="str">
        <f>HubVN_ID</f>
        <v>LECVNLB</v>
      </c>
      <c r="E609" s="15">
        <v>2.0</v>
      </c>
      <c r="F609" s="15">
        <v>3.5</v>
      </c>
      <c r="G609" s="16" t="s">
        <v>1834</v>
      </c>
      <c r="H609" s="15" t="s">
        <v>53</v>
      </c>
      <c r="I609" s="17">
        <v>0.0</v>
      </c>
      <c r="J609" s="18">
        <v>44647.11597222222</v>
      </c>
      <c r="K609" s="19">
        <v>44651.388194444444</v>
      </c>
      <c r="L609" s="18">
        <v>44655.479166666664</v>
      </c>
      <c r="M609" s="15"/>
      <c r="N609" s="21" t="s">
        <v>33</v>
      </c>
      <c r="O609" s="15">
        <v>0.0</v>
      </c>
      <c r="P609" s="15" t="s">
        <v>40</v>
      </c>
      <c r="Q609" s="22">
        <v>3.0</v>
      </c>
      <c r="R609" s="23">
        <f>Enduser_Deliverytime-Order_Create_Time</f>
        <v>8.363194444</v>
      </c>
      <c r="S609" s="23">
        <f>Enduser_Plan_Deliverytime-Order_Create_Time</f>
        <v>4.272222222</v>
      </c>
      <c r="T609" s="23">
        <f>Enduser_Deliverytime-HubVN_Pickup_Time</f>
        <v>0.1208333333</v>
      </c>
      <c r="U609" s="24">
        <f>HubVN_Receiving_Time-HubCN_Pickup_Time</f>
        <v>6.003472222</v>
      </c>
      <c r="V609" s="24">
        <f>Plan_HubVN_Receiving_Time-Plan_HubCN_Pickup_Time</f>
        <v>3.502083333</v>
      </c>
      <c r="W609" s="15" t="s">
        <v>35</v>
      </c>
      <c r="X609" s="25" t="str">
        <f>IF(LEFT(Khu_Vực,4)="Quận","Quận","Huyện")</f>
        <v>Quận</v>
      </c>
      <c r="Y609" s="25" t="str">
        <f>IFS(Grossweight&lt;=1,"A",AND(1&lt;Grossweight,Grossweight&lt;=2),"B",AND(2&lt;Grossweight,Grossweight&lt;=3),"C",AND(3&lt;Grossweight,Grossweight&lt;=4),"D",Grossweight&gt;=4,"E")</f>
        <v>D</v>
      </c>
      <c r="Z60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61250</v>
      </c>
      <c r="AA60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60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35000</v>
      </c>
      <c r="AC609" s="26">
        <f>IF(Carrier_2="ECLogistics",0.167,IF(Carrier_2="LogExpress",0.139,0.104))</f>
        <v>0.167</v>
      </c>
    </row>
    <row r="610" ht="15.75" customHeight="1">
      <c r="A610" s="4" t="s">
        <v>1835</v>
      </c>
      <c r="B610" s="4" t="s">
        <v>1836</v>
      </c>
      <c r="C610" s="4">
        <v>130345.0</v>
      </c>
      <c r="D610" s="4" t="str">
        <f>HubVN_ID</f>
        <v>LECVNHĐ</v>
      </c>
      <c r="E610" s="4">
        <v>4.0</v>
      </c>
      <c r="F610" s="4">
        <v>4.1</v>
      </c>
      <c r="G610" s="5" t="s">
        <v>1837</v>
      </c>
      <c r="H610" s="4" t="s">
        <v>32</v>
      </c>
      <c r="I610" s="6">
        <v>173000.0</v>
      </c>
      <c r="J610" s="7">
        <v>44646.63055555556</v>
      </c>
      <c r="K610" s="8">
        <v>44651.694444444445</v>
      </c>
      <c r="L610" s="7">
        <v>44652.47430555556</v>
      </c>
      <c r="M610" s="4"/>
      <c r="N610" s="9" t="s">
        <v>33</v>
      </c>
      <c r="O610" s="4">
        <v>0.0</v>
      </c>
      <c r="P610" s="4" t="s">
        <v>40</v>
      </c>
      <c r="Q610" s="10">
        <v>3.0</v>
      </c>
      <c r="R610" s="11">
        <f>Enduser_Deliverytime-Order_Create_Time</f>
        <v>5.84375</v>
      </c>
      <c r="S610" s="11">
        <f>Enduser_Plan_Deliverytime-Order_Create_Time</f>
        <v>5.063888889</v>
      </c>
      <c r="T610" s="11">
        <f>Enduser_Deliverytime-HubVN_Pickup_Time</f>
        <v>0.1222222222</v>
      </c>
      <c r="U610" s="12">
        <f>HubVN_Receiving_Time-HubCN_Pickup_Time</f>
        <v>5.005555556</v>
      </c>
      <c r="V610" s="12">
        <f>Plan_HubVN_Receiving_Time-Plan_HubCN_Pickup_Time</f>
        <v>3.501388889</v>
      </c>
      <c r="W610" s="4" t="s">
        <v>45</v>
      </c>
      <c r="X610" s="13" t="str">
        <f>IF(LEFT(Khu_Vực,4)="Quận","Quận","Huyện")</f>
        <v>Quận</v>
      </c>
      <c r="Y610" s="13" t="str">
        <f>IFS(Grossweight&lt;=1,"A",AND(1&lt;Grossweight,Grossweight&lt;=2),"B",AND(2&lt;Grossweight,Grossweight&lt;=3),"C",AND(3&lt;Grossweight,Grossweight&lt;=4),"D",Grossweight&gt;=4,"E")</f>
        <v>E</v>
      </c>
      <c r="Z61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62750</v>
      </c>
      <c r="AA61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61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41000</v>
      </c>
      <c r="AC610" s="14">
        <f>IF(Carrier_2="ECLogistics",0.167,IF(Carrier_2="LogExpress",0.139,0.104))</f>
        <v>0.167</v>
      </c>
    </row>
    <row r="611" ht="15.75" customHeight="1">
      <c r="A611" s="15" t="s">
        <v>1838</v>
      </c>
      <c r="B611" s="15" t="s">
        <v>1839</v>
      </c>
      <c r="C611" s="15">
        <v>130385.0</v>
      </c>
      <c r="D611" s="15" t="str">
        <f>HubVN_ID</f>
        <v>LECVNHĐ</v>
      </c>
      <c r="E611" s="15">
        <v>5.0</v>
      </c>
      <c r="F611" s="15">
        <v>4.8</v>
      </c>
      <c r="G611" s="16" t="s">
        <v>1840</v>
      </c>
      <c r="H611" s="15" t="s">
        <v>32</v>
      </c>
      <c r="I611" s="17">
        <v>18800.0</v>
      </c>
      <c r="J611" s="18">
        <v>44647.333333333336</v>
      </c>
      <c r="K611" s="19">
        <v>44651.677083333336</v>
      </c>
      <c r="L611" s="18">
        <v>44652.847916666666</v>
      </c>
      <c r="M611" s="15"/>
      <c r="N611" s="21" t="s">
        <v>33</v>
      </c>
      <c r="O611" s="15">
        <v>0.0</v>
      </c>
      <c r="P611" s="15" t="s">
        <v>34</v>
      </c>
      <c r="Q611" s="22">
        <v>3.0</v>
      </c>
      <c r="R611" s="23">
        <f>Enduser_Deliverytime-Order_Create_Time</f>
        <v>5.514583333</v>
      </c>
      <c r="S611" s="23">
        <f>Enduser_Plan_Deliverytime-Order_Create_Time</f>
        <v>4.34375</v>
      </c>
      <c r="T611" s="23">
        <f>Enduser_Deliverytime-HubVN_Pickup_Time</f>
        <v>0.2451388889</v>
      </c>
      <c r="U611" s="24">
        <f>HubVN_Receiving_Time-HubCN_Pickup_Time</f>
        <v>3.000694444</v>
      </c>
      <c r="V611" s="24">
        <f>Plan_HubVN_Receiving_Time-Plan_HubCN_Pickup_Time</f>
        <v>3.005555556</v>
      </c>
      <c r="W611" s="15" t="s">
        <v>137</v>
      </c>
      <c r="X611" s="25" t="str">
        <f>IF(LEFT(Khu_Vực,4)="Quận","Quận","Huyện")</f>
        <v>Quận</v>
      </c>
      <c r="Y611" s="25" t="str">
        <f>IFS(Grossweight&lt;=1,"A",AND(1&lt;Grossweight,Grossweight&lt;=2),"B",AND(2&lt;Grossweight,Grossweight&lt;=3),"C",AND(3&lt;Grossweight,Grossweight&lt;=4),"D",Grossweight&gt;=4,"E")</f>
        <v>E</v>
      </c>
      <c r="Z61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48000</v>
      </c>
      <c r="AA61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61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48000</v>
      </c>
      <c r="AC611" s="26">
        <f>IF(Carrier_2="ECLogistics",0.167,IF(Carrier_2="LogExpress",0.139,0.104))</f>
        <v>0.167</v>
      </c>
    </row>
    <row r="612" ht="15.75" customHeight="1">
      <c r="A612" s="4" t="s">
        <v>1841</v>
      </c>
      <c r="B612" s="4" t="s">
        <v>201</v>
      </c>
      <c r="C612" s="4">
        <v>130411.0</v>
      </c>
      <c r="D612" s="4" t="str">
        <f>HubVN_ID</f>
        <v>LECVNLB</v>
      </c>
      <c r="E612" s="4">
        <v>3.0</v>
      </c>
      <c r="F612" s="4">
        <v>0.3</v>
      </c>
      <c r="G612" s="5" t="s">
        <v>1842</v>
      </c>
      <c r="H612" s="4" t="s">
        <v>32</v>
      </c>
      <c r="I612" s="6">
        <v>6698.0</v>
      </c>
      <c r="J612" s="7">
        <v>44647.274305555555</v>
      </c>
      <c r="K612" s="8">
        <v>44652.410416666666</v>
      </c>
      <c r="L612" s="7">
        <v>44653.61041666667</v>
      </c>
      <c r="M612" s="4"/>
      <c r="N612" s="9" t="s">
        <v>33</v>
      </c>
      <c r="O612" s="4">
        <v>0.0</v>
      </c>
      <c r="P612" s="4" t="s">
        <v>34</v>
      </c>
      <c r="Q612" s="10">
        <v>2.0</v>
      </c>
      <c r="R612" s="11">
        <f>Enduser_Deliverytime-Order_Create_Time</f>
        <v>6.336111111</v>
      </c>
      <c r="S612" s="11">
        <f>Enduser_Plan_Deliverytime-Order_Create_Time</f>
        <v>5.136111111</v>
      </c>
      <c r="T612" s="11">
        <f>Enduser_Deliverytime-HubVN_Pickup_Time</f>
        <v>0.2076388889</v>
      </c>
      <c r="U612" s="12">
        <f>HubVN_Receiving_Time-HubCN_Pickup_Time</f>
        <v>3.004166667</v>
      </c>
      <c r="V612" s="12">
        <f>Plan_HubVN_Receiving_Time-Plan_HubCN_Pickup_Time</f>
        <v>2.004166667</v>
      </c>
      <c r="W612" s="4" t="s">
        <v>120</v>
      </c>
      <c r="X612" s="13" t="str">
        <f>IF(LEFT(Khu_Vực,4)="Quận","Quận","Huyện")</f>
        <v>Quận</v>
      </c>
      <c r="Y612" s="13" t="str">
        <f>IFS(Grossweight&lt;=1,"A",AND(1&lt;Grossweight,Grossweight&lt;=2),"B",AND(2&lt;Grossweight,Grossweight&lt;=3),"C",AND(3&lt;Grossweight,Grossweight&lt;=4),"D",Grossweight&gt;=4,"E")</f>
        <v>A</v>
      </c>
      <c r="Z61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3000</v>
      </c>
      <c r="AA612"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61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6000</v>
      </c>
      <c r="AC612" s="14">
        <f>IF(Carrier_2="ECLogistics",0.167,IF(Carrier_2="LogExpress",0.139,0.104))</f>
        <v>0.139</v>
      </c>
    </row>
    <row r="613" ht="15.75" customHeight="1">
      <c r="A613" s="15" t="s">
        <v>1843</v>
      </c>
      <c r="B613" s="15" t="s">
        <v>1844</v>
      </c>
      <c r="C613" s="15">
        <v>130383.0</v>
      </c>
      <c r="D613" s="15" t="str">
        <f>HubVN_ID</f>
        <v>LECVNTL</v>
      </c>
      <c r="E613" s="15">
        <v>3.0</v>
      </c>
      <c r="F613" s="15">
        <v>2.7</v>
      </c>
      <c r="G613" s="16" t="s">
        <v>1845</v>
      </c>
      <c r="H613" s="15" t="s">
        <v>53</v>
      </c>
      <c r="I613" s="17">
        <v>0.0</v>
      </c>
      <c r="J613" s="18">
        <v>44649.17083333333</v>
      </c>
      <c r="K613" s="19">
        <v>44653.62569444445</v>
      </c>
      <c r="L613" s="18">
        <v>44654.61875</v>
      </c>
      <c r="M613" s="15"/>
      <c r="N613" s="21" t="s">
        <v>33</v>
      </c>
      <c r="O613" s="15">
        <v>0.0</v>
      </c>
      <c r="P613" s="15" t="s">
        <v>34</v>
      </c>
      <c r="Q613" s="22">
        <v>3.0</v>
      </c>
      <c r="R613" s="23">
        <f>Enduser_Deliverytime-Order_Create_Time</f>
        <v>5.447916667</v>
      </c>
      <c r="S613" s="23">
        <f>Enduser_Plan_Deliverytime-Order_Create_Time</f>
        <v>4.454861111</v>
      </c>
      <c r="T613" s="23">
        <f>Enduser_Deliverytime-HubVN_Pickup_Time</f>
        <v>0.2027777778</v>
      </c>
      <c r="U613" s="24">
        <f>HubVN_Receiving_Time-HubCN_Pickup_Time</f>
        <v>4.003472222</v>
      </c>
      <c r="V613" s="24">
        <f>Plan_HubVN_Receiving_Time-Plan_HubCN_Pickup_Time</f>
        <v>2.004166667</v>
      </c>
      <c r="W613" s="15" t="s">
        <v>49</v>
      </c>
      <c r="X613" s="25" t="str">
        <f>IF(LEFT(Khu_Vực,4)="Quận","Quận","Huyện")</f>
        <v>Quận</v>
      </c>
      <c r="Y613" s="25" t="str">
        <f>IFS(Grossweight&lt;=1,"A",AND(1&lt;Grossweight,Grossweight&lt;=2),"B",AND(2&lt;Grossweight,Grossweight&lt;=3),"C",AND(3&lt;Grossweight,Grossweight&lt;=4),"D",Grossweight&gt;=4,"E")</f>
        <v>C</v>
      </c>
      <c r="Z61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27000</v>
      </c>
      <c r="AA61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61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27000</v>
      </c>
      <c r="AC613" s="26">
        <f>IF(Carrier_2="ECLogistics",0.167,IF(Carrier_2="LogExpress",0.139,0.104))</f>
        <v>0.167</v>
      </c>
    </row>
    <row r="614" ht="15.75" customHeight="1">
      <c r="A614" s="4" t="s">
        <v>1846</v>
      </c>
      <c r="B614" s="4" t="s">
        <v>1847</v>
      </c>
      <c r="C614" s="4">
        <v>130163.0</v>
      </c>
      <c r="D614" s="4" t="str">
        <f>HubVN_ID</f>
        <v>LECVNLB</v>
      </c>
      <c r="E614" s="4">
        <v>2.0</v>
      </c>
      <c r="F614" s="4">
        <v>1.7</v>
      </c>
      <c r="G614" s="5" t="s">
        <v>1848</v>
      </c>
      <c r="H614" s="4" t="s">
        <v>32</v>
      </c>
      <c r="I614" s="6">
        <v>121500.0</v>
      </c>
      <c r="J614" s="7">
        <v>44648.31805555556</v>
      </c>
      <c r="K614" s="8">
        <v>44653.430555555555</v>
      </c>
      <c r="L614" s="7">
        <v>44653.74236111111</v>
      </c>
      <c r="M614" s="4"/>
      <c r="N614" s="9" t="s">
        <v>33</v>
      </c>
      <c r="O614" s="4">
        <v>0.0</v>
      </c>
      <c r="P614" s="4" t="s">
        <v>64</v>
      </c>
      <c r="Q614" s="10">
        <v>3.0</v>
      </c>
      <c r="R614" s="11">
        <f>Enduser_Deliverytime-Order_Create_Time</f>
        <v>5.424305556</v>
      </c>
      <c r="S614" s="11">
        <f>Enduser_Plan_Deliverytime-Order_Create_Time</f>
        <v>5.1125</v>
      </c>
      <c r="T614" s="11">
        <f>Enduser_Deliverytime-HubVN_Pickup_Time</f>
        <v>0.1229166667</v>
      </c>
      <c r="U614" s="12">
        <f>HubVN_Receiving_Time-HubCN_Pickup_Time</f>
        <v>3.501388889</v>
      </c>
      <c r="V614" s="12">
        <f>Plan_HubVN_Receiving_Time-Plan_HubCN_Pickup_Time</f>
        <v>1.504861111</v>
      </c>
      <c r="W614" s="4" t="s">
        <v>120</v>
      </c>
      <c r="X614" s="13" t="str">
        <f>IF(LEFT(Khu_Vực,4)="Quận","Quận","Huyện")</f>
        <v>Quận</v>
      </c>
      <c r="Y614" s="13" t="str">
        <f>IFS(Grossweight&lt;=1,"A",AND(1&lt;Grossweight,Grossweight&lt;=2),"B",AND(2&lt;Grossweight,Grossweight&lt;=3),"C",AND(3&lt;Grossweight,Grossweight&lt;=4),"D",Grossweight&gt;=4,"E")</f>
        <v>B</v>
      </c>
      <c r="Z61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18700</v>
      </c>
      <c r="AA614"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61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18700</v>
      </c>
      <c r="AC614" s="14">
        <f>IF(Carrier_2="ECLogistics",0.167,IF(Carrier_2="LogExpress",0.139,0.104))</f>
        <v>0.104</v>
      </c>
    </row>
    <row r="615" ht="15.75" customHeight="1">
      <c r="A615" s="15" t="s">
        <v>1849</v>
      </c>
      <c r="B615" s="15" t="s">
        <v>1850</v>
      </c>
      <c r="C615" s="15">
        <v>130453.0</v>
      </c>
      <c r="D615" s="15" t="str">
        <f>HubVN_ID</f>
        <v>LECVNHĐ</v>
      </c>
      <c r="E615" s="15">
        <v>3.0</v>
      </c>
      <c r="F615" s="15">
        <v>2.4</v>
      </c>
      <c r="G615" s="16" t="s">
        <v>1851</v>
      </c>
      <c r="H615" s="15" t="s">
        <v>32</v>
      </c>
      <c r="I615" s="17">
        <v>23500.0</v>
      </c>
      <c r="J615" s="18">
        <v>44646.64166666667</v>
      </c>
      <c r="K615" s="19">
        <v>44653.691666666666</v>
      </c>
      <c r="L615" s="18">
        <v>44654.86388888889</v>
      </c>
      <c r="M615" s="15"/>
      <c r="N615" s="21" t="s">
        <v>33</v>
      </c>
      <c r="O615" s="15">
        <v>0.0</v>
      </c>
      <c r="P615" s="15" t="s">
        <v>34</v>
      </c>
      <c r="Q615" s="22">
        <v>1.0</v>
      </c>
      <c r="R615" s="23">
        <f>Enduser_Deliverytime-Order_Create_Time</f>
        <v>8.222222222</v>
      </c>
      <c r="S615" s="23">
        <f>Enduser_Plan_Deliverytime-Order_Create_Time</f>
        <v>7.05</v>
      </c>
      <c r="T615" s="23">
        <f>Enduser_Deliverytime-HubVN_Pickup_Time</f>
        <v>0.2458333333</v>
      </c>
      <c r="U615" s="24">
        <f>HubVN_Receiving_Time-HubCN_Pickup_Time</f>
        <v>3.503472222</v>
      </c>
      <c r="V615" s="24">
        <f>Plan_HubVN_Receiving_Time-Plan_HubCN_Pickup_Time</f>
        <v>3.50625</v>
      </c>
      <c r="W615" s="15" t="s">
        <v>45</v>
      </c>
      <c r="X615" s="25" t="str">
        <f>IF(LEFT(Khu_Vực,4)="Quận","Quận","Huyện")</f>
        <v>Quận</v>
      </c>
      <c r="Y615" s="25" t="str">
        <f>IFS(Grossweight&lt;=1,"A",AND(1&lt;Grossweight,Grossweight&lt;=2),"B",AND(2&lt;Grossweight,Grossweight&lt;=3),"C",AND(3&lt;Grossweight,Grossweight&lt;=4),"D",Grossweight&gt;=4,"E")</f>
        <v>C</v>
      </c>
      <c r="Z61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24000</v>
      </c>
      <c r="AA61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61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24000</v>
      </c>
      <c r="AC615" s="26">
        <f>IF(Carrier_2="ECLogistics",0.167,IF(Carrier_2="LogExpress",0.139,0.104))</f>
        <v>0.167</v>
      </c>
    </row>
    <row r="616" ht="15.75" customHeight="1">
      <c r="A616" s="4" t="s">
        <v>1852</v>
      </c>
      <c r="B616" s="4" t="s">
        <v>1853</v>
      </c>
      <c r="C616" s="4">
        <v>130337.0</v>
      </c>
      <c r="D616" s="4" t="str">
        <f>HubVN_ID</f>
        <v>LECVNTL</v>
      </c>
      <c r="E616" s="4">
        <v>3.0</v>
      </c>
      <c r="F616" s="4">
        <v>1.3</v>
      </c>
      <c r="G616" s="5" t="s">
        <v>1854</v>
      </c>
      <c r="H616" s="4" t="s">
        <v>32</v>
      </c>
      <c r="I616" s="6">
        <v>10000.0</v>
      </c>
      <c r="J616" s="7">
        <v>44647.26666666667</v>
      </c>
      <c r="K616" s="8">
        <v>44652.40069444444</v>
      </c>
      <c r="L616" s="7">
        <v>44653.47777777778</v>
      </c>
      <c r="M616" s="4"/>
      <c r="N616" s="9" t="s">
        <v>33</v>
      </c>
      <c r="O616" s="4">
        <v>0.0</v>
      </c>
      <c r="P616" s="4" t="s">
        <v>40</v>
      </c>
      <c r="Q616" s="10">
        <v>2.0</v>
      </c>
      <c r="R616" s="11">
        <f>Enduser_Deliverytime-Order_Create_Time</f>
        <v>6.211111111</v>
      </c>
      <c r="S616" s="11">
        <f>Enduser_Plan_Deliverytime-Order_Create_Time</f>
        <v>5.134027778</v>
      </c>
      <c r="T616" s="11">
        <f>Enduser_Deliverytime-HubVN_Pickup_Time</f>
        <v>0.09930555556</v>
      </c>
      <c r="U616" s="12">
        <f>HubVN_Receiving_Time-HubCN_Pickup_Time</f>
        <v>3.00625</v>
      </c>
      <c r="V616" s="12">
        <f>Plan_HubVN_Receiving_Time-Plan_HubCN_Pickup_Time</f>
        <v>3.00625</v>
      </c>
      <c r="W616" s="4" t="s">
        <v>49</v>
      </c>
      <c r="X616" s="13" t="str">
        <f>IF(LEFT(Khu_Vực,4)="Quận","Quận","Huyện")</f>
        <v>Quận</v>
      </c>
      <c r="Y616" s="13" t="str">
        <f>IFS(Grossweight&lt;=1,"A",AND(1&lt;Grossweight,Grossweight&lt;=2),"B",AND(2&lt;Grossweight,Grossweight&lt;=3),"C",AND(3&lt;Grossweight,Grossweight&lt;=4),"D",Grossweight&gt;=4,"E")</f>
        <v>B</v>
      </c>
      <c r="Z61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26000</v>
      </c>
      <c r="AA616"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61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14300</v>
      </c>
      <c r="AC616" s="14">
        <f>IF(Carrier_2="ECLogistics",0.167,IF(Carrier_2="LogExpress",0.139,0.104))</f>
        <v>0.104</v>
      </c>
    </row>
    <row r="617" ht="15.75" customHeight="1">
      <c r="A617" s="15" t="s">
        <v>1855</v>
      </c>
      <c r="B617" s="15" t="s">
        <v>1856</v>
      </c>
      <c r="C617" s="15">
        <v>130348.0</v>
      </c>
      <c r="D617" s="15" t="str">
        <f>HubVN_ID</f>
        <v>LECVNTL</v>
      </c>
      <c r="E617" s="15">
        <v>1.0</v>
      </c>
      <c r="F617" s="15">
        <v>2.9</v>
      </c>
      <c r="G617" s="16" t="s">
        <v>1857</v>
      </c>
      <c r="H617" s="15" t="s">
        <v>32</v>
      </c>
      <c r="I617" s="17">
        <v>5900.0</v>
      </c>
      <c r="J617" s="18">
        <v>44647.86944444444</v>
      </c>
      <c r="K617" s="19">
        <v>44652.65694444445</v>
      </c>
      <c r="L617" s="18">
        <v>44653.71875</v>
      </c>
      <c r="M617" s="15"/>
      <c r="N617" s="21" t="s">
        <v>33</v>
      </c>
      <c r="O617" s="15">
        <v>0.0</v>
      </c>
      <c r="P617" s="15" t="s">
        <v>34</v>
      </c>
      <c r="Q617" s="22">
        <v>3.0</v>
      </c>
      <c r="R617" s="23">
        <f>Enduser_Deliverytime-Order_Create_Time</f>
        <v>5.849305556</v>
      </c>
      <c r="S617" s="23">
        <f>Enduser_Plan_Deliverytime-Order_Create_Time</f>
        <v>4.7875</v>
      </c>
      <c r="T617" s="23">
        <f>Enduser_Deliverytime-HubVN_Pickup_Time</f>
        <v>0.08263888889</v>
      </c>
      <c r="U617" s="24">
        <f>HubVN_Receiving_Time-HubCN_Pickup_Time</f>
        <v>4.004861111</v>
      </c>
      <c r="V617" s="24">
        <f>Plan_HubVN_Receiving_Time-Plan_HubCN_Pickup_Time</f>
        <v>2.004861111</v>
      </c>
      <c r="W617" s="15" t="s">
        <v>49</v>
      </c>
      <c r="X617" s="25" t="str">
        <f>IF(LEFT(Khu_Vực,4)="Quận","Quận","Huyện")</f>
        <v>Quận</v>
      </c>
      <c r="Y617" s="25" t="str">
        <f>IFS(Grossweight&lt;=1,"A",AND(1&lt;Grossweight,Grossweight&lt;=2),"B",AND(2&lt;Grossweight,Grossweight&lt;=3),"C",AND(3&lt;Grossweight,Grossweight&lt;=4),"D",Grossweight&gt;=4,"E")</f>
        <v>C</v>
      </c>
      <c r="Z61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29000</v>
      </c>
      <c r="AA617"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61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29000</v>
      </c>
      <c r="AC617" s="26">
        <f>IF(Carrier_2="ECLogistics",0.167,IF(Carrier_2="LogExpress",0.139,0.104))</f>
        <v>0.167</v>
      </c>
    </row>
    <row r="618" ht="15.75" customHeight="1">
      <c r="A618" s="4" t="s">
        <v>1858</v>
      </c>
      <c r="B618" s="4" t="s">
        <v>1859</v>
      </c>
      <c r="C618" s="4">
        <v>130011.0</v>
      </c>
      <c r="D618" s="4" t="str">
        <f>HubVN_ID</f>
        <v>LECVNLB</v>
      </c>
      <c r="E618" s="4">
        <v>2.0</v>
      </c>
      <c r="F618" s="4">
        <v>0.3</v>
      </c>
      <c r="G618" s="5" t="s">
        <v>1860</v>
      </c>
      <c r="H618" s="4" t="s">
        <v>32</v>
      </c>
      <c r="I618" s="6">
        <v>15500.0</v>
      </c>
      <c r="J618" s="7">
        <v>44645.83611111111</v>
      </c>
      <c r="K618" s="8">
        <v>44652.76736111111</v>
      </c>
      <c r="L618" s="7">
        <v>44652.722916666666</v>
      </c>
      <c r="M618" s="4"/>
      <c r="N618" s="9" t="s">
        <v>33</v>
      </c>
      <c r="O618" s="4">
        <v>0.0</v>
      </c>
      <c r="P618" s="4" t="s">
        <v>34</v>
      </c>
      <c r="Q618" s="10">
        <v>2.0</v>
      </c>
      <c r="R618" s="11">
        <f>Enduser_Deliverytime-Order_Create_Time</f>
        <v>6.886805556</v>
      </c>
      <c r="S618" s="11">
        <f>Enduser_Plan_Deliverytime-Order_Create_Time</f>
        <v>6.93125</v>
      </c>
      <c r="T618" s="11">
        <f>Enduser_Deliverytime-HubVN_Pickup_Time</f>
        <v>0.08194444444</v>
      </c>
      <c r="U618" s="12">
        <f>HubVN_Receiving_Time-HubCN_Pickup_Time</f>
        <v>2.50625</v>
      </c>
      <c r="V618" s="12">
        <f>Plan_HubVN_Receiving_Time-Plan_HubCN_Pickup_Time</f>
        <v>3.504861111</v>
      </c>
      <c r="W618" s="4" t="s">
        <v>679</v>
      </c>
      <c r="X618" s="13" t="str">
        <f>IF(LEFT(Khu_Vực,4)="Quận","Quận","Huyện")</f>
        <v>Huyện</v>
      </c>
      <c r="Y618" s="13" t="str">
        <f>IFS(Grossweight&lt;=1,"A",AND(1&lt;Grossweight,Grossweight&lt;=2),"B",AND(2&lt;Grossweight,Grossweight&lt;=3),"C",AND(3&lt;Grossweight,Grossweight&lt;=4),"D",Grossweight&gt;=4,"E")</f>
        <v>A</v>
      </c>
      <c r="Z61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3000</v>
      </c>
      <c r="AA61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61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3000</v>
      </c>
      <c r="AC618" s="14">
        <f>IF(Carrier_2="ECLogistics",0.167,IF(Carrier_2="LogExpress",0.139,0.104))</f>
        <v>0.167</v>
      </c>
    </row>
    <row r="619" ht="15.75" customHeight="1">
      <c r="A619" s="15" t="s">
        <v>1861</v>
      </c>
      <c r="B619" s="15" t="s">
        <v>1862</v>
      </c>
      <c r="C619" s="15">
        <v>130336.0</v>
      </c>
      <c r="D619" s="15" t="str">
        <f>HubVN_ID</f>
        <v>LECVNTL</v>
      </c>
      <c r="E619" s="15">
        <v>5.0</v>
      </c>
      <c r="F619" s="15">
        <v>2.0</v>
      </c>
      <c r="G619" s="16" t="s">
        <v>1863</v>
      </c>
      <c r="H619" s="15" t="s">
        <v>53</v>
      </c>
      <c r="I619" s="17">
        <v>0.0</v>
      </c>
      <c r="J619" s="18">
        <v>44650.32152777778</v>
      </c>
      <c r="K619" s="19">
        <v>44654.64791666667</v>
      </c>
      <c r="L619" s="18">
        <v>44655.79791666667</v>
      </c>
      <c r="M619" s="15"/>
      <c r="N619" s="21" t="s">
        <v>33</v>
      </c>
      <c r="O619" s="15">
        <v>0.0</v>
      </c>
      <c r="P619" s="15" t="s">
        <v>40</v>
      </c>
      <c r="Q619" s="22">
        <v>3.0</v>
      </c>
      <c r="R619" s="23">
        <f>Enduser_Deliverytime-Order_Create_Time</f>
        <v>5.476388889</v>
      </c>
      <c r="S619" s="23">
        <f>Enduser_Plan_Deliverytime-Order_Create_Time</f>
        <v>4.326388889</v>
      </c>
      <c r="T619" s="23">
        <f>Enduser_Deliverytime-HubVN_Pickup_Time</f>
        <v>0.1715277778</v>
      </c>
      <c r="U619" s="24">
        <f>HubVN_Receiving_Time-HubCN_Pickup_Time</f>
        <v>3.005555556</v>
      </c>
      <c r="V619" s="24">
        <f>Plan_HubVN_Receiving_Time-Plan_HubCN_Pickup_Time</f>
        <v>2.00625</v>
      </c>
      <c r="W619" s="15" t="s">
        <v>49</v>
      </c>
      <c r="X619" s="25" t="str">
        <f>IF(LEFT(Khu_Vực,4)="Quận","Quận","Huyện")</f>
        <v>Quận</v>
      </c>
      <c r="Y619" s="25" t="str">
        <f>IFS(Grossweight&lt;=1,"A",AND(1&lt;Grossweight,Grossweight&lt;=2),"B",AND(2&lt;Grossweight,Grossweight&lt;=3),"C",AND(3&lt;Grossweight,Grossweight&lt;=4),"D",Grossweight&gt;=4,"E")</f>
        <v>B</v>
      </c>
      <c r="Z61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40000</v>
      </c>
      <c r="AA619"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61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22000</v>
      </c>
      <c r="AC619" s="26">
        <f>IF(Carrier_2="ECLogistics",0.167,IF(Carrier_2="LogExpress",0.139,0.104))</f>
        <v>0.104</v>
      </c>
    </row>
    <row r="620" ht="15.75" customHeight="1">
      <c r="A620" s="4" t="s">
        <v>1864</v>
      </c>
      <c r="B620" s="4" t="s">
        <v>1865</v>
      </c>
      <c r="C620" s="4">
        <v>130415.0</v>
      </c>
      <c r="D620" s="4" t="str">
        <f>HubVN_ID</f>
        <v>LECVNTL</v>
      </c>
      <c r="E620" s="4">
        <v>3.0</v>
      </c>
      <c r="F620" s="4">
        <v>1.3</v>
      </c>
      <c r="G620" s="5" t="s">
        <v>1866</v>
      </c>
      <c r="H620" s="4" t="s">
        <v>53</v>
      </c>
      <c r="I620" s="6">
        <v>0.0</v>
      </c>
      <c r="J620" s="7">
        <v>44649.82986111111</v>
      </c>
      <c r="K620" s="8">
        <v>44655.70972222222</v>
      </c>
      <c r="L620" s="7">
        <v>44655.71041666667</v>
      </c>
      <c r="M620" s="4"/>
      <c r="N620" s="9" t="s">
        <v>33</v>
      </c>
      <c r="O620" s="4">
        <v>0.0</v>
      </c>
      <c r="P620" s="4" t="s">
        <v>34</v>
      </c>
      <c r="Q620" s="10">
        <v>3.0</v>
      </c>
      <c r="R620" s="11">
        <f>Enduser_Deliverytime-Order_Create_Time</f>
        <v>5.880555556</v>
      </c>
      <c r="S620" s="11">
        <f>Enduser_Plan_Deliverytime-Order_Create_Time</f>
        <v>5.879861111</v>
      </c>
      <c r="T620" s="11">
        <f>Enduser_Deliverytime-HubVN_Pickup_Time</f>
        <v>0.08055555556</v>
      </c>
      <c r="U620" s="12">
        <f>HubVN_Receiving_Time-HubCN_Pickup_Time</f>
        <v>3.00625</v>
      </c>
      <c r="V620" s="12">
        <f>Plan_HubVN_Receiving_Time-Plan_HubCN_Pickup_Time</f>
        <v>3.002083333</v>
      </c>
      <c r="W620" s="4" t="s">
        <v>416</v>
      </c>
      <c r="X620" s="13" t="str">
        <f>IF(LEFT(Khu_Vực,4)="Quận","Quận","Huyện")</f>
        <v>Huyện</v>
      </c>
      <c r="Y620" s="13" t="str">
        <f>IFS(Grossweight&lt;=1,"A",AND(1&lt;Grossweight,Grossweight&lt;=2),"B",AND(2&lt;Grossweight,Grossweight&lt;=3),"C",AND(3&lt;Grossweight,Grossweight&lt;=4),"D",Grossweight&gt;=4,"E")</f>
        <v>B</v>
      </c>
      <c r="Z62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13000</v>
      </c>
      <c r="AA62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62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13000</v>
      </c>
      <c r="AC620" s="14">
        <f>IF(Carrier_2="ECLogistics",0.167,IF(Carrier_2="LogExpress",0.139,0.104))</f>
        <v>0.167</v>
      </c>
    </row>
    <row r="621" ht="15.75" customHeight="1">
      <c r="A621" s="15" t="s">
        <v>1867</v>
      </c>
      <c r="B621" s="15" t="s">
        <v>1868</v>
      </c>
      <c r="C621" s="15">
        <v>130432.0</v>
      </c>
      <c r="D621" s="15" t="str">
        <f>HubVN_ID</f>
        <v>LECVNTL</v>
      </c>
      <c r="E621" s="15">
        <v>3.0</v>
      </c>
      <c r="F621" s="15">
        <v>4.8</v>
      </c>
      <c r="G621" s="16" t="s">
        <v>1869</v>
      </c>
      <c r="H621" s="15" t="s">
        <v>32</v>
      </c>
      <c r="I621" s="17">
        <v>634000.0</v>
      </c>
      <c r="J621" s="18">
        <v>44651.580555555556</v>
      </c>
      <c r="K621" s="19">
        <v>44654.410416666666</v>
      </c>
      <c r="L621" s="18">
        <v>44658.736805555556</v>
      </c>
      <c r="M621" s="15"/>
      <c r="N621" s="21" t="s">
        <v>33</v>
      </c>
      <c r="O621" s="15">
        <v>0.0</v>
      </c>
      <c r="P621" s="15" t="s">
        <v>40</v>
      </c>
      <c r="Q621" s="22">
        <v>4.0</v>
      </c>
      <c r="R621" s="23">
        <f>Enduser_Deliverytime-Order_Create_Time</f>
        <v>7.15625</v>
      </c>
      <c r="S621" s="23">
        <f>Enduser_Plan_Deliverytime-Order_Create_Time</f>
        <v>2.829861111</v>
      </c>
      <c r="T621" s="23">
        <f>Enduser_Deliverytime-HubVN_Pickup_Time</f>
        <v>0.33125</v>
      </c>
      <c r="U621" s="24">
        <f>HubVN_Receiving_Time-HubCN_Pickup_Time</f>
        <v>5.004861111</v>
      </c>
      <c r="V621" s="24">
        <f>Plan_HubVN_Receiving_Time-Plan_HubCN_Pickup_Time</f>
        <v>1.502777778</v>
      </c>
      <c r="W621" s="15" t="s">
        <v>49</v>
      </c>
      <c r="X621" s="25" t="str">
        <f>IF(LEFT(Khu_Vực,4)="Quận","Quận","Huyện")</f>
        <v>Quận</v>
      </c>
      <c r="Y621" s="25" t="str">
        <f>IFS(Grossweight&lt;=1,"A",AND(1&lt;Grossweight,Grossweight&lt;=2),"B",AND(2&lt;Grossweight,Grossweight&lt;=3),"C",AND(3&lt;Grossweight,Grossweight&lt;=4),"D",Grossweight&gt;=4,"E")</f>
        <v>E</v>
      </c>
      <c r="Z62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64500</v>
      </c>
      <c r="AA62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62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48000</v>
      </c>
      <c r="AC621" s="26">
        <f>IF(Carrier_2="ECLogistics",0.167,IF(Carrier_2="LogExpress",0.139,0.104))</f>
        <v>0.167</v>
      </c>
    </row>
    <row r="622" ht="15.75" customHeight="1">
      <c r="A622" s="4" t="s">
        <v>1870</v>
      </c>
      <c r="B622" s="4" t="s">
        <v>1871</v>
      </c>
      <c r="C622" s="4">
        <v>130348.0</v>
      </c>
      <c r="D622" s="4" t="str">
        <f>HubVN_ID</f>
        <v>LECVNLB</v>
      </c>
      <c r="E622" s="4">
        <v>5.0</v>
      </c>
      <c r="F622" s="4">
        <v>1.6</v>
      </c>
      <c r="G622" s="5" t="s">
        <v>1872</v>
      </c>
      <c r="H622" s="4" t="s">
        <v>32</v>
      </c>
      <c r="I622" s="6">
        <v>97000.0</v>
      </c>
      <c r="J622" s="7">
        <v>44647.11597222222</v>
      </c>
      <c r="K622" s="8">
        <v>44651.415972222225</v>
      </c>
      <c r="L622" s="7">
        <v>44655.70208333333</v>
      </c>
      <c r="M622" s="4"/>
      <c r="N622" s="9" t="s">
        <v>33</v>
      </c>
      <c r="O622" s="4">
        <v>0.0</v>
      </c>
      <c r="P622" s="4" t="s">
        <v>34</v>
      </c>
      <c r="Q622" s="10">
        <v>3.0</v>
      </c>
      <c r="R622" s="11">
        <f>Enduser_Deliverytime-Order_Create_Time</f>
        <v>8.586111111</v>
      </c>
      <c r="S622" s="11">
        <f>Enduser_Plan_Deliverytime-Order_Create_Time</f>
        <v>4.3</v>
      </c>
      <c r="T622" s="11">
        <f>Enduser_Deliverytime-HubVN_Pickup_Time</f>
        <v>0.3284722222</v>
      </c>
      <c r="U622" s="12">
        <f>HubVN_Receiving_Time-HubCN_Pickup_Time</f>
        <v>6.002777778</v>
      </c>
      <c r="V622" s="12">
        <f>Plan_HubVN_Receiving_Time-Plan_HubCN_Pickup_Time</f>
        <v>1.50625</v>
      </c>
      <c r="W622" s="4" t="s">
        <v>97</v>
      </c>
      <c r="X622" s="13" t="str">
        <f>IF(LEFT(Khu_Vực,4)="Quận","Quận","Huyện")</f>
        <v>Quận</v>
      </c>
      <c r="Y622" s="13" t="str">
        <f>IFS(Grossweight&lt;=1,"A",AND(1&lt;Grossweight,Grossweight&lt;=2),"B",AND(2&lt;Grossweight,Grossweight&lt;=3),"C",AND(3&lt;Grossweight,Grossweight&lt;=4),"D",Grossweight&gt;=4,"E")</f>
        <v>B</v>
      </c>
      <c r="Z62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16000</v>
      </c>
      <c r="AA622"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62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17600</v>
      </c>
      <c r="AC622" s="14">
        <f>IF(Carrier_2="ECLogistics",0.167,IF(Carrier_2="LogExpress",0.139,0.104))</f>
        <v>0.104</v>
      </c>
    </row>
    <row r="623" ht="15.75" customHeight="1">
      <c r="A623" s="15" t="s">
        <v>1873</v>
      </c>
      <c r="B623" s="15" t="s">
        <v>1874</v>
      </c>
      <c r="C623" s="15">
        <v>130342.0</v>
      </c>
      <c r="D623" s="15" t="str">
        <f>HubVN_ID</f>
        <v>LECVNLB</v>
      </c>
      <c r="E623" s="15">
        <v>5.0</v>
      </c>
      <c r="F623" s="15">
        <v>3.7</v>
      </c>
      <c r="G623" s="16" t="s">
        <v>1875</v>
      </c>
      <c r="H623" s="15" t="s">
        <v>32</v>
      </c>
      <c r="I623" s="17">
        <v>62550.0</v>
      </c>
      <c r="J623" s="18">
        <v>44648.87013888889</v>
      </c>
      <c r="K623" s="19">
        <v>44653.68125</v>
      </c>
      <c r="L623" s="18">
        <v>44653.71388888889</v>
      </c>
      <c r="M623" s="15"/>
      <c r="N623" s="21" t="s">
        <v>33</v>
      </c>
      <c r="O623" s="15">
        <v>0.0</v>
      </c>
      <c r="P623" s="15" t="s">
        <v>34</v>
      </c>
      <c r="Q623" s="22">
        <v>3.0</v>
      </c>
      <c r="R623" s="23">
        <f>Enduser_Deliverytime-Order_Create_Time</f>
        <v>4.84375</v>
      </c>
      <c r="S623" s="23">
        <f>Enduser_Plan_Deliverytime-Order_Create_Time</f>
        <v>4.811111111</v>
      </c>
      <c r="T623" s="23">
        <f>Enduser_Deliverytime-HubVN_Pickup_Time</f>
        <v>0.07777777778</v>
      </c>
      <c r="U623" s="24">
        <f>HubVN_Receiving_Time-HubCN_Pickup_Time</f>
        <v>4.004166667</v>
      </c>
      <c r="V623" s="24">
        <f>Plan_HubVN_Receiving_Time-Plan_HubCN_Pickup_Time</f>
        <v>1.500694444</v>
      </c>
      <c r="W623" s="15" t="s">
        <v>124</v>
      </c>
      <c r="X623" s="25" t="str">
        <f>IF(LEFT(Khu_Vực,4)="Quận","Quận","Huyện")</f>
        <v>Quận</v>
      </c>
      <c r="Y623" s="25" t="str">
        <f>IFS(Grossweight&lt;=1,"A",AND(1&lt;Grossweight,Grossweight&lt;=2),"B",AND(2&lt;Grossweight,Grossweight&lt;=3),"C",AND(3&lt;Grossweight,Grossweight&lt;=4),"D",Grossweight&gt;=4,"E")</f>
        <v>D</v>
      </c>
      <c r="Z62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37000</v>
      </c>
      <c r="AA62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62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37000</v>
      </c>
      <c r="AC623" s="26">
        <f>IF(Carrier_2="ECLogistics",0.167,IF(Carrier_2="LogExpress",0.139,0.104))</f>
        <v>0.167</v>
      </c>
    </row>
    <row r="624" ht="15.75" customHeight="1">
      <c r="A624" s="4" t="s">
        <v>1876</v>
      </c>
      <c r="B624" s="4" t="s">
        <v>1673</v>
      </c>
      <c r="C624" s="4">
        <v>130166.0</v>
      </c>
      <c r="D624" s="4" t="str">
        <f>HubVN_ID</f>
        <v>LECVNTL</v>
      </c>
      <c r="E624" s="4">
        <v>2.0</v>
      </c>
      <c r="F624" s="4">
        <v>1.3</v>
      </c>
      <c r="G624" s="5" t="s">
        <v>1877</v>
      </c>
      <c r="H624" s="4" t="s">
        <v>32</v>
      </c>
      <c r="I624" s="6">
        <v>58419.0</v>
      </c>
      <c r="J624" s="7">
        <v>44644.69236111111</v>
      </c>
      <c r="K624" s="8">
        <v>44651.638194444444</v>
      </c>
      <c r="L624" s="7">
        <v>44652.59583333333</v>
      </c>
      <c r="M624" s="4"/>
      <c r="N624" s="9" t="s">
        <v>33</v>
      </c>
      <c r="O624" s="4">
        <v>0.0</v>
      </c>
      <c r="P624" s="4" t="s">
        <v>34</v>
      </c>
      <c r="Q624" s="10">
        <v>1.0</v>
      </c>
      <c r="R624" s="11">
        <f>Enduser_Deliverytime-Order_Create_Time</f>
        <v>7.903472222</v>
      </c>
      <c r="S624" s="11">
        <f>Enduser_Plan_Deliverytime-Order_Create_Time</f>
        <v>6.945833333</v>
      </c>
      <c r="T624" s="11">
        <f>Enduser_Deliverytime-HubVN_Pickup_Time</f>
        <v>0.2076388889</v>
      </c>
      <c r="U624" s="12">
        <f>HubVN_Receiving_Time-HubCN_Pickup_Time</f>
        <v>3.002777778</v>
      </c>
      <c r="V624" s="12">
        <f>Plan_HubVN_Receiving_Time-Plan_HubCN_Pickup_Time</f>
        <v>3.504166667</v>
      </c>
      <c r="W624" s="4" t="s">
        <v>41</v>
      </c>
      <c r="X624" s="13" t="str">
        <f>IF(LEFT(Khu_Vực,4)="Quận","Quận","Huyện")</f>
        <v>Huyện</v>
      </c>
      <c r="Y624" s="13" t="str">
        <f>IFS(Grossweight&lt;=1,"A",AND(1&lt;Grossweight,Grossweight&lt;=2),"B",AND(2&lt;Grossweight,Grossweight&lt;=3),"C",AND(3&lt;Grossweight,Grossweight&lt;=4),"D",Grossweight&gt;=4,"E")</f>
        <v>B</v>
      </c>
      <c r="Z62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13000</v>
      </c>
      <c r="AA62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62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13000</v>
      </c>
      <c r="AC624" s="14">
        <f>IF(Carrier_2="ECLogistics",0.167,IF(Carrier_2="LogExpress",0.139,0.104))</f>
        <v>0.167</v>
      </c>
    </row>
    <row r="625" ht="15.75" customHeight="1">
      <c r="A625" s="15" t="s">
        <v>1878</v>
      </c>
      <c r="B625" s="15" t="s">
        <v>1879</v>
      </c>
      <c r="C625" s="15">
        <v>130342.0</v>
      </c>
      <c r="D625" s="15" t="str">
        <f>HubVN_ID</f>
        <v>LECVNLB</v>
      </c>
      <c r="E625" s="15">
        <v>1.0</v>
      </c>
      <c r="F625" s="15">
        <v>1.0</v>
      </c>
      <c r="G625" s="16" t="s">
        <v>1880</v>
      </c>
      <c r="H625" s="15" t="s">
        <v>32</v>
      </c>
      <c r="I625" s="17">
        <v>179500.0</v>
      </c>
      <c r="J625" s="18">
        <v>44645.38680555556</v>
      </c>
      <c r="K625" s="19">
        <v>44652.40138888889</v>
      </c>
      <c r="L625" s="18">
        <v>44652.71388888889</v>
      </c>
      <c r="M625" s="15"/>
      <c r="N625" s="21" t="s">
        <v>33</v>
      </c>
      <c r="O625" s="15">
        <v>0.0</v>
      </c>
      <c r="P625" s="15" t="s">
        <v>34</v>
      </c>
      <c r="Q625" s="22">
        <v>1.0</v>
      </c>
      <c r="R625" s="23">
        <f>Enduser_Deliverytime-Order_Create_Time</f>
        <v>7.327083333</v>
      </c>
      <c r="S625" s="23">
        <f>Enduser_Plan_Deliverytime-Order_Create_Time</f>
        <v>7.014583333</v>
      </c>
      <c r="T625" s="23">
        <f>Enduser_Deliverytime-HubVN_Pickup_Time</f>
        <v>0.07986111111</v>
      </c>
      <c r="U625" s="24">
        <f>HubVN_Receiving_Time-HubCN_Pickup_Time</f>
        <v>3.000694444</v>
      </c>
      <c r="V625" s="24">
        <f>Plan_HubVN_Receiving_Time-Plan_HubCN_Pickup_Time</f>
        <v>1.503472222</v>
      </c>
      <c r="W625" s="15" t="s">
        <v>57</v>
      </c>
      <c r="X625" s="25" t="str">
        <f>IF(LEFT(Khu_Vực,4)="Quận","Quận","Huyện")</f>
        <v>Quận</v>
      </c>
      <c r="Y625" s="25" t="str">
        <f>IFS(Grossweight&lt;=1,"A",AND(1&lt;Grossweight,Grossweight&lt;=2),"B",AND(2&lt;Grossweight,Grossweight&lt;=3),"C",AND(3&lt;Grossweight,Grossweight&lt;=4),"D",Grossweight&gt;=4,"E")</f>
        <v>A</v>
      </c>
      <c r="Z62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10000</v>
      </c>
      <c r="AA625"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62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625" s="26">
        <f>IF(Carrier_2="ECLogistics",0.167,IF(Carrier_2="LogExpress",0.139,0.104))</f>
        <v>0.139</v>
      </c>
    </row>
    <row r="626" ht="15.75" customHeight="1">
      <c r="A626" s="4" t="s">
        <v>1881</v>
      </c>
      <c r="B626" s="4" t="s">
        <v>1882</v>
      </c>
      <c r="C626" s="4">
        <v>130327.0</v>
      </c>
      <c r="D626" s="4" t="str">
        <f>HubVN_ID</f>
        <v>LECVNLB</v>
      </c>
      <c r="E626" s="4">
        <v>2.0</v>
      </c>
      <c r="F626" s="4">
        <v>2.0</v>
      </c>
      <c r="G626" s="5" t="s">
        <v>1883</v>
      </c>
      <c r="H626" s="4" t="s">
        <v>32</v>
      </c>
      <c r="I626" s="6">
        <v>143164.0</v>
      </c>
      <c r="J626" s="7">
        <v>44646.638194444444</v>
      </c>
      <c r="K626" s="8">
        <v>44653.686111111114</v>
      </c>
      <c r="L626" s="7">
        <v>44654.79583333333</v>
      </c>
      <c r="M626" s="4"/>
      <c r="N626" s="9" t="s">
        <v>33</v>
      </c>
      <c r="O626" s="4">
        <v>0.0</v>
      </c>
      <c r="P626" s="4" t="s">
        <v>40</v>
      </c>
      <c r="Q626" s="10">
        <v>1.0</v>
      </c>
      <c r="R626" s="11">
        <f>Enduser_Deliverytime-Order_Create_Time</f>
        <v>8.157638889</v>
      </c>
      <c r="S626" s="11">
        <f>Enduser_Plan_Deliverytime-Order_Create_Time</f>
        <v>7.047916667</v>
      </c>
      <c r="T626" s="11">
        <f>Enduser_Deliverytime-HubVN_Pickup_Time</f>
        <v>0.16875</v>
      </c>
      <c r="U626" s="12">
        <f>HubVN_Receiving_Time-HubCN_Pickup_Time</f>
        <v>3.505555556</v>
      </c>
      <c r="V626" s="12">
        <f>Plan_HubVN_Receiving_Time-Plan_HubCN_Pickup_Time</f>
        <v>3.505555556</v>
      </c>
      <c r="W626" s="4" t="s">
        <v>97</v>
      </c>
      <c r="X626" s="13" t="str">
        <f>IF(LEFT(Khu_Vực,4)="Quận","Quận","Huyện")</f>
        <v>Quận</v>
      </c>
      <c r="Y626" s="13" t="str">
        <f>IFS(Grossweight&lt;=1,"A",AND(1&lt;Grossweight,Grossweight&lt;=2),"B",AND(2&lt;Grossweight,Grossweight&lt;=3),"C",AND(3&lt;Grossweight,Grossweight&lt;=4),"D",Grossweight&gt;=4,"E")</f>
        <v>B</v>
      </c>
      <c r="Z62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40000</v>
      </c>
      <c r="AA626"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62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22000</v>
      </c>
      <c r="AC626" s="14">
        <f>IF(Carrier_2="ECLogistics",0.167,IF(Carrier_2="LogExpress",0.139,0.104))</f>
        <v>0.104</v>
      </c>
    </row>
    <row r="627" ht="15.75" customHeight="1">
      <c r="A627" s="15" t="s">
        <v>1884</v>
      </c>
      <c r="B627" s="15" t="s">
        <v>1885</v>
      </c>
      <c r="C627" s="15">
        <v>130458.0</v>
      </c>
      <c r="D627" s="15" t="str">
        <f>HubVN_ID</f>
        <v>LECVNLB</v>
      </c>
      <c r="E627" s="15">
        <v>4.0</v>
      </c>
      <c r="F627" s="15">
        <v>1.9</v>
      </c>
      <c r="G627" s="16" t="s">
        <v>1886</v>
      </c>
      <c r="H627" s="15" t="s">
        <v>32</v>
      </c>
      <c r="I627" s="17">
        <v>848500.0</v>
      </c>
      <c r="J627" s="18">
        <v>44649.84027777778</v>
      </c>
      <c r="K627" s="19">
        <v>44655.680555555555</v>
      </c>
      <c r="L627" s="18">
        <v>44655.75902777778</v>
      </c>
      <c r="M627" s="15"/>
      <c r="N627" s="21" t="s">
        <v>33</v>
      </c>
      <c r="O627" s="15">
        <v>0.0</v>
      </c>
      <c r="P627" s="15" t="s">
        <v>40</v>
      </c>
      <c r="Q627" s="22">
        <v>3.0</v>
      </c>
      <c r="R627" s="23">
        <f>Enduser_Deliverytime-Order_Create_Time</f>
        <v>5.91875</v>
      </c>
      <c r="S627" s="23">
        <f>Enduser_Plan_Deliverytime-Order_Create_Time</f>
        <v>5.840277778</v>
      </c>
      <c r="T627" s="23">
        <f>Enduser_Deliverytime-HubVN_Pickup_Time</f>
        <v>0.1451388889</v>
      </c>
      <c r="U627" s="24">
        <f>HubVN_Receiving_Time-HubCN_Pickup_Time</f>
        <v>3.004166667</v>
      </c>
      <c r="V627" s="24">
        <f>Plan_HubVN_Receiving_Time-Plan_HubCN_Pickup_Time</f>
        <v>2.002083333</v>
      </c>
      <c r="W627" s="15" t="s">
        <v>57</v>
      </c>
      <c r="X627" s="25" t="str">
        <f>IF(LEFT(Khu_Vực,4)="Quận","Quận","Huyện")</f>
        <v>Quận</v>
      </c>
      <c r="Y627" s="25" t="str">
        <f>IFS(Grossweight&lt;=1,"A",AND(1&lt;Grossweight,Grossweight&lt;=2),"B",AND(2&lt;Grossweight,Grossweight&lt;=3),"C",AND(3&lt;Grossweight,Grossweight&lt;=4),"D",Grossweight&gt;=4,"E")</f>
        <v>B</v>
      </c>
      <c r="Z62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38000</v>
      </c>
      <c r="AA627"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62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20900</v>
      </c>
      <c r="AC627" s="26">
        <f>IF(Carrier_2="ECLogistics",0.167,IF(Carrier_2="LogExpress",0.139,0.104))</f>
        <v>0.104</v>
      </c>
    </row>
    <row r="628" ht="15.75" customHeight="1">
      <c r="A628" s="4" t="s">
        <v>1887</v>
      </c>
      <c r="B628" s="4" t="s">
        <v>1888</v>
      </c>
      <c r="C628" s="4">
        <v>130161.0</v>
      </c>
      <c r="D628" s="4" t="str">
        <f>HubVN_ID</f>
        <v>LECVNTL</v>
      </c>
      <c r="E628" s="4">
        <v>4.0</v>
      </c>
      <c r="F628" s="4">
        <v>1.2</v>
      </c>
      <c r="G628" s="5" t="s">
        <v>1889</v>
      </c>
      <c r="H628" s="4" t="s">
        <v>32</v>
      </c>
      <c r="I628" s="6">
        <v>9520.0</v>
      </c>
      <c r="J628" s="7">
        <v>44648.319444444445</v>
      </c>
      <c r="K628" s="8">
        <v>44653.69652777778</v>
      </c>
      <c r="L628" s="7">
        <v>44653.808333333334</v>
      </c>
      <c r="M628" s="4"/>
      <c r="N628" s="9" t="s">
        <v>33</v>
      </c>
      <c r="O628" s="4">
        <v>0.0</v>
      </c>
      <c r="P628" s="4" t="s">
        <v>40</v>
      </c>
      <c r="Q628" s="10">
        <v>3.0</v>
      </c>
      <c r="R628" s="11">
        <f>Enduser_Deliverytime-Order_Create_Time</f>
        <v>5.488888889</v>
      </c>
      <c r="S628" s="11">
        <f>Enduser_Plan_Deliverytime-Order_Create_Time</f>
        <v>5.377083333</v>
      </c>
      <c r="T628" s="11">
        <f>Enduser_Deliverytime-HubVN_Pickup_Time</f>
        <v>0.1729166667</v>
      </c>
      <c r="U628" s="12">
        <f>HubVN_Receiving_Time-HubCN_Pickup_Time</f>
        <v>3.503472222</v>
      </c>
      <c r="V628" s="12">
        <f>Plan_HubVN_Receiving_Time-Plan_HubCN_Pickup_Time</f>
        <v>3.004166667</v>
      </c>
      <c r="W628" s="4" t="s">
        <v>622</v>
      </c>
      <c r="X628" s="13" t="str">
        <f>IF(LEFT(Khu_Vực,4)="Quận","Quận","Huyện")</f>
        <v>Huyện</v>
      </c>
      <c r="Y628" s="13" t="str">
        <f>IFS(Grossweight&lt;=1,"A",AND(1&lt;Grossweight,Grossweight&lt;=2),"B",AND(2&lt;Grossweight,Grossweight&lt;=3),"C",AND(3&lt;Grossweight,Grossweight&lt;=4),"D",Grossweight&gt;=4,"E")</f>
        <v>B</v>
      </c>
      <c r="Z62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30000</v>
      </c>
      <c r="AA62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62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12000</v>
      </c>
      <c r="AC628" s="14">
        <f>IF(Carrier_2="ECLogistics",0.167,IF(Carrier_2="LogExpress",0.139,0.104))</f>
        <v>0.167</v>
      </c>
    </row>
    <row r="629" ht="15.75" customHeight="1">
      <c r="A629" s="15" t="s">
        <v>1890</v>
      </c>
      <c r="B629" s="15" t="s">
        <v>1121</v>
      </c>
      <c r="C629" s="15">
        <v>130449.0</v>
      </c>
      <c r="D629" s="15" t="str">
        <f>HubVN_ID</f>
        <v>LECVNLB</v>
      </c>
      <c r="E629" s="15">
        <v>1.0</v>
      </c>
      <c r="F629" s="15">
        <v>0.1</v>
      </c>
      <c r="G629" s="16" t="s">
        <v>1891</v>
      </c>
      <c r="H629" s="15" t="s">
        <v>53</v>
      </c>
      <c r="I629" s="17">
        <v>0.0</v>
      </c>
      <c r="J629" s="18">
        <v>44647.12569444445</v>
      </c>
      <c r="K629" s="19">
        <v>44651.65277777778</v>
      </c>
      <c r="L629" s="18">
        <v>44656.535416666666</v>
      </c>
      <c r="M629" s="15"/>
      <c r="N629" s="21" t="s">
        <v>33</v>
      </c>
      <c r="O629" s="15">
        <v>0.0</v>
      </c>
      <c r="P629" s="15" t="s">
        <v>34</v>
      </c>
      <c r="Q629" s="22">
        <v>3.0</v>
      </c>
      <c r="R629" s="23">
        <f>Enduser_Deliverytime-Order_Create_Time</f>
        <v>9.409722222</v>
      </c>
      <c r="S629" s="23">
        <f>Enduser_Plan_Deliverytime-Order_Create_Time</f>
        <v>4.527083333</v>
      </c>
      <c r="T629" s="23">
        <f>Enduser_Deliverytime-HubVN_Pickup_Time</f>
        <v>0.1631944444</v>
      </c>
      <c r="U629" s="24">
        <f>HubVN_Receiving_Time-HubCN_Pickup_Time</f>
        <v>7.001388889</v>
      </c>
      <c r="V629" s="24">
        <f>Plan_HubVN_Receiving_Time-Plan_HubCN_Pickup_Time</f>
        <v>1.504861111</v>
      </c>
      <c r="W629" s="15" t="s">
        <v>71</v>
      </c>
      <c r="X629" s="25" t="str">
        <f>IF(LEFT(Khu_Vực,4)="Quận","Quận","Huyện")</f>
        <v>Quận</v>
      </c>
      <c r="Y629" s="25" t="str">
        <f>IFS(Grossweight&lt;=1,"A",AND(1&lt;Grossweight,Grossweight&lt;=2),"B",AND(2&lt;Grossweight,Grossweight&lt;=3),"C",AND(3&lt;Grossweight,Grossweight&lt;=4),"D",Grossweight&gt;=4,"E")</f>
        <v>A</v>
      </c>
      <c r="Z62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800</v>
      </c>
      <c r="AA629"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62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v>
      </c>
      <c r="AC629" s="26">
        <f>IF(Carrier_2="ECLogistics",0.167,IF(Carrier_2="LogExpress",0.139,0.104))</f>
        <v>0.139</v>
      </c>
    </row>
    <row r="630" ht="15.75" customHeight="1">
      <c r="A630" s="4" t="s">
        <v>1892</v>
      </c>
      <c r="B630" s="4" t="s">
        <v>1460</v>
      </c>
      <c r="C630" s="4">
        <v>130160.0</v>
      </c>
      <c r="D630" s="4" t="str">
        <f>HubVN_ID</f>
        <v>LECVNLB</v>
      </c>
      <c r="E630" s="4">
        <v>2.0</v>
      </c>
      <c r="F630" s="4">
        <v>1.9</v>
      </c>
      <c r="G630" s="5" t="s">
        <v>1893</v>
      </c>
      <c r="H630" s="4" t="s">
        <v>32</v>
      </c>
      <c r="I630" s="6">
        <v>217500.0</v>
      </c>
      <c r="J630" s="7">
        <v>44649.90625</v>
      </c>
      <c r="K630" s="8">
        <v>44653.64722222222</v>
      </c>
      <c r="L630" s="7">
        <v>44656.48472222222</v>
      </c>
      <c r="M630" s="4"/>
      <c r="N630" s="9" t="s">
        <v>33</v>
      </c>
      <c r="O630" s="4">
        <v>0.0</v>
      </c>
      <c r="P630" s="4" t="s">
        <v>40</v>
      </c>
      <c r="Q630" s="10">
        <v>3.0</v>
      </c>
      <c r="R630" s="11">
        <f>Enduser_Deliverytime-Order_Create_Time</f>
        <v>6.578472222</v>
      </c>
      <c r="S630" s="11">
        <f>Enduser_Plan_Deliverytime-Order_Create_Time</f>
        <v>3.740972222</v>
      </c>
      <c r="T630" s="11">
        <f>Enduser_Deliverytime-HubVN_Pickup_Time</f>
        <v>0.11875</v>
      </c>
      <c r="U630" s="12">
        <f>HubVN_Receiving_Time-HubCN_Pickup_Time</f>
        <v>5.002777778</v>
      </c>
      <c r="V630" s="12">
        <f>Plan_HubVN_Receiving_Time-Plan_HubCN_Pickup_Time</f>
        <v>1.500694444</v>
      </c>
      <c r="W630" s="4" t="s">
        <v>120</v>
      </c>
      <c r="X630" s="13" t="str">
        <f>IF(LEFT(Khu_Vực,4)="Quận","Quận","Huyện")</f>
        <v>Quận</v>
      </c>
      <c r="Y630" s="13" t="str">
        <f>IFS(Grossweight&lt;=1,"A",AND(1&lt;Grossweight,Grossweight&lt;=2),"B",AND(2&lt;Grossweight,Grossweight&lt;=3),"C",AND(3&lt;Grossweight,Grossweight&lt;=4),"D",Grossweight&gt;=4,"E")</f>
        <v>B</v>
      </c>
      <c r="Z63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38000</v>
      </c>
      <c r="AA630"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63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20900</v>
      </c>
      <c r="AC630" s="14">
        <f>IF(Carrier_2="ECLogistics",0.167,IF(Carrier_2="LogExpress",0.139,0.104))</f>
        <v>0.104</v>
      </c>
    </row>
    <row r="631" ht="15.75" customHeight="1">
      <c r="A631" s="15" t="s">
        <v>1894</v>
      </c>
      <c r="B631" s="15" t="s">
        <v>1895</v>
      </c>
      <c r="C631" s="15">
        <v>130346.0</v>
      </c>
      <c r="D631" s="15" t="str">
        <f>HubVN_ID</f>
        <v>LECVNLB</v>
      </c>
      <c r="E631" s="15">
        <v>4.0</v>
      </c>
      <c r="F631" s="15">
        <v>3.7</v>
      </c>
      <c r="G631" s="16" t="s">
        <v>1896</v>
      </c>
      <c r="H631" s="15" t="s">
        <v>32</v>
      </c>
      <c r="I631" s="17">
        <v>724500.0</v>
      </c>
      <c r="J631" s="18">
        <v>44647.33819444444</v>
      </c>
      <c r="K631" s="19">
        <v>44652.40069444444</v>
      </c>
      <c r="L631" s="18">
        <v>44652.64861111111</v>
      </c>
      <c r="M631" s="15"/>
      <c r="N631" s="21" t="s">
        <v>33</v>
      </c>
      <c r="O631" s="15">
        <v>0.0</v>
      </c>
      <c r="P631" s="15" t="s">
        <v>40</v>
      </c>
      <c r="Q631" s="22">
        <v>3.0</v>
      </c>
      <c r="R631" s="23">
        <f>Enduser_Deliverytime-Order_Create_Time</f>
        <v>5.310416667</v>
      </c>
      <c r="S631" s="23">
        <f>Enduser_Plan_Deliverytime-Order_Create_Time</f>
        <v>5.0625</v>
      </c>
      <c r="T631" s="23">
        <f>Enduser_Deliverytime-HubVN_Pickup_Time</f>
        <v>0.09305555555</v>
      </c>
      <c r="U631" s="24">
        <f>HubVN_Receiving_Time-HubCN_Pickup_Time</f>
        <v>3.001388889</v>
      </c>
      <c r="V631" s="24">
        <f>Plan_HubVN_Receiving_Time-Plan_HubCN_Pickup_Time</f>
        <v>1.502777778</v>
      </c>
      <c r="W631" s="15" t="s">
        <v>124</v>
      </c>
      <c r="X631" s="25" t="str">
        <f>IF(LEFT(Khu_Vực,4)="Quận","Quận","Huyện")</f>
        <v>Quận</v>
      </c>
      <c r="Y631" s="25" t="str">
        <f>IFS(Grossweight&lt;=1,"A",AND(1&lt;Grossweight,Grossweight&lt;=2),"B",AND(2&lt;Grossweight,Grossweight&lt;=3),"C",AND(3&lt;Grossweight,Grossweight&lt;=4),"D",Grossweight&gt;=4,"E")</f>
        <v>D</v>
      </c>
      <c r="Z63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61750</v>
      </c>
      <c r="AA63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63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37000</v>
      </c>
      <c r="AC631" s="26">
        <f>IF(Carrier_2="ECLogistics",0.167,IF(Carrier_2="LogExpress",0.139,0.104))</f>
        <v>0.167</v>
      </c>
    </row>
    <row r="632" ht="15.75" customHeight="1">
      <c r="A632" s="4" t="s">
        <v>1897</v>
      </c>
      <c r="B632" s="4" t="s">
        <v>1898</v>
      </c>
      <c r="C632" s="4">
        <v>130165.0</v>
      </c>
      <c r="D632" s="4" t="str">
        <f>HubVN_ID</f>
        <v>LECVNTL</v>
      </c>
      <c r="E632" s="4">
        <v>3.0</v>
      </c>
      <c r="F632" s="4">
        <v>1.6</v>
      </c>
      <c r="G632" s="5" t="s">
        <v>1899</v>
      </c>
      <c r="H632" s="4" t="s">
        <v>32</v>
      </c>
      <c r="I632" s="6">
        <v>159028.0</v>
      </c>
      <c r="J632" s="7">
        <v>44647.847916666666</v>
      </c>
      <c r="K632" s="8">
        <v>44652.64861111111</v>
      </c>
      <c r="L632" s="7">
        <v>44653.48472222222</v>
      </c>
      <c r="M632" s="4"/>
      <c r="N632" s="9" t="s">
        <v>33</v>
      </c>
      <c r="O632" s="4">
        <v>0.0</v>
      </c>
      <c r="P632" s="4" t="s">
        <v>40</v>
      </c>
      <c r="Q632" s="10">
        <v>3.0</v>
      </c>
      <c r="R632" s="11">
        <f>Enduser_Deliverytime-Order_Create_Time</f>
        <v>5.636805556</v>
      </c>
      <c r="S632" s="11">
        <f>Enduser_Plan_Deliverytime-Order_Create_Time</f>
        <v>4.800694444</v>
      </c>
      <c r="T632" s="11">
        <f>Enduser_Deliverytime-HubVN_Pickup_Time</f>
        <v>0.11875</v>
      </c>
      <c r="U632" s="12">
        <f>HubVN_Receiving_Time-HubCN_Pickup_Time</f>
        <v>2.001388889</v>
      </c>
      <c r="V632" s="12">
        <f>Plan_HubVN_Receiving_Time-Plan_HubCN_Pickup_Time</f>
        <v>3.504166667</v>
      </c>
      <c r="W632" s="4" t="s">
        <v>49</v>
      </c>
      <c r="X632" s="13" t="str">
        <f>IF(LEFT(Khu_Vực,4)="Quận","Quận","Huyện")</f>
        <v>Quận</v>
      </c>
      <c r="Y632" s="13" t="str">
        <f>IFS(Grossweight&lt;=1,"A",AND(1&lt;Grossweight,Grossweight&lt;=2),"B",AND(2&lt;Grossweight,Grossweight&lt;=3),"C",AND(3&lt;Grossweight,Grossweight&lt;=4),"D",Grossweight&gt;=4,"E")</f>
        <v>B</v>
      </c>
      <c r="Z63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32000</v>
      </c>
      <c r="AA632"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63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17600</v>
      </c>
      <c r="AC632" s="14">
        <f>IF(Carrier_2="ECLogistics",0.167,IF(Carrier_2="LogExpress",0.139,0.104))</f>
        <v>0.104</v>
      </c>
    </row>
    <row r="633" ht="15.75" customHeight="1">
      <c r="A633" s="15" t="s">
        <v>1900</v>
      </c>
      <c r="B633" s="15" t="s">
        <v>1901</v>
      </c>
      <c r="C633" s="15">
        <v>130207.0</v>
      </c>
      <c r="D633" s="15" t="str">
        <f>HubVN_ID</f>
        <v>LECVNLB</v>
      </c>
      <c r="E633" s="15">
        <v>4.0</v>
      </c>
      <c r="F633" s="15">
        <v>1.1</v>
      </c>
      <c r="G633" s="16" t="s">
        <v>1902</v>
      </c>
      <c r="H633" s="15" t="s">
        <v>32</v>
      </c>
      <c r="I633" s="17">
        <v>63701.0</v>
      </c>
      <c r="J633" s="18">
        <v>44647.17291666667</v>
      </c>
      <c r="K633" s="19">
        <v>44653.646527777775</v>
      </c>
      <c r="L633" s="18">
        <v>44654.77222222222</v>
      </c>
      <c r="M633" s="15"/>
      <c r="N633" s="21" t="s">
        <v>33</v>
      </c>
      <c r="O633" s="15">
        <v>0.0</v>
      </c>
      <c r="P633" s="15" t="s">
        <v>40</v>
      </c>
      <c r="Q633" s="22">
        <v>1.0</v>
      </c>
      <c r="R633" s="23">
        <f>Enduser_Deliverytime-Order_Create_Time</f>
        <v>7.599305556</v>
      </c>
      <c r="S633" s="23">
        <f>Enduser_Plan_Deliverytime-Order_Create_Time</f>
        <v>6.473611111</v>
      </c>
      <c r="T633" s="23">
        <f>Enduser_Deliverytime-HubVN_Pickup_Time</f>
        <v>0.1479166667</v>
      </c>
      <c r="U633" s="24">
        <f>HubVN_Receiving_Time-HubCN_Pickup_Time</f>
        <v>3.504861111</v>
      </c>
      <c r="V633" s="24">
        <f>Plan_HubVN_Receiving_Time-Plan_HubCN_Pickup_Time</f>
        <v>2.003472222</v>
      </c>
      <c r="W633" s="15" t="s">
        <v>97</v>
      </c>
      <c r="X633" s="25" t="str">
        <f>IF(LEFT(Khu_Vực,4)="Quận","Quận","Huyện")</f>
        <v>Quận</v>
      </c>
      <c r="Y633" s="25" t="str">
        <f>IFS(Grossweight&lt;=1,"A",AND(1&lt;Grossweight,Grossweight&lt;=2),"B",AND(2&lt;Grossweight,Grossweight&lt;=3),"C",AND(3&lt;Grossweight,Grossweight&lt;=4),"D",Grossweight&gt;=4,"E")</f>
        <v>B</v>
      </c>
      <c r="Z63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22000</v>
      </c>
      <c r="AA633"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63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12100</v>
      </c>
      <c r="AC633" s="26">
        <f>IF(Carrier_2="ECLogistics",0.167,IF(Carrier_2="LogExpress",0.139,0.104))</f>
        <v>0.104</v>
      </c>
    </row>
    <row r="634" ht="15.75" customHeight="1">
      <c r="A634" s="4" t="s">
        <v>1903</v>
      </c>
      <c r="B634" s="4" t="s">
        <v>1904</v>
      </c>
      <c r="C634" s="4">
        <v>130207.0</v>
      </c>
      <c r="D634" s="4" t="str">
        <f>HubVN_ID</f>
        <v>LECVNLB</v>
      </c>
      <c r="E634" s="4">
        <v>3.0</v>
      </c>
      <c r="F634" s="4">
        <v>2.9</v>
      </c>
      <c r="G634" s="5" t="s">
        <v>1905</v>
      </c>
      <c r="H634" s="4" t="s">
        <v>53</v>
      </c>
      <c r="I634" s="6">
        <v>0.0</v>
      </c>
      <c r="J634" s="7">
        <v>44648.88680555556</v>
      </c>
      <c r="K634" s="8">
        <v>44652.68263888889</v>
      </c>
      <c r="L634" s="7">
        <v>44653.763194444444</v>
      </c>
      <c r="M634" s="4"/>
      <c r="N634" s="9" t="s">
        <v>33</v>
      </c>
      <c r="O634" s="4">
        <v>0.0</v>
      </c>
      <c r="P634" s="4" t="s">
        <v>40</v>
      </c>
      <c r="Q634" s="10">
        <v>3.0</v>
      </c>
      <c r="R634" s="11">
        <f>Enduser_Deliverytime-Order_Create_Time</f>
        <v>4.876388889</v>
      </c>
      <c r="S634" s="11">
        <f>Enduser_Plan_Deliverytime-Order_Create_Time</f>
        <v>3.795833333</v>
      </c>
      <c r="T634" s="11">
        <f>Enduser_Deliverytime-HubVN_Pickup_Time</f>
        <v>0.1479166667</v>
      </c>
      <c r="U634" s="12">
        <f>HubVN_Receiving_Time-HubCN_Pickup_Time</f>
        <v>4.001388889</v>
      </c>
      <c r="V634" s="12">
        <f>Plan_HubVN_Receiving_Time-Plan_HubCN_Pickup_Time</f>
        <v>3.001388889</v>
      </c>
      <c r="W634" s="4" t="s">
        <v>120</v>
      </c>
      <c r="X634" s="13" t="str">
        <f>IF(LEFT(Khu_Vực,4)="Quận","Quận","Huyện")</f>
        <v>Quận</v>
      </c>
      <c r="Y634" s="13" t="str">
        <f>IFS(Grossweight&lt;=1,"A",AND(1&lt;Grossweight,Grossweight&lt;=2),"B",AND(2&lt;Grossweight,Grossweight&lt;=3),"C",AND(3&lt;Grossweight,Grossweight&lt;=4),"D",Grossweight&gt;=4,"E")</f>
        <v>C</v>
      </c>
      <c r="Z63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58000</v>
      </c>
      <c r="AA63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63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29000</v>
      </c>
      <c r="AC634" s="14">
        <f>IF(Carrier_2="ECLogistics",0.167,IF(Carrier_2="LogExpress",0.139,0.104))</f>
        <v>0.167</v>
      </c>
    </row>
    <row r="635" ht="15.75" customHeight="1">
      <c r="A635" s="15" t="s">
        <v>1906</v>
      </c>
      <c r="B635" s="15" t="s">
        <v>1907</v>
      </c>
      <c r="C635" s="15">
        <v>130042.0</v>
      </c>
      <c r="D635" s="15" t="str">
        <f>HubVN_ID</f>
        <v>LECVNLB</v>
      </c>
      <c r="E635" s="15">
        <v>5.0</v>
      </c>
      <c r="F635" s="15">
        <v>1.1</v>
      </c>
      <c r="G635" s="16" t="s">
        <v>1908</v>
      </c>
      <c r="H635" s="15" t="s">
        <v>32</v>
      </c>
      <c r="I635" s="17">
        <v>249500.0</v>
      </c>
      <c r="J635" s="18">
        <v>44649.18472222222</v>
      </c>
      <c r="K635" s="19">
        <v>44654.64861111111</v>
      </c>
      <c r="L635" s="18">
        <v>44655.48611111111</v>
      </c>
      <c r="M635" s="15"/>
      <c r="N635" s="21" t="s">
        <v>33</v>
      </c>
      <c r="O635" s="15">
        <v>0.0</v>
      </c>
      <c r="P635" s="15" t="s">
        <v>40</v>
      </c>
      <c r="Q635" s="22">
        <v>2.0</v>
      </c>
      <c r="R635" s="23">
        <f>Enduser_Deliverytime-Order_Create_Time</f>
        <v>6.301388889</v>
      </c>
      <c r="S635" s="23">
        <f>Enduser_Plan_Deliverytime-Order_Create_Time</f>
        <v>5.463888889</v>
      </c>
      <c r="T635" s="23">
        <f>Enduser_Deliverytime-HubVN_Pickup_Time</f>
        <v>0.1013888889</v>
      </c>
      <c r="U635" s="24">
        <f>HubVN_Receiving_Time-HubCN_Pickup_Time</f>
        <v>3.001388889</v>
      </c>
      <c r="V635" s="24">
        <f>Plan_HubVN_Receiving_Time-Plan_HubCN_Pickup_Time</f>
        <v>3.001388889</v>
      </c>
      <c r="W635" s="15" t="s">
        <v>35</v>
      </c>
      <c r="X635" s="25" t="str">
        <f>IF(LEFT(Khu_Vực,4)="Quận","Quận","Huyện")</f>
        <v>Quận</v>
      </c>
      <c r="Y635" s="25" t="str">
        <f>IFS(Grossweight&lt;=1,"A",AND(1&lt;Grossweight,Grossweight&lt;=2),"B",AND(2&lt;Grossweight,Grossweight&lt;=3),"C",AND(3&lt;Grossweight,Grossweight&lt;=4),"D",Grossweight&gt;=4,"E")</f>
        <v>B</v>
      </c>
      <c r="Z63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22000</v>
      </c>
      <c r="AA635"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63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12100</v>
      </c>
      <c r="AC635" s="26">
        <f>IF(Carrier_2="ECLogistics",0.167,IF(Carrier_2="LogExpress",0.139,0.104))</f>
        <v>0.104</v>
      </c>
    </row>
    <row r="636" ht="15.75" customHeight="1">
      <c r="A636" s="4" t="s">
        <v>1909</v>
      </c>
      <c r="B636" s="4" t="s">
        <v>1910</v>
      </c>
      <c r="C636" s="4">
        <v>130013.0</v>
      </c>
      <c r="D636" s="4" t="str">
        <f>HubVN_ID</f>
        <v>LECVNTL</v>
      </c>
      <c r="E636" s="4">
        <v>1.0</v>
      </c>
      <c r="F636" s="4">
        <v>1.0</v>
      </c>
      <c r="G636" s="5" t="s">
        <v>1911</v>
      </c>
      <c r="H636" s="4" t="s">
        <v>32</v>
      </c>
      <c r="I636" s="6">
        <v>9000.0</v>
      </c>
      <c r="J636" s="7">
        <v>44649.146527777775</v>
      </c>
      <c r="K636" s="8">
        <v>44654.381944444445</v>
      </c>
      <c r="L636" s="7">
        <v>44655.48402777778</v>
      </c>
      <c r="M636" s="4"/>
      <c r="N636" s="9" t="s">
        <v>33</v>
      </c>
      <c r="O636" s="4">
        <v>0.0</v>
      </c>
      <c r="P636" s="4" t="s">
        <v>40</v>
      </c>
      <c r="Q636" s="10">
        <v>2.0</v>
      </c>
      <c r="R636" s="11">
        <f>Enduser_Deliverytime-Order_Create_Time</f>
        <v>6.3375</v>
      </c>
      <c r="S636" s="11">
        <f>Enduser_Plan_Deliverytime-Order_Create_Time</f>
        <v>5.235416667</v>
      </c>
      <c r="T636" s="11">
        <f>Enduser_Deliverytime-HubVN_Pickup_Time</f>
        <v>0.09791666667</v>
      </c>
      <c r="U636" s="12">
        <f>HubVN_Receiving_Time-HubCN_Pickup_Time</f>
        <v>3.001388889</v>
      </c>
      <c r="V636" s="12">
        <f>Plan_HubVN_Receiving_Time-Plan_HubCN_Pickup_Time</f>
        <v>3.002777778</v>
      </c>
      <c r="W636" s="4" t="s">
        <v>49</v>
      </c>
      <c r="X636" s="13" t="str">
        <f>IF(LEFT(Khu_Vực,4)="Quận","Quận","Huyện")</f>
        <v>Quận</v>
      </c>
      <c r="Y636" s="13" t="str">
        <f>IFS(Grossweight&lt;=1,"A",AND(1&lt;Grossweight,Grossweight&lt;=2),"B",AND(2&lt;Grossweight,Grossweight&lt;=3),"C",AND(3&lt;Grossweight,Grossweight&lt;=4),"D",Grossweight&gt;=4,"E")</f>
        <v>A</v>
      </c>
      <c r="Z63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20000</v>
      </c>
      <c r="AA636"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63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636" s="14">
        <f>IF(Carrier_2="ECLogistics",0.167,IF(Carrier_2="LogExpress",0.139,0.104))</f>
        <v>0.139</v>
      </c>
    </row>
    <row r="637" ht="15.75" customHeight="1">
      <c r="A637" s="15" t="s">
        <v>1912</v>
      </c>
      <c r="B637" s="15" t="s">
        <v>1913</v>
      </c>
      <c r="C637" s="15">
        <v>130444.0</v>
      </c>
      <c r="D637" s="15" t="str">
        <f>HubVN_ID</f>
        <v>LECVNLB</v>
      </c>
      <c r="E637" s="15">
        <v>5.0</v>
      </c>
      <c r="F637" s="15">
        <v>1.7</v>
      </c>
      <c r="G637" s="16" t="s">
        <v>1914</v>
      </c>
      <c r="H637" s="15" t="s">
        <v>32</v>
      </c>
      <c r="I637" s="17">
        <v>50500.0</v>
      </c>
      <c r="J637" s="18">
        <v>44646.72361111111</v>
      </c>
      <c r="K637" s="19">
        <v>44652.63402777778</v>
      </c>
      <c r="L637" s="18">
        <v>44653.42916666667</v>
      </c>
      <c r="M637" s="15"/>
      <c r="N637" s="21" t="s">
        <v>33</v>
      </c>
      <c r="O637" s="15">
        <v>0.0</v>
      </c>
      <c r="P637" s="15" t="s">
        <v>64</v>
      </c>
      <c r="Q637" s="22">
        <v>2.0</v>
      </c>
      <c r="R637" s="23">
        <f>Enduser_Deliverytime-Order_Create_Time</f>
        <v>6.705555556</v>
      </c>
      <c r="S637" s="23">
        <f>Enduser_Plan_Deliverytime-Order_Create_Time</f>
        <v>5.910416667</v>
      </c>
      <c r="T637" s="23">
        <f>Enduser_Deliverytime-HubVN_Pickup_Time</f>
        <v>0.08263888889</v>
      </c>
      <c r="U637" s="24">
        <f>HubVN_Receiving_Time-HubCN_Pickup_Time</f>
        <v>3.004166667</v>
      </c>
      <c r="V637" s="24">
        <f>Plan_HubVN_Receiving_Time-Plan_HubCN_Pickup_Time</f>
        <v>3.505555556</v>
      </c>
      <c r="W637" s="15" t="s">
        <v>35</v>
      </c>
      <c r="X637" s="25" t="str">
        <f>IF(LEFT(Khu_Vực,4)="Quận","Quận","Huyện")</f>
        <v>Quận</v>
      </c>
      <c r="Y637" s="25" t="str">
        <f>IFS(Grossweight&lt;=1,"A",AND(1&lt;Grossweight,Grossweight&lt;=2),"B",AND(2&lt;Grossweight,Grossweight&lt;=3),"C",AND(3&lt;Grossweight,Grossweight&lt;=4),"D",Grossweight&gt;=4,"E")</f>
        <v>B</v>
      </c>
      <c r="Z63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18700</v>
      </c>
      <c r="AA637"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63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18700</v>
      </c>
      <c r="AC637" s="26">
        <f>IF(Carrier_2="ECLogistics",0.167,IF(Carrier_2="LogExpress",0.139,0.104))</f>
        <v>0.104</v>
      </c>
    </row>
    <row r="638" ht="15.75" customHeight="1">
      <c r="A638" s="4" t="s">
        <v>1915</v>
      </c>
      <c r="B638" s="4" t="s">
        <v>1916</v>
      </c>
      <c r="C638" s="4">
        <v>130408.0</v>
      </c>
      <c r="D638" s="4" t="str">
        <f>HubVN_ID</f>
        <v>LECVNHĐ</v>
      </c>
      <c r="E638" s="4">
        <v>3.0</v>
      </c>
      <c r="F638" s="4">
        <v>2.9</v>
      </c>
      <c r="G638" s="5" t="s">
        <v>1917</v>
      </c>
      <c r="H638" s="4" t="s">
        <v>32</v>
      </c>
      <c r="I638" s="6">
        <v>278000.0</v>
      </c>
      <c r="J638" s="7">
        <v>44648.79027777778</v>
      </c>
      <c r="K638" s="8">
        <v>44655.42152777778</v>
      </c>
      <c r="L638" s="7">
        <v>44655.709027777775</v>
      </c>
      <c r="M638" s="4"/>
      <c r="N638" s="9" t="s">
        <v>33</v>
      </c>
      <c r="O638" s="4">
        <v>0.0</v>
      </c>
      <c r="P638" s="4" t="s">
        <v>34</v>
      </c>
      <c r="Q638" s="10">
        <v>2.0</v>
      </c>
      <c r="R638" s="11">
        <f>Enduser_Deliverytime-Order_Create_Time</f>
        <v>6.91875</v>
      </c>
      <c r="S638" s="11">
        <f>Enduser_Plan_Deliverytime-Order_Create_Time</f>
        <v>6.63125</v>
      </c>
      <c r="T638" s="11">
        <f>Enduser_Deliverytime-HubVN_Pickup_Time</f>
        <v>0.08263888889</v>
      </c>
      <c r="U638" s="12">
        <f>HubVN_Receiving_Time-HubCN_Pickup_Time</f>
        <v>3.004861111</v>
      </c>
      <c r="V638" s="12">
        <f>Plan_HubVN_Receiving_Time-Plan_HubCN_Pickup_Time</f>
        <v>2.004861111</v>
      </c>
      <c r="W638" s="4" t="s">
        <v>137</v>
      </c>
      <c r="X638" s="13" t="str">
        <f>IF(LEFT(Khu_Vực,4)="Quận","Quận","Huyện")</f>
        <v>Quận</v>
      </c>
      <c r="Y638" s="13" t="str">
        <f>IFS(Grossweight&lt;=1,"A",AND(1&lt;Grossweight,Grossweight&lt;=2),"B",AND(2&lt;Grossweight,Grossweight&lt;=3),"C",AND(3&lt;Grossweight,Grossweight&lt;=4),"D",Grossweight&gt;=4,"E")</f>
        <v>C</v>
      </c>
      <c r="Z63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29000</v>
      </c>
      <c r="AA63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63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29000</v>
      </c>
      <c r="AC638" s="14">
        <f>IF(Carrier_2="ECLogistics",0.167,IF(Carrier_2="LogExpress",0.139,0.104))</f>
        <v>0.167</v>
      </c>
    </row>
    <row r="639" ht="15.75" customHeight="1">
      <c r="A639" s="15" t="s">
        <v>1918</v>
      </c>
      <c r="B639" s="15" t="s">
        <v>1919</v>
      </c>
      <c r="C639" s="15">
        <v>130202.0</v>
      </c>
      <c r="D639" s="15" t="str">
        <f>HubVN_ID</f>
        <v>LECVNLB</v>
      </c>
      <c r="E639" s="15">
        <v>3.0</v>
      </c>
      <c r="F639" s="15">
        <v>1.6</v>
      </c>
      <c r="G639" s="16" t="s">
        <v>1920</v>
      </c>
      <c r="H639" s="15" t="s">
        <v>32</v>
      </c>
      <c r="I639" s="17">
        <v>68565.0</v>
      </c>
      <c r="J639" s="18">
        <v>44647.71944444445</v>
      </c>
      <c r="K639" s="19">
        <v>44653.425</v>
      </c>
      <c r="L639" s="18">
        <v>44654.47361111111</v>
      </c>
      <c r="M639" s="15"/>
      <c r="N639" s="21" t="s">
        <v>33</v>
      </c>
      <c r="O639" s="15">
        <v>0.0</v>
      </c>
      <c r="P639" s="15" t="s">
        <v>40</v>
      </c>
      <c r="Q639" s="22">
        <v>2.0</v>
      </c>
      <c r="R639" s="23">
        <f>Enduser_Deliverytime-Order_Create_Time</f>
        <v>6.754166667</v>
      </c>
      <c r="S639" s="23">
        <f>Enduser_Plan_Deliverytime-Order_Create_Time</f>
        <v>5.705555556</v>
      </c>
      <c r="T639" s="23">
        <f>Enduser_Deliverytime-HubVN_Pickup_Time</f>
        <v>0.1208333333</v>
      </c>
      <c r="U639" s="24">
        <f>HubVN_Receiving_Time-HubCN_Pickup_Time</f>
        <v>4.002777778</v>
      </c>
      <c r="V639" s="24">
        <f>Plan_HubVN_Receiving_Time-Plan_HubCN_Pickup_Time</f>
        <v>3.502777778</v>
      </c>
      <c r="W639" s="15" t="s">
        <v>57</v>
      </c>
      <c r="X639" s="25" t="str">
        <f>IF(LEFT(Khu_Vực,4)="Quận","Quận","Huyện")</f>
        <v>Quận</v>
      </c>
      <c r="Y639" s="25" t="str">
        <f>IFS(Grossweight&lt;=1,"A",AND(1&lt;Grossweight,Grossweight&lt;=2),"B",AND(2&lt;Grossweight,Grossweight&lt;=3),"C",AND(3&lt;Grossweight,Grossweight&lt;=4),"D",Grossweight&gt;=4,"E")</f>
        <v>B</v>
      </c>
      <c r="Z63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32000</v>
      </c>
      <c r="AA639"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63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17600</v>
      </c>
      <c r="AC639" s="26">
        <f>IF(Carrier_2="ECLogistics",0.167,IF(Carrier_2="LogExpress",0.139,0.104))</f>
        <v>0.104</v>
      </c>
    </row>
    <row r="640" ht="15.75" customHeight="1">
      <c r="A640" s="4" t="s">
        <v>1921</v>
      </c>
      <c r="B640" s="4" t="s">
        <v>1922</v>
      </c>
      <c r="C640" s="4">
        <v>130442.0</v>
      </c>
      <c r="D640" s="4" t="str">
        <f>HubVN_ID</f>
        <v>LECVNLB</v>
      </c>
      <c r="E640" s="4">
        <v>5.0</v>
      </c>
      <c r="F640" s="4">
        <v>1.3</v>
      </c>
      <c r="G640" s="5" t="s">
        <v>1923</v>
      </c>
      <c r="H640" s="4" t="s">
        <v>32</v>
      </c>
      <c r="I640" s="6">
        <v>110900.0</v>
      </c>
      <c r="J640" s="7">
        <v>44647.194444444445</v>
      </c>
      <c r="K640" s="8">
        <v>44653.65347222222</v>
      </c>
      <c r="L640" s="7">
        <v>44654.76666666667</v>
      </c>
      <c r="M640" s="4"/>
      <c r="N640" s="9" t="s">
        <v>33</v>
      </c>
      <c r="O640" s="4">
        <v>0.0</v>
      </c>
      <c r="P640" s="4" t="s">
        <v>40</v>
      </c>
      <c r="Q640" s="10">
        <v>1.0</v>
      </c>
      <c r="R640" s="11">
        <f>Enduser_Deliverytime-Order_Create_Time</f>
        <v>7.572222222</v>
      </c>
      <c r="S640" s="11">
        <f>Enduser_Plan_Deliverytime-Order_Create_Time</f>
        <v>6.459027778</v>
      </c>
      <c r="T640" s="11">
        <f>Enduser_Deliverytime-HubVN_Pickup_Time</f>
        <v>0.1430555556</v>
      </c>
      <c r="U640" s="12">
        <f>HubVN_Receiving_Time-HubCN_Pickup_Time</f>
        <v>3.502777778</v>
      </c>
      <c r="V640" s="12">
        <f>Plan_HubVN_Receiving_Time-Plan_HubCN_Pickup_Time</f>
        <v>1.504861111</v>
      </c>
      <c r="W640" s="4" t="s">
        <v>57</v>
      </c>
      <c r="X640" s="13" t="str">
        <f>IF(LEFT(Khu_Vực,4)="Quận","Quận","Huyện")</f>
        <v>Quận</v>
      </c>
      <c r="Y640" s="13" t="str">
        <f>IFS(Grossweight&lt;=1,"A",AND(1&lt;Grossweight,Grossweight&lt;=2),"B",AND(2&lt;Grossweight,Grossweight&lt;=3),"C",AND(3&lt;Grossweight,Grossweight&lt;=4),"D",Grossweight&gt;=4,"E")</f>
        <v>B</v>
      </c>
      <c r="Z64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26000</v>
      </c>
      <c r="AA640"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64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14300</v>
      </c>
      <c r="AC640" s="14">
        <f>IF(Carrier_2="ECLogistics",0.167,IF(Carrier_2="LogExpress",0.139,0.104))</f>
        <v>0.104</v>
      </c>
    </row>
    <row r="641" ht="15.75" customHeight="1">
      <c r="A641" s="15" t="s">
        <v>1924</v>
      </c>
      <c r="B641" s="15" t="s">
        <v>1925</v>
      </c>
      <c r="C641" s="15">
        <v>130446.0</v>
      </c>
      <c r="D641" s="15" t="str">
        <f>HubVN_ID</f>
        <v>LECVNLB</v>
      </c>
      <c r="E641" s="15">
        <v>2.0</v>
      </c>
      <c r="F641" s="15">
        <v>1.2</v>
      </c>
      <c r="G641" s="16" t="s">
        <v>1286</v>
      </c>
      <c r="H641" s="15" t="s">
        <v>32</v>
      </c>
      <c r="I641" s="17">
        <v>84000.0</v>
      </c>
      <c r="J641" s="18">
        <v>44646.65902777778</v>
      </c>
      <c r="K641" s="19">
        <v>44653.66805555556</v>
      </c>
      <c r="L641" s="18">
        <v>44654.86041666667</v>
      </c>
      <c r="M641" s="15"/>
      <c r="N641" s="21" t="s">
        <v>33</v>
      </c>
      <c r="O641" s="15">
        <v>0.0</v>
      </c>
      <c r="P641" s="15" t="s">
        <v>34</v>
      </c>
      <c r="Q641" s="22">
        <v>1.0</v>
      </c>
      <c r="R641" s="23">
        <f>Enduser_Deliverytime-Order_Create_Time</f>
        <v>8.201388889</v>
      </c>
      <c r="S641" s="23">
        <f>Enduser_Plan_Deliverytime-Order_Create_Time</f>
        <v>7.009027778</v>
      </c>
      <c r="T641" s="23">
        <f>Enduser_Deliverytime-HubVN_Pickup_Time</f>
        <v>0.2472222222</v>
      </c>
      <c r="U641" s="24">
        <f>HubVN_Receiving_Time-HubCN_Pickup_Time</f>
        <v>3.504166667</v>
      </c>
      <c r="V641" s="24">
        <f>Plan_HubVN_Receiving_Time-Plan_HubCN_Pickup_Time</f>
        <v>3.004166667</v>
      </c>
      <c r="W641" s="15" t="s">
        <v>326</v>
      </c>
      <c r="X641" s="25" t="str">
        <f>IF(LEFT(Khu_Vực,4)="Quận","Quận","Huyện")</f>
        <v>Huyện</v>
      </c>
      <c r="Y641" s="25" t="str">
        <f>IFS(Grossweight&lt;=1,"A",AND(1&lt;Grossweight,Grossweight&lt;=2),"B",AND(2&lt;Grossweight,Grossweight&lt;=3),"C",AND(3&lt;Grossweight,Grossweight&lt;=4),"D",Grossweight&gt;=4,"E")</f>
        <v>B</v>
      </c>
      <c r="Z64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12000</v>
      </c>
      <c r="AA64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64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12000</v>
      </c>
      <c r="AC641" s="26">
        <f>IF(Carrier_2="ECLogistics",0.167,IF(Carrier_2="LogExpress",0.139,0.104))</f>
        <v>0.167</v>
      </c>
    </row>
    <row r="642" ht="15.75" customHeight="1">
      <c r="A642" s="4" t="s">
        <v>1926</v>
      </c>
      <c r="B642" s="4" t="s">
        <v>1927</v>
      </c>
      <c r="C642" s="4">
        <v>130442.0</v>
      </c>
      <c r="D642" s="4" t="str">
        <f>HubVN_ID</f>
        <v>LECVNLB</v>
      </c>
      <c r="E642" s="4">
        <v>1.0</v>
      </c>
      <c r="F642" s="4">
        <v>2.0</v>
      </c>
      <c r="G642" s="5" t="s">
        <v>1928</v>
      </c>
      <c r="H642" s="4" t="s">
        <v>32</v>
      </c>
      <c r="I642" s="6">
        <v>331552.0</v>
      </c>
      <c r="J642" s="7">
        <v>44647.197222222225</v>
      </c>
      <c r="K642" s="8">
        <v>44654.396527777775</v>
      </c>
      <c r="L642" s="7">
        <v>44654.76388888889</v>
      </c>
      <c r="M642" s="4"/>
      <c r="N642" s="9" t="s">
        <v>33</v>
      </c>
      <c r="O642" s="4">
        <v>0.0</v>
      </c>
      <c r="P642" s="4" t="s">
        <v>40</v>
      </c>
      <c r="Q642" s="10">
        <v>1.0</v>
      </c>
      <c r="R642" s="11">
        <f>Enduser_Deliverytime-Order_Create_Time</f>
        <v>7.566666667</v>
      </c>
      <c r="S642" s="11">
        <f>Enduser_Plan_Deliverytime-Order_Create_Time</f>
        <v>7.199305556</v>
      </c>
      <c r="T642" s="11">
        <f>Enduser_Deliverytime-HubVN_Pickup_Time</f>
        <v>0.1444444444</v>
      </c>
      <c r="U642" s="12">
        <f>HubVN_Receiving_Time-HubCN_Pickup_Time</f>
        <v>3.504861111</v>
      </c>
      <c r="V642" s="12">
        <f>Plan_HubVN_Receiving_Time-Plan_HubCN_Pickup_Time</f>
        <v>1.503472222</v>
      </c>
      <c r="W642" s="4" t="s">
        <v>93</v>
      </c>
      <c r="X642" s="13" t="str">
        <f>IF(LEFT(Khu_Vực,4)="Quận","Quận","Huyện")</f>
        <v>Quận</v>
      </c>
      <c r="Y642" s="13" t="str">
        <f>IFS(Grossweight&lt;=1,"A",AND(1&lt;Grossweight,Grossweight&lt;=2),"B",AND(2&lt;Grossweight,Grossweight&lt;=3),"C",AND(3&lt;Grossweight,Grossweight&lt;=4),"D",Grossweight&gt;=4,"E")</f>
        <v>B</v>
      </c>
      <c r="Z64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40000</v>
      </c>
      <c r="AA642"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64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22000</v>
      </c>
      <c r="AC642" s="14">
        <f>IF(Carrier_2="ECLogistics",0.167,IF(Carrier_2="LogExpress",0.139,0.104))</f>
        <v>0.104</v>
      </c>
    </row>
    <row r="643" ht="15.75" customHeight="1">
      <c r="A643" s="15" t="s">
        <v>1929</v>
      </c>
      <c r="B643" s="15" t="s">
        <v>1930</v>
      </c>
      <c r="C643" s="15">
        <v>130364.0</v>
      </c>
      <c r="D643" s="15" t="str">
        <f>HubVN_ID</f>
        <v>LECVNLB</v>
      </c>
      <c r="E643" s="15">
        <v>1.0</v>
      </c>
      <c r="F643" s="15">
        <v>3.7</v>
      </c>
      <c r="G643" s="16" t="s">
        <v>1931</v>
      </c>
      <c r="H643" s="15" t="s">
        <v>32</v>
      </c>
      <c r="I643" s="17">
        <v>68000.0</v>
      </c>
      <c r="J643" s="18">
        <v>44646.66458333333</v>
      </c>
      <c r="K643" s="19">
        <v>44654.419444444444</v>
      </c>
      <c r="L643" s="18">
        <v>44654.760416666664</v>
      </c>
      <c r="M643" s="15"/>
      <c r="N643" s="21" t="s">
        <v>33</v>
      </c>
      <c r="O643" s="15">
        <v>0.0</v>
      </c>
      <c r="P643" s="15" t="s">
        <v>40</v>
      </c>
      <c r="Q643" s="22">
        <v>1.0</v>
      </c>
      <c r="R643" s="23">
        <f>Enduser_Deliverytime-Order_Create_Time</f>
        <v>8.095833333</v>
      </c>
      <c r="S643" s="23">
        <f>Enduser_Plan_Deliverytime-Order_Create_Time</f>
        <v>7.754861111</v>
      </c>
      <c r="T643" s="23">
        <f>Enduser_Deliverytime-HubVN_Pickup_Time</f>
        <v>0.1472222222</v>
      </c>
      <c r="U643" s="24">
        <f>HubVN_Receiving_Time-HubCN_Pickup_Time</f>
        <v>3.502777778</v>
      </c>
      <c r="V643" s="24">
        <f>Plan_HubVN_Receiving_Time-Plan_HubCN_Pickup_Time</f>
        <v>3.50625</v>
      </c>
      <c r="W643" s="15" t="s">
        <v>120</v>
      </c>
      <c r="X643" s="25" t="str">
        <f>IF(LEFT(Khu_Vực,4)="Quận","Quận","Huyện")</f>
        <v>Quận</v>
      </c>
      <c r="Y643" s="25" t="str">
        <f>IFS(Grossweight&lt;=1,"A",AND(1&lt;Grossweight,Grossweight&lt;=2),"B",AND(2&lt;Grossweight,Grossweight&lt;=3),"C",AND(3&lt;Grossweight,Grossweight&lt;=4),"D",Grossweight&gt;=4,"E")</f>
        <v>D</v>
      </c>
      <c r="Z64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61750</v>
      </c>
      <c r="AA64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64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37000</v>
      </c>
      <c r="AC643" s="26">
        <f>IF(Carrier_2="ECLogistics",0.167,IF(Carrier_2="LogExpress",0.139,0.104))</f>
        <v>0.167</v>
      </c>
    </row>
    <row r="644" ht="15.75" customHeight="1">
      <c r="A644" s="4" t="s">
        <v>1932</v>
      </c>
      <c r="B644" s="4" t="s">
        <v>1913</v>
      </c>
      <c r="C644" s="4">
        <v>130419.0</v>
      </c>
      <c r="D644" s="4" t="str">
        <f>HubVN_ID</f>
        <v>LECVNHĐ</v>
      </c>
      <c r="E644" s="4">
        <v>4.0</v>
      </c>
      <c r="F644" s="4">
        <v>1.5</v>
      </c>
      <c r="G644" s="5" t="s">
        <v>1933</v>
      </c>
      <c r="H644" s="4" t="s">
        <v>32</v>
      </c>
      <c r="I644" s="6">
        <v>137062.0</v>
      </c>
      <c r="J644" s="7">
        <v>44649.17986111111</v>
      </c>
      <c r="K644" s="8">
        <v>44653.756944444445</v>
      </c>
      <c r="L644" s="7">
        <v>44654.43263888889</v>
      </c>
      <c r="M644" s="4"/>
      <c r="N644" s="9" t="s">
        <v>33</v>
      </c>
      <c r="O644" s="4">
        <v>0.0</v>
      </c>
      <c r="P644" s="4" t="s">
        <v>64</v>
      </c>
      <c r="Q644" s="10">
        <v>3.0</v>
      </c>
      <c r="R644" s="11">
        <f>Enduser_Deliverytime-Order_Create_Time</f>
        <v>5.252777778</v>
      </c>
      <c r="S644" s="11">
        <f>Enduser_Plan_Deliverytime-Order_Create_Time</f>
        <v>4.577083333</v>
      </c>
      <c r="T644" s="11">
        <f>Enduser_Deliverytime-HubVN_Pickup_Time</f>
        <v>0.04027777778</v>
      </c>
      <c r="U644" s="12">
        <f>HubVN_Receiving_Time-HubCN_Pickup_Time</f>
        <v>4.004166667</v>
      </c>
      <c r="V644" s="12">
        <f>Plan_HubVN_Receiving_Time-Plan_HubCN_Pickup_Time</f>
        <v>1.500694444</v>
      </c>
      <c r="W644" s="4" t="s">
        <v>1384</v>
      </c>
      <c r="X644" s="13" t="str">
        <f>IF(LEFT(Khu_Vực,4)="Quận","Quận","Huyện")</f>
        <v>Huyện</v>
      </c>
      <c r="Y644" s="13" t="str">
        <f>IFS(Grossweight&lt;=1,"A",AND(1&lt;Grossweight,Grossweight&lt;=2),"B",AND(2&lt;Grossweight,Grossweight&lt;=3),"C",AND(3&lt;Grossweight,Grossweight&lt;=4),"D",Grossweight&gt;=4,"E")</f>
        <v>B</v>
      </c>
      <c r="Z64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16500</v>
      </c>
      <c r="AA64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64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15000</v>
      </c>
      <c r="AC644" s="14">
        <f>IF(Carrier_2="ECLogistics",0.167,IF(Carrier_2="LogExpress",0.139,0.104))</f>
        <v>0.167</v>
      </c>
    </row>
    <row r="645" ht="15.75" customHeight="1">
      <c r="A645" s="15" t="s">
        <v>1934</v>
      </c>
      <c r="B645" s="15" t="s">
        <v>1734</v>
      </c>
      <c r="C645" s="15">
        <v>130369.0</v>
      </c>
      <c r="D645" s="15" t="str">
        <f>HubVN_ID</f>
        <v>LECVNLB</v>
      </c>
      <c r="E645" s="15">
        <v>1.0</v>
      </c>
      <c r="F645" s="15">
        <v>2.5</v>
      </c>
      <c r="G645" s="16" t="s">
        <v>1935</v>
      </c>
      <c r="H645" s="15" t="s">
        <v>32</v>
      </c>
      <c r="I645" s="17">
        <v>215500.0</v>
      </c>
      <c r="J645" s="18">
        <v>44646.834027777775</v>
      </c>
      <c r="K645" s="19">
        <v>44652.430555555555</v>
      </c>
      <c r="L645" s="18">
        <v>44652.6375</v>
      </c>
      <c r="M645" s="15"/>
      <c r="N645" s="21" t="s">
        <v>33</v>
      </c>
      <c r="O645" s="15">
        <v>0.0</v>
      </c>
      <c r="P645" s="15" t="s">
        <v>40</v>
      </c>
      <c r="Q645" s="22">
        <v>3.0</v>
      </c>
      <c r="R645" s="23">
        <f>Enduser_Deliverytime-Order_Create_Time</f>
        <v>5.803472222</v>
      </c>
      <c r="S645" s="23">
        <f>Enduser_Plan_Deliverytime-Order_Create_Time</f>
        <v>5.596527778</v>
      </c>
      <c r="T645" s="23">
        <f>Enduser_Deliverytime-HubVN_Pickup_Time</f>
        <v>0.08888888889</v>
      </c>
      <c r="U645" s="24">
        <f>HubVN_Receiving_Time-HubCN_Pickup_Time</f>
        <v>3.002777778</v>
      </c>
      <c r="V645" s="24">
        <f>Plan_HubVN_Receiving_Time-Plan_HubCN_Pickup_Time</f>
        <v>1.505555556</v>
      </c>
      <c r="W645" s="15" t="s">
        <v>1936</v>
      </c>
      <c r="X645" s="25" t="str">
        <f>IF(LEFT(Khu_Vực,4)="Quận","Quận","Huyện")</f>
        <v>Huyện</v>
      </c>
      <c r="Y645" s="25" t="str">
        <f>IFS(Grossweight&lt;=1,"A",AND(1&lt;Grossweight,Grossweight&lt;=2),"B",AND(2&lt;Grossweight,Grossweight&lt;=3),"C",AND(3&lt;Grossweight,Grossweight&lt;=4),"D",Grossweight&gt;=4,"E")</f>
        <v>C</v>
      </c>
      <c r="Z64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62500</v>
      </c>
      <c r="AA64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64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25000</v>
      </c>
      <c r="AC645" s="26">
        <f>IF(Carrier_2="ECLogistics",0.167,IF(Carrier_2="LogExpress",0.139,0.104))</f>
        <v>0.167</v>
      </c>
    </row>
    <row r="646" ht="15.75" customHeight="1">
      <c r="A646" s="4" t="s">
        <v>1937</v>
      </c>
      <c r="B646" s="4" t="s">
        <v>1938</v>
      </c>
      <c r="C646" s="4">
        <v>130358.0</v>
      </c>
      <c r="D646" s="4" t="str">
        <f>HubVN_ID</f>
        <v>LECVNHĐ</v>
      </c>
      <c r="E646" s="4">
        <v>4.0</v>
      </c>
      <c r="F646" s="4">
        <v>1.4</v>
      </c>
      <c r="G646" s="5" t="s">
        <v>1939</v>
      </c>
      <c r="H646" s="4" t="s">
        <v>53</v>
      </c>
      <c r="I646" s="6">
        <v>0.0</v>
      </c>
      <c r="J646" s="7">
        <v>44646.84444444445</v>
      </c>
      <c r="K646" s="8">
        <v>44652.697916666664</v>
      </c>
      <c r="L646" s="7">
        <v>44652.86041666667</v>
      </c>
      <c r="M646" s="4"/>
      <c r="N646" s="9" t="s">
        <v>33</v>
      </c>
      <c r="O646" s="4">
        <v>0.0</v>
      </c>
      <c r="P646" s="4" t="s">
        <v>34</v>
      </c>
      <c r="Q646" s="10">
        <v>2.0</v>
      </c>
      <c r="R646" s="11">
        <f>Enduser_Deliverytime-Order_Create_Time</f>
        <v>6.015972222</v>
      </c>
      <c r="S646" s="11">
        <f>Enduser_Plan_Deliverytime-Order_Create_Time</f>
        <v>5.853472222</v>
      </c>
      <c r="T646" s="11">
        <f>Enduser_Deliverytime-HubVN_Pickup_Time</f>
        <v>0.2472222222</v>
      </c>
      <c r="U646" s="12">
        <f>HubVN_Receiving_Time-HubCN_Pickup_Time</f>
        <v>3.002083333</v>
      </c>
      <c r="V646" s="12">
        <f>Plan_HubVN_Receiving_Time-Plan_HubCN_Pickup_Time</f>
        <v>3.001388889</v>
      </c>
      <c r="W646" s="4" t="s">
        <v>120</v>
      </c>
      <c r="X646" s="13" t="str">
        <f>IF(LEFT(Khu_Vực,4)="Quận","Quận","Huyện")</f>
        <v>Quận</v>
      </c>
      <c r="Y646" s="13" t="str">
        <f>IFS(Grossweight&lt;=1,"A",AND(1&lt;Grossweight,Grossweight&lt;=2),"B",AND(2&lt;Grossweight,Grossweight&lt;=3),"C",AND(3&lt;Grossweight,Grossweight&lt;=4),"D",Grossweight&gt;=4,"E")</f>
        <v>B</v>
      </c>
      <c r="Z64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14000</v>
      </c>
      <c r="AA646"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64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15400</v>
      </c>
      <c r="AC646" s="14">
        <f>IF(Carrier_2="ECLogistics",0.167,IF(Carrier_2="LogExpress",0.139,0.104))</f>
        <v>0.104</v>
      </c>
    </row>
    <row r="647" ht="15.75" customHeight="1">
      <c r="A647" s="15" t="s">
        <v>1940</v>
      </c>
      <c r="B647" s="15" t="s">
        <v>1941</v>
      </c>
      <c r="C647" s="15">
        <v>130320.0</v>
      </c>
      <c r="D647" s="15" t="str">
        <f>HubVN_ID</f>
        <v>LECVNLB</v>
      </c>
      <c r="E647" s="15">
        <v>2.0</v>
      </c>
      <c r="F647" s="15">
        <v>1.0</v>
      </c>
      <c r="G647" s="16" t="s">
        <v>1942</v>
      </c>
      <c r="H647" s="15" t="s">
        <v>32</v>
      </c>
      <c r="I647" s="17">
        <v>33500.0</v>
      </c>
      <c r="J647" s="18">
        <v>44650.36111111111</v>
      </c>
      <c r="K647" s="19">
        <v>44655.41111111111</v>
      </c>
      <c r="L647" s="18">
        <v>44655.811111111114</v>
      </c>
      <c r="M647" s="15"/>
      <c r="N647" s="21" t="s">
        <v>33</v>
      </c>
      <c r="O647" s="15">
        <v>0.0</v>
      </c>
      <c r="P647" s="15" t="s">
        <v>40</v>
      </c>
      <c r="Q647" s="22">
        <v>3.0</v>
      </c>
      <c r="R647" s="23">
        <f>Enduser_Deliverytime-Order_Create_Time</f>
        <v>5.45</v>
      </c>
      <c r="S647" s="23">
        <f>Enduser_Plan_Deliverytime-Order_Create_Time</f>
        <v>5.05</v>
      </c>
      <c r="T647" s="23">
        <f>Enduser_Deliverytime-HubVN_Pickup_Time</f>
        <v>0.16875</v>
      </c>
      <c r="U647" s="24">
        <f>HubVN_Receiving_Time-HubCN_Pickup_Time</f>
        <v>3.000694444</v>
      </c>
      <c r="V647" s="24">
        <f>Plan_HubVN_Receiving_Time-Plan_HubCN_Pickup_Time</f>
        <v>3.003472222</v>
      </c>
      <c r="W647" s="15" t="s">
        <v>120</v>
      </c>
      <c r="X647" s="25" t="str">
        <f>IF(LEFT(Khu_Vực,4)="Quận","Quận","Huyện")</f>
        <v>Quận</v>
      </c>
      <c r="Y647" s="25" t="str">
        <f>IFS(Grossweight&lt;=1,"A",AND(1&lt;Grossweight,Grossweight&lt;=2),"B",AND(2&lt;Grossweight,Grossweight&lt;=3),"C",AND(3&lt;Grossweight,Grossweight&lt;=4),"D",Grossweight&gt;=4,"E")</f>
        <v>A</v>
      </c>
      <c r="Z64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20000</v>
      </c>
      <c r="AA647"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64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647" s="26">
        <f>IF(Carrier_2="ECLogistics",0.167,IF(Carrier_2="LogExpress",0.139,0.104))</f>
        <v>0.139</v>
      </c>
    </row>
    <row r="648" ht="15.75" customHeight="1">
      <c r="A648" s="4" t="s">
        <v>1943</v>
      </c>
      <c r="B648" s="4" t="s">
        <v>1944</v>
      </c>
      <c r="C648" s="4">
        <v>130160.0</v>
      </c>
      <c r="D648" s="4" t="str">
        <f>HubVN_ID</f>
        <v>LECVNLB</v>
      </c>
      <c r="E648" s="4">
        <v>2.0</v>
      </c>
      <c r="F648" s="4">
        <v>4.8</v>
      </c>
      <c r="G648" s="5" t="s">
        <v>1945</v>
      </c>
      <c r="H648" s="4" t="s">
        <v>32</v>
      </c>
      <c r="I648" s="6">
        <v>70800.0</v>
      </c>
      <c r="J648" s="7">
        <v>44649.330555555556</v>
      </c>
      <c r="K648" s="8">
        <v>44655.66111111111</v>
      </c>
      <c r="L648" s="7">
        <v>44655.71388888889</v>
      </c>
      <c r="M648" s="4"/>
      <c r="N648" s="9" t="s">
        <v>33</v>
      </c>
      <c r="O648" s="4">
        <v>0.0</v>
      </c>
      <c r="P648" s="4" t="s">
        <v>34</v>
      </c>
      <c r="Q648" s="10">
        <v>2.0</v>
      </c>
      <c r="R648" s="11">
        <f>Enduser_Deliverytime-Order_Create_Time</f>
        <v>6.383333333</v>
      </c>
      <c r="S648" s="11">
        <f>Enduser_Plan_Deliverytime-Order_Create_Time</f>
        <v>6.330555556</v>
      </c>
      <c r="T648" s="11">
        <f>Enduser_Deliverytime-HubVN_Pickup_Time</f>
        <v>0.07916666666</v>
      </c>
      <c r="U648" s="12">
        <f>HubVN_Receiving_Time-HubCN_Pickup_Time</f>
        <v>2.504861111</v>
      </c>
      <c r="V648" s="12">
        <f>Plan_HubVN_Receiving_Time-Plan_HubCN_Pickup_Time</f>
        <v>2.000694444</v>
      </c>
      <c r="W648" s="4" t="s">
        <v>120</v>
      </c>
      <c r="X648" s="13" t="str">
        <f>IF(LEFT(Khu_Vực,4)="Quận","Quận","Huyện")</f>
        <v>Quận</v>
      </c>
      <c r="Y648" s="13" t="str">
        <f>IFS(Grossweight&lt;=1,"A",AND(1&lt;Grossweight,Grossweight&lt;=2),"B",AND(2&lt;Grossweight,Grossweight&lt;=3),"C",AND(3&lt;Grossweight,Grossweight&lt;=4),"D",Grossweight&gt;=4,"E")</f>
        <v>E</v>
      </c>
      <c r="Z64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48000</v>
      </c>
      <c r="AA64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64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48000</v>
      </c>
      <c r="AC648" s="14">
        <f>IF(Carrier_2="ECLogistics",0.167,IF(Carrier_2="LogExpress",0.139,0.104))</f>
        <v>0.167</v>
      </c>
    </row>
    <row r="649" ht="15.75" customHeight="1">
      <c r="A649" s="15" t="s">
        <v>1946</v>
      </c>
      <c r="B649" s="15" t="s">
        <v>1947</v>
      </c>
      <c r="C649" s="15">
        <v>130337.0</v>
      </c>
      <c r="D649" s="15" t="str">
        <f>HubVN_ID</f>
        <v>LECVNLB</v>
      </c>
      <c r="E649" s="15">
        <v>3.0</v>
      </c>
      <c r="F649" s="15">
        <v>1.1</v>
      </c>
      <c r="G649" s="16" t="s">
        <v>1948</v>
      </c>
      <c r="H649" s="15" t="s">
        <v>32</v>
      </c>
      <c r="I649" s="17">
        <v>28500.0</v>
      </c>
      <c r="J649" s="18">
        <v>44648.70625</v>
      </c>
      <c r="K649" s="19">
        <v>44653.67847222222</v>
      </c>
      <c r="L649" s="18">
        <v>44654.833333333336</v>
      </c>
      <c r="M649" s="15"/>
      <c r="N649" s="21" t="s">
        <v>33</v>
      </c>
      <c r="O649" s="15">
        <v>0.0</v>
      </c>
      <c r="P649" s="15" t="s">
        <v>34</v>
      </c>
      <c r="Q649" s="22">
        <v>2.0</v>
      </c>
      <c r="R649" s="23">
        <f>Enduser_Deliverytime-Order_Create_Time</f>
        <v>6.127083333</v>
      </c>
      <c r="S649" s="23">
        <f>Enduser_Plan_Deliverytime-Order_Create_Time</f>
        <v>4.972222222</v>
      </c>
      <c r="T649" s="23">
        <f>Enduser_Deliverytime-HubVN_Pickup_Time</f>
        <v>0.1618055556</v>
      </c>
      <c r="U649" s="24">
        <f>HubVN_Receiving_Time-HubCN_Pickup_Time</f>
        <v>3.501388889</v>
      </c>
      <c r="V649" s="24">
        <f>Plan_HubVN_Receiving_Time-Plan_HubCN_Pickup_Time</f>
        <v>2.005555556</v>
      </c>
      <c r="W649" s="15" t="s">
        <v>120</v>
      </c>
      <c r="X649" s="25" t="str">
        <f>IF(LEFT(Khu_Vực,4)="Quận","Quận","Huyện")</f>
        <v>Quận</v>
      </c>
      <c r="Y649" s="25" t="str">
        <f>IFS(Grossweight&lt;=1,"A",AND(1&lt;Grossweight,Grossweight&lt;=2),"B",AND(2&lt;Grossweight,Grossweight&lt;=3),"C",AND(3&lt;Grossweight,Grossweight&lt;=4),"D",Grossweight&gt;=4,"E")</f>
        <v>B</v>
      </c>
      <c r="Z64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11000</v>
      </c>
      <c r="AA649"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64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12100</v>
      </c>
      <c r="AC649" s="26">
        <f>IF(Carrier_2="ECLogistics",0.167,IF(Carrier_2="LogExpress",0.139,0.104))</f>
        <v>0.104</v>
      </c>
    </row>
    <row r="650" ht="15.75" customHeight="1">
      <c r="A650" s="4" t="s">
        <v>1949</v>
      </c>
      <c r="B650" s="4" t="s">
        <v>1950</v>
      </c>
      <c r="C650" s="4">
        <v>130017.0</v>
      </c>
      <c r="D650" s="4" t="str">
        <f>HubVN_ID</f>
        <v>LECVNLB</v>
      </c>
      <c r="E650" s="4">
        <v>3.0</v>
      </c>
      <c r="F650" s="4">
        <v>1.4</v>
      </c>
      <c r="G650" s="5" t="s">
        <v>1951</v>
      </c>
      <c r="H650" s="4" t="s">
        <v>32</v>
      </c>
      <c r="I650" s="6">
        <v>113000.0</v>
      </c>
      <c r="J650" s="7">
        <v>44647.725694444445</v>
      </c>
      <c r="K650" s="8">
        <v>44654.413194444445</v>
      </c>
      <c r="L650" s="7">
        <v>44655.61388888889</v>
      </c>
      <c r="M650" s="4"/>
      <c r="N650" s="9" t="s">
        <v>33</v>
      </c>
      <c r="O650" s="4">
        <v>0.0</v>
      </c>
      <c r="P650" s="4" t="s">
        <v>34</v>
      </c>
      <c r="Q650" s="10">
        <v>1.0</v>
      </c>
      <c r="R650" s="11">
        <f>Enduser_Deliverytime-Order_Create_Time</f>
        <v>7.888194444</v>
      </c>
      <c r="S650" s="11">
        <f>Enduser_Plan_Deliverytime-Order_Create_Time</f>
        <v>6.6875</v>
      </c>
      <c r="T650" s="11">
        <f>Enduser_Deliverytime-HubVN_Pickup_Time</f>
        <v>0.2020833333</v>
      </c>
      <c r="U650" s="12">
        <f>HubVN_Receiving_Time-HubCN_Pickup_Time</f>
        <v>3.002083333</v>
      </c>
      <c r="V650" s="12">
        <f>Plan_HubVN_Receiving_Time-Plan_HubCN_Pickup_Time</f>
        <v>2.00625</v>
      </c>
      <c r="W650" s="4" t="s">
        <v>124</v>
      </c>
      <c r="X650" s="13" t="str">
        <f>IF(LEFT(Khu_Vực,4)="Quận","Quận","Huyện")</f>
        <v>Quận</v>
      </c>
      <c r="Y650" s="13" t="str">
        <f>IFS(Grossweight&lt;=1,"A",AND(1&lt;Grossweight,Grossweight&lt;=2),"B",AND(2&lt;Grossweight,Grossweight&lt;=3),"C",AND(3&lt;Grossweight,Grossweight&lt;=4),"D",Grossweight&gt;=4,"E")</f>
        <v>B</v>
      </c>
      <c r="Z65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14000</v>
      </c>
      <c r="AA650"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65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15400</v>
      </c>
      <c r="AC650" s="14">
        <f>IF(Carrier_2="ECLogistics",0.167,IF(Carrier_2="LogExpress",0.139,0.104))</f>
        <v>0.104</v>
      </c>
    </row>
    <row r="651" ht="15.75" customHeight="1">
      <c r="A651" s="15" t="s">
        <v>1952</v>
      </c>
      <c r="B651" s="15" t="s">
        <v>1953</v>
      </c>
      <c r="C651" s="15">
        <v>130345.0</v>
      </c>
      <c r="D651" s="15" t="str">
        <f>HubVN_ID</f>
        <v>LECVNHĐ</v>
      </c>
      <c r="E651" s="15">
        <v>2.0</v>
      </c>
      <c r="F651" s="15">
        <v>1.0</v>
      </c>
      <c r="G651" s="16" t="s">
        <v>1954</v>
      </c>
      <c r="H651" s="15" t="s">
        <v>53</v>
      </c>
      <c r="I651" s="17">
        <v>0.0</v>
      </c>
      <c r="J651" s="18">
        <v>44649.84583333333</v>
      </c>
      <c r="K651" s="19">
        <v>44655.67986111111</v>
      </c>
      <c r="L651" s="18">
        <v>44655.74166666667</v>
      </c>
      <c r="M651" s="15"/>
      <c r="N651" s="21" t="s">
        <v>33</v>
      </c>
      <c r="O651" s="15">
        <v>0.0</v>
      </c>
      <c r="P651" s="15" t="s">
        <v>64</v>
      </c>
      <c r="Q651" s="22">
        <v>3.0</v>
      </c>
      <c r="R651" s="23">
        <f>Enduser_Deliverytime-Order_Create_Time</f>
        <v>5.895833333</v>
      </c>
      <c r="S651" s="23">
        <f>Enduser_Plan_Deliverytime-Order_Create_Time</f>
        <v>5.834027778</v>
      </c>
      <c r="T651" s="23">
        <f>Enduser_Deliverytime-HubVN_Pickup_Time</f>
        <v>0.1229166667</v>
      </c>
      <c r="U651" s="24">
        <f>HubVN_Receiving_Time-HubCN_Pickup_Time</f>
        <v>3.002083333</v>
      </c>
      <c r="V651" s="24">
        <f>Plan_HubVN_Receiving_Time-Plan_HubCN_Pickup_Time</f>
        <v>1.505555556</v>
      </c>
      <c r="W651" s="15" t="s">
        <v>45</v>
      </c>
      <c r="X651" s="25" t="str">
        <f>IF(LEFT(Khu_Vực,4)="Quận","Quận","Huyện")</f>
        <v>Quận</v>
      </c>
      <c r="Y651" s="25" t="str">
        <f>IFS(Grossweight&lt;=1,"A",AND(1&lt;Grossweight,Grossweight&lt;=2),"B",AND(2&lt;Grossweight,Grossweight&lt;=3),"C",AND(3&lt;Grossweight,Grossweight&lt;=4),"D",Grossweight&gt;=4,"E")</f>
        <v>A</v>
      </c>
      <c r="Z65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11000</v>
      </c>
      <c r="AA651"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65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651" s="26">
        <f>IF(Carrier_2="ECLogistics",0.167,IF(Carrier_2="LogExpress",0.139,0.104))</f>
        <v>0.139</v>
      </c>
    </row>
    <row r="652" ht="15.75" customHeight="1">
      <c r="A652" s="4" t="s">
        <v>1955</v>
      </c>
      <c r="B652" s="4" t="s">
        <v>1956</v>
      </c>
      <c r="C652" s="4">
        <v>130372.0</v>
      </c>
      <c r="D652" s="4" t="str">
        <f>HubVN_ID</f>
        <v>LECVNHĐ</v>
      </c>
      <c r="E652" s="4">
        <v>1.0</v>
      </c>
      <c r="F652" s="4">
        <v>4.0</v>
      </c>
      <c r="G652" s="5" t="s">
        <v>1957</v>
      </c>
      <c r="H652" s="4" t="s">
        <v>32</v>
      </c>
      <c r="I652" s="6">
        <v>23000.0</v>
      </c>
      <c r="J652" s="7">
        <v>44647.71666666667</v>
      </c>
      <c r="K652" s="8">
        <v>44652.69236111111</v>
      </c>
      <c r="L652" s="7">
        <v>44653.52916666667</v>
      </c>
      <c r="M652" s="4"/>
      <c r="N652" s="9" t="s">
        <v>33</v>
      </c>
      <c r="O652" s="4">
        <v>0.0</v>
      </c>
      <c r="P652" s="4" t="s">
        <v>34</v>
      </c>
      <c r="Q652" s="10">
        <v>3.0</v>
      </c>
      <c r="R652" s="11">
        <f>Enduser_Deliverytime-Order_Create_Time</f>
        <v>5.8125</v>
      </c>
      <c r="S652" s="11">
        <f>Enduser_Plan_Deliverytime-Order_Create_Time</f>
        <v>4.975694444</v>
      </c>
      <c r="T652" s="11">
        <f>Enduser_Deliverytime-HubVN_Pickup_Time</f>
        <v>0.1604166667</v>
      </c>
      <c r="U652" s="12">
        <f>HubVN_Receiving_Time-HubCN_Pickup_Time</f>
        <v>3.005555556</v>
      </c>
      <c r="V652" s="12">
        <f>Plan_HubVN_Receiving_Time-Plan_HubCN_Pickup_Time</f>
        <v>1.502083333</v>
      </c>
      <c r="W652" s="4" t="s">
        <v>45</v>
      </c>
      <c r="X652" s="13" t="str">
        <f>IF(LEFT(Khu_Vực,4)="Quận","Quận","Huyện")</f>
        <v>Quận</v>
      </c>
      <c r="Y652" s="13" t="str">
        <f>IFS(Grossweight&lt;=1,"A",AND(1&lt;Grossweight,Grossweight&lt;=2),"B",AND(2&lt;Grossweight,Grossweight&lt;=3),"C",AND(3&lt;Grossweight,Grossweight&lt;=4),"D",Grossweight&gt;=4,"E")</f>
        <v>D</v>
      </c>
      <c r="Z65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40000</v>
      </c>
      <c r="AA652"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65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40000</v>
      </c>
      <c r="AC652" s="14">
        <f>IF(Carrier_2="ECLogistics",0.167,IF(Carrier_2="LogExpress",0.139,0.104))</f>
        <v>0.167</v>
      </c>
    </row>
    <row r="653" ht="15.75" customHeight="1">
      <c r="A653" s="15" t="s">
        <v>1958</v>
      </c>
      <c r="B653" s="15" t="s">
        <v>1959</v>
      </c>
      <c r="C653" s="15">
        <v>130352.0</v>
      </c>
      <c r="D653" s="15" t="str">
        <f>HubVN_ID</f>
        <v>LECVNLB</v>
      </c>
      <c r="E653" s="15">
        <v>4.0</v>
      </c>
      <c r="F653" s="15">
        <v>1.4</v>
      </c>
      <c r="G653" s="16" t="s">
        <v>1960</v>
      </c>
      <c r="H653" s="15" t="s">
        <v>32</v>
      </c>
      <c r="I653" s="17">
        <v>90400.0</v>
      </c>
      <c r="J653" s="18">
        <v>44648.850694444445</v>
      </c>
      <c r="K653" s="19">
        <v>44653.65972222222</v>
      </c>
      <c r="L653" s="18">
        <v>44653.75277777778</v>
      </c>
      <c r="M653" s="15"/>
      <c r="N653" s="21" t="s">
        <v>33</v>
      </c>
      <c r="O653" s="15">
        <v>0.0</v>
      </c>
      <c r="P653" s="15" t="s">
        <v>40</v>
      </c>
      <c r="Q653" s="22">
        <v>3.0</v>
      </c>
      <c r="R653" s="23">
        <f>Enduser_Deliverytime-Order_Create_Time</f>
        <v>4.902083333</v>
      </c>
      <c r="S653" s="23">
        <f>Enduser_Plan_Deliverytime-Order_Create_Time</f>
        <v>4.809027778</v>
      </c>
      <c r="T653" s="23">
        <f>Enduser_Deliverytime-HubVN_Pickup_Time</f>
        <v>0.1472222222</v>
      </c>
      <c r="U653" s="24">
        <f>HubVN_Receiving_Time-HubCN_Pickup_Time</f>
        <v>4.000694444</v>
      </c>
      <c r="V653" s="24">
        <f>Plan_HubVN_Receiving_Time-Plan_HubCN_Pickup_Time</f>
        <v>1.504861111</v>
      </c>
      <c r="W653" s="15" t="s">
        <v>124</v>
      </c>
      <c r="X653" s="25" t="str">
        <f>IF(LEFT(Khu_Vực,4)="Quận","Quận","Huyện")</f>
        <v>Quận</v>
      </c>
      <c r="Y653" s="25" t="str">
        <f>IFS(Grossweight&lt;=1,"A",AND(1&lt;Grossweight,Grossweight&lt;=2),"B",AND(2&lt;Grossweight,Grossweight&lt;=3),"C",AND(3&lt;Grossweight,Grossweight&lt;=4),"D",Grossweight&gt;=4,"E")</f>
        <v>B</v>
      </c>
      <c r="Z65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28000</v>
      </c>
      <c r="AA653"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65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15400</v>
      </c>
      <c r="AC653" s="26">
        <f>IF(Carrier_2="ECLogistics",0.167,IF(Carrier_2="LogExpress",0.139,0.104))</f>
        <v>0.104</v>
      </c>
    </row>
    <row r="654" ht="15.75" customHeight="1">
      <c r="A654" s="4" t="s">
        <v>1961</v>
      </c>
      <c r="B654" s="4" t="s">
        <v>1962</v>
      </c>
      <c r="C654" s="4">
        <v>130419.0</v>
      </c>
      <c r="D654" s="4" t="str">
        <f>HubVN_ID</f>
        <v>LECVNLB</v>
      </c>
      <c r="E654" s="4">
        <v>3.0</v>
      </c>
      <c r="F654" s="4">
        <v>3.5</v>
      </c>
      <c r="G654" s="5" t="s">
        <v>1963</v>
      </c>
      <c r="H654" s="4" t="s">
        <v>32</v>
      </c>
      <c r="I654" s="6">
        <v>32000.0</v>
      </c>
      <c r="J654" s="7">
        <v>44646.83819444444</v>
      </c>
      <c r="K654" s="8">
        <v>44652.427777777775</v>
      </c>
      <c r="L654" s="7">
        <v>44652.86041666667</v>
      </c>
      <c r="M654" s="4"/>
      <c r="N654" s="9" t="s">
        <v>33</v>
      </c>
      <c r="O654" s="4">
        <v>0.0</v>
      </c>
      <c r="P654" s="4" t="s">
        <v>34</v>
      </c>
      <c r="Q654" s="10">
        <v>2.0</v>
      </c>
      <c r="R654" s="11">
        <f>Enduser_Deliverytime-Order_Create_Time</f>
        <v>6.022222222</v>
      </c>
      <c r="S654" s="11">
        <f>Enduser_Plan_Deliverytime-Order_Create_Time</f>
        <v>5.589583333</v>
      </c>
      <c r="T654" s="11">
        <f>Enduser_Deliverytime-HubVN_Pickup_Time</f>
        <v>0.24375</v>
      </c>
      <c r="U654" s="12">
        <f>HubVN_Receiving_Time-HubCN_Pickup_Time</f>
        <v>3.004166667</v>
      </c>
      <c r="V654" s="12">
        <f>Plan_HubVN_Receiving_Time-Plan_HubCN_Pickup_Time</f>
        <v>3.502083333</v>
      </c>
      <c r="W654" s="4" t="s">
        <v>97</v>
      </c>
      <c r="X654" s="13" t="str">
        <f>IF(LEFT(Khu_Vực,4)="Quận","Quận","Huyện")</f>
        <v>Quận</v>
      </c>
      <c r="Y654" s="13" t="str">
        <f>IFS(Grossweight&lt;=1,"A",AND(1&lt;Grossweight,Grossweight&lt;=2),"B",AND(2&lt;Grossweight,Grossweight&lt;=3),"C",AND(3&lt;Grossweight,Grossweight&lt;=4),"D",Grossweight&gt;=4,"E")</f>
        <v>D</v>
      </c>
      <c r="Z65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35000</v>
      </c>
      <c r="AA65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65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35000</v>
      </c>
      <c r="AC654" s="14">
        <f>IF(Carrier_2="ECLogistics",0.167,IF(Carrier_2="LogExpress",0.139,0.104))</f>
        <v>0.167</v>
      </c>
    </row>
    <row r="655" ht="15.75" customHeight="1">
      <c r="A655" s="15" t="s">
        <v>1964</v>
      </c>
      <c r="B655" s="15" t="s">
        <v>1965</v>
      </c>
      <c r="C655" s="15">
        <v>130384.0</v>
      </c>
      <c r="D655" s="15" t="str">
        <f>HubVN_ID</f>
        <v>LECVNLB</v>
      </c>
      <c r="E655" s="15">
        <v>2.0</v>
      </c>
      <c r="F655" s="15">
        <v>1.1</v>
      </c>
      <c r="G655" s="16" t="s">
        <v>1966</v>
      </c>
      <c r="H655" s="15" t="s">
        <v>32</v>
      </c>
      <c r="I655" s="17">
        <v>137000.0</v>
      </c>
      <c r="J655" s="18">
        <v>44647.711805555555</v>
      </c>
      <c r="K655" s="19">
        <v>44653.63611111111</v>
      </c>
      <c r="L655" s="18">
        <v>44654.59027777778</v>
      </c>
      <c r="M655" s="15"/>
      <c r="N655" s="21" t="s">
        <v>33</v>
      </c>
      <c r="O655" s="15">
        <v>0.0</v>
      </c>
      <c r="P655" s="15" t="s">
        <v>34</v>
      </c>
      <c r="Q655" s="22">
        <v>2.0</v>
      </c>
      <c r="R655" s="23">
        <f>Enduser_Deliverytime-Order_Create_Time</f>
        <v>6.878472222</v>
      </c>
      <c r="S655" s="23">
        <f>Enduser_Plan_Deliverytime-Order_Create_Time</f>
        <v>5.924305556</v>
      </c>
      <c r="T655" s="23">
        <f>Enduser_Deliverytime-HubVN_Pickup_Time</f>
        <v>0.2041666667</v>
      </c>
      <c r="U655" s="24">
        <f>HubVN_Receiving_Time-HubCN_Pickup_Time</f>
        <v>4.003472222</v>
      </c>
      <c r="V655" s="24">
        <f>Plan_HubVN_Receiving_Time-Plan_HubCN_Pickup_Time</f>
        <v>3.001388889</v>
      </c>
      <c r="W655" s="15" t="s">
        <v>35</v>
      </c>
      <c r="X655" s="25" t="str">
        <f>IF(LEFT(Khu_Vực,4)="Quận","Quận","Huyện")</f>
        <v>Quận</v>
      </c>
      <c r="Y655" s="25" t="str">
        <f>IFS(Grossweight&lt;=1,"A",AND(1&lt;Grossweight,Grossweight&lt;=2),"B",AND(2&lt;Grossweight,Grossweight&lt;=3),"C",AND(3&lt;Grossweight,Grossweight&lt;=4),"D",Grossweight&gt;=4,"E")</f>
        <v>B</v>
      </c>
      <c r="Z65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11000</v>
      </c>
      <c r="AA655"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65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12100</v>
      </c>
      <c r="AC655" s="26">
        <f>IF(Carrier_2="ECLogistics",0.167,IF(Carrier_2="LogExpress",0.139,0.104))</f>
        <v>0.104</v>
      </c>
    </row>
    <row r="656" ht="15.75" customHeight="1">
      <c r="A656" s="4" t="s">
        <v>1967</v>
      </c>
      <c r="B656" s="4" t="s">
        <v>1558</v>
      </c>
      <c r="C656" s="4">
        <v>130011.0</v>
      </c>
      <c r="D656" s="4" t="str">
        <f>HubVN_ID</f>
        <v>LECVNLB</v>
      </c>
      <c r="E656" s="4">
        <v>1.0</v>
      </c>
      <c r="F656" s="4">
        <v>1.6</v>
      </c>
      <c r="G656" s="5" t="s">
        <v>1968</v>
      </c>
      <c r="H656" s="4" t="s">
        <v>53</v>
      </c>
      <c r="I656" s="6">
        <v>0.0</v>
      </c>
      <c r="J656" s="7">
        <v>44646.62777777778</v>
      </c>
      <c r="K656" s="8">
        <v>44651.40347222222</v>
      </c>
      <c r="L656" s="7">
        <v>44652.58819444444</v>
      </c>
      <c r="M656" s="4"/>
      <c r="N656" s="9" t="s">
        <v>33</v>
      </c>
      <c r="O656" s="4">
        <v>0.0</v>
      </c>
      <c r="P656" s="4" t="s">
        <v>34</v>
      </c>
      <c r="Q656" s="10">
        <v>3.0</v>
      </c>
      <c r="R656" s="11">
        <f>Enduser_Deliverytime-Order_Create_Time</f>
        <v>5.960416667</v>
      </c>
      <c r="S656" s="11">
        <f>Enduser_Plan_Deliverytime-Order_Create_Time</f>
        <v>4.775694444</v>
      </c>
      <c r="T656" s="11">
        <f>Enduser_Deliverytime-HubVN_Pickup_Time</f>
        <v>0.2069444444</v>
      </c>
      <c r="U656" s="12">
        <f>HubVN_Receiving_Time-HubCN_Pickup_Time</f>
        <v>3.004166667</v>
      </c>
      <c r="V656" s="12">
        <f>Plan_HubVN_Receiving_Time-Plan_HubCN_Pickup_Time</f>
        <v>1.504166667</v>
      </c>
      <c r="W656" s="4" t="s">
        <v>1969</v>
      </c>
      <c r="X656" s="13" t="str">
        <f>IF(LEFT(Khu_Vực,4)="Quận","Quận","Huyện")</f>
        <v>Quận</v>
      </c>
      <c r="Y656" s="13" t="str">
        <f>IFS(Grossweight&lt;=1,"A",AND(1&lt;Grossweight,Grossweight&lt;=2),"B",AND(2&lt;Grossweight,Grossweight&lt;=3),"C",AND(3&lt;Grossweight,Grossweight&lt;=4),"D",Grossweight&gt;=4,"E")</f>
        <v>B</v>
      </c>
      <c r="Z65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16000</v>
      </c>
      <c r="AA656"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65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17600</v>
      </c>
      <c r="AC656" s="14">
        <f>IF(Carrier_2="ECLogistics",0.167,IF(Carrier_2="LogExpress",0.139,0.104))</f>
        <v>0.104</v>
      </c>
    </row>
    <row r="657" ht="15.75" customHeight="1">
      <c r="A657" s="15" t="s">
        <v>1970</v>
      </c>
      <c r="B657" s="15" t="s">
        <v>1971</v>
      </c>
      <c r="C657" s="15">
        <v>130355.0</v>
      </c>
      <c r="D657" s="15" t="str">
        <f>HubVN_ID</f>
        <v>LECVNLB</v>
      </c>
      <c r="E657" s="15">
        <v>1.0</v>
      </c>
      <c r="F657" s="15">
        <v>1.1</v>
      </c>
      <c r="G657" s="16" t="s">
        <v>1972</v>
      </c>
      <c r="H657" s="15" t="s">
        <v>32</v>
      </c>
      <c r="I657" s="17">
        <v>38247.0</v>
      </c>
      <c r="J657" s="18">
        <v>44647.125</v>
      </c>
      <c r="K657" s="19">
        <v>44651.64722222222</v>
      </c>
      <c r="L657" s="18">
        <v>44656.59166666667</v>
      </c>
      <c r="M657" s="15"/>
      <c r="N657" s="21" t="s">
        <v>33</v>
      </c>
      <c r="O657" s="15">
        <v>0.0</v>
      </c>
      <c r="P657" s="15" t="s">
        <v>34</v>
      </c>
      <c r="Q657" s="22">
        <v>3.0</v>
      </c>
      <c r="R657" s="23">
        <f>Enduser_Deliverytime-Order_Create_Time</f>
        <v>9.466666667</v>
      </c>
      <c r="S657" s="23">
        <f>Enduser_Plan_Deliverytime-Order_Create_Time</f>
        <v>4.522222222</v>
      </c>
      <c r="T657" s="23">
        <f>Enduser_Deliverytime-HubVN_Pickup_Time</f>
        <v>0.2048611111</v>
      </c>
      <c r="U657" s="24">
        <f>HubVN_Receiving_Time-HubCN_Pickup_Time</f>
        <v>7.005555556</v>
      </c>
      <c r="V657" s="24">
        <f>Plan_HubVN_Receiving_Time-Plan_HubCN_Pickup_Time</f>
        <v>3.504166667</v>
      </c>
      <c r="W657" s="15" t="s">
        <v>71</v>
      </c>
      <c r="X657" s="25" t="str">
        <f>IF(LEFT(Khu_Vực,4)="Quận","Quận","Huyện")</f>
        <v>Quận</v>
      </c>
      <c r="Y657" s="25" t="str">
        <f>IFS(Grossweight&lt;=1,"A",AND(1&lt;Grossweight,Grossweight&lt;=2),"B",AND(2&lt;Grossweight,Grossweight&lt;=3),"C",AND(3&lt;Grossweight,Grossweight&lt;=4),"D",Grossweight&gt;=4,"E")</f>
        <v>B</v>
      </c>
      <c r="Z65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11000</v>
      </c>
      <c r="AA657"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65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12100</v>
      </c>
      <c r="AC657" s="26">
        <f>IF(Carrier_2="ECLogistics",0.167,IF(Carrier_2="LogExpress",0.139,0.104))</f>
        <v>0.104</v>
      </c>
    </row>
    <row r="658" ht="15.75" customHeight="1">
      <c r="A658" s="4" t="s">
        <v>1973</v>
      </c>
      <c r="B658" s="4" t="s">
        <v>1974</v>
      </c>
      <c r="C658" s="4">
        <v>130002.0</v>
      </c>
      <c r="D658" s="4" t="str">
        <f>HubVN_ID</f>
        <v>LECVNHĐ</v>
      </c>
      <c r="E658" s="4">
        <v>4.0</v>
      </c>
      <c r="F658" s="4">
        <v>2.5</v>
      </c>
      <c r="G658" s="5" t="s">
        <v>1975</v>
      </c>
      <c r="H658" s="4" t="s">
        <v>53</v>
      </c>
      <c r="I658" s="6">
        <v>0.0</v>
      </c>
      <c r="J658" s="7">
        <v>44650.504166666666</v>
      </c>
      <c r="K658" s="8">
        <v>44654.45208333333</v>
      </c>
      <c r="L658" s="7">
        <v>44654.72638888889</v>
      </c>
      <c r="M658" s="4"/>
      <c r="N658" s="9" t="s">
        <v>33</v>
      </c>
      <c r="O658" s="4">
        <v>0.0</v>
      </c>
      <c r="P658" s="4" t="s">
        <v>34</v>
      </c>
      <c r="Q658" s="10">
        <v>3.0</v>
      </c>
      <c r="R658" s="11">
        <f>Enduser_Deliverytime-Order_Create_Time</f>
        <v>4.222222222</v>
      </c>
      <c r="S658" s="11">
        <f>Enduser_Plan_Deliverytime-Order_Create_Time</f>
        <v>3.947916667</v>
      </c>
      <c r="T658" s="11">
        <f>Enduser_Deliverytime-HubVN_Pickup_Time</f>
        <v>0.07777777778</v>
      </c>
      <c r="U658" s="12">
        <f>HubVN_Receiving_Time-HubCN_Pickup_Time</f>
        <v>1.834722222</v>
      </c>
      <c r="V658" s="12">
        <f>Plan_HubVN_Receiving_Time-Plan_HubCN_Pickup_Time</f>
        <v>3.000694444</v>
      </c>
      <c r="W658" s="4" t="s">
        <v>45</v>
      </c>
      <c r="X658" s="13" t="str">
        <f>IF(LEFT(Khu_Vực,4)="Quận","Quận","Huyện")</f>
        <v>Quận</v>
      </c>
      <c r="Y658" s="13" t="str">
        <f>IFS(Grossweight&lt;=1,"A",AND(1&lt;Grossweight,Grossweight&lt;=2),"B",AND(2&lt;Grossweight,Grossweight&lt;=3),"C",AND(3&lt;Grossweight,Grossweight&lt;=4),"D",Grossweight&gt;=4,"E")</f>
        <v>C</v>
      </c>
      <c r="Z65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25000</v>
      </c>
      <c r="AA65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65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25000</v>
      </c>
      <c r="AC658" s="14">
        <f>IF(Carrier_2="ECLogistics",0.167,IF(Carrier_2="LogExpress",0.139,0.104))</f>
        <v>0.167</v>
      </c>
    </row>
    <row r="659" ht="15.75" customHeight="1">
      <c r="A659" s="15" t="s">
        <v>1976</v>
      </c>
      <c r="B659" s="15" t="s">
        <v>1977</v>
      </c>
      <c r="C659" s="15">
        <v>130198.0</v>
      </c>
      <c r="D659" s="15" t="str">
        <f>HubVN_ID</f>
        <v>LECVNLB</v>
      </c>
      <c r="E659" s="15">
        <v>2.0</v>
      </c>
      <c r="F659" s="15">
        <v>2.0</v>
      </c>
      <c r="G659" s="16" t="s">
        <v>1978</v>
      </c>
      <c r="H659" s="15" t="s">
        <v>32</v>
      </c>
      <c r="I659" s="17">
        <v>275000.0</v>
      </c>
      <c r="J659" s="18">
        <v>44649.33611111111</v>
      </c>
      <c r="K659" s="19">
        <v>44655.41180555556</v>
      </c>
      <c r="L659" s="18">
        <v>44655.71944444445</v>
      </c>
      <c r="M659" s="15"/>
      <c r="N659" s="21" t="s">
        <v>33</v>
      </c>
      <c r="O659" s="15">
        <v>0.0</v>
      </c>
      <c r="P659" s="15" t="s">
        <v>64</v>
      </c>
      <c r="Q659" s="22">
        <v>2.0</v>
      </c>
      <c r="R659" s="23">
        <f>Enduser_Deliverytime-Order_Create_Time</f>
        <v>6.383333333</v>
      </c>
      <c r="S659" s="23">
        <f>Enduser_Plan_Deliverytime-Order_Create_Time</f>
        <v>6.075694444</v>
      </c>
      <c r="T659" s="23">
        <f>Enduser_Deliverytime-HubVN_Pickup_Time</f>
        <v>0.08125</v>
      </c>
      <c r="U659" s="24">
        <f>HubVN_Receiving_Time-HubCN_Pickup_Time</f>
        <v>2.502777778</v>
      </c>
      <c r="V659" s="24">
        <f>Plan_HubVN_Receiving_Time-Plan_HubCN_Pickup_Time</f>
        <v>2.003472222</v>
      </c>
      <c r="W659" s="15" t="s">
        <v>120</v>
      </c>
      <c r="X659" s="25" t="str">
        <f>IF(LEFT(Khu_Vực,4)="Quận","Quận","Huyện")</f>
        <v>Quận</v>
      </c>
      <c r="Y659" s="25" t="str">
        <f>IFS(Grossweight&lt;=1,"A",AND(1&lt;Grossweight,Grossweight&lt;=2),"B",AND(2&lt;Grossweight,Grossweight&lt;=3),"C",AND(3&lt;Grossweight,Grossweight&lt;=4),"D",Grossweight&gt;=4,"E")</f>
        <v>B</v>
      </c>
      <c r="Z65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22000</v>
      </c>
      <c r="AA659"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65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22000</v>
      </c>
      <c r="AC659" s="26">
        <f>IF(Carrier_2="ECLogistics",0.167,IF(Carrier_2="LogExpress",0.139,0.104))</f>
        <v>0.104</v>
      </c>
    </row>
    <row r="660" ht="15.75" customHeight="1">
      <c r="A660" s="4" t="s">
        <v>1979</v>
      </c>
      <c r="B660" s="4" t="s">
        <v>1980</v>
      </c>
      <c r="C660" s="4">
        <v>130004.0</v>
      </c>
      <c r="D660" s="4" t="str">
        <f>HubVN_ID</f>
        <v>LECVNLB</v>
      </c>
      <c r="E660" s="4">
        <v>2.0</v>
      </c>
      <c r="F660" s="4">
        <v>2.0</v>
      </c>
      <c r="G660" s="5" t="s">
        <v>1981</v>
      </c>
      <c r="H660" s="4" t="s">
        <v>32</v>
      </c>
      <c r="I660" s="6">
        <v>117800.0</v>
      </c>
      <c r="J660" s="7">
        <v>44649.45347222222</v>
      </c>
      <c r="K660" s="8">
        <v>44653.663194444445</v>
      </c>
      <c r="L660" s="7">
        <v>44654.49444444444</v>
      </c>
      <c r="M660" s="4"/>
      <c r="N660" s="9" t="s">
        <v>33</v>
      </c>
      <c r="O660" s="4">
        <v>0.0</v>
      </c>
      <c r="P660" s="4" t="s">
        <v>40</v>
      </c>
      <c r="Q660" s="10">
        <v>3.0</v>
      </c>
      <c r="R660" s="11">
        <f>Enduser_Deliverytime-Order_Create_Time</f>
        <v>5.040972222</v>
      </c>
      <c r="S660" s="11">
        <f>Enduser_Plan_Deliverytime-Order_Create_Time</f>
        <v>4.209722222</v>
      </c>
      <c r="T660" s="11">
        <f>Enduser_Deliverytime-HubVN_Pickup_Time</f>
        <v>0.1243055556</v>
      </c>
      <c r="U660" s="12">
        <f>HubVN_Receiving_Time-HubCN_Pickup_Time</f>
        <v>4.003472222</v>
      </c>
      <c r="V660" s="12">
        <f>Plan_HubVN_Receiving_Time-Plan_HubCN_Pickup_Time</f>
        <v>3.504166667</v>
      </c>
      <c r="W660" s="4" t="s">
        <v>120</v>
      </c>
      <c r="X660" s="13" t="str">
        <f>IF(LEFT(Khu_Vực,4)="Quận","Quận","Huyện")</f>
        <v>Quận</v>
      </c>
      <c r="Y660" s="13" t="str">
        <f>IFS(Grossweight&lt;=1,"A",AND(1&lt;Grossweight,Grossweight&lt;=2),"B",AND(2&lt;Grossweight,Grossweight&lt;=3),"C",AND(3&lt;Grossweight,Grossweight&lt;=4),"D",Grossweight&gt;=4,"E")</f>
        <v>B</v>
      </c>
      <c r="Z66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40000</v>
      </c>
      <c r="AA660"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66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22000</v>
      </c>
      <c r="AC660" s="14">
        <f>IF(Carrier_2="ECLogistics",0.167,IF(Carrier_2="LogExpress",0.139,0.104))</f>
        <v>0.104</v>
      </c>
    </row>
    <row r="661" ht="15.75" customHeight="1">
      <c r="A661" s="15" t="s">
        <v>1982</v>
      </c>
      <c r="B661" s="15" t="s">
        <v>1199</v>
      </c>
      <c r="C661" s="15">
        <v>130355.0</v>
      </c>
      <c r="D661" s="15" t="str">
        <f>HubVN_ID</f>
        <v>LECVNLB</v>
      </c>
      <c r="E661" s="15">
        <v>4.0</v>
      </c>
      <c r="F661" s="15">
        <v>1.0</v>
      </c>
      <c r="G661" s="16" t="s">
        <v>1983</v>
      </c>
      <c r="H661" s="15" t="s">
        <v>53</v>
      </c>
      <c r="I661" s="17">
        <v>0.0</v>
      </c>
      <c r="J661" s="18">
        <v>44646.614583333336</v>
      </c>
      <c r="K661" s="19">
        <v>44651.70138888889</v>
      </c>
      <c r="L661" s="18">
        <v>44652.49166666667</v>
      </c>
      <c r="M661" s="15"/>
      <c r="N661" s="21" t="s">
        <v>33</v>
      </c>
      <c r="O661" s="15">
        <v>0.0</v>
      </c>
      <c r="P661" s="15" t="s">
        <v>64</v>
      </c>
      <c r="Q661" s="22">
        <v>3.0</v>
      </c>
      <c r="R661" s="23">
        <f>Enduser_Deliverytime-Order_Create_Time</f>
        <v>5.877083333</v>
      </c>
      <c r="S661" s="23">
        <f>Enduser_Plan_Deliverytime-Order_Create_Time</f>
        <v>5.086805556</v>
      </c>
      <c r="T661" s="23">
        <f>Enduser_Deliverytime-HubVN_Pickup_Time</f>
        <v>0.1604166667</v>
      </c>
      <c r="U661" s="24">
        <f>HubVN_Receiving_Time-HubCN_Pickup_Time</f>
        <v>5.000694444</v>
      </c>
      <c r="V661" s="24">
        <f>Plan_HubVN_Receiving_Time-Plan_HubCN_Pickup_Time</f>
        <v>3.50625</v>
      </c>
      <c r="W661" s="15" t="s">
        <v>482</v>
      </c>
      <c r="X661" s="25" t="str">
        <f>IF(LEFT(Khu_Vực,4)="Quận","Quận","Huyện")</f>
        <v>Huyện</v>
      </c>
      <c r="Y661" s="25" t="str">
        <f>IFS(Grossweight&lt;=1,"A",AND(1&lt;Grossweight,Grossweight&lt;=2),"B",AND(2&lt;Grossweight,Grossweight&lt;=3),"C",AND(3&lt;Grossweight,Grossweight&lt;=4),"D",Grossweight&gt;=4,"E")</f>
        <v>A</v>
      </c>
      <c r="Z66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11000</v>
      </c>
      <c r="AA66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66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10000</v>
      </c>
      <c r="AC661" s="26">
        <f>IF(Carrier_2="ECLogistics",0.167,IF(Carrier_2="LogExpress",0.139,0.104))</f>
        <v>0.167</v>
      </c>
    </row>
    <row r="662" ht="15.75" customHeight="1">
      <c r="A662" s="4" t="s">
        <v>1984</v>
      </c>
      <c r="B662" s="4" t="s">
        <v>1985</v>
      </c>
      <c r="C662" s="4">
        <v>130393.0</v>
      </c>
      <c r="D662" s="4" t="str">
        <f>HubVN_ID</f>
        <v>LECVNTL</v>
      </c>
      <c r="E662" s="4">
        <v>2.0</v>
      </c>
      <c r="F662" s="4">
        <v>1.9</v>
      </c>
      <c r="G662" s="5" t="s">
        <v>1986</v>
      </c>
      <c r="H662" s="4" t="s">
        <v>32</v>
      </c>
      <c r="I662" s="6">
        <v>146500.0</v>
      </c>
      <c r="J662" s="7">
        <v>44647.72222222222</v>
      </c>
      <c r="K662" s="8">
        <v>44653.64097222222</v>
      </c>
      <c r="L662" s="7">
        <v>44654.592361111114</v>
      </c>
      <c r="M662" s="4"/>
      <c r="N662" s="9" t="s">
        <v>33</v>
      </c>
      <c r="O662" s="4">
        <v>0.0</v>
      </c>
      <c r="P662" s="4" t="s">
        <v>34</v>
      </c>
      <c r="Q662" s="10">
        <v>2.0</v>
      </c>
      <c r="R662" s="11">
        <f>Enduser_Deliverytime-Order_Create_Time</f>
        <v>6.870138889</v>
      </c>
      <c r="S662" s="11">
        <f>Enduser_Plan_Deliverytime-Order_Create_Time</f>
        <v>5.91875</v>
      </c>
      <c r="T662" s="11">
        <f>Enduser_Deliverytime-HubVN_Pickup_Time</f>
        <v>0.2041666667</v>
      </c>
      <c r="U662" s="12">
        <f>HubVN_Receiving_Time-HubCN_Pickup_Time</f>
        <v>4.004166667</v>
      </c>
      <c r="V662" s="12">
        <f>Plan_HubVN_Receiving_Time-Plan_HubCN_Pickup_Time</f>
        <v>3.503472222</v>
      </c>
      <c r="W662" s="4" t="s">
        <v>49</v>
      </c>
      <c r="X662" s="13" t="str">
        <f>IF(LEFT(Khu_Vực,4)="Quận","Quận","Huyện")</f>
        <v>Quận</v>
      </c>
      <c r="Y662" s="13" t="str">
        <f>IFS(Grossweight&lt;=1,"A",AND(1&lt;Grossweight,Grossweight&lt;=2),"B",AND(2&lt;Grossweight,Grossweight&lt;=3),"C",AND(3&lt;Grossweight,Grossweight&lt;=4),"D",Grossweight&gt;=4,"E")</f>
        <v>B</v>
      </c>
      <c r="Z66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19000</v>
      </c>
      <c r="AA662"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66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20900</v>
      </c>
      <c r="AC662" s="14">
        <f>IF(Carrier_2="ECLogistics",0.167,IF(Carrier_2="LogExpress",0.139,0.104))</f>
        <v>0.104</v>
      </c>
    </row>
    <row r="663" ht="15.75" customHeight="1">
      <c r="A663" s="15" t="s">
        <v>1987</v>
      </c>
      <c r="B663" s="15" t="s">
        <v>1988</v>
      </c>
      <c r="C663" s="15">
        <v>130334.0</v>
      </c>
      <c r="D663" s="15" t="str">
        <f>HubVN_ID</f>
        <v>LECVNTL</v>
      </c>
      <c r="E663" s="15">
        <v>5.0</v>
      </c>
      <c r="F663" s="15">
        <v>0.2</v>
      </c>
      <c r="G663" s="16" t="s">
        <v>1989</v>
      </c>
      <c r="H663" s="15" t="s">
        <v>32</v>
      </c>
      <c r="I663" s="17">
        <v>437800.0</v>
      </c>
      <c r="J663" s="18">
        <v>44648.70486111111</v>
      </c>
      <c r="K663" s="19">
        <v>44653.626388888886</v>
      </c>
      <c r="L663" s="18">
        <v>44654.86388888889</v>
      </c>
      <c r="M663" s="15"/>
      <c r="N663" s="21" t="s">
        <v>33</v>
      </c>
      <c r="O663" s="15">
        <v>0.0</v>
      </c>
      <c r="P663" s="15" t="s">
        <v>34</v>
      </c>
      <c r="Q663" s="22">
        <v>2.0</v>
      </c>
      <c r="R663" s="23">
        <f>Enduser_Deliverytime-Order_Create_Time</f>
        <v>6.159027778</v>
      </c>
      <c r="S663" s="23">
        <f>Enduser_Plan_Deliverytime-Order_Create_Time</f>
        <v>4.921527778</v>
      </c>
      <c r="T663" s="23">
        <f>Enduser_Deliverytime-HubVN_Pickup_Time</f>
        <v>0.2493055556</v>
      </c>
      <c r="U663" s="24">
        <f>HubVN_Receiving_Time-HubCN_Pickup_Time</f>
        <v>3.504166667</v>
      </c>
      <c r="V663" s="24">
        <f>Plan_HubVN_Receiving_Time-Plan_HubCN_Pickup_Time</f>
        <v>3.00625</v>
      </c>
      <c r="W663" s="15" t="s">
        <v>49</v>
      </c>
      <c r="X663" s="25" t="str">
        <f>IF(LEFT(Khu_Vực,4)="Quận","Quận","Huyện")</f>
        <v>Quận</v>
      </c>
      <c r="Y663" s="25" t="str">
        <f>IFS(Grossweight&lt;=1,"A",AND(1&lt;Grossweight,Grossweight&lt;=2),"B",AND(2&lt;Grossweight,Grossweight&lt;=3),"C",AND(3&lt;Grossweight,Grossweight&lt;=4),"D",Grossweight&gt;=4,"E")</f>
        <v>A</v>
      </c>
      <c r="Z66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v>
      </c>
      <c r="AA663"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66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v>
      </c>
      <c r="AC663" s="26">
        <f>IF(Carrier_2="ECLogistics",0.167,IF(Carrier_2="LogExpress",0.139,0.104))</f>
        <v>0.139</v>
      </c>
    </row>
    <row r="664" ht="15.75" customHeight="1">
      <c r="A664" s="4" t="s">
        <v>1990</v>
      </c>
      <c r="B664" s="4" t="s">
        <v>756</v>
      </c>
      <c r="C664" s="4">
        <v>130042.0</v>
      </c>
      <c r="D664" s="4" t="str">
        <f>HubVN_ID</f>
        <v>LECVNTL</v>
      </c>
      <c r="E664" s="4">
        <v>5.0</v>
      </c>
      <c r="F664" s="4">
        <v>2.8</v>
      </c>
      <c r="G664" s="5" t="s">
        <v>1991</v>
      </c>
      <c r="H664" s="4" t="s">
        <v>32</v>
      </c>
      <c r="I664" s="6">
        <v>557600.0</v>
      </c>
      <c r="J664" s="7">
        <v>44649.33888888889</v>
      </c>
      <c r="K664" s="8">
        <v>44654.65902777778</v>
      </c>
      <c r="L664" s="7">
        <v>44655.709027777775</v>
      </c>
      <c r="M664" s="4"/>
      <c r="N664" s="9" t="s">
        <v>33</v>
      </c>
      <c r="O664" s="4">
        <v>0.0</v>
      </c>
      <c r="P664" s="4" t="s">
        <v>64</v>
      </c>
      <c r="Q664" s="10">
        <v>2.0</v>
      </c>
      <c r="R664" s="11">
        <f>Enduser_Deliverytime-Order_Create_Time</f>
        <v>6.370138889</v>
      </c>
      <c r="S664" s="11">
        <f>Enduser_Plan_Deliverytime-Order_Create_Time</f>
        <v>5.320138889</v>
      </c>
      <c r="T664" s="11">
        <f>Enduser_Deliverytime-HubVN_Pickup_Time</f>
        <v>0.08055555556</v>
      </c>
      <c r="U664" s="12">
        <f>HubVN_Receiving_Time-HubCN_Pickup_Time</f>
        <v>2.502777778</v>
      </c>
      <c r="V664" s="12">
        <f>Plan_HubVN_Receiving_Time-Plan_HubCN_Pickup_Time</f>
        <v>1.502083333</v>
      </c>
      <c r="W664" s="4" t="s">
        <v>49</v>
      </c>
      <c r="X664" s="13" t="str">
        <f>IF(LEFT(Khu_Vực,4)="Quận","Quận","Huyện")</f>
        <v>Quận</v>
      </c>
      <c r="Y664" s="13" t="str">
        <f>IFS(Grossweight&lt;=1,"A",AND(1&lt;Grossweight,Grossweight&lt;=2),"B",AND(2&lt;Grossweight,Grossweight&lt;=3),"C",AND(3&lt;Grossweight,Grossweight&lt;=4),"D",Grossweight&gt;=4,"E")</f>
        <v>C</v>
      </c>
      <c r="Z66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62800</v>
      </c>
      <c r="AA66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66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28000</v>
      </c>
      <c r="AC664" s="14">
        <f>IF(Carrier_2="ECLogistics",0.167,IF(Carrier_2="LogExpress",0.139,0.104))</f>
        <v>0.167</v>
      </c>
    </row>
    <row r="665" ht="15.75" customHeight="1">
      <c r="A665" s="15" t="s">
        <v>1992</v>
      </c>
      <c r="B665" s="15" t="s">
        <v>1993</v>
      </c>
      <c r="C665" s="15">
        <v>130399.0</v>
      </c>
      <c r="D665" s="15" t="str">
        <f>HubVN_ID</f>
        <v>LECVNLB</v>
      </c>
      <c r="E665" s="15">
        <v>2.0</v>
      </c>
      <c r="F665" s="15">
        <v>1.7</v>
      </c>
      <c r="G665" s="16" t="s">
        <v>1994</v>
      </c>
      <c r="H665" s="15" t="s">
        <v>53</v>
      </c>
      <c r="I665" s="17">
        <v>0.0</v>
      </c>
      <c r="J665" s="18">
        <v>44647.71666666667</v>
      </c>
      <c r="K665" s="19">
        <v>44652.65416666667</v>
      </c>
      <c r="L665" s="18">
        <v>44653.58611111111</v>
      </c>
      <c r="M665" s="15"/>
      <c r="N665" s="21" t="s">
        <v>33</v>
      </c>
      <c r="O665" s="15">
        <v>0.0</v>
      </c>
      <c r="P665" s="15" t="s">
        <v>34</v>
      </c>
      <c r="Q665" s="22">
        <v>3.0</v>
      </c>
      <c r="R665" s="23">
        <f>Enduser_Deliverytime-Order_Create_Time</f>
        <v>5.869444444</v>
      </c>
      <c r="S665" s="23">
        <f>Enduser_Plan_Deliverytime-Order_Create_Time</f>
        <v>4.9375</v>
      </c>
      <c r="T665" s="23">
        <f>Enduser_Deliverytime-HubVN_Pickup_Time</f>
        <v>0.2048611111</v>
      </c>
      <c r="U665" s="24">
        <f>HubVN_Receiving_Time-HubCN_Pickup_Time</f>
        <v>3.00625</v>
      </c>
      <c r="V665" s="24">
        <f>Plan_HubVN_Receiving_Time-Plan_HubCN_Pickup_Time</f>
        <v>2.004166667</v>
      </c>
      <c r="W665" s="15" t="s">
        <v>120</v>
      </c>
      <c r="X665" s="25" t="str">
        <f>IF(LEFT(Khu_Vực,4)="Quận","Quận","Huyện")</f>
        <v>Quận</v>
      </c>
      <c r="Y665" s="25" t="str">
        <f>IFS(Grossweight&lt;=1,"A",AND(1&lt;Grossweight,Grossweight&lt;=2),"B",AND(2&lt;Grossweight,Grossweight&lt;=3),"C",AND(3&lt;Grossweight,Grossweight&lt;=4),"D",Grossweight&gt;=4,"E")</f>
        <v>B</v>
      </c>
      <c r="Z66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17000</v>
      </c>
      <c r="AA665"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66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18700</v>
      </c>
      <c r="AC665" s="26">
        <f>IF(Carrier_2="ECLogistics",0.167,IF(Carrier_2="LogExpress",0.139,0.104))</f>
        <v>0.104</v>
      </c>
    </row>
    <row r="666" ht="15.75" customHeight="1">
      <c r="A666" s="4" t="s">
        <v>1995</v>
      </c>
      <c r="B666" s="4" t="s">
        <v>1996</v>
      </c>
      <c r="C666" s="4">
        <v>130334.0</v>
      </c>
      <c r="D666" s="4" t="str">
        <f>HubVN_ID</f>
        <v>LECVNHĐ</v>
      </c>
      <c r="E666" s="4">
        <v>3.0</v>
      </c>
      <c r="F666" s="4">
        <v>1.8</v>
      </c>
      <c r="G666" s="5" t="s">
        <v>1997</v>
      </c>
      <c r="H666" s="4" t="s">
        <v>32</v>
      </c>
      <c r="I666" s="6">
        <v>156000.0</v>
      </c>
      <c r="J666" s="7">
        <v>44648.78472222222</v>
      </c>
      <c r="K666" s="8">
        <v>44655.70486111111</v>
      </c>
      <c r="L666" s="7">
        <v>44655.754166666666</v>
      </c>
      <c r="M666" s="4"/>
      <c r="N666" s="9" t="s">
        <v>33</v>
      </c>
      <c r="O666" s="4">
        <v>0.0</v>
      </c>
      <c r="P666" s="4" t="s">
        <v>40</v>
      </c>
      <c r="Q666" s="10">
        <v>2.0</v>
      </c>
      <c r="R666" s="11">
        <f>Enduser_Deliverytime-Order_Create_Time</f>
        <v>6.969444444</v>
      </c>
      <c r="S666" s="11">
        <f>Enduser_Plan_Deliverytime-Order_Create_Time</f>
        <v>6.920138889</v>
      </c>
      <c r="T666" s="11">
        <f>Enduser_Deliverytime-HubVN_Pickup_Time</f>
        <v>0.1472222222</v>
      </c>
      <c r="U666" s="12">
        <f>HubVN_Receiving_Time-HubCN_Pickup_Time</f>
        <v>3.004166667</v>
      </c>
      <c r="V666" s="12">
        <f>Plan_HubVN_Receiving_Time-Plan_HubCN_Pickup_Time</f>
        <v>3.503472222</v>
      </c>
      <c r="W666" s="4" t="s">
        <v>137</v>
      </c>
      <c r="X666" s="13" t="str">
        <f>IF(LEFT(Khu_Vực,4)="Quận","Quận","Huyện")</f>
        <v>Quận</v>
      </c>
      <c r="Y666" s="13" t="str">
        <f>IFS(Grossweight&lt;=1,"A",AND(1&lt;Grossweight,Grossweight&lt;=2),"B",AND(2&lt;Grossweight,Grossweight&lt;=3),"C",AND(3&lt;Grossweight,Grossweight&lt;=4),"D",Grossweight&gt;=4,"E")</f>
        <v>B</v>
      </c>
      <c r="Z66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36000</v>
      </c>
      <c r="AA666"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66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19800</v>
      </c>
      <c r="AC666" s="14">
        <f>IF(Carrier_2="ECLogistics",0.167,IF(Carrier_2="LogExpress",0.139,0.104))</f>
        <v>0.104</v>
      </c>
    </row>
    <row r="667" ht="15.75" customHeight="1">
      <c r="A667" s="15" t="s">
        <v>1998</v>
      </c>
      <c r="B667" s="15" t="s">
        <v>1325</v>
      </c>
      <c r="C667" s="15">
        <v>130327.0</v>
      </c>
      <c r="D667" s="15" t="str">
        <f>HubVN_ID</f>
        <v>LECVNLB</v>
      </c>
      <c r="E667" s="15">
        <v>5.0</v>
      </c>
      <c r="F667" s="15">
        <v>1.9</v>
      </c>
      <c r="G667" s="16" t="s">
        <v>1999</v>
      </c>
      <c r="H667" s="15" t="s">
        <v>32</v>
      </c>
      <c r="I667" s="17">
        <v>22100.0</v>
      </c>
      <c r="J667" s="18">
        <v>44650.28958333333</v>
      </c>
      <c r="K667" s="19">
        <v>44654.65694444445</v>
      </c>
      <c r="L667" s="18">
        <v>44655.75763888889</v>
      </c>
      <c r="M667" s="15"/>
      <c r="N667" s="21" t="s">
        <v>33</v>
      </c>
      <c r="O667" s="15">
        <v>0.0</v>
      </c>
      <c r="P667" s="15" t="s">
        <v>40</v>
      </c>
      <c r="Q667" s="22">
        <v>3.0</v>
      </c>
      <c r="R667" s="23">
        <f>Enduser_Deliverytime-Order_Create_Time</f>
        <v>5.468055556</v>
      </c>
      <c r="S667" s="23">
        <f>Enduser_Plan_Deliverytime-Order_Create_Time</f>
        <v>4.367361111</v>
      </c>
      <c r="T667" s="23">
        <f>Enduser_Deliverytime-HubVN_Pickup_Time</f>
        <v>0.1465277778</v>
      </c>
      <c r="U667" s="24">
        <f>HubVN_Receiving_Time-HubCN_Pickup_Time</f>
        <v>3.000694444</v>
      </c>
      <c r="V667" s="24">
        <f>Plan_HubVN_Receiving_Time-Plan_HubCN_Pickup_Time</f>
        <v>2.004166667</v>
      </c>
      <c r="W667" s="15" t="s">
        <v>97</v>
      </c>
      <c r="X667" s="25" t="str">
        <f>IF(LEFT(Khu_Vực,4)="Quận","Quận","Huyện")</f>
        <v>Quận</v>
      </c>
      <c r="Y667" s="25" t="str">
        <f>IFS(Grossweight&lt;=1,"A",AND(1&lt;Grossweight,Grossweight&lt;=2),"B",AND(2&lt;Grossweight,Grossweight&lt;=3),"C",AND(3&lt;Grossweight,Grossweight&lt;=4),"D",Grossweight&gt;=4,"E")</f>
        <v>B</v>
      </c>
      <c r="Z66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38000</v>
      </c>
      <c r="AA667"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66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20900</v>
      </c>
      <c r="AC667" s="26">
        <f>IF(Carrier_2="ECLogistics",0.167,IF(Carrier_2="LogExpress",0.139,0.104))</f>
        <v>0.104</v>
      </c>
    </row>
    <row r="668" ht="15.75" customHeight="1">
      <c r="A668" s="4" t="s">
        <v>2000</v>
      </c>
      <c r="B668" s="4" t="s">
        <v>2001</v>
      </c>
      <c r="C668" s="4">
        <v>130391.0</v>
      </c>
      <c r="D668" s="4" t="str">
        <f>HubVN_ID</f>
        <v>LECVNHĐ</v>
      </c>
      <c r="E668" s="4">
        <v>3.0</v>
      </c>
      <c r="F668" s="4">
        <v>1.0</v>
      </c>
      <c r="G668" s="5" t="s">
        <v>2002</v>
      </c>
      <c r="H668" s="4" t="s">
        <v>32</v>
      </c>
      <c r="I668" s="6">
        <v>438500.0</v>
      </c>
      <c r="J668" s="7">
        <v>44647.711805555555</v>
      </c>
      <c r="K668" s="8">
        <v>44653.66875</v>
      </c>
      <c r="L668" s="7">
        <v>44654.47708333333</v>
      </c>
      <c r="M668" s="4"/>
      <c r="N668" s="9" t="s">
        <v>33</v>
      </c>
      <c r="O668" s="4">
        <v>0.0</v>
      </c>
      <c r="P668" s="4" t="s">
        <v>40</v>
      </c>
      <c r="Q668" s="10">
        <v>2.0</v>
      </c>
      <c r="R668" s="11">
        <f>Enduser_Deliverytime-Order_Create_Time</f>
        <v>6.765277778</v>
      </c>
      <c r="S668" s="11">
        <f>Enduser_Plan_Deliverytime-Order_Create_Time</f>
        <v>5.956944444</v>
      </c>
      <c r="T668" s="11">
        <f>Enduser_Deliverytime-HubVN_Pickup_Time</f>
        <v>0.1243055556</v>
      </c>
      <c r="U668" s="12">
        <f>HubVN_Receiving_Time-HubCN_Pickup_Time</f>
        <v>4.001388889</v>
      </c>
      <c r="V668" s="12">
        <f>Plan_HubVN_Receiving_Time-Plan_HubCN_Pickup_Time</f>
        <v>3.001388889</v>
      </c>
      <c r="W668" s="4" t="s">
        <v>45</v>
      </c>
      <c r="X668" s="13" t="str">
        <f>IF(LEFT(Khu_Vực,4)="Quận","Quận","Huyện")</f>
        <v>Quận</v>
      </c>
      <c r="Y668" s="13" t="str">
        <f>IFS(Grossweight&lt;=1,"A",AND(1&lt;Grossweight,Grossweight&lt;=2),"B",AND(2&lt;Grossweight,Grossweight&lt;=3),"C",AND(3&lt;Grossweight,Grossweight&lt;=4),"D",Grossweight&gt;=4,"E")</f>
        <v>A</v>
      </c>
      <c r="Z66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20000</v>
      </c>
      <c r="AA668"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66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668" s="14">
        <f>IF(Carrier_2="ECLogistics",0.167,IF(Carrier_2="LogExpress",0.139,0.104))</f>
        <v>0.139</v>
      </c>
    </row>
    <row r="669" ht="15.75" customHeight="1">
      <c r="A669" s="15" t="s">
        <v>2003</v>
      </c>
      <c r="B669" s="15" t="s">
        <v>1667</v>
      </c>
      <c r="C669" s="15">
        <v>130165.0</v>
      </c>
      <c r="D669" s="15" t="str">
        <f>HubVN_ID</f>
        <v>LECVNLB</v>
      </c>
      <c r="E669" s="15">
        <v>1.0</v>
      </c>
      <c r="F669" s="15">
        <v>2.7</v>
      </c>
      <c r="G669" s="16" t="s">
        <v>2004</v>
      </c>
      <c r="H669" s="15" t="s">
        <v>53</v>
      </c>
      <c r="I669" s="17">
        <v>0.0</v>
      </c>
      <c r="J669" s="18">
        <v>44647.339583333334</v>
      </c>
      <c r="K669" s="19">
        <v>44652.4</v>
      </c>
      <c r="L669" s="18">
        <v>44652.63958333333</v>
      </c>
      <c r="M669" s="15"/>
      <c r="N669" s="21" t="s">
        <v>33</v>
      </c>
      <c r="O669" s="15">
        <v>0.0</v>
      </c>
      <c r="P669" s="15" t="s">
        <v>40</v>
      </c>
      <c r="Q669" s="22">
        <v>3.0</v>
      </c>
      <c r="R669" s="23">
        <f>Enduser_Deliverytime-Order_Create_Time</f>
        <v>5.3</v>
      </c>
      <c r="S669" s="23">
        <f>Enduser_Plan_Deliverytime-Order_Create_Time</f>
        <v>5.060416667</v>
      </c>
      <c r="T669" s="23">
        <f>Enduser_Deliverytime-HubVN_Pickup_Time</f>
        <v>0.08749999999</v>
      </c>
      <c r="U669" s="24">
        <f>HubVN_Receiving_Time-HubCN_Pickup_Time</f>
        <v>2.502777778</v>
      </c>
      <c r="V669" s="24">
        <f>Plan_HubVN_Receiving_Time-Plan_HubCN_Pickup_Time</f>
        <v>2.002777778</v>
      </c>
      <c r="W669" s="15" t="s">
        <v>93</v>
      </c>
      <c r="X669" s="25" t="str">
        <f>IF(LEFT(Khu_Vực,4)="Quận","Quận","Huyện")</f>
        <v>Quận</v>
      </c>
      <c r="Y669" s="25" t="str">
        <f>IFS(Grossweight&lt;=1,"A",AND(1&lt;Grossweight,Grossweight&lt;=2),"B",AND(2&lt;Grossweight,Grossweight&lt;=3),"C",AND(3&lt;Grossweight,Grossweight&lt;=4),"D",Grossweight&gt;=4,"E")</f>
        <v>C</v>
      </c>
      <c r="Z66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54000</v>
      </c>
      <c r="AA66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66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27000</v>
      </c>
      <c r="AC669" s="26">
        <f>IF(Carrier_2="ECLogistics",0.167,IF(Carrier_2="LogExpress",0.139,0.104))</f>
        <v>0.167</v>
      </c>
    </row>
    <row r="670" ht="15.75" customHeight="1">
      <c r="A670" s="4" t="s">
        <v>2005</v>
      </c>
      <c r="B670" s="4" t="s">
        <v>2006</v>
      </c>
      <c r="C670" s="4">
        <v>130448.0</v>
      </c>
      <c r="D670" s="4" t="str">
        <f>HubVN_ID</f>
        <v>LECVNTL</v>
      </c>
      <c r="E670" s="4">
        <v>5.0</v>
      </c>
      <c r="F670" s="4">
        <v>3.9</v>
      </c>
      <c r="G670" s="5" t="s">
        <v>2007</v>
      </c>
      <c r="H670" s="4" t="s">
        <v>32</v>
      </c>
      <c r="I670" s="6">
        <v>12000.0</v>
      </c>
      <c r="J670" s="7">
        <v>44648.84305555555</v>
      </c>
      <c r="K670" s="8">
        <v>44653.62569444445</v>
      </c>
      <c r="L670" s="7">
        <v>44653.75902777778</v>
      </c>
      <c r="M670" s="4"/>
      <c r="N670" s="9" t="s">
        <v>33</v>
      </c>
      <c r="O670" s="4">
        <v>0.0</v>
      </c>
      <c r="P670" s="4" t="s">
        <v>40</v>
      </c>
      <c r="Q670" s="10">
        <v>3.0</v>
      </c>
      <c r="R670" s="11">
        <f>Enduser_Deliverytime-Order_Create_Time</f>
        <v>4.915972222</v>
      </c>
      <c r="S670" s="11">
        <f>Enduser_Plan_Deliverytime-Order_Create_Time</f>
        <v>4.782638889</v>
      </c>
      <c r="T670" s="11">
        <f>Enduser_Deliverytime-HubVN_Pickup_Time</f>
        <v>0.1486111111</v>
      </c>
      <c r="U670" s="12">
        <f>HubVN_Receiving_Time-HubCN_Pickup_Time</f>
        <v>4.005555556</v>
      </c>
      <c r="V670" s="12">
        <f>Plan_HubVN_Receiving_Time-Plan_HubCN_Pickup_Time</f>
        <v>3.501388889</v>
      </c>
      <c r="W670" s="4" t="s">
        <v>49</v>
      </c>
      <c r="X670" s="13" t="str">
        <f>IF(LEFT(Khu_Vực,4)="Quận","Quận","Huyện")</f>
        <v>Quận</v>
      </c>
      <c r="Y670" s="13" t="str">
        <f>IFS(Grossweight&lt;=1,"A",AND(1&lt;Grossweight,Grossweight&lt;=2),"B",AND(2&lt;Grossweight,Grossweight&lt;=3),"C",AND(3&lt;Grossweight,Grossweight&lt;=4),"D",Grossweight&gt;=4,"E")</f>
        <v>D</v>
      </c>
      <c r="Z67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62250</v>
      </c>
      <c r="AA67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67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39000</v>
      </c>
      <c r="AC670" s="14">
        <f>IF(Carrier_2="ECLogistics",0.167,IF(Carrier_2="LogExpress",0.139,0.104))</f>
        <v>0.167</v>
      </c>
    </row>
    <row r="671" ht="15.75" customHeight="1">
      <c r="A671" s="15" t="s">
        <v>2008</v>
      </c>
      <c r="B671" s="15" t="s">
        <v>2009</v>
      </c>
      <c r="C671" s="15">
        <v>130364.0</v>
      </c>
      <c r="D671" s="15" t="str">
        <f>HubVN_ID</f>
        <v>LECVNLB</v>
      </c>
      <c r="E671" s="15">
        <v>4.0</v>
      </c>
      <c r="F671" s="15">
        <v>1.7</v>
      </c>
      <c r="G671" s="16" t="s">
        <v>2010</v>
      </c>
      <c r="H671" s="15" t="s">
        <v>32</v>
      </c>
      <c r="I671" s="17">
        <v>140800.0</v>
      </c>
      <c r="J671" s="18">
        <v>44647.17083333333</v>
      </c>
      <c r="K671" s="19">
        <v>44653.67291666667</v>
      </c>
      <c r="L671" s="18">
        <v>44654.870833333334</v>
      </c>
      <c r="M671" s="15"/>
      <c r="N671" s="21" t="s">
        <v>33</v>
      </c>
      <c r="O671" s="15">
        <v>0.0</v>
      </c>
      <c r="P671" s="15" t="s">
        <v>34</v>
      </c>
      <c r="Q671" s="22">
        <v>1.0</v>
      </c>
      <c r="R671" s="23">
        <f>Enduser_Deliverytime-Order_Create_Time</f>
        <v>7.7</v>
      </c>
      <c r="S671" s="23">
        <f>Enduser_Plan_Deliverytime-Order_Create_Time</f>
        <v>6.502083333</v>
      </c>
      <c r="T671" s="23">
        <f>Enduser_Deliverytime-HubVN_Pickup_Time</f>
        <v>0.2493055556</v>
      </c>
      <c r="U671" s="24">
        <f>HubVN_Receiving_Time-HubCN_Pickup_Time</f>
        <v>3.504861111</v>
      </c>
      <c r="V671" s="24">
        <f>Plan_HubVN_Receiving_Time-Plan_HubCN_Pickup_Time</f>
        <v>2.00625</v>
      </c>
      <c r="W671" s="15" t="s">
        <v>120</v>
      </c>
      <c r="X671" s="25" t="str">
        <f>IF(LEFT(Khu_Vực,4)="Quận","Quận","Huyện")</f>
        <v>Quận</v>
      </c>
      <c r="Y671" s="25" t="str">
        <f>IFS(Grossweight&lt;=1,"A",AND(1&lt;Grossweight,Grossweight&lt;=2),"B",AND(2&lt;Grossweight,Grossweight&lt;=3),"C",AND(3&lt;Grossweight,Grossweight&lt;=4),"D",Grossweight&gt;=4,"E")</f>
        <v>B</v>
      </c>
      <c r="Z67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17000</v>
      </c>
      <c r="AA671"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67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18700</v>
      </c>
      <c r="AC671" s="26">
        <f>IF(Carrier_2="ECLogistics",0.167,IF(Carrier_2="LogExpress",0.139,0.104))</f>
        <v>0.104</v>
      </c>
    </row>
    <row r="672" ht="15.75" customHeight="1">
      <c r="A672" s="4" t="s">
        <v>2011</v>
      </c>
      <c r="B672" s="4" t="s">
        <v>2012</v>
      </c>
      <c r="C672" s="4">
        <v>130163.0</v>
      </c>
      <c r="D672" s="4" t="str">
        <f>HubVN_ID</f>
        <v>LECVNHĐ</v>
      </c>
      <c r="E672" s="4">
        <v>2.0</v>
      </c>
      <c r="F672" s="4">
        <v>1.3</v>
      </c>
      <c r="G672" s="5" t="s">
        <v>2013</v>
      </c>
      <c r="H672" s="4" t="s">
        <v>32</v>
      </c>
      <c r="I672" s="6">
        <v>77000.0</v>
      </c>
      <c r="J672" s="7">
        <v>44644.73819444444</v>
      </c>
      <c r="K672" s="8">
        <v>44651.447222222225</v>
      </c>
      <c r="L672" s="7">
        <v>44652.42916666667</v>
      </c>
      <c r="M672" s="4"/>
      <c r="N672" s="9" t="s">
        <v>33</v>
      </c>
      <c r="O672" s="4">
        <v>0.0</v>
      </c>
      <c r="P672" s="4" t="s">
        <v>64</v>
      </c>
      <c r="Q672" s="10">
        <v>1.0</v>
      </c>
      <c r="R672" s="11">
        <f>Enduser_Deliverytime-Order_Create_Time</f>
        <v>7.690972222</v>
      </c>
      <c r="S672" s="11">
        <f>Enduser_Plan_Deliverytime-Order_Create_Time</f>
        <v>6.709027778</v>
      </c>
      <c r="T672" s="11">
        <f>Enduser_Deliverytime-HubVN_Pickup_Time</f>
        <v>0.07847222222</v>
      </c>
      <c r="U672" s="12">
        <f>HubVN_Receiving_Time-HubCN_Pickup_Time</f>
        <v>3.002083333</v>
      </c>
      <c r="V672" s="12">
        <f>Plan_HubVN_Receiving_Time-Plan_HubCN_Pickup_Time</f>
        <v>3.002777778</v>
      </c>
      <c r="W672" s="4" t="s">
        <v>137</v>
      </c>
      <c r="X672" s="13" t="str">
        <f>IF(LEFT(Khu_Vực,4)="Quận","Quận","Huyện")</f>
        <v>Quận</v>
      </c>
      <c r="Y672" s="13" t="str">
        <f>IFS(Grossweight&lt;=1,"A",AND(1&lt;Grossweight,Grossweight&lt;=2),"B",AND(2&lt;Grossweight,Grossweight&lt;=3),"C",AND(3&lt;Grossweight,Grossweight&lt;=4),"D",Grossweight&gt;=4,"E")</f>
        <v>B</v>
      </c>
      <c r="Z67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14300</v>
      </c>
      <c r="AA672"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67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14300</v>
      </c>
      <c r="AC672" s="14">
        <f>IF(Carrier_2="ECLogistics",0.167,IF(Carrier_2="LogExpress",0.139,0.104))</f>
        <v>0.104</v>
      </c>
    </row>
    <row r="673" ht="15.75" customHeight="1">
      <c r="A673" s="15" t="s">
        <v>2014</v>
      </c>
      <c r="B673" s="15" t="s">
        <v>267</v>
      </c>
      <c r="C673" s="15">
        <v>130165.0</v>
      </c>
      <c r="D673" s="15" t="str">
        <f>HubVN_ID</f>
        <v>LECVNLB</v>
      </c>
      <c r="E673" s="15">
        <v>1.0</v>
      </c>
      <c r="F673" s="15">
        <v>1.2</v>
      </c>
      <c r="G673" s="16" t="s">
        <v>2015</v>
      </c>
      <c r="H673" s="15" t="s">
        <v>32</v>
      </c>
      <c r="I673" s="17">
        <v>138000.0</v>
      </c>
      <c r="J673" s="18">
        <v>44650.402083333334</v>
      </c>
      <c r="K673" s="19">
        <v>44653.680555555555</v>
      </c>
      <c r="L673" s="18">
        <v>44657.62708333333</v>
      </c>
      <c r="M673" s="15"/>
      <c r="N673" s="21" t="s">
        <v>33</v>
      </c>
      <c r="O673" s="15">
        <v>0.0</v>
      </c>
      <c r="P673" s="15" t="s">
        <v>34</v>
      </c>
      <c r="Q673" s="22">
        <v>3.0</v>
      </c>
      <c r="R673" s="23">
        <f>Enduser_Deliverytime-Order_Create_Time</f>
        <v>7.225</v>
      </c>
      <c r="S673" s="23">
        <f>Enduser_Plan_Deliverytime-Order_Create_Time</f>
        <v>3.278472222</v>
      </c>
      <c r="T673" s="23">
        <f>Enduser_Deliverytime-HubVN_Pickup_Time</f>
        <v>0.2069444444</v>
      </c>
      <c r="U673" s="24">
        <f>HubVN_Receiving_Time-HubCN_Pickup_Time</f>
        <v>5.004166667</v>
      </c>
      <c r="V673" s="24">
        <f>Plan_HubVN_Receiving_Time-Plan_HubCN_Pickup_Time</f>
        <v>3.004861111</v>
      </c>
      <c r="W673" s="15" t="s">
        <v>71</v>
      </c>
      <c r="X673" s="25" t="str">
        <f>IF(LEFT(Khu_Vực,4)="Quận","Quận","Huyện")</f>
        <v>Quận</v>
      </c>
      <c r="Y673" s="25" t="str">
        <f>IFS(Grossweight&lt;=1,"A",AND(1&lt;Grossweight,Grossweight&lt;=2),"B",AND(2&lt;Grossweight,Grossweight&lt;=3),"C",AND(3&lt;Grossweight,Grossweight&lt;=4),"D",Grossweight&gt;=4,"E")</f>
        <v>B</v>
      </c>
      <c r="Z67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12000</v>
      </c>
      <c r="AA673"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67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13200</v>
      </c>
      <c r="AC673" s="26">
        <f>IF(Carrier_2="ECLogistics",0.167,IF(Carrier_2="LogExpress",0.139,0.104))</f>
        <v>0.104</v>
      </c>
    </row>
    <row r="674" ht="15.75" customHeight="1">
      <c r="A674" s="4" t="s">
        <v>2016</v>
      </c>
      <c r="B674" s="4" t="s">
        <v>2017</v>
      </c>
      <c r="C674" s="4">
        <v>130011.0</v>
      </c>
      <c r="D674" s="4" t="str">
        <f>HubVN_ID</f>
        <v>LECVNLB</v>
      </c>
      <c r="E674" s="4">
        <v>2.0</v>
      </c>
      <c r="F674" s="4">
        <v>1.8</v>
      </c>
      <c r="G674" s="5" t="s">
        <v>2018</v>
      </c>
      <c r="H674" s="4" t="s">
        <v>32</v>
      </c>
      <c r="I674" s="6">
        <v>187000.0</v>
      </c>
      <c r="J674" s="7">
        <v>44648.27361111111</v>
      </c>
      <c r="K674" s="8">
        <v>44654.41805555556</v>
      </c>
      <c r="L674" s="7">
        <v>44655.61875</v>
      </c>
      <c r="M674" s="4"/>
      <c r="N674" s="9" t="s">
        <v>33</v>
      </c>
      <c r="O674" s="4">
        <v>0.0</v>
      </c>
      <c r="P674" s="4" t="s">
        <v>34</v>
      </c>
      <c r="Q674" s="10">
        <v>1.0</v>
      </c>
      <c r="R674" s="11">
        <f>Enduser_Deliverytime-Order_Create_Time</f>
        <v>7.345138889</v>
      </c>
      <c r="S674" s="11">
        <f>Enduser_Plan_Deliverytime-Order_Create_Time</f>
        <v>6.144444444</v>
      </c>
      <c r="T674" s="11">
        <f>Enduser_Deliverytime-HubVN_Pickup_Time</f>
        <v>0.2034722222</v>
      </c>
      <c r="U674" s="12">
        <f>HubVN_Receiving_Time-HubCN_Pickup_Time</f>
        <v>3.001388889</v>
      </c>
      <c r="V674" s="12">
        <f>Plan_HubVN_Receiving_Time-Plan_HubCN_Pickup_Time</f>
        <v>1.503472222</v>
      </c>
      <c r="W674" s="4" t="s">
        <v>57</v>
      </c>
      <c r="X674" s="13" t="str">
        <f>IF(LEFT(Khu_Vực,4)="Quận","Quận","Huyện")</f>
        <v>Quận</v>
      </c>
      <c r="Y674" s="13" t="str">
        <f>IFS(Grossweight&lt;=1,"A",AND(1&lt;Grossweight,Grossweight&lt;=2),"B",AND(2&lt;Grossweight,Grossweight&lt;=3),"C",AND(3&lt;Grossweight,Grossweight&lt;=4),"D",Grossweight&gt;=4,"E")</f>
        <v>B</v>
      </c>
      <c r="Z67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18000</v>
      </c>
      <c r="AA674"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67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19800</v>
      </c>
      <c r="AC674" s="14">
        <f>IF(Carrier_2="ECLogistics",0.167,IF(Carrier_2="LogExpress",0.139,0.104))</f>
        <v>0.104</v>
      </c>
    </row>
    <row r="675" ht="15.75" customHeight="1">
      <c r="A675" s="15" t="s">
        <v>2019</v>
      </c>
      <c r="B675" s="15" t="s">
        <v>2020</v>
      </c>
      <c r="C675" s="15">
        <v>130158.0</v>
      </c>
      <c r="D675" s="15" t="str">
        <f>HubVN_ID</f>
        <v>LECVNLB</v>
      </c>
      <c r="E675" s="15">
        <v>2.0</v>
      </c>
      <c r="F675" s="15">
        <v>0.3</v>
      </c>
      <c r="G675" s="16" t="s">
        <v>2021</v>
      </c>
      <c r="H675" s="15" t="s">
        <v>32</v>
      </c>
      <c r="I675" s="17">
        <v>25000.0</v>
      </c>
      <c r="J675" s="18">
        <v>44644.683333333334</v>
      </c>
      <c r="K675" s="19">
        <v>44651.67638888889</v>
      </c>
      <c r="L675" s="18">
        <v>44652.48541666667</v>
      </c>
      <c r="M675" s="15"/>
      <c r="N675" s="21" t="s">
        <v>33</v>
      </c>
      <c r="O675" s="15">
        <v>0.0</v>
      </c>
      <c r="P675" s="15" t="s">
        <v>40</v>
      </c>
      <c r="Q675" s="22">
        <v>1.0</v>
      </c>
      <c r="R675" s="23">
        <f>Enduser_Deliverytime-Order_Create_Time</f>
        <v>7.802083333</v>
      </c>
      <c r="S675" s="23">
        <f>Enduser_Plan_Deliverytime-Order_Create_Time</f>
        <v>6.993055556</v>
      </c>
      <c r="T675" s="23">
        <f>Enduser_Deliverytime-HubVN_Pickup_Time</f>
        <v>0.1243055556</v>
      </c>
      <c r="U675" s="24">
        <f>HubVN_Receiving_Time-HubCN_Pickup_Time</f>
        <v>3.002777778</v>
      </c>
      <c r="V675" s="24">
        <f>Plan_HubVN_Receiving_Time-Plan_HubCN_Pickup_Time</f>
        <v>3.005555556</v>
      </c>
      <c r="W675" s="15" t="s">
        <v>97</v>
      </c>
      <c r="X675" s="25" t="str">
        <f>IF(LEFT(Khu_Vực,4)="Quận","Quận","Huyện")</f>
        <v>Quận</v>
      </c>
      <c r="Y675" s="25" t="str">
        <f>IFS(Grossweight&lt;=1,"A",AND(1&lt;Grossweight,Grossweight&lt;=2),"B",AND(2&lt;Grossweight,Grossweight&lt;=3),"C",AND(3&lt;Grossweight,Grossweight&lt;=4),"D",Grossweight&gt;=4,"E")</f>
        <v>A</v>
      </c>
      <c r="Z67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6000</v>
      </c>
      <c r="AA675"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67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6000</v>
      </c>
      <c r="AC675" s="26">
        <f>IF(Carrier_2="ECLogistics",0.167,IF(Carrier_2="LogExpress",0.139,0.104))</f>
        <v>0.139</v>
      </c>
    </row>
    <row r="676" ht="15.75" customHeight="1">
      <c r="A676" s="4" t="s">
        <v>2022</v>
      </c>
      <c r="B676" s="4" t="s">
        <v>2023</v>
      </c>
      <c r="C676" s="4">
        <v>130158.0</v>
      </c>
      <c r="D676" s="4" t="str">
        <f>HubVN_ID</f>
        <v>LECVNLB</v>
      </c>
      <c r="E676" s="4">
        <v>2.0</v>
      </c>
      <c r="F676" s="4">
        <v>3.9</v>
      </c>
      <c r="G676" s="5" t="s">
        <v>2024</v>
      </c>
      <c r="H676" s="4" t="s">
        <v>32</v>
      </c>
      <c r="I676" s="6">
        <v>153300.0</v>
      </c>
      <c r="J676" s="7">
        <v>44649.32013888889</v>
      </c>
      <c r="K676" s="8">
        <v>44652.68194444444</v>
      </c>
      <c r="L676" s="7">
        <v>44653.4625</v>
      </c>
      <c r="M676" s="4"/>
      <c r="N676" s="9" t="s">
        <v>33</v>
      </c>
      <c r="O676" s="4">
        <v>0.0</v>
      </c>
      <c r="P676" s="4" t="s">
        <v>40</v>
      </c>
      <c r="Q676" s="10">
        <v>3.0</v>
      </c>
      <c r="R676" s="11">
        <f>Enduser_Deliverytime-Order_Create_Time</f>
        <v>4.142361111</v>
      </c>
      <c r="S676" s="11">
        <f>Enduser_Plan_Deliverytime-Order_Create_Time</f>
        <v>3.361805556</v>
      </c>
      <c r="T676" s="11">
        <f>Enduser_Deliverytime-HubVN_Pickup_Time</f>
        <v>0.1236111111</v>
      </c>
      <c r="U676" s="12">
        <f>HubVN_Receiving_Time-HubCN_Pickup_Time</f>
        <v>2.00625</v>
      </c>
      <c r="V676" s="12">
        <f>Plan_HubVN_Receiving_Time-Plan_HubCN_Pickup_Time</f>
        <v>1.502083333</v>
      </c>
      <c r="W676" s="4" t="s">
        <v>124</v>
      </c>
      <c r="X676" s="13" t="str">
        <f>IF(LEFT(Khu_Vực,4)="Quận","Quận","Huyện")</f>
        <v>Quận</v>
      </c>
      <c r="Y676" s="13" t="str">
        <f>IFS(Grossweight&lt;=1,"A",AND(1&lt;Grossweight,Grossweight&lt;=2),"B",AND(2&lt;Grossweight,Grossweight&lt;=3),"C",AND(3&lt;Grossweight,Grossweight&lt;=4),"D",Grossweight&gt;=4,"E")</f>
        <v>D</v>
      </c>
      <c r="Z67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62250</v>
      </c>
      <c r="AA67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67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39000</v>
      </c>
      <c r="AC676" s="14">
        <f>IF(Carrier_2="ECLogistics",0.167,IF(Carrier_2="LogExpress",0.139,0.104))</f>
        <v>0.167</v>
      </c>
    </row>
    <row r="677" ht="15.75" customHeight="1">
      <c r="A677" s="15" t="s">
        <v>2025</v>
      </c>
      <c r="B677" s="15" t="s">
        <v>2026</v>
      </c>
      <c r="C677" s="15">
        <v>130400.0</v>
      </c>
      <c r="D677" s="15" t="str">
        <f>HubVN_ID</f>
        <v>LECVNLB</v>
      </c>
      <c r="E677" s="15">
        <v>4.0</v>
      </c>
      <c r="F677" s="15">
        <v>1.2</v>
      </c>
      <c r="G677" s="16" t="s">
        <v>2027</v>
      </c>
      <c r="H677" s="15" t="s">
        <v>32</v>
      </c>
      <c r="I677" s="17">
        <v>37031.0</v>
      </c>
      <c r="J677" s="18">
        <v>44649.83263888889</v>
      </c>
      <c r="K677" s="19">
        <v>44655.425</v>
      </c>
      <c r="L677" s="18">
        <v>44655.73055555556</v>
      </c>
      <c r="M677" s="15"/>
      <c r="N677" s="21" t="s">
        <v>33</v>
      </c>
      <c r="O677" s="15">
        <v>0.0</v>
      </c>
      <c r="P677" s="15" t="s">
        <v>64</v>
      </c>
      <c r="Q677" s="22">
        <v>3.0</v>
      </c>
      <c r="R677" s="23">
        <f>Enduser_Deliverytime-Order_Create_Time</f>
        <v>5.897916667</v>
      </c>
      <c r="S677" s="23">
        <f>Enduser_Plan_Deliverytime-Order_Create_Time</f>
        <v>5.592361111</v>
      </c>
      <c r="T677" s="23">
        <f>Enduser_Deliverytime-HubVN_Pickup_Time</f>
        <v>0.1194444444</v>
      </c>
      <c r="U677" s="24">
        <f>HubVN_Receiving_Time-HubCN_Pickup_Time</f>
        <v>3.005555556</v>
      </c>
      <c r="V677" s="24">
        <f>Plan_HubVN_Receiving_Time-Plan_HubCN_Pickup_Time</f>
        <v>2.002083333</v>
      </c>
      <c r="W677" s="15" t="s">
        <v>57</v>
      </c>
      <c r="X677" s="25" t="str">
        <f>IF(LEFT(Khu_Vực,4)="Quận","Quận","Huyện")</f>
        <v>Quận</v>
      </c>
      <c r="Y677" s="25" t="str">
        <f>IFS(Grossweight&lt;=1,"A",AND(1&lt;Grossweight,Grossweight&lt;=2),"B",AND(2&lt;Grossweight,Grossweight&lt;=3),"C",AND(3&lt;Grossweight,Grossweight&lt;=4),"D",Grossweight&gt;=4,"E")</f>
        <v>B</v>
      </c>
      <c r="Z67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13200</v>
      </c>
      <c r="AA677"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67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13200</v>
      </c>
      <c r="AC677" s="26">
        <f>IF(Carrier_2="ECLogistics",0.167,IF(Carrier_2="LogExpress",0.139,0.104))</f>
        <v>0.104</v>
      </c>
    </row>
    <row r="678" ht="15.75" customHeight="1">
      <c r="A678" s="4" t="s">
        <v>2028</v>
      </c>
      <c r="B678" s="4" t="s">
        <v>2029</v>
      </c>
      <c r="C678" s="4">
        <v>130344.0</v>
      </c>
      <c r="D678" s="4" t="str">
        <f>HubVN_ID</f>
        <v>LECVNTL</v>
      </c>
      <c r="E678" s="4">
        <v>4.0</v>
      </c>
      <c r="F678" s="4">
        <v>2.9</v>
      </c>
      <c r="G678" s="5" t="s">
        <v>2030</v>
      </c>
      <c r="H678" s="4" t="s">
        <v>53</v>
      </c>
      <c r="I678" s="6">
        <v>0.0</v>
      </c>
      <c r="J678" s="7">
        <v>44649.16458333333</v>
      </c>
      <c r="K678" s="8">
        <v>44653.63888888889</v>
      </c>
      <c r="L678" s="7">
        <v>44654.42291666667</v>
      </c>
      <c r="M678" s="4"/>
      <c r="N678" s="9" t="s">
        <v>33</v>
      </c>
      <c r="O678" s="4">
        <v>0.0</v>
      </c>
      <c r="P678" s="4" t="s">
        <v>64</v>
      </c>
      <c r="Q678" s="10">
        <v>3.0</v>
      </c>
      <c r="R678" s="11">
        <f>Enduser_Deliverytime-Order_Create_Time</f>
        <v>5.258333333</v>
      </c>
      <c r="S678" s="11">
        <f>Enduser_Plan_Deliverytime-Order_Create_Time</f>
        <v>4.474305556</v>
      </c>
      <c r="T678" s="11">
        <f>Enduser_Deliverytime-HubVN_Pickup_Time</f>
        <v>0.03888888889</v>
      </c>
      <c r="U678" s="12">
        <f>HubVN_Receiving_Time-HubCN_Pickup_Time</f>
        <v>4.004166667</v>
      </c>
      <c r="V678" s="12">
        <f>Plan_HubVN_Receiving_Time-Plan_HubCN_Pickup_Time</f>
        <v>3.004166667</v>
      </c>
      <c r="W678" s="4" t="s">
        <v>49</v>
      </c>
      <c r="X678" s="13" t="str">
        <f>IF(LEFT(Khu_Vực,4)="Quận","Quận","Huyện")</f>
        <v>Quận</v>
      </c>
      <c r="Y678" s="13" t="str">
        <f>IFS(Grossweight&lt;=1,"A",AND(1&lt;Grossweight,Grossweight&lt;=2),"B",AND(2&lt;Grossweight,Grossweight&lt;=3),"C",AND(3&lt;Grossweight,Grossweight&lt;=4),"D",Grossweight&gt;=4,"E")</f>
        <v>C</v>
      </c>
      <c r="Z67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63400</v>
      </c>
      <c r="AA67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67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29000</v>
      </c>
      <c r="AC678" s="14">
        <f>IF(Carrier_2="ECLogistics",0.167,IF(Carrier_2="LogExpress",0.139,0.104))</f>
        <v>0.167</v>
      </c>
    </row>
    <row r="679" ht="15.75" customHeight="1">
      <c r="A679" s="15" t="s">
        <v>2031</v>
      </c>
      <c r="B679" s="15" t="s">
        <v>2032</v>
      </c>
      <c r="C679" s="15">
        <v>130067.0</v>
      </c>
      <c r="D679" s="15" t="str">
        <f>HubVN_ID</f>
        <v>LECVNLB</v>
      </c>
      <c r="E679" s="15">
        <v>4.0</v>
      </c>
      <c r="F679" s="15">
        <v>1.5</v>
      </c>
      <c r="G679" s="16" t="s">
        <v>2033</v>
      </c>
      <c r="H679" s="15" t="s">
        <v>32</v>
      </c>
      <c r="I679" s="17">
        <v>25000.0</v>
      </c>
      <c r="J679" s="18">
        <v>44650.53472222222</v>
      </c>
      <c r="K679" s="19">
        <v>44654.68125</v>
      </c>
      <c r="L679" s="18">
        <v>44654.739583333336</v>
      </c>
      <c r="M679" s="15"/>
      <c r="N679" s="21" t="s">
        <v>33</v>
      </c>
      <c r="O679" s="15">
        <v>0.0</v>
      </c>
      <c r="P679" s="15" t="s">
        <v>34</v>
      </c>
      <c r="Q679" s="22">
        <v>3.0</v>
      </c>
      <c r="R679" s="23">
        <f>Enduser_Deliverytime-Order_Create_Time</f>
        <v>4.204861111</v>
      </c>
      <c r="S679" s="23">
        <f>Enduser_Plan_Deliverytime-Order_Create_Time</f>
        <v>4.146527778</v>
      </c>
      <c r="T679" s="23">
        <f>Enduser_Deliverytime-HubVN_Pickup_Time</f>
        <v>0.07986111112</v>
      </c>
      <c r="U679" s="24">
        <f>HubVN_Receiving_Time-HubCN_Pickup_Time</f>
        <v>1.835416667</v>
      </c>
      <c r="V679" s="24">
        <f>Plan_HubVN_Receiving_Time-Plan_HubCN_Pickup_Time</f>
        <v>3.500694444</v>
      </c>
      <c r="W679" s="15" t="s">
        <v>71</v>
      </c>
      <c r="X679" s="25" t="str">
        <f>IF(LEFT(Khu_Vực,4)="Quận","Quận","Huyện")</f>
        <v>Quận</v>
      </c>
      <c r="Y679" s="25" t="str">
        <f>IFS(Grossweight&lt;=1,"A",AND(1&lt;Grossweight,Grossweight&lt;=2),"B",AND(2&lt;Grossweight,Grossweight&lt;=3),"C",AND(3&lt;Grossweight,Grossweight&lt;=4),"D",Grossweight&gt;=4,"E")</f>
        <v>B</v>
      </c>
      <c r="Z67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15000</v>
      </c>
      <c r="AA679"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67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16500</v>
      </c>
      <c r="AC679" s="26">
        <f>IF(Carrier_2="ECLogistics",0.167,IF(Carrier_2="LogExpress",0.139,0.104))</f>
        <v>0.104</v>
      </c>
    </row>
    <row r="680" ht="15.75" customHeight="1">
      <c r="A680" s="4" t="s">
        <v>2034</v>
      </c>
      <c r="B680" s="4" t="s">
        <v>2035</v>
      </c>
      <c r="C680" s="4">
        <v>130373.0</v>
      </c>
      <c r="D680" s="4" t="str">
        <f>HubVN_ID</f>
        <v>LECVNLB</v>
      </c>
      <c r="E680" s="4">
        <v>5.0</v>
      </c>
      <c r="F680" s="4">
        <v>1.0</v>
      </c>
      <c r="G680" s="5" t="s">
        <v>2036</v>
      </c>
      <c r="H680" s="4" t="s">
        <v>32</v>
      </c>
      <c r="I680" s="6">
        <v>2500.0</v>
      </c>
      <c r="J680" s="7">
        <v>44647.72361111111</v>
      </c>
      <c r="K680" s="8">
        <v>44653.66736111111</v>
      </c>
      <c r="L680" s="7">
        <v>44654.47777777778</v>
      </c>
      <c r="M680" s="4"/>
      <c r="N680" s="9" t="s">
        <v>33</v>
      </c>
      <c r="O680" s="4">
        <v>0.0</v>
      </c>
      <c r="P680" s="4" t="s">
        <v>40</v>
      </c>
      <c r="Q680" s="10">
        <v>2.0</v>
      </c>
      <c r="R680" s="11">
        <f>Enduser_Deliverytime-Order_Create_Time</f>
        <v>6.754166667</v>
      </c>
      <c r="S680" s="11">
        <f>Enduser_Plan_Deliverytime-Order_Create_Time</f>
        <v>5.94375</v>
      </c>
      <c r="T680" s="11">
        <f>Enduser_Deliverytime-HubVN_Pickup_Time</f>
        <v>0.1215277778</v>
      </c>
      <c r="U680" s="12">
        <f>HubVN_Receiving_Time-HubCN_Pickup_Time</f>
        <v>4.004861111</v>
      </c>
      <c r="V680" s="12">
        <f>Plan_HubVN_Receiving_Time-Plan_HubCN_Pickup_Time</f>
        <v>3.000694444</v>
      </c>
      <c r="W680" s="4" t="s">
        <v>57</v>
      </c>
      <c r="X680" s="13" t="str">
        <f>IF(LEFT(Khu_Vực,4)="Quận","Quận","Huyện")</f>
        <v>Quận</v>
      </c>
      <c r="Y680" s="13" t="str">
        <f>IFS(Grossweight&lt;=1,"A",AND(1&lt;Grossweight,Grossweight&lt;=2),"B",AND(2&lt;Grossweight,Grossweight&lt;=3),"C",AND(3&lt;Grossweight,Grossweight&lt;=4),"D",Grossweight&gt;=4,"E")</f>
        <v>A</v>
      </c>
      <c r="Z68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20000</v>
      </c>
      <c r="AA680"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68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680" s="14">
        <f>IF(Carrier_2="ECLogistics",0.167,IF(Carrier_2="LogExpress",0.139,0.104))</f>
        <v>0.139</v>
      </c>
    </row>
    <row r="681" ht="15.75" customHeight="1">
      <c r="A681" s="15" t="s">
        <v>2037</v>
      </c>
      <c r="B681" s="15" t="s">
        <v>541</v>
      </c>
      <c r="C681" s="15">
        <v>130411.0</v>
      </c>
      <c r="D681" s="15" t="str">
        <f>HubVN_ID</f>
        <v>LECVNLB</v>
      </c>
      <c r="E681" s="15">
        <v>5.0</v>
      </c>
      <c r="F681" s="15">
        <v>1.1</v>
      </c>
      <c r="G681" s="16" t="s">
        <v>2038</v>
      </c>
      <c r="H681" s="15" t="s">
        <v>32</v>
      </c>
      <c r="I681" s="17">
        <v>173900.0</v>
      </c>
      <c r="J681" s="18">
        <v>44648.86319444444</v>
      </c>
      <c r="K681" s="19">
        <v>44653.41527777778</v>
      </c>
      <c r="L681" s="18">
        <v>44653.725694444445</v>
      </c>
      <c r="M681" s="15"/>
      <c r="N681" s="21" t="s">
        <v>33</v>
      </c>
      <c r="O681" s="15">
        <v>0.0</v>
      </c>
      <c r="P681" s="15" t="s">
        <v>34</v>
      </c>
      <c r="Q681" s="22">
        <v>3.0</v>
      </c>
      <c r="R681" s="23">
        <f>Enduser_Deliverytime-Order_Create_Time</f>
        <v>4.8625</v>
      </c>
      <c r="S681" s="23">
        <f>Enduser_Plan_Deliverytime-Order_Create_Time</f>
        <v>4.552083333</v>
      </c>
      <c r="T681" s="23">
        <f>Enduser_Deliverytime-HubVN_Pickup_Time</f>
        <v>0.08194444444</v>
      </c>
      <c r="U681" s="24">
        <f>HubVN_Receiving_Time-HubCN_Pickup_Time</f>
        <v>4.004861111</v>
      </c>
      <c r="V681" s="24">
        <f>Plan_HubVN_Receiving_Time-Plan_HubCN_Pickup_Time</f>
        <v>3.50625</v>
      </c>
      <c r="W681" s="15" t="s">
        <v>93</v>
      </c>
      <c r="X681" s="25" t="str">
        <f>IF(LEFT(Khu_Vực,4)="Quận","Quận","Huyện")</f>
        <v>Quận</v>
      </c>
      <c r="Y681" s="25" t="str">
        <f>IFS(Grossweight&lt;=1,"A",AND(1&lt;Grossweight,Grossweight&lt;=2),"B",AND(2&lt;Grossweight,Grossweight&lt;=3),"C",AND(3&lt;Grossweight,Grossweight&lt;=4),"D",Grossweight&gt;=4,"E")</f>
        <v>B</v>
      </c>
      <c r="Z68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11000</v>
      </c>
      <c r="AA681"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68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12100</v>
      </c>
      <c r="AC681" s="26">
        <f>IF(Carrier_2="ECLogistics",0.167,IF(Carrier_2="LogExpress",0.139,0.104))</f>
        <v>0.104</v>
      </c>
    </row>
    <row r="682" ht="15.75" customHeight="1">
      <c r="A682" s="4" t="s">
        <v>2039</v>
      </c>
      <c r="B682" s="4" t="s">
        <v>2040</v>
      </c>
      <c r="C682" s="4">
        <v>130430.0</v>
      </c>
      <c r="D682" s="4" t="str">
        <f>HubVN_ID</f>
        <v>LECVNHĐ</v>
      </c>
      <c r="E682" s="4">
        <v>3.0</v>
      </c>
      <c r="F682" s="4">
        <v>2.9</v>
      </c>
      <c r="G682" s="5" t="s">
        <v>2041</v>
      </c>
      <c r="H682" s="4" t="s">
        <v>32</v>
      </c>
      <c r="I682" s="6">
        <v>226000.0</v>
      </c>
      <c r="J682" s="7">
        <v>44651.57361111111</v>
      </c>
      <c r="K682" s="8">
        <v>44654.470138888886</v>
      </c>
      <c r="L682" s="7">
        <v>44658.48611111111</v>
      </c>
      <c r="M682" s="4"/>
      <c r="N682" s="9" t="s">
        <v>33</v>
      </c>
      <c r="O682" s="4">
        <v>0.0</v>
      </c>
      <c r="P682" s="4" t="s">
        <v>64</v>
      </c>
      <c r="Q682" s="10">
        <v>4.0</v>
      </c>
      <c r="R682" s="11">
        <f>Enduser_Deliverytime-Order_Create_Time</f>
        <v>6.9125</v>
      </c>
      <c r="S682" s="11">
        <f>Enduser_Plan_Deliverytime-Order_Create_Time</f>
        <v>2.896527778</v>
      </c>
      <c r="T682" s="11">
        <f>Enduser_Deliverytime-HubVN_Pickup_Time</f>
        <v>0.1229166667</v>
      </c>
      <c r="U682" s="12">
        <f>HubVN_Receiving_Time-HubCN_Pickup_Time</f>
        <v>5.002083333</v>
      </c>
      <c r="V682" s="12">
        <f>Plan_HubVN_Receiving_Time-Plan_HubCN_Pickup_Time</f>
        <v>1.504861111</v>
      </c>
      <c r="W682" s="4" t="s">
        <v>211</v>
      </c>
      <c r="X682" s="13" t="str">
        <f>IF(LEFT(Khu_Vực,4)="Quận","Quận","Huyện")</f>
        <v>Huyện</v>
      </c>
      <c r="Y682" s="13" t="str">
        <f>IFS(Grossweight&lt;=1,"A",AND(1&lt;Grossweight,Grossweight&lt;=2),"B",AND(2&lt;Grossweight,Grossweight&lt;=3),"C",AND(3&lt;Grossweight,Grossweight&lt;=4),"D",Grossweight&gt;=4,"E")</f>
        <v>C</v>
      </c>
      <c r="Z68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63400</v>
      </c>
      <c r="AA682"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68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29000</v>
      </c>
      <c r="AC682" s="14">
        <f>IF(Carrier_2="ECLogistics",0.167,IF(Carrier_2="LogExpress",0.139,0.104))</f>
        <v>0.167</v>
      </c>
    </row>
    <row r="683" ht="15.75" customHeight="1">
      <c r="A683" s="15" t="s">
        <v>2042</v>
      </c>
      <c r="B683" s="15" t="s">
        <v>1916</v>
      </c>
      <c r="C683" s="15">
        <v>130401.0</v>
      </c>
      <c r="D683" s="15" t="str">
        <f>HubVN_ID</f>
        <v>LECVNLB</v>
      </c>
      <c r="E683" s="15">
        <v>2.0</v>
      </c>
      <c r="F683" s="15">
        <v>0.1</v>
      </c>
      <c r="G683" s="16" t="s">
        <v>2043</v>
      </c>
      <c r="H683" s="15" t="s">
        <v>32</v>
      </c>
      <c r="I683" s="17">
        <v>1149300.0</v>
      </c>
      <c r="J683" s="18">
        <v>44649.17013888889</v>
      </c>
      <c r="K683" s="19">
        <v>44653.686111111114</v>
      </c>
      <c r="L683" s="18">
        <v>44654.62291666667</v>
      </c>
      <c r="M683" s="15"/>
      <c r="N683" s="21" t="s">
        <v>33</v>
      </c>
      <c r="O683" s="15">
        <v>0.0</v>
      </c>
      <c r="P683" s="15" t="s">
        <v>34</v>
      </c>
      <c r="Q683" s="22">
        <v>3.0</v>
      </c>
      <c r="R683" s="23">
        <f>Enduser_Deliverytime-Order_Create_Time</f>
        <v>5.452777778</v>
      </c>
      <c r="S683" s="23">
        <f>Enduser_Plan_Deliverytime-Order_Create_Time</f>
        <v>4.515972222</v>
      </c>
      <c r="T683" s="23">
        <f>Enduser_Deliverytime-HubVN_Pickup_Time</f>
        <v>0.2069444444</v>
      </c>
      <c r="U683" s="24">
        <f>HubVN_Receiving_Time-HubCN_Pickup_Time</f>
        <v>4.001388889</v>
      </c>
      <c r="V683" s="24">
        <f>Plan_HubVN_Receiving_Time-Plan_HubCN_Pickup_Time</f>
        <v>1.504861111</v>
      </c>
      <c r="W683" s="15" t="s">
        <v>120</v>
      </c>
      <c r="X683" s="25" t="str">
        <f>IF(LEFT(Khu_Vực,4)="Quận","Quận","Huyện")</f>
        <v>Quận</v>
      </c>
      <c r="Y683" s="25" t="str">
        <f>IFS(Grossweight&lt;=1,"A",AND(1&lt;Grossweight,Grossweight&lt;=2),"B",AND(2&lt;Grossweight,Grossweight&lt;=3),"C",AND(3&lt;Grossweight,Grossweight&lt;=4),"D",Grossweight&gt;=4,"E")</f>
        <v>A</v>
      </c>
      <c r="Z68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800</v>
      </c>
      <c r="AA683"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68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v>
      </c>
      <c r="AC683" s="26">
        <f>IF(Carrier_2="ECLogistics",0.167,IF(Carrier_2="LogExpress",0.139,0.104))</f>
        <v>0.139</v>
      </c>
    </row>
    <row r="684" ht="15.75" customHeight="1">
      <c r="A684" s="4" t="s">
        <v>2044</v>
      </c>
      <c r="B684" s="4" t="s">
        <v>2045</v>
      </c>
      <c r="C684" s="4">
        <v>130442.0</v>
      </c>
      <c r="D684" s="4" t="str">
        <f>HubVN_ID</f>
        <v>LECVNTL</v>
      </c>
      <c r="E684" s="4">
        <v>3.0</v>
      </c>
      <c r="F684" s="4">
        <v>1.1</v>
      </c>
      <c r="G684" s="5" t="s">
        <v>2046</v>
      </c>
      <c r="H684" s="4" t="s">
        <v>32</v>
      </c>
      <c r="I684" s="6">
        <v>99250.0</v>
      </c>
      <c r="J684" s="7">
        <v>44648.899305555555</v>
      </c>
      <c r="K684" s="8">
        <v>44653.63402777778</v>
      </c>
      <c r="L684" s="7">
        <v>44653.86875</v>
      </c>
      <c r="M684" s="4"/>
      <c r="N684" s="9" t="s">
        <v>33</v>
      </c>
      <c r="O684" s="4">
        <v>0.0</v>
      </c>
      <c r="P684" s="4" t="s">
        <v>34</v>
      </c>
      <c r="Q684" s="10">
        <v>3.0</v>
      </c>
      <c r="R684" s="11">
        <f>Enduser_Deliverytime-Order_Create_Time</f>
        <v>4.969444444</v>
      </c>
      <c r="S684" s="11">
        <f>Enduser_Plan_Deliverytime-Order_Create_Time</f>
        <v>4.734722222</v>
      </c>
      <c r="T684" s="11">
        <f>Enduser_Deliverytime-HubVN_Pickup_Time</f>
        <v>0.2451388889</v>
      </c>
      <c r="U684" s="12">
        <f>HubVN_Receiving_Time-HubCN_Pickup_Time</f>
        <v>4.002083333</v>
      </c>
      <c r="V684" s="12">
        <f>Plan_HubVN_Receiving_Time-Plan_HubCN_Pickup_Time</f>
        <v>3.004166667</v>
      </c>
      <c r="W684" s="4" t="s">
        <v>49</v>
      </c>
      <c r="X684" s="13" t="str">
        <f>IF(LEFT(Khu_Vực,4)="Quận","Quận","Huyện")</f>
        <v>Quận</v>
      </c>
      <c r="Y684" s="13" t="str">
        <f>IFS(Grossweight&lt;=1,"A",AND(1&lt;Grossweight,Grossweight&lt;=2),"B",AND(2&lt;Grossweight,Grossweight&lt;=3),"C",AND(3&lt;Grossweight,Grossweight&lt;=4),"D",Grossweight&gt;=4,"E")</f>
        <v>B</v>
      </c>
      <c r="Z68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11000</v>
      </c>
      <c r="AA684"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68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12100</v>
      </c>
      <c r="AC684" s="14">
        <f>IF(Carrier_2="ECLogistics",0.167,IF(Carrier_2="LogExpress",0.139,0.104))</f>
        <v>0.104</v>
      </c>
    </row>
    <row r="685" ht="15.75" customHeight="1">
      <c r="A685" s="15" t="s">
        <v>2047</v>
      </c>
      <c r="B685" s="15" t="s">
        <v>2048</v>
      </c>
      <c r="C685" s="15">
        <v>130161.0</v>
      </c>
      <c r="D685" s="15" t="str">
        <f>HubVN_ID</f>
        <v>LECVNLB</v>
      </c>
      <c r="E685" s="15">
        <v>2.0</v>
      </c>
      <c r="F685" s="15">
        <v>1.1</v>
      </c>
      <c r="G685" s="16" t="s">
        <v>2049</v>
      </c>
      <c r="H685" s="15" t="s">
        <v>32</v>
      </c>
      <c r="I685" s="17">
        <v>220400.0</v>
      </c>
      <c r="J685" s="18">
        <v>44649.38263888889</v>
      </c>
      <c r="K685" s="19">
        <v>44652.396527777775</v>
      </c>
      <c r="L685" s="18">
        <v>44653.44236111111</v>
      </c>
      <c r="M685" s="15"/>
      <c r="N685" s="21" t="s">
        <v>33</v>
      </c>
      <c r="O685" s="15">
        <v>0.0</v>
      </c>
      <c r="P685" s="15" t="s">
        <v>64</v>
      </c>
      <c r="Q685" s="22">
        <v>3.0</v>
      </c>
      <c r="R685" s="23">
        <f>Enduser_Deliverytime-Order_Create_Time</f>
        <v>4.059722222</v>
      </c>
      <c r="S685" s="23">
        <f>Enduser_Plan_Deliverytime-Order_Create_Time</f>
        <v>3.013888889</v>
      </c>
      <c r="T685" s="23">
        <f>Enduser_Deliverytime-HubVN_Pickup_Time</f>
        <v>0.08263888889</v>
      </c>
      <c r="U685" s="24">
        <f>HubVN_Receiving_Time-HubCN_Pickup_Time</f>
        <v>2.005555556</v>
      </c>
      <c r="V685" s="24">
        <f>Plan_HubVN_Receiving_Time-Plan_HubCN_Pickup_Time</f>
        <v>1.501388889</v>
      </c>
      <c r="W685" s="15" t="s">
        <v>124</v>
      </c>
      <c r="X685" s="25" t="str">
        <f>IF(LEFT(Khu_Vực,4)="Quận","Quận","Huyện")</f>
        <v>Quận</v>
      </c>
      <c r="Y685" s="25" t="str">
        <f>IFS(Grossweight&lt;=1,"A",AND(1&lt;Grossweight,Grossweight&lt;=2),"B",AND(2&lt;Grossweight,Grossweight&lt;=3),"C",AND(3&lt;Grossweight,Grossweight&lt;=4),"D",Grossweight&gt;=4,"E")</f>
        <v>B</v>
      </c>
      <c r="Z68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12100</v>
      </c>
      <c r="AA685"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68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12100</v>
      </c>
      <c r="AC685" s="26">
        <f>IF(Carrier_2="ECLogistics",0.167,IF(Carrier_2="LogExpress",0.139,0.104))</f>
        <v>0.104</v>
      </c>
    </row>
    <row r="686" ht="15.75" customHeight="1">
      <c r="A686" s="4" t="s">
        <v>2050</v>
      </c>
      <c r="B686" s="4" t="s">
        <v>2051</v>
      </c>
      <c r="C686" s="4">
        <v>130208.0</v>
      </c>
      <c r="D686" s="4" t="str">
        <f>HubVN_ID</f>
        <v>LECVNLB</v>
      </c>
      <c r="E686" s="4">
        <v>4.0</v>
      </c>
      <c r="F686" s="4">
        <v>1.2</v>
      </c>
      <c r="G686" s="5" t="s">
        <v>2052</v>
      </c>
      <c r="H686" s="4" t="s">
        <v>32</v>
      </c>
      <c r="I686" s="6">
        <v>10299.0</v>
      </c>
      <c r="J686" s="7">
        <v>44649.8375</v>
      </c>
      <c r="K686" s="8">
        <v>44655.68472222222</v>
      </c>
      <c r="L686" s="7">
        <v>44655.708333333336</v>
      </c>
      <c r="M686" s="4"/>
      <c r="N686" s="9" t="s">
        <v>33</v>
      </c>
      <c r="O686" s="4">
        <v>0.0</v>
      </c>
      <c r="P686" s="4" t="s">
        <v>34</v>
      </c>
      <c r="Q686" s="10">
        <v>3.0</v>
      </c>
      <c r="R686" s="11">
        <f>Enduser_Deliverytime-Order_Create_Time</f>
        <v>5.870833333</v>
      </c>
      <c r="S686" s="11">
        <f>Enduser_Plan_Deliverytime-Order_Create_Time</f>
        <v>5.847222222</v>
      </c>
      <c r="T686" s="11">
        <f>Enduser_Deliverytime-HubVN_Pickup_Time</f>
        <v>0.07708333334</v>
      </c>
      <c r="U686" s="12">
        <f>HubVN_Receiving_Time-HubCN_Pickup_Time</f>
        <v>3.000694444</v>
      </c>
      <c r="V686" s="12">
        <f>Plan_HubVN_Receiving_Time-Plan_HubCN_Pickup_Time</f>
        <v>3.502083333</v>
      </c>
      <c r="W686" s="4" t="s">
        <v>71</v>
      </c>
      <c r="X686" s="13" t="str">
        <f>IF(LEFT(Khu_Vực,4)="Quận","Quận","Huyện")</f>
        <v>Quận</v>
      </c>
      <c r="Y686" s="13" t="str">
        <f>IFS(Grossweight&lt;=1,"A",AND(1&lt;Grossweight,Grossweight&lt;=2),"B",AND(2&lt;Grossweight,Grossweight&lt;=3),"C",AND(3&lt;Grossweight,Grossweight&lt;=4),"D",Grossweight&gt;=4,"E")</f>
        <v>B</v>
      </c>
      <c r="Z68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12000</v>
      </c>
      <c r="AA686"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68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13200</v>
      </c>
      <c r="AC686" s="14">
        <f>IF(Carrier_2="ECLogistics",0.167,IF(Carrier_2="LogExpress",0.139,0.104))</f>
        <v>0.104</v>
      </c>
    </row>
    <row r="687" ht="15.75" customHeight="1">
      <c r="A687" s="15" t="s">
        <v>2053</v>
      </c>
      <c r="B687" s="15" t="s">
        <v>2054</v>
      </c>
      <c r="C687" s="15">
        <v>130437.0</v>
      </c>
      <c r="D687" s="15" t="str">
        <f>HubVN_ID</f>
        <v>LECVNLB</v>
      </c>
      <c r="E687" s="15">
        <v>1.0</v>
      </c>
      <c r="F687" s="15">
        <v>1.3</v>
      </c>
      <c r="G687" s="16" t="s">
        <v>2055</v>
      </c>
      <c r="H687" s="15" t="s">
        <v>32</v>
      </c>
      <c r="I687" s="17">
        <v>86500.0</v>
      </c>
      <c r="J687" s="18">
        <v>44651.131944444445</v>
      </c>
      <c r="K687" s="19">
        <v>44654.40625</v>
      </c>
      <c r="L687" s="18">
        <v>44660.700694444444</v>
      </c>
      <c r="M687" s="15"/>
      <c r="N687" s="21" t="s">
        <v>33</v>
      </c>
      <c r="O687" s="15">
        <v>0.0</v>
      </c>
      <c r="P687" s="15" t="s">
        <v>40</v>
      </c>
      <c r="Q687" s="22">
        <v>3.0</v>
      </c>
      <c r="R687" s="23">
        <f>Enduser_Deliverytime-Order_Create_Time</f>
        <v>9.56875</v>
      </c>
      <c r="S687" s="23">
        <f>Enduser_Plan_Deliverytime-Order_Create_Time</f>
        <v>3.274305556</v>
      </c>
      <c r="T687" s="23">
        <f>Enduser_Deliverytime-HubVN_Pickup_Time</f>
        <v>0.3097222222</v>
      </c>
      <c r="U687" s="24">
        <f>HubVN_Receiving_Time-HubCN_Pickup_Time</f>
        <v>7.001388889</v>
      </c>
      <c r="V687" s="24">
        <f>Plan_HubVN_Receiving_Time-Plan_HubCN_Pickup_Time</f>
        <v>1.50625</v>
      </c>
      <c r="W687" s="15" t="s">
        <v>120</v>
      </c>
      <c r="X687" s="25" t="str">
        <f>IF(LEFT(Khu_Vực,4)="Quận","Quận","Huyện")</f>
        <v>Quận</v>
      </c>
      <c r="Y687" s="25" t="str">
        <f>IFS(Grossweight&lt;=1,"A",AND(1&lt;Grossweight,Grossweight&lt;=2),"B",AND(2&lt;Grossweight,Grossweight&lt;=3),"C",AND(3&lt;Grossweight,Grossweight&lt;=4),"D",Grossweight&gt;=4,"E")</f>
        <v>B</v>
      </c>
      <c r="Z68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26000</v>
      </c>
      <c r="AA687"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68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14300</v>
      </c>
      <c r="AC687" s="26">
        <f>IF(Carrier_2="ECLogistics",0.167,IF(Carrier_2="LogExpress",0.139,0.104))</f>
        <v>0.104</v>
      </c>
    </row>
    <row r="688" ht="15.75" customHeight="1">
      <c r="A688" s="4" t="s">
        <v>2056</v>
      </c>
      <c r="B688" s="4" t="s">
        <v>2057</v>
      </c>
      <c r="C688" s="4">
        <v>130043.0</v>
      </c>
      <c r="D688" s="4" t="str">
        <f>HubVN_ID</f>
        <v>LECVNLB</v>
      </c>
      <c r="E688" s="4">
        <v>4.0</v>
      </c>
      <c r="F688" s="4">
        <v>2.4</v>
      </c>
      <c r="G688" s="5" t="s">
        <v>2058</v>
      </c>
      <c r="H688" s="4" t="s">
        <v>32</v>
      </c>
      <c r="I688" s="6">
        <v>131800.0</v>
      </c>
      <c r="J688" s="7">
        <v>44648.89027777778</v>
      </c>
      <c r="K688" s="8">
        <v>44653.66805555556</v>
      </c>
      <c r="L688" s="7">
        <v>44654.62152777778</v>
      </c>
      <c r="M688" s="4"/>
      <c r="N688" s="9" t="s">
        <v>33</v>
      </c>
      <c r="O688" s="4">
        <v>0.0</v>
      </c>
      <c r="P688" s="4" t="s">
        <v>34</v>
      </c>
      <c r="Q688" s="10">
        <v>3.0</v>
      </c>
      <c r="R688" s="11">
        <f>Enduser_Deliverytime-Order_Create_Time</f>
        <v>5.73125</v>
      </c>
      <c r="S688" s="11">
        <f>Enduser_Plan_Deliverytime-Order_Create_Time</f>
        <v>4.777777778</v>
      </c>
      <c r="T688" s="11">
        <f>Enduser_Deliverytime-HubVN_Pickup_Time</f>
        <v>0.20625</v>
      </c>
      <c r="U688" s="12">
        <f>HubVN_Receiving_Time-HubCN_Pickup_Time</f>
        <v>4.004166667</v>
      </c>
      <c r="V688" s="12">
        <f>Plan_HubVN_Receiving_Time-Plan_HubCN_Pickup_Time</f>
        <v>1.504861111</v>
      </c>
      <c r="W688" s="4" t="s">
        <v>124</v>
      </c>
      <c r="X688" s="13" t="str">
        <f>IF(LEFT(Khu_Vực,4)="Quận","Quận","Huyện")</f>
        <v>Quận</v>
      </c>
      <c r="Y688" s="13" t="str">
        <f>IFS(Grossweight&lt;=1,"A",AND(1&lt;Grossweight,Grossweight&lt;=2),"B",AND(2&lt;Grossweight,Grossweight&lt;=3),"C",AND(3&lt;Grossweight,Grossweight&lt;=4),"D",Grossweight&gt;=4,"E")</f>
        <v>C</v>
      </c>
      <c r="Z68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24000</v>
      </c>
      <c r="AA68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68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24000</v>
      </c>
      <c r="AC688" s="14">
        <f>IF(Carrier_2="ECLogistics",0.167,IF(Carrier_2="LogExpress",0.139,0.104))</f>
        <v>0.167</v>
      </c>
    </row>
    <row r="689" ht="15.75" customHeight="1">
      <c r="A689" s="15" t="s">
        <v>2059</v>
      </c>
      <c r="B689" s="15" t="s">
        <v>2060</v>
      </c>
      <c r="C689" s="15">
        <v>130348.0</v>
      </c>
      <c r="D689" s="15" t="str">
        <f>HubVN_ID</f>
        <v>LECVNLB</v>
      </c>
      <c r="E689" s="15">
        <v>4.0</v>
      </c>
      <c r="F689" s="15">
        <v>2.0</v>
      </c>
      <c r="G689" s="16" t="s">
        <v>2061</v>
      </c>
      <c r="H689" s="15" t="s">
        <v>32</v>
      </c>
      <c r="I689" s="17">
        <v>140250.0</v>
      </c>
      <c r="J689" s="18">
        <v>44647.38055555556</v>
      </c>
      <c r="K689" s="19">
        <v>44652.40625</v>
      </c>
      <c r="L689" s="18">
        <v>44652.72361111111</v>
      </c>
      <c r="M689" s="15"/>
      <c r="N689" s="21" t="s">
        <v>33</v>
      </c>
      <c r="O689" s="15">
        <v>0.0</v>
      </c>
      <c r="P689" s="15" t="s">
        <v>34</v>
      </c>
      <c r="Q689" s="22">
        <v>3.0</v>
      </c>
      <c r="R689" s="23">
        <f>Enduser_Deliverytime-Order_Create_Time</f>
        <v>5.343055556</v>
      </c>
      <c r="S689" s="23">
        <f>Enduser_Plan_Deliverytime-Order_Create_Time</f>
        <v>5.025694444</v>
      </c>
      <c r="T689" s="23">
        <f>Enduser_Deliverytime-HubVN_Pickup_Time</f>
        <v>0.07916666667</v>
      </c>
      <c r="U689" s="24">
        <f>HubVN_Receiving_Time-HubCN_Pickup_Time</f>
        <v>3.002083333</v>
      </c>
      <c r="V689" s="24">
        <f>Plan_HubVN_Receiving_Time-Plan_HubCN_Pickup_Time</f>
        <v>1.502083333</v>
      </c>
      <c r="W689" s="15" t="s">
        <v>120</v>
      </c>
      <c r="X689" s="25" t="str">
        <f>IF(LEFT(Khu_Vực,4)="Quận","Quận","Huyện")</f>
        <v>Quận</v>
      </c>
      <c r="Y689" s="25" t="str">
        <f>IFS(Grossweight&lt;=1,"A",AND(1&lt;Grossweight,Grossweight&lt;=2),"B",AND(2&lt;Grossweight,Grossweight&lt;=3),"C",AND(3&lt;Grossweight,Grossweight&lt;=4),"D",Grossweight&gt;=4,"E")</f>
        <v>B</v>
      </c>
      <c r="Z68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20000</v>
      </c>
      <c r="AA689"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68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22000</v>
      </c>
      <c r="AC689" s="26">
        <f>IF(Carrier_2="ECLogistics",0.167,IF(Carrier_2="LogExpress",0.139,0.104))</f>
        <v>0.104</v>
      </c>
    </row>
    <row r="690" ht="15.75" customHeight="1">
      <c r="A690" s="4" t="s">
        <v>2062</v>
      </c>
      <c r="B690" s="4" t="s">
        <v>2063</v>
      </c>
      <c r="C690" s="4">
        <v>130202.0</v>
      </c>
      <c r="D690" s="4" t="str">
        <f>HubVN_ID</f>
        <v>LECVNHĐ</v>
      </c>
      <c r="E690" s="4">
        <v>5.0</v>
      </c>
      <c r="F690" s="4">
        <v>4.0</v>
      </c>
      <c r="G690" s="5" t="s">
        <v>2064</v>
      </c>
      <c r="H690" s="4" t="s">
        <v>32</v>
      </c>
      <c r="I690" s="6">
        <v>37500.0</v>
      </c>
      <c r="J690" s="7">
        <v>44648.35972222222</v>
      </c>
      <c r="K690" s="8">
        <v>44655.44583333333</v>
      </c>
      <c r="L690" s="7">
        <v>44655.7375</v>
      </c>
      <c r="M690" s="4"/>
      <c r="N690" s="9" t="s">
        <v>33</v>
      </c>
      <c r="O690" s="4">
        <v>0.0</v>
      </c>
      <c r="P690" s="4" t="s">
        <v>34</v>
      </c>
      <c r="Q690" s="10">
        <v>1.0</v>
      </c>
      <c r="R690" s="11">
        <f>Enduser_Deliverytime-Order_Create_Time</f>
        <v>7.377777778</v>
      </c>
      <c r="S690" s="11">
        <f>Enduser_Plan_Deliverytime-Order_Create_Time</f>
        <v>7.086111111</v>
      </c>
      <c r="T690" s="11">
        <f>Enduser_Deliverytime-HubVN_Pickup_Time</f>
        <v>0.08055555556</v>
      </c>
      <c r="U690" s="12">
        <f>HubVN_Receiving_Time-HubCN_Pickup_Time</f>
        <v>3.000694444</v>
      </c>
      <c r="V690" s="12">
        <f>Plan_HubVN_Receiving_Time-Plan_HubCN_Pickup_Time</f>
        <v>3.001388889</v>
      </c>
      <c r="W690" s="4" t="s">
        <v>45</v>
      </c>
      <c r="X690" s="13" t="str">
        <f>IF(LEFT(Khu_Vực,4)="Quận","Quận","Huyện")</f>
        <v>Quận</v>
      </c>
      <c r="Y690" s="13" t="str">
        <f>IFS(Grossweight&lt;=1,"A",AND(1&lt;Grossweight,Grossweight&lt;=2),"B",AND(2&lt;Grossweight,Grossweight&lt;=3),"C",AND(3&lt;Grossweight,Grossweight&lt;=4),"D",Grossweight&gt;=4,"E")</f>
        <v>D</v>
      </c>
      <c r="Z69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40000</v>
      </c>
      <c r="AA69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69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40000</v>
      </c>
      <c r="AC690" s="14">
        <f>IF(Carrier_2="ECLogistics",0.167,IF(Carrier_2="LogExpress",0.139,0.104))</f>
        <v>0.167</v>
      </c>
    </row>
    <row r="691" ht="15.75" customHeight="1">
      <c r="A691" s="15" t="s">
        <v>2065</v>
      </c>
      <c r="B691" s="15" t="s">
        <v>2066</v>
      </c>
      <c r="C691" s="15">
        <v>130407.0</v>
      </c>
      <c r="D691" s="15" t="str">
        <f>HubVN_ID</f>
        <v>LECVNLB</v>
      </c>
      <c r="E691" s="15">
        <v>5.0</v>
      </c>
      <c r="F691" s="15">
        <v>1.1</v>
      </c>
      <c r="G691" s="16" t="s">
        <v>2067</v>
      </c>
      <c r="H691" s="15" t="s">
        <v>32</v>
      </c>
      <c r="I691" s="17">
        <v>53000.0</v>
      </c>
      <c r="J691" s="18">
        <v>44646.83194444444</v>
      </c>
      <c r="K691" s="19">
        <v>44651.65625</v>
      </c>
      <c r="L691" s="18">
        <v>44652.74166666667</v>
      </c>
      <c r="M691" s="15"/>
      <c r="N691" s="21" t="s">
        <v>33</v>
      </c>
      <c r="O691" s="15">
        <v>0.0</v>
      </c>
      <c r="P691" s="15" t="s">
        <v>64</v>
      </c>
      <c r="Q691" s="22">
        <v>3.0</v>
      </c>
      <c r="R691" s="23">
        <f>Enduser_Deliverytime-Order_Create_Time</f>
        <v>5.909722222</v>
      </c>
      <c r="S691" s="23">
        <f>Enduser_Plan_Deliverytime-Order_Create_Time</f>
        <v>4.824305556</v>
      </c>
      <c r="T691" s="23">
        <f>Enduser_Deliverytime-HubVN_Pickup_Time</f>
        <v>0.1618055556</v>
      </c>
      <c r="U691" s="24">
        <f>HubVN_Receiving_Time-HubCN_Pickup_Time</f>
        <v>3.000694444</v>
      </c>
      <c r="V691" s="24">
        <f>Plan_HubVN_Receiving_Time-Plan_HubCN_Pickup_Time</f>
        <v>3.002777778</v>
      </c>
      <c r="W691" s="15" t="s">
        <v>35</v>
      </c>
      <c r="X691" s="25" t="str">
        <f>IF(LEFT(Khu_Vực,4)="Quận","Quận","Huyện")</f>
        <v>Quận</v>
      </c>
      <c r="Y691" s="25" t="str">
        <f>IFS(Grossweight&lt;=1,"A",AND(1&lt;Grossweight,Grossweight&lt;=2),"B",AND(2&lt;Grossweight,Grossweight&lt;=3),"C",AND(3&lt;Grossweight,Grossweight&lt;=4),"D",Grossweight&gt;=4,"E")</f>
        <v>B</v>
      </c>
      <c r="Z69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12100</v>
      </c>
      <c r="AA691"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69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12100</v>
      </c>
      <c r="AC691" s="26">
        <f>IF(Carrier_2="ECLogistics",0.167,IF(Carrier_2="LogExpress",0.139,0.104))</f>
        <v>0.104</v>
      </c>
    </row>
    <row r="692" ht="15.75" customHeight="1">
      <c r="A692" s="4" t="s">
        <v>2068</v>
      </c>
      <c r="B692" s="4" t="s">
        <v>732</v>
      </c>
      <c r="C692" s="4">
        <v>130432.0</v>
      </c>
      <c r="D692" s="4" t="str">
        <f>HubVN_ID</f>
        <v>LECVNLB</v>
      </c>
      <c r="E692" s="4">
        <v>5.0</v>
      </c>
      <c r="F692" s="4">
        <v>4.0</v>
      </c>
      <c r="G692" s="5" t="s">
        <v>2069</v>
      </c>
      <c r="H692" s="4" t="s">
        <v>32</v>
      </c>
      <c r="I692" s="6">
        <v>81500.0</v>
      </c>
      <c r="J692" s="7">
        <v>44645.38402777778</v>
      </c>
      <c r="K692" s="8">
        <v>44652.666666666664</v>
      </c>
      <c r="L692" s="7">
        <v>44652.660416666666</v>
      </c>
      <c r="M692" s="4"/>
      <c r="N692" s="9" t="s">
        <v>33</v>
      </c>
      <c r="O692" s="4">
        <v>0.0</v>
      </c>
      <c r="P692" s="4" t="s">
        <v>40</v>
      </c>
      <c r="Q692" s="10">
        <v>1.0</v>
      </c>
      <c r="R692" s="11">
        <f>Enduser_Deliverytime-Order_Create_Time</f>
        <v>7.276388889</v>
      </c>
      <c r="S692" s="11">
        <f>Enduser_Plan_Deliverytime-Order_Create_Time</f>
        <v>7.282638889</v>
      </c>
      <c r="T692" s="11">
        <f>Enduser_Deliverytime-HubVN_Pickup_Time</f>
        <v>0.0875</v>
      </c>
      <c r="U692" s="12">
        <f>HubVN_Receiving_Time-HubCN_Pickup_Time</f>
        <v>3.00625</v>
      </c>
      <c r="V692" s="12">
        <f>Plan_HubVN_Receiving_Time-Plan_HubCN_Pickup_Time</f>
        <v>2.004166667</v>
      </c>
      <c r="W692" s="4" t="s">
        <v>97</v>
      </c>
      <c r="X692" s="13" t="str">
        <f>IF(LEFT(Khu_Vực,4)="Quận","Quận","Huyện")</f>
        <v>Quận</v>
      </c>
      <c r="Y692" s="13" t="str">
        <f>IFS(Grossweight&lt;=1,"A",AND(1&lt;Grossweight,Grossweight&lt;=2),"B",AND(2&lt;Grossweight,Grossweight&lt;=3),"C",AND(3&lt;Grossweight,Grossweight&lt;=4),"D",Grossweight&gt;=4,"E")</f>
        <v>D</v>
      </c>
      <c r="Z69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62500</v>
      </c>
      <c r="AA692"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69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40000</v>
      </c>
      <c r="AC692" s="14">
        <f>IF(Carrier_2="ECLogistics",0.167,IF(Carrier_2="LogExpress",0.139,0.104))</f>
        <v>0.167</v>
      </c>
    </row>
    <row r="693" ht="15.75" customHeight="1">
      <c r="A693" s="15" t="s">
        <v>2070</v>
      </c>
      <c r="B693" s="15" t="s">
        <v>2071</v>
      </c>
      <c r="C693" s="15">
        <v>130164.0</v>
      </c>
      <c r="D693" s="15" t="str">
        <f>HubVN_ID</f>
        <v>LECVNLB</v>
      </c>
      <c r="E693" s="15">
        <v>3.0</v>
      </c>
      <c r="F693" s="15">
        <v>1.1</v>
      </c>
      <c r="G693" s="16" t="s">
        <v>2072</v>
      </c>
      <c r="H693" s="15" t="s">
        <v>32</v>
      </c>
      <c r="I693" s="17">
        <v>131999.0</v>
      </c>
      <c r="J693" s="18">
        <v>44649.12152777778</v>
      </c>
      <c r="K693" s="19">
        <v>44654.65694444445</v>
      </c>
      <c r="L693" s="18">
        <v>44655.58819444444</v>
      </c>
      <c r="M693" s="15"/>
      <c r="N693" s="21" t="s">
        <v>33</v>
      </c>
      <c r="O693" s="15">
        <v>0.0</v>
      </c>
      <c r="P693" s="15" t="s">
        <v>34</v>
      </c>
      <c r="Q693" s="22">
        <v>2.0</v>
      </c>
      <c r="R693" s="23">
        <f>Enduser_Deliverytime-Order_Create_Time</f>
        <v>6.466666667</v>
      </c>
      <c r="S693" s="23">
        <f>Enduser_Plan_Deliverytime-Order_Create_Time</f>
        <v>5.535416667</v>
      </c>
      <c r="T693" s="23">
        <f>Enduser_Deliverytime-HubVN_Pickup_Time</f>
        <v>0.2055555555</v>
      </c>
      <c r="U693" s="24">
        <f>HubVN_Receiving_Time-HubCN_Pickup_Time</f>
        <v>3.00625</v>
      </c>
      <c r="V693" s="24">
        <f>Plan_HubVN_Receiving_Time-Plan_HubCN_Pickup_Time</f>
        <v>1.501388889</v>
      </c>
      <c r="W693" s="15" t="s">
        <v>120</v>
      </c>
      <c r="X693" s="25" t="str">
        <f>IF(LEFT(Khu_Vực,4)="Quận","Quận","Huyện")</f>
        <v>Quận</v>
      </c>
      <c r="Y693" s="25" t="str">
        <f>IFS(Grossweight&lt;=1,"A",AND(1&lt;Grossweight,Grossweight&lt;=2),"B",AND(2&lt;Grossweight,Grossweight&lt;=3),"C",AND(3&lt;Grossweight,Grossweight&lt;=4),"D",Grossweight&gt;=4,"E")</f>
        <v>B</v>
      </c>
      <c r="Z69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11000</v>
      </c>
      <c r="AA693"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69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12100</v>
      </c>
      <c r="AC693" s="26">
        <f>IF(Carrier_2="ECLogistics",0.167,IF(Carrier_2="LogExpress",0.139,0.104))</f>
        <v>0.104</v>
      </c>
    </row>
    <row r="694" ht="15.75" customHeight="1">
      <c r="A694" s="4" t="s">
        <v>2073</v>
      </c>
      <c r="B694" s="4" t="s">
        <v>1151</v>
      </c>
      <c r="C694" s="4">
        <v>130354.0</v>
      </c>
      <c r="D694" s="4" t="str">
        <f>HubVN_ID</f>
        <v>LECVNLB</v>
      </c>
      <c r="E694" s="4">
        <v>4.0</v>
      </c>
      <c r="F694" s="4">
        <v>3.4</v>
      </c>
      <c r="G694" s="5" t="s">
        <v>2074</v>
      </c>
      <c r="H694" s="4" t="s">
        <v>32</v>
      </c>
      <c r="I694" s="6">
        <v>29764.0</v>
      </c>
      <c r="J694" s="7">
        <v>44651.555555555555</v>
      </c>
      <c r="K694" s="8">
        <v>44654.65347222222</v>
      </c>
      <c r="L694" s="7">
        <v>44658.59305555555</v>
      </c>
      <c r="M694" s="4"/>
      <c r="N694" s="9" t="s">
        <v>33</v>
      </c>
      <c r="O694" s="4">
        <v>0.0</v>
      </c>
      <c r="P694" s="4" t="s">
        <v>34</v>
      </c>
      <c r="Q694" s="10">
        <v>3.0</v>
      </c>
      <c r="R694" s="11">
        <f>Enduser_Deliverytime-Order_Create_Time</f>
        <v>7.0375</v>
      </c>
      <c r="S694" s="11">
        <f>Enduser_Plan_Deliverytime-Order_Create_Time</f>
        <v>3.097916667</v>
      </c>
      <c r="T694" s="11">
        <f>Enduser_Deliverytime-HubVN_Pickup_Time</f>
        <v>0.2055555556</v>
      </c>
      <c r="U694" s="12">
        <f>HubVN_Receiving_Time-HubCN_Pickup_Time</f>
        <v>5.004166667</v>
      </c>
      <c r="V694" s="12">
        <f>Plan_HubVN_Receiving_Time-Plan_HubCN_Pickup_Time</f>
        <v>2.003472222</v>
      </c>
      <c r="W694" s="4" t="s">
        <v>35</v>
      </c>
      <c r="X694" s="13" t="str">
        <f>IF(LEFT(Khu_Vực,4)="Quận","Quận","Huyện")</f>
        <v>Quận</v>
      </c>
      <c r="Y694" s="13" t="str">
        <f>IFS(Grossweight&lt;=1,"A",AND(1&lt;Grossweight,Grossweight&lt;=2),"B",AND(2&lt;Grossweight,Grossweight&lt;=3),"C",AND(3&lt;Grossweight,Grossweight&lt;=4),"D",Grossweight&gt;=4,"E")</f>
        <v>D</v>
      </c>
      <c r="Z69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34000</v>
      </c>
      <c r="AA69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69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34000</v>
      </c>
      <c r="AC694" s="14">
        <f>IF(Carrier_2="ECLogistics",0.167,IF(Carrier_2="LogExpress",0.139,0.104))</f>
        <v>0.167</v>
      </c>
    </row>
    <row r="695" ht="15.75" customHeight="1">
      <c r="A695" s="15" t="s">
        <v>2075</v>
      </c>
      <c r="B695" s="15" t="s">
        <v>2076</v>
      </c>
      <c r="C695" s="15">
        <v>130366.0</v>
      </c>
      <c r="D695" s="15" t="str">
        <f>HubVN_ID</f>
        <v>LECVNTL</v>
      </c>
      <c r="E695" s="15">
        <v>5.0</v>
      </c>
      <c r="F695" s="15">
        <v>1.5</v>
      </c>
      <c r="G695" s="16" t="s">
        <v>2077</v>
      </c>
      <c r="H695" s="15" t="s">
        <v>53</v>
      </c>
      <c r="I695" s="17">
        <v>0.0</v>
      </c>
      <c r="J695" s="18">
        <v>44647.17638888889</v>
      </c>
      <c r="K695" s="19">
        <v>44654.748611111114</v>
      </c>
      <c r="L695" s="18">
        <v>44654.763194444444</v>
      </c>
      <c r="M695" s="15"/>
      <c r="N695" s="21" t="s">
        <v>33</v>
      </c>
      <c r="O695" s="15">
        <v>0.0</v>
      </c>
      <c r="P695" s="15" t="s">
        <v>40</v>
      </c>
      <c r="Q695" s="22">
        <v>1.0</v>
      </c>
      <c r="R695" s="23">
        <f>Enduser_Deliverytime-Order_Create_Time</f>
        <v>7.586805556</v>
      </c>
      <c r="S695" s="23">
        <f>Enduser_Plan_Deliverytime-Order_Create_Time</f>
        <v>7.572222222</v>
      </c>
      <c r="T695" s="23">
        <f>Enduser_Deliverytime-HubVN_Pickup_Time</f>
        <v>0.1451388889</v>
      </c>
      <c r="U695" s="24">
        <f>HubVN_Receiving_Time-HubCN_Pickup_Time</f>
        <v>3.504166667</v>
      </c>
      <c r="V695" s="24">
        <f>Plan_HubVN_Receiving_Time-Plan_HubCN_Pickup_Time</f>
        <v>3.504166667</v>
      </c>
      <c r="W695" s="15" t="s">
        <v>416</v>
      </c>
      <c r="X695" s="25" t="str">
        <f>IF(LEFT(Khu_Vực,4)="Quận","Quận","Huyện")</f>
        <v>Huyện</v>
      </c>
      <c r="Y695" s="25" t="str">
        <f>IFS(Grossweight&lt;=1,"A",AND(1&lt;Grossweight,Grossweight&lt;=2),"B",AND(2&lt;Grossweight,Grossweight&lt;=3),"C",AND(3&lt;Grossweight,Grossweight&lt;=4),"D",Grossweight&gt;=4,"E")</f>
        <v>B</v>
      </c>
      <c r="Z69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37500</v>
      </c>
      <c r="AA69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69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15000</v>
      </c>
      <c r="AC695" s="26">
        <f>IF(Carrier_2="ECLogistics",0.167,IF(Carrier_2="LogExpress",0.139,0.104))</f>
        <v>0.167</v>
      </c>
    </row>
    <row r="696" ht="15.75" customHeight="1">
      <c r="A696" s="4" t="s">
        <v>2078</v>
      </c>
      <c r="B696" s="4" t="s">
        <v>2079</v>
      </c>
      <c r="C696" s="4">
        <v>130407.0</v>
      </c>
      <c r="D696" s="4" t="str">
        <f>HubVN_ID</f>
        <v>LECVNTL</v>
      </c>
      <c r="E696" s="4">
        <v>2.0</v>
      </c>
      <c r="F696" s="4">
        <v>2.8</v>
      </c>
      <c r="G696" s="5" t="s">
        <v>2080</v>
      </c>
      <c r="H696" s="4" t="s">
        <v>32</v>
      </c>
      <c r="I696" s="6">
        <v>40000.0</v>
      </c>
      <c r="J696" s="7">
        <v>44648.85763888889</v>
      </c>
      <c r="K696" s="8">
        <v>44653.39513888889</v>
      </c>
      <c r="L696" s="7">
        <v>44653.71388888889</v>
      </c>
      <c r="M696" s="4"/>
      <c r="N696" s="9" t="s">
        <v>33</v>
      </c>
      <c r="O696" s="4">
        <v>0.0</v>
      </c>
      <c r="P696" s="4" t="s">
        <v>34</v>
      </c>
      <c r="Q696" s="10">
        <v>3.0</v>
      </c>
      <c r="R696" s="11">
        <f>Enduser_Deliverytime-Order_Create_Time</f>
        <v>4.85625</v>
      </c>
      <c r="S696" s="11">
        <f>Enduser_Plan_Deliverytime-Order_Create_Time</f>
        <v>4.5375</v>
      </c>
      <c r="T696" s="11">
        <f>Enduser_Deliverytime-HubVN_Pickup_Time</f>
        <v>0.07986111111</v>
      </c>
      <c r="U696" s="12">
        <f>HubVN_Receiving_Time-HubCN_Pickup_Time</f>
        <v>4.004166667</v>
      </c>
      <c r="V696" s="12">
        <f>Plan_HubVN_Receiving_Time-Plan_HubCN_Pickup_Time</f>
        <v>1.500694444</v>
      </c>
      <c r="W696" s="4" t="s">
        <v>49</v>
      </c>
      <c r="X696" s="13" t="str">
        <f>IF(LEFT(Khu_Vực,4)="Quận","Quận","Huyện")</f>
        <v>Quận</v>
      </c>
      <c r="Y696" s="13" t="str">
        <f>IFS(Grossweight&lt;=1,"A",AND(1&lt;Grossweight,Grossweight&lt;=2),"B",AND(2&lt;Grossweight,Grossweight&lt;=3),"C",AND(3&lt;Grossweight,Grossweight&lt;=4),"D",Grossweight&gt;=4,"E")</f>
        <v>C</v>
      </c>
      <c r="Z69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28000</v>
      </c>
      <c r="AA69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69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28000</v>
      </c>
      <c r="AC696" s="14">
        <f>IF(Carrier_2="ECLogistics",0.167,IF(Carrier_2="LogExpress",0.139,0.104))</f>
        <v>0.167</v>
      </c>
    </row>
    <row r="697" ht="15.75" customHeight="1">
      <c r="A697" s="15" t="s">
        <v>2081</v>
      </c>
      <c r="B697" s="15" t="s">
        <v>934</v>
      </c>
      <c r="C697" s="15">
        <v>130018.0</v>
      </c>
      <c r="D697" s="15" t="str">
        <f>HubVN_ID</f>
        <v>LECVNLB</v>
      </c>
      <c r="E697" s="15">
        <v>1.0</v>
      </c>
      <c r="F697" s="15">
        <v>2.0</v>
      </c>
      <c r="G697" s="16" t="s">
        <v>2082</v>
      </c>
      <c r="H697" s="15" t="s">
        <v>53</v>
      </c>
      <c r="I697" s="17">
        <v>0.0</v>
      </c>
      <c r="J697" s="18">
        <v>44649.268055555556</v>
      </c>
      <c r="K697" s="19">
        <v>44655.6625</v>
      </c>
      <c r="L697" s="18">
        <v>44655.70972222222</v>
      </c>
      <c r="M697" s="15"/>
      <c r="N697" s="21" t="s">
        <v>33</v>
      </c>
      <c r="O697" s="15">
        <v>0.0</v>
      </c>
      <c r="P697" s="15" t="s">
        <v>64</v>
      </c>
      <c r="Q697" s="22">
        <v>2.0</v>
      </c>
      <c r="R697" s="23">
        <f>Enduser_Deliverytime-Order_Create_Time</f>
        <v>6.441666667</v>
      </c>
      <c r="S697" s="23">
        <f>Enduser_Plan_Deliverytime-Order_Create_Time</f>
        <v>6.394444444</v>
      </c>
      <c r="T697" s="23">
        <f>Enduser_Deliverytime-HubVN_Pickup_Time</f>
        <v>0.08055555556</v>
      </c>
      <c r="U697" s="24">
        <f>HubVN_Receiving_Time-HubCN_Pickup_Time</f>
        <v>2.501388889</v>
      </c>
      <c r="V697" s="24">
        <f>Plan_HubVN_Receiving_Time-Plan_HubCN_Pickup_Time</f>
        <v>3.00625</v>
      </c>
      <c r="W697" s="15" t="s">
        <v>120</v>
      </c>
      <c r="X697" s="25" t="str">
        <f>IF(LEFT(Khu_Vực,4)="Quận","Quận","Huyện")</f>
        <v>Quận</v>
      </c>
      <c r="Y697" s="25" t="str">
        <f>IFS(Grossweight&lt;=1,"A",AND(1&lt;Grossweight,Grossweight&lt;=2),"B",AND(2&lt;Grossweight,Grossweight&lt;=3),"C",AND(3&lt;Grossweight,Grossweight&lt;=4),"D",Grossweight&gt;=4,"E")</f>
        <v>B</v>
      </c>
      <c r="Z69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22000</v>
      </c>
      <c r="AA697"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69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22000</v>
      </c>
      <c r="AC697" s="26">
        <f>IF(Carrier_2="ECLogistics",0.167,IF(Carrier_2="LogExpress",0.139,0.104))</f>
        <v>0.104</v>
      </c>
    </row>
    <row r="698" ht="15.75" customHeight="1">
      <c r="A698" s="4" t="s">
        <v>2083</v>
      </c>
      <c r="B698" s="4" t="s">
        <v>2084</v>
      </c>
      <c r="C698" s="4">
        <v>130362.0</v>
      </c>
      <c r="D698" s="4" t="str">
        <f>HubVN_ID</f>
        <v>LECVNLB</v>
      </c>
      <c r="E698" s="4">
        <v>4.0</v>
      </c>
      <c r="F698" s="4">
        <v>1.2</v>
      </c>
      <c r="G698" s="5" t="s">
        <v>2085</v>
      </c>
      <c r="H698" s="4" t="s">
        <v>53</v>
      </c>
      <c r="I698" s="6">
        <v>0.0</v>
      </c>
      <c r="J698" s="7">
        <v>44648.876388888886</v>
      </c>
      <c r="K698" s="8">
        <v>44653.67847222222</v>
      </c>
      <c r="L698" s="7">
        <v>44653.86388888889</v>
      </c>
      <c r="M698" s="4"/>
      <c r="N698" s="9" t="s">
        <v>33</v>
      </c>
      <c r="O698" s="4">
        <v>0.0</v>
      </c>
      <c r="P698" s="4" t="s">
        <v>34</v>
      </c>
      <c r="Q698" s="10">
        <v>3.0</v>
      </c>
      <c r="R698" s="11">
        <f>Enduser_Deliverytime-Order_Create_Time</f>
        <v>4.9875</v>
      </c>
      <c r="S698" s="11">
        <f>Enduser_Plan_Deliverytime-Order_Create_Time</f>
        <v>4.802083333</v>
      </c>
      <c r="T698" s="11">
        <f>Enduser_Deliverytime-HubVN_Pickup_Time</f>
        <v>0.2479166667</v>
      </c>
      <c r="U698" s="12">
        <f>HubVN_Receiving_Time-HubCN_Pickup_Time</f>
        <v>4.004166667</v>
      </c>
      <c r="V698" s="12">
        <f>Plan_HubVN_Receiving_Time-Plan_HubCN_Pickup_Time</f>
        <v>2.001388889</v>
      </c>
      <c r="W698" s="4" t="s">
        <v>57</v>
      </c>
      <c r="X698" s="13" t="str">
        <f>IF(LEFT(Khu_Vực,4)="Quận","Quận","Huyện")</f>
        <v>Quận</v>
      </c>
      <c r="Y698" s="13" t="str">
        <f>IFS(Grossweight&lt;=1,"A",AND(1&lt;Grossweight,Grossweight&lt;=2),"B",AND(2&lt;Grossweight,Grossweight&lt;=3),"C",AND(3&lt;Grossweight,Grossweight&lt;=4),"D",Grossweight&gt;=4,"E")</f>
        <v>B</v>
      </c>
      <c r="Z69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12000</v>
      </c>
      <c r="AA698"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69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13200</v>
      </c>
      <c r="AC698" s="14">
        <f>IF(Carrier_2="ECLogistics",0.167,IF(Carrier_2="LogExpress",0.139,0.104))</f>
        <v>0.104</v>
      </c>
    </row>
    <row r="699" ht="15.75" customHeight="1">
      <c r="A699" s="15" t="s">
        <v>2086</v>
      </c>
      <c r="B699" s="15" t="s">
        <v>2087</v>
      </c>
      <c r="C699" s="15">
        <v>130017.0</v>
      </c>
      <c r="D699" s="15" t="str">
        <f>HubVN_ID</f>
        <v>LECVNHĐ</v>
      </c>
      <c r="E699" s="15">
        <v>4.0</v>
      </c>
      <c r="F699" s="15">
        <v>0.2</v>
      </c>
      <c r="G699" s="16" t="s">
        <v>2088</v>
      </c>
      <c r="H699" s="15" t="s">
        <v>32</v>
      </c>
      <c r="I699" s="17">
        <v>88550.0</v>
      </c>
      <c r="J699" s="18">
        <v>44649.333333333336</v>
      </c>
      <c r="K699" s="19">
        <v>44655.694444444445</v>
      </c>
      <c r="L699" s="18">
        <v>44655.72361111111</v>
      </c>
      <c r="M699" s="15"/>
      <c r="N699" s="21" t="s">
        <v>33</v>
      </c>
      <c r="O699" s="15">
        <v>0.0</v>
      </c>
      <c r="P699" s="15" t="s">
        <v>34</v>
      </c>
      <c r="Q699" s="22">
        <v>2.0</v>
      </c>
      <c r="R699" s="23">
        <f>Enduser_Deliverytime-Order_Create_Time</f>
        <v>6.390277778</v>
      </c>
      <c r="S699" s="23">
        <f>Enduser_Plan_Deliverytime-Order_Create_Time</f>
        <v>6.361111111</v>
      </c>
      <c r="T699" s="23">
        <f>Enduser_Deliverytime-HubVN_Pickup_Time</f>
        <v>0.07708333334</v>
      </c>
      <c r="U699" s="24">
        <f>HubVN_Receiving_Time-HubCN_Pickup_Time</f>
        <v>2.501388889</v>
      </c>
      <c r="V699" s="24">
        <f>Plan_HubVN_Receiving_Time-Plan_HubCN_Pickup_Time</f>
        <v>3.504861111</v>
      </c>
      <c r="W699" s="15" t="s">
        <v>45</v>
      </c>
      <c r="X699" s="25" t="str">
        <f>IF(LEFT(Khu_Vực,4)="Quận","Quận","Huyện")</f>
        <v>Quận</v>
      </c>
      <c r="Y699" s="25" t="str">
        <f>IFS(Grossweight&lt;=1,"A",AND(1&lt;Grossweight,Grossweight&lt;=2),"B",AND(2&lt;Grossweight,Grossweight&lt;=3),"C",AND(3&lt;Grossweight,Grossweight&lt;=4),"D",Grossweight&gt;=4,"E")</f>
        <v>A</v>
      </c>
      <c r="Z69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v>
      </c>
      <c r="AA699"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69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v>
      </c>
      <c r="AC699" s="26">
        <f>IF(Carrier_2="ECLogistics",0.167,IF(Carrier_2="LogExpress",0.139,0.104))</f>
        <v>0.139</v>
      </c>
    </row>
    <row r="700" ht="15.75" customHeight="1">
      <c r="A700" s="4" t="s">
        <v>2089</v>
      </c>
      <c r="B700" s="4" t="s">
        <v>2090</v>
      </c>
      <c r="C700" s="4">
        <v>130458.0</v>
      </c>
      <c r="D700" s="4" t="str">
        <f>HubVN_ID</f>
        <v>LECVNTL</v>
      </c>
      <c r="E700" s="4">
        <v>3.0</v>
      </c>
      <c r="F700" s="4">
        <v>1.2</v>
      </c>
      <c r="G700" s="5" t="s">
        <v>2091</v>
      </c>
      <c r="H700" s="4" t="s">
        <v>32</v>
      </c>
      <c r="I700" s="6">
        <v>61500.0</v>
      </c>
      <c r="J700" s="7">
        <v>44647.18194444444</v>
      </c>
      <c r="K700" s="8">
        <v>44654.62708333333</v>
      </c>
      <c r="L700" s="7">
        <v>44654.736805555556</v>
      </c>
      <c r="M700" s="4"/>
      <c r="N700" s="9" t="s">
        <v>33</v>
      </c>
      <c r="O700" s="4">
        <v>0.0</v>
      </c>
      <c r="P700" s="4" t="s">
        <v>34</v>
      </c>
      <c r="Q700" s="10">
        <v>1.0</v>
      </c>
      <c r="R700" s="11">
        <f>Enduser_Deliverytime-Order_Create_Time</f>
        <v>7.554861111</v>
      </c>
      <c r="S700" s="11">
        <f>Enduser_Plan_Deliverytime-Order_Create_Time</f>
        <v>7.445138889</v>
      </c>
      <c r="T700" s="11">
        <f>Enduser_Deliverytime-HubVN_Pickup_Time</f>
        <v>0.08125</v>
      </c>
      <c r="U700" s="12">
        <f>HubVN_Receiving_Time-HubCN_Pickup_Time</f>
        <v>3.501388889</v>
      </c>
      <c r="V700" s="12">
        <f>Plan_HubVN_Receiving_Time-Plan_HubCN_Pickup_Time</f>
        <v>1.502777778</v>
      </c>
      <c r="W700" s="4" t="s">
        <v>41</v>
      </c>
      <c r="X700" s="13" t="str">
        <f>IF(LEFT(Khu_Vực,4)="Quận","Quận","Huyện")</f>
        <v>Huyện</v>
      </c>
      <c r="Y700" s="13" t="str">
        <f>IFS(Grossweight&lt;=1,"A",AND(1&lt;Grossweight,Grossweight&lt;=2),"B",AND(2&lt;Grossweight,Grossweight&lt;=3),"C",AND(3&lt;Grossweight,Grossweight&lt;=4),"D",Grossweight&gt;=4,"E")</f>
        <v>B</v>
      </c>
      <c r="Z70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12000</v>
      </c>
      <c r="AA70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70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12000</v>
      </c>
      <c r="AC700" s="14">
        <f>IF(Carrier_2="ECLogistics",0.167,IF(Carrier_2="LogExpress",0.139,0.104))</f>
        <v>0.167</v>
      </c>
    </row>
    <row r="701" ht="15.75" customHeight="1">
      <c r="A701" s="15" t="s">
        <v>2092</v>
      </c>
      <c r="B701" s="15" t="s">
        <v>2093</v>
      </c>
      <c r="C701" s="15">
        <v>130346.0</v>
      </c>
      <c r="D701" s="15" t="str">
        <f>HubVN_ID</f>
        <v>LECVNHĐ</v>
      </c>
      <c r="E701" s="15">
        <v>1.0</v>
      </c>
      <c r="F701" s="15">
        <v>3.9</v>
      </c>
      <c r="G701" s="16" t="s">
        <v>2094</v>
      </c>
      <c r="H701" s="15" t="s">
        <v>32</v>
      </c>
      <c r="I701" s="17">
        <v>348000.0</v>
      </c>
      <c r="J701" s="18">
        <v>44648.86041666667</v>
      </c>
      <c r="K701" s="19">
        <v>44653.69375</v>
      </c>
      <c r="L701" s="18">
        <v>44653.86597222222</v>
      </c>
      <c r="M701" s="15"/>
      <c r="N701" s="21" t="s">
        <v>33</v>
      </c>
      <c r="O701" s="15">
        <v>0.0</v>
      </c>
      <c r="P701" s="15" t="s">
        <v>34</v>
      </c>
      <c r="Q701" s="22">
        <v>3.0</v>
      </c>
      <c r="R701" s="23">
        <f>Enduser_Deliverytime-Order_Create_Time</f>
        <v>5.005555556</v>
      </c>
      <c r="S701" s="23">
        <f>Enduser_Plan_Deliverytime-Order_Create_Time</f>
        <v>4.833333333</v>
      </c>
      <c r="T701" s="23">
        <f>Enduser_Deliverytime-HubVN_Pickup_Time</f>
        <v>0.2465277778</v>
      </c>
      <c r="U701" s="24">
        <f>HubVN_Receiving_Time-HubCN_Pickup_Time</f>
        <v>4.00625</v>
      </c>
      <c r="V701" s="24">
        <f>Plan_HubVN_Receiving_Time-Plan_HubCN_Pickup_Time</f>
        <v>3.503472222</v>
      </c>
      <c r="W701" s="15" t="s">
        <v>137</v>
      </c>
      <c r="X701" s="25" t="str">
        <f>IF(LEFT(Khu_Vực,4)="Quận","Quận","Huyện")</f>
        <v>Quận</v>
      </c>
      <c r="Y701" s="25" t="str">
        <f>IFS(Grossweight&lt;=1,"A",AND(1&lt;Grossweight,Grossweight&lt;=2),"B",AND(2&lt;Grossweight,Grossweight&lt;=3),"C",AND(3&lt;Grossweight,Grossweight&lt;=4),"D",Grossweight&gt;=4,"E")</f>
        <v>D</v>
      </c>
      <c r="Z70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39000</v>
      </c>
      <c r="AA70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70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39000</v>
      </c>
      <c r="AC701" s="26">
        <f>IF(Carrier_2="ECLogistics",0.167,IF(Carrier_2="LogExpress",0.139,0.104))</f>
        <v>0.167</v>
      </c>
    </row>
    <row r="702" ht="15.75" customHeight="1">
      <c r="A702" s="4" t="s">
        <v>2095</v>
      </c>
      <c r="B702" s="4" t="s">
        <v>2096</v>
      </c>
      <c r="C702" s="4">
        <v>130411.0</v>
      </c>
      <c r="D702" s="4" t="str">
        <f>HubVN_ID</f>
        <v>LECVNLB</v>
      </c>
      <c r="E702" s="4">
        <v>1.0</v>
      </c>
      <c r="F702" s="4">
        <v>3.4</v>
      </c>
      <c r="G702" s="5" t="s">
        <v>2097</v>
      </c>
      <c r="H702" s="4" t="s">
        <v>32</v>
      </c>
      <c r="I702" s="6">
        <v>157000.0</v>
      </c>
      <c r="J702" s="7">
        <v>44651.55</v>
      </c>
      <c r="K702" s="8">
        <v>44654.42152777778</v>
      </c>
      <c r="L702" s="7">
        <v>44659.46944444445</v>
      </c>
      <c r="M702" s="4"/>
      <c r="N702" s="9" t="s">
        <v>33</v>
      </c>
      <c r="O702" s="4">
        <v>0.0</v>
      </c>
      <c r="P702" s="4" t="s">
        <v>40</v>
      </c>
      <c r="Q702" s="10">
        <v>4.0</v>
      </c>
      <c r="R702" s="11">
        <f>Enduser_Deliverytime-Order_Create_Time</f>
        <v>7.919444444</v>
      </c>
      <c r="S702" s="11">
        <f>Enduser_Plan_Deliverytime-Order_Create_Time</f>
        <v>2.871527778</v>
      </c>
      <c r="T702" s="11">
        <f>Enduser_Deliverytime-HubVN_Pickup_Time</f>
        <v>0.1194444444</v>
      </c>
      <c r="U702" s="12">
        <f>HubVN_Receiving_Time-HubCN_Pickup_Time</f>
        <v>6.000694444</v>
      </c>
      <c r="V702" s="12">
        <f>Plan_HubVN_Receiving_Time-Plan_HubCN_Pickup_Time</f>
        <v>2.002083333</v>
      </c>
      <c r="W702" s="4" t="s">
        <v>124</v>
      </c>
      <c r="X702" s="13" t="str">
        <f>IF(LEFT(Khu_Vực,4)="Quận","Quận","Huyện")</f>
        <v>Quận</v>
      </c>
      <c r="Y702" s="13" t="str">
        <f>IFS(Grossweight&lt;=1,"A",AND(1&lt;Grossweight,Grossweight&lt;=2),"B",AND(2&lt;Grossweight,Grossweight&lt;=3),"C",AND(3&lt;Grossweight,Grossweight&lt;=4),"D",Grossweight&gt;=4,"E")</f>
        <v>D</v>
      </c>
      <c r="Z70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61000</v>
      </c>
      <c r="AA702"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70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34000</v>
      </c>
      <c r="AC702" s="14">
        <f>IF(Carrier_2="ECLogistics",0.167,IF(Carrier_2="LogExpress",0.139,0.104))</f>
        <v>0.167</v>
      </c>
    </row>
    <row r="703" ht="15.75" customHeight="1">
      <c r="A703" s="15" t="s">
        <v>2098</v>
      </c>
      <c r="B703" s="15" t="s">
        <v>1202</v>
      </c>
      <c r="C703" s="15">
        <v>130453.0</v>
      </c>
      <c r="D703" s="15" t="str">
        <f>HubVN_ID</f>
        <v>LECVNTL</v>
      </c>
      <c r="E703" s="15">
        <v>4.0</v>
      </c>
      <c r="F703" s="15">
        <v>1.3</v>
      </c>
      <c r="G703" s="16" t="s">
        <v>2099</v>
      </c>
      <c r="H703" s="15" t="s">
        <v>32</v>
      </c>
      <c r="I703" s="17">
        <v>7892.0</v>
      </c>
      <c r="J703" s="18">
        <v>44648.85972222222</v>
      </c>
      <c r="K703" s="19">
        <v>44653.674305555556</v>
      </c>
      <c r="L703" s="18">
        <v>44653.85902777778</v>
      </c>
      <c r="M703" s="15"/>
      <c r="N703" s="21" t="s">
        <v>33</v>
      </c>
      <c r="O703" s="15">
        <v>0.0</v>
      </c>
      <c r="P703" s="15" t="s">
        <v>34</v>
      </c>
      <c r="Q703" s="22">
        <v>3.0</v>
      </c>
      <c r="R703" s="23">
        <f>Enduser_Deliverytime-Order_Create_Time</f>
        <v>4.999305556</v>
      </c>
      <c r="S703" s="23">
        <f>Enduser_Plan_Deliverytime-Order_Create_Time</f>
        <v>4.814583333</v>
      </c>
      <c r="T703" s="23">
        <f>Enduser_Deliverytime-HubVN_Pickup_Time</f>
        <v>0.2465277778</v>
      </c>
      <c r="U703" s="24">
        <f>HubVN_Receiving_Time-HubCN_Pickup_Time</f>
        <v>4.001388889</v>
      </c>
      <c r="V703" s="24">
        <f>Plan_HubVN_Receiving_Time-Plan_HubCN_Pickup_Time</f>
        <v>2.003472222</v>
      </c>
      <c r="W703" s="15" t="s">
        <v>622</v>
      </c>
      <c r="X703" s="25" t="str">
        <f>IF(LEFT(Khu_Vực,4)="Quận","Quận","Huyện")</f>
        <v>Huyện</v>
      </c>
      <c r="Y703" s="25" t="str">
        <f>IFS(Grossweight&lt;=1,"A",AND(1&lt;Grossweight,Grossweight&lt;=2),"B",AND(2&lt;Grossweight,Grossweight&lt;=3),"C",AND(3&lt;Grossweight,Grossweight&lt;=4),"D",Grossweight&gt;=4,"E")</f>
        <v>B</v>
      </c>
      <c r="Z70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13000</v>
      </c>
      <c r="AA70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70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13000</v>
      </c>
      <c r="AC703" s="26">
        <f>IF(Carrier_2="ECLogistics",0.167,IF(Carrier_2="LogExpress",0.139,0.104))</f>
        <v>0.167</v>
      </c>
    </row>
    <row r="704" ht="15.75" customHeight="1">
      <c r="A704" s="4" t="s">
        <v>2100</v>
      </c>
      <c r="B704" s="4" t="s">
        <v>2101</v>
      </c>
      <c r="C704" s="4">
        <v>130352.0</v>
      </c>
      <c r="D704" s="4" t="str">
        <f>HubVN_ID</f>
        <v>LECVNLB</v>
      </c>
      <c r="E704" s="4">
        <v>2.0</v>
      </c>
      <c r="F704" s="4">
        <v>4.8</v>
      </c>
      <c r="G704" s="5" t="s">
        <v>2102</v>
      </c>
      <c r="H704" s="4" t="s">
        <v>53</v>
      </c>
      <c r="I704" s="6">
        <v>0.0</v>
      </c>
      <c r="J704" s="7">
        <v>44648.63125</v>
      </c>
      <c r="K704" s="8">
        <v>44654.419444444444</v>
      </c>
      <c r="L704" s="7">
        <v>44655.42013888889</v>
      </c>
      <c r="M704" s="4"/>
      <c r="N704" s="9" t="s">
        <v>33</v>
      </c>
      <c r="O704" s="4">
        <v>0.0</v>
      </c>
      <c r="P704" s="4" t="s">
        <v>64</v>
      </c>
      <c r="Q704" s="10">
        <v>4.0</v>
      </c>
      <c r="R704" s="11">
        <f>Enduser_Deliverytime-Order_Create_Time</f>
        <v>6.788888889</v>
      </c>
      <c r="S704" s="11">
        <f>Enduser_Plan_Deliverytime-Order_Create_Time</f>
        <v>5.788194444</v>
      </c>
      <c r="T704" s="11">
        <f>Enduser_Deliverytime-HubVN_Pickup_Time</f>
        <v>0.04027777778</v>
      </c>
      <c r="U704" s="12">
        <f>HubVN_Receiving_Time-HubCN_Pickup_Time</f>
        <v>5.000694444</v>
      </c>
      <c r="V704" s="12">
        <f>Plan_HubVN_Receiving_Time-Plan_HubCN_Pickup_Time</f>
        <v>3.004166667</v>
      </c>
      <c r="W704" s="4" t="s">
        <v>622</v>
      </c>
      <c r="X704" s="13" t="str">
        <f>IF(LEFT(Khu_Vực,4)="Quận","Quận","Huyện")</f>
        <v>Huyện</v>
      </c>
      <c r="Y704" s="13" t="str">
        <f>IFS(Grossweight&lt;=1,"A",AND(1&lt;Grossweight,Grossweight&lt;=2),"B",AND(2&lt;Grossweight,Grossweight&lt;=3),"C",AND(3&lt;Grossweight,Grossweight&lt;=4),"D",Grossweight&gt;=4,"E")</f>
        <v>E</v>
      </c>
      <c r="Z70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74800</v>
      </c>
      <c r="AA70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70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48000</v>
      </c>
      <c r="AC704" s="14">
        <f>IF(Carrier_2="ECLogistics",0.167,IF(Carrier_2="LogExpress",0.139,0.104))</f>
        <v>0.167</v>
      </c>
    </row>
    <row r="705" ht="15.75" customHeight="1">
      <c r="A705" s="15" t="s">
        <v>2103</v>
      </c>
      <c r="B705" s="15" t="s">
        <v>2104</v>
      </c>
      <c r="C705" s="15">
        <v>130429.0</v>
      </c>
      <c r="D705" s="15" t="str">
        <f>HubVN_ID</f>
        <v>LECVNTL</v>
      </c>
      <c r="E705" s="15">
        <v>3.0</v>
      </c>
      <c r="F705" s="15">
        <v>2.0</v>
      </c>
      <c r="G705" s="16" t="s">
        <v>2105</v>
      </c>
      <c r="H705" s="15" t="s">
        <v>32</v>
      </c>
      <c r="I705" s="17">
        <v>88800.0</v>
      </c>
      <c r="J705" s="18">
        <v>44648.850694444445</v>
      </c>
      <c r="K705" s="19">
        <v>44653.39375</v>
      </c>
      <c r="L705" s="18">
        <v>44653.754166666666</v>
      </c>
      <c r="M705" s="15"/>
      <c r="N705" s="21" t="s">
        <v>33</v>
      </c>
      <c r="O705" s="15">
        <v>0.0</v>
      </c>
      <c r="P705" s="15" t="s">
        <v>40</v>
      </c>
      <c r="Q705" s="22">
        <v>3.0</v>
      </c>
      <c r="R705" s="23">
        <f>Enduser_Deliverytime-Order_Create_Time</f>
        <v>4.903472222</v>
      </c>
      <c r="S705" s="23">
        <f>Enduser_Plan_Deliverytime-Order_Create_Time</f>
        <v>4.543055556</v>
      </c>
      <c r="T705" s="23">
        <f>Enduser_Deliverytime-HubVN_Pickup_Time</f>
        <v>0.1486111111</v>
      </c>
      <c r="U705" s="24">
        <f>HubVN_Receiving_Time-HubCN_Pickup_Time</f>
        <v>4.004861111</v>
      </c>
      <c r="V705" s="24">
        <f>Plan_HubVN_Receiving_Time-Plan_HubCN_Pickup_Time</f>
        <v>3.002777778</v>
      </c>
      <c r="W705" s="15" t="s">
        <v>49</v>
      </c>
      <c r="X705" s="25" t="str">
        <f>IF(LEFT(Khu_Vực,4)="Quận","Quận","Huyện")</f>
        <v>Quận</v>
      </c>
      <c r="Y705" s="25" t="str">
        <f>IFS(Grossweight&lt;=1,"A",AND(1&lt;Grossweight,Grossweight&lt;=2),"B",AND(2&lt;Grossweight,Grossweight&lt;=3),"C",AND(3&lt;Grossweight,Grossweight&lt;=4),"D",Grossweight&gt;=4,"E")</f>
        <v>B</v>
      </c>
      <c r="Z70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40000</v>
      </c>
      <c r="AA705"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70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22000</v>
      </c>
      <c r="AC705" s="26">
        <f>IF(Carrier_2="ECLogistics",0.167,IF(Carrier_2="LogExpress",0.139,0.104))</f>
        <v>0.104</v>
      </c>
    </row>
    <row r="706" ht="15.75" customHeight="1">
      <c r="A706" s="4" t="s">
        <v>2106</v>
      </c>
      <c r="B706" s="4" t="s">
        <v>2107</v>
      </c>
      <c r="C706" s="4">
        <v>130158.0</v>
      </c>
      <c r="D706" s="4" t="str">
        <f>HubVN_ID</f>
        <v>LECVNTL</v>
      </c>
      <c r="E706" s="4">
        <v>4.0</v>
      </c>
      <c r="F706" s="4">
        <v>3.4</v>
      </c>
      <c r="G706" s="5" t="s">
        <v>2108</v>
      </c>
      <c r="H706" s="4" t="s">
        <v>32</v>
      </c>
      <c r="I706" s="6">
        <v>19306.0</v>
      </c>
      <c r="J706" s="7">
        <v>44647.85902777778</v>
      </c>
      <c r="K706" s="8">
        <v>44652.41111111111</v>
      </c>
      <c r="L706" s="7">
        <v>44653.58125</v>
      </c>
      <c r="M706" s="4"/>
      <c r="N706" s="9" t="s">
        <v>33</v>
      </c>
      <c r="O706" s="4">
        <v>0.0</v>
      </c>
      <c r="P706" s="4" t="s">
        <v>34</v>
      </c>
      <c r="Q706" s="10">
        <v>3.0</v>
      </c>
      <c r="R706" s="11">
        <f>Enduser_Deliverytime-Order_Create_Time</f>
        <v>5.722222222</v>
      </c>
      <c r="S706" s="11">
        <f>Enduser_Plan_Deliverytime-Order_Create_Time</f>
        <v>4.552083333</v>
      </c>
      <c r="T706" s="11">
        <f>Enduser_Deliverytime-HubVN_Pickup_Time</f>
        <v>0.2027777778</v>
      </c>
      <c r="U706" s="12">
        <f>HubVN_Receiving_Time-HubCN_Pickup_Time</f>
        <v>2.004166667</v>
      </c>
      <c r="V706" s="12">
        <f>Plan_HubVN_Receiving_Time-Plan_HubCN_Pickup_Time</f>
        <v>1.502083333</v>
      </c>
      <c r="W706" s="4" t="s">
        <v>49</v>
      </c>
      <c r="X706" s="13" t="str">
        <f>IF(LEFT(Khu_Vực,4)="Quận","Quận","Huyện")</f>
        <v>Quận</v>
      </c>
      <c r="Y706" s="13" t="str">
        <f>IFS(Grossweight&lt;=1,"A",AND(1&lt;Grossweight,Grossweight&lt;=2),"B",AND(2&lt;Grossweight,Grossweight&lt;=3),"C",AND(3&lt;Grossweight,Grossweight&lt;=4),"D",Grossweight&gt;=4,"E")</f>
        <v>D</v>
      </c>
      <c r="Z70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34000</v>
      </c>
      <c r="AA70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70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34000</v>
      </c>
      <c r="AC706" s="14">
        <f>IF(Carrier_2="ECLogistics",0.167,IF(Carrier_2="LogExpress",0.139,0.104))</f>
        <v>0.167</v>
      </c>
    </row>
    <row r="707" ht="15.75" customHeight="1">
      <c r="A707" s="15" t="s">
        <v>2109</v>
      </c>
      <c r="B707" s="15" t="s">
        <v>2017</v>
      </c>
      <c r="C707" s="15">
        <v>130067.0</v>
      </c>
      <c r="D707" s="15" t="str">
        <f>HubVN_ID</f>
        <v>LECVNHĐ</v>
      </c>
      <c r="E707" s="15">
        <v>2.0</v>
      </c>
      <c r="F707" s="15">
        <v>1.2</v>
      </c>
      <c r="G707" s="16" t="s">
        <v>2110</v>
      </c>
      <c r="H707" s="15" t="s">
        <v>32</v>
      </c>
      <c r="I707" s="17">
        <v>187000.0</v>
      </c>
      <c r="J707" s="18">
        <v>44650.53958333333</v>
      </c>
      <c r="K707" s="19">
        <v>44653.68819444445</v>
      </c>
      <c r="L707" s="18">
        <v>44654.80138888889</v>
      </c>
      <c r="M707" s="15"/>
      <c r="N707" s="21" t="s">
        <v>33</v>
      </c>
      <c r="O707" s="15">
        <v>0.0</v>
      </c>
      <c r="P707" s="15" t="s">
        <v>40</v>
      </c>
      <c r="Q707" s="22">
        <v>3.0</v>
      </c>
      <c r="R707" s="23">
        <f>Enduser_Deliverytime-Order_Create_Time</f>
        <v>4.261805556</v>
      </c>
      <c r="S707" s="23">
        <f>Enduser_Plan_Deliverytime-Order_Create_Time</f>
        <v>3.148611111</v>
      </c>
      <c r="T707" s="23">
        <f>Enduser_Deliverytime-HubVN_Pickup_Time</f>
        <v>0.1708333333</v>
      </c>
      <c r="U707" s="24">
        <f>HubVN_Receiving_Time-HubCN_Pickup_Time</f>
        <v>1.838888889</v>
      </c>
      <c r="V707" s="24">
        <f>Plan_HubVN_Receiving_Time-Plan_HubCN_Pickup_Time</f>
        <v>1.502083333</v>
      </c>
      <c r="W707" s="15" t="s">
        <v>45</v>
      </c>
      <c r="X707" s="25" t="str">
        <f>IF(LEFT(Khu_Vực,4)="Quận","Quận","Huyện")</f>
        <v>Quận</v>
      </c>
      <c r="Y707" s="25" t="str">
        <f>IFS(Grossweight&lt;=1,"A",AND(1&lt;Grossweight,Grossweight&lt;=2),"B",AND(2&lt;Grossweight,Grossweight&lt;=3),"C",AND(3&lt;Grossweight,Grossweight&lt;=4),"D",Grossweight&gt;=4,"E")</f>
        <v>B</v>
      </c>
      <c r="Z70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24000</v>
      </c>
      <c r="AA707"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70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13200</v>
      </c>
      <c r="AC707" s="26">
        <f>IF(Carrier_2="ECLogistics",0.167,IF(Carrier_2="LogExpress",0.139,0.104))</f>
        <v>0.104</v>
      </c>
    </row>
    <row r="708" ht="15.75" customHeight="1">
      <c r="A708" s="4" t="s">
        <v>2111</v>
      </c>
      <c r="B708" s="4" t="s">
        <v>2112</v>
      </c>
      <c r="C708" s="4">
        <v>130337.0</v>
      </c>
      <c r="D708" s="4" t="str">
        <f>HubVN_ID</f>
        <v>LECVNLB</v>
      </c>
      <c r="E708" s="4">
        <v>3.0</v>
      </c>
      <c r="F708" s="4">
        <v>1.1</v>
      </c>
      <c r="G708" s="5" t="s">
        <v>2113</v>
      </c>
      <c r="H708" s="4" t="s">
        <v>32</v>
      </c>
      <c r="I708" s="6">
        <v>157000.0</v>
      </c>
      <c r="J708" s="7">
        <v>44647.700694444444</v>
      </c>
      <c r="K708" s="8">
        <v>44653.43680555555</v>
      </c>
      <c r="L708" s="7">
        <v>44654.59722222222</v>
      </c>
      <c r="M708" s="4"/>
      <c r="N708" s="9" t="s">
        <v>33</v>
      </c>
      <c r="O708" s="4">
        <v>0.0</v>
      </c>
      <c r="P708" s="4" t="s">
        <v>34</v>
      </c>
      <c r="Q708" s="10">
        <v>2.0</v>
      </c>
      <c r="R708" s="11">
        <f>Enduser_Deliverytime-Order_Create_Time</f>
        <v>6.896527778</v>
      </c>
      <c r="S708" s="11">
        <f>Enduser_Plan_Deliverytime-Order_Create_Time</f>
        <v>5.736111111</v>
      </c>
      <c r="T708" s="11">
        <f>Enduser_Deliverytime-HubVN_Pickup_Time</f>
        <v>0.2076388889</v>
      </c>
      <c r="U708" s="12">
        <f>HubVN_Receiving_Time-HubCN_Pickup_Time</f>
        <v>4.002777778</v>
      </c>
      <c r="V708" s="12">
        <f>Plan_HubVN_Receiving_Time-Plan_HubCN_Pickup_Time</f>
        <v>3.002777778</v>
      </c>
      <c r="W708" s="4" t="s">
        <v>57</v>
      </c>
      <c r="X708" s="13" t="str">
        <f>IF(LEFT(Khu_Vực,4)="Quận","Quận","Huyện")</f>
        <v>Quận</v>
      </c>
      <c r="Y708" s="13" t="str">
        <f>IFS(Grossweight&lt;=1,"A",AND(1&lt;Grossweight,Grossweight&lt;=2),"B",AND(2&lt;Grossweight,Grossweight&lt;=3),"C",AND(3&lt;Grossweight,Grossweight&lt;=4),"D",Grossweight&gt;=4,"E")</f>
        <v>B</v>
      </c>
      <c r="Z70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11000</v>
      </c>
      <c r="AA708"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70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12100</v>
      </c>
      <c r="AC708" s="14">
        <f>IF(Carrier_2="ECLogistics",0.167,IF(Carrier_2="LogExpress",0.139,0.104))</f>
        <v>0.104</v>
      </c>
    </row>
    <row r="709" ht="15.75" customHeight="1">
      <c r="A709" s="15" t="s">
        <v>2114</v>
      </c>
      <c r="B709" s="15" t="s">
        <v>2115</v>
      </c>
      <c r="C709" s="15">
        <v>130430.0</v>
      </c>
      <c r="D709" s="15" t="str">
        <f>HubVN_ID</f>
        <v>LECVNLB</v>
      </c>
      <c r="E709" s="15">
        <v>2.0</v>
      </c>
      <c r="F709" s="15">
        <v>4.0</v>
      </c>
      <c r="G709" s="16" t="s">
        <v>2116</v>
      </c>
      <c r="H709" s="15" t="s">
        <v>32</v>
      </c>
      <c r="I709" s="17">
        <v>105000.0</v>
      </c>
      <c r="J709" s="18">
        <v>44646.60625</v>
      </c>
      <c r="K709" s="19">
        <v>44651.66458333333</v>
      </c>
      <c r="L709" s="18">
        <v>44652.42222222222</v>
      </c>
      <c r="M709" s="15"/>
      <c r="N709" s="21" t="s">
        <v>33</v>
      </c>
      <c r="O709" s="15">
        <v>0.0</v>
      </c>
      <c r="P709" s="15" t="s">
        <v>64</v>
      </c>
      <c r="Q709" s="22">
        <v>3.0</v>
      </c>
      <c r="R709" s="23">
        <f>Enduser_Deliverytime-Order_Create_Time</f>
        <v>5.815972222</v>
      </c>
      <c r="S709" s="23">
        <f>Enduser_Plan_Deliverytime-Order_Create_Time</f>
        <v>5.058333333</v>
      </c>
      <c r="T709" s="23">
        <f>Enduser_Deliverytime-HubVN_Pickup_Time</f>
        <v>0.07986111111</v>
      </c>
      <c r="U709" s="24">
        <f>HubVN_Receiving_Time-HubCN_Pickup_Time</f>
        <v>5.004166667</v>
      </c>
      <c r="V709" s="24">
        <f>Plan_HubVN_Receiving_Time-Plan_HubCN_Pickup_Time</f>
        <v>1.500694444</v>
      </c>
      <c r="W709" s="15" t="s">
        <v>71</v>
      </c>
      <c r="X709" s="25" t="str">
        <f>IF(LEFT(Khu_Vực,4)="Quận","Quận","Huyện")</f>
        <v>Quận</v>
      </c>
      <c r="Y709" s="25" t="str">
        <f>IFS(Grossweight&lt;=1,"A",AND(1&lt;Grossweight,Grossweight&lt;=2),"B",AND(2&lt;Grossweight,Grossweight&lt;=3),"C",AND(3&lt;Grossweight,Grossweight&lt;=4),"D",Grossweight&gt;=4,"E")</f>
        <v>D</v>
      </c>
      <c r="Z70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70000</v>
      </c>
      <c r="AA70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70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40000</v>
      </c>
      <c r="AC709" s="26">
        <f>IF(Carrier_2="ECLogistics",0.167,IF(Carrier_2="LogExpress",0.139,0.104))</f>
        <v>0.167</v>
      </c>
    </row>
    <row r="710" ht="15.75" customHeight="1">
      <c r="A710" s="4" t="s">
        <v>2117</v>
      </c>
      <c r="B710" s="4" t="s">
        <v>2118</v>
      </c>
      <c r="C710" s="4">
        <v>130322.0</v>
      </c>
      <c r="D710" s="4" t="str">
        <f>HubVN_ID</f>
        <v>LECVNLB</v>
      </c>
      <c r="E710" s="4">
        <v>5.0</v>
      </c>
      <c r="F710" s="4">
        <v>1.4</v>
      </c>
      <c r="G710" s="5" t="s">
        <v>2119</v>
      </c>
      <c r="H710" s="4" t="s">
        <v>32</v>
      </c>
      <c r="I710" s="6">
        <v>307600.0</v>
      </c>
      <c r="J710" s="7">
        <v>44651.629166666666</v>
      </c>
      <c r="K710" s="8">
        <v>44654.43541666667</v>
      </c>
      <c r="L710" s="7">
        <v>44659.479166666664</v>
      </c>
      <c r="M710" s="4"/>
      <c r="N710" s="9" t="s">
        <v>33</v>
      </c>
      <c r="O710" s="4">
        <v>0.0</v>
      </c>
      <c r="P710" s="4" t="s">
        <v>40</v>
      </c>
      <c r="Q710" s="10">
        <v>4.0</v>
      </c>
      <c r="R710" s="11">
        <f>Enduser_Deliverytime-Order_Create_Time</f>
        <v>7.85</v>
      </c>
      <c r="S710" s="11">
        <f>Enduser_Plan_Deliverytime-Order_Create_Time</f>
        <v>2.80625</v>
      </c>
      <c r="T710" s="11">
        <f>Enduser_Deliverytime-HubVN_Pickup_Time</f>
        <v>0.1</v>
      </c>
      <c r="U710" s="12">
        <f>HubVN_Receiving_Time-HubCN_Pickup_Time</f>
        <v>6.000694444</v>
      </c>
      <c r="V710" s="12">
        <f>Plan_HubVN_Receiving_Time-Plan_HubCN_Pickup_Time</f>
        <v>2.002083333</v>
      </c>
      <c r="W710" s="4" t="s">
        <v>93</v>
      </c>
      <c r="X710" s="13" t="str">
        <f>IF(LEFT(Khu_Vực,4)="Quận","Quận","Huyện")</f>
        <v>Quận</v>
      </c>
      <c r="Y710" s="13" t="str">
        <f>IFS(Grossweight&lt;=1,"A",AND(1&lt;Grossweight,Grossweight&lt;=2),"B",AND(2&lt;Grossweight,Grossweight&lt;=3),"C",AND(3&lt;Grossweight,Grossweight&lt;=4),"D",Grossweight&gt;=4,"E")</f>
        <v>B</v>
      </c>
      <c r="Z71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28000</v>
      </c>
      <c r="AA710"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71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15400</v>
      </c>
      <c r="AC710" s="14">
        <f>IF(Carrier_2="ECLogistics",0.167,IF(Carrier_2="LogExpress",0.139,0.104))</f>
        <v>0.104</v>
      </c>
    </row>
    <row r="711" ht="15.75" customHeight="1">
      <c r="A711" s="15" t="s">
        <v>2120</v>
      </c>
      <c r="B711" s="15" t="s">
        <v>2121</v>
      </c>
      <c r="C711" s="15">
        <v>130116.0</v>
      </c>
      <c r="D711" s="15" t="str">
        <f>HubVN_ID</f>
        <v>LECVNTL</v>
      </c>
      <c r="E711" s="15">
        <v>4.0</v>
      </c>
      <c r="F711" s="15">
        <v>1.2</v>
      </c>
      <c r="G711" s="16" t="s">
        <v>2122</v>
      </c>
      <c r="H711" s="15" t="s">
        <v>32</v>
      </c>
      <c r="I711" s="17">
        <v>133060.0</v>
      </c>
      <c r="J711" s="18">
        <v>44649.33194444444</v>
      </c>
      <c r="K711" s="19">
        <v>44655.635416666664</v>
      </c>
      <c r="L711" s="18">
        <v>44655.73611111111</v>
      </c>
      <c r="M711" s="15"/>
      <c r="N711" s="21" t="s">
        <v>33</v>
      </c>
      <c r="O711" s="15">
        <v>0.0</v>
      </c>
      <c r="P711" s="15" t="s">
        <v>34</v>
      </c>
      <c r="Q711" s="22">
        <v>2.0</v>
      </c>
      <c r="R711" s="23">
        <f>Enduser_Deliverytime-Order_Create_Time</f>
        <v>6.404166667</v>
      </c>
      <c r="S711" s="23">
        <f>Enduser_Plan_Deliverytime-Order_Create_Time</f>
        <v>6.303472222</v>
      </c>
      <c r="T711" s="23">
        <f>Enduser_Deliverytime-HubVN_Pickup_Time</f>
        <v>0.08194444444</v>
      </c>
      <c r="U711" s="24">
        <f>HubVN_Receiving_Time-HubCN_Pickup_Time</f>
        <v>2.504166667</v>
      </c>
      <c r="V711" s="24">
        <f>Plan_HubVN_Receiving_Time-Plan_HubCN_Pickup_Time</f>
        <v>1.502777778</v>
      </c>
      <c r="W711" s="15" t="s">
        <v>49</v>
      </c>
      <c r="X711" s="25" t="str">
        <f>IF(LEFT(Khu_Vực,4)="Quận","Quận","Huyện")</f>
        <v>Quận</v>
      </c>
      <c r="Y711" s="25" t="str">
        <f>IFS(Grossweight&lt;=1,"A",AND(1&lt;Grossweight,Grossweight&lt;=2),"B",AND(2&lt;Grossweight,Grossweight&lt;=3),"C",AND(3&lt;Grossweight,Grossweight&lt;=4),"D",Grossweight&gt;=4,"E")</f>
        <v>B</v>
      </c>
      <c r="Z71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12000</v>
      </c>
      <c r="AA711"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71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13200</v>
      </c>
      <c r="AC711" s="26">
        <f>IF(Carrier_2="ECLogistics",0.167,IF(Carrier_2="LogExpress",0.139,0.104))</f>
        <v>0.104</v>
      </c>
    </row>
    <row r="712" ht="15.75" customHeight="1">
      <c r="A712" s="4" t="s">
        <v>2123</v>
      </c>
      <c r="B712" s="4" t="s">
        <v>2124</v>
      </c>
      <c r="C712" s="4">
        <v>130338.0</v>
      </c>
      <c r="D712" s="4" t="str">
        <f>HubVN_ID</f>
        <v>LECVNTL</v>
      </c>
      <c r="E712" s="4">
        <v>4.0</v>
      </c>
      <c r="F712" s="4">
        <v>1.2</v>
      </c>
      <c r="G712" s="5" t="s">
        <v>2125</v>
      </c>
      <c r="H712" s="4" t="s">
        <v>53</v>
      </c>
      <c r="I712" s="6">
        <v>0.0</v>
      </c>
      <c r="J712" s="7">
        <v>44647.18958333333</v>
      </c>
      <c r="K712" s="8">
        <v>44653.63680555556</v>
      </c>
      <c r="L712" s="7">
        <v>44654.80138888889</v>
      </c>
      <c r="M712" s="4"/>
      <c r="N712" s="9" t="s">
        <v>33</v>
      </c>
      <c r="O712" s="4">
        <v>0.0</v>
      </c>
      <c r="P712" s="4" t="s">
        <v>40</v>
      </c>
      <c r="Q712" s="10">
        <v>1.0</v>
      </c>
      <c r="R712" s="11">
        <f>Enduser_Deliverytime-Order_Create_Time</f>
        <v>7.611805556</v>
      </c>
      <c r="S712" s="11">
        <f>Enduser_Plan_Deliverytime-Order_Create_Time</f>
        <v>6.447222222</v>
      </c>
      <c r="T712" s="11">
        <f>Enduser_Deliverytime-HubVN_Pickup_Time</f>
        <v>0.1701388889</v>
      </c>
      <c r="U712" s="12">
        <f>HubVN_Receiving_Time-HubCN_Pickup_Time</f>
        <v>3.502083333</v>
      </c>
      <c r="V712" s="12">
        <f>Plan_HubVN_Receiving_Time-Plan_HubCN_Pickup_Time</f>
        <v>2.002083333</v>
      </c>
      <c r="W712" s="4" t="s">
        <v>41</v>
      </c>
      <c r="X712" s="13" t="str">
        <f>IF(LEFT(Khu_Vực,4)="Quận","Quận","Huyện")</f>
        <v>Huyện</v>
      </c>
      <c r="Y712" s="13" t="str">
        <f>IFS(Grossweight&lt;=1,"A",AND(1&lt;Grossweight,Grossweight&lt;=2),"B",AND(2&lt;Grossweight,Grossweight&lt;=3),"C",AND(3&lt;Grossweight,Grossweight&lt;=4),"D",Grossweight&gt;=4,"E")</f>
        <v>B</v>
      </c>
      <c r="Z71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30000</v>
      </c>
      <c r="AA712"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71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12000</v>
      </c>
      <c r="AC712" s="14">
        <f>IF(Carrier_2="ECLogistics",0.167,IF(Carrier_2="LogExpress",0.139,0.104))</f>
        <v>0.167</v>
      </c>
    </row>
    <row r="713" ht="15.75" customHeight="1">
      <c r="A713" s="15" t="s">
        <v>2126</v>
      </c>
      <c r="B713" s="15" t="s">
        <v>2017</v>
      </c>
      <c r="C713" s="15">
        <v>130336.0</v>
      </c>
      <c r="D713" s="15" t="str">
        <f>HubVN_ID</f>
        <v>LECVNLB</v>
      </c>
      <c r="E713" s="15">
        <v>3.0</v>
      </c>
      <c r="F713" s="15">
        <v>2.7</v>
      </c>
      <c r="G713" s="16" t="s">
        <v>2127</v>
      </c>
      <c r="H713" s="15" t="s">
        <v>32</v>
      </c>
      <c r="I713" s="17">
        <v>78000.0</v>
      </c>
      <c r="J713" s="18">
        <v>44645.37986111111</v>
      </c>
      <c r="K713" s="19">
        <v>44652.416666666664</v>
      </c>
      <c r="L713" s="18">
        <v>44652.64166666667</v>
      </c>
      <c r="M713" s="15"/>
      <c r="N713" s="21" t="s">
        <v>33</v>
      </c>
      <c r="O713" s="15">
        <v>0.0</v>
      </c>
      <c r="P713" s="15" t="s">
        <v>40</v>
      </c>
      <c r="Q713" s="22">
        <v>1.0</v>
      </c>
      <c r="R713" s="23">
        <f>Enduser_Deliverytime-Order_Create_Time</f>
        <v>7.261805556</v>
      </c>
      <c r="S713" s="23">
        <f>Enduser_Plan_Deliverytime-Order_Create_Time</f>
        <v>7.036805556</v>
      </c>
      <c r="T713" s="23">
        <f>Enduser_Deliverytime-HubVN_Pickup_Time</f>
        <v>0.08819444445</v>
      </c>
      <c r="U713" s="24">
        <f>HubVN_Receiving_Time-HubCN_Pickup_Time</f>
        <v>3.002083333</v>
      </c>
      <c r="V713" s="24">
        <f>Plan_HubVN_Receiving_Time-Plan_HubCN_Pickup_Time</f>
        <v>1.503472222</v>
      </c>
      <c r="W713" s="15" t="s">
        <v>93</v>
      </c>
      <c r="X713" s="25" t="str">
        <f>IF(LEFT(Khu_Vực,4)="Quận","Quận","Huyện")</f>
        <v>Quận</v>
      </c>
      <c r="Y713" s="25" t="str">
        <f>IFS(Grossweight&lt;=1,"A",AND(1&lt;Grossweight,Grossweight&lt;=2),"B",AND(2&lt;Grossweight,Grossweight&lt;=3),"C",AND(3&lt;Grossweight,Grossweight&lt;=4),"D",Grossweight&gt;=4,"E")</f>
        <v>C</v>
      </c>
      <c r="Z71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54000</v>
      </c>
      <c r="AA71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71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27000</v>
      </c>
      <c r="AC713" s="26">
        <f>IF(Carrier_2="ECLogistics",0.167,IF(Carrier_2="LogExpress",0.139,0.104))</f>
        <v>0.167</v>
      </c>
    </row>
    <row r="714" ht="15.75" customHeight="1">
      <c r="A714" s="4" t="s">
        <v>2128</v>
      </c>
      <c r="B714" s="4" t="s">
        <v>2129</v>
      </c>
      <c r="C714" s="4">
        <v>130019.0</v>
      </c>
      <c r="D714" s="4" t="str">
        <f>HubVN_ID</f>
        <v>LECVNTL</v>
      </c>
      <c r="E714" s="4">
        <v>2.0</v>
      </c>
      <c r="F714" s="4">
        <v>1.3</v>
      </c>
      <c r="G714" s="5" t="s">
        <v>2130</v>
      </c>
      <c r="H714" s="4" t="s">
        <v>32</v>
      </c>
      <c r="I714" s="6">
        <v>167900.0</v>
      </c>
      <c r="J714" s="7">
        <v>44648.294444444444</v>
      </c>
      <c r="K714" s="8">
        <v>44654.40347222222</v>
      </c>
      <c r="L714" s="7">
        <v>44655.490277777775</v>
      </c>
      <c r="M714" s="4"/>
      <c r="N714" s="9" t="s">
        <v>33</v>
      </c>
      <c r="O714" s="4">
        <v>0.0</v>
      </c>
      <c r="P714" s="4" t="s">
        <v>40</v>
      </c>
      <c r="Q714" s="10">
        <v>1.0</v>
      </c>
      <c r="R714" s="11">
        <f>Enduser_Deliverytime-Order_Create_Time</f>
        <v>7.195833333</v>
      </c>
      <c r="S714" s="11">
        <f>Enduser_Plan_Deliverytime-Order_Create_Time</f>
        <v>6.109027778</v>
      </c>
      <c r="T714" s="11">
        <f>Enduser_Deliverytime-HubVN_Pickup_Time</f>
        <v>0.09861111111</v>
      </c>
      <c r="U714" s="12">
        <f>HubVN_Receiving_Time-HubCN_Pickup_Time</f>
        <v>3.003472222</v>
      </c>
      <c r="V714" s="12">
        <f>Plan_HubVN_Receiving_Time-Plan_HubCN_Pickup_Time</f>
        <v>3.005555556</v>
      </c>
      <c r="W714" s="4" t="s">
        <v>41</v>
      </c>
      <c r="X714" s="13" t="str">
        <f>IF(LEFT(Khu_Vực,4)="Quận","Quận","Huyện")</f>
        <v>Huyện</v>
      </c>
      <c r="Y714" s="13" t="str">
        <f>IFS(Grossweight&lt;=1,"A",AND(1&lt;Grossweight,Grossweight&lt;=2),"B",AND(2&lt;Grossweight,Grossweight&lt;=3),"C",AND(3&lt;Grossweight,Grossweight&lt;=4),"D",Grossweight&gt;=4,"E")</f>
        <v>B</v>
      </c>
      <c r="Z71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32500</v>
      </c>
      <c r="AA71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71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13000</v>
      </c>
      <c r="AC714" s="14">
        <f>IF(Carrier_2="ECLogistics",0.167,IF(Carrier_2="LogExpress",0.139,0.104))</f>
        <v>0.167</v>
      </c>
    </row>
    <row r="715" ht="15.75" customHeight="1">
      <c r="A715" s="15" t="s">
        <v>2131</v>
      </c>
      <c r="B715" s="15" t="s">
        <v>2132</v>
      </c>
      <c r="C715" s="15">
        <v>130024.0</v>
      </c>
      <c r="D715" s="15" t="str">
        <f>HubVN_ID</f>
        <v>LECVNLB</v>
      </c>
      <c r="E715" s="15">
        <v>1.0</v>
      </c>
      <c r="F715" s="15">
        <v>3.7</v>
      </c>
      <c r="G715" s="16" t="s">
        <v>2133</v>
      </c>
      <c r="H715" s="15" t="s">
        <v>32</v>
      </c>
      <c r="I715" s="17">
        <v>2000.0</v>
      </c>
      <c r="J715" s="18">
        <v>44650.395833333336</v>
      </c>
      <c r="K715" s="19">
        <v>44653.40277777778</v>
      </c>
      <c r="L715" s="18">
        <v>44659.62222222222</v>
      </c>
      <c r="M715" s="15"/>
      <c r="N715" s="21" t="s">
        <v>33</v>
      </c>
      <c r="O715" s="15">
        <v>0.0</v>
      </c>
      <c r="P715" s="15" t="s">
        <v>34</v>
      </c>
      <c r="Q715" s="22">
        <v>3.0</v>
      </c>
      <c r="R715" s="23">
        <f>Enduser_Deliverytime-Order_Create_Time</f>
        <v>9.226388889</v>
      </c>
      <c r="S715" s="23">
        <f>Enduser_Plan_Deliverytime-Order_Create_Time</f>
        <v>3.006944444</v>
      </c>
      <c r="T715" s="23">
        <f>Enduser_Deliverytime-HubVN_Pickup_Time</f>
        <v>0.2055555556</v>
      </c>
      <c r="U715" s="24">
        <f>HubVN_Receiving_Time-HubCN_Pickup_Time</f>
        <v>7.001388889</v>
      </c>
      <c r="V715" s="24">
        <f>Plan_HubVN_Receiving_Time-Plan_HubCN_Pickup_Time</f>
        <v>2.00625</v>
      </c>
      <c r="W715" s="15" t="s">
        <v>97</v>
      </c>
      <c r="X715" s="25" t="str">
        <f>IF(LEFT(Khu_Vực,4)="Quận","Quận","Huyện")</f>
        <v>Quận</v>
      </c>
      <c r="Y715" s="25" t="str">
        <f>IFS(Grossweight&lt;=1,"A",AND(1&lt;Grossweight,Grossweight&lt;=2),"B",AND(2&lt;Grossweight,Grossweight&lt;=3),"C",AND(3&lt;Grossweight,Grossweight&lt;=4),"D",Grossweight&gt;=4,"E")</f>
        <v>D</v>
      </c>
      <c r="Z71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37000</v>
      </c>
      <c r="AA71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71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37000</v>
      </c>
      <c r="AC715" s="26">
        <f>IF(Carrier_2="ECLogistics",0.167,IF(Carrier_2="LogExpress",0.139,0.104))</f>
        <v>0.167</v>
      </c>
    </row>
    <row r="716" ht="15.75" customHeight="1">
      <c r="A716" s="4" t="s">
        <v>2134</v>
      </c>
      <c r="B716" s="4" t="s">
        <v>2135</v>
      </c>
      <c r="C716" s="4">
        <v>130453.0</v>
      </c>
      <c r="D716" s="4" t="str">
        <f>HubVN_ID</f>
        <v>LECVNLB</v>
      </c>
      <c r="E716" s="4">
        <v>5.0</v>
      </c>
      <c r="F716" s="4">
        <v>1.4</v>
      </c>
      <c r="G716" s="5" t="s">
        <v>2136</v>
      </c>
      <c r="H716" s="4" t="s">
        <v>32</v>
      </c>
      <c r="I716" s="6">
        <v>264500.0</v>
      </c>
      <c r="J716" s="7">
        <v>44647.180555555555</v>
      </c>
      <c r="K716" s="8">
        <v>44654.68472222222</v>
      </c>
      <c r="L716" s="7">
        <v>44654.76388888889</v>
      </c>
      <c r="M716" s="4"/>
      <c r="N716" s="9" t="s">
        <v>33</v>
      </c>
      <c r="O716" s="4">
        <v>0.0</v>
      </c>
      <c r="P716" s="4" t="s">
        <v>40</v>
      </c>
      <c r="Q716" s="10">
        <v>1.0</v>
      </c>
      <c r="R716" s="11">
        <f>Enduser_Deliverytime-Order_Create_Time</f>
        <v>7.583333333</v>
      </c>
      <c r="S716" s="11">
        <f>Enduser_Plan_Deliverytime-Order_Create_Time</f>
        <v>7.504166667</v>
      </c>
      <c r="T716" s="11">
        <f>Enduser_Deliverytime-HubVN_Pickup_Time</f>
        <v>0.1430555556</v>
      </c>
      <c r="U716" s="12">
        <f>HubVN_Receiving_Time-HubCN_Pickup_Time</f>
        <v>3.505555556</v>
      </c>
      <c r="V716" s="12">
        <f>Plan_HubVN_Receiving_Time-Plan_HubCN_Pickup_Time</f>
        <v>3.503472222</v>
      </c>
      <c r="W716" s="4" t="s">
        <v>124</v>
      </c>
      <c r="X716" s="13" t="str">
        <f>IF(LEFT(Khu_Vực,4)="Quận","Quận","Huyện")</f>
        <v>Quận</v>
      </c>
      <c r="Y716" s="13" t="str">
        <f>IFS(Grossweight&lt;=1,"A",AND(1&lt;Grossweight,Grossweight&lt;=2),"B",AND(2&lt;Grossweight,Grossweight&lt;=3),"C",AND(3&lt;Grossweight,Grossweight&lt;=4),"D",Grossweight&gt;=4,"E")</f>
        <v>B</v>
      </c>
      <c r="Z71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28000</v>
      </c>
      <c r="AA716"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71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15400</v>
      </c>
      <c r="AC716" s="14">
        <f>IF(Carrier_2="ECLogistics",0.167,IF(Carrier_2="LogExpress",0.139,0.104))</f>
        <v>0.104</v>
      </c>
    </row>
    <row r="717" ht="15.75" customHeight="1">
      <c r="A717" s="15" t="s">
        <v>2137</v>
      </c>
      <c r="B717" s="15" t="s">
        <v>2138</v>
      </c>
      <c r="C717" s="15">
        <v>130327.0</v>
      </c>
      <c r="D717" s="15" t="str">
        <f>HubVN_ID</f>
        <v>LECVNLB</v>
      </c>
      <c r="E717" s="15">
        <v>4.0</v>
      </c>
      <c r="F717" s="15">
        <v>1.0</v>
      </c>
      <c r="G717" s="16" t="s">
        <v>2139</v>
      </c>
      <c r="H717" s="15" t="s">
        <v>32</v>
      </c>
      <c r="I717" s="17">
        <v>206120.0</v>
      </c>
      <c r="J717" s="18">
        <v>44647.37222222222</v>
      </c>
      <c r="K717" s="19">
        <v>44652.427777777775</v>
      </c>
      <c r="L717" s="18">
        <v>44652.649305555555</v>
      </c>
      <c r="M717" s="15"/>
      <c r="N717" s="21" t="s">
        <v>33</v>
      </c>
      <c r="O717" s="15">
        <v>0.0</v>
      </c>
      <c r="P717" s="15" t="s">
        <v>40</v>
      </c>
      <c r="Q717" s="22">
        <v>3.0</v>
      </c>
      <c r="R717" s="23">
        <f>Enduser_Deliverytime-Order_Create_Time</f>
        <v>5.277083333</v>
      </c>
      <c r="S717" s="23">
        <f>Enduser_Plan_Deliverytime-Order_Create_Time</f>
        <v>5.055555556</v>
      </c>
      <c r="T717" s="23">
        <f>Enduser_Deliverytime-HubVN_Pickup_Time</f>
        <v>0.08958333333</v>
      </c>
      <c r="U717" s="24">
        <f>HubVN_Receiving_Time-HubCN_Pickup_Time</f>
        <v>3.005555556</v>
      </c>
      <c r="V717" s="24">
        <f>Plan_HubVN_Receiving_Time-Plan_HubCN_Pickup_Time</f>
        <v>3.501388889</v>
      </c>
      <c r="W717" s="15" t="s">
        <v>57</v>
      </c>
      <c r="X717" s="25" t="str">
        <f>IF(LEFT(Khu_Vực,4)="Quận","Quận","Huyện")</f>
        <v>Quận</v>
      </c>
      <c r="Y717" s="25" t="str">
        <f>IFS(Grossweight&lt;=1,"A",AND(1&lt;Grossweight,Grossweight&lt;=2),"B",AND(2&lt;Grossweight,Grossweight&lt;=3),"C",AND(3&lt;Grossweight,Grossweight&lt;=4),"D",Grossweight&gt;=4,"E")</f>
        <v>A</v>
      </c>
      <c r="Z71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20000</v>
      </c>
      <c r="AA717"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71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717" s="26">
        <f>IF(Carrier_2="ECLogistics",0.167,IF(Carrier_2="LogExpress",0.139,0.104))</f>
        <v>0.139</v>
      </c>
    </row>
    <row r="718" ht="15.75" customHeight="1">
      <c r="A718" s="4" t="s">
        <v>2140</v>
      </c>
      <c r="B718" s="4" t="s">
        <v>1874</v>
      </c>
      <c r="C718" s="4">
        <v>130352.0</v>
      </c>
      <c r="D718" s="4" t="str">
        <f>HubVN_ID</f>
        <v>LECVNLB</v>
      </c>
      <c r="E718" s="4">
        <v>3.0</v>
      </c>
      <c r="F718" s="4">
        <v>1.6</v>
      </c>
      <c r="G718" s="5" t="s">
        <v>2141</v>
      </c>
      <c r="H718" s="4" t="s">
        <v>32</v>
      </c>
      <c r="I718" s="6">
        <v>59000.0</v>
      </c>
      <c r="J718" s="7">
        <v>44648.78402777778</v>
      </c>
      <c r="K718" s="8">
        <v>44654.677083333336</v>
      </c>
      <c r="L718" s="7">
        <v>44655.75625</v>
      </c>
      <c r="M718" s="4"/>
      <c r="N718" s="9" t="s">
        <v>33</v>
      </c>
      <c r="O718" s="4">
        <v>0.0</v>
      </c>
      <c r="P718" s="4" t="s">
        <v>40</v>
      </c>
      <c r="Q718" s="10">
        <v>2.0</v>
      </c>
      <c r="R718" s="11">
        <f>Enduser_Deliverytime-Order_Create_Time</f>
        <v>6.972222222</v>
      </c>
      <c r="S718" s="11">
        <f>Enduser_Plan_Deliverytime-Order_Create_Time</f>
        <v>5.893055556</v>
      </c>
      <c r="T718" s="11">
        <f>Enduser_Deliverytime-HubVN_Pickup_Time</f>
        <v>0.1444444444</v>
      </c>
      <c r="U718" s="12">
        <f>HubVN_Receiving_Time-HubCN_Pickup_Time</f>
        <v>3.00625</v>
      </c>
      <c r="V718" s="12">
        <f>Plan_HubVN_Receiving_Time-Plan_HubCN_Pickup_Time</f>
        <v>1.502083333</v>
      </c>
      <c r="W718" s="4" t="s">
        <v>71</v>
      </c>
      <c r="X718" s="13" t="str">
        <f>IF(LEFT(Khu_Vực,4)="Quận","Quận","Huyện")</f>
        <v>Quận</v>
      </c>
      <c r="Y718" s="13" t="str">
        <f>IFS(Grossweight&lt;=1,"A",AND(1&lt;Grossweight,Grossweight&lt;=2),"B",AND(2&lt;Grossweight,Grossweight&lt;=3),"C",AND(3&lt;Grossweight,Grossweight&lt;=4),"D",Grossweight&gt;=4,"E")</f>
        <v>B</v>
      </c>
      <c r="Z71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32000</v>
      </c>
      <c r="AA718"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71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17600</v>
      </c>
      <c r="AC718" s="14">
        <f>IF(Carrier_2="ECLogistics",0.167,IF(Carrier_2="LogExpress",0.139,0.104))</f>
        <v>0.104</v>
      </c>
    </row>
    <row r="719" ht="15.75" customHeight="1">
      <c r="A719" s="15" t="s">
        <v>2142</v>
      </c>
      <c r="B719" s="15" t="s">
        <v>2143</v>
      </c>
      <c r="C719" s="15">
        <v>130401.0</v>
      </c>
      <c r="D719" s="15" t="str">
        <f>HubVN_ID</f>
        <v>LECVNLB</v>
      </c>
      <c r="E719" s="15">
        <v>2.0</v>
      </c>
      <c r="F719" s="15">
        <v>4.0</v>
      </c>
      <c r="G719" s="16" t="s">
        <v>2144</v>
      </c>
      <c r="H719" s="15" t="s">
        <v>32</v>
      </c>
      <c r="I719" s="17">
        <v>602800.0</v>
      </c>
      <c r="J719" s="18">
        <v>44648.72361111111</v>
      </c>
      <c r="K719" s="19">
        <v>44654.42361111111</v>
      </c>
      <c r="L719" s="18">
        <v>44654.745833333334</v>
      </c>
      <c r="M719" s="15"/>
      <c r="N719" s="21" t="s">
        <v>33</v>
      </c>
      <c r="O719" s="15">
        <v>0.0</v>
      </c>
      <c r="P719" s="15" t="s">
        <v>64</v>
      </c>
      <c r="Q719" s="22">
        <v>2.0</v>
      </c>
      <c r="R719" s="23">
        <f>Enduser_Deliverytime-Order_Create_Time</f>
        <v>6.022222222</v>
      </c>
      <c r="S719" s="23">
        <f>Enduser_Plan_Deliverytime-Order_Create_Time</f>
        <v>5.7</v>
      </c>
      <c r="T719" s="23">
        <f>Enduser_Deliverytime-HubVN_Pickup_Time</f>
        <v>0.1215277778</v>
      </c>
      <c r="U719" s="24">
        <f>HubVN_Receiving_Time-HubCN_Pickup_Time</f>
        <v>3.500694444</v>
      </c>
      <c r="V719" s="24">
        <f>Plan_HubVN_Receiving_Time-Plan_HubCN_Pickup_Time</f>
        <v>2.002777778</v>
      </c>
      <c r="W719" s="15" t="s">
        <v>57</v>
      </c>
      <c r="X719" s="25" t="str">
        <f>IF(LEFT(Khu_Vực,4)="Quận","Quận","Huyện")</f>
        <v>Quận</v>
      </c>
      <c r="Y719" s="25" t="str">
        <f>IFS(Grossweight&lt;=1,"A",AND(1&lt;Grossweight,Grossweight&lt;=2),"B",AND(2&lt;Grossweight,Grossweight&lt;=3),"C",AND(3&lt;Grossweight,Grossweight&lt;=4),"D",Grossweight&gt;=4,"E")</f>
        <v>D</v>
      </c>
      <c r="Z71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70000</v>
      </c>
      <c r="AA71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71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40000</v>
      </c>
      <c r="AC719" s="26">
        <f>IF(Carrier_2="ECLogistics",0.167,IF(Carrier_2="LogExpress",0.139,0.104))</f>
        <v>0.167</v>
      </c>
    </row>
    <row r="720" ht="15.75" customHeight="1">
      <c r="A720" s="4" t="s">
        <v>2145</v>
      </c>
      <c r="B720" s="4" t="s">
        <v>2146</v>
      </c>
      <c r="C720" s="4">
        <v>130159.0</v>
      </c>
      <c r="D720" s="4" t="str">
        <f>HubVN_ID</f>
        <v>LECVNLB</v>
      </c>
      <c r="E720" s="4">
        <v>5.0</v>
      </c>
      <c r="F720" s="4">
        <v>1.2</v>
      </c>
      <c r="G720" s="5" t="s">
        <v>2147</v>
      </c>
      <c r="H720" s="4" t="s">
        <v>32</v>
      </c>
      <c r="I720" s="6">
        <v>388194.0</v>
      </c>
      <c r="J720" s="7">
        <v>44649.32986111111</v>
      </c>
      <c r="K720" s="8">
        <v>44655.40972222222</v>
      </c>
      <c r="L720" s="7">
        <v>44655.739583333336</v>
      </c>
      <c r="M720" s="4"/>
      <c r="N720" s="9" t="s">
        <v>33</v>
      </c>
      <c r="O720" s="4">
        <v>0.0</v>
      </c>
      <c r="P720" s="4" t="s">
        <v>34</v>
      </c>
      <c r="Q720" s="10">
        <v>2.0</v>
      </c>
      <c r="R720" s="11">
        <f>Enduser_Deliverytime-Order_Create_Time</f>
        <v>6.409722222</v>
      </c>
      <c r="S720" s="11">
        <f>Enduser_Plan_Deliverytime-Order_Create_Time</f>
        <v>6.079861111</v>
      </c>
      <c r="T720" s="11">
        <f>Enduser_Deliverytime-HubVN_Pickup_Time</f>
        <v>0.08263888889</v>
      </c>
      <c r="U720" s="12">
        <f>HubVN_Receiving_Time-HubCN_Pickup_Time</f>
        <v>2.502777778</v>
      </c>
      <c r="V720" s="12">
        <f>Plan_HubVN_Receiving_Time-Plan_HubCN_Pickup_Time</f>
        <v>2.001388889</v>
      </c>
      <c r="W720" s="4" t="s">
        <v>71</v>
      </c>
      <c r="X720" s="13" t="str">
        <f>IF(LEFT(Khu_Vực,4)="Quận","Quận","Huyện")</f>
        <v>Quận</v>
      </c>
      <c r="Y720" s="13" t="str">
        <f>IFS(Grossweight&lt;=1,"A",AND(1&lt;Grossweight,Grossweight&lt;=2),"B",AND(2&lt;Grossweight,Grossweight&lt;=3),"C",AND(3&lt;Grossweight,Grossweight&lt;=4),"D",Grossweight&gt;=4,"E")</f>
        <v>B</v>
      </c>
      <c r="Z72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12000</v>
      </c>
      <c r="AA720"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72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13200</v>
      </c>
      <c r="AC720" s="14">
        <f>IF(Carrier_2="ECLogistics",0.167,IF(Carrier_2="LogExpress",0.139,0.104))</f>
        <v>0.104</v>
      </c>
    </row>
    <row r="721" ht="15.75" customHeight="1">
      <c r="A721" s="15" t="s">
        <v>2148</v>
      </c>
      <c r="B721" s="15" t="s">
        <v>2149</v>
      </c>
      <c r="C721" s="15">
        <v>130350.0</v>
      </c>
      <c r="D721" s="15" t="str">
        <f>HubVN_ID</f>
        <v>LECVNHĐ</v>
      </c>
      <c r="E721" s="15">
        <v>4.0</v>
      </c>
      <c r="F721" s="15">
        <v>1.5</v>
      </c>
      <c r="G721" s="16" t="s">
        <v>2150</v>
      </c>
      <c r="H721" s="15" t="s">
        <v>32</v>
      </c>
      <c r="I721" s="17">
        <v>69000.0</v>
      </c>
      <c r="J721" s="18">
        <v>44649.614583333336</v>
      </c>
      <c r="K721" s="19">
        <v>44654.43958333333</v>
      </c>
      <c r="L721" s="18">
        <v>44655.49375</v>
      </c>
      <c r="M721" s="15"/>
      <c r="N721" s="21" t="s">
        <v>33</v>
      </c>
      <c r="O721" s="15">
        <v>0.0</v>
      </c>
      <c r="P721" s="15" t="s">
        <v>40</v>
      </c>
      <c r="Q721" s="22">
        <v>3.0</v>
      </c>
      <c r="R721" s="23">
        <f>Enduser_Deliverytime-Order_Create_Time</f>
        <v>5.879166667</v>
      </c>
      <c r="S721" s="23">
        <f>Enduser_Plan_Deliverytime-Order_Create_Time</f>
        <v>4.825</v>
      </c>
      <c r="T721" s="23">
        <f>Enduser_Deliverytime-HubVN_Pickup_Time</f>
        <v>0.1006944444</v>
      </c>
      <c r="U721" s="24">
        <f>HubVN_Receiving_Time-HubCN_Pickup_Time</f>
        <v>5.004166667</v>
      </c>
      <c r="V721" s="24">
        <f>Plan_HubVN_Receiving_Time-Plan_HubCN_Pickup_Time</f>
        <v>1.505555556</v>
      </c>
      <c r="W721" s="15" t="s">
        <v>45</v>
      </c>
      <c r="X721" s="25" t="str">
        <f>IF(LEFT(Khu_Vực,4)="Quận","Quận","Huyện")</f>
        <v>Quận</v>
      </c>
      <c r="Y721" s="25" t="str">
        <f>IFS(Grossweight&lt;=1,"A",AND(1&lt;Grossweight,Grossweight&lt;=2),"B",AND(2&lt;Grossweight,Grossweight&lt;=3),"C",AND(3&lt;Grossweight,Grossweight&lt;=4),"D",Grossweight&gt;=4,"E")</f>
        <v>B</v>
      </c>
      <c r="Z72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30000</v>
      </c>
      <c r="AA721"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72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16500</v>
      </c>
      <c r="AC721" s="26">
        <f>IF(Carrier_2="ECLogistics",0.167,IF(Carrier_2="LogExpress",0.139,0.104))</f>
        <v>0.104</v>
      </c>
    </row>
    <row r="722" ht="15.75" customHeight="1">
      <c r="A722" s="4" t="s">
        <v>2151</v>
      </c>
      <c r="B722" s="4" t="s">
        <v>1707</v>
      </c>
      <c r="C722" s="4">
        <v>130417.0</v>
      </c>
      <c r="D722" s="4" t="str">
        <f>HubVN_ID</f>
        <v>LECVNHĐ</v>
      </c>
      <c r="E722" s="4">
        <v>1.0</v>
      </c>
      <c r="F722" s="4">
        <v>2.0</v>
      </c>
      <c r="G722" s="5" t="s">
        <v>2152</v>
      </c>
      <c r="H722" s="4" t="s">
        <v>32</v>
      </c>
      <c r="I722" s="6">
        <v>74800.0</v>
      </c>
      <c r="J722" s="7">
        <v>44647.70416666667</v>
      </c>
      <c r="K722" s="8">
        <v>44652.43680555555</v>
      </c>
      <c r="L722" s="7">
        <v>44653.52013888889</v>
      </c>
      <c r="M722" s="4"/>
      <c r="N722" s="9" t="s">
        <v>33</v>
      </c>
      <c r="O722" s="4">
        <v>0.0</v>
      </c>
      <c r="P722" s="4" t="s">
        <v>34</v>
      </c>
      <c r="Q722" s="10">
        <v>3.0</v>
      </c>
      <c r="R722" s="11">
        <f>Enduser_Deliverytime-Order_Create_Time</f>
        <v>5.815972222</v>
      </c>
      <c r="S722" s="11">
        <f>Enduser_Plan_Deliverytime-Order_Create_Time</f>
        <v>4.732638889</v>
      </c>
      <c r="T722" s="11">
        <f>Enduser_Deliverytime-HubVN_Pickup_Time</f>
        <v>0.1611111111</v>
      </c>
      <c r="U722" s="12">
        <f>HubVN_Receiving_Time-HubCN_Pickup_Time</f>
        <v>3.003472222</v>
      </c>
      <c r="V722" s="12">
        <f>Plan_HubVN_Receiving_Time-Plan_HubCN_Pickup_Time</f>
        <v>3.003472222</v>
      </c>
      <c r="W722" s="4" t="s">
        <v>45</v>
      </c>
      <c r="X722" s="13" t="str">
        <f>IF(LEFT(Khu_Vực,4)="Quận","Quận","Huyện")</f>
        <v>Quận</v>
      </c>
      <c r="Y722" s="13" t="str">
        <f>IFS(Grossweight&lt;=1,"A",AND(1&lt;Grossweight,Grossweight&lt;=2),"B",AND(2&lt;Grossweight,Grossweight&lt;=3),"C",AND(3&lt;Grossweight,Grossweight&lt;=4),"D",Grossweight&gt;=4,"E")</f>
        <v>B</v>
      </c>
      <c r="Z72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20000</v>
      </c>
      <c r="AA722"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72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22000</v>
      </c>
      <c r="AC722" s="14">
        <f>IF(Carrier_2="ECLogistics",0.167,IF(Carrier_2="LogExpress",0.139,0.104))</f>
        <v>0.104</v>
      </c>
    </row>
    <row r="723" ht="15.75" customHeight="1">
      <c r="A723" s="15" t="s">
        <v>2153</v>
      </c>
      <c r="B723" s="15" t="s">
        <v>2154</v>
      </c>
      <c r="C723" s="15">
        <v>130161.0</v>
      </c>
      <c r="D723" s="15" t="str">
        <f>HubVN_ID</f>
        <v>LECVNLB</v>
      </c>
      <c r="E723" s="15">
        <v>3.0</v>
      </c>
      <c r="F723" s="15">
        <v>2.0</v>
      </c>
      <c r="G723" s="16" t="s">
        <v>2155</v>
      </c>
      <c r="H723" s="15" t="s">
        <v>53</v>
      </c>
      <c r="I723" s="17">
        <v>0.0</v>
      </c>
      <c r="J723" s="18">
        <v>44649.12986111111</v>
      </c>
      <c r="K723" s="19">
        <v>44654.42569444444</v>
      </c>
      <c r="L723" s="18">
        <v>44655.59305555555</v>
      </c>
      <c r="M723" s="15"/>
      <c r="N723" s="21" t="s">
        <v>33</v>
      </c>
      <c r="O723" s="15">
        <v>0.0</v>
      </c>
      <c r="P723" s="15" t="s">
        <v>34</v>
      </c>
      <c r="Q723" s="22">
        <v>2.0</v>
      </c>
      <c r="R723" s="23">
        <f>Enduser_Deliverytime-Order_Create_Time</f>
        <v>6.463194444</v>
      </c>
      <c r="S723" s="23">
        <f>Enduser_Plan_Deliverytime-Order_Create_Time</f>
        <v>5.295833333</v>
      </c>
      <c r="T723" s="23">
        <f>Enduser_Deliverytime-HubVN_Pickup_Time</f>
        <v>0.2020833333</v>
      </c>
      <c r="U723" s="24">
        <f>HubVN_Receiving_Time-HubCN_Pickup_Time</f>
        <v>3.000694444</v>
      </c>
      <c r="V723" s="24">
        <f>Plan_HubVN_Receiving_Time-Plan_HubCN_Pickup_Time</f>
        <v>3.000694444</v>
      </c>
      <c r="W723" s="15" t="s">
        <v>120</v>
      </c>
      <c r="X723" s="25" t="str">
        <f>IF(LEFT(Khu_Vực,4)="Quận","Quận","Huyện")</f>
        <v>Quận</v>
      </c>
      <c r="Y723" s="25" t="str">
        <f>IFS(Grossweight&lt;=1,"A",AND(1&lt;Grossweight,Grossweight&lt;=2),"B",AND(2&lt;Grossweight,Grossweight&lt;=3),"C",AND(3&lt;Grossweight,Grossweight&lt;=4),"D",Grossweight&gt;=4,"E")</f>
        <v>B</v>
      </c>
      <c r="Z72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20000</v>
      </c>
      <c r="AA723"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72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22000</v>
      </c>
      <c r="AC723" s="26">
        <f>IF(Carrier_2="ECLogistics",0.167,IF(Carrier_2="LogExpress",0.139,0.104))</f>
        <v>0.104</v>
      </c>
    </row>
    <row r="724" ht="15.75" customHeight="1">
      <c r="A724" s="4" t="s">
        <v>2156</v>
      </c>
      <c r="B724" s="4" t="s">
        <v>2157</v>
      </c>
      <c r="C724" s="4">
        <v>130349.0</v>
      </c>
      <c r="D724" s="4" t="str">
        <f>HubVN_ID</f>
        <v>LECVNLB</v>
      </c>
      <c r="E724" s="4">
        <v>3.0</v>
      </c>
      <c r="F724" s="4">
        <v>1.0</v>
      </c>
      <c r="G724" s="5" t="s">
        <v>2158</v>
      </c>
      <c r="H724" s="4" t="s">
        <v>32</v>
      </c>
      <c r="I724" s="6">
        <v>3000.0</v>
      </c>
      <c r="J724" s="7">
        <v>44646.84930555556</v>
      </c>
      <c r="K724" s="8">
        <v>44652.42291666667</v>
      </c>
      <c r="L724" s="7">
        <v>44652.720138888886</v>
      </c>
      <c r="M724" s="4"/>
      <c r="N724" s="9" t="s">
        <v>33</v>
      </c>
      <c r="O724" s="4">
        <v>0.0</v>
      </c>
      <c r="P724" s="4" t="s">
        <v>64</v>
      </c>
      <c r="Q724" s="10">
        <v>3.0</v>
      </c>
      <c r="R724" s="11">
        <f>Enduser_Deliverytime-Order_Create_Time</f>
        <v>5.870833333</v>
      </c>
      <c r="S724" s="11">
        <f>Enduser_Plan_Deliverytime-Order_Create_Time</f>
        <v>5.573611111</v>
      </c>
      <c r="T724" s="11">
        <f>Enduser_Deliverytime-HubVN_Pickup_Time</f>
        <v>0.1604166667</v>
      </c>
      <c r="U724" s="12">
        <f>HubVN_Receiving_Time-HubCN_Pickup_Time</f>
        <v>3.002777778</v>
      </c>
      <c r="V724" s="12">
        <f>Plan_HubVN_Receiving_Time-Plan_HubCN_Pickup_Time</f>
        <v>1.502777778</v>
      </c>
      <c r="W724" s="4" t="s">
        <v>326</v>
      </c>
      <c r="X724" s="13" t="str">
        <f>IF(LEFT(Khu_Vực,4)="Quận","Quận","Huyện")</f>
        <v>Huyện</v>
      </c>
      <c r="Y724" s="13" t="str">
        <f>IFS(Grossweight&lt;=1,"A",AND(1&lt;Grossweight,Grossweight&lt;=2),"B",AND(2&lt;Grossweight,Grossweight&lt;=3),"C",AND(3&lt;Grossweight,Grossweight&lt;=4),"D",Grossweight&gt;=4,"E")</f>
        <v>A</v>
      </c>
      <c r="Z72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11000</v>
      </c>
      <c r="AA72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72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10000</v>
      </c>
      <c r="AC724" s="14">
        <f>IF(Carrier_2="ECLogistics",0.167,IF(Carrier_2="LogExpress",0.139,0.104))</f>
        <v>0.167</v>
      </c>
    </row>
    <row r="725" ht="15.75" customHeight="1">
      <c r="A725" s="15" t="s">
        <v>2159</v>
      </c>
      <c r="B725" s="15" t="s">
        <v>129</v>
      </c>
      <c r="C725" s="15">
        <v>130020.0</v>
      </c>
      <c r="D725" s="15" t="str">
        <f>HubVN_ID</f>
        <v>LECVNHĐ</v>
      </c>
      <c r="E725" s="15">
        <v>4.0</v>
      </c>
      <c r="F725" s="15">
        <v>0.1</v>
      </c>
      <c r="G725" s="16" t="s">
        <v>2160</v>
      </c>
      <c r="H725" s="15" t="s">
        <v>32</v>
      </c>
      <c r="I725" s="17">
        <v>141000.0</v>
      </c>
      <c r="J725" s="18">
        <v>44647.87847222222</v>
      </c>
      <c r="K725" s="19">
        <v>44652.41875</v>
      </c>
      <c r="L725" s="18">
        <v>44653.48333333333</v>
      </c>
      <c r="M725" s="15"/>
      <c r="N725" s="21" t="s">
        <v>33</v>
      </c>
      <c r="O725" s="15">
        <v>0.0</v>
      </c>
      <c r="P725" s="15" t="s">
        <v>40</v>
      </c>
      <c r="Q725" s="22">
        <v>3.0</v>
      </c>
      <c r="R725" s="23">
        <f>Enduser_Deliverytime-Order_Create_Time</f>
        <v>5.604861111</v>
      </c>
      <c r="S725" s="23">
        <f>Enduser_Plan_Deliverytime-Order_Create_Time</f>
        <v>4.540277778</v>
      </c>
      <c r="T725" s="23">
        <f>Enduser_Deliverytime-HubVN_Pickup_Time</f>
        <v>0.1194444444</v>
      </c>
      <c r="U725" s="24">
        <f>HubVN_Receiving_Time-HubCN_Pickup_Time</f>
        <v>2.002083333</v>
      </c>
      <c r="V725" s="24">
        <f>Plan_HubVN_Receiving_Time-Plan_HubCN_Pickup_Time</f>
        <v>1.502083333</v>
      </c>
      <c r="W725" s="15" t="s">
        <v>45</v>
      </c>
      <c r="X725" s="25" t="str">
        <f>IF(LEFT(Khu_Vực,4)="Quận","Quận","Huyện")</f>
        <v>Quận</v>
      </c>
      <c r="Y725" s="25" t="str">
        <f>IFS(Grossweight&lt;=1,"A",AND(1&lt;Grossweight,Grossweight&lt;=2),"B",AND(2&lt;Grossweight,Grossweight&lt;=3),"C",AND(3&lt;Grossweight,Grossweight&lt;=4),"D",Grossweight&gt;=4,"E")</f>
        <v>A</v>
      </c>
      <c r="Z72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v>
      </c>
      <c r="AA725"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72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v>
      </c>
      <c r="AC725" s="26">
        <f>IF(Carrier_2="ECLogistics",0.167,IF(Carrier_2="LogExpress",0.139,0.104))</f>
        <v>0.139</v>
      </c>
    </row>
    <row r="726" ht="15.75" customHeight="1">
      <c r="A726" s="4" t="s">
        <v>2161</v>
      </c>
      <c r="B726" s="4" t="s">
        <v>2162</v>
      </c>
      <c r="C726" s="4">
        <v>130405.0</v>
      </c>
      <c r="D726" s="4" t="str">
        <f>HubVN_ID</f>
        <v>LECVNHĐ</v>
      </c>
      <c r="E726" s="4">
        <v>2.0</v>
      </c>
      <c r="F726" s="4">
        <v>3.0</v>
      </c>
      <c r="G726" s="5" t="s">
        <v>2163</v>
      </c>
      <c r="H726" s="4" t="s">
        <v>32</v>
      </c>
      <c r="I726" s="6">
        <v>28100.0</v>
      </c>
      <c r="J726" s="7">
        <v>44647.36736111111</v>
      </c>
      <c r="K726" s="8">
        <v>44652.49375</v>
      </c>
      <c r="L726" s="7">
        <v>44652.71527777778</v>
      </c>
      <c r="M726" s="4"/>
      <c r="N726" s="9" t="s">
        <v>33</v>
      </c>
      <c r="O726" s="4">
        <v>0.0</v>
      </c>
      <c r="P726" s="4" t="s">
        <v>34</v>
      </c>
      <c r="Q726" s="10">
        <v>3.0</v>
      </c>
      <c r="R726" s="11">
        <f>Enduser_Deliverytime-Order_Create_Time</f>
        <v>5.347916667</v>
      </c>
      <c r="S726" s="11">
        <f>Enduser_Plan_Deliverytime-Order_Create_Time</f>
        <v>5.126388889</v>
      </c>
      <c r="T726" s="11">
        <f>Enduser_Deliverytime-HubVN_Pickup_Time</f>
        <v>0.08055555556</v>
      </c>
      <c r="U726" s="12">
        <f>HubVN_Receiving_Time-HubCN_Pickup_Time</f>
        <v>3.005555556</v>
      </c>
      <c r="V726" s="12">
        <f>Plan_HubVN_Receiving_Time-Plan_HubCN_Pickup_Time</f>
        <v>3.004861111</v>
      </c>
      <c r="W726" s="4" t="s">
        <v>211</v>
      </c>
      <c r="X726" s="13" t="str">
        <f>IF(LEFT(Khu_Vực,4)="Quận","Quận","Huyện")</f>
        <v>Huyện</v>
      </c>
      <c r="Y726" s="13" t="str">
        <f>IFS(Grossweight&lt;=1,"A",AND(1&lt;Grossweight,Grossweight&lt;=2),"B",AND(2&lt;Grossweight,Grossweight&lt;=3),"C",AND(3&lt;Grossweight,Grossweight&lt;=4),"D",Grossweight&gt;=4,"E")</f>
        <v>C</v>
      </c>
      <c r="Z72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30000</v>
      </c>
      <c r="AA72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72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30000</v>
      </c>
      <c r="AC726" s="14">
        <f>IF(Carrier_2="ECLogistics",0.167,IF(Carrier_2="LogExpress",0.139,0.104))</f>
        <v>0.167</v>
      </c>
    </row>
    <row r="727" ht="15.75" customHeight="1">
      <c r="A727" s="15" t="s">
        <v>2164</v>
      </c>
      <c r="B727" s="15" t="s">
        <v>2165</v>
      </c>
      <c r="C727" s="15">
        <v>130356.0</v>
      </c>
      <c r="D727" s="15" t="str">
        <f>HubVN_ID</f>
        <v>LECVNLB</v>
      </c>
      <c r="E727" s="15">
        <v>4.0</v>
      </c>
      <c r="F727" s="15">
        <v>1.9</v>
      </c>
      <c r="G727" s="16" t="s">
        <v>2166</v>
      </c>
      <c r="H727" s="15" t="s">
        <v>53</v>
      </c>
      <c r="I727" s="17">
        <v>0.0</v>
      </c>
      <c r="J727" s="18">
        <v>44651.1375</v>
      </c>
      <c r="K727" s="19">
        <v>44654.410416666666</v>
      </c>
      <c r="L727" s="18">
        <v>44658.611805555556</v>
      </c>
      <c r="M727" s="15"/>
      <c r="N727" s="21" t="s">
        <v>33</v>
      </c>
      <c r="O727" s="15">
        <v>0.0</v>
      </c>
      <c r="P727" s="15" t="s">
        <v>34</v>
      </c>
      <c r="Q727" s="22">
        <v>3.0</v>
      </c>
      <c r="R727" s="23">
        <f>Enduser_Deliverytime-Order_Create_Time</f>
        <v>7.474305556</v>
      </c>
      <c r="S727" s="23">
        <f>Enduser_Plan_Deliverytime-Order_Create_Time</f>
        <v>3.272916667</v>
      </c>
      <c r="T727" s="23">
        <f>Enduser_Deliverytime-HubVN_Pickup_Time</f>
        <v>0.2020833333</v>
      </c>
      <c r="U727" s="24">
        <f>HubVN_Receiving_Time-HubCN_Pickup_Time</f>
        <v>5.004166667</v>
      </c>
      <c r="V727" s="24">
        <f>Plan_HubVN_Receiving_Time-Plan_HubCN_Pickup_Time</f>
        <v>1.502083333</v>
      </c>
      <c r="W727" s="15" t="s">
        <v>97</v>
      </c>
      <c r="X727" s="25" t="str">
        <f>IF(LEFT(Khu_Vực,4)="Quận","Quận","Huyện")</f>
        <v>Quận</v>
      </c>
      <c r="Y727" s="25" t="str">
        <f>IFS(Grossweight&lt;=1,"A",AND(1&lt;Grossweight,Grossweight&lt;=2),"B",AND(2&lt;Grossweight,Grossweight&lt;=3),"C",AND(3&lt;Grossweight,Grossweight&lt;=4),"D",Grossweight&gt;=4,"E")</f>
        <v>B</v>
      </c>
      <c r="Z72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19000</v>
      </c>
      <c r="AA727"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72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20900</v>
      </c>
      <c r="AC727" s="26">
        <f>IF(Carrier_2="ECLogistics",0.167,IF(Carrier_2="LogExpress",0.139,0.104))</f>
        <v>0.104</v>
      </c>
    </row>
    <row r="728" ht="15.75" customHeight="1">
      <c r="A728" s="4" t="s">
        <v>2167</v>
      </c>
      <c r="B728" s="4" t="s">
        <v>2168</v>
      </c>
      <c r="C728" s="4">
        <v>130421.0</v>
      </c>
      <c r="D728" s="4" t="str">
        <f>HubVN_ID</f>
        <v>LECVNHĐ</v>
      </c>
      <c r="E728" s="4">
        <v>1.0</v>
      </c>
      <c r="F728" s="4">
        <v>2.0</v>
      </c>
      <c r="G728" s="5" t="s">
        <v>2169</v>
      </c>
      <c r="H728" s="4" t="s">
        <v>32</v>
      </c>
      <c r="I728" s="6">
        <v>2.8071E7</v>
      </c>
      <c r="J728" s="7">
        <v>44646.83611111111</v>
      </c>
      <c r="K728" s="8">
        <v>44652.427777777775</v>
      </c>
      <c r="L728" s="7">
        <v>44652.865277777775</v>
      </c>
      <c r="M728" s="4"/>
      <c r="N728" s="9" t="s">
        <v>33</v>
      </c>
      <c r="O728" s="4">
        <v>0.0</v>
      </c>
      <c r="P728" s="4" t="s">
        <v>34</v>
      </c>
      <c r="Q728" s="10">
        <v>2.0</v>
      </c>
      <c r="R728" s="11">
        <f>Enduser_Deliverytime-Order_Create_Time</f>
        <v>6.029166667</v>
      </c>
      <c r="S728" s="11">
        <f>Enduser_Plan_Deliverytime-Order_Create_Time</f>
        <v>5.591666667</v>
      </c>
      <c r="T728" s="11">
        <f>Enduser_Deliverytime-HubVN_Pickup_Time</f>
        <v>0.2486111111</v>
      </c>
      <c r="U728" s="12">
        <f>HubVN_Receiving_Time-HubCN_Pickup_Time</f>
        <v>3.003472222</v>
      </c>
      <c r="V728" s="12">
        <f>Plan_HubVN_Receiving_Time-Plan_HubCN_Pickup_Time</f>
        <v>3.002083333</v>
      </c>
      <c r="W728" s="4" t="s">
        <v>137</v>
      </c>
      <c r="X728" s="13" t="str">
        <f>IF(LEFT(Khu_Vực,4)="Quận","Quận","Huyện")</f>
        <v>Quận</v>
      </c>
      <c r="Y728" s="13" t="str">
        <f>IFS(Grossweight&lt;=1,"A",AND(1&lt;Grossweight,Grossweight&lt;=2),"B",AND(2&lt;Grossweight,Grossweight&lt;=3),"C",AND(3&lt;Grossweight,Grossweight&lt;=4),"D",Grossweight&gt;=4,"E")</f>
        <v>B</v>
      </c>
      <c r="Z72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20000</v>
      </c>
      <c r="AA728"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72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22000</v>
      </c>
      <c r="AC728" s="14">
        <f>IF(Carrier_2="ECLogistics",0.167,IF(Carrier_2="LogExpress",0.139,0.104))</f>
        <v>0.104</v>
      </c>
    </row>
    <row r="729" ht="15.75" customHeight="1">
      <c r="A729" s="15" t="s">
        <v>2170</v>
      </c>
      <c r="B729" s="15" t="s">
        <v>1956</v>
      </c>
      <c r="C729" s="15">
        <v>130165.0</v>
      </c>
      <c r="D729" s="15" t="str">
        <f>HubVN_ID</f>
        <v>LECVNLB</v>
      </c>
      <c r="E729" s="15">
        <v>1.0</v>
      </c>
      <c r="F729" s="15">
        <v>1.6</v>
      </c>
      <c r="G729" s="16" t="s">
        <v>2171</v>
      </c>
      <c r="H729" s="15" t="s">
        <v>32</v>
      </c>
      <c r="I729" s="17">
        <v>14999.0</v>
      </c>
      <c r="J729" s="18">
        <v>44650.396527777775</v>
      </c>
      <c r="K729" s="19">
        <v>44653.669444444444</v>
      </c>
      <c r="L729" s="18">
        <v>44658.65416666667</v>
      </c>
      <c r="M729" s="15"/>
      <c r="N729" s="21" t="s">
        <v>33</v>
      </c>
      <c r="O729" s="15">
        <v>0.0</v>
      </c>
      <c r="P729" s="15" t="s">
        <v>40</v>
      </c>
      <c r="Q729" s="22">
        <v>3.0</v>
      </c>
      <c r="R729" s="23">
        <f>Enduser_Deliverytime-Order_Create_Time</f>
        <v>8.257638889</v>
      </c>
      <c r="S729" s="23">
        <f>Enduser_Plan_Deliverytime-Order_Create_Time</f>
        <v>3.272916667</v>
      </c>
      <c r="T729" s="23">
        <f>Enduser_Deliverytime-HubVN_Pickup_Time</f>
        <v>0.2701388889</v>
      </c>
      <c r="U729" s="24">
        <f>HubVN_Receiving_Time-HubCN_Pickup_Time</f>
        <v>6.000694444</v>
      </c>
      <c r="V729" s="24">
        <f>Plan_HubVN_Receiving_Time-Plan_HubCN_Pickup_Time</f>
        <v>1.504166667</v>
      </c>
      <c r="W729" s="15" t="s">
        <v>93</v>
      </c>
      <c r="X729" s="25" t="str">
        <f>IF(LEFT(Khu_Vực,4)="Quận","Quận","Huyện")</f>
        <v>Quận</v>
      </c>
      <c r="Y729" s="25" t="str">
        <f>IFS(Grossweight&lt;=1,"A",AND(1&lt;Grossweight,Grossweight&lt;=2),"B",AND(2&lt;Grossweight,Grossweight&lt;=3),"C",AND(3&lt;Grossweight,Grossweight&lt;=4),"D",Grossweight&gt;=4,"E")</f>
        <v>B</v>
      </c>
      <c r="Z72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32000</v>
      </c>
      <c r="AA729"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72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17600</v>
      </c>
      <c r="AC729" s="26">
        <f>IF(Carrier_2="ECLogistics",0.167,IF(Carrier_2="LogExpress",0.139,0.104))</f>
        <v>0.104</v>
      </c>
    </row>
    <row r="730" ht="15.75" customHeight="1">
      <c r="A730" s="4" t="s">
        <v>2172</v>
      </c>
      <c r="B730" s="4" t="s">
        <v>2173</v>
      </c>
      <c r="C730" s="4">
        <v>130317.0</v>
      </c>
      <c r="D730" s="4" t="str">
        <f>HubVN_ID</f>
        <v>LECVNLB</v>
      </c>
      <c r="E730" s="4">
        <v>4.0</v>
      </c>
      <c r="F730" s="4">
        <v>3.0</v>
      </c>
      <c r="G730" s="5" t="s">
        <v>2174</v>
      </c>
      <c r="H730" s="4" t="s">
        <v>32</v>
      </c>
      <c r="I730" s="6">
        <v>5610.0</v>
      </c>
      <c r="J730" s="7">
        <v>44647.19236111111</v>
      </c>
      <c r="K730" s="8">
        <v>44654.67569444444</v>
      </c>
      <c r="L730" s="7">
        <v>44654.83472222222</v>
      </c>
      <c r="M730" s="4"/>
      <c r="N730" s="9" t="s">
        <v>33</v>
      </c>
      <c r="O730" s="4">
        <v>0.0</v>
      </c>
      <c r="P730" s="4" t="s">
        <v>34</v>
      </c>
      <c r="Q730" s="10">
        <v>1.0</v>
      </c>
      <c r="R730" s="11">
        <f>Enduser_Deliverytime-Order_Create_Time</f>
        <v>7.642361111</v>
      </c>
      <c r="S730" s="11">
        <f>Enduser_Plan_Deliverytime-Order_Create_Time</f>
        <v>7.483333333</v>
      </c>
      <c r="T730" s="11">
        <f>Enduser_Deliverytime-HubVN_Pickup_Time</f>
        <v>0.1659722222</v>
      </c>
      <c r="U730" s="12">
        <f>HubVN_Receiving_Time-HubCN_Pickup_Time</f>
        <v>3.504166667</v>
      </c>
      <c r="V730" s="12">
        <f>Plan_HubVN_Receiving_Time-Plan_HubCN_Pickup_Time</f>
        <v>2.004861111</v>
      </c>
      <c r="W730" s="4" t="s">
        <v>120</v>
      </c>
      <c r="X730" s="13" t="str">
        <f>IF(LEFT(Khu_Vực,4)="Quận","Quận","Huyện")</f>
        <v>Quận</v>
      </c>
      <c r="Y730" s="13" t="str">
        <f>IFS(Grossweight&lt;=1,"A",AND(1&lt;Grossweight,Grossweight&lt;=2),"B",AND(2&lt;Grossweight,Grossweight&lt;=3),"C",AND(3&lt;Grossweight,Grossweight&lt;=4),"D",Grossweight&gt;=4,"E")</f>
        <v>C</v>
      </c>
      <c r="Z73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30000</v>
      </c>
      <c r="AA73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73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30000</v>
      </c>
      <c r="AC730" s="14">
        <f>IF(Carrier_2="ECLogistics",0.167,IF(Carrier_2="LogExpress",0.139,0.104))</f>
        <v>0.167</v>
      </c>
    </row>
    <row r="731" ht="15.75" customHeight="1">
      <c r="A731" s="15" t="s">
        <v>2175</v>
      </c>
      <c r="B731" s="15" t="s">
        <v>2176</v>
      </c>
      <c r="C731" s="15">
        <v>130388.0</v>
      </c>
      <c r="D731" s="15" t="str">
        <f>HubVN_ID</f>
        <v>LECVNLB</v>
      </c>
      <c r="E731" s="15">
        <v>2.0</v>
      </c>
      <c r="F731" s="15">
        <v>2.7</v>
      </c>
      <c r="G731" s="16" t="s">
        <v>2177</v>
      </c>
      <c r="H731" s="15" t="s">
        <v>53</v>
      </c>
      <c r="I731" s="17">
        <v>0.0</v>
      </c>
      <c r="J731" s="18">
        <v>44649.82916666667</v>
      </c>
      <c r="K731" s="19">
        <v>44655.40902777778</v>
      </c>
      <c r="L731" s="18">
        <v>44655.709027777775</v>
      </c>
      <c r="M731" s="15"/>
      <c r="N731" s="21" t="s">
        <v>33</v>
      </c>
      <c r="O731" s="15">
        <v>0.0</v>
      </c>
      <c r="P731" s="15" t="s">
        <v>34</v>
      </c>
      <c r="Q731" s="22">
        <v>3.0</v>
      </c>
      <c r="R731" s="23">
        <f>Enduser_Deliverytime-Order_Create_Time</f>
        <v>5.879861111</v>
      </c>
      <c r="S731" s="23">
        <f>Enduser_Plan_Deliverytime-Order_Create_Time</f>
        <v>5.579861111</v>
      </c>
      <c r="T731" s="23">
        <f>Enduser_Deliverytime-HubVN_Pickup_Time</f>
        <v>0.07777777778</v>
      </c>
      <c r="U731" s="24">
        <f>HubVN_Receiving_Time-HubCN_Pickup_Time</f>
        <v>3.00625</v>
      </c>
      <c r="V731" s="24">
        <f>Plan_HubVN_Receiving_Time-Plan_HubCN_Pickup_Time</f>
        <v>3.501388889</v>
      </c>
      <c r="W731" s="15" t="s">
        <v>120</v>
      </c>
      <c r="X731" s="25" t="str">
        <f>IF(LEFT(Khu_Vực,4)="Quận","Quận","Huyện")</f>
        <v>Quận</v>
      </c>
      <c r="Y731" s="25" t="str">
        <f>IFS(Grossweight&lt;=1,"A",AND(1&lt;Grossweight,Grossweight&lt;=2),"B",AND(2&lt;Grossweight,Grossweight&lt;=3),"C",AND(3&lt;Grossweight,Grossweight&lt;=4),"D",Grossweight&gt;=4,"E")</f>
        <v>C</v>
      </c>
      <c r="Z73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27000</v>
      </c>
      <c r="AA73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73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27000</v>
      </c>
      <c r="AC731" s="26">
        <f>IF(Carrier_2="ECLogistics",0.167,IF(Carrier_2="LogExpress",0.139,0.104))</f>
        <v>0.167</v>
      </c>
    </row>
    <row r="732" ht="15.75" customHeight="1">
      <c r="A732" s="4" t="s">
        <v>2178</v>
      </c>
      <c r="B732" s="4" t="s">
        <v>2179</v>
      </c>
      <c r="C732" s="4">
        <v>130158.0</v>
      </c>
      <c r="D732" s="4" t="str">
        <f>HubVN_ID</f>
        <v>LECVNLB</v>
      </c>
      <c r="E732" s="4">
        <v>2.0</v>
      </c>
      <c r="F732" s="4">
        <v>2.0</v>
      </c>
      <c r="G732" s="5" t="s">
        <v>2180</v>
      </c>
      <c r="H732" s="4" t="s">
        <v>32</v>
      </c>
      <c r="I732" s="6">
        <v>178500.0</v>
      </c>
      <c r="J732" s="7">
        <v>44648.35138888889</v>
      </c>
      <c r="K732" s="8">
        <v>44654.66805555556</v>
      </c>
      <c r="L732" s="7">
        <v>44654.76180555556</v>
      </c>
      <c r="M732" s="4"/>
      <c r="N732" s="9" t="s">
        <v>33</v>
      </c>
      <c r="O732" s="4">
        <v>0.0</v>
      </c>
      <c r="P732" s="4" t="s">
        <v>40</v>
      </c>
      <c r="Q732" s="10">
        <v>2.0</v>
      </c>
      <c r="R732" s="11">
        <f>Enduser_Deliverytime-Order_Create_Time</f>
        <v>6.410416667</v>
      </c>
      <c r="S732" s="11">
        <f>Enduser_Plan_Deliverytime-Order_Create_Time</f>
        <v>6.316666667</v>
      </c>
      <c r="T732" s="11">
        <f>Enduser_Deliverytime-HubVN_Pickup_Time</f>
        <v>0.14375</v>
      </c>
      <c r="U732" s="12">
        <f>HubVN_Receiving_Time-HubCN_Pickup_Time</f>
        <v>1.834722222</v>
      </c>
      <c r="V732" s="12">
        <f>Plan_HubVN_Receiving_Time-Plan_HubCN_Pickup_Time</f>
        <v>1.502083333</v>
      </c>
      <c r="W732" s="4" t="s">
        <v>71</v>
      </c>
      <c r="X732" s="13" t="str">
        <f>IF(LEFT(Khu_Vực,4)="Quận","Quận","Huyện")</f>
        <v>Quận</v>
      </c>
      <c r="Y732" s="13" t="str">
        <f>IFS(Grossweight&lt;=1,"A",AND(1&lt;Grossweight,Grossweight&lt;=2),"B",AND(2&lt;Grossweight,Grossweight&lt;=3),"C",AND(3&lt;Grossweight,Grossweight&lt;=4),"D",Grossweight&gt;=4,"E")</f>
        <v>B</v>
      </c>
      <c r="Z73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40000</v>
      </c>
      <c r="AA732"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73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22000</v>
      </c>
      <c r="AC732" s="14">
        <f>IF(Carrier_2="ECLogistics",0.167,IF(Carrier_2="LogExpress",0.139,0.104))</f>
        <v>0.104</v>
      </c>
    </row>
    <row r="733" ht="15.75" customHeight="1">
      <c r="A733" s="15" t="s">
        <v>2181</v>
      </c>
      <c r="B733" s="15" t="s">
        <v>2182</v>
      </c>
      <c r="C733" s="15">
        <v>130205.0</v>
      </c>
      <c r="D733" s="15" t="str">
        <f>HubVN_ID</f>
        <v>LECVNHĐ</v>
      </c>
      <c r="E733" s="15">
        <v>4.0</v>
      </c>
      <c r="F733" s="15">
        <v>0.3</v>
      </c>
      <c r="G733" s="16" t="s">
        <v>2183</v>
      </c>
      <c r="H733" s="15" t="s">
        <v>32</v>
      </c>
      <c r="I733" s="17">
        <v>13767.0</v>
      </c>
      <c r="J733" s="18">
        <v>44647.71111111111</v>
      </c>
      <c r="K733" s="19">
        <v>44653.68472222222</v>
      </c>
      <c r="L733" s="18">
        <v>44654.425</v>
      </c>
      <c r="M733" s="15"/>
      <c r="N733" s="21" t="s">
        <v>33</v>
      </c>
      <c r="O733" s="15">
        <v>0.0</v>
      </c>
      <c r="P733" s="15" t="s">
        <v>64</v>
      </c>
      <c r="Q733" s="22">
        <v>2.0</v>
      </c>
      <c r="R733" s="23">
        <f>Enduser_Deliverytime-Order_Create_Time</f>
        <v>6.713888889</v>
      </c>
      <c r="S733" s="23">
        <f>Enduser_Plan_Deliverytime-Order_Create_Time</f>
        <v>5.973611111</v>
      </c>
      <c r="T733" s="23">
        <f>Enduser_Deliverytime-HubVN_Pickup_Time</f>
        <v>0.07777777778</v>
      </c>
      <c r="U733" s="24">
        <f>HubVN_Receiving_Time-HubCN_Pickup_Time</f>
        <v>4.001388889</v>
      </c>
      <c r="V733" s="24">
        <f>Plan_HubVN_Receiving_Time-Plan_HubCN_Pickup_Time</f>
        <v>3.502777778</v>
      </c>
      <c r="W733" s="15" t="s">
        <v>45</v>
      </c>
      <c r="X733" s="25" t="str">
        <f>IF(LEFT(Khu_Vực,4)="Quận","Quận","Huyện")</f>
        <v>Quận</v>
      </c>
      <c r="Y733" s="25" t="str">
        <f>IFS(Grossweight&lt;=1,"A",AND(1&lt;Grossweight,Grossweight&lt;=2),"B",AND(2&lt;Grossweight,Grossweight&lt;=3),"C",AND(3&lt;Grossweight,Grossweight&lt;=4),"D",Grossweight&gt;=4,"E")</f>
        <v>A</v>
      </c>
      <c r="Z73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3300</v>
      </c>
      <c r="AA733"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73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6000</v>
      </c>
      <c r="AC733" s="26">
        <f>IF(Carrier_2="ECLogistics",0.167,IF(Carrier_2="LogExpress",0.139,0.104))</f>
        <v>0.139</v>
      </c>
    </row>
    <row r="734" ht="15.75" customHeight="1">
      <c r="A734" s="4" t="s">
        <v>2184</v>
      </c>
      <c r="B734" s="4" t="s">
        <v>2185</v>
      </c>
      <c r="C734" s="4">
        <v>130356.0</v>
      </c>
      <c r="D734" s="4" t="str">
        <f>HubVN_ID</f>
        <v>LECVNLB</v>
      </c>
      <c r="E734" s="4">
        <v>3.0</v>
      </c>
      <c r="F734" s="4">
        <v>3.7</v>
      </c>
      <c r="G734" s="5" t="s">
        <v>2186</v>
      </c>
      <c r="H734" s="4" t="s">
        <v>32</v>
      </c>
      <c r="I734" s="6">
        <v>65501.0</v>
      </c>
      <c r="J734" s="7">
        <v>44649.6125</v>
      </c>
      <c r="K734" s="8">
        <v>44654.427083333336</v>
      </c>
      <c r="L734" s="7">
        <v>44655.493055555555</v>
      </c>
      <c r="M734" s="4"/>
      <c r="N734" s="9" t="s">
        <v>33</v>
      </c>
      <c r="O734" s="4">
        <v>0.0</v>
      </c>
      <c r="P734" s="4" t="s">
        <v>40</v>
      </c>
      <c r="Q734" s="10">
        <v>3.0</v>
      </c>
      <c r="R734" s="11">
        <f>Enduser_Deliverytime-Order_Create_Time</f>
        <v>5.880555556</v>
      </c>
      <c r="S734" s="11">
        <f>Enduser_Plan_Deliverytime-Order_Create_Time</f>
        <v>4.814583333</v>
      </c>
      <c r="T734" s="11">
        <f>Enduser_Deliverytime-HubVN_Pickup_Time</f>
        <v>0.1229166667</v>
      </c>
      <c r="U734" s="12">
        <f>HubVN_Receiving_Time-HubCN_Pickup_Time</f>
        <v>5.003472222</v>
      </c>
      <c r="V734" s="12">
        <f>Plan_HubVN_Receiving_Time-Plan_HubCN_Pickup_Time</f>
        <v>3.50625</v>
      </c>
      <c r="W734" s="4" t="s">
        <v>120</v>
      </c>
      <c r="X734" s="13" t="str">
        <f>IF(LEFT(Khu_Vực,4)="Quận","Quận","Huyện")</f>
        <v>Quận</v>
      </c>
      <c r="Y734" s="13" t="str">
        <f>IFS(Grossweight&lt;=1,"A",AND(1&lt;Grossweight,Grossweight&lt;=2),"B",AND(2&lt;Grossweight,Grossweight&lt;=3),"C",AND(3&lt;Grossweight,Grossweight&lt;=4),"D",Grossweight&gt;=4,"E")</f>
        <v>D</v>
      </c>
      <c r="Z73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61750</v>
      </c>
      <c r="AA73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73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37000</v>
      </c>
      <c r="AC734" s="14">
        <f>IF(Carrier_2="ECLogistics",0.167,IF(Carrier_2="LogExpress",0.139,0.104))</f>
        <v>0.167</v>
      </c>
    </row>
    <row r="735" ht="15.75" customHeight="1">
      <c r="A735" s="15" t="s">
        <v>2187</v>
      </c>
      <c r="B735" s="15" t="s">
        <v>2188</v>
      </c>
      <c r="C735" s="15">
        <v>130447.0</v>
      </c>
      <c r="D735" s="15" t="str">
        <f>HubVN_ID</f>
        <v>LECVNHĐ</v>
      </c>
      <c r="E735" s="15">
        <v>5.0</v>
      </c>
      <c r="F735" s="15">
        <v>3.7</v>
      </c>
      <c r="G735" s="16" t="s">
        <v>2189</v>
      </c>
      <c r="H735" s="15" t="s">
        <v>32</v>
      </c>
      <c r="I735" s="17">
        <v>127900.0</v>
      </c>
      <c r="J735" s="18">
        <v>44649.18402777778</v>
      </c>
      <c r="K735" s="19">
        <v>44653.68958333333</v>
      </c>
      <c r="L735" s="18">
        <v>44654.49652777778</v>
      </c>
      <c r="M735" s="15"/>
      <c r="N735" s="21" t="s">
        <v>33</v>
      </c>
      <c r="O735" s="15">
        <v>0.0</v>
      </c>
      <c r="P735" s="15" t="s">
        <v>40</v>
      </c>
      <c r="Q735" s="22">
        <v>3.0</v>
      </c>
      <c r="R735" s="23">
        <f>Enduser_Deliverytime-Order_Create_Time</f>
        <v>5.3125</v>
      </c>
      <c r="S735" s="23">
        <f>Enduser_Plan_Deliverytime-Order_Create_Time</f>
        <v>4.505555556</v>
      </c>
      <c r="T735" s="23">
        <f>Enduser_Deliverytime-HubVN_Pickup_Time</f>
        <v>0.1027777778</v>
      </c>
      <c r="U735" s="24">
        <f>HubVN_Receiving_Time-HubCN_Pickup_Time</f>
        <v>4.002083333</v>
      </c>
      <c r="V735" s="24">
        <f>Plan_HubVN_Receiving_Time-Plan_HubCN_Pickup_Time</f>
        <v>2.005555556</v>
      </c>
      <c r="W735" s="15" t="s">
        <v>45</v>
      </c>
      <c r="X735" s="25" t="str">
        <f>IF(LEFT(Khu_Vực,4)="Quận","Quận","Huyện")</f>
        <v>Quận</v>
      </c>
      <c r="Y735" s="25" t="str">
        <f>IFS(Grossweight&lt;=1,"A",AND(1&lt;Grossweight,Grossweight&lt;=2),"B",AND(2&lt;Grossweight,Grossweight&lt;=3),"C",AND(3&lt;Grossweight,Grossweight&lt;=4),"D",Grossweight&gt;=4,"E")</f>
        <v>D</v>
      </c>
      <c r="Z73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61750</v>
      </c>
      <c r="AA73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73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37000</v>
      </c>
      <c r="AC735" s="26">
        <f>IF(Carrier_2="ECLogistics",0.167,IF(Carrier_2="LogExpress",0.139,0.104))</f>
        <v>0.167</v>
      </c>
    </row>
    <row r="736" ht="15.75" customHeight="1">
      <c r="A736" s="4" t="s">
        <v>2190</v>
      </c>
      <c r="B736" s="4" t="s">
        <v>2191</v>
      </c>
      <c r="C736" s="4">
        <v>130325.0</v>
      </c>
      <c r="D736" s="4" t="str">
        <f>HubVN_ID</f>
        <v>LECVNTL</v>
      </c>
      <c r="E736" s="4">
        <v>3.0</v>
      </c>
      <c r="F736" s="4">
        <v>1.1</v>
      </c>
      <c r="G736" s="5" t="s">
        <v>2192</v>
      </c>
      <c r="H736" s="4" t="s">
        <v>32</v>
      </c>
      <c r="I736" s="6">
        <v>181800.0</v>
      </c>
      <c r="J736" s="7">
        <v>44648.85138888889</v>
      </c>
      <c r="K736" s="8">
        <v>44653.660416666666</v>
      </c>
      <c r="L736" s="7">
        <v>44653.85555555556</v>
      </c>
      <c r="M736" s="4"/>
      <c r="N736" s="9" t="s">
        <v>33</v>
      </c>
      <c r="O736" s="4">
        <v>0.0</v>
      </c>
      <c r="P736" s="4" t="s">
        <v>34</v>
      </c>
      <c r="Q736" s="10">
        <v>3.0</v>
      </c>
      <c r="R736" s="11">
        <f>Enduser_Deliverytime-Order_Create_Time</f>
        <v>5.004166667</v>
      </c>
      <c r="S736" s="11">
        <f>Enduser_Plan_Deliverytime-Order_Create_Time</f>
        <v>4.809027778</v>
      </c>
      <c r="T736" s="11">
        <f>Enduser_Deliverytime-HubVN_Pickup_Time</f>
        <v>0.2451388889</v>
      </c>
      <c r="U736" s="12">
        <f>HubVN_Receiving_Time-HubCN_Pickup_Time</f>
        <v>4.001388889</v>
      </c>
      <c r="V736" s="12">
        <f>Plan_HubVN_Receiving_Time-Plan_HubCN_Pickup_Time</f>
        <v>1.502083333</v>
      </c>
      <c r="W736" s="4" t="s">
        <v>49</v>
      </c>
      <c r="X736" s="13" t="str">
        <f>IF(LEFT(Khu_Vực,4)="Quận","Quận","Huyện")</f>
        <v>Quận</v>
      </c>
      <c r="Y736" s="13" t="str">
        <f>IFS(Grossweight&lt;=1,"A",AND(1&lt;Grossweight,Grossweight&lt;=2),"B",AND(2&lt;Grossweight,Grossweight&lt;=3),"C",AND(3&lt;Grossweight,Grossweight&lt;=4),"D",Grossweight&gt;=4,"E")</f>
        <v>B</v>
      </c>
      <c r="Z73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11000</v>
      </c>
      <c r="AA736"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73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12100</v>
      </c>
      <c r="AC736" s="14">
        <f>IF(Carrier_2="ECLogistics",0.167,IF(Carrier_2="LogExpress",0.139,0.104))</f>
        <v>0.104</v>
      </c>
    </row>
    <row r="737" ht="15.75" customHeight="1">
      <c r="A737" s="15" t="s">
        <v>2193</v>
      </c>
      <c r="B737" s="15" t="s">
        <v>1314</v>
      </c>
      <c r="C737" s="15">
        <v>130366.0</v>
      </c>
      <c r="D737" s="15" t="str">
        <f>HubVN_ID</f>
        <v>LECVNHĐ</v>
      </c>
      <c r="E737" s="15">
        <v>5.0</v>
      </c>
      <c r="F737" s="15">
        <v>1.0</v>
      </c>
      <c r="G737" s="16" t="s">
        <v>2194</v>
      </c>
      <c r="H737" s="15" t="s">
        <v>53</v>
      </c>
      <c r="I737" s="17">
        <v>0.0</v>
      </c>
      <c r="J737" s="18">
        <v>44647.71597222222</v>
      </c>
      <c r="K737" s="19">
        <v>44653.45763888889</v>
      </c>
      <c r="L737" s="18">
        <v>44654.433333333334</v>
      </c>
      <c r="M737" s="15"/>
      <c r="N737" s="21" t="s">
        <v>33</v>
      </c>
      <c r="O737" s="15">
        <v>0.0</v>
      </c>
      <c r="P737" s="15" t="s">
        <v>64</v>
      </c>
      <c r="Q737" s="22">
        <v>2.0</v>
      </c>
      <c r="R737" s="23">
        <f>Enduser_Deliverytime-Order_Create_Time</f>
        <v>6.717361111</v>
      </c>
      <c r="S737" s="23">
        <f>Enduser_Plan_Deliverytime-Order_Create_Time</f>
        <v>5.741666667</v>
      </c>
      <c r="T737" s="23">
        <f>Enduser_Deliverytime-HubVN_Pickup_Time</f>
        <v>0.08194444444</v>
      </c>
      <c r="U737" s="24">
        <f>HubVN_Receiving_Time-HubCN_Pickup_Time</f>
        <v>4.002777778</v>
      </c>
      <c r="V737" s="24">
        <f>Plan_HubVN_Receiving_Time-Plan_HubCN_Pickup_Time</f>
        <v>3.000694444</v>
      </c>
      <c r="W737" s="15" t="s">
        <v>45</v>
      </c>
      <c r="X737" s="25" t="str">
        <f>IF(LEFT(Khu_Vực,4)="Quận","Quận","Huyện")</f>
        <v>Quận</v>
      </c>
      <c r="Y737" s="25" t="str">
        <f>IFS(Grossweight&lt;=1,"A",AND(1&lt;Grossweight,Grossweight&lt;=2),"B",AND(2&lt;Grossweight,Grossweight&lt;=3),"C",AND(3&lt;Grossweight,Grossweight&lt;=4),"D",Grossweight&gt;=4,"E")</f>
        <v>A</v>
      </c>
      <c r="Z73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11000</v>
      </c>
      <c r="AA737"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73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737" s="26">
        <f>IF(Carrier_2="ECLogistics",0.167,IF(Carrier_2="LogExpress",0.139,0.104))</f>
        <v>0.139</v>
      </c>
    </row>
    <row r="738" ht="15.75" customHeight="1">
      <c r="A738" s="4" t="s">
        <v>2195</v>
      </c>
      <c r="B738" s="4" t="s">
        <v>2196</v>
      </c>
      <c r="C738" s="4">
        <v>130353.0</v>
      </c>
      <c r="D738" s="4" t="str">
        <f>HubVN_ID</f>
        <v>LECVNLB</v>
      </c>
      <c r="E738" s="4">
        <v>1.0</v>
      </c>
      <c r="F738" s="4">
        <v>0.3</v>
      </c>
      <c r="G738" s="5" t="s">
        <v>2197</v>
      </c>
      <c r="H738" s="4" t="s">
        <v>32</v>
      </c>
      <c r="I738" s="6">
        <v>21600.0</v>
      </c>
      <c r="J738" s="7">
        <v>44648.69652777778</v>
      </c>
      <c r="K738" s="8">
        <v>44653.68472222222</v>
      </c>
      <c r="L738" s="7">
        <v>44654.86875</v>
      </c>
      <c r="M738" s="4"/>
      <c r="N738" s="9" t="s">
        <v>33</v>
      </c>
      <c r="O738" s="4">
        <v>0.0</v>
      </c>
      <c r="P738" s="4" t="s">
        <v>34</v>
      </c>
      <c r="Q738" s="10">
        <v>2.0</v>
      </c>
      <c r="R738" s="11">
        <f>Enduser_Deliverytime-Order_Create_Time</f>
        <v>6.172222222</v>
      </c>
      <c r="S738" s="11">
        <f>Enduser_Plan_Deliverytime-Order_Create_Time</f>
        <v>4.988194444</v>
      </c>
      <c r="T738" s="11">
        <f>Enduser_Deliverytime-HubVN_Pickup_Time</f>
        <v>0.2458333333</v>
      </c>
      <c r="U738" s="12">
        <f>HubVN_Receiving_Time-HubCN_Pickup_Time</f>
        <v>3.504166667</v>
      </c>
      <c r="V738" s="12">
        <f>Plan_HubVN_Receiving_Time-Plan_HubCN_Pickup_Time</f>
        <v>1.504861111</v>
      </c>
      <c r="W738" s="4" t="s">
        <v>120</v>
      </c>
      <c r="X738" s="13" t="str">
        <f>IF(LEFT(Khu_Vực,4)="Quận","Quận","Huyện")</f>
        <v>Quận</v>
      </c>
      <c r="Y738" s="13" t="str">
        <f>IFS(Grossweight&lt;=1,"A",AND(1&lt;Grossweight,Grossweight&lt;=2),"B",AND(2&lt;Grossweight,Grossweight&lt;=3),"C",AND(3&lt;Grossweight,Grossweight&lt;=4),"D",Grossweight&gt;=4,"E")</f>
        <v>A</v>
      </c>
      <c r="Z73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3000</v>
      </c>
      <c r="AA738"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73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6000</v>
      </c>
      <c r="AC738" s="14">
        <f>IF(Carrier_2="ECLogistics",0.167,IF(Carrier_2="LogExpress",0.139,0.104))</f>
        <v>0.139</v>
      </c>
    </row>
    <row r="739" ht="15.75" customHeight="1">
      <c r="A739" s="15" t="s">
        <v>2198</v>
      </c>
      <c r="B739" s="15" t="s">
        <v>2199</v>
      </c>
      <c r="C739" s="15">
        <v>130042.0</v>
      </c>
      <c r="D739" s="15" t="str">
        <f>HubVN_ID</f>
        <v>LECVNLB</v>
      </c>
      <c r="E739" s="15">
        <v>3.0</v>
      </c>
      <c r="F739" s="15">
        <v>3.7</v>
      </c>
      <c r="G739" s="16" t="s">
        <v>2200</v>
      </c>
      <c r="H739" s="15" t="s">
        <v>53</v>
      </c>
      <c r="I739" s="17">
        <v>0.0</v>
      </c>
      <c r="J739" s="18">
        <v>44644.68125</v>
      </c>
      <c r="K739" s="19">
        <v>44651.521527777775</v>
      </c>
      <c r="L739" s="18">
        <v>44652.47986111111</v>
      </c>
      <c r="M739" s="15"/>
      <c r="N739" s="21" t="s">
        <v>33</v>
      </c>
      <c r="O739" s="15">
        <v>0.0</v>
      </c>
      <c r="P739" s="15" t="s">
        <v>40</v>
      </c>
      <c r="Q739" s="22">
        <v>1.0</v>
      </c>
      <c r="R739" s="23">
        <f>Enduser_Deliverytime-Order_Create_Time</f>
        <v>7.798611111</v>
      </c>
      <c r="S739" s="23">
        <f>Enduser_Plan_Deliverytime-Order_Create_Time</f>
        <v>6.840277778</v>
      </c>
      <c r="T739" s="23">
        <f>Enduser_Deliverytime-HubVN_Pickup_Time</f>
        <v>0.1229166667</v>
      </c>
      <c r="U739" s="24">
        <f>HubVN_Receiving_Time-HubCN_Pickup_Time</f>
        <v>3.002083333</v>
      </c>
      <c r="V739" s="24">
        <f>Plan_HubVN_Receiving_Time-Plan_HubCN_Pickup_Time</f>
        <v>1.504861111</v>
      </c>
      <c r="W739" s="15" t="s">
        <v>679</v>
      </c>
      <c r="X739" s="25" t="str">
        <f>IF(LEFT(Khu_Vực,4)="Quận","Quận","Huyện")</f>
        <v>Huyện</v>
      </c>
      <c r="Y739" s="25" t="str">
        <f>IFS(Grossweight&lt;=1,"A",AND(1&lt;Grossweight,Grossweight&lt;=2),"B",AND(2&lt;Grossweight,Grossweight&lt;=3),"C",AND(3&lt;Grossweight,Grossweight&lt;=4),"D",Grossweight&gt;=4,"E")</f>
        <v>D</v>
      </c>
      <c r="Z73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80000</v>
      </c>
      <c r="AA73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73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37000</v>
      </c>
      <c r="AC739" s="26">
        <f>IF(Carrier_2="ECLogistics",0.167,IF(Carrier_2="LogExpress",0.139,0.104))</f>
        <v>0.167</v>
      </c>
    </row>
    <row r="740" ht="15.75" customHeight="1">
      <c r="A740" s="4" t="s">
        <v>2201</v>
      </c>
      <c r="B740" s="4" t="s">
        <v>2202</v>
      </c>
      <c r="C740" s="4">
        <v>130392.0</v>
      </c>
      <c r="D740" s="4" t="str">
        <f>HubVN_ID</f>
        <v>LECVNHĐ</v>
      </c>
      <c r="E740" s="4">
        <v>4.0</v>
      </c>
      <c r="F740" s="4">
        <v>3.4</v>
      </c>
      <c r="G740" s="5" t="s">
        <v>2203</v>
      </c>
      <c r="H740" s="4" t="s">
        <v>32</v>
      </c>
      <c r="I740" s="6">
        <v>216800.0</v>
      </c>
      <c r="J740" s="7">
        <v>44649.17222222222</v>
      </c>
      <c r="K740" s="8">
        <v>44653.691666666666</v>
      </c>
      <c r="L740" s="7">
        <v>44654.62222222222</v>
      </c>
      <c r="M740" s="4"/>
      <c r="N740" s="9" t="s">
        <v>33</v>
      </c>
      <c r="O740" s="4">
        <v>0.0</v>
      </c>
      <c r="P740" s="4" t="s">
        <v>34</v>
      </c>
      <c r="Q740" s="10">
        <v>3.0</v>
      </c>
      <c r="R740" s="11">
        <f>Enduser_Deliverytime-Order_Create_Time</f>
        <v>5.45</v>
      </c>
      <c r="S740" s="11">
        <f>Enduser_Plan_Deliverytime-Order_Create_Time</f>
        <v>4.519444444</v>
      </c>
      <c r="T740" s="11">
        <f>Enduser_Deliverytime-HubVN_Pickup_Time</f>
        <v>0.2034722222</v>
      </c>
      <c r="U740" s="12">
        <f>HubVN_Receiving_Time-HubCN_Pickup_Time</f>
        <v>4.000694444</v>
      </c>
      <c r="V740" s="12">
        <f>Plan_HubVN_Receiving_Time-Plan_HubCN_Pickup_Time</f>
        <v>1.504166667</v>
      </c>
      <c r="W740" s="4" t="s">
        <v>45</v>
      </c>
      <c r="X740" s="13" t="str">
        <f>IF(LEFT(Khu_Vực,4)="Quận","Quận","Huyện")</f>
        <v>Quận</v>
      </c>
      <c r="Y740" s="13" t="str">
        <f>IFS(Grossweight&lt;=1,"A",AND(1&lt;Grossweight,Grossweight&lt;=2),"B",AND(2&lt;Grossweight,Grossweight&lt;=3),"C",AND(3&lt;Grossweight,Grossweight&lt;=4),"D",Grossweight&gt;=4,"E")</f>
        <v>D</v>
      </c>
      <c r="Z74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34000</v>
      </c>
      <c r="AA74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74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34000</v>
      </c>
      <c r="AC740" s="14">
        <f>IF(Carrier_2="ECLogistics",0.167,IF(Carrier_2="LogExpress",0.139,0.104))</f>
        <v>0.167</v>
      </c>
    </row>
    <row r="741" ht="15.75" customHeight="1">
      <c r="A741" s="15" t="s">
        <v>2204</v>
      </c>
      <c r="B741" s="15" t="s">
        <v>2205</v>
      </c>
      <c r="C741" s="15">
        <v>130384.0</v>
      </c>
      <c r="D741" s="15" t="str">
        <f>HubVN_ID</f>
        <v>LECVNHĐ</v>
      </c>
      <c r="E741" s="15">
        <v>4.0</v>
      </c>
      <c r="F741" s="15">
        <v>1.4</v>
      </c>
      <c r="G741" s="16" t="s">
        <v>2206</v>
      </c>
      <c r="H741" s="15" t="s">
        <v>53</v>
      </c>
      <c r="I741" s="17">
        <v>0.0</v>
      </c>
      <c r="J741" s="18">
        <v>44647.634722222225</v>
      </c>
      <c r="K741" s="19">
        <v>44651.43263888889</v>
      </c>
      <c r="L741" s="18">
        <v>44656.45208333333</v>
      </c>
      <c r="M741" s="15"/>
      <c r="N741" s="21" t="s">
        <v>33</v>
      </c>
      <c r="O741" s="15">
        <v>0.0</v>
      </c>
      <c r="P741" s="15" t="s">
        <v>40</v>
      </c>
      <c r="Q741" s="22">
        <v>3.0</v>
      </c>
      <c r="R741" s="23">
        <f>Enduser_Deliverytime-Order_Create_Time</f>
        <v>8.817361111</v>
      </c>
      <c r="S741" s="23">
        <f>Enduser_Plan_Deliverytime-Order_Create_Time</f>
        <v>3.797916667</v>
      </c>
      <c r="T741" s="23">
        <f>Enduser_Deliverytime-HubVN_Pickup_Time</f>
        <v>0.1201388889</v>
      </c>
      <c r="U741" s="24">
        <f>HubVN_Receiving_Time-HubCN_Pickup_Time</f>
        <v>6.001388889</v>
      </c>
      <c r="V741" s="24">
        <f>Plan_HubVN_Receiving_Time-Plan_HubCN_Pickup_Time</f>
        <v>3.004166667</v>
      </c>
      <c r="W741" s="15" t="s">
        <v>45</v>
      </c>
      <c r="X741" s="25" t="str">
        <f>IF(LEFT(Khu_Vực,4)="Quận","Quận","Huyện")</f>
        <v>Quận</v>
      </c>
      <c r="Y741" s="25" t="str">
        <f>IFS(Grossweight&lt;=1,"A",AND(1&lt;Grossweight,Grossweight&lt;=2),"B",AND(2&lt;Grossweight,Grossweight&lt;=3),"C",AND(3&lt;Grossweight,Grossweight&lt;=4),"D",Grossweight&gt;=4,"E")</f>
        <v>B</v>
      </c>
      <c r="Z74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28000</v>
      </c>
      <c r="AA741"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74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15400</v>
      </c>
      <c r="AC741" s="26">
        <f>IF(Carrier_2="ECLogistics",0.167,IF(Carrier_2="LogExpress",0.139,0.104))</f>
        <v>0.104</v>
      </c>
    </row>
    <row r="742" ht="15.75" customHeight="1">
      <c r="A742" s="4" t="s">
        <v>2207</v>
      </c>
      <c r="B742" s="4" t="s">
        <v>2208</v>
      </c>
      <c r="C742" s="4">
        <v>130380.0</v>
      </c>
      <c r="D742" s="4" t="str">
        <f>HubVN_ID</f>
        <v>LECVNHĐ</v>
      </c>
      <c r="E742" s="4">
        <v>5.0</v>
      </c>
      <c r="F742" s="4">
        <v>3.9</v>
      </c>
      <c r="G742" s="5" t="s">
        <v>2209</v>
      </c>
      <c r="H742" s="4" t="s">
        <v>32</v>
      </c>
      <c r="I742" s="6">
        <v>500.0</v>
      </c>
      <c r="J742" s="7">
        <v>44648.85138888889</v>
      </c>
      <c r="K742" s="8">
        <v>44653.41736111111</v>
      </c>
      <c r="L742" s="7">
        <v>44653.85138888889</v>
      </c>
      <c r="M742" s="4"/>
      <c r="N742" s="9" t="s">
        <v>33</v>
      </c>
      <c r="O742" s="4">
        <v>0.0</v>
      </c>
      <c r="P742" s="4" t="s">
        <v>34</v>
      </c>
      <c r="Q742" s="10">
        <v>3.0</v>
      </c>
      <c r="R742" s="11">
        <f>Enduser_Deliverytime-Order_Create_Time</f>
        <v>5</v>
      </c>
      <c r="S742" s="11">
        <f>Enduser_Plan_Deliverytime-Order_Create_Time</f>
        <v>4.565972222</v>
      </c>
      <c r="T742" s="11">
        <f>Enduser_Deliverytime-HubVN_Pickup_Time</f>
        <v>0.2472222222</v>
      </c>
      <c r="U742" s="12">
        <f>HubVN_Receiving_Time-HubCN_Pickup_Time</f>
        <v>4.000694444</v>
      </c>
      <c r="V742" s="12">
        <f>Plan_HubVN_Receiving_Time-Plan_HubCN_Pickup_Time</f>
        <v>3.502083333</v>
      </c>
      <c r="W742" s="4" t="s">
        <v>45</v>
      </c>
      <c r="X742" s="13" t="str">
        <f>IF(LEFT(Khu_Vực,4)="Quận","Quận","Huyện")</f>
        <v>Quận</v>
      </c>
      <c r="Y742" s="13" t="str">
        <f>IFS(Grossweight&lt;=1,"A",AND(1&lt;Grossweight,Grossweight&lt;=2),"B",AND(2&lt;Grossweight,Grossweight&lt;=3),"C",AND(3&lt;Grossweight,Grossweight&lt;=4),"D",Grossweight&gt;=4,"E")</f>
        <v>D</v>
      </c>
      <c r="Z74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39000</v>
      </c>
      <c r="AA742"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74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39000</v>
      </c>
      <c r="AC742" s="14">
        <f>IF(Carrier_2="ECLogistics",0.167,IF(Carrier_2="LogExpress",0.139,0.104))</f>
        <v>0.167</v>
      </c>
    </row>
    <row r="743" ht="15.75" customHeight="1">
      <c r="A743" s="15" t="s">
        <v>2210</v>
      </c>
      <c r="B743" s="15" t="s">
        <v>2211</v>
      </c>
      <c r="C743" s="15">
        <v>130373.0</v>
      </c>
      <c r="D743" s="15" t="str">
        <f>HubVN_ID</f>
        <v>LECVNLB</v>
      </c>
      <c r="E743" s="15">
        <v>2.0</v>
      </c>
      <c r="F743" s="15">
        <v>2.9</v>
      </c>
      <c r="G743" s="16" t="s">
        <v>2212</v>
      </c>
      <c r="H743" s="15" t="s">
        <v>32</v>
      </c>
      <c r="I743" s="17">
        <v>1000.0</v>
      </c>
      <c r="J743" s="18">
        <v>44647.37986111111</v>
      </c>
      <c r="K743" s="19">
        <v>44651.75</v>
      </c>
      <c r="L743" s="18">
        <v>44652.66180555556</v>
      </c>
      <c r="M743" s="15"/>
      <c r="N743" s="21" t="s">
        <v>33</v>
      </c>
      <c r="O743" s="15">
        <v>0.0</v>
      </c>
      <c r="P743" s="15" t="s">
        <v>40</v>
      </c>
      <c r="Q743" s="22">
        <v>3.0</v>
      </c>
      <c r="R743" s="23">
        <f>Enduser_Deliverytime-Order_Create_Time</f>
        <v>5.281944444</v>
      </c>
      <c r="S743" s="23">
        <f>Enduser_Plan_Deliverytime-Order_Create_Time</f>
        <v>4.370138889</v>
      </c>
      <c r="T743" s="23">
        <f>Enduser_Deliverytime-HubVN_Pickup_Time</f>
        <v>0.0875</v>
      </c>
      <c r="U743" s="24">
        <f>HubVN_Receiving_Time-HubCN_Pickup_Time</f>
        <v>3.00625</v>
      </c>
      <c r="V743" s="24">
        <f>Plan_HubVN_Receiving_Time-Plan_HubCN_Pickup_Time</f>
        <v>3.505555556</v>
      </c>
      <c r="W743" s="15" t="s">
        <v>679</v>
      </c>
      <c r="X743" s="25" t="str">
        <f>IF(LEFT(Khu_Vực,4)="Quận","Quận","Huyện")</f>
        <v>Huyện</v>
      </c>
      <c r="Y743" s="25" t="str">
        <f>IFS(Grossweight&lt;=1,"A",AND(1&lt;Grossweight,Grossweight&lt;=2),"B",AND(2&lt;Grossweight,Grossweight&lt;=3),"C",AND(3&lt;Grossweight,Grossweight&lt;=4),"D",Grossweight&gt;=4,"E")</f>
        <v>C</v>
      </c>
      <c r="Z74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72500</v>
      </c>
      <c r="AA74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74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29000</v>
      </c>
      <c r="AC743" s="26">
        <f>IF(Carrier_2="ECLogistics",0.167,IF(Carrier_2="LogExpress",0.139,0.104))</f>
        <v>0.167</v>
      </c>
    </row>
    <row r="744" ht="15.75" customHeight="1">
      <c r="A744" s="4" t="s">
        <v>2213</v>
      </c>
      <c r="B744" s="4" t="s">
        <v>1868</v>
      </c>
      <c r="C744" s="4">
        <v>130327.0</v>
      </c>
      <c r="D744" s="4" t="str">
        <f>HubVN_ID</f>
        <v>LECVNLB</v>
      </c>
      <c r="E744" s="4">
        <v>5.0</v>
      </c>
      <c r="F744" s="4">
        <v>1.6</v>
      </c>
      <c r="G744" s="5" t="s">
        <v>2214</v>
      </c>
      <c r="H744" s="4" t="s">
        <v>32</v>
      </c>
      <c r="I744" s="6">
        <v>383600.0</v>
      </c>
      <c r="J744" s="7">
        <v>44648.73402777778</v>
      </c>
      <c r="K744" s="8">
        <v>44652.66527777778</v>
      </c>
      <c r="L744" s="7">
        <v>44653.603472222225</v>
      </c>
      <c r="M744" s="4"/>
      <c r="N744" s="9" t="s">
        <v>33</v>
      </c>
      <c r="O744" s="4">
        <v>0.0</v>
      </c>
      <c r="P744" s="4" t="s">
        <v>34</v>
      </c>
      <c r="Q744" s="10">
        <v>4.0</v>
      </c>
      <c r="R744" s="11">
        <f>Enduser_Deliverytime-Order_Create_Time</f>
        <v>4.869444444</v>
      </c>
      <c r="S744" s="11">
        <f>Enduser_Plan_Deliverytime-Order_Create_Time</f>
        <v>3.93125</v>
      </c>
      <c r="T744" s="11">
        <f>Enduser_Deliverytime-HubVN_Pickup_Time</f>
        <v>0.2055555556</v>
      </c>
      <c r="U744" s="12">
        <f>HubVN_Receiving_Time-HubCN_Pickup_Time</f>
        <v>3.004166667</v>
      </c>
      <c r="V744" s="12">
        <f>Plan_HubVN_Receiving_Time-Plan_HubCN_Pickup_Time</f>
        <v>2.004861111</v>
      </c>
      <c r="W744" s="4" t="s">
        <v>120</v>
      </c>
      <c r="X744" s="13" t="str">
        <f>IF(LEFT(Khu_Vực,4)="Quận","Quận","Huyện")</f>
        <v>Quận</v>
      </c>
      <c r="Y744" s="13" t="str">
        <f>IFS(Grossweight&lt;=1,"A",AND(1&lt;Grossweight,Grossweight&lt;=2),"B",AND(2&lt;Grossweight,Grossweight&lt;=3),"C",AND(3&lt;Grossweight,Grossweight&lt;=4),"D",Grossweight&gt;=4,"E")</f>
        <v>B</v>
      </c>
      <c r="Z74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16000</v>
      </c>
      <c r="AA744"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74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17600</v>
      </c>
      <c r="AC744" s="14">
        <f>IF(Carrier_2="ECLogistics",0.167,IF(Carrier_2="LogExpress",0.139,0.104))</f>
        <v>0.104</v>
      </c>
    </row>
    <row r="745" ht="15.75" customHeight="1">
      <c r="A745" s="15" t="s">
        <v>2215</v>
      </c>
      <c r="B745" s="15" t="s">
        <v>2216</v>
      </c>
      <c r="C745" s="15">
        <v>130205.0</v>
      </c>
      <c r="D745" s="15" t="str">
        <f>HubVN_ID</f>
        <v>LECVNLB</v>
      </c>
      <c r="E745" s="15">
        <v>1.0</v>
      </c>
      <c r="F745" s="15">
        <v>3.7</v>
      </c>
      <c r="G745" s="16" t="s">
        <v>2217</v>
      </c>
      <c r="H745" s="15" t="s">
        <v>53</v>
      </c>
      <c r="I745" s="17">
        <v>0.0</v>
      </c>
      <c r="J745" s="18">
        <v>44651.57986111111</v>
      </c>
      <c r="K745" s="19">
        <v>44654.42222222222</v>
      </c>
      <c r="L745" s="18">
        <v>44659.58819444444</v>
      </c>
      <c r="M745" s="15"/>
      <c r="N745" s="21" t="s">
        <v>33</v>
      </c>
      <c r="O745" s="15">
        <v>0.0</v>
      </c>
      <c r="P745" s="15" t="s">
        <v>34</v>
      </c>
      <c r="Q745" s="22">
        <v>3.0</v>
      </c>
      <c r="R745" s="23">
        <f>Enduser_Deliverytime-Order_Create_Time</f>
        <v>8.008333333</v>
      </c>
      <c r="S745" s="23">
        <f>Enduser_Plan_Deliverytime-Order_Create_Time</f>
        <v>2.842361111</v>
      </c>
      <c r="T745" s="23">
        <f>Enduser_Deliverytime-HubVN_Pickup_Time</f>
        <v>0.2034722222</v>
      </c>
      <c r="U745" s="24">
        <f>HubVN_Receiving_Time-HubCN_Pickup_Time</f>
        <v>6.004861111</v>
      </c>
      <c r="V745" s="24">
        <f>Plan_HubVN_Receiving_Time-Plan_HubCN_Pickup_Time</f>
        <v>3.004861111</v>
      </c>
      <c r="W745" s="15" t="s">
        <v>71</v>
      </c>
      <c r="X745" s="25" t="str">
        <f>IF(LEFT(Khu_Vực,4)="Quận","Quận","Huyện")</f>
        <v>Quận</v>
      </c>
      <c r="Y745" s="25" t="str">
        <f>IFS(Grossweight&lt;=1,"A",AND(1&lt;Grossweight,Grossweight&lt;=2),"B",AND(2&lt;Grossweight,Grossweight&lt;=3),"C",AND(3&lt;Grossweight,Grossweight&lt;=4),"D",Grossweight&gt;=4,"E")</f>
        <v>D</v>
      </c>
      <c r="Z74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37000</v>
      </c>
      <c r="AA74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74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37000</v>
      </c>
      <c r="AC745" s="26">
        <f>IF(Carrier_2="ECLogistics",0.167,IF(Carrier_2="LogExpress",0.139,0.104))</f>
        <v>0.167</v>
      </c>
    </row>
    <row r="746" ht="15.75" customHeight="1">
      <c r="A746" s="4" t="s">
        <v>2218</v>
      </c>
      <c r="B746" s="4" t="s">
        <v>2219</v>
      </c>
      <c r="C746" s="4">
        <v>130324.0</v>
      </c>
      <c r="D746" s="4" t="str">
        <f>HubVN_ID</f>
        <v>LECVNTL</v>
      </c>
      <c r="E746" s="4">
        <v>3.0</v>
      </c>
      <c r="F746" s="4">
        <v>1.9</v>
      </c>
      <c r="G746" s="5" t="s">
        <v>2220</v>
      </c>
      <c r="H746" s="4" t="s">
        <v>32</v>
      </c>
      <c r="I746" s="6">
        <v>256000.0</v>
      </c>
      <c r="J746" s="7">
        <v>44648.78680555556</v>
      </c>
      <c r="K746" s="8">
        <v>44655.4125</v>
      </c>
      <c r="L746" s="7">
        <v>44655.75277777778</v>
      </c>
      <c r="M746" s="28">
        <v>44655.28402777778</v>
      </c>
      <c r="N746" s="9" t="s">
        <v>153</v>
      </c>
      <c r="O746" s="4">
        <v>0.0</v>
      </c>
      <c r="P746" s="4" t="s">
        <v>40</v>
      </c>
      <c r="Q746" s="10">
        <v>2.0</v>
      </c>
      <c r="R746" s="11">
        <f>Enduser_Deliverytime-Order_Create_Time</f>
        <v>6.965972222</v>
      </c>
      <c r="S746" s="11">
        <f>Enduser_Plan_Deliverytime-Order_Create_Time</f>
        <v>6.625694444</v>
      </c>
      <c r="T746" s="11">
        <f>Enduser_Deliverytime-HubVN_Pickup_Time</f>
        <v>0.1458333333</v>
      </c>
      <c r="U746" s="12">
        <f>HubVN_Receiving_Time-HubCN_Pickup_Time</f>
        <v>3.004861111</v>
      </c>
      <c r="V746" s="12">
        <f>Plan_HubVN_Receiving_Time-Plan_HubCN_Pickup_Time</f>
        <v>3.001388889</v>
      </c>
      <c r="W746" s="4" t="s">
        <v>49</v>
      </c>
      <c r="X746" s="13" t="str">
        <f>IF(LEFT(Khu_Vực,4)="Quận","Quận","Huyện")</f>
        <v>Quận</v>
      </c>
      <c r="Y746" s="13" t="str">
        <f>IFS(Grossweight&lt;=1,"A",AND(1&lt;Grossweight,Grossweight&lt;=2),"B",AND(2&lt;Grossweight,Grossweight&lt;=3),"C",AND(3&lt;Grossweight,Grossweight&lt;=4),"D",Grossweight&gt;=4,"E")</f>
        <v>B</v>
      </c>
      <c r="Z74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38000</v>
      </c>
      <c r="AA746"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74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20900</v>
      </c>
      <c r="AC746" s="14">
        <f>IF(Carrier_2="ECLogistics",0.167,IF(Carrier_2="LogExpress",0.139,0.104))</f>
        <v>0.104</v>
      </c>
    </row>
    <row r="747" ht="15.75" customHeight="1">
      <c r="A747" s="15" t="s">
        <v>2221</v>
      </c>
      <c r="B747" s="15" t="s">
        <v>2222</v>
      </c>
      <c r="C747" s="15">
        <v>130019.0</v>
      </c>
      <c r="D747" s="15" t="str">
        <f>HubVN_ID</f>
        <v>LECVNLB</v>
      </c>
      <c r="E747" s="15">
        <v>2.0</v>
      </c>
      <c r="F747" s="15">
        <v>2.8</v>
      </c>
      <c r="G747" s="16" t="s">
        <v>2223</v>
      </c>
      <c r="H747" s="15" t="s">
        <v>32</v>
      </c>
      <c r="I747" s="17">
        <v>11000.0</v>
      </c>
      <c r="J747" s="18">
        <v>44648.885416666664</v>
      </c>
      <c r="K747" s="19">
        <v>44653.66111111111</v>
      </c>
      <c r="L747" s="18">
        <v>44654.42222222222</v>
      </c>
      <c r="M747" s="15"/>
      <c r="N747" s="21" t="s">
        <v>33</v>
      </c>
      <c r="O747" s="15">
        <v>0.0</v>
      </c>
      <c r="P747" s="15" t="s">
        <v>64</v>
      </c>
      <c r="Q747" s="22">
        <v>3.0</v>
      </c>
      <c r="R747" s="23">
        <f>Enduser_Deliverytime-Order_Create_Time</f>
        <v>5.536805556</v>
      </c>
      <c r="S747" s="23">
        <f>Enduser_Plan_Deliverytime-Order_Create_Time</f>
        <v>4.775694444</v>
      </c>
      <c r="T747" s="23">
        <f>Enduser_Deliverytime-HubVN_Pickup_Time</f>
        <v>0.03958333333</v>
      </c>
      <c r="U747" s="24">
        <f>HubVN_Receiving_Time-HubCN_Pickup_Time</f>
        <v>4.002083333</v>
      </c>
      <c r="V747" s="24">
        <f>Plan_HubVN_Receiving_Time-Plan_HubCN_Pickup_Time</f>
        <v>2.002083333</v>
      </c>
      <c r="W747" s="15" t="s">
        <v>93</v>
      </c>
      <c r="X747" s="25" t="str">
        <f>IF(LEFT(Khu_Vực,4)="Quận","Quận","Huyện")</f>
        <v>Quận</v>
      </c>
      <c r="Y747" s="25" t="str">
        <f>IFS(Grossweight&lt;=1,"A",AND(1&lt;Grossweight,Grossweight&lt;=2),"B",AND(2&lt;Grossweight,Grossweight&lt;=3),"C",AND(3&lt;Grossweight,Grossweight&lt;=4),"D",Grossweight&gt;=4,"E")</f>
        <v>C</v>
      </c>
      <c r="Z74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62800</v>
      </c>
      <c r="AA747"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74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28000</v>
      </c>
      <c r="AC747" s="26">
        <f>IF(Carrier_2="ECLogistics",0.167,IF(Carrier_2="LogExpress",0.139,0.104))</f>
        <v>0.167</v>
      </c>
    </row>
    <row r="748" ht="15.75" customHeight="1">
      <c r="A748" s="4" t="s">
        <v>2224</v>
      </c>
      <c r="B748" s="4" t="s">
        <v>1589</v>
      </c>
      <c r="C748" s="4">
        <v>130392.0</v>
      </c>
      <c r="D748" s="4" t="str">
        <f>HubVN_ID</f>
        <v>LECVNLB</v>
      </c>
      <c r="E748" s="4">
        <v>2.0</v>
      </c>
      <c r="F748" s="4">
        <v>3.9</v>
      </c>
      <c r="G748" s="5" t="s">
        <v>2225</v>
      </c>
      <c r="H748" s="4" t="s">
        <v>32</v>
      </c>
      <c r="I748" s="6">
        <v>42200.0</v>
      </c>
      <c r="J748" s="7">
        <v>44649.85763888889</v>
      </c>
      <c r="K748" s="8">
        <v>44654.654861111114</v>
      </c>
      <c r="L748" s="7">
        <v>44655.7125</v>
      </c>
      <c r="M748" s="4"/>
      <c r="N748" s="9" t="s">
        <v>33</v>
      </c>
      <c r="O748" s="4">
        <v>0.0</v>
      </c>
      <c r="P748" s="4" t="s">
        <v>64</v>
      </c>
      <c r="Q748" s="10">
        <v>3.0</v>
      </c>
      <c r="R748" s="11">
        <f>Enduser_Deliverytime-Order_Create_Time</f>
        <v>5.854861111</v>
      </c>
      <c r="S748" s="11">
        <f>Enduser_Plan_Deliverytime-Order_Create_Time</f>
        <v>4.797222222</v>
      </c>
      <c r="T748" s="11">
        <f>Enduser_Deliverytime-HubVN_Pickup_Time</f>
        <v>0.07916666667</v>
      </c>
      <c r="U748" s="12">
        <f>HubVN_Receiving_Time-HubCN_Pickup_Time</f>
        <v>3.005555556</v>
      </c>
      <c r="V748" s="12">
        <f>Plan_HubVN_Receiving_Time-Plan_HubCN_Pickup_Time</f>
        <v>3.504166667</v>
      </c>
      <c r="W748" s="4" t="s">
        <v>35</v>
      </c>
      <c r="X748" s="13" t="str">
        <f>IF(LEFT(Khu_Vực,4)="Quận","Quận","Huyện")</f>
        <v>Quận</v>
      </c>
      <c r="Y748" s="13" t="str">
        <f>IFS(Grossweight&lt;=1,"A",AND(1&lt;Grossweight,Grossweight&lt;=2),"B",AND(2&lt;Grossweight,Grossweight&lt;=3),"C",AND(3&lt;Grossweight,Grossweight&lt;=4),"D",Grossweight&gt;=4,"E")</f>
        <v>D</v>
      </c>
      <c r="Z74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69400</v>
      </c>
      <c r="AA74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74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39000</v>
      </c>
      <c r="AC748" s="14">
        <f>IF(Carrier_2="ECLogistics",0.167,IF(Carrier_2="LogExpress",0.139,0.104))</f>
        <v>0.167</v>
      </c>
    </row>
    <row r="749" ht="15.75" customHeight="1">
      <c r="A749" s="15" t="s">
        <v>2226</v>
      </c>
      <c r="B749" s="15" t="s">
        <v>2227</v>
      </c>
      <c r="C749" s="15">
        <v>130043.0</v>
      </c>
      <c r="D749" s="15" t="str">
        <f>HubVN_ID</f>
        <v>LECVNTL</v>
      </c>
      <c r="E749" s="15">
        <v>2.0</v>
      </c>
      <c r="F749" s="15">
        <v>1.8</v>
      </c>
      <c r="G749" s="16" t="s">
        <v>2228</v>
      </c>
      <c r="H749" s="15" t="s">
        <v>53</v>
      </c>
      <c r="I749" s="17">
        <v>0.0</v>
      </c>
      <c r="J749" s="18">
        <v>44645.94652777778</v>
      </c>
      <c r="K749" s="19">
        <v>44652.402083333334</v>
      </c>
      <c r="L749" s="18">
        <v>44652.833333333336</v>
      </c>
      <c r="M749" s="15"/>
      <c r="N749" s="21" t="s">
        <v>33</v>
      </c>
      <c r="O749" s="15">
        <v>0.0</v>
      </c>
      <c r="P749" s="15" t="s">
        <v>34</v>
      </c>
      <c r="Q749" s="22">
        <v>2.0</v>
      </c>
      <c r="R749" s="23">
        <f>Enduser_Deliverytime-Order_Create_Time</f>
        <v>6.886805556</v>
      </c>
      <c r="S749" s="23">
        <f>Enduser_Plan_Deliverytime-Order_Create_Time</f>
        <v>6.455555556</v>
      </c>
      <c r="T749" s="23">
        <f>Enduser_Deliverytime-HubVN_Pickup_Time</f>
        <v>0.2486111111</v>
      </c>
      <c r="U749" s="24">
        <f>HubVN_Receiving_Time-HubCN_Pickup_Time</f>
        <v>2.502777778</v>
      </c>
      <c r="V749" s="24">
        <f>Plan_HubVN_Receiving_Time-Plan_HubCN_Pickup_Time</f>
        <v>2.003472222</v>
      </c>
      <c r="W749" s="15" t="s">
        <v>49</v>
      </c>
      <c r="X749" s="25" t="str">
        <f>IF(LEFT(Khu_Vực,4)="Quận","Quận","Huyện")</f>
        <v>Quận</v>
      </c>
      <c r="Y749" s="25" t="str">
        <f>IFS(Grossweight&lt;=1,"A",AND(1&lt;Grossweight,Grossweight&lt;=2),"B",AND(2&lt;Grossweight,Grossweight&lt;=3),"C",AND(3&lt;Grossweight,Grossweight&lt;=4),"D",Grossweight&gt;=4,"E")</f>
        <v>B</v>
      </c>
      <c r="Z74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18000</v>
      </c>
      <c r="AA749"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74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19800</v>
      </c>
      <c r="AC749" s="26">
        <f>IF(Carrier_2="ECLogistics",0.167,IF(Carrier_2="LogExpress",0.139,0.104))</f>
        <v>0.104</v>
      </c>
    </row>
    <row r="750" ht="15.75" customHeight="1">
      <c r="A750" s="4" t="s">
        <v>2229</v>
      </c>
      <c r="B750" s="4" t="s">
        <v>2230</v>
      </c>
      <c r="C750" s="4">
        <v>130336.0</v>
      </c>
      <c r="D750" s="4" t="str">
        <f>HubVN_ID</f>
        <v>LECVNHĐ</v>
      </c>
      <c r="E750" s="4">
        <v>1.0</v>
      </c>
      <c r="F750" s="4">
        <v>1.0</v>
      </c>
      <c r="G750" s="5" t="s">
        <v>2231</v>
      </c>
      <c r="H750" s="4" t="s">
        <v>53</v>
      </c>
      <c r="I750" s="6">
        <v>0.0</v>
      </c>
      <c r="J750" s="7">
        <v>44648.86041666667</v>
      </c>
      <c r="K750" s="8">
        <v>44653.67569444444</v>
      </c>
      <c r="L750" s="7">
        <v>44653.80069444444</v>
      </c>
      <c r="M750" s="4"/>
      <c r="N750" s="9" t="s">
        <v>33</v>
      </c>
      <c r="O750" s="4">
        <v>0.0</v>
      </c>
      <c r="P750" s="4" t="s">
        <v>40</v>
      </c>
      <c r="Q750" s="10">
        <v>3.0</v>
      </c>
      <c r="R750" s="11">
        <f>Enduser_Deliverytime-Order_Create_Time</f>
        <v>4.940277778</v>
      </c>
      <c r="S750" s="11">
        <f>Enduser_Plan_Deliverytime-Order_Create_Time</f>
        <v>4.815277778</v>
      </c>
      <c r="T750" s="11">
        <f>Enduser_Deliverytime-HubVN_Pickup_Time</f>
        <v>0.1701388889</v>
      </c>
      <c r="U750" s="12">
        <f>HubVN_Receiving_Time-HubCN_Pickup_Time</f>
        <v>4.000694444</v>
      </c>
      <c r="V750" s="12">
        <f>Plan_HubVN_Receiving_Time-Plan_HubCN_Pickup_Time</f>
        <v>3.505555556</v>
      </c>
      <c r="W750" s="4" t="s">
        <v>137</v>
      </c>
      <c r="X750" s="13" t="str">
        <f>IF(LEFT(Khu_Vực,4)="Quận","Quận","Huyện")</f>
        <v>Quận</v>
      </c>
      <c r="Y750" s="13" t="str">
        <f>IFS(Grossweight&lt;=1,"A",AND(1&lt;Grossweight,Grossweight&lt;=2),"B",AND(2&lt;Grossweight,Grossweight&lt;=3),"C",AND(3&lt;Grossweight,Grossweight&lt;=4),"D",Grossweight&gt;=4,"E")</f>
        <v>A</v>
      </c>
      <c r="Z75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20000</v>
      </c>
      <c r="AA750"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75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750" s="14">
        <f>IF(Carrier_2="ECLogistics",0.167,IF(Carrier_2="LogExpress",0.139,0.104))</f>
        <v>0.139</v>
      </c>
    </row>
    <row r="751" ht="15.75" customHeight="1">
      <c r="A751" s="15" t="s">
        <v>2232</v>
      </c>
      <c r="B751" s="15" t="s">
        <v>2233</v>
      </c>
      <c r="C751" s="15">
        <v>130331.0</v>
      </c>
      <c r="D751" s="15" t="str">
        <f>HubVN_ID</f>
        <v>LECVNTL</v>
      </c>
      <c r="E751" s="15">
        <v>4.0</v>
      </c>
      <c r="F751" s="15">
        <v>3.4</v>
      </c>
      <c r="G751" s="16" t="s">
        <v>2234</v>
      </c>
      <c r="H751" s="15" t="s">
        <v>32</v>
      </c>
      <c r="I751" s="17">
        <v>75302.0</v>
      </c>
      <c r="J751" s="18">
        <v>44648.73055555556</v>
      </c>
      <c r="K751" s="19">
        <v>44652.42916666667</v>
      </c>
      <c r="L751" s="18">
        <v>44653.490277777775</v>
      </c>
      <c r="M751" s="15"/>
      <c r="N751" s="21" t="s">
        <v>33</v>
      </c>
      <c r="O751" s="15">
        <v>0.0</v>
      </c>
      <c r="P751" s="15" t="s">
        <v>40</v>
      </c>
      <c r="Q751" s="22">
        <v>4.0</v>
      </c>
      <c r="R751" s="23">
        <f>Enduser_Deliverytime-Order_Create_Time</f>
        <v>4.759722222</v>
      </c>
      <c r="S751" s="23">
        <f>Enduser_Plan_Deliverytime-Order_Create_Time</f>
        <v>3.698611111</v>
      </c>
      <c r="T751" s="23">
        <f>Enduser_Deliverytime-HubVN_Pickup_Time</f>
        <v>0.1194444444</v>
      </c>
      <c r="U751" s="24">
        <f>HubVN_Receiving_Time-HubCN_Pickup_Time</f>
        <v>3.004166667</v>
      </c>
      <c r="V751" s="24">
        <f>Plan_HubVN_Receiving_Time-Plan_HubCN_Pickup_Time</f>
        <v>2.002777778</v>
      </c>
      <c r="W751" s="15" t="s">
        <v>622</v>
      </c>
      <c r="X751" s="25" t="str">
        <f>IF(LEFT(Khu_Vực,4)="Quận","Quận","Huyện")</f>
        <v>Huyện</v>
      </c>
      <c r="Y751" s="25" t="str">
        <f>IFS(Grossweight&lt;=1,"A",AND(1&lt;Grossweight,Grossweight&lt;=2),"B",AND(2&lt;Grossweight,Grossweight&lt;=3),"C",AND(3&lt;Grossweight,Grossweight&lt;=4),"D",Grossweight&gt;=4,"E")</f>
        <v>D</v>
      </c>
      <c r="Z75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77500</v>
      </c>
      <c r="AA75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75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34000</v>
      </c>
      <c r="AC751" s="26">
        <f>IF(Carrier_2="ECLogistics",0.167,IF(Carrier_2="LogExpress",0.139,0.104))</f>
        <v>0.167</v>
      </c>
    </row>
    <row r="752" ht="15.75" customHeight="1">
      <c r="A752" s="4" t="s">
        <v>2235</v>
      </c>
      <c r="B752" s="4" t="s">
        <v>2236</v>
      </c>
      <c r="C752" s="4">
        <v>130339.0</v>
      </c>
      <c r="D752" s="4" t="str">
        <f>HubVN_ID</f>
        <v>LECVNLB</v>
      </c>
      <c r="E752" s="4">
        <v>4.0</v>
      </c>
      <c r="F752" s="4">
        <v>1.8</v>
      </c>
      <c r="G752" s="5" t="s">
        <v>2237</v>
      </c>
      <c r="H752" s="4" t="s">
        <v>32</v>
      </c>
      <c r="I752" s="6">
        <v>146000.0</v>
      </c>
      <c r="J752" s="7">
        <v>44649.83472222222</v>
      </c>
      <c r="K752" s="8">
        <v>44655.67291666667</v>
      </c>
      <c r="L752" s="7">
        <v>44655.71666666667</v>
      </c>
      <c r="M752" s="4"/>
      <c r="N752" s="9" t="s">
        <v>33</v>
      </c>
      <c r="O752" s="4">
        <v>0.0</v>
      </c>
      <c r="P752" s="4" t="s">
        <v>34</v>
      </c>
      <c r="Q752" s="10">
        <v>3.0</v>
      </c>
      <c r="R752" s="11">
        <f>Enduser_Deliverytime-Order_Create_Time</f>
        <v>5.881944444</v>
      </c>
      <c r="S752" s="11">
        <f>Enduser_Plan_Deliverytime-Order_Create_Time</f>
        <v>5.838194444</v>
      </c>
      <c r="T752" s="11">
        <f>Enduser_Deliverytime-HubVN_Pickup_Time</f>
        <v>0.08194444444</v>
      </c>
      <c r="U752" s="12">
        <f>HubVN_Receiving_Time-HubCN_Pickup_Time</f>
        <v>3.002083333</v>
      </c>
      <c r="V752" s="12">
        <f>Plan_HubVN_Receiving_Time-Plan_HubCN_Pickup_Time</f>
        <v>3.001388889</v>
      </c>
      <c r="W752" s="4" t="s">
        <v>93</v>
      </c>
      <c r="X752" s="13" t="str">
        <f>IF(LEFT(Khu_Vực,4)="Quận","Quận","Huyện")</f>
        <v>Quận</v>
      </c>
      <c r="Y752" s="13" t="str">
        <f>IFS(Grossweight&lt;=1,"A",AND(1&lt;Grossweight,Grossweight&lt;=2),"B",AND(2&lt;Grossweight,Grossweight&lt;=3),"C",AND(3&lt;Grossweight,Grossweight&lt;=4),"D",Grossweight&gt;=4,"E")</f>
        <v>B</v>
      </c>
      <c r="Z75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18000</v>
      </c>
      <c r="AA752"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75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19800</v>
      </c>
      <c r="AC752" s="14">
        <f>IF(Carrier_2="ECLogistics",0.167,IF(Carrier_2="LogExpress",0.139,0.104))</f>
        <v>0.104</v>
      </c>
    </row>
    <row r="753" ht="15.75" customHeight="1">
      <c r="A753" s="15" t="s">
        <v>2238</v>
      </c>
      <c r="B753" s="15" t="s">
        <v>2239</v>
      </c>
      <c r="C753" s="15">
        <v>130322.0</v>
      </c>
      <c r="D753" s="15" t="str">
        <f>HubVN_ID</f>
        <v>LECVNLB</v>
      </c>
      <c r="E753" s="15">
        <v>3.0</v>
      </c>
      <c r="F753" s="15">
        <v>3.7</v>
      </c>
      <c r="G753" s="16" t="s">
        <v>2240</v>
      </c>
      <c r="H753" s="15" t="s">
        <v>32</v>
      </c>
      <c r="I753" s="17">
        <v>147800.0</v>
      </c>
      <c r="J753" s="18">
        <v>44646.65138888889</v>
      </c>
      <c r="K753" s="19">
        <v>44653.649305555555</v>
      </c>
      <c r="L753" s="18">
        <v>44654.76458333333</v>
      </c>
      <c r="M753" s="15"/>
      <c r="N753" s="21" t="s">
        <v>33</v>
      </c>
      <c r="O753" s="15">
        <v>0.0</v>
      </c>
      <c r="P753" s="15" t="s">
        <v>40</v>
      </c>
      <c r="Q753" s="22">
        <v>1.0</v>
      </c>
      <c r="R753" s="23">
        <f>Enduser_Deliverytime-Order_Create_Time</f>
        <v>8.113194444</v>
      </c>
      <c r="S753" s="23">
        <f>Enduser_Plan_Deliverytime-Order_Create_Time</f>
        <v>6.997916667</v>
      </c>
      <c r="T753" s="23">
        <f>Enduser_Deliverytime-HubVN_Pickup_Time</f>
        <v>0.1444444444</v>
      </c>
      <c r="U753" s="24">
        <f>HubVN_Receiving_Time-HubCN_Pickup_Time</f>
        <v>3.502083333</v>
      </c>
      <c r="V753" s="24">
        <f>Plan_HubVN_Receiving_Time-Plan_HubCN_Pickup_Time</f>
        <v>1.500694444</v>
      </c>
      <c r="W753" s="15" t="s">
        <v>93</v>
      </c>
      <c r="X753" s="25" t="str">
        <f>IF(LEFT(Khu_Vực,4)="Quận","Quận","Huyện")</f>
        <v>Quận</v>
      </c>
      <c r="Y753" s="25" t="str">
        <f>IFS(Grossweight&lt;=1,"A",AND(1&lt;Grossweight,Grossweight&lt;=2),"B",AND(2&lt;Grossweight,Grossweight&lt;=3),"C",AND(3&lt;Grossweight,Grossweight&lt;=4),"D",Grossweight&gt;=4,"E")</f>
        <v>D</v>
      </c>
      <c r="Z75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61750</v>
      </c>
      <c r="AA75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75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37000</v>
      </c>
      <c r="AC753" s="26">
        <f>IF(Carrier_2="ECLogistics",0.167,IF(Carrier_2="LogExpress",0.139,0.104))</f>
        <v>0.167</v>
      </c>
    </row>
    <row r="754" ht="15.75" customHeight="1">
      <c r="A754" s="4" t="s">
        <v>2241</v>
      </c>
      <c r="B754" s="4" t="s">
        <v>2242</v>
      </c>
      <c r="C754" s="4">
        <v>130369.0</v>
      </c>
      <c r="D754" s="4" t="str">
        <f>HubVN_ID</f>
        <v>LECVNLB</v>
      </c>
      <c r="E754" s="4">
        <v>2.0</v>
      </c>
      <c r="F754" s="4">
        <v>1.1</v>
      </c>
      <c r="G754" s="5" t="s">
        <v>2243</v>
      </c>
      <c r="H754" s="4" t="s">
        <v>53</v>
      </c>
      <c r="I754" s="6">
        <v>0.0</v>
      </c>
      <c r="J754" s="7">
        <v>44647.36944444444</v>
      </c>
      <c r="K754" s="8">
        <v>44652.436111111114</v>
      </c>
      <c r="L754" s="7">
        <v>44652.84861111111</v>
      </c>
      <c r="M754" s="4"/>
      <c r="N754" s="9" t="s">
        <v>33</v>
      </c>
      <c r="O754" s="4">
        <v>0.0</v>
      </c>
      <c r="P754" s="4" t="s">
        <v>34</v>
      </c>
      <c r="Q754" s="10">
        <v>3.0</v>
      </c>
      <c r="R754" s="11">
        <f>Enduser_Deliverytime-Order_Create_Time</f>
        <v>5.479166667</v>
      </c>
      <c r="S754" s="11">
        <f>Enduser_Plan_Deliverytime-Order_Create_Time</f>
        <v>5.066666667</v>
      </c>
      <c r="T754" s="11">
        <f>Enduser_Deliverytime-HubVN_Pickup_Time</f>
        <v>0.2479166667</v>
      </c>
      <c r="U754" s="12">
        <f>HubVN_Receiving_Time-HubCN_Pickup_Time</f>
        <v>3.00625</v>
      </c>
      <c r="V754" s="12">
        <f>Plan_HubVN_Receiving_Time-Plan_HubCN_Pickup_Time</f>
        <v>3.501388889</v>
      </c>
      <c r="W754" s="4" t="s">
        <v>71</v>
      </c>
      <c r="X754" s="13" t="str">
        <f>IF(LEFT(Khu_Vực,4)="Quận","Quận","Huyện")</f>
        <v>Quận</v>
      </c>
      <c r="Y754" s="13" t="str">
        <f>IFS(Grossweight&lt;=1,"A",AND(1&lt;Grossweight,Grossweight&lt;=2),"B",AND(2&lt;Grossweight,Grossweight&lt;=3),"C",AND(3&lt;Grossweight,Grossweight&lt;=4),"D",Grossweight&gt;=4,"E")</f>
        <v>B</v>
      </c>
      <c r="Z75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11000</v>
      </c>
      <c r="AA754"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75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12100</v>
      </c>
      <c r="AC754" s="14">
        <f>IF(Carrier_2="ECLogistics",0.167,IF(Carrier_2="LogExpress",0.139,0.104))</f>
        <v>0.104</v>
      </c>
    </row>
    <row r="755" ht="15.75" customHeight="1">
      <c r="A755" s="15" t="s">
        <v>2244</v>
      </c>
      <c r="B755" s="15" t="s">
        <v>1151</v>
      </c>
      <c r="C755" s="15">
        <v>130322.0</v>
      </c>
      <c r="D755" s="15" t="str">
        <f>HubVN_ID</f>
        <v>LECVNTL</v>
      </c>
      <c r="E755" s="15">
        <v>4.0</v>
      </c>
      <c r="F755" s="15">
        <v>1.0</v>
      </c>
      <c r="G755" s="16" t="s">
        <v>2245</v>
      </c>
      <c r="H755" s="15" t="s">
        <v>32</v>
      </c>
      <c r="I755" s="17">
        <v>10100.0</v>
      </c>
      <c r="J755" s="18">
        <v>44649.1625</v>
      </c>
      <c r="K755" s="19">
        <v>44653.65</v>
      </c>
      <c r="L755" s="18">
        <v>44654.615277777775</v>
      </c>
      <c r="M755" s="15"/>
      <c r="N755" s="21" t="s">
        <v>33</v>
      </c>
      <c r="O755" s="15">
        <v>0.0</v>
      </c>
      <c r="P755" s="15" t="s">
        <v>34</v>
      </c>
      <c r="Q755" s="22">
        <v>3.0</v>
      </c>
      <c r="R755" s="23">
        <f>Enduser_Deliverytime-Order_Create_Time</f>
        <v>5.452777778</v>
      </c>
      <c r="S755" s="23">
        <f>Enduser_Plan_Deliverytime-Order_Create_Time</f>
        <v>4.4875</v>
      </c>
      <c r="T755" s="23">
        <f>Enduser_Deliverytime-HubVN_Pickup_Time</f>
        <v>0.2055555556</v>
      </c>
      <c r="U755" s="24">
        <f>HubVN_Receiving_Time-HubCN_Pickup_Time</f>
        <v>4.002083333</v>
      </c>
      <c r="V755" s="24">
        <f>Plan_HubVN_Receiving_Time-Plan_HubCN_Pickup_Time</f>
        <v>1.50625</v>
      </c>
      <c r="W755" s="15" t="s">
        <v>2246</v>
      </c>
      <c r="X755" s="25" t="str">
        <f>IF(LEFT(Khu_Vực,4)="Quận","Quận","Huyện")</f>
        <v>Quận</v>
      </c>
      <c r="Y755" s="25" t="str">
        <f>IFS(Grossweight&lt;=1,"A",AND(1&lt;Grossweight,Grossweight&lt;=2),"B",AND(2&lt;Grossweight,Grossweight&lt;=3),"C",AND(3&lt;Grossweight,Grossweight&lt;=4),"D",Grossweight&gt;=4,"E")</f>
        <v>A</v>
      </c>
      <c r="Z75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10000</v>
      </c>
      <c r="AA755"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75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755" s="26">
        <f>IF(Carrier_2="ECLogistics",0.167,IF(Carrier_2="LogExpress",0.139,0.104))</f>
        <v>0.139</v>
      </c>
    </row>
    <row r="756" ht="15.75" customHeight="1">
      <c r="A756" s="4" t="s">
        <v>2247</v>
      </c>
      <c r="B756" s="4" t="s">
        <v>2248</v>
      </c>
      <c r="C756" s="4">
        <v>130043.0</v>
      </c>
      <c r="D756" s="4" t="str">
        <f>HubVN_ID</f>
        <v>LECVNLB</v>
      </c>
      <c r="E756" s="4">
        <v>2.0</v>
      </c>
      <c r="F756" s="4">
        <v>1.7</v>
      </c>
      <c r="G756" s="5" t="s">
        <v>2249</v>
      </c>
      <c r="H756" s="4" t="s">
        <v>32</v>
      </c>
      <c r="I756" s="6">
        <v>170000.0</v>
      </c>
      <c r="J756" s="7">
        <v>44649.32847222222</v>
      </c>
      <c r="K756" s="8">
        <v>44654.67569444444</v>
      </c>
      <c r="L756" s="7">
        <v>44655.71527777778</v>
      </c>
      <c r="M756" s="4"/>
      <c r="N756" s="9" t="s">
        <v>33</v>
      </c>
      <c r="O756" s="4">
        <v>0.0</v>
      </c>
      <c r="P756" s="4" t="s">
        <v>34</v>
      </c>
      <c r="Q756" s="10">
        <v>2.0</v>
      </c>
      <c r="R756" s="11">
        <f>Enduser_Deliverytime-Order_Create_Time</f>
        <v>6.386805556</v>
      </c>
      <c r="S756" s="11">
        <f>Enduser_Plan_Deliverytime-Order_Create_Time</f>
        <v>5.347222222</v>
      </c>
      <c r="T756" s="11">
        <f>Enduser_Deliverytime-HubVN_Pickup_Time</f>
        <v>0.07916666667</v>
      </c>
      <c r="U756" s="12">
        <f>HubVN_Receiving_Time-HubCN_Pickup_Time</f>
        <v>2.504166667</v>
      </c>
      <c r="V756" s="12">
        <f>Plan_HubVN_Receiving_Time-Plan_HubCN_Pickup_Time</f>
        <v>1.504861111</v>
      </c>
      <c r="W756" s="4" t="s">
        <v>57</v>
      </c>
      <c r="X756" s="13" t="str">
        <f>IF(LEFT(Khu_Vực,4)="Quận","Quận","Huyện")</f>
        <v>Quận</v>
      </c>
      <c r="Y756" s="13" t="str">
        <f>IFS(Grossweight&lt;=1,"A",AND(1&lt;Grossweight,Grossweight&lt;=2),"B",AND(2&lt;Grossweight,Grossweight&lt;=3),"C",AND(3&lt;Grossweight,Grossweight&lt;=4),"D",Grossweight&gt;=4,"E")</f>
        <v>B</v>
      </c>
      <c r="Z75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17000</v>
      </c>
      <c r="AA756"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75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18700</v>
      </c>
      <c r="AC756" s="14">
        <f>IF(Carrier_2="ECLogistics",0.167,IF(Carrier_2="LogExpress",0.139,0.104))</f>
        <v>0.104</v>
      </c>
    </row>
    <row r="757" ht="15.75" customHeight="1">
      <c r="A757" s="15" t="s">
        <v>2250</v>
      </c>
      <c r="B757" s="15" t="s">
        <v>1072</v>
      </c>
      <c r="C757" s="15">
        <v>130100.0</v>
      </c>
      <c r="D757" s="15" t="str">
        <f>HubVN_ID</f>
        <v>LECVNLB</v>
      </c>
      <c r="E757" s="15">
        <v>4.0</v>
      </c>
      <c r="F757" s="15">
        <v>3.9</v>
      </c>
      <c r="G757" s="16" t="s">
        <v>2251</v>
      </c>
      <c r="H757" s="15" t="s">
        <v>32</v>
      </c>
      <c r="I757" s="17">
        <v>62160.0</v>
      </c>
      <c r="J757" s="18">
        <v>44647.319444444445</v>
      </c>
      <c r="K757" s="19">
        <v>44652.65069444444</v>
      </c>
      <c r="L757" s="18">
        <v>44652.73263888889</v>
      </c>
      <c r="M757" s="15"/>
      <c r="N757" s="21" t="s">
        <v>33</v>
      </c>
      <c r="O757" s="15">
        <v>0.0</v>
      </c>
      <c r="P757" s="15" t="s">
        <v>34</v>
      </c>
      <c r="Q757" s="22">
        <v>3.0</v>
      </c>
      <c r="R757" s="23">
        <f>Enduser_Deliverytime-Order_Create_Time</f>
        <v>5.413194444</v>
      </c>
      <c r="S757" s="23">
        <f>Enduser_Plan_Deliverytime-Order_Create_Time</f>
        <v>5.33125</v>
      </c>
      <c r="T757" s="23">
        <f>Enduser_Deliverytime-HubVN_Pickup_Time</f>
        <v>0.07986111111</v>
      </c>
      <c r="U757" s="24">
        <f>HubVN_Receiving_Time-HubCN_Pickup_Time</f>
        <v>2.504166667</v>
      </c>
      <c r="V757" s="24">
        <f>Plan_HubVN_Receiving_Time-Plan_HubCN_Pickup_Time</f>
        <v>3.502083333</v>
      </c>
      <c r="W757" s="15" t="s">
        <v>120</v>
      </c>
      <c r="X757" s="25" t="str">
        <f>IF(LEFT(Khu_Vực,4)="Quận","Quận","Huyện")</f>
        <v>Quận</v>
      </c>
      <c r="Y757" s="25" t="str">
        <f>IFS(Grossweight&lt;=1,"A",AND(1&lt;Grossweight,Grossweight&lt;=2),"B",AND(2&lt;Grossweight,Grossweight&lt;=3),"C",AND(3&lt;Grossweight,Grossweight&lt;=4),"D",Grossweight&gt;=4,"E")</f>
        <v>D</v>
      </c>
      <c r="Z75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39000</v>
      </c>
      <c r="AA757"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75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39000</v>
      </c>
      <c r="AC757" s="26">
        <f>IF(Carrier_2="ECLogistics",0.167,IF(Carrier_2="LogExpress",0.139,0.104))</f>
        <v>0.167</v>
      </c>
    </row>
    <row r="758" ht="15.75" customHeight="1">
      <c r="A758" s="4" t="s">
        <v>2252</v>
      </c>
      <c r="B758" s="4" t="s">
        <v>201</v>
      </c>
      <c r="C758" s="4">
        <v>130430.0</v>
      </c>
      <c r="D758" s="4" t="str">
        <f>HubVN_ID</f>
        <v>LECVNLB</v>
      </c>
      <c r="E758" s="4">
        <v>5.0</v>
      </c>
      <c r="F758" s="4">
        <v>3.9</v>
      </c>
      <c r="G758" s="5" t="s">
        <v>2253</v>
      </c>
      <c r="H758" s="4" t="s">
        <v>32</v>
      </c>
      <c r="I758" s="6">
        <v>2000.0</v>
      </c>
      <c r="J758" s="7">
        <v>44649.177083333336</v>
      </c>
      <c r="K758" s="8">
        <v>44653.42083333333</v>
      </c>
      <c r="L758" s="7">
        <v>44654.62430555555</v>
      </c>
      <c r="M758" s="4"/>
      <c r="N758" s="9" t="s">
        <v>33</v>
      </c>
      <c r="O758" s="4">
        <v>0.0</v>
      </c>
      <c r="P758" s="4" t="s">
        <v>34</v>
      </c>
      <c r="Q758" s="10">
        <v>3.0</v>
      </c>
      <c r="R758" s="11">
        <f>Enduser_Deliverytime-Order_Create_Time</f>
        <v>5.447222222</v>
      </c>
      <c r="S758" s="11">
        <f>Enduser_Plan_Deliverytime-Order_Create_Time</f>
        <v>4.24375</v>
      </c>
      <c r="T758" s="11">
        <f>Enduser_Deliverytime-HubVN_Pickup_Time</f>
        <v>0.2048611111</v>
      </c>
      <c r="U758" s="12">
        <f>HubVN_Receiving_Time-HubCN_Pickup_Time</f>
        <v>4.004861111</v>
      </c>
      <c r="V758" s="12">
        <f>Plan_HubVN_Receiving_Time-Plan_HubCN_Pickup_Time</f>
        <v>2.004861111</v>
      </c>
      <c r="W758" s="4" t="s">
        <v>120</v>
      </c>
      <c r="X758" s="13" t="str">
        <f>IF(LEFT(Khu_Vực,4)="Quận","Quận","Huyện")</f>
        <v>Quận</v>
      </c>
      <c r="Y758" s="13" t="str">
        <f>IFS(Grossweight&lt;=1,"A",AND(1&lt;Grossweight,Grossweight&lt;=2),"B",AND(2&lt;Grossweight,Grossweight&lt;=3),"C",AND(3&lt;Grossweight,Grossweight&lt;=4),"D",Grossweight&gt;=4,"E")</f>
        <v>D</v>
      </c>
      <c r="Z75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39000</v>
      </c>
      <c r="AA75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75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39000</v>
      </c>
      <c r="AC758" s="14">
        <f>IF(Carrier_2="ECLogistics",0.167,IF(Carrier_2="LogExpress",0.139,0.104))</f>
        <v>0.167</v>
      </c>
    </row>
    <row r="759" ht="15.75" customHeight="1">
      <c r="A759" s="15" t="s">
        <v>2254</v>
      </c>
      <c r="B759" s="15" t="s">
        <v>2255</v>
      </c>
      <c r="C759" s="15">
        <v>130340.0</v>
      </c>
      <c r="D759" s="15" t="str">
        <f>HubVN_ID</f>
        <v>LECVNLB</v>
      </c>
      <c r="E759" s="15">
        <v>5.0</v>
      </c>
      <c r="F759" s="15">
        <v>1.7</v>
      </c>
      <c r="G759" s="16" t="s">
        <v>2256</v>
      </c>
      <c r="H759" s="15" t="s">
        <v>32</v>
      </c>
      <c r="I759" s="17">
        <v>108385.0</v>
      </c>
      <c r="J759" s="18">
        <v>44649.839583333334</v>
      </c>
      <c r="K759" s="19">
        <v>44655.425</v>
      </c>
      <c r="L759" s="18">
        <v>44655.71111111111</v>
      </c>
      <c r="M759" s="15"/>
      <c r="N759" s="21" t="s">
        <v>33</v>
      </c>
      <c r="O759" s="15">
        <v>0.0</v>
      </c>
      <c r="P759" s="15" t="s">
        <v>34</v>
      </c>
      <c r="Q759" s="22">
        <v>3.0</v>
      </c>
      <c r="R759" s="23">
        <f>Enduser_Deliverytime-Order_Create_Time</f>
        <v>5.871527778</v>
      </c>
      <c r="S759" s="23">
        <f>Enduser_Plan_Deliverytime-Order_Create_Time</f>
        <v>5.585416667</v>
      </c>
      <c r="T759" s="23">
        <f>Enduser_Deliverytime-HubVN_Pickup_Time</f>
        <v>0.07708333333</v>
      </c>
      <c r="U759" s="24">
        <f>HubVN_Receiving_Time-HubCN_Pickup_Time</f>
        <v>3.005555556</v>
      </c>
      <c r="V759" s="24">
        <f>Plan_HubVN_Receiving_Time-Plan_HubCN_Pickup_Time</f>
        <v>2.002083333</v>
      </c>
      <c r="W759" s="15" t="s">
        <v>97</v>
      </c>
      <c r="X759" s="25" t="str">
        <f>IF(LEFT(Khu_Vực,4)="Quận","Quận","Huyện")</f>
        <v>Quận</v>
      </c>
      <c r="Y759" s="25" t="str">
        <f>IFS(Grossweight&lt;=1,"A",AND(1&lt;Grossweight,Grossweight&lt;=2),"B",AND(2&lt;Grossweight,Grossweight&lt;=3),"C",AND(3&lt;Grossweight,Grossweight&lt;=4),"D",Grossweight&gt;=4,"E")</f>
        <v>B</v>
      </c>
      <c r="Z75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17000</v>
      </c>
      <c r="AA759"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75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18700</v>
      </c>
      <c r="AC759" s="26">
        <f>IF(Carrier_2="ECLogistics",0.167,IF(Carrier_2="LogExpress",0.139,0.104))</f>
        <v>0.104</v>
      </c>
    </row>
    <row r="760" ht="15.75" customHeight="1">
      <c r="A760" s="4" t="s">
        <v>2257</v>
      </c>
      <c r="B760" s="4" t="s">
        <v>2258</v>
      </c>
      <c r="C760" s="4">
        <v>130013.0</v>
      </c>
      <c r="D760" s="4" t="str">
        <f>HubVN_ID</f>
        <v>LECVNTL</v>
      </c>
      <c r="E760" s="4">
        <v>3.0</v>
      </c>
      <c r="F760" s="4">
        <v>1.0</v>
      </c>
      <c r="G760" s="5" t="s">
        <v>2259</v>
      </c>
      <c r="H760" s="4" t="s">
        <v>32</v>
      </c>
      <c r="I760" s="6">
        <v>762200.0</v>
      </c>
      <c r="J760" s="7">
        <v>44646.62708333333</v>
      </c>
      <c r="K760" s="8">
        <v>44651.379166666666</v>
      </c>
      <c r="L760" s="7">
        <v>44652.595138888886</v>
      </c>
      <c r="M760" s="4"/>
      <c r="N760" s="9" t="s">
        <v>33</v>
      </c>
      <c r="O760" s="4">
        <v>0.0</v>
      </c>
      <c r="P760" s="4" t="s">
        <v>34</v>
      </c>
      <c r="Q760" s="10">
        <v>3.0</v>
      </c>
      <c r="R760" s="11">
        <f>Enduser_Deliverytime-Order_Create_Time</f>
        <v>5.968055556</v>
      </c>
      <c r="S760" s="11">
        <f>Enduser_Plan_Deliverytime-Order_Create_Time</f>
        <v>4.752083333</v>
      </c>
      <c r="T760" s="11">
        <f>Enduser_Deliverytime-HubVN_Pickup_Time</f>
        <v>0.2027777778</v>
      </c>
      <c r="U760" s="12">
        <f>HubVN_Receiving_Time-HubCN_Pickup_Time</f>
        <v>3.005555556</v>
      </c>
      <c r="V760" s="12">
        <f>Plan_HubVN_Receiving_Time-Plan_HubCN_Pickup_Time</f>
        <v>2.000694444</v>
      </c>
      <c r="W760" s="4" t="s">
        <v>41</v>
      </c>
      <c r="X760" s="13" t="str">
        <f>IF(LEFT(Khu_Vực,4)="Quận","Quận","Huyện")</f>
        <v>Huyện</v>
      </c>
      <c r="Y760" s="13" t="str">
        <f>IFS(Grossweight&lt;=1,"A",AND(1&lt;Grossweight,Grossweight&lt;=2),"B",AND(2&lt;Grossweight,Grossweight&lt;=3),"C",AND(3&lt;Grossweight,Grossweight&lt;=4),"D",Grossweight&gt;=4,"E")</f>
        <v>A</v>
      </c>
      <c r="Z76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10000</v>
      </c>
      <c r="AA76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76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10000</v>
      </c>
      <c r="AC760" s="14">
        <f>IF(Carrier_2="ECLogistics",0.167,IF(Carrier_2="LogExpress",0.139,0.104))</f>
        <v>0.167</v>
      </c>
    </row>
    <row r="761" ht="15.75" customHeight="1">
      <c r="A761" s="15" t="s">
        <v>2260</v>
      </c>
      <c r="B761" s="15" t="s">
        <v>2261</v>
      </c>
      <c r="C761" s="15">
        <v>130349.0</v>
      </c>
      <c r="D761" s="15" t="str">
        <f>HubVN_ID</f>
        <v>LECVNTL</v>
      </c>
      <c r="E761" s="15">
        <v>3.0</v>
      </c>
      <c r="F761" s="15">
        <v>4.8</v>
      </c>
      <c r="G761" s="16" t="s">
        <v>697</v>
      </c>
      <c r="H761" s="15" t="s">
        <v>32</v>
      </c>
      <c r="I761" s="17">
        <v>14570.0</v>
      </c>
      <c r="J761" s="18">
        <v>44649.615277777775</v>
      </c>
      <c r="K761" s="19">
        <v>44654.41180555556</v>
      </c>
      <c r="L761" s="18">
        <v>44655.495833333334</v>
      </c>
      <c r="M761" s="15"/>
      <c r="N761" s="21" t="s">
        <v>33</v>
      </c>
      <c r="O761" s="15">
        <v>0.0</v>
      </c>
      <c r="P761" s="15" t="s">
        <v>40</v>
      </c>
      <c r="Q761" s="22">
        <v>3.0</v>
      </c>
      <c r="R761" s="23">
        <f>Enduser_Deliverytime-Order_Create_Time</f>
        <v>5.880555556</v>
      </c>
      <c r="S761" s="23">
        <f>Enduser_Plan_Deliverytime-Order_Create_Time</f>
        <v>4.796527778</v>
      </c>
      <c r="T761" s="23">
        <f>Enduser_Deliverytime-HubVN_Pickup_Time</f>
        <v>0.1020833333</v>
      </c>
      <c r="U761" s="24">
        <f>HubVN_Receiving_Time-HubCN_Pickup_Time</f>
        <v>5.003472222</v>
      </c>
      <c r="V761" s="24">
        <f>Plan_HubVN_Receiving_Time-Plan_HubCN_Pickup_Time</f>
        <v>3.504861111</v>
      </c>
      <c r="W761" s="15" t="s">
        <v>49</v>
      </c>
      <c r="X761" s="25" t="str">
        <f>IF(LEFT(Khu_Vực,4)="Quận","Quận","Huyện")</f>
        <v>Quận</v>
      </c>
      <c r="Y761" s="25" t="str">
        <f>IFS(Grossweight&lt;=1,"A",AND(1&lt;Grossweight,Grossweight&lt;=2),"B",AND(2&lt;Grossweight,Grossweight&lt;=3),"C",AND(3&lt;Grossweight,Grossweight&lt;=4),"D",Grossweight&gt;=4,"E")</f>
        <v>E</v>
      </c>
      <c r="Z76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64500</v>
      </c>
      <c r="AA76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76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48000</v>
      </c>
      <c r="AC761" s="26">
        <f>IF(Carrier_2="ECLogistics",0.167,IF(Carrier_2="LogExpress",0.139,0.104))</f>
        <v>0.167</v>
      </c>
    </row>
    <row r="762" ht="15.75" customHeight="1">
      <c r="A762" s="4" t="s">
        <v>2262</v>
      </c>
      <c r="B762" s="4" t="s">
        <v>2263</v>
      </c>
      <c r="C762" s="4">
        <v>130447.0</v>
      </c>
      <c r="D762" s="4" t="str">
        <f>HubVN_ID</f>
        <v>LECVNLB</v>
      </c>
      <c r="E762" s="4">
        <v>4.0</v>
      </c>
      <c r="F762" s="4">
        <v>3.5</v>
      </c>
      <c r="G762" s="5" t="s">
        <v>2264</v>
      </c>
      <c r="H762" s="4" t="s">
        <v>32</v>
      </c>
      <c r="I762" s="6">
        <v>220500.0</v>
      </c>
      <c r="J762" s="7">
        <v>44647.12708333333</v>
      </c>
      <c r="K762" s="8">
        <v>44651.65902777778</v>
      </c>
      <c r="L762" s="7">
        <v>44657.48055555556</v>
      </c>
      <c r="M762" s="4"/>
      <c r="N762" s="9" t="s">
        <v>33</v>
      </c>
      <c r="O762" s="4">
        <v>0.0</v>
      </c>
      <c r="P762" s="4" t="s">
        <v>40</v>
      </c>
      <c r="Q762" s="10">
        <v>3.0</v>
      </c>
      <c r="R762" s="11">
        <f>Enduser_Deliverytime-Order_Create_Time</f>
        <v>10.35347222</v>
      </c>
      <c r="S762" s="11">
        <f>Enduser_Plan_Deliverytime-Order_Create_Time</f>
        <v>4.531944444</v>
      </c>
      <c r="T762" s="11">
        <f>Enduser_Deliverytime-HubVN_Pickup_Time</f>
        <v>0.1194444444</v>
      </c>
      <c r="U762" s="12">
        <f>HubVN_Receiving_Time-HubCN_Pickup_Time</f>
        <v>8.00625</v>
      </c>
      <c r="V762" s="12">
        <f>Plan_HubVN_Receiving_Time-Plan_HubCN_Pickup_Time</f>
        <v>3.003472222</v>
      </c>
      <c r="W762" s="4" t="s">
        <v>97</v>
      </c>
      <c r="X762" s="13" t="str">
        <f>IF(LEFT(Khu_Vực,4)="Quận","Quận","Huyện")</f>
        <v>Quận</v>
      </c>
      <c r="Y762" s="13" t="str">
        <f>IFS(Grossweight&lt;=1,"A",AND(1&lt;Grossweight,Grossweight&lt;=2),"B",AND(2&lt;Grossweight,Grossweight&lt;=3),"C",AND(3&lt;Grossweight,Grossweight&lt;=4),"D",Grossweight&gt;=4,"E")</f>
        <v>D</v>
      </c>
      <c r="Z76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61250</v>
      </c>
      <c r="AA762"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76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35000</v>
      </c>
      <c r="AC762" s="14">
        <f>IF(Carrier_2="ECLogistics",0.167,IF(Carrier_2="LogExpress",0.139,0.104))</f>
        <v>0.167</v>
      </c>
    </row>
    <row r="763" ht="15.75" customHeight="1">
      <c r="A763" s="15" t="s">
        <v>2265</v>
      </c>
      <c r="B763" s="15" t="s">
        <v>2266</v>
      </c>
      <c r="C763" s="15">
        <v>130318.0</v>
      </c>
      <c r="D763" s="15" t="str">
        <f>HubVN_ID</f>
        <v>LECVNLB</v>
      </c>
      <c r="E763" s="15">
        <v>5.0</v>
      </c>
      <c r="F763" s="15">
        <v>1.1</v>
      </c>
      <c r="G763" s="16" t="s">
        <v>1860</v>
      </c>
      <c r="H763" s="15" t="s">
        <v>32</v>
      </c>
      <c r="I763" s="17">
        <v>608500.0</v>
      </c>
      <c r="J763" s="18">
        <v>44647.720138888886</v>
      </c>
      <c r="K763" s="19">
        <v>44653.75486111111</v>
      </c>
      <c r="L763" s="18">
        <v>44654.46805555555</v>
      </c>
      <c r="M763" s="15"/>
      <c r="N763" s="21" t="s">
        <v>33</v>
      </c>
      <c r="O763" s="15">
        <v>0.0</v>
      </c>
      <c r="P763" s="15" t="s">
        <v>40</v>
      </c>
      <c r="Q763" s="22">
        <v>2.0</v>
      </c>
      <c r="R763" s="23">
        <f>Enduser_Deliverytime-Order_Create_Time</f>
        <v>6.747916667</v>
      </c>
      <c r="S763" s="23">
        <f>Enduser_Plan_Deliverytime-Order_Create_Time</f>
        <v>6.034722222</v>
      </c>
      <c r="T763" s="23">
        <f>Enduser_Deliverytime-HubVN_Pickup_Time</f>
        <v>0.1229166667</v>
      </c>
      <c r="U763" s="24">
        <f>HubVN_Receiving_Time-HubCN_Pickup_Time</f>
        <v>4.002777778</v>
      </c>
      <c r="V763" s="24">
        <f>Plan_HubVN_Receiving_Time-Plan_HubCN_Pickup_Time</f>
        <v>3.004861111</v>
      </c>
      <c r="W763" s="15" t="s">
        <v>679</v>
      </c>
      <c r="X763" s="25" t="str">
        <f>IF(LEFT(Khu_Vực,4)="Quận","Quận","Huyện")</f>
        <v>Huyện</v>
      </c>
      <c r="Y763" s="25" t="str">
        <f>IFS(Grossweight&lt;=1,"A",AND(1&lt;Grossweight,Grossweight&lt;=2),"B",AND(2&lt;Grossweight,Grossweight&lt;=3),"C",AND(3&lt;Grossweight,Grossweight&lt;=4),"D",Grossweight&gt;=4,"E")</f>
        <v>B</v>
      </c>
      <c r="Z76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27500</v>
      </c>
      <c r="AA76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76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11000</v>
      </c>
      <c r="AC763" s="26">
        <f>IF(Carrier_2="ECLogistics",0.167,IF(Carrier_2="LogExpress",0.139,0.104))</f>
        <v>0.167</v>
      </c>
    </row>
    <row r="764" ht="15.75" customHeight="1">
      <c r="A764" s="4" t="s">
        <v>2267</v>
      </c>
      <c r="B764" s="4" t="s">
        <v>2268</v>
      </c>
      <c r="C764" s="4">
        <v>130405.0</v>
      </c>
      <c r="D764" s="4" t="str">
        <f>HubVN_ID</f>
        <v>LECVNLB</v>
      </c>
      <c r="E764" s="4">
        <v>3.0</v>
      </c>
      <c r="F764" s="4">
        <v>2.7</v>
      </c>
      <c r="G764" s="5" t="s">
        <v>2269</v>
      </c>
      <c r="H764" s="4" t="s">
        <v>53</v>
      </c>
      <c r="I764" s="6">
        <v>0.0</v>
      </c>
      <c r="J764" s="7">
        <v>44647.72083333333</v>
      </c>
      <c r="K764" s="8">
        <v>44652.677083333336</v>
      </c>
      <c r="L764" s="7">
        <v>44653.59375</v>
      </c>
      <c r="M764" s="4"/>
      <c r="N764" s="9" t="s">
        <v>33</v>
      </c>
      <c r="O764" s="4">
        <v>0.0</v>
      </c>
      <c r="P764" s="4" t="s">
        <v>34</v>
      </c>
      <c r="Q764" s="10">
        <v>3.0</v>
      </c>
      <c r="R764" s="11">
        <f>Enduser_Deliverytime-Order_Create_Time</f>
        <v>5.872916667</v>
      </c>
      <c r="S764" s="11">
        <f>Enduser_Plan_Deliverytime-Order_Create_Time</f>
        <v>4.95625</v>
      </c>
      <c r="T764" s="11">
        <f>Enduser_Deliverytime-HubVN_Pickup_Time</f>
        <v>0.2069444444</v>
      </c>
      <c r="U764" s="12">
        <f>HubVN_Receiving_Time-HubCN_Pickup_Time</f>
        <v>3.001388889</v>
      </c>
      <c r="V764" s="12">
        <f>Plan_HubVN_Receiving_Time-Plan_HubCN_Pickup_Time</f>
        <v>1.504166667</v>
      </c>
      <c r="W764" s="4" t="s">
        <v>97</v>
      </c>
      <c r="X764" s="13" t="str">
        <f>IF(LEFT(Khu_Vực,4)="Quận","Quận","Huyện")</f>
        <v>Quận</v>
      </c>
      <c r="Y764" s="13" t="str">
        <f>IFS(Grossweight&lt;=1,"A",AND(1&lt;Grossweight,Grossweight&lt;=2),"B",AND(2&lt;Grossweight,Grossweight&lt;=3),"C",AND(3&lt;Grossweight,Grossweight&lt;=4),"D",Grossweight&gt;=4,"E")</f>
        <v>C</v>
      </c>
      <c r="Z76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27000</v>
      </c>
      <c r="AA76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76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27000</v>
      </c>
      <c r="AC764" s="14">
        <f>IF(Carrier_2="ECLogistics",0.167,IF(Carrier_2="LogExpress",0.139,0.104))</f>
        <v>0.167</v>
      </c>
    </row>
    <row r="765" ht="15.75" customHeight="1">
      <c r="A765" s="15" t="s">
        <v>2270</v>
      </c>
      <c r="B765" s="15" t="s">
        <v>2271</v>
      </c>
      <c r="C765" s="15">
        <v>130161.0</v>
      </c>
      <c r="D765" s="15" t="str">
        <f>HubVN_ID</f>
        <v>LECVNLB</v>
      </c>
      <c r="E765" s="15">
        <v>2.0</v>
      </c>
      <c r="F765" s="15">
        <v>2.9</v>
      </c>
      <c r="G765" s="16" t="s">
        <v>2272</v>
      </c>
      <c r="H765" s="15" t="s">
        <v>32</v>
      </c>
      <c r="I765" s="17">
        <v>594600.0</v>
      </c>
      <c r="J765" s="18">
        <v>44649.330555555556</v>
      </c>
      <c r="K765" s="19">
        <v>44654.67847222222</v>
      </c>
      <c r="L765" s="18">
        <v>44655.725694444445</v>
      </c>
      <c r="M765" s="15"/>
      <c r="N765" s="21" t="s">
        <v>33</v>
      </c>
      <c r="O765" s="15">
        <v>0.0</v>
      </c>
      <c r="P765" s="15" t="s">
        <v>34</v>
      </c>
      <c r="Q765" s="22">
        <v>2.0</v>
      </c>
      <c r="R765" s="23">
        <f>Enduser_Deliverytime-Order_Create_Time</f>
        <v>6.395138889</v>
      </c>
      <c r="S765" s="23">
        <f>Enduser_Plan_Deliverytime-Order_Create_Time</f>
        <v>5.347916667</v>
      </c>
      <c r="T765" s="23">
        <f>Enduser_Deliverytime-HubVN_Pickup_Time</f>
        <v>0.08125</v>
      </c>
      <c r="U765" s="24">
        <f>HubVN_Receiving_Time-HubCN_Pickup_Time</f>
        <v>2.504166667</v>
      </c>
      <c r="V765" s="24">
        <f>Plan_HubVN_Receiving_Time-Plan_HubCN_Pickup_Time</f>
        <v>3.502777778</v>
      </c>
      <c r="W765" s="15" t="s">
        <v>97</v>
      </c>
      <c r="X765" s="25" t="str">
        <f>IF(LEFT(Khu_Vực,4)="Quận","Quận","Huyện")</f>
        <v>Quận</v>
      </c>
      <c r="Y765" s="25" t="str">
        <f>IFS(Grossweight&lt;=1,"A",AND(1&lt;Grossweight,Grossweight&lt;=2),"B",AND(2&lt;Grossweight,Grossweight&lt;=3),"C",AND(3&lt;Grossweight,Grossweight&lt;=4),"D",Grossweight&gt;=4,"E")</f>
        <v>C</v>
      </c>
      <c r="Z76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29000</v>
      </c>
      <c r="AA76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76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29000</v>
      </c>
      <c r="AC765" s="26">
        <f>IF(Carrier_2="ECLogistics",0.167,IF(Carrier_2="LogExpress",0.139,0.104))</f>
        <v>0.167</v>
      </c>
    </row>
    <row r="766" ht="15.75" customHeight="1">
      <c r="A766" s="4" t="s">
        <v>2273</v>
      </c>
      <c r="B766" s="4" t="s">
        <v>2274</v>
      </c>
      <c r="C766" s="4">
        <v>130424.0</v>
      </c>
      <c r="D766" s="4" t="str">
        <f>HubVN_ID</f>
        <v>LECVNLB</v>
      </c>
      <c r="E766" s="4">
        <v>1.0</v>
      </c>
      <c r="F766" s="4">
        <v>2.7</v>
      </c>
      <c r="G766" s="5" t="s">
        <v>2275</v>
      </c>
      <c r="H766" s="4" t="s">
        <v>32</v>
      </c>
      <c r="I766" s="6">
        <v>76000.0</v>
      </c>
      <c r="J766" s="7">
        <v>44648.84166666667</v>
      </c>
      <c r="K766" s="8">
        <v>44653.686111111114</v>
      </c>
      <c r="L766" s="7">
        <v>44653.71875</v>
      </c>
      <c r="M766" s="4"/>
      <c r="N766" s="9" t="s">
        <v>33</v>
      </c>
      <c r="O766" s="4">
        <v>0.0</v>
      </c>
      <c r="P766" s="4" t="s">
        <v>34</v>
      </c>
      <c r="Q766" s="10">
        <v>3.0</v>
      </c>
      <c r="R766" s="11">
        <f>Enduser_Deliverytime-Order_Create_Time</f>
        <v>4.877083333</v>
      </c>
      <c r="S766" s="11">
        <f>Enduser_Plan_Deliverytime-Order_Create_Time</f>
        <v>4.844444444</v>
      </c>
      <c r="T766" s="11">
        <f>Enduser_Deliverytime-HubVN_Pickup_Time</f>
        <v>0.08194444444</v>
      </c>
      <c r="U766" s="12">
        <f>HubVN_Receiving_Time-HubCN_Pickup_Time</f>
        <v>4.001388889</v>
      </c>
      <c r="V766" s="12">
        <f>Plan_HubVN_Receiving_Time-Plan_HubCN_Pickup_Time</f>
        <v>2.000694444</v>
      </c>
      <c r="W766" s="4" t="s">
        <v>120</v>
      </c>
      <c r="X766" s="13" t="str">
        <f>IF(LEFT(Khu_Vực,4)="Quận","Quận","Huyện")</f>
        <v>Quận</v>
      </c>
      <c r="Y766" s="13" t="str">
        <f>IFS(Grossweight&lt;=1,"A",AND(1&lt;Grossweight,Grossweight&lt;=2),"B",AND(2&lt;Grossweight,Grossweight&lt;=3),"C",AND(3&lt;Grossweight,Grossweight&lt;=4),"D",Grossweight&gt;=4,"E")</f>
        <v>C</v>
      </c>
      <c r="Z76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27000</v>
      </c>
      <c r="AA76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76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27000</v>
      </c>
      <c r="AC766" s="14">
        <f>IF(Carrier_2="ECLogistics",0.167,IF(Carrier_2="LogExpress",0.139,0.104))</f>
        <v>0.167</v>
      </c>
    </row>
    <row r="767" ht="15.75" customHeight="1">
      <c r="A767" s="15" t="s">
        <v>2276</v>
      </c>
      <c r="B767" s="15" t="s">
        <v>2277</v>
      </c>
      <c r="C767" s="15">
        <v>130458.0</v>
      </c>
      <c r="D767" s="15" t="str">
        <f>HubVN_ID</f>
        <v>LECVNLB</v>
      </c>
      <c r="E767" s="15">
        <v>3.0</v>
      </c>
      <c r="F767" s="15">
        <v>3.0</v>
      </c>
      <c r="G767" s="16" t="s">
        <v>2278</v>
      </c>
      <c r="H767" s="15" t="s">
        <v>53</v>
      </c>
      <c r="I767" s="17">
        <v>0.0</v>
      </c>
      <c r="J767" s="18">
        <v>44649.1625</v>
      </c>
      <c r="K767" s="19">
        <v>44653.40902777778</v>
      </c>
      <c r="L767" s="18">
        <v>44654.61319444444</v>
      </c>
      <c r="M767" s="15"/>
      <c r="N767" s="21" t="s">
        <v>33</v>
      </c>
      <c r="O767" s="15">
        <v>0.0</v>
      </c>
      <c r="P767" s="15" t="s">
        <v>34</v>
      </c>
      <c r="Q767" s="22">
        <v>3.0</v>
      </c>
      <c r="R767" s="23">
        <f>Enduser_Deliverytime-Order_Create_Time</f>
        <v>5.450694444</v>
      </c>
      <c r="S767" s="23">
        <f>Enduser_Plan_Deliverytime-Order_Create_Time</f>
        <v>4.246527778</v>
      </c>
      <c r="T767" s="23">
        <f>Enduser_Deliverytime-HubVN_Pickup_Time</f>
        <v>0.2034722222</v>
      </c>
      <c r="U767" s="24">
        <f>HubVN_Receiving_Time-HubCN_Pickup_Time</f>
        <v>4.003472222</v>
      </c>
      <c r="V767" s="24">
        <f>Plan_HubVN_Receiving_Time-Plan_HubCN_Pickup_Time</f>
        <v>1.502083333</v>
      </c>
      <c r="W767" s="15" t="s">
        <v>71</v>
      </c>
      <c r="X767" s="25" t="str">
        <f>IF(LEFT(Khu_Vực,4)="Quận","Quận","Huyện")</f>
        <v>Quận</v>
      </c>
      <c r="Y767" s="25" t="str">
        <f>IFS(Grossweight&lt;=1,"A",AND(1&lt;Grossweight,Grossweight&lt;=2),"B",AND(2&lt;Grossweight,Grossweight&lt;=3),"C",AND(3&lt;Grossweight,Grossweight&lt;=4),"D",Grossweight&gt;=4,"E")</f>
        <v>C</v>
      </c>
      <c r="Z76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30000</v>
      </c>
      <c r="AA767"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76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30000</v>
      </c>
      <c r="AC767" s="26">
        <f>IF(Carrier_2="ECLogistics",0.167,IF(Carrier_2="LogExpress",0.139,0.104))</f>
        <v>0.167</v>
      </c>
    </row>
    <row r="768" ht="15.75" customHeight="1">
      <c r="A768" s="4" t="s">
        <v>2279</v>
      </c>
      <c r="B768" s="4" t="s">
        <v>2280</v>
      </c>
      <c r="C768" s="4">
        <v>130116.0</v>
      </c>
      <c r="D768" s="4" t="str">
        <f>HubVN_ID</f>
        <v>LECVNLB</v>
      </c>
      <c r="E768" s="4">
        <v>1.0</v>
      </c>
      <c r="F768" s="4">
        <v>1.4</v>
      </c>
      <c r="G768" s="5" t="s">
        <v>2281</v>
      </c>
      <c r="H768" s="4" t="s">
        <v>32</v>
      </c>
      <c r="I768" s="6">
        <v>111000.0</v>
      </c>
      <c r="J768" s="7">
        <v>44648.32847222222</v>
      </c>
      <c r="K768" s="8">
        <v>44653.67291666667</v>
      </c>
      <c r="L768" s="7">
        <v>44653.71388888889</v>
      </c>
      <c r="M768" s="4"/>
      <c r="N768" s="9" t="s">
        <v>33</v>
      </c>
      <c r="O768" s="4">
        <v>0.0</v>
      </c>
      <c r="P768" s="4" t="s">
        <v>34</v>
      </c>
      <c r="Q768" s="10">
        <v>3.0</v>
      </c>
      <c r="R768" s="11">
        <f>Enduser_Deliverytime-Order_Create_Time</f>
        <v>5.385416667</v>
      </c>
      <c r="S768" s="11">
        <f>Enduser_Plan_Deliverytime-Order_Create_Time</f>
        <v>5.344444444</v>
      </c>
      <c r="T768" s="11">
        <f>Enduser_Deliverytime-HubVN_Pickup_Time</f>
        <v>0.07986111111</v>
      </c>
      <c r="U768" s="12">
        <f>HubVN_Receiving_Time-HubCN_Pickup_Time</f>
        <v>3.504861111</v>
      </c>
      <c r="V768" s="12">
        <f>Plan_HubVN_Receiving_Time-Plan_HubCN_Pickup_Time</f>
        <v>1.501388889</v>
      </c>
      <c r="W768" s="4" t="s">
        <v>71</v>
      </c>
      <c r="X768" s="13" t="str">
        <f>IF(LEFT(Khu_Vực,4)="Quận","Quận","Huyện")</f>
        <v>Quận</v>
      </c>
      <c r="Y768" s="13" t="str">
        <f>IFS(Grossweight&lt;=1,"A",AND(1&lt;Grossweight,Grossweight&lt;=2),"B",AND(2&lt;Grossweight,Grossweight&lt;=3),"C",AND(3&lt;Grossweight,Grossweight&lt;=4),"D",Grossweight&gt;=4,"E")</f>
        <v>B</v>
      </c>
      <c r="Z76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14000</v>
      </c>
      <c r="AA768"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76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15400</v>
      </c>
      <c r="AC768" s="14">
        <f>IF(Carrier_2="ECLogistics",0.167,IF(Carrier_2="LogExpress",0.139,0.104))</f>
        <v>0.104</v>
      </c>
    </row>
    <row r="769" ht="15.75" customHeight="1">
      <c r="A769" s="15" t="s">
        <v>2282</v>
      </c>
      <c r="B769" s="15" t="s">
        <v>2283</v>
      </c>
      <c r="C769" s="15">
        <v>130326.0</v>
      </c>
      <c r="D769" s="15" t="str">
        <f>HubVN_ID</f>
        <v>LECVNLB</v>
      </c>
      <c r="E769" s="15">
        <v>2.0</v>
      </c>
      <c r="F769" s="15">
        <v>1.0</v>
      </c>
      <c r="G769" s="16" t="s">
        <v>2284</v>
      </c>
      <c r="H769" s="15" t="s">
        <v>32</v>
      </c>
      <c r="I769" s="17">
        <v>640000.0</v>
      </c>
      <c r="J769" s="18">
        <v>44647.714583333334</v>
      </c>
      <c r="K769" s="19">
        <v>44652.42291666667</v>
      </c>
      <c r="L769" s="18">
        <v>44653.47708333333</v>
      </c>
      <c r="M769" s="15"/>
      <c r="N769" s="21" t="s">
        <v>33</v>
      </c>
      <c r="O769" s="15">
        <v>0.0</v>
      </c>
      <c r="P769" s="15" t="s">
        <v>40</v>
      </c>
      <c r="Q769" s="22">
        <v>3.0</v>
      </c>
      <c r="R769" s="23">
        <f>Enduser_Deliverytime-Order_Create_Time</f>
        <v>5.7625</v>
      </c>
      <c r="S769" s="23">
        <f>Enduser_Plan_Deliverytime-Order_Create_Time</f>
        <v>4.708333333</v>
      </c>
      <c r="T769" s="23">
        <f>Enduser_Deliverytime-HubVN_Pickup_Time</f>
        <v>0.1201388889</v>
      </c>
      <c r="U769" s="24">
        <f>HubVN_Receiving_Time-HubCN_Pickup_Time</f>
        <v>3.002777778</v>
      </c>
      <c r="V769" s="24">
        <f>Plan_HubVN_Receiving_Time-Plan_HubCN_Pickup_Time</f>
        <v>1.502083333</v>
      </c>
      <c r="W769" s="15" t="s">
        <v>71</v>
      </c>
      <c r="X769" s="25" t="str">
        <f>IF(LEFT(Khu_Vực,4)="Quận","Quận","Huyện")</f>
        <v>Quận</v>
      </c>
      <c r="Y769" s="25" t="str">
        <f>IFS(Grossweight&lt;=1,"A",AND(1&lt;Grossweight,Grossweight&lt;=2),"B",AND(2&lt;Grossweight,Grossweight&lt;=3),"C",AND(3&lt;Grossweight,Grossweight&lt;=4),"D",Grossweight&gt;=4,"E")</f>
        <v>A</v>
      </c>
      <c r="Z76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20000</v>
      </c>
      <c r="AA769"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76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769" s="26">
        <f>IF(Carrier_2="ECLogistics",0.167,IF(Carrier_2="LogExpress",0.139,0.104))</f>
        <v>0.139</v>
      </c>
    </row>
    <row r="770" ht="15.75" customHeight="1">
      <c r="A770" s="4" t="s">
        <v>2285</v>
      </c>
      <c r="B770" s="4" t="s">
        <v>2286</v>
      </c>
      <c r="C770" s="4">
        <v>130020.0</v>
      </c>
      <c r="D770" s="4" t="str">
        <f>HubVN_ID</f>
        <v>LECVNLB</v>
      </c>
      <c r="E770" s="4">
        <v>4.0</v>
      </c>
      <c r="F770" s="4">
        <v>4.1</v>
      </c>
      <c r="G770" s="5" t="s">
        <v>2287</v>
      </c>
      <c r="H770" s="4" t="s">
        <v>32</v>
      </c>
      <c r="I770" s="6">
        <v>16900.0</v>
      </c>
      <c r="J770" s="7">
        <v>44649.904861111114</v>
      </c>
      <c r="K770" s="8">
        <v>44653.65972222222</v>
      </c>
      <c r="L770" s="7">
        <v>44658.41458333333</v>
      </c>
      <c r="M770" s="4"/>
      <c r="N770" s="9" t="s">
        <v>33</v>
      </c>
      <c r="O770" s="4">
        <v>0.0</v>
      </c>
      <c r="P770" s="4" t="s">
        <v>64</v>
      </c>
      <c r="Q770" s="10">
        <v>3.0</v>
      </c>
      <c r="R770" s="11">
        <f>Enduser_Deliverytime-Order_Create_Time</f>
        <v>8.509722222</v>
      </c>
      <c r="S770" s="11">
        <f>Enduser_Plan_Deliverytime-Order_Create_Time</f>
        <v>3.754861111</v>
      </c>
      <c r="T770" s="11">
        <f>Enduser_Deliverytime-HubVN_Pickup_Time</f>
        <v>0.03680555555</v>
      </c>
      <c r="U770" s="12">
        <f>HubVN_Receiving_Time-HubCN_Pickup_Time</f>
        <v>7.004861111</v>
      </c>
      <c r="V770" s="12">
        <f>Plan_HubVN_Receiving_Time-Plan_HubCN_Pickup_Time</f>
        <v>1.502083333</v>
      </c>
      <c r="W770" s="4" t="s">
        <v>57</v>
      </c>
      <c r="X770" s="13" t="str">
        <f>IF(LEFT(Khu_Vực,4)="Quận","Quận","Huyện")</f>
        <v>Quận</v>
      </c>
      <c r="Y770" s="13" t="str">
        <f>IFS(Grossweight&lt;=1,"A",AND(1&lt;Grossweight,Grossweight&lt;=2),"B",AND(2&lt;Grossweight,Grossweight&lt;=3),"C",AND(3&lt;Grossweight,Grossweight&lt;=4),"D",Grossweight&gt;=4,"E")</f>
        <v>E</v>
      </c>
      <c r="Z77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70600</v>
      </c>
      <c r="AA77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77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41000</v>
      </c>
      <c r="AC770" s="14">
        <f>IF(Carrier_2="ECLogistics",0.167,IF(Carrier_2="LogExpress",0.139,0.104))</f>
        <v>0.167</v>
      </c>
    </row>
    <row r="771" ht="15.75" customHeight="1">
      <c r="A771" s="15" t="s">
        <v>2288</v>
      </c>
      <c r="B771" s="15" t="s">
        <v>315</v>
      </c>
      <c r="C771" s="15">
        <v>130383.0</v>
      </c>
      <c r="D771" s="15" t="str">
        <f>HubVN_ID</f>
        <v>LECVNLB</v>
      </c>
      <c r="E771" s="15">
        <v>3.0</v>
      </c>
      <c r="F771" s="15">
        <v>3.0</v>
      </c>
      <c r="G771" s="16" t="s">
        <v>2289</v>
      </c>
      <c r="H771" s="15" t="s">
        <v>53</v>
      </c>
      <c r="I771" s="17">
        <v>0.0</v>
      </c>
      <c r="J771" s="18">
        <v>44646.63888888889</v>
      </c>
      <c r="K771" s="19">
        <v>44653.68263888889</v>
      </c>
      <c r="L771" s="18">
        <v>44654.725694444445</v>
      </c>
      <c r="M771" s="15"/>
      <c r="N771" s="21" t="s">
        <v>33</v>
      </c>
      <c r="O771" s="15">
        <v>0.0</v>
      </c>
      <c r="P771" s="15" t="s">
        <v>34</v>
      </c>
      <c r="Q771" s="22">
        <v>1.0</v>
      </c>
      <c r="R771" s="23">
        <f>Enduser_Deliverytime-Order_Create_Time</f>
        <v>8.086805556</v>
      </c>
      <c r="S771" s="23">
        <f>Enduser_Plan_Deliverytime-Order_Create_Time</f>
        <v>7.04375</v>
      </c>
      <c r="T771" s="23">
        <f>Enduser_Deliverytime-HubVN_Pickup_Time</f>
        <v>0.07708333334</v>
      </c>
      <c r="U771" s="24">
        <f>HubVN_Receiving_Time-HubCN_Pickup_Time</f>
        <v>3.505555556</v>
      </c>
      <c r="V771" s="24">
        <f>Plan_HubVN_Receiving_Time-Plan_HubCN_Pickup_Time</f>
        <v>3.005555556</v>
      </c>
      <c r="W771" s="15" t="s">
        <v>57</v>
      </c>
      <c r="X771" s="25" t="str">
        <f>IF(LEFT(Khu_Vực,4)="Quận","Quận","Huyện")</f>
        <v>Quận</v>
      </c>
      <c r="Y771" s="25" t="str">
        <f>IFS(Grossweight&lt;=1,"A",AND(1&lt;Grossweight,Grossweight&lt;=2),"B",AND(2&lt;Grossweight,Grossweight&lt;=3),"C",AND(3&lt;Grossweight,Grossweight&lt;=4),"D",Grossweight&gt;=4,"E")</f>
        <v>C</v>
      </c>
      <c r="Z77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30000</v>
      </c>
      <c r="AA77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77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30000</v>
      </c>
      <c r="AC771" s="26">
        <f>IF(Carrier_2="ECLogistics",0.167,IF(Carrier_2="LogExpress",0.139,0.104))</f>
        <v>0.167</v>
      </c>
    </row>
    <row r="772" ht="15.75" customHeight="1">
      <c r="A772" s="4" t="s">
        <v>2290</v>
      </c>
      <c r="B772" s="4" t="s">
        <v>2291</v>
      </c>
      <c r="C772" s="4">
        <v>130354.0</v>
      </c>
      <c r="D772" s="4" t="str">
        <f>HubVN_ID</f>
        <v>LECVNLB</v>
      </c>
      <c r="E772" s="4">
        <v>2.0</v>
      </c>
      <c r="F772" s="4">
        <v>4.1</v>
      </c>
      <c r="G772" s="5" t="s">
        <v>2292</v>
      </c>
      <c r="H772" s="4" t="s">
        <v>32</v>
      </c>
      <c r="I772" s="6">
        <v>91225.0</v>
      </c>
      <c r="J772" s="7">
        <v>44648.856944444444</v>
      </c>
      <c r="K772" s="8">
        <v>44653.65</v>
      </c>
      <c r="L772" s="7">
        <v>44653.705555555556</v>
      </c>
      <c r="M772" s="4"/>
      <c r="N772" s="9" t="s">
        <v>33</v>
      </c>
      <c r="O772" s="4">
        <v>0.0</v>
      </c>
      <c r="P772" s="4" t="s">
        <v>34</v>
      </c>
      <c r="Q772" s="10">
        <v>3.0</v>
      </c>
      <c r="R772" s="11">
        <f>Enduser_Deliverytime-Order_Create_Time</f>
        <v>4.848611111</v>
      </c>
      <c r="S772" s="11">
        <f>Enduser_Plan_Deliverytime-Order_Create_Time</f>
        <v>4.793055556</v>
      </c>
      <c r="T772" s="11">
        <f>Enduser_Deliverytime-HubVN_Pickup_Time</f>
        <v>0.07986111111</v>
      </c>
      <c r="U772" s="12">
        <f>HubVN_Receiving_Time-HubCN_Pickup_Time</f>
        <v>4.000694444</v>
      </c>
      <c r="V772" s="12">
        <f>Plan_HubVN_Receiving_Time-Plan_HubCN_Pickup_Time</f>
        <v>1.502083333</v>
      </c>
      <c r="W772" s="4" t="s">
        <v>124</v>
      </c>
      <c r="X772" s="13" t="str">
        <f>IF(LEFT(Khu_Vực,4)="Quận","Quận","Huyện")</f>
        <v>Quận</v>
      </c>
      <c r="Y772" s="13" t="str">
        <f>IFS(Grossweight&lt;=1,"A",AND(1&lt;Grossweight,Grossweight&lt;=2),"B",AND(2&lt;Grossweight,Grossweight&lt;=3),"C",AND(3&lt;Grossweight,Grossweight&lt;=4),"D",Grossweight&gt;=4,"E")</f>
        <v>E</v>
      </c>
      <c r="Z77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41000</v>
      </c>
      <c r="AA772"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77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41000</v>
      </c>
      <c r="AC772" s="14">
        <f>IF(Carrier_2="ECLogistics",0.167,IF(Carrier_2="LogExpress",0.139,0.104))</f>
        <v>0.167</v>
      </c>
    </row>
    <row r="773" ht="15.75" customHeight="1">
      <c r="A773" s="15" t="s">
        <v>2293</v>
      </c>
      <c r="B773" s="15" t="s">
        <v>2294</v>
      </c>
      <c r="C773" s="15">
        <v>130017.0</v>
      </c>
      <c r="D773" s="15" t="str">
        <f>HubVN_ID</f>
        <v>LECVNLB</v>
      </c>
      <c r="E773" s="15">
        <v>2.0</v>
      </c>
      <c r="F773" s="15">
        <v>1.5</v>
      </c>
      <c r="G773" s="16" t="s">
        <v>2295</v>
      </c>
      <c r="H773" s="15" t="s">
        <v>32</v>
      </c>
      <c r="I773" s="17">
        <v>162000.0</v>
      </c>
      <c r="J773" s="18">
        <v>44649.15069444444</v>
      </c>
      <c r="K773" s="19">
        <v>44654.46805555555</v>
      </c>
      <c r="L773" s="18">
        <v>44655.606944444444</v>
      </c>
      <c r="M773" s="15"/>
      <c r="N773" s="21" t="s">
        <v>33</v>
      </c>
      <c r="O773" s="15">
        <v>0.0</v>
      </c>
      <c r="P773" s="15" t="s">
        <v>34</v>
      </c>
      <c r="Q773" s="22">
        <v>2.0</v>
      </c>
      <c r="R773" s="23">
        <f>Enduser_Deliverytime-Order_Create_Time</f>
        <v>6.45625</v>
      </c>
      <c r="S773" s="23">
        <f>Enduser_Plan_Deliverytime-Order_Create_Time</f>
        <v>5.317361111</v>
      </c>
      <c r="T773" s="23">
        <f>Enduser_Deliverytime-HubVN_Pickup_Time</f>
        <v>0.2076388889</v>
      </c>
      <c r="U773" s="24">
        <f>HubVN_Receiving_Time-HubCN_Pickup_Time</f>
        <v>3.000694444</v>
      </c>
      <c r="V773" s="24">
        <f>Plan_HubVN_Receiving_Time-Plan_HubCN_Pickup_Time</f>
        <v>3.502777778</v>
      </c>
      <c r="W773" s="15" t="s">
        <v>787</v>
      </c>
      <c r="X773" s="25" t="str">
        <f>IF(LEFT(Khu_Vực,4)="Quận","Quận","Huyện")</f>
        <v>Huyện</v>
      </c>
      <c r="Y773" s="25" t="str">
        <f>IFS(Grossweight&lt;=1,"A",AND(1&lt;Grossweight,Grossweight&lt;=2),"B",AND(2&lt;Grossweight,Grossweight&lt;=3),"C",AND(3&lt;Grossweight,Grossweight&lt;=4),"D",Grossweight&gt;=4,"E")</f>
        <v>B</v>
      </c>
      <c r="Z77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15000</v>
      </c>
      <c r="AA77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77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15000</v>
      </c>
      <c r="AC773" s="26">
        <f>IF(Carrier_2="ECLogistics",0.167,IF(Carrier_2="LogExpress",0.139,0.104))</f>
        <v>0.167</v>
      </c>
    </row>
    <row r="774" ht="15.75" customHeight="1">
      <c r="A774" s="4" t="s">
        <v>2296</v>
      </c>
      <c r="B774" s="4" t="s">
        <v>2297</v>
      </c>
      <c r="C774" s="4">
        <v>130324.0</v>
      </c>
      <c r="D774" s="4" t="str">
        <f>HubVN_ID</f>
        <v>LECVNHĐ</v>
      </c>
      <c r="E774" s="4">
        <v>3.0</v>
      </c>
      <c r="F774" s="4">
        <v>1.3</v>
      </c>
      <c r="G774" s="5" t="s">
        <v>2298</v>
      </c>
      <c r="H774" s="4" t="s">
        <v>32</v>
      </c>
      <c r="I774" s="6">
        <v>117500.0</v>
      </c>
      <c r="J774" s="7">
        <v>44649.82361111111</v>
      </c>
      <c r="K774" s="8">
        <v>44654.67083333333</v>
      </c>
      <c r="L774" s="7">
        <v>44655.725</v>
      </c>
      <c r="M774" s="4"/>
      <c r="N774" s="9" t="s">
        <v>33</v>
      </c>
      <c r="O774" s="4">
        <v>0.0</v>
      </c>
      <c r="P774" s="4" t="s">
        <v>34</v>
      </c>
      <c r="Q774" s="10">
        <v>3.0</v>
      </c>
      <c r="R774" s="11">
        <f>Enduser_Deliverytime-Order_Create_Time</f>
        <v>5.901388889</v>
      </c>
      <c r="S774" s="11">
        <f>Enduser_Plan_Deliverytime-Order_Create_Time</f>
        <v>4.847222222</v>
      </c>
      <c r="T774" s="11">
        <f>Enduser_Deliverytime-HubVN_Pickup_Time</f>
        <v>0.07777777778</v>
      </c>
      <c r="U774" s="12">
        <f>HubVN_Receiving_Time-HubCN_Pickup_Time</f>
        <v>3.00625</v>
      </c>
      <c r="V774" s="12">
        <f>Plan_HubVN_Receiving_Time-Plan_HubCN_Pickup_Time</f>
        <v>2.00625</v>
      </c>
      <c r="W774" s="4" t="s">
        <v>45</v>
      </c>
      <c r="X774" s="13" t="str">
        <f>IF(LEFT(Khu_Vực,4)="Quận","Quận","Huyện")</f>
        <v>Quận</v>
      </c>
      <c r="Y774" s="13" t="str">
        <f>IFS(Grossweight&lt;=1,"A",AND(1&lt;Grossweight,Grossweight&lt;=2),"B",AND(2&lt;Grossweight,Grossweight&lt;=3),"C",AND(3&lt;Grossweight,Grossweight&lt;=4),"D",Grossweight&gt;=4,"E")</f>
        <v>B</v>
      </c>
      <c r="Z77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13000</v>
      </c>
      <c r="AA774"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77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14300</v>
      </c>
      <c r="AC774" s="14">
        <f>IF(Carrier_2="ECLogistics",0.167,IF(Carrier_2="LogExpress",0.139,0.104))</f>
        <v>0.104</v>
      </c>
    </row>
    <row r="775" ht="15.75" customHeight="1">
      <c r="A775" s="15" t="s">
        <v>2299</v>
      </c>
      <c r="B775" s="15" t="s">
        <v>2300</v>
      </c>
      <c r="C775" s="15">
        <v>130011.0</v>
      </c>
      <c r="D775" s="15" t="str">
        <f>HubVN_ID</f>
        <v>LECVNTL</v>
      </c>
      <c r="E775" s="15">
        <v>4.0</v>
      </c>
      <c r="F775" s="15">
        <v>1.4</v>
      </c>
      <c r="G775" s="16" t="s">
        <v>2301</v>
      </c>
      <c r="H775" s="15" t="s">
        <v>32</v>
      </c>
      <c r="I775" s="17">
        <v>126900.0</v>
      </c>
      <c r="J775" s="18">
        <v>44647.85486111111</v>
      </c>
      <c r="K775" s="19">
        <v>44652.41180555556</v>
      </c>
      <c r="L775" s="18">
        <v>44653.580555555556</v>
      </c>
      <c r="M775" s="15"/>
      <c r="N775" s="21" t="s">
        <v>33</v>
      </c>
      <c r="O775" s="15">
        <v>0.0</v>
      </c>
      <c r="P775" s="15" t="s">
        <v>34</v>
      </c>
      <c r="Q775" s="22">
        <v>3.0</v>
      </c>
      <c r="R775" s="23">
        <f>Enduser_Deliverytime-Order_Create_Time</f>
        <v>5.725694444</v>
      </c>
      <c r="S775" s="23">
        <f>Enduser_Plan_Deliverytime-Order_Create_Time</f>
        <v>4.556944444</v>
      </c>
      <c r="T775" s="23">
        <f>Enduser_Deliverytime-HubVN_Pickup_Time</f>
        <v>0.2027777778</v>
      </c>
      <c r="U775" s="24">
        <f>HubVN_Receiving_Time-HubCN_Pickup_Time</f>
        <v>2.003472222</v>
      </c>
      <c r="V775" s="24">
        <f>Plan_HubVN_Receiving_Time-Plan_HubCN_Pickup_Time</f>
        <v>2.000694444</v>
      </c>
      <c r="W775" s="15" t="s">
        <v>49</v>
      </c>
      <c r="X775" s="25" t="str">
        <f>IF(LEFT(Khu_Vực,4)="Quận","Quận","Huyện")</f>
        <v>Quận</v>
      </c>
      <c r="Y775" s="25" t="str">
        <f>IFS(Grossweight&lt;=1,"A",AND(1&lt;Grossweight,Grossweight&lt;=2),"B",AND(2&lt;Grossweight,Grossweight&lt;=3),"C",AND(3&lt;Grossweight,Grossweight&lt;=4),"D",Grossweight&gt;=4,"E")</f>
        <v>B</v>
      </c>
      <c r="Z77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14000</v>
      </c>
      <c r="AA775"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77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15400</v>
      </c>
      <c r="AC775" s="26">
        <f>IF(Carrier_2="ECLogistics",0.167,IF(Carrier_2="LogExpress",0.139,0.104))</f>
        <v>0.104</v>
      </c>
    </row>
    <row r="776" ht="15.75" customHeight="1">
      <c r="A776" s="4" t="s">
        <v>2302</v>
      </c>
      <c r="B776" s="4" t="s">
        <v>2303</v>
      </c>
      <c r="C776" s="4">
        <v>130207.0</v>
      </c>
      <c r="D776" s="4" t="str">
        <f>HubVN_ID</f>
        <v>LECVNLB</v>
      </c>
      <c r="E776" s="4">
        <v>4.0</v>
      </c>
      <c r="F776" s="4">
        <v>2.7</v>
      </c>
      <c r="G776" s="5" t="s">
        <v>2304</v>
      </c>
      <c r="H776" s="4" t="s">
        <v>32</v>
      </c>
      <c r="I776" s="6">
        <v>106000.0</v>
      </c>
      <c r="J776" s="7">
        <v>44648.88402777778</v>
      </c>
      <c r="K776" s="8">
        <v>44653.66875</v>
      </c>
      <c r="L776" s="7">
        <v>44653.705555555556</v>
      </c>
      <c r="M776" s="4"/>
      <c r="N776" s="9" t="s">
        <v>33</v>
      </c>
      <c r="O776" s="4">
        <v>0.0</v>
      </c>
      <c r="P776" s="4" t="s">
        <v>34</v>
      </c>
      <c r="Q776" s="10">
        <v>3.0</v>
      </c>
      <c r="R776" s="11">
        <f>Enduser_Deliverytime-Order_Create_Time</f>
        <v>4.821527778</v>
      </c>
      <c r="S776" s="11">
        <f>Enduser_Plan_Deliverytime-Order_Create_Time</f>
        <v>4.784722222</v>
      </c>
      <c r="T776" s="11">
        <f>Enduser_Deliverytime-HubVN_Pickup_Time</f>
        <v>0.07916666667</v>
      </c>
      <c r="U776" s="12">
        <f>HubVN_Receiving_Time-HubCN_Pickup_Time</f>
        <v>4.003472222</v>
      </c>
      <c r="V776" s="12">
        <f>Plan_HubVN_Receiving_Time-Plan_HubCN_Pickup_Time</f>
        <v>1.505555556</v>
      </c>
      <c r="W776" s="4" t="s">
        <v>120</v>
      </c>
      <c r="X776" s="13" t="str">
        <f>IF(LEFT(Khu_Vực,4)="Quận","Quận","Huyện")</f>
        <v>Quận</v>
      </c>
      <c r="Y776" s="13" t="str">
        <f>IFS(Grossweight&lt;=1,"A",AND(1&lt;Grossweight,Grossweight&lt;=2),"B",AND(2&lt;Grossweight,Grossweight&lt;=3),"C",AND(3&lt;Grossweight,Grossweight&lt;=4),"D",Grossweight&gt;=4,"E")</f>
        <v>C</v>
      </c>
      <c r="Z77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27000</v>
      </c>
      <c r="AA77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77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27000</v>
      </c>
      <c r="AC776" s="14">
        <f>IF(Carrier_2="ECLogistics",0.167,IF(Carrier_2="LogExpress",0.139,0.104))</f>
        <v>0.167</v>
      </c>
    </row>
    <row r="777" ht="15.75" customHeight="1">
      <c r="A777" s="15" t="s">
        <v>2305</v>
      </c>
      <c r="B777" s="15" t="s">
        <v>2306</v>
      </c>
      <c r="C777" s="15">
        <v>130430.0</v>
      </c>
      <c r="D777" s="15" t="str">
        <f>HubVN_ID</f>
        <v>LECVNTL</v>
      </c>
      <c r="E777" s="15">
        <v>1.0</v>
      </c>
      <c r="F777" s="15">
        <v>0.3</v>
      </c>
      <c r="G777" s="16" t="s">
        <v>2307</v>
      </c>
      <c r="H777" s="15" t="s">
        <v>32</v>
      </c>
      <c r="I777" s="17">
        <v>109500.0</v>
      </c>
      <c r="J777" s="18">
        <v>44646.19652777778</v>
      </c>
      <c r="K777" s="19">
        <v>44652.63888888889</v>
      </c>
      <c r="L777" s="18">
        <v>44653.475</v>
      </c>
      <c r="M777" s="15"/>
      <c r="N777" s="21" t="s">
        <v>33</v>
      </c>
      <c r="O777" s="15">
        <v>0.0</v>
      </c>
      <c r="P777" s="15" t="s">
        <v>64</v>
      </c>
      <c r="Q777" s="22">
        <v>1.0</v>
      </c>
      <c r="R777" s="23">
        <f>Enduser_Deliverytime-Order_Create_Time</f>
        <v>7.278472222</v>
      </c>
      <c r="S777" s="23">
        <f>Enduser_Plan_Deliverytime-Order_Create_Time</f>
        <v>6.442361111</v>
      </c>
      <c r="T777" s="23">
        <f>Enduser_Deliverytime-HubVN_Pickup_Time</f>
        <v>0.1604166667</v>
      </c>
      <c r="U777" s="24">
        <f>HubVN_Receiving_Time-HubCN_Pickup_Time</f>
        <v>3.002083333</v>
      </c>
      <c r="V777" s="24">
        <f>Plan_HubVN_Receiving_Time-Plan_HubCN_Pickup_Time</f>
        <v>1.501388889</v>
      </c>
      <c r="W777" s="15" t="s">
        <v>49</v>
      </c>
      <c r="X777" s="25" t="str">
        <f>IF(LEFT(Khu_Vực,4)="Quận","Quận","Huyện")</f>
        <v>Quận</v>
      </c>
      <c r="Y777" s="25" t="str">
        <f>IFS(Grossweight&lt;=1,"A",AND(1&lt;Grossweight,Grossweight&lt;=2),"B",AND(2&lt;Grossweight,Grossweight&lt;=3),"C",AND(3&lt;Grossweight,Grossweight&lt;=4),"D",Grossweight&gt;=4,"E")</f>
        <v>A</v>
      </c>
      <c r="Z77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3300</v>
      </c>
      <c r="AA777"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77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6000</v>
      </c>
      <c r="AC777" s="26">
        <f>IF(Carrier_2="ECLogistics",0.167,IF(Carrier_2="LogExpress",0.139,0.104))</f>
        <v>0.139</v>
      </c>
    </row>
    <row r="778" ht="15.75" customHeight="1">
      <c r="A778" s="4" t="s">
        <v>2308</v>
      </c>
      <c r="B778" s="4" t="s">
        <v>2309</v>
      </c>
      <c r="C778" s="4">
        <v>130397.0</v>
      </c>
      <c r="D778" s="4" t="str">
        <f>HubVN_ID</f>
        <v>LECVNLB</v>
      </c>
      <c r="E778" s="4">
        <v>1.0</v>
      </c>
      <c r="F778" s="4">
        <v>1.0</v>
      </c>
      <c r="G778" s="5" t="s">
        <v>2310</v>
      </c>
      <c r="H778" s="4" t="s">
        <v>32</v>
      </c>
      <c r="I778" s="6">
        <v>188699.0</v>
      </c>
      <c r="J778" s="7">
        <v>44648.85625</v>
      </c>
      <c r="K778" s="8">
        <v>44653.415972222225</v>
      </c>
      <c r="L778" s="7">
        <v>44653.80069444444</v>
      </c>
      <c r="M778" s="4"/>
      <c r="N778" s="9" t="s">
        <v>33</v>
      </c>
      <c r="O778" s="4">
        <v>0.0</v>
      </c>
      <c r="P778" s="4" t="s">
        <v>40</v>
      </c>
      <c r="Q778" s="10">
        <v>3.0</v>
      </c>
      <c r="R778" s="11">
        <f>Enduser_Deliverytime-Order_Create_Time</f>
        <v>4.944444444</v>
      </c>
      <c r="S778" s="11">
        <f>Enduser_Plan_Deliverytime-Order_Create_Time</f>
        <v>4.559722222</v>
      </c>
      <c r="T778" s="11">
        <f>Enduser_Deliverytime-HubVN_Pickup_Time</f>
        <v>0.1715277778</v>
      </c>
      <c r="U778" s="12">
        <f>HubVN_Receiving_Time-HubCN_Pickup_Time</f>
        <v>4.000694444</v>
      </c>
      <c r="V778" s="12">
        <f>Plan_HubVN_Receiving_Time-Plan_HubCN_Pickup_Time</f>
        <v>3.00625</v>
      </c>
      <c r="W778" s="4" t="s">
        <v>93</v>
      </c>
      <c r="X778" s="13" t="str">
        <f>IF(LEFT(Khu_Vực,4)="Quận","Quận","Huyện")</f>
        <v>Quận</v>
      </c>
      <c r="Y778" s="13" t="str">
        <f>IFS(Grossweight&lt;=1,"A",AND(1&lt;Grossweight,Grossweight&lt;=2),"B",AND(2&lt;Grossweight,Grossweight&lt;=3),"C",AND(3&lt;Grossweight,Grossweight&lt;=4),"D",Grossweight&gt;=4,"E")</f>
        <v>A</v>
      </c>
      <c r="Z77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20000</v>
      </c>
      <c r="AA778"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77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778" s="14">
        <f>IF(Carrier_2="ECLogistics",0.167,IF(Carrier_2="LogExpress",0.139,0.104))</f>
        <v>0.139</v>
      </c>
    </row>
    <row r="779" ht="15.75" customHeight="1">
      <c r="A779" s="15" t="s">
        <v>2311</v>
      </c>
      <c r="B779" s="15" t="s">
        <v>1754</v>
      </c>
      <c r="C779" s="15">
        <v>130344.0</v>
      </c>
      <c r="D779" s="15" t="str">
        <f>HubVN_ID</f>
        <v>LECVNHĐ</v>
      </c>
      <c r="E779" s="15">
        <v>2.0</v>
      </c>
      <c r="F779" s="15">
        <v>3.9</v>
      </c>
      <c r="G779" s="16" t="s">
        <v>2312</v>
      </c>
      <c r="H779" s="15" t="s">
        <v>32</v>
      </c>
      <c r="I779" s="17">
        <v>107000.0</v>
      </c>
      <c r="J779" s="18">
        <v>44647.330555555556</v>
      </c>
      <c r="K779" s="19">
        <v>44652.424305555556</v>
      </c>
      <c r="L779" s="18">
        <v>44652.86597222222</v>
      </c>
      <c r="M779" s="15"/>
      <c r="N779" s="21" t="s">
        <v>33</v>
      </c>
      <c r="O779" s="15">
        <v>0.0</v>
      </c>
      <c r="P779" s="15" t="s">
        <v>34</v>
      </c>
      <c r="Q779" s="22">
        <v>3.0</v>
      </c>
      <c r="R779" s="23">
        <f>Enduser_Deliverytime-Order_Create_Time</f>
        <v>5.535416667</v>
      </c>
      <c r="S779" s="23">
        <f>Enduser_Plan_Deliverytime-Order_Create_Time</f>
        <v>5.09375</v>
      </c>
      <c r="T779" s="23">
        <f>Enduser_Deliverytime-HubVN_Pickup_Time</f>
        <v>0.2486111111</v>
      </c>
      <c r="U779" s="24">
        <f>HubVN_Receiving_Time-HubCN_Pickup_Time</f>
        <v>3.000694444</v>
      </c>
      <c r="V779" s="24">
        <f>Plan_HubVN_Receiving_Time-Plan_HubCN_Pickup_Time</f>
        <v>2.004861111</v>
      </c>
      <c r="W779" s="15" t="s">
        <v>45</v>
      </c>
      <c r="X779" s="25" t="str">
        <f>IF(LEFT(Khu_Vực,4)="Quận","Quận","Huyện")</f>
        <v>Quận</v>
      </c>
      <c r="Y779" s="25" t="str">
        <f>IFS(Grossweight&lt;=1,"A",AND(1&lt;Grossweight,Grossweight&lt;=2),"B",AND(2&lt;Grossweight,Grossweight&lt;=3),"C",AND(3&lt;Grossweight,Grossweight&lt;=4),"D",Grossweight&gt;=4,"E")</f>
        <v>D</v>
      </c>
      <c r="Z77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39000</v>
      </c>
      <c r="AA77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77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39000</v>
      </c>
      <c r="AC779" s="26">
        <f>IF(Carrier_2="ECLogistics",0.167,IF(Carrier_2="LogExpress",0.139,0.104))</f>
        <v>0.167</v>
      </c>
    </row>
    <row r="780" ht="15.75" customHeight="1">
      <c r="A780" s="4" t="s">
        <v>2313</v>
      </c>
      <c r="B780" s="4" t="s">
        <v>2314</v>
      </c>
      <c r="C780" s="4">
        <v>130362.0</v>
      </c>
      <c r="D780" s="4" t="str">
        <f>HubVN_ID</f>
        <v>LECVNLB</v>
      </c>
      <c r="E780" s="4">
        <v>5.0</v>
      </c>
      <c r="F780" s="4">
        <v>1.5</v>
      </c>
      <c r="G780" s="5" t="s">
        <v>2315</v>
      </c>
      <c r="H780" s="4" t="s">
        <v>32</v>
      </c>
      <c r="I780" s="6">
        <v>57000.0</v>
      </c>
      <c r="J780" s="7">
        <v>44649.606944444444</v>
      </c>
      <c r="K780" s="8">
        <v>44654.39861111111</v>
      </c>
      <c r="L780" s="7">
        <v>44655.44930555556</v>
      </c>
      <c r="M780" s="4"/>
      <c r="N780" s="9" t="s">
        <v>33</v>
      </c>
      <c r="O780" s="4">
        <v>0.0</v>
      </c>
      <c r="P780" s="4" t="s">
        <v>64</v>
      </c>
      <c r="Q780" s="10">
        <v>3.0</v>
      </c>
      <c r="R780" s="11">
        <f>Enduser_Deliverytime-Order_Create_Time</f>
        <v>5.842361111</v>
      </c>
      <c r="S780" s="11">
        <f>Enduser_Plan_Deliverytime-Order_Create_Time</f>
        <v>4.791666667</v>
      </c>
      <c r="T780" s="11">
        <f>Enduser_Deliverytime-HubVN_Pickup_Time</f>
        <v>0.08194444445</v>
      </c>
      <c r="U780" s="12">
        <f>HubVN_Receiving_Time-HubCN_Pickup_Time</f>
        <v>5.002777778</v>
      </c>
      <c r="V780" s="12">
        <f>Plan_HubVN_Receiving_Time-Plan_HubCN_Pickup_Time</f>
        <v>3.002083333</v>
      </c>
      <c r="W780" s="4" t="s">
        <v>120</v>
      </c>
      <c r="X780" s="13" t="str">
        <f>IF(LEFT(Khu_Vực,4)="Quận","Quận","Huyện")</f>
        <v>Quận</v>
      </c>
      <c r="Y780" s="13" t="str">
        <f>IFS(Grossweight&lt;=1,"A",AND(1&lt;Grossweight,Grossweight&lt;=2),"B",AND(2&lt;Grossweight,Grossweight&lt;=3),"C",AND(3&lt;Grossweight,Grossweight&lt;=4),"D",Grossweight&gt;=4,"E")</f>
        <v>B</v>
      </c>
      <c r="Z78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16500</v>
      </c>
      <c r="AA780"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78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16500</v>
      </c>
      <c r="AC780" s="14">
        <f>IF(Carrier_2="ECLogistics",0.167,IF(Carrier_2="LogExpress",0.139,0.104))</f>
        <v>0.104</v>
      </c>
    </row>
    <row r="781" ht="15.75" customHeight="1">
      <c r="A781" s="15" t="s">
        <v>2316</v>
      </c>
      <c r="B781" s="15" t="s">
        <v>2317</v>
      </c>
      <c r="C781" s="15">
        <v>130338.0</v>
      </c>
      <c r="D781" s="15" t="str">
        <f>HubVN_ID</f>
        <v>LECVNLB</v>
      </c>
      <c r="E781" s="15">
        <v>1.0</v>
      </c>
      <c r="F781" s="15">
        <v>2.5</v>
      </c>
      <c r="G781" s="16" t="s">
        <v>2318</v>
      </c>
      <c r="H781" s="15" t="s">
        <v>32</v>
      </c>
      <c r="I781" s="17">
        <v>970000.0</v>
      </c>
      <c r="J781" s="18">
        <v>44648.885416666664</v>
      </c>
      <c r="K781" s="19">
        <v>44653.43680555555</v>
      </c>
      <c r="L781" s="18">
        <v>44653.728472222225</v>
      </c>
      <c r="M781" s="15"/>
      <c r="N781" s="21" t="s">
        <v>33</v>
      </c>
      <c r="O781" s="15">
        <v>0.0</v>
      </c>
      <c r="P781" s="15" t="s">
        <v>64</v>
      </c>
      <c r="Q781" s="22">
        <v>3.0</v>
      </c>
      <c r="R781" s="23">
        <f>Enduser_Deliverytime-Order_Create_Time</f>
        <v>4.843055556</v>
      </c>
      <c r="S781" s="23">
        <f>Enduser_Plan_Deliverytime-Order_Create_Time</f>
        <v>4.551388889</v>
      </c>
      <c r="T781" s="23">
        <f>Enduser_Deliverytime-HubVN_Pickup_Time</f>
        <v>0.1236111111</v>
      </c>
      <c r="U781" s="24">
        <f>HubVN_Receiving_Time-HubCN_Pickup_Time</f>
        <v>4.004166667</v>
      </c>
      <c r="V781" s="24">
        <f>Plan_HubVN_Receiving_Time-Plan_HubCN_Pickup_Time</f>
        <v>1.505555556</v>
      </c>
      <c r="W781" s="15" t="s">
        <v>93</v>
      </c>
      <c r="X781" s="25" t="str">
        <f>IF(LEFT(Khu_Vực,4)="Quận","Quận","Huyện")</f>
        <v>Quận</v>
      </c>
      <c r="Y781" s="25" t="str">
        <f>IFS(Grossweight&lt;=1,"A",AND(1&lt;Grossweight,Grossweight&lt;=2),"B",AND(2&lt;Grossweight,Grossweight&lt;=3),"C",AND(3&lt;Grossweight,Grossweight&lt;=4),"D",Grossweight&gt;=4,"E")</f>
        <v>C</v>
      </c>
      <c r="Z78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61000</v>
      </c>
      <c r="AA78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78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25000</v>
      </c>
      <c r="AC781" s="26">
        <f>IF(Carrier_2="ECLogistics",0.167,IF(Carrier_2="LogExpress",0.139,0.104))</f>
        <v>0.167</v>
      </c>
    </row>
    <row r="782" ht="15.75" customHeight="1">
      <c r="A782" s="4" t="s">
        <v>2319</v>
      </c>
      <c r="B782" s="4" t="s">
        <v>2320</v>
      </c>
      <c r="C782" s="4">
        <v>130202.0</v>
      </c>
      <c r="D782" s="4" t="str">
        <f>HubVN_ID</f>
        <v>LECVNTL</v>
      </c>
      <c r="E782" s="4">
        <v>4.0</v>
      </c>
      <c r="F782" s="4">
        <v>1.4</v>
      </c>
      <c r="G782" s="5" t="s">
        <v>2321</v>
      </c>
      <c r="H782" s="4" t="s">
        <v>32</v>
      </c>
      <c r="I782" s="6">
        <v>123600.0</v>
      </c>
      <c r="J782" s="7">
        <v>44647.33125</v>
      </c>
      <c r="K782" s="8">
        <v>44652.40138888889</v>
      </c>
      <c r="L782" s="7">
        <v>44652.64722222222</v>
      </c>
      <c r="M782" s="4"/>
      <c r="N782" s="9" t="s">
        <v>33</v>
      </c>
      <c r="O782" s="4">
        <v>0.0</v>
      </c>
      <c r="P782" s="4" t="s">
        <v>40</v>
      </c>
      <c r="Q782" s="10">
        <v>3.0</v>
      </c>
      <c r="R782" s="11">
        <f>Enduser_Deliverytime-Order_Create_Time</f>
        <v>5.315972222</v>
      </c>
      <c r="S782" s="11">
        <f>Enduser_Plan_Deliverytime-Order_Create_Time</f>
        <v>5.070138889</v>
      </c>
      <c r="T782" s="11">
        <f>Enduser_Deliverytime-HubVN_Pickup_Time</f>
        <v>0.08819444444</v>
      </c>
      <c r="U782" s="12">
        <f>HubVN_Receiving_Time-HubCN_Pickup_Time</f>
        <v>3.003472222</v>
      </c>
      <c r="V782" s="12">
        <f>Plan_HubVN_Receiving_Time-Plan_HubCN_Pickup_Time</f>
        <v>3.502777778</v>
      </c>
      <c r="W782" s="4" t="s">
        <v>49</v>
      </c>
      <c r="X782" s="13" t="str">
        <f>IF(LEFT(Khu_Vực,4)="Quận","Quận","Huyện")</f>
        <v>Quận</v>
      </c>
      <c r="Y782" s="13" t="str">
        <f>IFS(Grossweight&lt;=1,"A",AND(1&lt;Grossweight,Grossweight&lt;=2),"B",AND(2&lt;Grossweight,Grossweight&lt;=3),"C",AND(3&lt;Grossweight,Grossweight&lt;=4),"D",Grossweight&gt;=4,"E")</f>
        <v>B</v>
      </c>
      <c r="Z78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28000</v>
      </c>
      <c r="AA782"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78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15400</v>
      </c>
      <c r="AC782" s="14">
        <f>IF(Carrier_2="ECLogistics",0.167,IF(Carrier_2="LogExpress",0.139,0.104))</f>
        <v>0.104</v>
      </c>
    </row>
    <row r="783" ht="15.75" customHeight="1">
      <c r="A783" s="15" t="s">
        <v>2322</v>
      </c>
      <c r="B783" s="15" t="s">
        <v>2323</v>
      </c>
      <c r="C783" s="15">
        <v>130350.0</v>
      </c>
      <c r="D783" s="15" t="str">
        <f>HubVN_ID</f>
        <v>LECVNHĐ</v>
      </c>
      <c r="E783" s="15">
        <v>4.0</v>
      </c>
      <c r="F783" s="15">
        <v>1.9</v>
      </c>
      <c r="G783" s="16" t="s">
        <v>2324</v>
      </c>
      <c r="H783" s="15" t="s">
        <v>32</v>
      </c>
      <c r="I783" s="17">
        <v>92500.0</v>
      </c>
      <c r="J783" s="18">
        <v>44646.60277777778</v>
      </c>
      <c r="K783" s="19">
        <v>44651.66736111111</v>
      </c>
      <c r="L783" s="18">
        <v>44652.53611111111</v>
      </c>
      <c r="M783" s="15"/>
      <c r="N783" s="21" t="s">
        <v>33</v>
      </c>
      <c r="O783" s="15">
        <v>0.0</v>
      </c>
      <c r="P783" s="15" t="s">
        <v>34</v>
      </c>
      <c r="Q783" s="22">
        <v>3.0</v>
      </c>
      <c r="R783" s="23">
        <f>Enduser_Deliverytime-Order_Create_Time</f>
        <v>5.933333333</v>
      </c>
      <c r="S783" s="23">
        <f>Enduser_Plan_Deliverytime-Order_Create_Time</f>
        <v>5.064583333</v>
      </c>
      <c r="T783" s="23">
        <f>Enduser_Deliverytime-HubVN_Pickup_Time</f>
        <v>0.1625</v>
      </c>
      <c r="U783" s="24">
        <f>HubVN_Receiving_Time-HubCN_Pickup_Time</f>
        <v>5.00625</v>
      </c>
      <c r="V783" s="24">
        <f>Plan_HubVN_Receiving_Time-Plan_HubCN_Pickup_Time</f>
        <v>1.505555556</v>
      </c>
      <c r="W783" s="15" t="s">
        <v>45</v>
      </c>
      <c r="X783" s="25" t="str">
        <f>IF(LEFT(Khu_Vực,4)="Quận","Quận","Huyện")</f>
        <v>Quận</v>
      </c>
      <c r="Y783" s="25" t="str">
        <f>IFS(Grossweight&lt;=1,"A",AND(1&lt;Grossweight,Grossweight&lt;=2),"B",AND(2&lt;Grossweight,Grossweight&lt;=3),"C",AND(3&lt;Grossweight,Grossweight&lt;=4),"D",Grossweight&gt;=4,"E")</f>
        <v>B</v>
      </c>
      <c r="Z78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19000</v>
      </c>
      <c r="AA783"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78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20900</v>
      </c>
      <c r="AC783" s="26">
        <f>IF(Carrier_2="ECLogistics",0.167,IF(Carrier_2="LogExpress",0.139,0.104))</f>
        <v>0.104</v>
      </c>
    </row>
    <row r="784" ht="15.75" customHeight="1">
      <c r="A784" s="4" t="s">
        <v>2325</v>
      </c>
      <c r="B784" s="4" t="s">
        <v>2326</v>
      </c>
      <c r="C784" s="4">
        <v>130348.0</v>
      </c>
      <c r="D784" s="4" t="str">
        <f>HubVN_ID</f>
        <v>LECVNTL</v>
      </c>
      <c r="E784" s="4">
        <v>3.0</v>
      </c>
      <c r="F784" s="4">
        <v>2.0</v>
      </c>
      <c r="G784" s="5" t="s">
        <v>2327</v>
      </c>
      <c r="H784" s="4" t="s">
        <v>32</v>
      </c>
      <c r="I784" s="6">
        <v>84000.0</v>
      </c>
      <c r="J784" s="7">
        <v>44649.84722222222</v>
      </c>
      <c r="K784" s="8">
        <v>44655.41388888889</v>
      </c>
      <c r="L784" s="7">
        <v>44655.76597222222</v>
      </c>
      <c r="M784" s="4"/>
      <c r="N784" s="9" t="s">
        <v>33</v>
      </c>
      <c r="O784" s="4">
        <v>0.0</v>
      </c>
      <c r="P784" s="4" t="s">
        <v>40</v>
      </c>
      <c r="Q784" s="10">
        <v>3.0</v>
      </c>
      <c r="R784" s="11">
        <f>Enduser_Deliverytime-Order_Create_Time</f>
        <v>5.91875</v>
      </c>
      <c r="S784" s="11">
        <f>Enduser_Plan_Deliverytime-Order_Create_Time</f>
        <v>5.566666667</v>
      </c>
      <c r="T784" s="11">
        <f>Enduser_Deliverytime-HubVN_Pickup_Time</f>
        <v>0.1465277778</v>
      </c>
      <c r="U784" s="12">
        <f>HubVN_Receiving_Time-HubCN_Pickup_Time</f>
        <v>3.005555556</v>
      </c>
      <c r="V784" s="12">
        <f>Plan_HubVN_Receiving_Time-Plan_HubCN_Pickup_Time</f>
        <v>3.00625</v>
      </c>
      <c r="W784" s="4" t="s">
        <v>49</v>
      </c>
      <c r="X784" s="13" t="str">
        <f>IF(LEFT(Khu_Vực,4)="Quận","Quận","Huyện")</f>
        <v>Quận</v>
      </c>
      <c r="Y784" s="13" t="str">
        <f>IFS(Grossweight&lt;=1,"A",AND(1&lt;Grossweight,Grossweight&lt;=2),"B",AND(2&lt;Grossweight,Grossweight&lt;=3),"C",AND(3&lt;Grossweight,Grossweight&lt;=4),"D",Grossweight&gt;=4,"E")</f>
        <v>B</v>
      </c>
      <c r="Z78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40000</v>
      </c>
      <c r="AA784"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78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22000</v>
      </c>
      <c r="AC784" s="14">
        <f>IF(Carrier_2="ECLogistics",0.167,IF(Carrier_2="LogExpress",0.139,0.104))</f>
        <v>0.104</v>
      </c>
    </row>
    <row r="785" ht="15.75" customHeight="1">
      <c r="A785" s="15" t="s">
        <v>2328</v>
      </c>
      <c r="B785" s="15" t="s">
        <v>2329</v>
      </c>
      <c r="C785" s="15">
        <v>130458.0</v>
      </c>
      <c r="D785" s="15" t="str">
        <f>HubVN_ID</f>
        <v>LECVNLB</v>
      </c>
      <c r="E785" s="15">
        <v>1.0</v>
      </c>
      <c r="F785" s="15">
        <v>1.6</v>
      </c>
      <c r="G785" s="16" t="s">
        <v>2330</v>
      </c>
      <c r="H785" s="15" t="s">
        <v>32</v>
      </c>
      <c r="I785" s="17">
        <v>573500.0</v>
      </c>
      <c r="J785" s="18">
        <v>44648.87013888889</v>
      </c>
      <c r="K785" s="19">
        <v>44653.42083333333</v>
      </c>
      <c r="L785" s="18">
        <v>44653.74097222222</v>
      </c>
      <c r="M785" s="15"/>
      <c r="N785" s="21" t="s">
        <v>33</v>
      </c>
      <c r="O785" s="15">
        <v>0.0</v>
      </c>
      <c r="P785" s="15" t="s">
        <v>64</v>
      </c>
      <c r="Q785" s="22">
        <v>3.0</v>
      </c>
      <c r="R785" s="23">
        <f>Enduser_Deliverytime-Order_Create_Time</f>
        <v>4.870833333</v>
      </c>
      <c r="S785" s="23">
        <f>Enduser_Plan_Deliverytime-Order_Create_Time</f>
        <v>4.550694444</v>
      </c>
      <c r="T785" s="23">
        <f>Enduser_Deliverytime-HubVN_Pickup_Time</f>
        <v>0.1201388889</v>
      </c>
      <c r="U785" s="24">
        <f>HubVN_Receiving_Time-HubCN_Pickup_Time</f>
        <v>4.003472222</v>
      </c>
      <c r="V785" s="24">
        <f>Plan_HubVN_Receiving_Time-Plan_HubCN_Pickup_Time</f>
        <v>3.502777778</v>
      </c>
      <c r="W785" s="15" t="s">
        <v>71</v>
      </c>
      <c r="X785" s="25" t="str">
        <f>IF(LEFT(Khu_Vực,4)="Quận","Quận","Huyện")</f>
        <v>Quận</v>
      </c>
      <c r="Y785" s="25" t="str">
        <f>IFS(Grossweight&lt;=1,"A",AND(1&lt;Grossweight,Grossweight&lt;=2),"B",AND(2&lt;Grossweight,Grossweight&lt;=3),"C",AND(3&lt;Grossweight,Grossweight&lt;=4),"D",Grossweight&gt;=4,"E")</f>
        <v>B</v>
      </c>
      <c r="Z78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17600</v>
      </c>
      <c r="AA785"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78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17600</v>
      </c>
      <c r="AC785" s="26">
        <f>IF(Carrier_2="ECLogistics",0.167,IF(Carrier_2="LogExpress",0.139,0.104))</f>
        <v>0.104</v>
      </c>
    </row>
    <row r="786" ht="15.75" customHeight="1">
      <c r="A786" s="4" t="s">
        <v>2331</v>
      </c>
      <c r="B786" s="4" t="s">
        <v>2332</v>
      </c>
      <c r="C786" s="4">
        <v>130358.0</v>
      </c>
      <c r="D786" s="4" t="str">
        <f>HubVN_ID</f>
        <v>LECVNLB</v>
      </c>
      <c r="E786" s="4">
        <v>5.0</v>
      </c>
      <c r="F786" s="4">
        <v>1.4</v>
      </c>
      <c r="G786" s="5" t="s">
        <v>2333</v>
      </c>
      <c r="H786" s="4" t="s">
        <v>32</v>
      </c>
      <c r="I786" s="6">
        <v>57600.0</v>
      </c>
      <c r="J786" s="7">
        <v>44649.84583333333</v>
      </c>
      <c r="K786" s="8">
        <v>44654.64513888889</v>
      </c>
      <c r="L786" s="7">
        <v>44655.71388888889</v>
      </c>
      <c r="M786" s="4"/>
      <c r="N786" s="9" t="s">
        <v>33</v>
      </c>
      <c r="O786" s="4">
        <v>0.0</v>
      </c>
      <c r="P786" s="4" t="s">
        <v>34</v>
      </c>
      <c r="Q786" s="10">
        <v>3.0</v>
      </c>
      <c r="R786" s="11">
        <f>Enduser_Deliverytime-Order_Create_Time</f>
        <v>5.868055556</v>
      </c>
      <c r="S786" s="11">
        <f>Enduser_Plan_Deliverytime-Order_Create_Time</f>
        <v>4.799305556</v>
      </c>
      <c r="T786" s="11">
        <f>Enduser_Deliverytime-HubVN_Pickup_Time</f>
        <v>0.07986111111</v>
      </c>
      <c r="U786" s="12">
        <f>HubVN_Receiving_Time-HubCN_Pickup_Time</f>
        <v>3.002083333</v>
      </c>
      <c r="V786" s="12">
        <f>Plan_HubVN_Receiving_Time-Plan_HubCN_Pickup_Time</f>
        <v>3.503472222</v>
      </c>
      <c r="W786" s="4" t="s">
        <v>35</v>
      </c>
      <c r="X786" s="13" t="str">
        <f>IF(LEFT(Khu_Vực,4)="Quận","Quận","Huyện")</f>
        <v>Quận</v>
      </c>
      <c r="Y786" s="13" t="str">
        <f>IFS(Grossweight&lt;=1,"A",AND(1&lt;Grossweight,Grossweight&lt;=2),"B",AND(2&lt;Grossweight,Grossweight&lt;=3),"C",AND(3&lt;Grossweight,Grossweight&lt;=4),"D",Grossweight&gt;=4,"E")</f>
        <v>B</v>
      </c>
      <c r="Z78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14000</v>
      </c>
      <c r="AA786"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78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15400</v>
      </c>
      <c r="AC786" s="14">
        <f>IF(Carrier_2="ECLogistics",0.167,IF(Carrier_2="LogExpress",0.139,0.104))</f>
        <v>0.104</v>
      </c>
    </row>
    <row r="787" ht="15.75" customHeight="1">
      <c r="A787" s="15" t="s">
        <v>2334</v>
      </c>
      <c r="B787" s="15" t="s">
        <v>2335</v>
      </c>
      <c r="C787" s="15">
        <v>130045.0</v>
      </c>
      <c r="D787" s="15" t="str">
        <f>HubVN_ID</f>
        <v>LECVNTL</v>
      </c>
      <c r="E787" s="15">
        <v>5.0</v>
      </c>
      <c r="F787" s="15">
        <v>1.2</v>
      </c>
      <c r="G787" s="16" t="s">
        <v>2336</v>
      </c>
      <c r="H787" s="15" t="s">
        <v>53</v>
      </c>
      <c r="I787" s="17">
        <v>0.0</v>
      </c>
      <c r="J787" s="18">
        <v>44649.91180555556</v>
      </c>
      <c r="K787" s="19">
        <v>44655.3875</v>
      </c>
      <c r="L787" s="18">
        <v>44655.705555555556</v>
      </c>
      <c r="M787" s="15"/>
      <c r="N787" s="21" t="s">
        <v>33</v>
      </c>
      <c r="O787" s="15">
        <v>0.0</v>
      </c>
      <c r="P787" s="15" t="s">
        <v>34</v>
      </c>
      <c r="Q787" s="22">
        <v>3.0</v>
      </c>
      <c r="R787" s="23">
        <f>Enduser_Deliverytime-Order_Create_Time</f>
        <v>5.79375</v>
      </c>
      <c r="S787" s="23">
        <f>Enduser_Plan_Deliverytime-Order_Create_Time</f>
        <v>5.475694444</v>
      </c>
      <c r="T787" s="23">
        <f>Enduser_Deliverytime-HubVN_Pickup_Time</f>
        <v>0.08055555556</v>
      </c>
      <c r="U787" s="24">
        <f>HubVN_Receiving_Time-HubCN_Pickup_Time</f>
        <v>2.505555556</v>
      </c>
      <c r="V787" s="24">
        <f>Plan_HubVN_Receiving_Time-Plan_HubCN_Pickup_Time</f>
        <v>3.003472222</v>
      </c>
      <c r="W787" s="15" t="s">
        <v>49</v>
      </c>
      <c r="X787" s="25" t="str">
        <f>IF(LEFT(Khu_Vực,4)="Quận","Quận","Huyện")</f>
        <v>Quận</v>
      </c>
      <c r="Y787" s="25" t="str">
        <f>IFS(Grossweight&lt;=1,"A",AND(1&lt;Grossweight,Grossweight&lt;=2),"B",AND(2&lt;Grossweight,Grossweight&lt;=3),"C",AND(3&lt;Grossweight,Grossweight&lt;=4),"D",Grossweight&gt;=4,"E")</f>
        <v>B</v>
      </c>
      <c r="Z78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12000</v>
      </c>
      <c r="AA787"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78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13200</v>
      </c>
      <c r="AC787" s="26">
        <f>IF(Carrier_2="ECLogistics",0.167,IF(Carrier_2="LogExpress",0.139,0.104))</f>
        <v>0.104</v>
      </c>
    </row>
    <row r="788" ht="15.75" customHeight="1">
      <c r="A788" s="4" t="s">
        <v>2337</v>
      </c>
      <c r="B788" s="4" t="s">
        <v>2338</v>
      </c>
      <c r="C788" s="4">
        <v>130045.0</v>
      </c>
      <c r="D788" s="4" t="str">
        <f>HubVN_ID</f>
        <v>LECVNTL</v>
      </c>
      <c r="E788" s="4">
        <v>2.0</v>
      </c>
      <c r="F788" s="4">
        <v>1.5</v>
      </c>
      <c r="G788" s="5" t="s">
        <v>2339</v>
      </c>
      <c r="H788" s="4" t="s">
        <v>32</v>
      </c>
      <c r="I788" s="6">
        <v>274940.0</v>
      </c>
      <c r="J788" s="7">
        <v>44649.498611111114</v>
      </c>
      <c r="K788" s="8">
        <v>44653.65</v>
      </c>
      <c r="L788" s="7">
        <v>44654.861805555556</v>
      </c>
      <c r="M788" s="4"/>
      <c r="N788" s="9" t="s">
        <v>33</v>
      </c>
      <c r="O788" s="4">
        <v>0.0</v>
      </c>
      <c r="P788" s="4" t="s">
        <v>34</v>
      </c>
      <c r="Q788" s="10">
        <v>3.0</v>
      </c>
      <c r="R788" s="11">
        <f>Enduser_Deliverytime-Order_Create_Time</f>
        <v>5.363194444</v>
      </c>
      <c r="S788" s="11">
        <f>Enduser_Plan_Deliverytime-Order_Create_Time</f>
        <v>4.151388889</v>
      </c>
      <c r="T788" s="11">
        <f>Enduser_Deliverytime-HubVN_Pickup_Time</f>
        <v>0.2451388889</v>
      </c>
      <c r="U788" s="12">
        <f>HubVN_Receiving_Time-HubCN_Pickup_Time</f>
        <v>1.839583333</v>
      </c>
      <c r="V788" s="12">
        <f>Plan_HubVN_Receiving_Time-Plan_HubCN_Pickup_Time</f>
        <v>2.004166667</v>
      </c>
      <c r="W788" s="4" t="s">
        <v>49</v>
      </c>
      <c r="X788" s="13" t="str">
        <f>IF(LEFT(Khu_Vực,4)="Quận","Quận","Huyện")</f>
        <v>Quận</v>
      </c>
      <c r="Y788" s="13" t="str">
        <f>IFS(Grossweight&lt;=1,"A",AND(1&lt;Grossweight,Grossweight&lt;=2),"B",AND(2&lt;Grossweight,Grossweight&lt;=3),"C",AND(3&lt;Grossweight,Grossweight&lt;=4),"D",Grossweight&gt;=4,"E")</f>
        <v>B</v>
      </c>
      <c r="Z78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15000</v>
      </c>
      <c r="AA788"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78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16500</v>
      </c>
      <c r="AC788" s="14">
        <f>IF(Carrier_2="ECLogistics",0.167,IF(Carrier_2="LogExpress",0.139,0.104))</f>
        <v>0.104</v>
      </c>
    </row>
    <row r="789" ht="15.75" customHeight="1">
      <c r="A789" s="15" t="s">
        <v>2340</v>
      </c>
      <c r="B789" s="15" t="s">
        <v>2341</v>
      </c>
      <c r="C789" s="15">
        <v>130212.0</v>
      </c>
      <c r="D789" s="15" t="str">
        <f>HubVN_ID</f>
        <v>LECVNLB</v>
      </c>
      <c r="E789" s="15">
        <v>2.0</v>
      </c>
      <c r="F789" s="15">
        <v>4.0</v>
      </c>
      <c r="G789" s="16" t="s">
        <v>2342</v>
      </c>
      <c r="H789" s="15" t="s">
        <v>32</v>
      </c>
      <c r="I789" s="17">
        <v>208498.0</v>
      </c>
      <c r="J789" s="18">
        <v>44647.191666666666</v>
      </c>
      <c r="K789" s="19">
        <v>44654.67222222222</v>
      </c>
      <c r="L789" s="18">
        <v>44654.83263888889</v>
      </c>
      <c r="M789" s="15"/>
      <c r="N789" s="21" t="s">
        <v>33</v>
      </c>
      <c r="O789" s="15">
        <v>0.0</v>
      </c>
      <c r="P789" s="15" t="s">
        <v>34</v>
      </c>
      <c r="Q789" s="22">
        <v>1.0</v>
      </c>
      <c r="R789" s="23">
        <f>Enduser_Deliverytime-Order_Create_Time</f>
        <v>7.640972222</v>
      </c>
      <c r="S789" s="23">
        <f>Enduser_Plan_Deliverytime-Order_Create_Time</f>
        <v>7.480555556</v>
      </c>
      <c r="T789" s="23">
        <f>Enduser_Deliverytime-HubVN_Pickup_Time</f>
        <v>0.1631944444</v>
      </c>
      <c r="U789" s="24">
        <f>HubVN_Receiving_Time-HubCN_Pickup_Time</f>
        <v>3.501388889</v>
      </c>
      <c r="V789" s="24">
        <f>Plan_HubVN_Receiving_Time-Plan_HubCN_Pickup_Time</f>
        <v>1.50625</v>
      </c>
      <c r="W789" s="15" t="s">
        <v>124</v>
      </c>
      <c r="X789" s="25" t="str">
        <f>IF(LEFT(Khu_Vực,4)="Quận","Quận","Huyện")</f>
        <v>Quận</v>
      </c>
      <c r="Y789" s="25" t="str">
        <f>IFS(Grossweight&lt;=1,"A",AND(1&lt;Grossweight,Grossweight&lt;=2),"B",AND(2&lt;Grossweight,Grossweight&lt;=3),"C",AND(3&lt;Grossweight,Grossweight&lt;=4),"D",Grossweight&gt;=4,"E")</f>
        <v>D</v>
      </c>
      <c r="Z78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40000</v>
      </c>
      <c r="AA78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78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40000</v>
      </c>
      <c r="AC789" s="26">
        <f>IF(Carrier_2="ECLogistics",0.167,IF(Carrier_2="LogExpress",0.139,0.104))</f>
        <v>0.167</v>
      </c>
    </row>
    <row r="790" ht="15.75" customHeight="1">
      <c r="A790" s="4" t="s">
        <v>2343</v>
      </c>
      <c r="B790" s="4" t="s">
        <v>2344</v>
      </c>
      <c r="C790" s="4">
        <v>130381.0</v>
      </c>
      <c r="D790" s="4" t="str">
        <f>HubVN_ID</f>
        <v>LECVNLB</v>
      </c>
      <c r="E790" s="4">
        <v>2.0</v>
      </c>
      <c r="F790" s="4">
        <v>1.3</v>
      </c>
      <c r="G790" s="5" t="s">
        <v>2345</v>
      </c>
      <c r="H790" s="4" t="s">
        <v>32</v>
      </c>
      <c r="I790" s="6">
        <v>14000.0</v>
      </c>
      <c r="J790" s="7">
        <v>44648.89513888889</v>
      </c>
      <c r="K790" s="8">
        <v>44653.67569444444</v>
      </c>
      <c r="L790" s="7">
        <v>44653.720138888886</v>
      </c>
      <c r="M790" s="4"/>
      <c r="N790" s="9" t="s">
        <v>33</v>
      </c>
      <c r="O790" s="4">
        <v>0.0</v>
      </c>
      <c r="P790" s="4" t="s">
        <v>34</v>
      </c>
      <c r="Q790" s="10">
        <v>3.0</v>
      </c>
      <c r="R790" s="11">
        <f>Enduser_Deliverytime-Order_Create_Time</f>
        <v>4.825</v>
      </c>
      <c r="S790" s="11">
        <f>Enduser_Plan_Deliverytime-Order_Create_Time</f>
        <v>4.780555556</v>
      </c>
      <c r="T790" s="11">
        <f>Enduser_Deliverytime-HubVN_Pickup_Time</f>
        <v>0.07986111111</v>
      </c>
      <c r="U790" s="12">
        <f>HubVN_Receiving_Time-HubCN_Pickup_Time</f>
        <v>4.004166667</v>
      </c>
      <c r="V790" s="12">
        <f>Plan_HubVN_Receiving_Time-Plan_HubCN_Pickup_Time</f>
        <v>1.505555556</v>
      </c>
      <c r="W790" s="4" t="s">
        <v>57</v>
      </c>
      <c r="X790" s="13" t="str">
        <f>IF(LEFT(Khu_Vực,4)="Quận","Quận","Huyện")</f>
        <v>Quận</v>
      </c>
      <c r="Y790" s="13" t="str">
        <f>IFS(Grossweight&lt;=1,"A",AND(1&lt;Grossweight,Grossweight&lt;=2),"B",AND(2&lt;Grossweight,Grossweight&lt;=3),"C",AND(3&lt;Grossweight,Grossweight&lt;=4),"D",Grossweight&gt;=4,"E")</f>
        <v>B</v>
      </c>
      <c r="Z79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13000</v>
      </c>
      <c r="AA790"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79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14300</v>
      </c>
      <c r="AC790" s="14">
        <f>IF(Carrier_2="ECLogistics",0.167,IF(Carrier_2="LogExpress",0.139,0.104))</f>
        <v>0.104</v>
      </c>
    </row>
    <row r="791" ht="15.75" customHeight="1">
      <c r="A791" s="15" t="s">
        <v>2346</v>
      </c>
      <c r="B791" s="15" t="s">
        <v>2347</v>
      </c>
      <c r="C791" s="15">
        <v>130345.0</v>
      </c>
      <c r="D791" s="15" t="str">
        <f>HubVN_ID</f>
        <v>LECVNLB</v>
      </c>
      <c r="E791" s="15">
        <v>4.0</v>
      </c>
      <c r="F791" s="15">
        <v>4.1</v>
      </c>
      <c r="G791" s="16" t="s">
        <v>2348</v>
      </c>
      <c r="H791" s="15" t="s">
        <v>32</v>
      </c>
      <c r="I791" s="17">
        <v>72000.0</v>
      </c>
      <c r="J791" s="18">
        <v>44651.131944444445</v>
      </c>
      <c r="K791" s="19">
        <v>44654.40277777778</v>
      </c>
      <c r="L791" s="18">
        <v>44659.675</v>
      </c>
      <c r="M791" s="15"/>
      <c r="N791" s="21" t="s">
        <v>33</v>
      </c>
      <c r="O791" s="15">
        <v>0.0</v>
      </c>
      <c r="P791" s="15" t="s">
        <v>64</v>
      </c>
      <c r="Q791" s="22">
        <v>3.0</v>
      </c>
      <c r="R791" s="23">
        <f>Enduser_Deliverytime-Order_Create_Time</f>
        <v>8.543055556</v>
      </c>
      <c r="S791" s="23">
        <f>Enduser_Plan_Deliverytime-Order_Create_Time</f>
        <v>3.270833333</v>
      </c>
      <c r="T791" s="23">
        <f>Enduser_Deliverytime-HubVN_Pickup_Time</f>
        <v>0.2875</v>
      </c>
      <c r="U791" s="24">
        <f>HubVN_Receiving_Time-HubCN_Pickup_Time</f>
        <v>6.004166667</v>
      </c>
      <c r="V791" s="24">
        <f>Plan_HubVN_Receiving_Time-Plan_HubCN_Pickup_Time</f>
        <v>3.00625</v>
      </c>
      <c r="W791" s="15" t="s">
        <v>57</v>
      </c>
      <c r="X791" s="25" t="str">
        <f>IF(LEFT(Khu_Vực,4)="Quận","Quận","Huyện")</f>
        <v>Quận</v>
      </c>
      <c r="Y791" s="25" t="str">
        <f>IFS(Grossweight&lt;=1,"A",AND(1&lt;Grossweight,Grossweight&lt;=2),"B",AND(2&lt;Grossweight,Grossweight&lt;=3),"C",AND(3&lt;Grossweight,Grossweight&lt;=4),"D",Grossweight&gt;=4,"E")</f>
        <v>E</v>
      </c>
      <c r="Z79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70600</v>
      </c>
      <c r="AA79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79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41000</v>
      </c>
      <c r="AC791" s="26">
        <f>IF(Carrier_2="ECLogistics",0.167,IF(Carrier_2="LogExpress",0.139,0.104))</f>
        <v>0.167</v>
      </c>
    </row>
    <row r="792" ht="15.75" customHeight="1">
      <c r="A792" s="4" t="s">
        <v>2349</v>
      </c>
      <c r="B792" s="4" t="s">
        <v>2350</v>
      </c>
      <c r="C792" s="4">
        <v>130418.0</v>
      </c>
      <c r="D792" s="4" t="str">
        <f>HubVN_ID</f>
        <v>LECVNLB</v>
      </c>
      <c r="E792" s="4">
        <v>3.0</v>
      </c>
      <c r="F792" s="4">
        <v>1.7</v>
      </c>
      <c r="G792" s="5" t="s">
        <v>2351</v>
      </c>
      <c r="H792" s="4" t="s">
        <v>32</v>
      </c>
      <c r="I792" s="6">
        <v>236500.0</v>
      </c>
      <c r="J792" s="7">
        <v>44648.850694444445</v>
      </c>
      <c r="K792" s="8">
        <v>44653.66388888889</v>
      </c>
      <c r="L792" s="7">
        <v>44653.7125</v>
      </c>
      <c r="M792" s="4"/>
      <c r="N792" s="9" t="s">
        <v>33</v>
      </c>
      <c r="O792" s="4">
        <v>0.0</v>
      </c>
      <c r="P792" s="4" t="s">
        <v>34</v>
      </c>
      <c r="Q792" s="10">
        <v>3.0</v>
      </c>
      <c r="R792" s="11">
        <f>Enduser_Deliverytime-Order_Create_Time</f>
        <v>4.861805556</v>
      </c>
      <c r="S792" s="11">
        <f>Enduser_Plan_Deliverytime-Order_Create_Time</f>
        <v>4.813194444</v>
      </c>
      <c r="T792" s="11">
        <f>Enduser_Deliverytime-HubVN_Pickup_Time</f>
        <v>0.08055555556</v>
      </c>
      <c r="U792" s="12">
        <f>HubVN_Receiving_Time-HubCN_Pickup_Time</f>
        <v>4.000694444</v>
      </c>
      <c r="V792" s="12">
        <f>Plan_HubVN_Receiving_Time-Plan_HubCN_Pickup_Time</f>
        <v>1.500694444</v>
      </c>
      <c r="W792" s="4" t="s">
        <v>57</v>
      </c>
      <c r="X792" s="13" t="str">
        <f>IF(LEFT(Khu_Vực,4)="Quận","Quận","Huyện")</f>
        <v>Quận</v>
      </c>
      <c r="Y792" s="13" t="str">
        <f>IFS(Grossweight&lt;=1,"A",AND(1&lt;Grossweight,Grossweight&lt;=2),"B",AND(2&lt;Grossweight,Grossweight&lt;=3),"C",AND(3&lt;Grossweight,Grossweight&lt;=4),"D",Grossweight&gt;=4,"E")</f>
        <v>B</v>
      </c>
      <c r="Z79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17000</v>
      </c>
      <c r="AA792"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79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18700</v>
      </c>
      <c r="AC792" s="14">
        <f>IF(Carrier_2="ECLogistics",0.167,IF(Carrier_2="LogExpress",0.139,0.104))</f>
        <v>0.104</v>
      </c>
    </row>
    <row r="793" ht="15.75" customHeight="1">
      <c r="A793" s="15" t="s">
        <v>2352</v>
      </c>
      <c r="B793" s="15" t="s">
        <v>886</v>
      </c>
      <c r="C793" s="15">
        <v>130338.0</v>
      </c>
      <c r="D793" s="15" t="str">
        <f>HubVN_ID</f>
        <v>LECVNTL</v>
      </c>
      <c r="E793" s="15">
        <v>1.0</v>
      </c>
      <c r="F793" s="15">
        <v>1.1</v>
      </c>
      <c r="G793" s="16" t="s">
        <v>2353</v>
      </c>
      <c r="H793" s="15" t="s">
        <v>32</v>
      </c>
      <c r="I793" s="17">
        <v>387000.0</v>
      </c>
      <c r="J793" s="18">
        <v>44648.694444444445</v>
      </c>
      <c r="K793" s="19">
        <v>44653.67638888889</v>
      </c>
      <c r="L793" s="18">
        <v>44654.76180555556</v>
      </c>
      <c r="M793" s="15"/>
      <c r="N793" s="21" t="s">
        <v>33</v>
      </c>
      <c r="O793" s="15">
        <v>0.0</v>
      </c>
      <c r="P793" s="15" t="s">
        <v>40</v>
      </c>
      <c r="Q793" s="22">
        <v>2.0</v>
      </c>
      <c r="R793" s="23">
        <f>Enduser_Deliverytime-Order_Create_Time</f>
        <v>6.067361111</v>
      </c>
      <c r="S793" s="23">
        <f>Enduser_Plan_Deliverytime-Order_Create_Time</f>
        <v>4.981944444</v>
      </c>
      <c r="T793" s="23">
        <f>Enduser_Deliverytime-HubVN_Pickup_Time</f>
        <v>0.1458333333</v>
      </c>
      <c r="U793" s="24">
        <f>HubVN_Receiving_Time-HubCN_Pickup_Time</f>
        <v>3.50625</v>
      </c>
      <c r="V793" s="24">
        <f>Plan_HubVN_Receiving_Time-Plan_HubCN_Pickup_Time</f>
        <v>3.002083333</v>
      </c>
      <c r="W793" s="15" t="s">
        <v>622</v>
      </c>
      <c r="X793" s="25" t="str">
        <f>IF(LEFT(Khu_Vực,4)="Quận","Quận","Huyện")</f>
        <v>Huyện</v>
      </c>
      <c r="Y793" s="25" t="str">
        <f>IFS(Grossweight&lt;=1,"A",AND(1&lt;Grossweight,Grossweight&lt;=2),"B",AND(2&lt;Grossweight,Grossweight&lt;=3),"C",AND(3&lt;Grossweight,Grossweight&lt;=4),"D",Grossweight&gt;=4,"E")</f>
        <v>B</v>
      </c>
      <c r="Z79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27500</v>
      </c>
      <c r="AA79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79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11000</v>
      </c>
      <c r="AC793" s="26">
        <f>IF(Carrier_2="ECLogistics",0.167,IF(Carrier_2="LogExpress",0.139,0.104))</f>
        <v>0.167</v>
      </c>
    </row>
    <row r="794" ht="15.75" customHeight="1">
      <c r="A794" s="4" t="s">
        <v>2354</v>
      </c>
      <c r="B794" s="4" t="s">
        <v>2355</v>
      </c>
      <c r="C794" s="4">
        <v>130003.0</v>
      </c>
      <c r="D794" s="4" t="str">
        <f>HubVN_ID</f>
        <v>LECVNLB</v>
      </c>
      <c r="E794" s="4">
        <v>2.0</v>
      </c>
      <c r="F794" s="4">
        <v>2.8</v>
      </c>
      <c r="G794" s="5" t="s">
        <v>2356</v>
      </c>
      <c r="H794" s="4" t="s">
        <v>32</v>
      </c>
      <c r="I794" s="6">
        <v>298908.0</v>
      </c>
      <c r="J794" s="7">
        <v>44649.33819444444</v>
      </c>
      <c r="K794" s="8">
        <v>44655.40138888889</v>
      </c>
      <c r="L794" s="7">
        <v>44655.72361111111</v>
      </c>
      <c r="M794" s="4"/>
      <c r="N794" s="9" t="s">
        <v>33</v>
      </c>
      <c r="O794" s="4">
        <v>0.0</v>
      </c>
      <c r="P794" s="4" t="s">
        <v>34</v>
      </c>
      <c r="Q794" s="10">
        <v>2.0</v>
      </c>
      <c r="R794" s="11">
        <f>Enduser_Deliverytime-Order_Create_Time</f>
        <v>6.385416667</v>
      </c>
      <c r="S794" s="11">
        <f>Enduser_Plan_Deliverytime-Order_Create_Time</f>
        <v>6.063194444</v>
      </c>
      <c r="T794" s="11">
        <f>Enduser_Deliverytime-HubVN_Pickup_Time</f>
        <v>0.08055555556</v>
      </c>
      <c r="U794" s="12">
        <f>HubVN_Receiving_Time-HubCN_Pickup_Time</f>
        <v>2.504861111</v>
      </c>
      <c r="V794" s="12">
        <f>Plan_HubVN_Receiving_Time-Plan_HubCN_Pickup_Time</f>
        <v>1.50625</v>
      </c>
      <c r="W794" s="4" t="s">
        <v>57</v>
      </c>
      <c r="X794" s="13" t="str">
        <f>IF(LEFT(Khu_Vực,4)="Quận","Quận","Huyện")</f>
        <v>Quận</v>
      </c>
      <c r="Y794" s="13" t="str">
        <f>IFS(Grossweight&lt;=1,"A",AND(1&lt;Grossweight,Grossweight&lt;=2),"B",AND(2&lt;Grossweight,Grossweight&lt;=3),"C",AND(3&lt;Grossweight,Grossweight&lt;=4),"D",Grossweight&gt;=4,"E")</f>
        <v>C</v>
      </c>
      <c r="Z79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28000</v>
      </c>
      <c r="AA79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79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28000</v>
      </c>
      <c r="AC794" s="14">
        <f>IF(Carrier_2="ECLogistics",0.167,IF(Carrier_2="LogExpress",0.139,0.104))</f>
        <v>0.167</v>
      </c>
    </row>
    <row r="795" ht="15.75" customHeight="1">
      <c r="A795" s="15" t="s">
        <v>2357</v>
      </c>
      <c r="B795" s="15" t="s">
        <v>2358</v>
      </c>
      <c r="C795" s="15">
        <v>130165.0</v>
      </c>
      <c r="D795" s="15" t="str">
        <f>HubVN_ID</f>
        <v>LECVNHĐ</v>
      </c>
      <c r="E795" s="15">
        <v>3.0</v>
      </c>
      <c r="F795" s="15">
        <v>2.9</v>
      </c>
      <c r="G795" s="16" t="s">
        <v>2359</v>
      </c>
      <c r="H795" s="15" t="s">
        <v>32</v>
      </c>
      <c r="I795" s="17">
        <v>107100.0</v>
      </c>
      <c r="J795" s="18">
        <v>44648.88402777778</v>
      </c>
      <c r="K795" s="19">
        <v>44653.68125</v>
      </c>
      <c r="L795" s="18">
        <v>44654.62013888889</v>
      </c>
      <c r="M795" s="15"/>
      <c r="N795" s="21" t="s">
        <v>33</v>
      </c>
      <c r="O795" s="15">
        <v>0.0</v>
      </c>
      <c r="P795" s="15" t="s">
        <v>34</v>
      </c>
      <c r="Q795" s="22">
        <v>3.0</v>
      </c>
      <c r="R795" s="23">
        <f>Enduser_Deliverytime-Order_Create_Time</f>
        <v>5.736111111</v>
      </c>
      <c r="S795" s="23">
        <f>Enduser_Plan_Deliverytime-Order_Create_Time</f>
        <v>4.797222222</v>
      </c>
      <c r="T795" s="23">
        <f>Enduser_Deliverytime-HubVN_Pickup_Time</f>
        <v>0.2069444444</v>
      </c>
      <c r="U795" s="24">
        <f>HubVN_Receiving_Time-HubCN_Pickup_Time</f>
        <v>4.004861111</v>
      </c>
      <c r="V795" s="24">
        <f>Plan_HubVN_Receiving_Time-Plan_HubCN_Pickup_Time</f>
        <v>3.002777778</v>
      </c>
      <c r="W795" s="15" t="s">
        <v>45</v>
      </c>
      <c r="X795" s="25" t="str">
        <f>IF(LEFT(Khu_Vực,4)="Quận","Quận","Huyện")</f>
        <v>Quận</v>
      </c>
      <c r="Y795" s="25" t="str">
        <f>IFS(Grossweight&lt;=1,"A",AND(1&lt;Grossweight,Grossweight&lt;=2),"B",AND(2&lt;Grossweight,Grossweight&lt;=3),"C",AND(3&lt;Grossweight,Grossweight&lt;=4),"D",Grossweight&gt;=4,"E")</f>
        <v>C</v>
      </c>
      <c r="Z79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29000</v>
      </c>
      <c r="AA79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79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29000</v>
      </c>
      <c r="AC795" s="26">
        <f>IF(Carrier_2="ECLogistics",0.167,IF(Carrier_2="LogExpress",0.139,0.104))</f>
        <v>0.167</v>
      </c>
    </row>
    <row r="796" ht="15.75" customHeight="1">
      <c r="A796" s="4" t="s">
        <v>2360</v>
      </c>
      <c r="B796" s="4" t="s">
        <v>2361</v>
      </c>
      <c r="C796" s="4">
        <v>130448.0</v>
      </c>
      <c r="D796" s="4" t="str">
        <f>HubVN_ID</f>
        <v>LECVNHĐ</v>
      </c>
      <c r="E796" s="4">
        <v>2.0</v>
      </c>
      <c r="F796" s="4">
        <v>1.1</v>
      </c>
      <c r="G796" s="5" t="s">
        <v>2362</v>
      </c>
      <c r="H796" s="4" t="s">
        <v>53</v>
      </c>
      <c r="I796" s="6">
        <v>0.0</v>
      </c>
      <c r="J796" s="7">
        <v>44647.275</v>
      </c>
      <c r="K796" s="8">
        <v>44652.669444444444</v>
      </c>
      <c r="L796" s="7">
        <v>44653.49097222222</v>
      </c>
      <c r="M796" s="4"/>
      <c r="N796" s="9" t="s">
        <v>33</v>
      </c>
      <c r="O796" s="4">
        <v>0.0</v>
      </c>
      <c r="P796" s="4" t="s">
        <v>40</v>
      </c>
      <c r="Q796" s="10">
        <v>2.0</v>
      </c>
      <c r="R796" s="11">
        <f>Enduser_Deliverytime-Order_Create_Time</f>
        <v>6.215972222</v>
      </c>
      <c r="S796" s="11">
        <f>Enduser_Plan_Deliverytime-Order_Create_Time</f>
        <v>5.394444444</v>
      </c>
      <c r="T796" s="11">
        <f>Enduser_Deliverytime-HubVN_Pickup_Time</f>
        <v>0.1194444444</v>
      </c>
      <c r="U796" s="12">
        <f>HubVN_Receiving_Time-HubCN_Pickup_Time</f>
        <v>3.00625</v>
      </c>
      <c r="V796" s="12">
        <f>Plan_HubVN_Receiving_Time-Plan_HubCN_Pickup_Time</f>
        <v>2.003472222</v>
      </c>
      <c r="W796" s="4" t="s">
        <v>137</v>
      </c>
      <c r="X796" s="13" t="str">
        <f>IF(LEFT(Khu_Vực,4)="Quận","Quận","Huyện")</f>
        <v>Quận</v>
      </c>
      <c r="Y796" s="13" t="str">
        <f>IFS(Grossweight&lt;=1,"A",AND(1&lt;Grossweight,Grossweight&lt;=2),"B",AND(2&lt;Grossweight,Grossweight&lt;=3),"C",AND(3&lt;Grossweight,Grossweight&lt;=4),"D",Grossweight&gt;=4,"E")</f>
        <v>B</v>
      </c>
      <c r="Z79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22000</v>
      </c>
      <c r="AA796"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79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12100</v>
      </c>
      <c r="AC796" s="14">
        <f>IF(Carrier_2="ECLogistics",0.167,IF(Carrier_2="LogExpress",0.139,0.104))</f>
        <v>0.104</v>
      </c>
    </row>
    <row r="797" ht="15.75" customHeight="1">
      <c r="A797" s="15" t="s">
        <v>2363</v>
      </c>
      <c r="B797" s="15" t="s">
        <v>2364</v>
      </c>
      <c r="C797" s="15">
        <v>130165.0</v>
      </c>
      <c r="D797" s="15" t="str">
        <f>HubVN_ID</f>
        <v>LECVNTL</v>
      </c>
      <c r="E797" s="15">
        <v>4.0</v>
      </c>
      <c r="F797" s="15">
        <v>1.5</v>
      </c>
      <c r="G797" s="16" t="s">
        <v>2365</v>
      </c>
      <c r="H797" s="15" t="s">
        <v>32</v>
      </c>
      <c r="I797" s="17">
        <v>61010.0</v>
      </c>
      <c r="J797" s="18">
        <v>44648.354166666664</v>
      </c>
      <c r="K797" s="19">
        <v>44654.65</v>
      </c>
      <c r="L797" s="18">
        <v>44654.76111111111</v>
      </c>
      <c r="M797" s="15"/>
      <c r="N797" s="21" t="s">
        <v>33</v>
      </c>
      <c r="O797" s="15">
        <v>0.0</v>
      </c>
      <c r="P797" s="15" t="s">
        <v>40</v>
      </c>
      <c r="Q797" s="22">
        <v>2.0</v>
      </c>
      <c r="R797" s="23">
        <f>Enduser_Deliverytime-Order_Create_Time</f>
        <v>6.406944444</v>
      </c>
      <c r="S797" s="23">
        <f>Enduser_Plan_Deliverytime-Order_Create_Time</f>
        <v>6.295833333</v>
      </c>
      <c r="T797" s="23">
        <f>Enduser_Deliverytime-HubVN_Pickup_Time</f>
        <v>0.1458333333</v>
      </c>
      <c r="U797" s="24">
        <f>HubVN_Receiving_Time-HubCN_Pickup_Time</f>
        <v>1.836805556</v>
      </c>
      <c r="V797" s="24">
        <f>Plan_HubVN_Receiving_Time-Plan_HubCN_Pickup_Time</f>
        <v>1.505555556</v>
      </c>
      <c r="W797" s="15" t="s">
        <v>41</v>
      </c>
      <c r="X797" s="25" t="str">
        <f>IF(LEFT(Khu_Vực,4)="Quận","Quận","Huyện")</f>
        <v>Huyện</v>
      </c>
      <c r="Y797" s="25" t="str">
        <f>IFS(Grossweight&lt;=1,"A",AND(1&lt;Grossweight,Grossweight&lt;=2),"B",AND(2&lt;Grossweight,Grossweight&lt;=3),"C",AND(3&lt;Grossweight,Grossweight&lt;=4),"D",Grossweight&gt;=4,"E")</f>
        <v>B</v>
      </c>
      <c r="Z79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37500</v>
      </c>
      <c r="AA797"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79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15000</v>
      </c>
      <c r="AC797" s="26">
        <f>IF(Carrier_2="ECLogistics",0.167,IF(Carrier_2="LogExpress",0.139,0.104))</f>
        <v>0.167</v>
      </c>
    </row>
    <row r="798" ht="15.75" customHeight="1">
      <c r="A798" s="4" t="s">
        <v>2366</v>
      </c>
      <c r="B798" s="4" t="s">
        <v>2367</v>
      </c>
      <c r="C798" s="4">
        <v>130345.0</v>
      </c>
      <c r="D798" s="4" t="str">
        <f>HubVN_ID</f>
        <v>LECVNLB</v>
      </c>
      <c r="E798" s="4">
        <v>1.0</v>
      </c>
      <c r="F798" s="4">
        <v>1.1</v>
      </c>
      <c r="G798" s="5" t="s">
        <v>2368</v>
      </c>
      <c r="H798" s="4" t="s">
        <v>32</v>
      </c>
      <c r="I798" s="6">
        <v>122500.0</v>
      </c>
      <c r="J798" s="7">
        <v>44646.63333333333</v>
      </c>
      <c r="K798" s="8">
        <v>44653.66527777778</v>
      </c>
      <c r="L798" s="7">
        <v>44654.76111111111</v>
      </c>
      <c r="M798" s="4"/>
      <c r="N798" s="9" t="s">
        <v>33</v>
      </c>
      <c r="O798" s="4">
        <v>0.0</v>
      </c>
      <c r="P798" s="4" t="s">
        <v>40</v>
      </c>
      <c r="Q798" s="10">
        <v>1.0</v>
      </c>
      <c r="R798" s="11">
        <f>Enduser_Deliverytime-Order_Create_Time</f>
        <v>8.127777778</v>
      </c>
      <c r="S798" s="11">
        <f>Enduser_Plan_Deliverytime-Order_Create_Time</f>
        <v>7.031944444</v>
      </c>
      <c r="T798" s="11">
        <f>Enduser_Deliverytime-HubVN_Pickup_Time</f>
        <v>0.1472222222</v>
      </c>
      <c r="U798" s="12">
        <f>HubVN_Receiving_Time-HubCN_Pickup_Time</f>
        <v>3.502777778</v>
      </c>
      <c r="V798" s="12">
        <f>Plan_HubVN_Receiving_Time-Plan_HubCN_Pickup_Time</f>
        <v>2.004861111</v>
      </c>
      <c r="W798" s="4" t="s">
        <v>120</v>
      </c>
      <c r="X798" s="13" t="str">
        <f>IF(LEFT(Khu_Vực,4)="Quận","Quận","Huyện")</f>
        <v>Quận</v>
      </c>
      <c r="Y798" s="13" t="str">
        <f>IFS(Grossweight&lt;=1,"A",AND(1&lt;Grossweight,Grossweight&lt;=2),"B",AND(2&lt;Grossweight,Grossweight&lt;=3),"C",AND(3&lt;Grossweight,Grossweight&lt;=4),"D",Grossweight&gt;=4,"E")</f>
        <v>B</v>
      </c>
      <c r="Z79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22000</v>
      </c>
      <c r="AA798"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79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12100</v>
      </c>
      <c r="AC798" s="14">
        <f>IF(Carrier_2="ECLogistics",0.167,IF(Carrier_2="LogExpress",0.139,0.104))</f>
        <v>0.104</v>
      </c>
    </row>
    <row r="799" ht="15.75" customHeight="1">
      <c r="A799" s="15" t="s">
        <v>2369</v>
      </c>
      <c r="B799" s="15" t="s">
        <v>2370</v>
      </c>
      <c r="C799" s="15">
        <v>130044.0</v>
      </c>
      <c r="D799" s="15" t="str">
        <f>HubVN_ID</f>
        <v>LECVNLB</v>
      </c>
      <c r="E799" s="15">
        <v>2.0</v>
      </c>
      <c r="F799" s="15">
        <v>2.5</v>
      </c>
      <c r="G799" s="16" t="s">
        <v>2371</v>
      </c>
      <c r="H799" s="15" t="s">
        <v>32</v>
      </c>
      <c r="I799" s="17">
        <v>1000.0</v>
      </c>
      <c r="J799" s="18">
        <v>44649.3375</v>
      </c>
      <c r="K799" s="19">
        <v>44654.66458333333</v>
      </c>
      <c r="L799" s="18">
        <v>44655.816666666666</v>
      </c>
      <c r="M799" s="15"/>
      <c r="N799" s="21" t="s">
        <v>33</v>
      </c>
      <c r="O799" s="15">
        <v>0.0</v>
      </c>
      <c r="P799" s="15" t="s">
        <v>40</v>
      </c>
      <c r="Q799" s="22">
        <v>2.0</v>
      </c>
      <c r="R799" s="23">
        <f>Enduser_Deliverytime-Order_Create_Time</f>
        <v>6.479166667</v>
      </c>
      <c r="S799" s="23">
        <f>Enduser_Plan_Deliverytime-Order_Create_Time</f>
        <v>5.327083333</v>
      </c>
      <c r="T799" s="23">
        <f>Enduser_Deliverytime-HubVN_Pickup_Time</f>
        <v>0.1729166667</v>
      </c>
      <c r="U799" s="24">
        <f>HubVN_Receiving_Time-HubCN_Pickup_Time</f>
        <v>2.502777778</v>
      </c>
      <c r="V799" s="24">
        <f>Plan_HubVN_Receiving_Time-Plan_HubCN_Pickup_Time</f>
        <v>3.505555556</v>
      </c>
      <c r="W799" s="15" t="s">
        <v>120</v>
      </c>
      <c r="X799" s="25" t="str">
        <f>IF(LEFT(Khu_Vực,4)="Quận","Quận","Huyện")</f>
        <v>Quận</v>
      </c>
      <c r="Y799" s="25" t="str">
        <f>IFS(Grossweight&lt;=1,"A",AND(1&lt;Grossweight,Grossweight&lt;=2),"B",AND(2&lt;Grossweight,Grossweight&lt;=3),"C",AND(3&lt;Grossweight,Grossweight&lt;=4),"D",Grossweight&gt;=4,"E")</f>
        <v>C</v>
      </c>
      <c r="Z79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50000</v>
      </c>
      <c r="AA79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79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25000</v>
      </c>
      <c r="AC799" s="26">
        <f>IF(Carrier_2="ECLogistics",0.167,IF(Carrier_2="LogExpress",0.139,0.104))</f>
        <v>0.167</v>
      </c>
    </row>
    <row r="800" ht="15.75" customHeight="1">
      <c r="A800" s="4" t="s">
        <v>2372</v>
      </c>
      <c r="B800" s="4" t="s">
        <v>2373</v>
      </c>
      <c r="C800" s="4">
        <v>130417.0</v>
      </c>
      <c r="D800" s="4" t="str">
        <f>HubVN_ID</f>
        <v>LECVNLB</v>
      </c>
      <c r="E800" s="4">
        <v>5.0</v>
      </c>
      <c r="F800" s="4">
        <v>1.5</v>
      </c>
      <c r="G800" s="5" t="s">
        <v>2374</v>
      </c>
      <c r="H800" s="4" t="s">
        <v>32</v>
      </c>
      <c r="I800" s="6">
        <v>39797.0</v>
      </c>
      <c r="J800" s="7">
        <v>44647.71388888889</v>
      </c>
      <c r="K800" s="8">
        <v>44652.40277777778</v>
      </c>
      <c r="L800" s="7">
        <v>44653.53472222222</v>
      </c>
      <c r="M800" s="4"/>
      <c r="N800" s="9" t="s">
        <v>33</v>
      </c>
      <c r="O800" s="4">
        <v>0.0</v>
      </c>
      <c r="P800" s="4" t="s">
        <v>34</v>
      </c>
      <c r="Q800" s="10">
        <v>3.0</v>
      </c>
      <c r="R800" s="11">
        <f>Enduser_Deliverytime-Order_Create_Time</f>
        <v>5.820833333</v>
      </c>
      <c r="S800" s="11">
        <f>Enduser_Plan_Deliverytime-Order_Create_Time</f>
        <v>4.688888889</v>
      </c>
      <c r="T800" s="11">
        <f>Enduser_Deliverytime-HubVN_Pickup_Time</f>
        <v>0.1611111111</v>
      </c>
      <c r="U800" s="12">
        <f>HubVN_Receiving_Time-HubCN_Pickup_Time</f>
        <v>3.002777778</v>
      </c>
      <c r="V800" s="12">
        <f>Plan_HubVN_Receiving_Time-Plan_HubCN_Pickup_Time</f>
        <v>1.505555556</v>
      </c>
      <c r="W800" s="4" t="s">
        <v>93</v>
      </c>
      <c r="X800" s="13" t="str">
        <f>IF(LEFT(Khu_Vực,4)="Quận","Quận","Huyện")</f>
        <v>Quận</v>
      </c>
      <c r="Y800" s="13" t="str">
        <f>IFS(Grossweight&lt;=1,"A",AND(1&lt;Grossweight,Grossweight&lt;=2),"B",AND(2&lt;Grossweight,Grossweight&lt;=3),"C",AND(3&lt;Grossweight,Grossweight&lt;=4),"D",Grossweight&gt;=4,"E")</f>
        <v>B</v>
      </c>
      <c r="Z80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15000</v>
      </c>
      <c r="AA800"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80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16500</v>
      </c>
      <c r="AC800" s="14">
        <f>IF(Carrier_2="ECLogistics",0.167,IF(Carrier_2="LogExpress",0.139,0.104))</f>
        <v>0.104</v>
      </c>
    </row>
    <row r="801" ht="15.75" customHeight="1">
      <c r="A801" s="15" t="s">
        <v>2375</v>
      </c>
      <c r="B801" s="15" t="s">
        <v>2376</v>
      </c>
      <c r="C801" s="15">
        <v>130388.0</v>
      </c>
      <c r="D801" s="15" t="str">
        <f>HubVN_ID</f>
        <v>LECVNLB</v>
      </c>
      <c r="E801" s="15">
        <v>5.0</v>
      </c>
      <c r="F801" s="15">
        <v>1.4</v>
      </c>
      <c r="G801" s="16" t="s">
        <v>2377</v>
      </c>
      <c r="H801" s="15" t="s">
        <v>32</v>
      </c>
      <c r="I801" s="17">
        <v>64000.0</v>
      </c>
      <c r="J801" s="18">
        <v>44648.700694444444</v>
      </c>
      <c r="K801" s="19">
        <v>44653.67847222222</v>
      </c>
      <c r="L801" s="18">
        <v>44654.60763888889</v>
      </c>
      <c r="M801" s="15"/>
      <c r="N801" s="21" t="s">
        <v>33</v>
      </c>
      <c r="O801" s="15">
        <v>0.0</v>
      </c>
      <c r="P801" s="15" t="s">
        <v>34</v>
      </c>
      <c r="Q801" s="22">
        <v>3.0</v>
      </c>
      <c r="R801" s="23">
        <f>Enduser_Deliverytime-Order_Create_Time</f>
        <v>5.906944444</v>
      </c>
      <c r="S801" s="23">
        <f>Enduser_Plan_Deliverytime-Order_Create_Time</f>
        <v>4.977777778</v>
      </c>
      <c r="T801" s="23">
        <f>Enduser_Deliverytime-HubVN_Pickup_Time</f>
        <v>0.2027777778</v>
      </c>
      <c r="U801" s="24">
        <f>HubVN_Receiving_Time-HubCN_Pickup_Time</f>
        <v>4.005555556</v>
      </c>
      <c r="V801" s="24">
        <f>Plan_HubVN_Receiving_Time-Plan_HubCN_Pickup_Time</f>
        <v>1.501388889</v>
      </c>
      <c r="W801" s="15" t="s">
        <v>120</v>
      </c>
      <c r="X801" s="25" t="str">
        <f>IF(LEFT(Khu_Vực,4)="Quận","Quận","Huyện")</f>
        <v>Quận</v>
      </c>
      <c r="Y801" s="25" t="str">
        <f>IFS(Grossweight&lt;=1,"A",AND(1&lt;Grossweight,Grossweight&lt;=2),"B",AND(2&lt;Grossweight,Grossweight&lt;=3),"C",AND(3&lt;Grossweight,Grossweight&lt;=4),"D",Grossweight&gt;=4,"E")</f>
        <v>B</v>
      </c>
      <c r="Z80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14000</v>
      </c>
      <c r="AA801"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80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15400</v>
      </c>
      <c r="AC801" s="26">
        <f>IF(Carrier_2="ECLogistics",0.167,IF(Carrier_2="LogExpress",0.139,0.104))</f>
        <v>0.104</v>
      </c>
    </row>
    <row r="802" ht="15.75" customHeight="1">
      <c r="A802" s="4" t="s">
        <v>2378</v>
      </c>
      <c r="B802" s="4" t="s">
        <v>2379</v>
      </c>
      <c r="C802" s="4">
        <v>130358.0</v>
      </c>
      <c r="D802" s="4" t="str">
        <f>HubVN_ID</f>
        <v>LECVNLB</v>
      </c>
      <c r="E802" s="4">
        <v>5.0</v>
      </c>
      <c r="F802" s="4">
        <v>1.9</v>
      </c>
      <c r="G802" s="5" t="s">
        <v>2380</v>
      </c>
      <c r="H802" s="4" t="s">
        <v>32</v>
      </c>
      <c r="I802" s="6">
        <v>160500.0</v>
      </c>
      <c r="J802" s="7">
        <v>44647.861805555556</v>
      </c>
      <c r="K802" s="8">
        <v>44653.64722222222</v>
      </c>
      <c r="L802" s="7">
        <v>44653.86736111111</v>
      </c>
      <c r="M802" s="4"/>
      <c r="N802" s="9" t="s">
        <v>33</v>
      </c>
      <c r="O802" s="4">
        <v>0.0</v>
      </c>
      <c r="P802" s="4" t="s">
        <v>34</v>
      </c>
      <c r="Q802" s="10">
        <v>2.0</v>
      </c>
      <c r="R802" s="11">
        <f>Enduser_Deliverytime-Order_Create_Time</f>
        <v>6.005555556</v>
      </c>
      <c r="S802" s="11">
        <f>Enduser_Plan_Deliverytime-Order_Create_Time</f>
        <v>5.785416667</v>
      </c>
      <c r="T802" s="11">
        <f>Enduser_Deliverytime-HubVN_Pickup_Time</f>
        <v>0.2451388889</v>
      </c>
      <c r="U802" s="12">
        <f>HubVN_Receiving_Time-HubCN_Pickup_Time</f>
        <v>4.003472222</v>
      </c>
      <c r="V802" s="12">
        <f>Plan_HubVN_Receiving_Time-Plan_HubCN_Pickup_Time</f>
        <v>1.500694444</v>
      </c>
      <c r="W802" s="4" t="s">
        <v>120</v>
      </c>
      <c r="X802" s="13" t="str">
        <f>IF(LEFT(Khu_Vực,4)="Quận","Quận","Huyện")</f>
        <v>Quận</v>
      </c>
      <c r="Y802" s="13" t="str">
        <f>IFS(Grossweight&lt;=1,"A",AND(1&lt;Grossweight,Grossweight&lt;=2),"B",AND(2&lt;Grossweight,Grossweight&lt;=3),"C",AND(3&lt;Grossweight,Grossweight&lt;=4),"D",Grossweight&gt;=4,"E")</f>
        <v>B</v>
      </c>
      <c r="Z80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19000</v>
      </c>
      <c r="AA802"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80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20900</v>
      </c>
      <c r="AC802" s="14">
        <f>IF(Carrier_2="ECLogistics",0.167,IF(Carrier_2="LogExpress",0.139,0.104))</f>
        <v>0.104</v>
      </c>
    </row>
    <row r="803" ht="15.75" customHeight="1">
      <c r="A803" s="15" t="s">
        <v>2381</v>
      </c>
      <c r="B803" s="15" t="s">
        <v>2382</v>
      </c>
      <c r="C803" s="15">
        <v>130397.0</v>
      </c>
      <c r="D803" s="15" t="str">
        <f>HubVN_ID</f>
        <v>LECVNLB</v>
      </c>
      <c r="E803" s="15">
        <v>5.0</v>
      </c>
      <c r="F803" s="15">
        <v>0.3</v>
      </c>
      <c r="G803" s="16" t="s">
        <v>2383</v>
      </c>
      <c r="H803" s="15" t="s">
        <v>32</v>
      </c>
      <c r="I803" s="17">
        <v>378000.0</v>
      </c>
      <c r="J803" s="18">
        <v>44648.853472222225</v>
      </c>
      <c r="K803" s="19">
        <v>44653.53888888889</v>
      </c>
      <c r="L803" s="18">
        <v>44653.79861111111</v>
      </c>
      <c r="M803" s="15"/>
      <c r="N803" s="21" t="s">
        <v>33</v>
      </c>
      <c r="O803" s="15">
        <v>0.0</v>
      </c>
      <c r="P803" s="15" t="s">
        <v>40</v>
      </c>
      <c r="Q803" s="22">
        <v>3.0</v>
      </c>
      <c r="R803" s="23">
        <f>Enduser_Deliverytime-Order_Create_Time</f>
        <v>4.945138889</v>
      </c>
      <c r="S803" s="23">
        <f>Enduser_Plan_Deliverytime-Order_Create_Time</f>
        <v>4.685416667</v>
      </c>
      <c r="T803" s="23">
        <f>Enduser_Deliverytime-HubVN_Pickup_Time</f>
        <v>0.1729166667</v>
      </c>
      <c r="U803" s="24">
        <f>HubVN_Receiving_Time-HubCN_Pickup_Time</f>
        <v>4.00625</v>
      </c>
      <c r="V803" s="24">
        <f>Plan_HubVN_Receiving_Time-Plan_HubCN_Pickup_Time</f>
        <v>1.503472222</v>
      </c>
      <c r="W803" s="15" t="s">
        <v>679</v>
      </c>
      <c r="X803" s="25" t="str">
        <f>IF(LEFT(Khu_Vực,4)="Quận","Quận","Huyện")</f>
        <v>Huyện</v>
      </c>
      <c r="Y803" s="25" t="str">
        <f>IFS(Grossweight&lt;=1,"A",AND(1&lt;Grossweight,Grossweight&lt;=2),"B",AND(2&lt;Grossweight,Grossweight&lt;=3),"C",AND(3&lt;Grossweight,Grossweight&lt;=4),"D",Grossweight&gt;=4,"E")</f>
        <v>A</v>
      </c>
      <c r="Z80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7500</v>
      </c>
      <c r="AA80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80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3000</v>
      </c>
      <c r="AC803" s="26">
        <f>IF(Carrier_2="ECLogistics",0.167,IF(Carrier_2="LogExpress",0.139,0.104))</f>
        <v>0.167</v>
      </c>
    </row>
    <row r="804" ht="15.75" customHeight="1">
      <c r="A804" s="4" t="s">
        <v>2384</v>
      </c>
      <c r="B804" s="4" t="s">
        <v>1479</v>
      </c>
      <c r="C804" s="4">
        <v>130198.0</v>
      </c>
      <c r="D804" s="4" t="str">
        <f>HubVN_ID</f>
        <v>LECVNLB</v>
      </c>
      <c r="E804" s="4">
        <v>5.0</v>
      </c>
      <c r="F804" s="4">
        <v>1.9</v>
      </c>
      <c r="G804" s="5" t="s">
        <v>2385</v>
      </c>
      <c r="H804" s="4" t="s">
        <v>53</v>
      </c>
      <c r="I804" s="6">
        <v>0.0</v>
      </c>
      <c r="J804" s="7">
        <v>44646.66527777778</v>
      </c>
      <c r="K804" s="8">
        <v>44651.51388888889</v>
      </c>
      <c r="L804" s="7">
        <v>44652.525</v>
      </c>
      <c r="M804" s="4"/>
      <c r="N804" s="9" t="s">
        <v>33</v>
      </c>
      <c r="O804" s="4">
        <v>0.0</v>
      </c>
      <c r="P804" s="4" t="s">
        <v>34</v>
      </c>
      <c r="Q804" s="10">
        <v>3.0</v>
      </c>
      <c r="R804" s="11">
        <f>Enduser_Deliverytime-Order_Create_Time</f>
        <v>5.859722222</v>
      </c>
      <c r="S804" s="11">
        <f>Enduser_Plan_Deliverytime-Order_Create_Time</f>
        <v>4.848611111</v>
      </c>
      <c r="T804" s="11">
        <f>Enduser_Deliverytime-HubVN_Pickup_Time</f>
        <v>0.1625</v>
      </c>
      <c r="U804" s="12">
        <f>HubVN_Receiving_Time-HubCN_Pickup_Time</f>
        <v>3.003472222</v>
      </c>
      <c r="V804" s="12">
        <f>Plan_HubVN_Receiving_Time-Plan_HubCN_Pickup_Time</f>
        <v>3.000694444</v>
      </c>
      <c r="W804" s="4" t="s">
        <v>679</v>
      </c>
      <c r="X804" s="13" t="str">
        <f>IF(LEFT(Khu_Vực,4)="Quận","Quận","Huyện")</f>
        <v>Huyện</v>
      </c>
      <c r="Y804" s="13" t="str">
        <f>IFS(Grossweight&lt;=1,"A",AND(1&lt;Grossweight,Grossweight&lt;=2),"B",AND(2&lt;Grossweight,Grossweight&lt;=3),"C",AND(3&lt;Grossweight,Grossweight&lt;=4),"D",Grossweight&gt;=4,"E")</f>
        <v>B</v>
      </c>
      <c r="Z80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19000</v>
      </c>
      <c r="AA80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80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19000</v>
      </c>
      <c r="AC804" s="14">
        <f>IF(Carrier_2="ECLogistics",0.167,IF(Carrier_2="LogExpress",0.139,0.104))</f>
        <v>0.167</v>
      </c>
    </row>
    <row r="805" ht="15.75" customHeight="1">
      <c r="A805" s="15" t="s">
        <v>2386</v>
      </c>
      <c r="B805" s="15" t="s">
        <v>2387</v>
      </c>
      <c r="C805" s="15">
        <v>130350.0</v>
      </c>
      <c r="D805" s="15" t="str">
        <f>HubVN_ID</f>
        <v>LECVNLB</v>
      </c>
      <c r="E805" s="15">
        <v>1.0</v>
      </c>
      <c r="F805" s="15">
        <v>4.1</v>
      </c>
      <c r="G805" s="16" t="s">
        <v>2388</v>
      </c>
      <c r="H805" s="15" t="s">
        <v>32</v>
      </c>
      <c r="I805" s="17">
        <v>473400.0</v>
      </c>
      <c r="J805" s="18">
        <v>44648.85208333333</v>
      </c>
      <c r="K805" s="19">
        <v>44653.71111111111</v>
      </c>
      <c r="L805" s="18">
        <v>44653.74930555555</v>
      </c>
      <c r="M805" s="15"/>
      <c r="N805" s="21" t="s">
        <v>33</v>
      </c>
      <c r="O805" s="15">
        <v>0.0</v>
      </c>
      <c r="P805" s="15" t="s">
        <v>40</v>
      </c>
      <c r="Q805" s="22">
        <v>3.0</v>
      </c>
      <c r="R805" s="23">
        <f>Enduser_Deliverytime-Order_Create_Time</f>
        <v>4.897222222</v>
      </c>
      <c r="S805" s="23">
        <f>Enduser_Plan_Deliverytime-Order_Create_Time</f>
        <v>4.859027778</v>
      </c>
      <c r="T805" s="23">
        <f>Enduser_Deliverytime-HubVN_Pickup_Time</f>
        <v>0.1458333333</v>
      </c>
      <c r="U805" s="24">
        <f>HubVN_Receiving_Time-HubCN_Pickup_Time</f>
        <v>4.003472222</v>
      </c>
      <c r="V805" s="24">
        <f>Plan_HubVN_Receiving_Time-Plan_HubCN_Pickup_Time</f>
        <v>2.002777778</v>
      </c>
      <c r="W805" s="15" t="s">
        <v>787</v>
      </c>
      <c r="X805" s="25" t="str">
        <f>IF(LEFT(Khu_Vực,4)="Quận","Quận","Huyện")</f>
        <v>Huyện</v>
      </c>
      <c r="Y805" s="25" t="str">
        <f>IFS(Grossweight&lt;=1,"A",AND(1&lt;Grossweight,Grossweight&lt;=2),"B",AND(2&lt;Grossweight,Grossweight&lt;=3),"C",AND(3&lt;Grossweight,Grossweight&lt;=4),"D",Grossweight&gt;=4,"E")</f>
        <v>E</v>
      </c>
      <c r="Z80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82500</v>
      </c>
      <c r="AA80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80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41000</v>
      </c>
      <c r="AC805" s="26">
        <f>IF(Carrier_2="ECLogistics",0.167,IF(Carrier_2="LogExpress",0.139,0.104))</f>
        <v>0.167</v>
      </c>
    </row>
    <row r="806" ht="15.75" customHeight="1">
      <c r="A806" s="4" t="s">
        <v>2389</v>
      </c>
      <c r="B806" s="4" t="s">
        <v>2390</v>
      </c>
      <c r="C806" s="4">
        <v>130336.0</v>
      </c>
      <c r="D806" s="4" t="str">
        <f>HubVN_ID</f>
        <v>LECVNTL</v>
      </c>
      <c r="E806" s="4">
        <v>5.0</v>
      </c>
      <c r="F806" s="4">
        <v>0.2</v>
      </c>
      <c r="G806" s="5" t="s">
        <v>2391</v>
      </c>
      <c r="H806" s="4" t="s">
        <v>53</v>
      </c>
      <c r="I806" s="6">
        <v>0.0</v>
      </c>
      <c r="J806" s="7">
        <v>44650.611805555556</v>
      </c>
      <c r="K806" s="8">
        <v>44651.40069444444</v>
      </c>
      <c r="L806" s="7">
        <v>44657.58888888889</v>
      </c>
      <c r="M806" s="4"/>
      <c r="N806" s="9" t="s">
        <v>33</v>
      </c>
      <c r="O806" s="4">
        <v>0.0</v>
      </c>
      <c r="P806" s="4" t="s">
        <v>34</v>
      </c>
      <c r="Q806" s="10">
        <v>5.0</v>
      </c>
      <c r="R806" s="11">
        <f>Enduser_Deliverytime-Order_Create_Time</f>
        <v>6.977083333</v>
      </c>
      <c r="S806" s="11">
        <f>Enduser_Plan_Deliverytime-Order_Create_Time</f>
        <v>0.7888888889</v>
      </c>
      <c r="T806" s="11">
        <f>Enduser_Deliverytime-HubVN_Pickup_Time</f>
        <v>0.2020833333</v>
      </c>
      <c r="U806" s="12">
        <f>HubVN_Receiving_Time-HubCN_Pickup_Time</f>
        <v>5.002777778</v>
      </c>
      <c r="V806" s="12">
        <f>Plan_HubVN_Receiving_Time-Plan_HubCN_Pickup_Time</f>
        <v>3.00625</v>
      </c>
      <c r="W806" s="4" t="s">
        <v>41</v>
      </c>
      <c r="X806" s="13" t="str">
        <f>IF(LEFT(Khu_Vực,4)="Quận","Quận","Huyện")</f>
        <v>Huyện</v>
      </c>
      <c r="Y806" s="13" t="str">
        <f>IFS(Grossweight&lt;=1,"A",AND(1&lt;Grossweight,Grossweight&lt;=2),"B",AND(2&lt;Grossweight,Grossweight&lt;=3),"C",AND(3&lt;Grossweight,Grossweight&lt;=4),"D",Grossweight&gt;=4,"E")</f>
        <v>A</v>
      </c>
      <c r="Z80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v>
      </c>
      <c r="AA80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80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v>
      </c>
      <c r="AC806" s="14">
        <f>IF(Carrier_2="ECLogistics",0.167,IF(Carrier_2="LogExpress",0.139,0.104))</f>
        <v>0.167</v>
      </c>
    </row>
    <row r="807" ht="15.75" customHeight="1">
      <c r="A807" s="15" t="s">
        <v>2392</v>
      </c>
      <c r="B807" s="15" t="s">
        <v>2393</v>
      </c>
      <c r="C807" s="15">
        <v>130435.0</v>
      </c>
      <c r="D807" s="15" t="str">
        <f>HubVN_ID</f>
        <v>LECVNHĐ</v>
      </c>
      <c r="E807" s="15">
        <v>2.0</v>
      </c>
      <c r="F807" s="15">
        <v>0.3</v>
      </c>
      <c r="G807" s="16" t="s">
        <v>2394</v>
      </c>
      <c r="H807" s="15" t="s">
        <v>32</v>
      </c>
      <c r="I807" s="17">
        <v>24000.0</v>
      </c>
      <c r="J807" s="18">
        <v>44646.20277777778</v>
      </c>
      <c r="K807" s="19">
        <v>44652.69861111111</v>
      </c>
      <c r="L807" s="18">
        <v>44653.52361111111</v>
      </c>
      <c r="M807" s="15"/>
      <c r="N807" s="21" t="s">
        <v>33</v>
      </c>
      <c r="O807" s="15">
        <v>0.0</v>
      </c>
      <c r="P807" s="15" t="s">
        <v>34</v>
      </c>
      <c r="Q807" s="22">
        <v>1.0</v>
      </c>
      <c r="R807" s="23">
        <f>Enduser_Deliverytime-Order_Create_Time</f>
        <v>7.320833333</v>
      </c>
      <c r="S807" s="23">
        <f>Enduser_Plan_Deliverytime-Order_Create_Time</f>
        <v>6.495833333</v>
      </c>
      <c r="T807" s="23">
        <f>Enduser_Deliverytime-HubVN_Pickup_Time</f>
        <v>0.1659722222</v>
      </c>
      <c r="U807" s="24">
        <f>HubVN_Receiving_Time-HubCN_Pickup_Time</f>
        <v>3.002083333</v>
      </c>
      <c r="V807" s="24">
        <f>Plan_HubVN_Receiving_Time-Plan_HubCN_Pickup_Time</f>
        <v>3.503472222</v>
      </c>
      <c r="W807" s="15" t="s">
        <v>45</v>
      </c>
      <c r="X807" s="25" t="str">
        <f>IF(LEFT(Khu_Vực,4)="Quận","Quận","Huyện")</f>
        <v>Quận</v>
      </c>
      <c r="Y807" s="25" t="str">
        <f>IFS(Grossweight&lt;=1,"A",AND(1&lt;Grossweight,Grossweight&lt;=2),"B",AND(2&lt;Grossweight,Grossweight&lt;=3),"C",AND(3&lt;Grossweight,Grossweight&lt;=4),"D",Grossweight&gt;=4,"E")</f>
        <v>A</v>
      </c>
      <c r="Z80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3000</v>
      </c>
      <c r="AA807"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80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6000</v>
      </c>
      <c r="AC807" s="26">
        <f>IF(Carrier_2="ECLogistics",0.167,IF(Carrier_2="LogExpress",0.139,0.104))</f>
        <v>0.139</v>
      </c>
    </row>
    <row r="808" ht="15.75" customHeight="1">
      <c r="A808" s="4" t="s">
        <v>2395</v>
      </c>
      <c r="B808" s="4" t="s">
        <v>2396</v>
      </c>
      <c r="C808" s="4">
        <v>130324.0</v>
      </c>
      <c r="D808" s="4" t="str">
        <f>HubVN_ID</f>
        <v>LECVNTL</v>
      </c>
      <c r="E808" s="4">
        <v>2.0</v>
      </c>
      <c r="F808" s="4">
        <v>0.3</v>
      </c>
      <c r="G808" s="5" t="s">
        <v>2397</v>
      </c>
      <c r="H808" s="4" t="s">
        <v>32</v>
      </c>
      <c r="I808" s="6">
        <v>23400.0</v>
      </c>
      <c r="J808" s="7">
        <v>44649.83472222222</v>
      </c>
      <c r="K808" s="8">
        <v>44655.40347222222</v>
      </c>
      <c r="L808" s="7">
        <v>44655.71527777778</v>
      </c>
      <c r="M808" s="4"/>
      <c r="N808" s="9" t="s">
        <v>33</v>
      </c>
      <c r="O808" s="4">
        <v>0.0</v>
      </c>
      <c r="P808" s="4" t="s">
        <v>34</v>
      </c>
      <c r="Q808" s="10">
        <v>3.0</v>
      </c>
      <c r="R808" s="11">
        <f>Enduser_Deliverytime-Order_Create_Time</f>
        <v>5.880555556</v>
      </c>
      <c r="S808" s="11">
        <f>Enduser_Plan_Deliverytime-Order_Create_Time</f>
        <v>5.56875</v>
      </c>
      <c r="T808" s="11">
        <f>Enduser_Deliverytime-HubVN_Pickup_Time</f>
        <v>0.08055555556</v>
      </c>
      <c r="U808" s="12">
        <f>HubVN_Receiving_Time-HubCN_Pickup_Time</f>
        <v>3.00625</v>
      </c>
      <c r="V808" s="12">
        <f>Plan_HubVN_Receiving_Time-Plan_HubCN_Pickup_Time</f>
        <v>3.004166667</v>
      </c>
      <c r="W808" s="4" t="s">
        <v>49</v>
      </c>
      <c r="X808" s="13" t="str">
        <f>IF(LEFT(Khu_Vực,4)="Quận","Quận","Huyện")</f>
        <v>Quận</v>
      </c>
      <c r="Y808" s="13" t="str">
        <f>IFS(Grossweight&lt;=1,"A",AND(1&lt;Grossweight,Grossweight&lt;=2),"B",AND(2&lt;Grossweight,Grossweight&lt;=3),"C",AND(3&lt;Grossweight,Grossweight&lt;=4),"D",Grossweight&gt;=4,"E")</f>
        <v>A</v>
      </c>
      <c r="Z80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3000</v>
      </c>
      <c r="AA808"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80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6000</v>
      </c>
      <c r="AC808" s="14">
        <f>IF(Carrier_2="ECLogistics",0.167,IF(Carrier_2="LogExpress",0.139,0.104))</f>
        <v>0.139</v>
      </c>
    </row>
    <row r="809" ht="15.75" customHeight="1">
      <c r="A809" s="15" t="s">
        <v>2398</v>
      </c>
      <c r="B809" s="15" t="s">
        <v>2399</v>
      </c>
      <c r="C809" s="15">
        <v>130024.0</v>
      </c>
      <c r="D809" s="15" t="str">
        <f>HubVN_ID</f>
        <v>LECVNLB</v>
      </c>
      <c r="E809" s="15">
        <v>2.0</v>
      </c>
      <c r="F809" s="15">
        <v>0.3</v>
      </c>
      <c r="G809" s="16" t="s">
        <v>2400</v>
      </c>
      <c r="H809" s="15" t="s">
        <v>53</v>
      </c>
      <c r="I809" s="17">
        <v>0.0</v>
      </c>
      <c r="J809" s="18">
        <v>44645.85208333333</v>
      </c>
      <c r="K809" s="19">
        <v>44652.68263888889</v>
      </c>
      <c r="L809" s="18">
        <v>44652.71319444444</v>
      </c>
      <c r="M809" s="15"/>
      <c r="N809" s="21" t="s">
        <v>33</v>
      </c>
      <c r="O809" s="15">
        <v>0.0</v>
      </c>
      <c r="P809" s="15" t="s">
        <v>34</v>
      </c>
      <c r="Q809" s="22">
        <v>2.0</v>
      </c>
      <c r="R809" s="23">
        <f>Enduser_Deliverytime-Order_Create_Time</f>
        <v>6.861111111</v>
      </c>
      <c r="S809" s="23">
        <f>Enduser_Plan_Deliverytime-Order_Create_Time</f>
        <v>6.830555556</v>
      </c>
      <c r="T809" s="23">
        <f>Enduser_Deliverytime-HubVN_Pickup_Time</f>
        <v>0.07708333333</v>
      </c>
      <c r="U809" s="24">
        <f>HubVN_Receiving_Time-HubCN_Pickup_Time</f>
        <v>2.500694444</v>
      </c>
      <c r="V809" s="24">
        <f>Plan_HubVN_Receiving_Time-Plan_HubCN_Pickup_Time</f>
        <v>1.504861111</v>
      </c>
      <c r="W809" s="15" t="s">
        <v>93</v>
      </c>
      <c r="X809" s="25" t="str">
        <f>IF(LEFT(Khu_Vực,4)="Quận","Quận","Huyện")</f>
        <v>Quận</v>
      </c>
      <c r="Y809" s="25" t="str">
        <f>IFS(Grossweight&lt;=1,"A",AND(1&lt;Grossweight,Grossweight&lt;=2),"B",AND(2&lt;Grossweight,Grossweight&lt;=3),"C",AND(3&lt;Grossweight,Grossweight&lt;=4),"D",Grossweight&gt;=4,"E")</f>
        <v>A</v>
      </c>
      <c r="Z80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3000</v>
      </c>
      <c r="AA809"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80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6000</v>
      </c>
      <c r="AC809" s="26">
        <f>IF(Carrier_2="ECLogistics",0.167,IF(Carrier_2="LogExpress",0.139,0.104))</f>
        <v>0.139</v>
      </c>
    </row>
    <row r="810" ht="15.75" customHeight="1">
      <c r="A810" s="4" t="s">
        <v>2401</v>
      </c>
      <c r="B810" s="4" t="s">
        <v>732</v>
      </c>
      <c r="C810" s="4">
        <v>130207.0</v>
      </c>
      <c r="D810" s="4" t="str">
        <f>HubVN_ID</f>
        <v>LECVNHĐ</v>
      </c>
      <c r="E810" s="4">
        <v>1.0</v>
      </c>
      <c r="F810" s="4">
        <v>1.4</v>
      </c>
      <c r="G810" s="5" t="s">
        <v>2402</v>
      </c>
      <c r="H810" s="4" t="s">
        <v>32</v>
      </c>
      <c r="I810" s="6">
        <v>19000.0</v>
      </c>
      <c r="J810" s="7">
        <v>44648.9</v>
      </c>
      <c r="K810" s="8">
        <v>44653.686111111114</v>
      </c>
      <c r="L810" s="7">
        <v>44653.70694444444</v>
      </c>
      <c r="M810" s="4"/>
      <c r="N810" s="9" t="s">
        <v>33</v>
      </c>
      <c r="O810" s="4">
        <v>0.0</v>
      </c>
      <c r="P810" s="4" t="s">
        <v>34</v>
      </c>
      <c r="Q810" s="10">
        <v>3.0</v>
      </c>
      <c r="R810" s="11">
        <f>Enduser_Deliverytime-Order_Create_Time</f>
        <v>4.806944444</v>
      </c>
      <c r="S810" s="11">
        <f>Enduser_Plan_Deliverytime-Order_Create_Time</f>
        <v>4.786111111</v>
      </c>
      <c r="T810" s="11">
        <f>Enduser_Deliverytime-HubVN_Pickup_Time</f>
        <v>0.08055555556</v>
      </c>
      <c r="U810" s="12">
        <f>HubVN_Receiving_Time-HubCN_Pickup_Time</f>
        <v>4.005555556</v>
      </c>
      <c r="V810" s="12">
        <f>Plan_HubVN_Receiving_Time-Plan_HubCN_Pickup_Time</f>
        <v>1.503472222</v>
      </c>
      <c r="W810" s="4" t="s">
        <v>45</v>
      </c>
      <c r="X810" s="13" t="str">
        <f>IF(LEFT(Khu_Vực,4)="Quận","Quận","Huyện")</f>
        <v>Quận</v>
      </c>
      <c r="Y810" s="13" t="str">
        <f>IFS(Grossweight&lt;=1,"A",AND(1&lt;Grossweight,Grossweight&lt;=2),"B",AND(2&lt;Grossweight,Grossweight&lt;=3),"C",AND(3&lt;Grossweight,Grossweight&lt;=4),"D",Grossweight&gt;=4,"E")</f>
        <v>B</v>
      </c>
      <c r="Z81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14000</v>
      </c>
      <c r="AA810"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81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15400</v>
      </c>
      <c r="AC810" s="14">
        <f>IF(Carrier_2="ECLogistics",0.167,IF(Carrier_2="LogExpress",0.139,0.104))</f>
        <v>0.104</v>
      </c>
    </row>
    <row r="811" ht="15.75" customHeight="1">
      <c r="A811" s="15" t="s">
        <v>2403</v>
      </c>
      <c r="B811" s="15" t="s">
        <v>2404</v>
      </c>
      <c r="C811" s="15">
        <v>130003.0</v>
      </c>
      <c r="D811" s="15" t="str">
        <f>HubVN_ID</f>
        <v>LECVNLB</v>
      </c>
      <c r="E811" s="15">
        <v>2.0</v>
      </c>
      <c r="F811" s="15">
        <v>4.8</v>
      </c>
      <c r="G811" s="16" t="s">
        <v>2405</v>
      </c>
      <c r="H811" s="15" t="s">
        <v>32</v>
      </c>
      <c r="I811" s="17">
        <v>93840.0</v>
      </c>
      <c r="J811" s="18">
        <v>44647.87430555555</v>
      </c>
      <c r="K811" s="19">
        <v>44652.66111111111</v>
      </c>
      <c r="L811" s="18">
        <v>44653.49722222222</v>
      </c>
      <c r="M811" s="15"/>
      <c r="N811" s="21" t="s">
        <v>33</v>
      </c>
      <c r="O811" s="15">
        <v>0.0</v>
      </c>
      <c r="P811" s="15" t="s">
        <v>40</v>
      </c>
      <c r="Q811" s="22">
        <v>3.0</v>
      </c>
      <c r="R811" s="23">
        <f>Enduser_Deliverytime-Order_Create_Time</f>
        <v>5.622916667</v>
      </c>
      <c r="S811" s="23">
        <f>Enduser_Plan_Deliverytime-Order_Create_Time</f>
        <v>4.786805556</v>
      </c>
      <c r="T811" s="23">
        <f>Enduser_Deliverytime-HubVN_Pickup_Time</f>
        <v>0.1229166667</v>
      </c>
      <c r="U811" s="24">
        <f>HubVN_Receiving_Time-HubCN_Pickup_Time</f>
        <v>2.002777778</v>
      </c>
      <c r="V811" s="24">
        <f>Plan_HubVN_Receiving_Time-Plan_HubCN_Pickup_Time</f>
        <v>3.001388889</v>
      </c>
      <c r="W811" s="15" t="s">
        <v>93</v>
      </c>
      <c r="X811" s="25" t="str">
        <f>IF(LEFT(Khu_Vực,4)="Quận","Quận","Huyện")</f>
        <v>Quận</v>
      </c>
      <c r="Y811" s="25" t="str">
        <f>IFS(Grossweight&lt;=1,"A",AND(1&lt;Grossweight,Grossweight&lt;=2),"B",AND(2&lt;Grossweight,Grossweight&lt;=3),"C",AND(3&lt;Grossweight,Grossweight&lt;=4),"D",Grossweight&gt;=4,"E")</f>
        <v>E</v>
      </c>
      <c r="Z81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64500</v>
      </c>
      <c r="AA81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81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48000</v>
      </c>
      <c r="AC811" s="26">
        <f>IF(Carrier_2="ECLogistics",0.167,IF(Carrier_2="LogExpress",0.139,0.104))</f>
        <v>0.167</v>
      </c>
    </row>
    <row r="812" ht="15.75" customHeight="1">
      <c r="A812" s="4" t="s">
        <v>2406</v>
      </c>
      <c r="B812" s="4" t="s">
        <v>2407</v>
      </c>
      <c r="C812" s="4">
        <v>130366.0</v>
      </c>
      <c r="D812" s="4" t="str">
        <f>HubVN_ID</f>
        <v>LECVNLB</v>
      </c>
      <c r="E812" s="4">
        <v>1.0</v>
      </c>
      <c r="F812" s="4">
        <v>3.5</v>
      </c>
      <c r="G812" s="5" t="s">
        <v>2408</v>
      </c>
      <c r="H812" s="4" t="s">
        <v>32</v>
      </c>
      <c r="I812" s="6">
        <v>132000.0</v>
      </c>
      <c r="J812" s="7">
        <v>44647.270833333336</v>
      </c>
      <c r="K812" s="8">
        <v>44652.51111111111</v>
      </c>
      <c r="L812" s="7">
        <v>44653.475694444445</v>
      </c>
      <c r="M812" s="4"/>
      <c r="N812" s="9" t="s">
        <v>33</v>
      </c>
      <c r="O812" s="4">
        <v>0.0</v>
      </c>
      <c r="P812" s="4" t="s">
        <v>40</v>
      </c>
      <c r="Q812" s="10">
        <v>2.0</v>
      </c>
      <c r="R812" s="11">
        <f>Enduser_Deliverytime-Order_Create_Time</f>
        <v>6.204861111</v>
      </c>
      <c r="S812" s="11">
        <f>Enduser_Plan_Deliverytime-Order_Create_Time</f>
        <v>5.240277778</v>
      </c>
      <c r="T812" s="11">
        <f>Enduser_Deliverytime-HubVN_Pickup_Time</f>
        <v>0.1006944444</v>
      </c>
      <c r="U812" s="12">
        <f>HubVN_Receiving_Time-HubCN_Pickup_Time</f>
        <v>3.000694444</v>
      </c>
      <c r="V812" s="12">
        <f>Plan_HubVN_Receiving_Time-Plan_HubCN_Pickup_Time</f>
        <v>3.50625</v>
      </c>
      <c r="W812" s="4" t="s">
        <v>679</v>
      </c>
      <c r="X812" s="13" t="str">
        <f>IF(LEFT(Khu_Vực,4)="Quận","Quận","Huyện")</f>
        <v>Huyện</v>
      </c>
      <c r="Y812" s="13" t="str">
        <f>IFS(Grossweight&lt;=1,"A",AND(1&lt;Grossweight,Grossweight&lt;=2),"B",AND(2&lt;Grossweight,Grossweight&lt;=3),"C",AND(3&lt;Grossweight,Grossweight&lt;=4),"D",Grossweight&gt;=4,"E")</f>
        <v>D</v>
      </c>
      <c r="Z81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77500</v>
      </c>
      <c r="AA812"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81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35000</v>
      </c>
      <c r="AC812" s="14">
        <f>IF(Carrier_2="ECLogistics",0.167,IF(Carrier_2="LogExpress",0.139,0.104))</f>
        <v>0.167</v>
      </c>
    </row>
    <row r="813" ht="15.75" customHeight="1">
      <c r="A813" s="15" t="s">
        <v>2409</v>
      </c>
      <c r="B813" s="15" t="s">
        <v>2410</v>
      </c>
      <c r="C813" s="15">
        <v>130328.0</v>
      </c>
      <c r="D813" s="15" t="str">
        <f>HubVN_ID</f>
        <v>LECVNLB</v>
      </c>
      <c r="E813" s="15">
        <v>1.0</v>
      </c>
      <c r="F813" s="15">
        <v>1.3</v>
      </c>
      <c r="G813" s="16" t="s">
        <v>2411</v>
      </c>
      <c r="H813" s="15" t="s">
        <v>32</v>
      </c>
      <c r="I813" s="17">
        <v>292500.0</v>
      </c>
      <c r="J813" s="18">
        <v>44646.61388888889</v>
      </c>
      <c r="K813" s="19">
        <v>44651.66388888889</v>
      </c>
      <c r="L813" s="18">
        <v>44652.47430555556</v>
      </c>
      <c r="M813" s="15"/>
      <c r="N813" s="21" t="s">
        <v>33</v>
      </c>
      <c r="O813" s="15">
        <v>0.0</v>
      </c>
      <c r="P813" s="15" t="s">
        <v>40</v>
      </c>
      <c r="Q813" s="22">
        <v>3.0</v>
      </c>
      <c r="R813" s="23">
        <f>Enduser_Deliverytime-Order_Create_Time</f>
        <v>5.860416667</v>
      </c>
      <c r="S813" s="23">
        <f>Enduser_Plan_Deliverytime-Order_Create_Time</f>
        <v>5.05</v>
      </c>
      <c r="T813" s="23">
        <f>Enduser_Deliverytime-HubVN_Pickup_Time</f>
        <v>0.1243055556</v>
      </c>
      <c r="U813" s="24">
        <f>HubVN_Receiving_Time-HubCN_Pickup_Time</f>
        <v>5.004861111</v>
      </c>
      <c r="V813" s="24">
        <f>Plan_HubVN_Receiving_Time-Plan_HubCN_Pickup_Time</f>
        <v>2.000694444</v>
      </c>
      <c r="W813" s="15" t="s">
        <v>97</v>
      </c>
      <c r="X813" s="25" t="str">
        <f>IF(LEFT(Khu_Vực,4)="Quận","Quận","Huyện")</f>
        <v>Quận</v>
      </c>
      <c r="Y813" s="25" t="str">
        <f>IFS(Grossweight&lt;=1,"A",AND(1&lt;Grossweight,Grossweight&lt;=2),"B",AND(2&lt;Grossweight,Grossweight&lt;=3),"C",AND(3&lt;Grossweight,Grossweight&lt;=4),"D",Grossweight&gt;=4,"E")</f>
        <v>B</v>
      </c>
      <c r="Z81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26000</v>
      </c>
      <c r="AA813"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81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14300</v>
      </c>
      <c r="AC813" s="26">
        <f>IF(Carrier_2="ECLogistics",0.167,IF(Carrier_2="LogExpress",0.139,0.104))</f>
        <v>0.104</v>
      </c>
    </row>
    <row r="814" ht="15.75" customHeight="1">
      <c r="A814" s="4" t="s">
        <v>2412</v>
      </c>
      <c r="B814" s="4" t="s">
        <v>2413</v>
      </c>
      <c r="C814" s="4">
        <v>130161.0</v>
      </c>
      <c r="D814" s="4" t="str">
        <f>HubVN_ID</f>
        <v>LECVNLB</v>
      </c>
      <c r="E814" s="4">
        <v>3.0</v>
      </c>
      <c r="F814" s="4">
        <v>3.9</v>
      </c>
      <c r="G814" s="5" t="s">
        <v>2414</v>
      </c>
      <c r="H814" s="4" t="s">
        <v>53</v>
      </c>
      <c r="I814" s="6">
        <v>0.0</v>
      </c>
      <c r="J814" s="7">
        <v>44648.881944444445</v>
      </c>
      <c r="K814" s="8">
        <v>44653.677083333336</v>
      </c>
      <c r="L814" s="7">
        <v>44654.419444444444</v>
      </c>
      <c r="M814" s="4"/>
      <c r="N814" s="9" t="s">
        <v>33</v>
      </c>
      <c r="O814" s="4">
        <v>0.0</v>
      </c>
      <c r="P814" s="4" t="s">
        <v>64</v>
      </c>
      <c r="Q814" s="10">
        <v>3.0</v>
      </c>
      <c r="R814" s="11">
        <f>Enduser_Deliverytime-Order_Create_Time</f>
        <v>5.5375</v>
      </c>
      <c r="S814" s="11">
        <f>Enduser_Plan_Deliverytime-Order_Create_Time</f>
        <v>4.795138889</v>
      </c>
      <c r="T814" s="11">
        <f>Enduser_Deliverytime-HubVN_Pickup_Time</f>
        <v>0.04027777778</v>
      </c>
      <c r="U814" s="12">
        <f>HubVN_Receiving_Time-HubCN_Pickup_Time</f>
        <v>4.002777778</v>
      </c>
      <c r="V814" s="12">
        <f>Plan_HubVN_Receiving_Time-Plan_HubCN_Pickup_Time</f>
        <v>2.002777778</v>
      </c>
      <c r="W814" s="4" t="s">
        <v>124</v>
      </c>
      <c r="X814" s="13" t="str">
        <f>IF(LEFT(Khu_Vực,4)="Quận","Quận","Huyện")</f>
        <v>Quận</v>
      </c>
      <c r="Y814" s="13" t="str">
        <f>IFS(Grossweight&lt;=1,"A",AND(1&lt;Grossweight,Grossweight&lt;=2),"B",AND(2&lt;Grossweight,Grossweight&lt;=3),"C",AND(3&lt;Grossweight,Grossweight&lt;=4),"D",Grossweight&gt;=4,"E")</f>
        <v>D</v>
      </c>
      <c r="Z81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69400</v>
      </c>
      <c r="AA81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81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39000</v>
      </c>
      <c r="AC814" s="14">
        <f>IF(Carrier_2="ECLogistics",0.167,IF(Carrier_2="LogExpress",0.139,0.104))</f>
        <v>0.167</v>
      </c>
    </row>
    <row r="815" ht="15.75" customHeight="1">
      <c r="A815" s="15" t="s">
        <v>2415</v>
      </c>
      <c r="B815" s="15" t="s">
        <v>2416</v>
      </c>
      <c r="C815" s="15">
        <v>130393.0</v>
      </c>
      <c r="D815" s="15" t="str">
        <f>HubVN_ID</f>
        <v>LECVNLB</v>
      </c>
      <c r="E815" s="15">
        <v>3.0</v>
      </c>
      <c r="F815" s="15">
        <v>3.5</v>
      </c>
      <c r="G815" s="16" t="s">
        <v>2417</v>
      </c>
      <c r="H815" s="15" t="s">
        <v>32</v>
      </c>
      <c r="I815" s="17">
        <v>110800.0</v>
      </c>
      <c r="J815" s="18">
        <v>44647.7</v>
      </c>
      <c r="K815" s="19">
        <v>44653.722916666666</v>
      </c>
      <c r="L815" s="18">
        <v>44654.59097222222</v>
      </c>
      <c r="M815" s="15"/>
      <c r="N815" s="21" t="s">
        <v>33</v>
      </c>
      <c r="O815" s="15">
        <v>0.0</v>
      </c>
      <c r="P815" s="15" t="s">
        <v>34</v>
      </c>
      <c r="Q815" s="22">
        <v>2.0</v>
      </c>
      <c r="R815" s="23">
        <f>Enduser_Deliverytime-Order_Create_Time</f>
        <v>6.890972222</v>
      </c>
      <c r="S815" s="23">
        <f>Enduser_Plan_Deliverytime-Order_Create_Time</f>
        <v>6.022916667</v>
      </c>
      <c r="T815" s="23">
        <f>Enduser_Deliverytime-HubVN_Pickup_Time</f>
        <v>0.2055555556</v>
      </c>
      <c r="U815" s="24">
        <f>HubVN_Receiving_Time-HubCN_Pickup_Time</f>
        <v>4.005555556</v>
      </c>
      <c r="V815" s="24">
        <f>Plan_HubVN_Receiving_Time-Plan_HubCN_Pickup_Time</f>
        <v>3.500694444</v>
      </c>
      <c r="W815" s="15" t="s">
        <v>787</v>
      </c>
      <c r="X815" s="25" t="str">
        <f>IF(LEFT(Khu_Vực,4)="Quận","Quận","Huyện")</f>
        <v>Huyện</v>
      </c>
      <c r="Y815" s="25" t="str">
        <f>IFS(Grossweight&lt;=1,"A",AND(1&lt;Grossweight,Grossweight&lt;=2),"B",AND(2&lt;Grossweight,Grossweight&lt;=3),"C",AND(3&lt;Grossweight,Grossweight&lt;=4),"D",Grossweight&gt;=4,"E")</f>
        <v>D</v>
      </c>
      <c r="Z81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35000</v>
      </c>
      <c r="AA81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81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35000</v>
      </c>
      <c r="AC815" s="26">
        <f>IF(Carrier_2="ECLogistics",0.167,IF(Carrier_2="LogExpress",0.139,0.104))</f>
        <v>0.167</v>
      </c>
    </row>
    <row r="816" ht="15.75" customHeight="1">
      <c r="A816" s="4" t="s">
        <v>2418</v>
      </c>
      <c r="B816" s="4" t="s">
        <v>2227</v>
      </c>
      <c r="C816" s="4">
        <v>130171.0</v>
      </c>
      <c r="D816" s="4" t="str">
        <f>HubVN_ID</f>
        <v>LECVNLB</v>
      </c>
      <c r="E816" s="4">
        <v>4.0</v>
      </c>
      <c r="F816" s="4">
        <v>1.2</v>
      </c>
      <c r="G816" s="5" t="s">
        <v>2419</v>
      </c>
      <c r="H816" s="4" t="s">
        <v>32</v>
      </c>
      <c r="I816" s="6">
        <v>349000.0</v>
      </c>
      <c r="J816" s="7">
        <v>44644.74791666667</v>
      </c>
      <c r="K816" s="8">
        <v>44651.54027777778</v>
      </c>
      <c r="L816" s="7">
        <v>44652.427777777775</v>
      </c>
      <c r="M816" s="4"/>
      <c r="N816" s="9" t="s">
        <v>33</v>
      </c>
      <c r="O816" s="4">
        <v>0.0</v>
      </c>
      <c r="P816" s="4" t="s">
        <v>64</v>
      </c>
      <c r="Q816" s="10">
        <v>1.0</v>
      </c>
      <c r="R816" s="11">
        <f>Enduser_Deliverytime-Order_Create_Time</f>
        <v>7.679861111</v>
      </c>
      <c r="S816" s="11">
        <f>Enduser_Plan_Deliverytime-Order_Create_Time</f>
        <v>6.792361111</v>
      </c>
      <c r="T816" s="11">
        <f>Enduser_Deliverytime-HubVN_Pickup_Time</f>
        <v>0.08125</v>
      </c>
      <c r="U816" s="12">
        <f>HubVN_Receiving_Time-HubCN_Pickup_Time</f>
        <v>3.004861111</v>
      </c>
      <c r="V816" s="12">
        <f>Plan_HubVN_Receiving_Time-Plan_HubCN_Pickup_Time</f>
        <v>3.004166667</v>
      </c>
      <c r="W816" s="4" t="s">
        <v>679</v>
      </c>
      <c r="X816" s="13" t="str">
        <f>IF(LEFT(Khu_Vực,4)="Quận","Quận","Huyện")</f>
        <v>Huyện</v>
      </c>
      <c r="Y816" s="13" t="str">
        <f>IFS(Grossweight&lt;=1,"A",AND(1&lt;Grossweight,Grossweight&lt;=2),"B",AND(2&lt;Grossweight,Grossweight&lt;=3),"C",AND(3&lt;Grossweight,Grossweight&lt;=4),"D",Grossweight&gt;=4,"E")</f>
        <v>B</v>
      </c>
      <c r="Z81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13200</v>
      </c>
      <c r="AA81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81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12000</v>
      </c>
      <c r="AC816" s="14">
        <f>IF(Carrier_2="ECLogistics",0.167,IF(Carrier_2="LogExpress",0.139,0.104))</f>
        <v>0.167</v>
      </c>
    </row>
    <row r="817" ht="15.75" customHeight="1">
      <c r="A817" s="15" t="s">
        <v>2420</v>
      </c>
      <c r="B817" s="15" t="s">
        <v>2421</v>
      </c>
      <c r="C817" s="15">
        <v>130385.0</v>
      </c>
      <c r="D817" s="15" t="str">
        <f>HubVN_ID</f>
        <v>LECVNLB</v>
      </c>
      <c r="E817" s="15">
        <v>1.0</v>
      </c>
      <c r="F817" s="15">
        <v>1.8</v>
      </c>
      <c r="G817" s="16" t="s">
        <v>2422</v>
      </c>
      <c r="H817" s="15" t="s">
        <v>32</v>
      </c>
      <c r="I817" s="17">
        <v>288000.0</v>
      </c>
      <c r="J817" s="18">
        <v>44647.63055555556</v>
      </c>
      <c r="K817" s="19">
        <v>44651.50277777778</v>
      </c>
      <c r="L817" s="18">
        <v>44655.486805555556</v>
      </c>
      <c r="M817" s="15"/>
      <c r="N817" s="21" t="s">
        <v>33</v>
      </c>
      <c r="O817" s="15">
        <v>0.0</v>
      </c>
      <c r="P817" s="15" t="s">
        <v>40</v>
      </c>
      <c r="Q817" s="22">
        <v>3.0</v>
      </c>
      <c r="R817" s="23">
        <f>Enduser_Deliverytime-Order_Create_Time</f>
        <v>7.85625</v>
      </c>
      <c r="S817" s="23">
        <f>Enduser_Plan_Deliverytime-Order_Create_Time</f>
        <v>3.872222222</v>
      </c>
      <c r="T817" s="23">
        <f>Enduser_Deliverytime-HubVN_Pickup_Time</f>
        <v>0.1229166667</v>
      </c>
      <c r="U817" s="24">
        <f>HubVN_Receiving_Time-HubCN_Pickup_Time</f>
        <v>6.005555556</v>
      </c>
      <c r="V817" s="24">
        <f>Plan_HubVN_Receiving_Time-Plan_HubCN_Pickup_Time</f>
        <v>2.002083333</v>
      </c>
      <c r="W817" s="15" t="s">
        <v>679</v>
      </c>
      <c r="X817" s="25" t="str">
        <f>IF(LEFT(Khu_Vực,4)="Quận","Quận","Huyện")</f>
        <v>Huyện</v>
      </c>
      <c r="Y817" s="25" t="str">
        <f>IFS(Grossweight&lt;=1,"A",AND(1&lt;Grossweight,Grossweight&lt;=2),"B",AND(2&lt;Grossweight,Grossweight&lt;=3),"C",AND(3&lt;Grossweight,Grossweight&lt;=4),"D",Grossweight&gt;=4,"E")</f>
        <v>B</v>
      </c>
      <c r="Z81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45000</v>
      </c>
      <c r="AA817"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81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18000</v>
      </c>
      <c r="AC817" s="26">
        <f>IF(Carrier_2="ECLogistics",0.167,IF(Carrier_2="LogExpress",0.139,0.104))</f>
        <v>0.167</v>
      </c>
    </row>
    <row r="818" ht="15.75" customHeight="1">
      <c r="A818" s="4" t="s">
        <v>2423</v>
      </c>
      <c r="B818" s="4" t="s">
        <v>800</v>
      </c>
      <c r="C818" s="4">
        <v>130328.0</v>
      </c>
      <c r="D818" s="4" t="str">
        <f>HubVN_ID</f>
        <v>LECVNTL</v>
      </c>
      <c r="E818" s="4">
        <v>5.0</v>
      </c>
      <c r="F818" s="4">
        <v>1.2</v>
      </c>
      <c r="G818" s="5" t="s">
        <v>2424</v>
      </c>
      <c r="H818" s="4" t="s">
        <v>32</v>
      </c>
      <c r="I818" s="6">
        <v>107000.0</v>
      </c>
      <c r="J818" s="7">
        <v>44647.2625</v>
      </c>
      <c r="K818" s="8">
        <v>44652.44861111111</v>
      </c>
      <c r="L818" s="7">
        <v>44653.586805555555</v>
      </c>
      <c r="M818" s="4"/>
      <c r="N818" s="9" t="s">
        <v>33</v>
      </c>
      <c r="O818" s="4">
        <v>0.0</v>
      </c>
      <c r="P818" s="4" t="s">
        <v>34</v>
      </c>
      <c r="Q818" s="10">
        <v>2.0</v>
      </c>
      <c r="R818" s="11">
        <f>Enduser_Deliverytime-Order_Create_Time</f>
        <v>6.324305556</v>
      </c>
      <c r="S818" s="11">
        <f>Enduser_Plan_Deliverytime-Order_Create_Time</f>
        <v>5.186111111</v>
      </c>
      <c r="T818" s="11">
        <f>Enduser_Deliverytime-HubVN_Pickup_Time</f>
        <v>0.20625</v>
      </c>
      <c r="U818" s="12">
        <f>HubVN_Receiving_Time-HubCN_Pickup_Time</f>
        <v>3.002083333</v>
      </c>
      <c r="V818" s="12">
        <f>Plan_HubVN_Receiving_Time-Plan_HubCN_Pickup_Time</f>
        <v>3.502083333</v>
      </c>
      <c r="W818" s="4" t="s">
        <v>622</v>
      </c>
      <c r="X818" s="13" t="str">
        <f>IF(LEFT(Khu_Vực,4)="Quận","Quận","Huyện")</f>
        <v>Huyện</v>
      </c>
      <c r="Y818" s="13" t="str">
        <f>IFS(Grossweight&lt;=1,"A",AND(1&lt;Grossweight,Grossweight&lt;=2),"B",AND(2&lt;Grossweight,Grossweight&lt;=3),"C",AND(3&lt;Grossweight,Grossweight&lt;=4),"D",Grossweight&gt;=4,"E")</f>
        <v>B</v>
      </c>
      <c r="Z81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12000</v>
      </c>
      <c r="AA81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81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12000</v>
      </c>
      <c r="AC818" s="14">
        <f>IF(Carrier_2="ECLogistics",0.167,IF(Carrier_2="LogExpress",0.139,0.104))</f>
        <v>0.167</v>
      </c>
    </row>
    <row r="819" ht="15.75" customHeight="1">
      <c r="A819" s="15" t="s">
        <v>2425</v>
      </c>
      <c r="B819" s="15" t="s">
        <v>2426</v>
      </c>
      <c r="C819" s="15">
        <v>130322.0</v>
      </c>
      <c r="D819" s="15" t="str">
        <f>HubVN_ID</f>
        <v>LECVNLB</v>
      </c>
      <c r="E819" s="15">
        <v>3.0</v>
      </c>
      <c r="F819" s="15">
        <v>1.4</v>
      </c>
      <c r="G819" s="16" t="s">
        <v>2427</v>
      </c>
      <c r="H819" s="15" t="s">
        <v>32</v>
      </c>
      <c r="I819" s="17">
        <v>88501.0</v>
      </c>
      <c r="J819" s="18">
        <v>44646.72986111111</v>
      </c>
      <c r="K819" s="19">
        <v>44652.66111111111</v>
      </c>
      <c r="L819" s="18">
        <v>44653.479166666664</v>
      </c>
      <c r="M819" s="15"/>
      <c r="N819" s="21" t="s">
        <v>33</v>
      </c>
      <c r="O819" s="15">
        <v>0.0</v>
      </c>
      <c r="P819" s="15" t="s">
        <v>40</v>
      </c>
      <c r="Q819" s="22">
        <v>2.0</v>
      </c>
      <c r="R819" s="23">
        <f>Enduser_Deliverytime-Order_Create_Time</f>
        <v>6.749305556</v>
      </c>
      <c r="S819" s="23">
        <f>Enduser_Plan_Deliverytime-Order_Create_Time</f>
        <v>5.93125</v>
      </c>
      <c r="T819" s="23">
        <f>Enduser_Deliverytime-HubVN_Pickup_Time</f>
        <v>0.1236111111</v>
      </c>
      <c r="U819" s="24">
        <f>HubVN_Receiving_Time-HubCN_Pickup_Time</f>
        <v>3.002777778</v>
      </c>
      <c r="V819" s="24">
        <f>Plan_HubVN_Receiving_Time-Plan_HubCN_Pickup_Time</f>
        <v>2.002777778</v>
      </c>
      <c r="W819" s="15" t="s">
        <v>97</v>
      </c>
      <c r="X819" s="25" t="str">
        <f>IF(LEFT(Khu_Vực,4)="Quận","Quận","Huyện")</f>
        <v>Quận</v>
      </c>
      <c r="Y819" s="25" t="str">
        <f>IFS(Grossweight&lt;=1,"A",AND(1&lt;Grossweight,Grossweight&lt;=2),"B",AND(2&lt;Grossweight,Grossweight&lt;=3),"C",AND(3&lt;Grossweight,Grossweight&lt;=4),"D",Grossweight&gt;=4,"E")</f>
        <v>B</v>
      </c>
      <c r="Z81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28000</v>
      </c>
      <c r="AA819"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81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15400</v>
      </c>
      <c r="AC819" s="26">
        <f>IF(Carrier_2="ECLogistics",0.167,IF(Carrier_2="LogExpress",0.139,0.104))</f>
        <v>0.104</v>
      </c>
    </row>
    <row r="820" ht="15.75" customHeight="1">
      <c r="A820" s="4" t="s">
        <v>2428</v>
      </c>
      <c r="B820" s="4" t="s">
        <v>2429</v>
      </c>
      <c r="C820" s="4">
        <v>130043.0</v>
      </c>
      <c r="D820" s="4" t="str">
        <f>HubVN_ID</f>
        <v>LECVNTL</v>
      </c>
      <c r="E820" s="4">
        <v>3.0</v>
      </c>
      <c r="F820" s="4">
        <v>0.3</v>
      </c>
      <c r="G820" s="5" t="s">
        <v>2430</v>
      </c>
      <c r="H820" s="4" t="s">
        <v>32</v>
      </c>
      <c r="I820" s="6">
        <v>434867.0</v>
      </c>
      <c r="J820" s="7">
        <v>44647.72361111111</v>
      </c>
      <c r="K820" s="8">
        <v>44654.41111111111</v>
      </c>
      <c r="L820" s="7">
        <v>44654.76111111111</v>
      </c>
      <c r="M820" s="4"/>
      <c r="N820" s="9" t="s">
        <v>33</v>
      </c>
      <c r="O820" s="4">
        <v>0.0</v>
      </c>
      <c r="P820" s="4" t="s">
        <v>40</v>
      </c>
      <c r="Q820" s="10">
        <v>1.0</v>
      </c>
      <c r="R820" s="11">
        <f>Enduser_Deliverytime-Order_Create_Time</f>
        <v>7.0375</v>
      </c>
      <c r="S820" s="11">
        <f>Enduser_Plan_Deliverytime-Order_Create_Time</f>
        <v>6.6875</v>
      </c>
      <c r="T820" s="11">
        <f>Enduser_Deliverytime-HubVN_Pickup_Time</f>
        <v>0.1444444444</v>
      </c>
      <c r="U820" s="12">
        <f>HubVN_Receiving_Time-HubCN_Pickup_Time</f>
        <v>1.836111111</v>
      </c>
      <c r="V820" s="12">
        <f>Plan_HubVN_Receiving_Time-Plan_HubCN_Pickup_Time</f>
        <v>3.000694444</v>
      </c>
      <c r="W820" s="4" t="s">
        <v>49</v>
      </c>
      <c r="X820" s="13" t="str">
        <f>IF(LEFT(Khu_Vực,4)="Quận","Quận","Huyện")</f>
        <v>Quận</v>
      </c>
      <c r="Y820" s="13" t="str">
        <f>IFS(Grossweight&lt;=1,"A",AND(1&lt;Grossweight,Grossweight&lt;=2),"B",AND(2&lt;Grossweight,Grossweight&lt;=3),"C",AND(3&lt;Grossweight,Grossweight&lt;=4),"D",Grossweight&gt;=4,"E")</f>
        <v>A</v>
      </c>
      <c r="Z82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6000</v>
      </c>
      <c r="AA820"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82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6000</v>
      </c>
      <c r="AC820" s="14">
        <f>IF(Carrier_2="ECLogistics",0.167,IF(Carrier_2="LogExpress",0.139,0.104))</f>
        <v>0.139</v>
      </c>
    </row>
    <row r="821" ht="15.75" customHeight="1">
      <c r="A821" s="15" t="s">
        <v>2431</v>
      </c>
      <c r="B821" s="15" t="s">
        <v>1956</v>
      </c>
      <c r="C821" s="15">
        <v>130322.0</v>
      </c>
      <c r="D821" s="15" t="str">
        <f>HubVN_ID</f>
        <v>LECVNLB</v>
      </c>
      <c r="E821" s="15">
        <v>1.0</v>
      </c>
      <c r="F821" s="15">
        <v>1.4</v>
      </c>
      <c r="G821" s="16" t="s">
        <v>2432</v>
      </c>
      <c r="H821" s="15" t="s">
        <v>32</v>
      </c>
      <c r="I821" s="17">
        <v>11342.0</v>
      </c>
      <c r="J821" s="18">
        <v>44647.12152777778</v>
      </c>
      <c r="K821" s="19">
        <v>44651.43541666667</v>
      </c>
      <c r="L821" s="18">
        <v>44656.47986111111</v>
      </c>
      <c r="M821" s="15"/>
      <c r="N821" s="21" t="s">
        <v>33</v>
      </c>
      <c r="O821" s="15">
        <v>0.0</v>
      </c>
      <c r="P821" s="15" t="s">
        <v>40</v>
      </c>
      <c r="Q821" s="22">
        <v>3.0</v>
      </c>
      <c r="R821" s="23">
        <f>Enduser_Deliverytime-Order_Create_Time</f>
        <v>9.358333333</v>
      </c>
      <c r="S821" s="23">
        <f>Enduser_Plan_Deliverytime-Order_Create_Time</f>
        <v>4.313888889</v>
      </c>
      <c r="T821" s="23">
        <f>Enduser_Deliverytime-HubVN_Pickup_Time</f>
        <v>0.1208333333</v>
      </c>
      <c r="U821" s="24">
        <f>HubVN_Receiving_Time-HubCN_Pickup_Time</f>
        <v>6.002777778</v>
      </c>
      <c r="V821" s="24">
        <f>Plan_HubVN_Receiving_Time-Plan_HubCN_Pickup_Time</f>
        <v>2.001388889</v>
      </c>
      <c r="W821" s="15" t="s">
        <v>124</v>
      </c>
      <c r="X821" s="25" t="str">
        <f>IF(LEFT(Khu_Vực,4)="Quận","Quận","Huyện")</f>
        <v>Quận</v>
      </c>
      <c r="Y821" s="25" t="str">
        <f>IFS(Grossweight&lt;=1,"A",AND(1&lt;Grossweight,Grossweight&lt;=2),"B",AND(2&lt;Grossweight,Grossweight&lt;=3),"C",AND(3&lt;Grossweight,Grossweight&lt;=4),"D",Grossweight&gt;=4,"E")</f>
        <v>B</v>
      </c>
      <c r="Z82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28000</v>
      </c>
      <c r="AA821"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82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15400</v>
      </c>
      <c r="AC821" s="26">
        <f>IF(Carrier_2="ECLogistics",0.167,IF(Carrier_2="LogExpress",0.139,0.104))</f>
        <v>0.104</v>
      </c>
    </row>
    <row r="822" ht="15.75" customHeight="1">
      <c r="A822" s="4" t="s">
        <v>2433</v>
      </c>
      <c r="B822" s="4" t="s">
        <v>2323</v>
      </c>
      <c r="C822" s="4">
        <v>130348.0</v>
      </c>
      <c r="D822" s="4" t="str">
        <f>HubVN_ID</f>
        <v>LECVNLB</v>
      </c>
      <c r="E822" s="4">
        <v>4.0</v>
      </c>
      <c r="F822" s="4">
        <v>1.3</v>
      </c>
      <c r="G822" s="5" t="s">
        <v>2434</v>
      </c>
      <c r="H822" s="4" t="s">
        <v>32</v>
      </c>
      <c r="I822" s="6">
        <v>114000.0</v>
      </c>
      <c r="J822" s="7">
        <v>44647.18194444444</v>
      </c>
      <c r="K822" s="8">
        <v>44653.67638888889</v>
      </c>
      <c r="L822" s="7">
        <v>44654.8625</v>
      </c>
      <c r="M822" s="4"/>
      <c r="N822" s="9" t="s">
        <v>33</v>
      </c>
      <c r="O822" s="4">
        <v>0.0</v>
      </c>
      <c r="P822" s="4" t="s">
        <v>34</v>
      </c>
      <c r="Q822" s="10">
        <v>1.0</v>
      </c>
      <c r="R822" s="11">
        <f>Enduser_Deliverytime-Order_Create_Time</f>
        <v>7.680555556</v>
      </c>
      <c r="S822" s="11">
        <f>Enduser_Plan_Deliverytime-Order_Create_Time</f>
        <v>6.494444444</v>
      </c>
      <c r="T822" s="11">
        <f>Enduser_Deliverytime-HubVN_Pickup_Time</f>
        <v>0.2451388889</v>
      </c>
      <c r="U822" s="12">
        <f>HubVN_Receiving_Time-HubCN_Pickup_Time</f>
        <v>3.501388889</v>
      </c>
      <c r="V822" s="12">
        <f>Plan_HubVN_Receiving_Time-Plan_HubCN_Pickup_Time</f>
        <v>1.504166667</v>
      </c>
      <c r="W822" s="4" t="s">
        <v>93</v>
      </c>
      <c r="X822" s="13" t="str">
        <f>IF(LEFT(Khu_Vực,4)="Quận","Quận","Huyện")</f>
        <v>Quận</v>
      </c>
      <c r="Y822" s="13" t="str">
        <f>IFS(Grossweight&lt;=1,"A",AND(1&lt;Grossweight,Grossweight&lt;=2),"B",AND(2&lt;Grossweight,Grossweight&lt;=3),"C",AND(3&lt;Grossweight,Grossweight&lt;=4),"D",Grossweight&gt;=4,"E")</f>
        <v>B</v>
      </c>
      <c r="Z82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13000</v>
      </c>
      <c r="AA822"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82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14300</v>
      </c>
      <c r="AC822" s="14">
        <f>IF(Carrier_2="ECLogistics",0.167,IF(Carrier_2="LogExpress",0.139,0.104))</f>
        <v>0.104</v>
      </c>
    </row>
    <row r="823" ht="15.75" customHeight="1">
      <c r="A823" s="15" t="s">
        <v>2435</v>
      </c>
      <c r="B823" s="15" t="s">
        <v>2436</v>
      </c>
      <c r="C823" s="15">
        <v>130344.0</v>
      </c>
      <c r="D823" s="15" t="str">
        <f>HubVN_ID</f>
        <v>LECVNLB</v>
      </c>
      <c r="E823" s="15">
        <v>3.0</v>
      </c>
      <c r="F823" s="15">
        <v>4.1</v>
      </c>
      <c r="G823" s="16" t="s">
        <v>2437</v>
      </c>
      <c r="H823" s="15" t="s">
        <v>32</v>
      </c>
      <c r="I823" s="17">
        <v>51800.0</v>
      </c>
      <c r="J823" s="18">
        <v>44651.55902777778</v>
      </c>
      <c r="K823" s="19">
        <v>44654.67847222222</v>
      </c>
      <c r="L823" s="18">
        <v>44659.433333333334</v>
      </c>
      <c r="M823" s="15"/>
      <c r="N823" s="21" t="s">
        <v>33</v>
      </c>
      <c r="O823" s="15">
        <v>0.0</v>
      </c>
      <c r="P823" s="15" t="s">
        <v>64</v>
      </c>
      <c r="Q823" s="22">
        <v>4.0</v>
      </c>
      <c r="R823" s="23">
        <f>Enduser_Deliverytime-Order_Create_Time</f>
        <v>7.874305556</v>
      </c>
      <c r="S823" s="23">
        <f>Enduser_Plan_Deliverytime-Order_Create_Time</f>
        <v>3.119444444</v>
      </c>
      <c r="T823" s="23">
        <f>Enduser_Deliverytime-HubVN_Pickup_Time</f>
        <v>0.08263888889</v>
      </c>
      <c r="U823" s="24">
        <f>HubVN_Receiving_Time-HubCN_Pickup_Time</f>
        <v>5.001388889</v>
      </c>
      <c r="V823" s="24">
        <f>Plan_HubVN_Receiving_Time-Plan_HubCN_Pickup_Time</f>
        <v>1.504861111</v>
      </c>
      <c r="W823" s="15" t="s">
        <v>124</v>
      </c>
      <c r="X823" s="25" t="str">
        <f>IF(LEFT(Khu_Vực,4)="Quận","Quận","Huyện")</f>
        <v>Quận</v>
      </c>
      <c r="Y823" s="25" t="str">
        <f>IFS(Grossweight&lt;=1,"A",AND(1&lt;Grossweight,Grossweight&lt;=2),"B",AND(2&lt;Grossweight,Grossweight&lt;=3),"C",AND(3&lt;Grossweight,Grossweight&lt;=4),"D",Grossweight&gt;=4,"E")</f>
        <v>E</v>
      </c>
      <c r="Z82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70600</v>
      </c>
      <c r="AA82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82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41000</v>
      </c>
      <c r="AC823" s="26">
        <f>IF(Carrier_2="ECLogistics",0.167,IF(Carrier_2="LogExpress",0.139,0.104))</f>
        <v>0.167</v>
      </c>
    </row>
    <row r="824" ht="15.75" customHeight="1">
      <c r="A824" s="4" t="s">
        <v>2438</v>
      </c>
      <c r="B824" s="4" t="s">
        <v>2439</v>
      </c>
      <c r="C824" s="4">
        <v>130329.0</v>
      </c>
      <c r="D824" s="4" t="str">
        <f>HubVN_ID</f>
        <v>LECVNLB</v>
      </c>
      <c r="E824" s="4">
        <v>5.0</v>
      </c>
      <c r="F824" s="4">
        <v>2.0</v>
      </c>
      <c r="G824" s="5" t="s">
        <v>2440</v>
      </c>
      <c r="H824" s="4" t="s">
        <v>32</v>
      </c>
      <c r="I824" s="6">
        <v>2344.0</v>
      </c>
      <c r="J824" s="7">
        <v>44651.55347222222</v>
      </c>
      <c r="K824" s="8">
        <v>44654.43680555555</v>
      </c>
      <c r="L824" s="7">
        <v>44657.589583333334</v>
      </c>
      <c r="M824" s="4"/>
      <c r="N824" s="9" t="s">
        <v>33</v>
      </c>
      <c r="O824" s="4">
        <v>0.0</v>
      </c>
      <c r="P824" s="4" t="s">
        <v>34</v>
      </c>
      <c r="Q824" s="10">
        <v>3.0</v>
      </c>
      <c r="R824" s="11">
        <f>Enduser_Deliverytime-Order_Create_Time</f>
        <v>6.036111111</v>
      </c>
      <c r="S824" s="11">
        <f>Enduser_Plan_Deliverytime-Order_Create_Time</f>
        <v>2.883333333</v>
      </c>
      <c r="T824" s="11">
        <f>Enduser_Deliverytime-HubVN_Pickup_Time</f>
        <v>0.2055555556</v>
      </c>
      <c r="U824" s="12">
        <f>HubVN_Receiving_Time-HubCN_Pickup_Time</f>
        <v>5.004861111</v>
      </c>
      <c r="V824" s="12">
        <f>Plan_HubVN_Receiving_Time-Plan_HubCN_Pickup_Time</f>
        <v>3.004861111</v>
      </c>
      <c r="W824" s="4" t="s">
        <v>93</v>
      </c>
      <c r="X824" s="13" t="str">
        <f>IF(LEFT(Khu_Vực,4)="Quận","Quận","Huyện")</f>
        <v>Quận</v>
      </c>
      <c r="Y824" s="13" t="str">
        <f>IFS(Grossweight&lt;=1,"A",AND(1&lt;Grossweight,Grossweight&lt;=2),"B",AND(2&lt;Grossweight,Grossweight&lt;=3),"C",AND(3&lt;Grossweight,Grossweight&lt;=4),"D",Grossweight&gt;=4,"E")</f>
        <v>B</v>
      </c>
      <c r="Z82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20000</v>
      </c>
      <c r="AA824"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82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22000</v>
      </c>
      <c r="AC824" s="14">
        <f>IF(Carrier_2="ECLogistics",0.167,IF(Carrier_2="LogExpress",0.139,0.104))</f>
        <v>0.104</v>
      </c>
    </row>
    <row r="825" ht="15.75" customHeight="1">
      <c r="A825" s="15" t="s">
        <v>2441</v>
      </c>
      <c r="B825" s="15" t="s">
        <v>2442</v>
      </c>
      <c r="C825" s="15">
        <v>130074.0</v>
      </c>
      <c r="D825" s="15" t="str">
        <f>HubVN_ID</f>
        <v>LECVNHĐ</v>
      </c>
      <c r="E825" s="15">
        <v>5.0</v>
      </c>
      <c r="F825" s="15">
        <v>4.0</v>
      </c>
      <c r="G825" s="16" t="s">
        <v>2443</v>
      </c>
      <c r="H825" s="15" t="s">
        <v>32</v>
      </c>
      <c r="I825" s="17">
        <v>103000.0</v>
      </c>
      <c r="J825" s="18">
        <v>44644.74652777778</v>
      </c>
      <c r="K825" s="19">
        <v>44651.68819444445</v>
      </c>
      <c r="L825" s="18">
        <v>44652.58472222222</v>
      </c>
      <c r="M825" s="15"/>
      <c r="N825" s="21" t="s">
        <v>33</v>
      </c>
      <c r="O825" s="15">
        <v>0.0</v>
      </c>
      <c r="P825" s="15" t="s">
        <v>34</v>
      </c>
      <c r="Q825" s="22">
        <v>1.0</v>
      </c>
      <c r="R825" s="23">
        <f>Enduser_Deliverytime-Order_Create_Time</f>
        <v>7.838194444</v>
      </c>
      <c r="S825" s="23">
        <f>Enduser_Plan_Deliverytime-Order_Create_Time</f>
        <v>6.941666667</v>
      </c>
      <c r="T825" s="23">
        <f>Enduser_Deliverytime-HubVN_Pickup_Time</f>
        <v>0.2034722222</v>
      </c>
      <c r="U825" s="24">
        <f>HubVN_Receiving_Time-HubCN_Pickup_Time</f>
        <v>3.004861111</v>
      </c>
      <c r="V825" s="24">
        <f>Plan_HubVN_Receiving_Time-Plan_HubCN_Pickup_Time</f>
        <v>2.003472222</v>
      </c>
      <c r="W825" s="15" t="s">
        <v>45</v>
      </c>
      <c r="X825" s="25" t="str">
        <f>IF(LEFT(Khu_Vực,4)="Quận","Quận","Huyện")</f>
        <v>Quận</v>
      </c>
      <c r="Y825" s="25" t="str">
        <f>IFS(Grossweight&lt;=1,"A",AND(1&lt;Grossweight,Grossweight&lt;=2),"B",AND(2&lt;Grossweight,Grossweight&lt;=3),"C",AND(3&lt;Grossweight,Grossweight&lt;=4),"D",Grossweight&gt;=4,"E")</f>
        <v>D</v>
      </c>
      <c r="Z82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40000</v>
      </c>
      <c r="AA82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82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40000</v>
      </c>
      <c r="AC825" s="26">
        <f>IF(Carrier_2="ECLogistics",0.167,IF(Carrier_2="LogExpress",0.139,0.104))</f>
        <v>0.167</v>
      </c>
    </row>
    <row r="826" ht="15.75" customHeight="1">
      <c r="A826" s="4" t="s">
        <v>2444</v>
      </c>
      <c r="B826" s="4" t="s">
        <v>2445</v>
      </c>
      <c r="C826" s="4">
        <v>130447.0</v>
      </c>
      <c r="D826" s="4" t="str">
        <f>HubVN_ID</f>
        <v>LECVNLB</v>
      </c>
      <c r="E826" s="4">
        <v>5.0</v>
      </c>
      <c r="F826" s="4">
        <v>1.3</v>
      </c>
      <c r="G826" s="5" t="s">
        <v>2446</v>
      </c>
      <c r="H826" s="4" t="s">
        <v>32</v>
      </c>
      <c r="I826" s="6">
        <v>29000.0</v>
      </c>
      <c r="J826" s="7">
        <v>44646.63055555556</v>
      </c>
      <c r="K826" s="8">
        <v>44654.77222222222</v>
      </c>
      <c r="L826" s="7">
        <v>44654.79305555556</v>
      </c>
      <c r="M826" s="4"/>
      <c r="N826" s="9" t="s">
        <v>33</v>
      </c>
      <c r="O826" s="4">
        <v>0.0</v>
      </c>
      <c r="P826" s="4" t="s">
        <v>40</v>
      </c>
      <c r="Q826" s="10">
        <v>1.0</v>
      </c>
      <c r="R826" s="11">
        <f>Enduser_Deliverytime-Order_Create_Time</f>
        <v>8.1625</v>
      </c>
      <c r="S826" s="11">
        <f>Enduser_Plan_Deliverytime-Order_Create_Time</f>
        <v>8.141666667</v>
      </c>
      <c r="T826" s="11">
        <f>Enduser_Deliverytime-HubVN_Pickup_Time</f>
        <v>0.1673611111</v>
      </c>
      <c r="U826" s="12">
        <f>HubVN_Receiving_Time-HubCN_Pickup_Time</f>
        <v>3.504166667</v>
      </c>
      <c r="V826" s="12">
        <f>Plan_HubVN_Receiving_Time-Plan_HubCN_Pickup_Time</f>
        <v>1.502083333</v>
      </c>
      <c r="W826" s="4" t="s">
        <v>679</v>
      </c>
      <c r="X826" s="13" t="str">
        <f>IF(LEFT(Khu_Vực,4)="Quận","Quận","Huyện")</f>
        <v>Huyện</v>
      </c>
      <c r="Y826" s="13" t="str">
        <f>IFS(Grossweight&lt;=1,"A",AND(1&lt;Grossweight,Grossweight&lt;=2),"B",AND(2&lt;Grossweight,Grossweight&lt;=3),"C",AND(3&lt;Grossweight,Grossweight&lt;=4),"D",Grossweight&gt;=4,"E")</f>
        <v>B</v>
      </c>
      <c r="Z82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32500</v>
      </c>
      <c r="AA82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82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13000</v>
      </c>
      <c r="AC826" s="14">
        <f>IF(Carrier_2="ECLogistics",0.167,IF(Carrier_2="LogExpress",0.139,0.104))</f>
        <v>0.167</v>
      </c>
    </row>
    <row r="827" ht="15.75" customHeight="1">
      <c r="A827" s="15" t="s">
        <v>2447</v>
      </c>
      <c r="B827" s="15" t="s">
        <v>2448</v>
      </c>
      <c r="C827" s="15">
        <v>130318.0</v>
      </c>
      <c r="D827" s="15" t="str">
        <f>HubVN_ID</f>
        <v>LECVNLB</v>
      </c>
      <c r="E827" s="15">
        <v>2.0</v>
      </c>
      <c r="F827" s="15">
        <v>1.3</v>
      </c>
      <c r="G827" s="16" t="s">
        <v>2449</v>
      </c>
      <c r="H827" s="15" t="s">
        <v>32</v>
      </c>
      <c r="I827" s="17">
        <v>37000.0</v>
      </c>
      <c r="J827" s="18">
        <v>44648.85902777778</v>
      </c>
      <c r="K827" s="19">
        <v>44653.66805555556</v>
      </c>
      <c r="L827" s="18">
        <v>44653.72638888889</v>
      </c>
      <c r="M827" s="15"/>
      <c r="N827" s="21" t="s">
        <v>33</v>
      </c>
      <c r="O827" s="15">
        <v>0.0</v>
      </c>
      <c r="P827" s="15" t="s">
        <v>34</v>
      </c>
      <c r="Q827" s="22">
        <v>3.0</v>
      </c>
      <c r="R827" s="23">
        <f>Enduser_Deliverytime-Order_Create_Time</f>
        <v>4.867361111</v>
      </c>
      <c r="S827" s="23">
        <f>Enduser_Plan_Deliverytime-Order_Create_Time</f>
        <v>4.809027778</v>
      </c>
      <c r="T827" s="23">
        <f>Enduser_Deliverytime-HubVN_Pickup_Time</f>
        <v>0.08194444445</v>
      </c>
      <c r="U827" s="24">
        <f>HubVN_Receiving_Time-HubCN_Pickup_Time</f>
        <v>4.003472222</v>
      </c>
      <c r="V827" s="24">
        <f>Plan_HubVN_Receiving_Time-Plan_HubCN_Pickup_Time</f>
        <v>2.003472222</v>
      </c>
      <c r="W827" s="15" t="s">
        <v>124</v>
      </c>
      <c r="X827" s="25" t="str">
        <f>IF(LEFT(Khu_Vực,4)="Quận","Quận","Huyện")</f>
        <v>Quận</v>
      </c>
      <c r="Y827" s="25" t="str">
        <f>IFS(Grossweight&lt;=1,"A",AND(1&lt;Grossweight,Grossweight&lt;=2),"B",AND(2&lt;Grossweight,Grossweight&lt;=3),"C",AND(3&lt;Grossweight,Grossweight&lt;=4),"D",Grossweight&gt;=4,"E")</f>
        <v>B</v>
      </c>
      <c r="Z82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13000</v>
      </c>
      <c r="AA827"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82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14300</v>
      </c>
      <c r="AC827" s="26">
        <f>IF(Carrier_2="ECLogistics",0.167,IF(Carrier_2="LogExpress",0.139,0.104))</f>
        <v>0.104</v>
      </c>
    </row>
    <row r="828" ht="15.75" customHeight="1">
      <c r="A828" s="4" t="s">
        <v>2450</v>
      </c>
      <c r="B828" s="4" t="s">
        <v>2451</v>
      </c>
      <c r="C828" s="4">
        <v>130158.0</v>
      </c>
      <c r="D828" s="4" t="str">
        <f>HubVN_ID</f>
        <v>LECVNLB</v>
      </c>
      <c r="E828" s="4">
        <v>2.0</v>
      </c>
      <c r="F828" s="4">
        <v>1.5</v>
      </c>
      <c r="G828" s="5" t="s">
        <v>2452</v>
      </c>
      <c r="H828" s="4" t="s">
        <v>32</v>
      </c>
      <c r="I828" s="6">
        <v>83500.0</v>
      </c>
      <c r="J828" s="7">
        <v>44648.32986111111</v>
      </c>
      <c r="K828" s="8">
        <v>44653.67222222222</v>
      </c>
      <c r="L828" s="7">
        <v>44653.714583333334</v>
      </c>
      <c r="M828" s="4"/>
      <c r="N828" s="9" t="s">
        <v>33</v>
      </c>
      <c r="O828" s="4">
        <v>0.0</v>
      </c>
      <c r="P828" s="4" t="s">
        <v>34</v>
      </c>
      <c r="Q828" s="10">
        <v>3.0</v>
      </c>
      <c r="R828" s="11">
        <f>Enduser_Deliverytime-Order_Create_Time</f>
        <v>5.384722222</v>
      </c>
      <c r="S828" s="11">
        <f>Enduser_Plan_Deliverytime-Order_Create_Time</f>
        <v>5.342361111</v>
      </c>
      <c r="T828" s="11">
        <f>Enduser_Deliverytime-HubVN_Pickup_Time</f>
        <v>0.07986111111</v>
      </c>
      <c r="U828" s="12">
        <f>HubVN_Receiving_Time-HubCN_Pickup_Time</f>
        <v>3.504861111</v>
      </c>
      <c r="V828" s="12">
        <f>Plan_HubVN_Receiving_Time-Plan_HubCN_Pickup_Time</f>
        <v>2.003472222</v>
      </c>
      <c r="W828" s="4" t="s">
        <v>93</v>
      </c>
      <c r="X828" s="13" t="str">
        <f>IF(LEFT(Khu_Vực,4)="Quận","Quận","Huyện")</f>
        <v>Quận</v>
      </c>
      <c r="Y828" s="13" t="str">
        <f>IFS(Grossweight&lt;=1,"A",AND(1&lt;Grossweight,Grossweight&lt;=2),"B",AND(2&lt;Grossweight,Grossweight&lt;=3),"C",AND(3&lt;Grossweight,Grossweight&lt;=4),"D",Grossweight&gt;=4,"E")</f>
        <v>B</v>
      </c>
      <c r="Z82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15000</v>
      </c>
      <c r="AA828"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82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16500</v>
      </c>
      <c r="AC828" s="14">
        <f>IF(Carrier_2="ECLogistics",0.167,IF(Carrier_2="LogExpress",0.139,0.104))</f>
        <v>0.104</v>
      </c>
    </row>
    <row r="829" ht="15.75" customHeight="1">
      <c r="A829" s="15" t="s">
        <v>2453</v>
      </c>
      <c r="B829" s="15" t="s">
        <v>2454</v>
      </c>
      <c r="C829" s="15">
        <v>130074.0</v>
      </c>
      <c r="D829" s="15" t="str">
        <f>HubVN_ID</f>
        <v>LECVNHĐ</v>
      </c>
      <c r="E829" s="15">
        <v>3.0</v>
      </c>
      <c r="F829" s="15">
        <v>2.7</v>
      </c>
      <c r="G829" s="16" t="s">
        <v>2455</v>
      </c>
      <c r="H829" s="15" t="s">
        <v>53</v>
      </c>
      <c r="I829" s="17">
        <v>0.0</v>
      </c>
      <c r="J829" s="18">
        <v>44649.33611111111</v>
      </c>
      <c r="K829" s="19">
        <v>44655.42916666667</v>
      </c>
      <c r="L829" s="18">
        <v>44655.73055555556</v>
      </c>
      <c r="M829" s="15"/>
      <c r="N829" s="21" t="s">
        <v>33</v>
      </c>
      <c r="O829" s="15">
        <v>0.0</v>
      </c>
      <c r="P829" s="15" t="s">
        <v>34</v>
      </c>
      <c r="Q829" s="22">
        <v>2.0</v>
      </c>
      <c r="R829" s="23">
        <f>Enduser_Deliverytime-Order_Create_Time</f>
        <v>6.394444444</v>
      </c>
      <c r="S829" s="23">
        <f>Enduser_Plan_Deliverytime-Order_Create_Time</f>
        <v>6.093055556</v>
      </c>
      <c r="T829" s="23">
        <f>Enduser_Deliverytime-HubVN_Pickup_Time</f>
        <v>0.07708333334</v>
      </c>
      <c r="U829" s="24">
        <f>HubVN_Receiving_Time-HubCN_Pickup_Time</f>
        <v>2.503472222</v>
      </c>
      <c r="V829" s="24">
        <f>Plan_HubVN_Receiving_Time-Plan_HubCN_Pickup_Time</f>
        <v>2.004166667</v>
      </c>
      <c r="W829" s="15" t="s">
        <v>137</v>
      </c>
      <c r="X829" s="25" t="str">
        <f>IF(LEFT(Khu_Vực,4)="Quận","Quận","Huyện")</f>
        <v>Quận</v>
      </c>
      <c r="Y829" s="25" t="str">
        <f>IFS(Grossweight&lt;=1,"A",AND(1&lt;Grossweight,Grossweight&lt;=2),"B",AND(2&lt;Grossweight,Grossweight&lt;=3),"C",AND(3&lt;Grossweight,Grossweight&lt;=4),"D",Grossweight&gt;=4,"E")</f>
        <v>C</v>
      </c>
      <c r="Z82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27000</v>
      </c>
      <c r="AA82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82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27000</v>
      </c>
      <c r="AC829" s="26">
        <f>IF(Carrier_2="ECLogistics",0.167,IF(Carrier_2="LogExpress",0.139,0.104))</f>
        <v>0.167</v>
      </c>
    </row>
    <row r="830" ht="15.75" customHeight="1">
      <c r="A830" s="4" t="s">
        <v>2456</v>
      </c>
      <c r="B830" s="4" t="s">
        <v>2457</v>
      </c>
      <c r="C830" s="4">
        <v>130358.0</v>
      </c>
      <c r="D830" s="4" t="str">
        <f>HubVN_ID</f>
        <v>LECVNTL</v>
      </c>
      <c r="E830" s="4">
        <v>3.0</v>
      </c>
      <c r="F830" s="4">
        <v>4.1</v>
      </c>
      <c r="G830" s="5" t="s">
        <v>2458</v>
      </c>
      <c r="H830" s="4" t="s">
        <v>32</v>
      </c>
      <c r="I830" s="6">
        <v>72700.0</v>
      </c>
      <c r="J830" s="7">
        <v>44647.71944444445</v>
      </c>
      <c r="K830" s="8">
        <v>44652.376388888886</v>
      </c>
      <c r="L830" s="7">
        <v>44653.48333333333</v>
      </c>
      <c r="M830" s="4"/>
      <c r="N830" s="9" t="s">
        <v>33</v>
      </c>
      <c r="O830" s="4">
        <v>0.0</v>
      </c>
      <c r="P830" s="4" t="s">
        <v>40</v>
      </c>
      <c r="Q830" s="10">
        <v>3.0</v>
      </c>
      <c r="R830" s="11">
        <f>Enduser_Deliverytime-Order_Create_Time</f>
        <v>5.763888889</v>
      </c>
      <c r="S830" s="11">
        <f>Enduser_Plan_Deliverytime-Order_Create_Time</f>
        <v>4.656944444</v>
      </c>
      <c r="T830" s="11">
        <f>Enduser_Deliverytime-HubVN_Pickup_Time</f>
        <v>0.1236111111</v>
      </c>
      <c r="U830" s="12">
        <f>HubVN_Receiving_Time-HubCN_Pickup_Time</f>
        <v>3.00625</v>
      </c>
      <c r="V830" s="12">
        <f>Plan_HubVN_Receiving_Time-Plan_HubCN_Pickup_Time</f>
        <v>3.503472222</v>
      </c>
      <c r="W830" s="4" t="s">
        <v>49</v>
      </c>
      <c r="X830" s="13" t="str">
        <f>IF(LEFT(Khu_Vực,4)="Quận","Quận","Huyện")</f>
        <v>Quận</v>
      </c>
      <c r="Y830" s="13" t="str">
        <f>IFS(Grossweight&lt;=1,"A",AND(1&lt;Grossweight,Grossweight&lt;=2),"B",AND(2&lt;Grossweight,Grossweight&lt;=3),"C",AND(3&lt;Grossweight,Grossweight&lt;=4),"D",Grossweight&gt;=4,"E")</f>
        <v>E</v>
      </c>
      <c r="Z83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62750</v>
      </c>
      <c r="AA83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83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41000</v>
      </c>
      <c r="AC830" s="14">
        <f>IF(Carrier_2="ECLogistics",0.167,IF(Carrier_2="LogExpress",0.139,0.104))</f>
        <v>0.167</v>
      </c>
    </row>
    <row r="831" ht="15.75" customHeight="1">
      <c r="A831" s="15" t="s">
        <v>2459</v>
      </c>
      <c r="B831" s="15" t="s">
        <v>2460</v>
      </c>
      <c r="C831" s="15">
        <v>130432.0</v>
      </c>
      <c r="D831" s="15" t="str">
        <f>HubVN_ID</f>
        <v>LECVNLB</v>
      </c>
      <c r="E831" s="15">
        <v>1.0</v>
      </c>
      <c r="F831" s="15">
        <v>3.9</v>
      </c>
      <c r="G831" s="16" t="s">
        <v>2461</v>
      </c>
      <c r="H831" s="15" t="s">
        <v>32</v>
      </c>
      <c r="I831" s="17">
        <v>76328.0</v>
      </c>
      <c r="J831" s="18">
        <v>44649.830555555556</v>
      </c>
      <c r="K831" s="19">
        <v>44655.47152777778</v>
      </c>
      <c r="L831" s="18">
        <v>44655.725</v>
      </c>
      <c r="M831" s="15"/>
      <c r="N831" s="21" t="s">
        <v>33</v>
      </c>
      <c r="O831" s="15">
        <v>0.0</v>
      </c>
      <c r="P831" s="15" t="s">
        <v>34</v>
      </c>
      <c r="Q831" s="22">
        <v>3.0</v>
      </c>
      <c r="R831" s="23">
        <f>Enduser_Deliverytime-Order_Create_Time</f>
        <v>5.894444444</v>
      </c>
      <c r="S831" s="23">
        <f>Enduser_Plan_Deliverytime-Order_Create_Time</f>
        <v>5.640972222</v>
      </c>
      <c r="T831" s="23">
        <f>Enduser_Deliverytime-HubVN_Pickup_Time</f>
        <v>0.07847222222</v>
      </c>
      <c r="U831" s="24">
        <f>HubVN_Receiving_Time-HubCN_Pickup_Time</f>
        <v>3.005555556</v>
      </c>
      <c r="V831" s="24">
        <f>Plan_HubVN_Receiving_Time-Plan_HubCN_Pickup_Time</f>
        <v>3.000694444</v>
      </c>
      <c r="W831" s="15" t="s">
        <v>787</v>
      </c>
      <c r="X831" s="25" t="str">
        <f>IF(LEFT(Khu_Vực,4)="Quận","Quận","Huyện")</f>
        <v>Huyện</v>
      </c>
      <c r="Y831" s="25" t="str">
        <f>IFS(Grossweight&lt;=1,"A",AND(1&lt;Grossweight,Grossweight&lt;=2),"B",AND(2&lt;Grossweight,Grossweight&lt;=3),"C",AND(3&lt;Grossweight,Grossweight&lt;=4),"D",Grossweight&gt;=4,"E")</f>
        <v>D</v>
      </c>
      <c r="Z83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39000</v>
      </c>
      <c r="AA83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83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39000</v>
      </c>
      <c r="AC831" s="26">
        <f>IF(Carrier_2="ECLogistics",0.167,IF(Carrier_2="LogExpress",0.139,0.104))</f>
        <v>0.167</v>
      </c>
    </row>
    <row r="832" ht="15.75" customHeight="1">
      <c r="A832" s="4" t="s">
        <v>2462</v>
      </c>
      <c r="B832" s="4" t="s">
        <v>2463</v>
      </c>
      <c r="C832" s="4">
        <v>130317.0</v>
      </c>
      <c r="D832" s="4" t="str">
        <f>HubVN_ID</f>
        <v>LECVNHĐ</v>
      </c>
      <c r="E832" s="4">
        <v>4.0</v>
      </c>
      <c r="F832" s="4">
        <v>1.2</v>
      </c>
      <c r="G832" s="5" t="s">
        <v>2464</v>
      </c>
      <c r="H832" s="4" t="s">
        <v>53</v>
      </c>
      <c r="I832" s="6">
        <v>0.0</v>
      </c>
      <c r="J832" s="7">
        <v>44646.60277777778</v>
      </c>
      <c r="K832" s="8">
        <v>44651.42291666667</v>
      </c>
      <c r="L832" s="7">
        <v>44652.49236111111</v>
      </c>
      <c r="M832" s="4"/>
      <c r="N832" s="9" t="s">
        <v>33</v>
      </c>
      <c r="O832" s="4">
        <v>0.0</v>
      </c>
      <c r="P832" s="4" t="s">
        <v>64</v>
      </c>
      <c r="Q832" s="10">
        <v>3.0</v>
      </c>
      <c r="R832" s="11">
        <f>Enduser_Deliverytime-Order_Create_Time</f>
        <v>5.889583333</v>
      </c>
      <c r="S832" s="11">
        <f>Enduser_Plan_Deliverytime-Order_Create_Time</f>
        <v>4.820138889</v>
      </c>
      <c r="T832" s="11">
        <f>Enduser_Deliverytime-HubVN_Pickup_Time</f>
        <v>0.1645833333</v>
      </c>
      <c r="U832" s="12">
        <f>HubVN_Receiving_Time-HubCN_Pickup_Time</f>
        <v>5.001388889</v>
      </c>
      <c r="V832" s="12">
        <f>Plan_HubVN_Receiving_Time-Plan_HubCN_Pickup_Time</f>
        <v>1.503472222</v>
      </c>
      <c r="W832" s="4" t="s">
        <v>137</v>
      </c>
      <c r="X832" s="13" t="str">
        <f>IF(LEFT(Khu_Vực,4)="Quận","Quận","Huyện")</f>
        <v>Quận</v>
      </c>
      <c r="Y832" s="13" t="str">
        <f>IFS(Grossweight&lt;=1,"A",AND(1&lt;Grossweight,Grossweight&lt;=2),"B",AND(2&lt;Grossweight,Grossweight&lt;=3),"C",AND(3&lt;Grossweight,Grossweight&lt;=4),"D",Grossweight&gt;=4,"E")</f>
        <v>B</v>
      </c>
      <c r="Z83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13200</v>
      </c>
      <c r="AA832"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83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13200</v>
      </c>
      <c r="AC832" s="14">
        <f>IF(Carrier_2="ECLogistics",0.167,IF(Carrier_2="LogExpress",0.139,0.104))</f>
        <v>0.104</v>
      </c>
    </row>
    <row r="833" ht="15.75" customHeight="1">
      <c r="A833" s="15" t="s">
        <v>2465</v>
      </c>
      <c r="B833" s="15" t="s">
        <v>2466</v>
      </c>
      <c r="C833" s="15">
        <v>130336.0</v>
      </c>
      <c r="D833" s="15" t="str">
        <f>HubVN_ID</f>
        <v>LECVNLB</v>
      </c>
      <c r="E833" s="15">
        <v>4.0</v>
      </c>
      <c r="F833" s="15">
        <v>4.0</v>
      </c>
      <c r="G833" s="16" t="s">
        <v>2467</v>
      </c>
      <c r="H833" s="15" t="s">
        <v>32</v>
      </c>
      <c r="I833" s="17">
        <v>198500.0</v>
      </c>
      <c r="J833" s="18">
        <v>44648.85972222222</v>
      </c>
      <c r="K833" s="19">
        <v>44653.49652777778</v>
      </c>
      <c r="L833" s="18">
        <v>44653.84583333333</v>
      </c>
      <c r="M833" s="15"/>
      <c r="N833" s="21" t="s">
        <v>33</v>
      </c>
      <c r="O833" s="15">
        <v>0.0</v>
      </c>
      <c r="P833" s="15" t="s">
        <v>34</v>
      </c>
      <c r="Q833" s="22">
        <v>3.0</v>
      </c>
      <c r="R833" s="23">
        <f>Enduser_Deliverytime-Order_Create_Time</f>
        <v>4.986111111</v>
      </c>
      <c r="S833" s="23">
        <f>Enduser_Plan_Deliverytime-Order_Create_Time</f>
        <v>4.636805556</v>
      </c>
      <c r="T833" s="23">
        <f>Enduser_Deliverytime-HubVN_Pickup_Time</f>
        <v>0.2472222222</v>
      </c>
      <c r="U833" s="24">
        <f>HubVN_Receiving_Time-HubCN_Pickup_Time</f>
        <v>4.003472222</v>
      </c>
      <c r="V833" s="24">
        <f>Plan_HubVN_Receiving_Time-Plan_HubCN_Pickup_Time</f>
        <v>3.005555556</v>
      </c>
      <c r="W833" s="15" t="s">
        <v>787</v>
      </c>
      <c r="X833" s="25" t="str">
        <f>IF(LEFT(Khu_Vực,4)="Quận","Quận","Huyện")</f>
        <v>Huyện</v>
      </c>
      <c r="Y833" s="25" t="str">
        <f>IFS(Grossweight&lt;=1,"A",AND(1&lt;Grossweight,Grossweight&lt;=2),"B",AND(2&lt;Grossweight,Grossweight&lt;=3),"C",AND(3&lt;Grossweight,Grossweight&lt;=4),"D",Grossweight&gt;=4,"E")</f>
        <v>D</v>
      </c>
      <c r="Z83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40000</v>
      </c>
      <c r="AA83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83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40000</v>
      </c>
      <c r="AC833" s="26">
        <f>IF(Carrier_2="ECLogistics",0.167,IF(Carrier_2="LogExpress",0.139,0.104))</f>
        <v>0.167</v>
      </c>
    </row>
    <row r="834" ht="15.75" customHeight="1">
      <c r="A834" s="4" t="s">
        <v>2468</v>
      </c>
      <c r="B834" s="4" t="s">
        <v>2469</v>
      </c>
      <c r="C834" s="4">
        <v>130328.0</v>
      </c>
      <c r="D834" s="4" t="str">
        <f>HubVN_ID</f>
        <v>LECVNTL</v>
      </c>
      <c r="E834" s="4">
        <v>4.0</v>
      </c>
      <c r="F834" s="4">
        <v>1.0</v>
      </c>
      <c r="G834" s="5" t="s">
        <v>2470</v>
      </c>
      <c r="H834" s="4" t="s">
        <v>32</v>
      </c>
      <c r="I834" s="6">
        <v>31900.0</v>
      </c>
      <c r="J834" s="7">
        <v>44648.861805555556</v>
      </c>
      <c r="K834" s="8">
        <v>44653.64375</v>
      </c>
      <c r="L834" s="7">
        <v>44653.75486111111</v>
      </c>
      <c r="M834" s="4"/>
      <c r="N834" s="9" t="s">
        <v>33</v>
      </c>
      <c r="O834" s="4">
        <v>0.0</v>
      </c>
      <c r="P834" s="4" t="s">
        <v>40</v>
      </c>
      <c r="Q834" s="10">
        <v>3.0</v>
      </c>
      <c r="R834" s="11">
        <f>Enduser_Deliverytime-Order_Create_Time</f>
        <v>4.893055556</v>
      </c>
      <c r="S834" s="11">
        <f>Enduser_Plan_Deliverytime-Order_Create_Time</f>
        <v>4.781944444</v>
      </c>
      <c r="T834" s="11">
        <f>Enduser_Deliverytime-HubVN_Pickup_Time</f>
        <v>0.14375</v>
      </c>
      <c r="U834" s="12">
        <f>HubVN_Receiving_Time-HubCN_Pickup_Time</f>
        <v>4.004166667</v>
      </c>
      <c r="V834" s="12">
        <f>Plan_HubVN_Receiving_Time-Plan_HubCN_Pickup_Time</f>
        <v>1.504166667</v>
      </c>
      <c r="W834" s="4" t="s">
        <v>41</v>
      </c>
      <c r="X834" s="13" t="str">
        <f>IF(LEFT(Khu_Vực,4)="Quận","Quận","Huyện")</f>
        <v>Huyện</v>
      </c>
      <c r="Y834" s="13" t="str">
        <f>IFS(Grossweight&lt;=1,"A",AND(1&lt;Grossweight,Grossweight&lt;=2),"B",AND(2&lt;Grossweight,Grossweight&lt;=3),"C",AND(3&lt;Grossweight,Grossweight&lt;=4),"D",Grossweight&gt;=4,"E")</f>
        <v>A</v>
      </c>
      <c r="Z83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25000</v>
      </c>
      <c r="AA83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83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10000</v>
      </c>
      <c r="AC834" s="14">
        <f>IF(Carrier_2="ECLogistics",0.167,IF(Carrier_2="LogExpress",0.139,0.104))</f>
        <v>0.167</v>
      </c>
    </row>
    <row r="835" ht="15.75" customHeight="1">
      <c r="A835" s="15" t="s">
        <v>2471</v>
      </c>
      <c r="B835" s="15" t="s">
        <v>2472</v>
      </c>
      <c r="C835" s="15">
        <v>130024.0</v>
      </c>
      <c r="D835" s="15" t="str">
        <f>HubVN_ID</f>
        <v>LECVNTL</v>
      </c>
      <c r="E835" s="15">
        <v>2.0</v>
      </c>
      <c r="F835" s="15">
        <v>2.5</v>
      </c>
      <c r="G835" s="16" t="s">
        <v>2473</v>
      </c>
      <c r="H835" s="15" t="s">
        <v>32</v>
      </c>
      <c r="I835" s="17">
        <v>154000.0</v>
      </c>
      <c r="J835" s="18">
        <v>44649.44236111111</v>
      </c>
      <c r="K835" s="19">
        <v>44653.70486111111</v>
      </c>
      <c r="L835" s="18">
        <v>44654.59027777778</v>
      </c>
      <c r="M835" s="15"/>
      <c r="N835" s="21" t="s">
        <v>33</v>
      </c>
      <c r="O835" s="15">
        <v>0.0</v>
      </c>
      <c r="P835" s="15" t="s">
        <v>34</v>
      </c>
      <c r="Q835" s="22">
        <v>3.0</v>
      </c>
      <c r="R835" s="23">
        <f>Enduser_Deliverytime-Order_Create_Time</f>
        <v>5.147916667</v>
      </c>
      <c r="S835" s="23">
        <f>Enduser_Plan_Deliverytime-Order_Create_Time</f>
        <v>4.2625</v>
      </c>
      <c r="T835" s="23">
        <f>Enduser_Deliverytime-HubVN_Pickup_Time</f>
        <v>0.2027777778</v>
      </c>
      <c r="U835" s="24">
        <f>HubVN_Receiving_Time-HubCN_Pickup_Time</f>
        <v>4.00625</v>
      </c>
      <c r="V835" s="24">
        <f>Plan_HubVN_Receiving_Time-Plan_HubCN_Pickup_Time</f>
        <v>3.50625</v>
      </c>
      <c r="W835" s="15" t="s">
        <v>622</v>
      </c>
      <c r="X835" s="25" t="str">
        <f>IF(LEFT(Khu_Vực,4)="Quận","Quận","Huyện")</f>
        <v>Huyện</v>
      </c>
      <c r="Y835" s="25" t="str">
        <f>IFS(Grossweight&lt;=1,"A",AND(1&lt;Grossweight,Grossweight&lt;=2),"B",AND(2&lt;Grossweight,Grossweight&lt;=3),"C",AND(3&lt;Grossweight,Grossweight&lt;=4),"D",Grossweight&gt;=4,"E")</f>
        <v>C</v>
      </c>
      <c r="Z83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25000</v>
      </c>
      <c r="AA83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83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25000</v>
      </c>
      <c r="AC835" s="26">
        <f>IF(Carrier_2="ECLogistics",0.167,IF(Carrier_2="LogExpress",0.139,0.104))</f>
        <v>0.167</v>
      </c>
    </row>
    <row r="836" ht="15.75" customHeight="1">
      <c r="A836" s="4" t="s">
        <v>2474</v>
      </c>
      <c r="B836" s="4" t="s">
        <v>2475</v>
      </c>
      <c r="C836" s="4">
        <v>130338.0</v>
      </c>
      <c r="D836" s="4" t="str">
        <f>HubVN_ID</f>
        <v>LECVNTL</v>
      </c>
      <c r="E836" s="4">
        <v>5.0</v>
      </c>
      <c r="F836" s="4">
        <v>4.0</v>
      </c>
      <c r="G836" s="5" t="s">
        <v>2476</v>
      </c>
      <c r="H836" s="4" t="s">
        <v>32</v>
      </c>
      <c r="I836" s="6">
        <v>49000.0</v>
      </c>
      <c r="J836" s="7">
        <v>44651.629166666666</v>
      </c>
      <c r="K836" s="8">
        <v>44654.626388888886</v>
      </c>
      <c r="L836" s="7">
        <v>44659.42291666667</v>
      </c>
      <c r="M836" s="4"/>
      <c r="N836" s="9" t="s">
        <v>33</v>
      </c>
      <c r="O836" s="4">
        <v>0.0</v>
      </c>
      <c r="P836" s="4" t="s">
        <v>64</v>
      </c>
      <c r="Q836" s="10">
        <v>4.0</v>
      </c>
      <c r="R836" s="11">
        <f>Enduser_Deliverytime-Order_Create_Time</f>
        <v>7.79375</v>
      </c>
      <c r="S836" s="11">
        <f>Enduser_Plan_Deliverytime-Order_Create_Time</f>
        <v>2.997222222</v>
      </c>
      <c r="T836" s="11">
        <f>Enduser_Deliverytime-HubVN_Pickup_Time</f>
        <v>0.03750000001</v>
      </c>
      <c r="U836" s="12">
        <f>HubVN_Receiving_Time-HubCN_Pickup_Time</f>
        <v>6.000694444</v>
      </c>
      <c r="V836" s="12">
        <f>Plan_HubVN_Receiving_Time-Plan_HubCN_Pickup_Time</f>
        <v>3.504166667</v>
      </c>
      <c r="W836" s="4" t="s">
        <v>49</v>
      </c>
      <c r="X836" s="13" t="str">
        <f>IF(LEFT(Khu_Vực,4)="Quận","Quận","Huyện")</f>
        <v>Quận</v>
      </c>
      <c r="Y836" s="13" t="str">
        <f>IFS(Grossweight&lt;=1,"A",AND(1&lt;Grossweight,Grossweight&lt;=2),"B",AND(2&lt;Grossweight,Grossweight&lt;=3),"C",AND(3&lt;Grossweight,Grossweight&lt;=4),"D",Grossweight&gt;=4,"E")</f>
        <v>D</v>
      </c>
      <c r="Z83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70000</v>
      </c>
      <c r="AA83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83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40000</v>
      </c>
      <c r="AC836" s="14">
        <f>IF(Carrier_2="ECLogistics",0.167,IF(Carrier_2="LogExpress",0.139,0.104))</f>
        <v>0.167</v>
      </c>
    </row>
    <row r="837" ht="15.75" customHeight="1">
      <c r="A837" s="15" t="s">
        <v>2477</v>
      </c>
      <c r="B837" s="15" t="s">
        <v>372</v>
      </c>
      <c r="C837" s="15">
        <v>130170.0</v>
      </c>
      <c r="D837" s="15" t="str">
        <f>HubVN_ID</f>
        <v>LECVNTL</v>
      </c>
      <c r="E837" s="15">
        <v>2.0</v>
      </c>
      <c r="F837" s="15">
        <v>3.4</v>
      </c>
      <c r="G837" s="16" t="s">
        <v>2478</v>
      </c>
      <c r="H837" s="15" t="s">
        <v>32</v>
      </c>
      <c r="I837" s="17">
        <v>12000.0</v>
      </c>
      <c r="J837" s="18">
        <v>44649.336805555555</v>
      </c>
      <c r="K837" s="19">
        <v>44655.677777777775</v>
      </c>
      <c r="L837" s="18">
        <v>44655.81597222222</v>
      </c>
      <c r="M837" s="15"/>
      <c r="N837" s="21" t="s">
        <v>33</v>
      </c>
      <c r="O837" s="15">
        <v>0.0</v>
      </c>
      <c r="P837" s="15" t="s">
        <v>40</v>
      </c>
      <c r="Q837" s="22">
        <v>2.0</v>
      </c>
      <c r="R837" s="23">
        <f>Enduser_Deliverytime-Order_Create_Time</f>
        <v>6.479166667</v>
      </c>
      <c r="S837" s="23">
        <f>Enduser_Plan_Deliverytime-Order_Create_Time</f>
        <v>6.340972222</v>
      </c>
      <c r="T837" s="23">
        <f>Enduser_Deliverytime-HubVN_Pickup_Time</f>
        <v>0.1729166667</v>
      </c>
      <c r="U837" s="24">
        <f>HubVN_Receiving_Time-HubCN_Pickup_Time</f>
        <v>2.504166667</v>
      </c>
      <c r="V837" s="24">
        <f>Plan_HubVN_Receiving_Time-Plan_HubCN_Pickup_Time</f>
        <v>3.001388889</v>
      </c>
      <c r="W837" s="15" t="s">
        <v>622</v>
      </c>
      <c r="X837" s="25" t="str">
        <f>IF(LEFT(Khu_Vực,4)="Quận","Quận","Huyện")</f>
        <v>Huyện</v>
      </c>
      <c r="Y837" s="25" t="str">
        <f>IFS(Grossweight&lt;=1,"A",AND(1&lt;Grossweight,Grossweight&lt;=2),"B",AND(2&lt;Grossweight,Grossweight&lt;=3),"C",AND(3&lt;Grossweight,Grossweight&lt;=4),"D",Grossweight&gt;=4,"E")</f>
        <v>D</v>
      </c>
      <c r="Z83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77500</v>
      </c>
      <c r="AA837"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83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34000</v>
      </c>
      <c r="AC837" s="26">
        <f>IF(Carrier_2="ECLogistics",0.167,IF(Carrier_2="LogExpress",0.139,0.104))</f>
        <v>0.167</v>
      </c>
    </row>
    <row r="838" ht="15.75" customHeight="1">
      <c r="A838" s="4" t="s">
        <v>2479</v>
      </c>
      <c r="B838" s="4" t="s">
        <v>2460</v>
      </c>
      <c r="C838" s="4">
        <v>130402.0</v>
      </c>
      <c r="D838" s="4" t="str">
        <f>HubVN_ID</f>
        <v>LECVNLB</v>
      </c>
      <c r="E838" s="4">
        <v>3.0</v>
      </c>
      <c r="F838" s="4">
        <v>1.6</v>
      </c>
      <c r="G838" s="5" t="s">
        <v>2480</v>
      </c>
      <c r="H838" s="4" t="s">
        <v>32</v>
      </c>
      <c r="I838" s="6">
        <v>240800.0</v>
      </c>
      <c r="J838" s="7">
        <v>44648.69513888889</v>
      </c>
      <c r="K838" s="8">
        <v>44653.67986111111</v>
      </c>
      <c r="L838" s="7">
        <v>44654.493055555555</v>
      </c>
      <c r="M838" s="4"/>
      <c r="N838" s="9" t="s">
        <v>33</v>
      </c>
      <c r="O838" s="4">
        <v>0.0</v>
      </c>
      <c r="P838" s="4" t="s">
        <v>40</v>
      </c>
      <c r="Q838" s="10">
        <v>3.0</v>
      </c>
      <c r="R838" s="11">
        <f>Enduser_Deliverytime-Order_Create_Time</f>
        <v>5.797916667</v>
      </c>
      <c r="S838" s="11">
        <f>Enduser_Plan_Deliverytime-Order_Create_Time</f>
        <v>4.984722222</v>
      </c>
      <c r="T838" s="11">
        <f>Enduser_Deliverytime-HubVN_Pickup_Time</f>
        <v>0.1215277778</v>
      </c>
      <c r="U838" s="12">
        <f>HubVN_Receiving_Time-HubCN_Pickup_Time</f>
        <v>4.000694444</v>
      </c>
      <c r="V838" s="12">
        <f>Plan_HubVN_Receiving_Time-Plan_HubCN_Pickup_Time</f>
        <v>2.003472222</v>
      </c>
      <c r="W838" s="4" t="s">
        <v>120</v>
      </c>
      <c r="X838" s="13" t="str">
        <f>IF(LEFT(Khu_Vực,4)="Quận","Quận","Huyện")</f>
        <v>Quận</v>
      </c>
      <c r="Y838" s="13" t="str">
        <f>IFS(Grossweight&lt;=1,"A",AND(1&lt;Grossweight,Grossweight&lt;=2),"B",AND(2&lt;Grossweight,Grossweight&lt;=3),"C",AND(3&lt;Grossweight,Grossweight&lt;=4),"D",Grossweight&gt;=4,"E")</f>
        <v>B</v>
      </c>
      <c r="Z83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32000</v>
      </c>
      <c r="AA838"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83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17600</v>
      </c>
      <c r="AC838" s="14">
        <f>IF(Carrier_2="ECLogistics",0.167,IF(Carrier_2="LogExpress",0.139,0.104))</f>
        <v>0.104</v>
      </c>
    </row>
    <row r="839" ht="15.75" customHeight="1">
      <c r="A839" s="15" t="s">
        <v>2481</v>
      </c>
      <c r="B839" s="15" t="s">
        <v>2482</v>
      </c>
      <c r="C839" s="15">
        <v>130320.0</v>
      </c>
      <c r="D839" s="15" t="str">
        <f>HubVN_ID</f>
        <v>LECVNTL</v>
      </c>
      <c r="E839" s="15">
        <v>4.0</v>
      </c>
      <c r="F839" s="15">
        <v>1.0</v>
      </c>
      <c r="G839" s="16" t="s">
        <v>2483</v>
      </c>
      <c r="H839" s="15" t="s">
        <v>32</v>
      </c>
      <c r="I839" s="17">
        <v>67500.0</v>
      </c>
      <c r="J839" s="18">
        <v>44649.61111111111</v>
      </c>
      <c r="K839" s="19">
        <v>44654.384722222225</v>
      </c>
      <c r="L839" s="18">
        <v>44655.59444444445</v>
      </c>
      <c r="M839" s="15"/>
      <c r="N839" s="21" t="s">
        <v>33</v>
      </c>
      <c r="O839" s="15">
        <v>0.0</v>
      </c>
      <c r="P839" s="15" t="s">
        <v>34</v>
      </c>
      <c r="Q839" s="22">
        <v>3.0</v>
      </c>
      <c r="R839" s="23">
        <f>Enduser_Deliverytime-Order_Create_Time</f>
        <v>5.983333333</v>
      </c>
      <c r="S839" s="23">
        <f>Enduser_Plan_Deliverytime-Order_Create_Time</f>
        <v>4.773611111</v>
      </c>
      <c r="T839" s="23">
        <f>Enduser_Deliverytime-HubVN_Pickup_Time</f>
        <v>0.2076388889</v>
      </c>
      <c r="U839" s="24">
        <f>HubVN_Receiving_Time-HubCN_Pickup_Time</f>
        <v>5.005555556</v>
      </c>
      <c r="V839" s="24">
        <f>Plan_HubVN_Receiving_Time-Plan_HubCN_Pickup_Time</f>
        <v>3.003472222</v>
      </c>
      <c r="W839" s="15" t="s">
        <v>41</v>
      </c>
      <c r="X839" s="25" t="str">
        <f>IF(LEFT(Khu_Vực,4)="Quận","Quận","Huyện")</f>
        <v>Huyện</v>
      </c>
      <c r="Y839" s="25" t="str">
        <f>IFS(Grossweight&lt;=1,"A",AND(1&lt;Grossweight,Grossweight&lt;=2),"B",AND(2&lt;Grossweight,Grossweight&lt;=3),"C",AND(3&lt;Grossweight,Grossweight&lt;=4),"D",Grossweight&gt;=4,"E")</f>
        <v>A</v>
      </c>
      <c r="Z83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10000</v>
      </c>
      <c r="AA83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83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10000</v>
      </c>
      <c r="AC839" s="26">
        <f>IF(Carrier_2="ECLogistics",0.167,IF(Carrier_2="LogExpress",0.139,0.104))</f>
        <v>0.167</v>
      </c>
    </row>
    <row r="840" ht="15.75" customHeight="1">
      <c r="A840" s="4" t="s">
        <v>2484</v>
      </c>
      <c r="B840" s="4" t="s">
        <v>2485</v>
      </c>
      <c r="C840" s="4">
        <v>130328.0</v>
      </c>
      <c r="D840" s="4" t="str">
        <f>HubVN_ID</f>
        <v>LECVNTL</v>
      </c>
      <c r="E840" s="4">
        <v>2.0</v>
      </c>
      <c r="F840" s="4">
        <v>1.9</v>
      </c>
      <c r="G840" s="5" t="s">
        <v>2486</v>
      </c>
      <c r="H840" s="4" t="s">
        <v>32</v>
      </c>
      <c r="I840" s="6">
        <v>306000.0</v>
      </c>
      <c r="J840" s="7">
        <v>44648.85833333333</v>
      </c>
      <c r="K840" s="8">
        <v>44653.65972222222</v>
      </c>
      <c r="L840" s="7">
        <v>44653.79583333333</v>
      </c>
      <c r="M840" s="4"/>
      <c r="N840" s="9" t="s">
        <v>33</v>
      </c>
      <c r="O840" s="4">
        <v>0.0</v>
      </c>
      <c r="P840" s="4" t="s">
        <v>40</v>
      </c>
      <c r="Q840" s="10">
        <v>3.0</v>
      </c>
      <c r="R840" s="11">
        <f>Enduser_Deliverytime-Order_Create_Time</f>
        <v>4.9375</v>
      </c>
      <c r="S840" s="11">
        <f>Enduser_Plan_Deliverytime-Order_Create_Time</f>
        <v>4.801388889</v>
      </c>
      <c r="T840" s="11">
        <f>Enduser_Deliverytime-HubVN_Pickup_Time</f>
        <v>0.1673611111</v>
      </c>
      <c r="U840" s="12">
        <f>HubVN_Receiving_Time-HubCN_Pickup_Time</f>
        <v>4.005555556</v>
      </c>
      <c r="V840" s="12">
        <f>Plan_HubVN_Receiving_Time-Plan_HubCN_Pickup_Time</f>
        <v>3.502083333</v>
      </c>
      <c r="W840" s="4" t="s">
        <v>41</v>
      </c>
      <c r="X840" s="13" t="str">
        <f>IF(LEFT(Khu_Vực,4)="Quận","Quận","Huyện")</f>
        <v>Huyện</v>
      </c>
      <c r="Y840" s="13" t="str">
        <f>IFS(Grossweight&lt;=1,"A",AND(1&lt;Grossweight,Grossweight&lt;=2),"B",AND(2&lt;Grossweight,Grossweight&lt;=3),"C",AND(3&lt;Grossweight,Grossweight&lt;=4),"D",Grossweight&gt;=4,"E")</f>
        <v>B</v>
      </c>
      <c r="Z84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47500</v>
      </c>
      <c r="AA84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84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19000</v>
      </c>
      <c r="AC840" s="14">
        <f>IF(Carrier_2="ECLogistics",0.167,IF(Carrier_2="LogExpress",0.139,0.104))</f>
        <v>0.167</v>
      </c>
    </row>
    <row r="841" ht="15.75" customHeight="1">
      <c r="A841" s="15" t="s">
        <v>2487</v>
      </c>
      <c r="B841" s="15" t="s">
        <v>2488</v>
      </c>
      <c r="C841" s="15">
        <v>130442.0</v>
      </c>
      <c r="D841" s="15" t="str">
        <f>HubVN_ID</f>
        <v>LECVNTL</v>
      </c>
      <c r="E841" s="15">
        <v>5.0</v>
      </c>
      <c r="F841" s="15">
        <v>2.7</v>
      </c>
      <c r="G841" s="16" t="s">
        <v>2489</v>
      </c>
      <c r="H841" s="15" t="s">
        <v>32</v>
      </c>
      <c r="I841" s="17">
        <v>40400.0</v>
      </c>
      <c r="J841" s="18">
        <v>44648.78888888889</v>
      </c>
      <c r="K841" s="19">
        <v>44655.65625</v>
      </c>
      <c r="L841" s="18">
        <v>44655.75486111111</v>
      </c>
      <c r="M841" s="15"/>
      <c r="N841" s="21" t="s">
        <v>33</v>
      </c>
      <c r="O841" s="15">
        <v>0.0</v>
      </c>
      <c r="P841" s="15" t="s">
        <v>40</v>
      </c>
      <c r="Q841" s="22">
        <v>2.0</v>
      </c>
      <c r="R841" s="23">
        <f>Enduser_Deliverytime-Order_Create_Time</f>
        <v>6.965972222</v>
      </c>
      <c r="S841" s="23">
        <f>Enduser_Plan_Deliverytime-Order_Create_Time</f>
        <v>6.867361111</v>
      </c>
      <c r="T841" s="23">
        <f>Enduser_Deliverytime-HubVN_Pickup_Time</f>
        <v>0.1479166667</v>
      </c>
      <c r="U841" s="24">
        <f>HubVN_Receiving_Time-HubCN_Pickup_Time</f>
        <v>3.002777778</v>
      </c>
      <c r="V841" s="24">
        <f>Plan_HubVN_Receiving_Time-Plan_HubCN_Pickup_Time</f>
        <v>1.500694444</v>
      </c>
      <c r="W841" s="15" t="s">
        <v>49</v>
      </c>
      <c r="X841" s="25" t="str">
        <f>IF(LEFT(Khu_Vực,4)="Quận","Quận","Huyện")</f>
        <v>Quận</v>
      </c>
      <c r="Y841" s="25" t="str">
        <f>IFS(Grossweight&lt;=1,"A",AND(1&lt;Grossweight,Grossweight&lt;=2),"B",AND(2&lt;Grossweight,Grossweight&lt;=3),"C",AND(3&lt;Grossweight,Grossweight&lt;=4),"D",Grossweight&gt;=4,"E")</f>
        <v>C</v>
      </c>
      <c r="Z84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54000</v>
      </c>
      <c r="AA84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84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27000</v>
      </c>
      <c r="AC841" s="26">
        <f>IF(Carrier_2="ECLogistics",0.167,IF(Carrier_2="LogExpress",0.139,0.104))</f>
        <v>0.167</v>
      </c>
    </row>
    <row r="842" ht="15.75" customHeight="1">
      <c r="A842" s="4" t="s">
        <v>2490</v>
      </c>
      <c r="B842" s="4" t="s">
        <v>352</v>
      </c>
      <c r="C842" s="4">
        <v>130348.0</v>
      </c>
      <c r="D842" s="4" t="str">
        <f>HubVN_ID</f>
        <v>LECVNTL</v>
      </c>
      <c r="E842" s="4">
        <v>2.0</v>
      </c>
      <c r="F842" s="4">
        <v>2.0</v>
      </c>
      <c r="G842" s="5" t="s">
        <v>2491</v>
      </c>
      <c r="H842" s="4" t="s">
        <v>32</v>
      </c>
      <c r="I842" s="6">
        <v>117000.0</v>
      </c>
      <c r="J842" s="7">
        <v>44647.729166666664</v>
      </c>
      <c r="K842" s="8">
        <v>44652.643055555556</v>
      </c>
      <c r="L842" s="7">
        <v>44653.53055555555</v>
      </c>
      <c r="M842" s="4"/>
      <c r="N842" s="9" t="s">
        <v>33</v>
      </c>
      <c r="O842" s="4">
        <v>0.0</v>
      </c>
      <c r="P842" s="4" t="s">
        <v>34</v>
      </c>
      <c r="Q842" s="10">
        <v>3.0</v>
      </c>
      <c r="R842" s="11">
        <f>Enduser_Deliverytime-Order_Create_Time</f>
        <v>5.801388889</v>
      </c>
      <c r="S842" s="11">
        <f>Enduser_Plan_Deliverytime-Order_Create_Time</f>
        <v>4.913888889</v>
      </c>
      <c r="T842" s="11">
        <f>Enduser_Deliverytime-HubVN_Pickup_Time</f>
        <v>0.1611111111</v>
      </c>
      <c r="U842" s="12">
        <f>HubVN_Receiving_Time-HubCN_Pickup_Time</f>
        <v>3.00625</v>
      </c>
      <c r="V842" s="12">
        <f>Plan_HubVN_Receiving_Time-Plan_HubCN_Pickup_Time</f>
        <v>2.004166667</v>
      </c>
      <c r="W842" s="4" t="s">
        <v>41</v>
      </c>
      <c r="X842" s="13" t="str">
        <f>IF(LEFT(Khu_Vực,4)="Quận","Quận","Huyện")</f>
        <v>Huyện</v>
      </c>
      <c r="Y842" s="13" t="str">
        <f>IFS(Grossweight&lt;=1,"A",AND(1&lt;Grossweight,Grossweight&lt;=2),"B",AND(2&lt;Grossweight,Grossweight&lt;=3),"C",AND(3&lt;Grossweight,Grossweight&lt;=4),"D",Grossweight&gt;=4,"E")</f>
        <v>B</v>
      </c>
      <c r="Z84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20000</v>
      </c>
      <c r="AA842"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84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842" s="14">
        <f>IF(Carrier_2="ECLogistics",0.167,IF(Carrier_2="LogExpress",0.139,0.104))</f>
        <v>0.167</v>
      </c>
    </row>
    <row r="843" ht="15.75" customHeight="1">
      <c r="A843" s="15" t="s">
        <v>2492</v>
      </c>
      <c r="B843" s="15" t="s">
        <v>2493</v>
      </c>
      <c r="C843" s="15">
        <v>130004.0</v>
      </c>
      <c r="D843" s="15" t="str">
        <f>HubVN_ID</f>
        <v>LECVNLB</v>
      </c>
      <c r="E843" s="15">
        <v>4.0</v>
      </c>
      <c r="F843" s="15">
        <v>4.1</v>
      </c>
      <c r="G843" s="16" t="s">
        <v>2494</v>
      </c>
      <c r="H843" s="15" t="s">
        <v>32</v>
      </c>
      <c r="I843" s="17">
        <v>100500.0</v>
      </c>
      <c r="J843" s="18">
        <v>44650.396527777775</v>
      </c>
      <c r="K843" s="19">
        <v>44653.40902777778</v>
      </c>
      <c r="L843" s="18">
        <v>44659.620833333334</v>
      </c>
      <c r="M843" s="15"/>
      <c r="N843" s="21" t="s">
        <v>33</v>
      </c>
      <c r="O843" s="15">
        <v>0.0</v>
      </c>
      <c r="P843" s="15" t="s">
        <v>34</v>
      </c>
      <c r="Q843" s="22">
        <v>3.0</v>
      </c>
      <c r="R843" s="23">
        <f>Enduser_Deliverytime-Order_Create_Time</f>
        <v>9.224305556</v>
      </c>
      <c r="S843" s="23">
        <f>Enduser_Plan_Deliverytime-Order_Create_Time</f>
        <v>3.0125</v>
      </c>
      <c r="T843" s="23">
        <f>Enduser_Deliverytime-HubVN_Pickup_Time</f>
        <v>0.2069444444</v>
      </c>
      <c r="U843" s="24">
        <f>HubVN_Receiving_Time-HubCN_Pickup_Time</f>
        <v>7.002083333</v>
      </c>
      <c r="V843" s="24">
        <f>Plan_HubVN_Receiving_Time-Plan_HubCN_Pickup_Time</f>
        <v>3.002083333</v>
      </c>
      <c r="W843" s="15" t="s">
        <v>120</v>
      </c>
      <c r="X843" s="25" t="str">
        <f>IF(LEFT(Khu_Vực,4)="Quận","Quận","Huyện")</f>
        <v>Quận</v>
      </c>
      <c r="Y843" s="25" t="str">
        <f>IFS(Grossweight&lt;=1,"A",AND(1&lt;Grossweight,Grossweight&lt;=2),"B",AND(2&lt;Grossweight,Grossweight&lt;=3),"C",AND(3&lt;Grossweight,Grossweight&lt;=4),"D",Grossweight&gt;=4,"E")</f>
        <v>E</v>
      </c>
      <c r="Z84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41000</v>
      </c>
      <c r="AA84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84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41000</v>
      </c>
      <c r="AC843" s="26">
        <f>IF(Carrier_2="ECLogistics",0.167,IF(Carrier_2="LogExpress",0.139,0.104))</f>
        <v>0.167</v>
      </c>
    </row>
    <row r="844" ht="15.75" customHeight="1">
      <c r="A844" s="4" t="s">
        <v>2495</v>
      </c>
      <c r="B844" s="4" t="s">
        <v>132</v>
      </c>
      <c r="C844" s="4">
        <v>130397.0</v>
      </c>
      <c r="D844" s="4" t="str">
        <f>HubVN_ID</f>
        <v>LECVNLB</v>
      </c>
      <c r="E844" s="4">
        <v>2.0</v>
      </c>
      <c r="F844" s="4">
        <v>1.4</v>
      </c>
      <c r="G844" s="5" t="s">
        <v>2496</v>
      </c>
      <c r="H844" s="4" t="s">
        <v>32</v>
      </c>
      <c r="I844" s="6">
        <v>113600.0</v>
      </c>
      <c r="J844" s="7">
        <v>44651.63125</v>
      </c>
      <c r="K844" s="8">
        <v>44654.459027777775</v>
      </c>
      <c r="L844" s="7">
        <v>44660.42013888889</v>
      </c>
      <c r="M844" s="4"/>
      <c r="N844" s="9" t="s">
        <v>33</v>
      </c>
      <c r="O844" s="4">
        <v>0.0</v>
      </c>
      <c r="P844" s="4" t="s">
        <v>64</v>
      </c>
      <c r="Q844" s="10">
        <v>4.0</v>
      </c>
      <c r="R844" s="11">
        <f>Enduser_Deliverytime-Order_Create_Time</f>
        <v>8.788888889</v>
      </c>
      <c r="S844" s="11">
        <f>Enduser_Plan_Deliverytime-Order_Create_Time</f>
        <v>2.827777778</v>
      </c>
      <c r="T844" s="11">
        <f>Enduser_Deliverytime-HubVN_Pickup_Time</f>
        <v>0.03819444445</v>
      </c>
      <c r="U844" s="12">
        <f>HubVN_Receiving_Time-HubCN_Pickup_Time</f>
        <v>6.005555556</v>
      </c>
      <c r="V844" s="12">
        <f>Plan_HubVN_Receiving_Time-Plan_HubCN_Pickup_Time</f>
        <v>2.001388889</v>
      </c>
      <c r="W844" s="4" t="s">
        <v>787</v>
      </c>
      <c r="X844" s="13" t="str">
        <f>IF(LEFT(Khu_Vực,4)="Quận","Quận","Huyện")</f>
        <v>Huyện</v>
      </c>
      <c r="Y844" s="13" t="str">
        <f>IFS(Grossweight&lt;=1,"A",AND(1&lt;Grossweight,Grossweight&lt;=2),"B",AND(2&lt;Grossweight,Grossweight&lt;=3),"C",AND(3&lt;Grossweight,Grossweight&lt;=4),"D",Grossweight&gt;=4,"E")</f>
        <v>B</v>
      </c>
      <c r="Z84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15400</v>
      </c>
      <c r="AA84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84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14000</v>
      </c>
      <c r="AC844" s="14">
        <f>IF(Carrier_2="ECLogistics",0.167,IF(Carrier_2="LogExpress",0.139,0.104))</f>
        <v>0.167</v>
      </c>
    </row>
    <row r="845" ht="15.75" customHeight="1">
      <c r="A845" s="15" t="s">
        <v>2497</v>
      </c>
      <c r="B845" s="15" t="s">
        <v>2498</v>
      </c>
      <c r="C845" s="15">
        <v>130458.0</v>
      </c>
      <c r="D845" s="15" t="str">
        <f>HubVN_ID</f>
        <v>LECVNLB</v>
      </c>
      <c r="E845" s="15">
        <v>4.0</v>
      </c>
      <c r="F845" s="15">
        <v>2.9</v>
      </c>
      <c r="G845" s="16" t="s">
        <v>1815</v>
      </c>
      <c r="H845" s="15" t="s">
        <v>32</v>
      </c>
      <c r="I845" s="17">
        <v>255000.0</v>
      </c>
      <c r="J845" s="18">
        <v>44647.72222222222</v>
      </c>
      <c r="K845" s="19">
        <v>44653.72083333333</v>
      </c>
      <c r="L845" s="18">
        <v>44654.5875</v>
      </c>
      <c r="M845" s="15"/>
      <c r="N845" s="21" t="s">
        <v>33</v>
      </c>
      <c r="O845" s="15">
        <v>0.0</v>
      </c>
      <c r="P845" s="15" t="s">
        <v>34</v>
      </c>
      <c r="Q845" s="22">
        <v>2.0</v>
      </c>
      <c r="R845" s="23">
        <f>Enduser_Deliverytime-Order_Create_Time</f>
        <v>6.865277778</v>
      </c>
      <c r="S845" s="23">
        <f>Enduser_Plan_Deliverytime-Order_Create_Time</f>
        <v>5.998611111</v>
      </c>
      <c r="T845" s="23">
        <f>Enduser_Deliverytime-HubVN_Pickup_Time</f>
        <v>0.2041666667</v>
      </c>
      <c r="U845" s="24">
        <f>HubVN_Receiving_Time-HubCN_Pickup_Time</f>
        <v>4.005555556</v>
      </c>
      <c r="V845" s="24">
        <f>Plan_HubVN_Receiving_Time-Plan_HubCN_Pickup_Time</f>
        <v>1.501388889</v>
      </c>
      <c r="W845" s="15" t="s">
        <v>787</v>
      </c>
      <c r="X845" s="25" t="str">
        <f>IF(LEFT(Khu_Vực,4)="Quận","Quận","Huyện")</f>
        <v>Huyện</v>
      </c>
      <c r="Y845" s="25" t="str">
        <f>IFS(Grossweight&lt;=1,"A",AND(1&lt;Grossweight,Grossweight&lt;=2),"B",AND(2&lt;Grossweight,Grossweight&lt;=3),"C",AND(3&lt;Grossweight,Grossweight&lt;=4),"D",Grossweight&gt;=4,"E")</f>
        <v>C</v>
      </c>
      <c r="Z84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29000</v>
      </c>
      <c r="AA84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84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29000</v>
      </c>
      <c r="AC845" s="26">
        <f>IF(Carrier_2="ECLogistics",0.167,IF(Carrier_2="LogExpress",0.139,0.104))</f>
        <v>0.167</v>
      </c>
    </row>
    <row r="846" ht="15.75" customHeight="1">
      <c r="A846" s="4" t="s">
        <v>2499</v>
      </c>
      <c r="B846" s="4" t="s">
        <v>1757</v>
      </c>
      <c r="C846" s="4">
        <v>130418.0</v>
      </c>
      <c r="D846" s="4" t="str">
        <f>HubVN_ID</f>
        <v>LECVNLB</v>
      </c>
      <c r="E846" s="4">
        <v>2.0</v>
      </c>
      <c r="F846" s="4">
        <v>0.1</v>
      </c>
      <c r="G846" s="5" t="s">
        <v>2500</v>
      </c>
      <c r="H846" s="4" t="s">
        <v>32</v>
      </c>
      <c r="I846" s="6">
        <v>210800.0</v>
      </c>
      <c r="J846" s="7">
        <v>44646.64791666667</v>
      </c>
      <c r="K846" s="8">
        <v>44651.54027777778</v>
      </c>
      <c r="L846" s="7">
        <v>44652.52777777778</v>
      </c>
      <c r="M846" s="4"/>
      <c r="N846" s="9" t="s">
        <v>33</v>
      </c>
      <c r="O846" s="4">
        <v>0.0</v>
      </c>
      <c r="P846" s="4" t="s">
        <v>34</v>
      </c>
      <c r="Q846" s="10">
        <v>3.0</v>
      </c>
      <c r="R846" s="11">
        <f>Enduser_Deliverytime-Order_Create_Time</f>
        <v>5.879861111</v>
      </c>
      <c r="S846" s="11">
        <f>Enduser_Plan_Deliverytime-Order_Create_Time</f>
        <v>4.892361111</v>
      </c>
      <c r="T846" s="11">
        <f>Enduser_Deliverytime-HubVN_Pickup_Time</f>
        <v>0.1625</v>
      </c>
      <c r="U846" s="12">
        <f>HubVN_Receiving_Time-HubCN_Pickup_Time</f>
        <v>5.004861111</v>
      </c>
      <c r="V846" s="12">
        <f>Plan_HubVN_Receiving_Time-Plan_HubCN_Pickup_Time</f>
        <v>2.004166667</v>
      </c>
      <c r="W846" s="4" t="s">
        <v>679</v>
      </c>
      <c r="X846" s="13" t="str">
        <f>IF(LEFT(Khu_Vực,4)="Quận","Quận","Huyện")</f>
        <v>Huyện</v>
      </c>
      <c r="Y846" s="13" t="str">
        <f>IFS(Grossweight&lt;=1,"A",AND(1&lt;Grossweight,Grossweight&lt;=2),"B",AND(2&lt;Grossweight,Grossweight&lt;=3),"C",AND(3&lt;Grossweight,Grossweight&lt;=4),"D",Grossweight&gt;=4,"E")</f>
        <v>A</v>
      </c>
      <c r="Z84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800</v>
      </c>
      <c r="AA84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84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800</v>
      </c>
      <c r="AC846" s="14">
        <f>IF(Carrier_2="ECLogistics",0.167,IF(Carrier_2="LogExpress",0.139,0.104))</f>
        <v>0.167</v>
      </c>
    </row>
    <row r="847" ht="15.75" customHeight="1">
      <c r="A847" s="15" t="s">
        <v>2501</v>
      </c>
      <c r="B847" s="15" t="s">
        <v>213</v>
      </c>
      <c r="C847" s="15">
        <v>130011.0</v>
      </c>
      <c r="D847" s="15" t="str">
        <f>HubVN_ID</f>
        <v>LECVNTL</v>
      </c>
      <c r="E847" s="15">
        <v>1.0</v>
      </c>
      <c r="F847" s="15">
        <v>2.8</v>
      </c>
      <c r="G847" s="16" t="s">
        <v>2502</v>
      </c>
      <c r="H847" s="15" t="s">
        <v>32</v>
      </c>
      <c r="I847" s="17">
        <v>69650.0</v>
      </c>
      <c r="J847" s="18">
        <v>44649.12152777778</v>
      </c>
      <c r="K847" s="19">
        <v>44654.67569444444</v>
      </c>
      <c r="L847" s="18">
        <v>44655.472916666666</v>
      </c>
      <c r="M847" s="15"/>
      <c r="N847" s="21" t="s">
        <v>33</v>
      </c>
      <c r="O847" s="15">
        <v>0.0</v>
      </c>
      <c r="P847" s="15" t="s">
        <v>40</v>
      </c>
      <c r="Q847" s="22">
        <v>2.0</v>
      </c>
      <c r="R847" s="23">
        <f>Enduser_Deliverytime-Order_Create_Time</f>
        <v>6.351388889</v>
      </c>
      <c r="S847" s="23">
        <f>Enduser_Plan_Deliverytime-Order_Create_Time</f>
        <v>5.554166667</v>
      </c>
      <c r="T847" s="23">
        <f>Enduser_Deliverytime-HubVN_Pickup_Time</f>
        <v>0.1201388889</v>
      </c>
      <c r="U847" s="24">
        <f>HubVN_Receiving_Time-HubCN_Pickup_Time</f>
        <v>3.001388889</v>
      </c>
      <c r="V847" s="24">
        <f>Plan_HubVN_Receiving_Time-Plan_HubCN_Pickup_Time</f>
        <v>3.002777778</v>
      </c>
      <c r="W847" s="15" t="s">
        <v>622</v>
      </c>
      <c r="X847" s="25" t="str">
        <f>IF(LEFT(Khu_Vực,4)="Quận","Quận","Huyện")</f>
        <v>Huyện</v>
      </c>
      <c r="Y847" s="25" t="str">
        <f>IFS(Grossweight&lt;=1,"A",AND(1&lt;Grossweight,Grossweight&lt;=2),"B",AND(2&lt;Grossweight,Grossweight&lt;=3),"C",AND(3&lt;Grossweight,Grossweight&lt;=4),"D",Grossweight&gt;=4,"E")</f>
        <v>C</v>
      </c>
      <c r="Z84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70000</v>
      </c>
      <c r="AA847"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84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28000</v>
      </c>
      <c r="AC847" s="26">
        <f>IF(Carrier_2="ECLogistics",0.167,IF(Carrier_2="LogExpress",0.139,0.104))</f>
        <v>0.167</v>
      </c>
    </row>
    <row r="848" ht="15.75" customHeight="1">
      <c r="A848" s="4" t="s">
        <v>2503</v>
      </c>
      <c r="B848" s="4" t="s">
        <v>614</v>
      </c>
      <c r="C848" s="4">
        <v>130074.0</v>
      </c>
      <c r="D848" s="4" t="str">
        <f>HubVN_ID</f>
        <v>LECVNLB</v>
      </c>
      <c r="E848" s="4">
        <v>1.0</v>
      </c>
      <c r="F848" s="4">
        <v>4.1</v>
      </c>
      <c r="G848" s="5" t="s">
        <v>2504</v>
      </c>
      <c r="H848" s="4" t="s">
        <v>53</v>
      </c>
      <c r="I848" s="6">
        <v>0.0</v>
      </c>
      <c r="J848" s="7">
        <v>44644.74097222222</v>
      </c>
      <c r="K848" s="8">
        <v>44651.4</v>
      </c>
      <c r="L848" s="7">
        <v>44652.589583333334</v>
      </c>
      <c r="M848" s="4"/>
      <c r="N848" s="9" t="s">
        <v>33</v>
      </c>
      <c r="O848" s="4">
        <v>0.0</v>
      </c>
      <c r="P848" s="4" t="s">
        <v>34</v>
      </c>
      <c r="Q848" s="10">
        <v>1.0</v>
      </c>
      <c r="R848" s="11">
        <f>Enduser_Deliverytime-Order_Create_Time</f>
        <v>7.848611111</v>
      </c>
      <c r="S848" s="11">
        <f>Enduser_Plan_Deliverytime-Order_Create_Time</f>
        <v>6.659027778</v>
      </c>
      <c r="T848" s="11">
        <f>Enduser_Deliverytime-HubVN_Pickup_Time</f>
        <v>0.2041666667</v>
      </c>
      <c r="U848" s="12">
        <f>HubVN_Receiving_Time-HubCN_Pickup_Time</f>
        <v>3.002777778</v>
      </c>
      <c r="V848" s="12">
        <f>Plan_HubVN_Receiving_Time-Plan_HubCN_Pickup_Time</f>
        <v>3.000694444</v>
      </c>
      <c r="W848" s="4" t="s">
        <v>57</v>
      </c>
      <c r="X848" s="13" t="str">
        <f>IF(LEFT(Khu_Vực,4)="Quận","Quận","Huyện")</f>
        <v>Quận</v>
      </c>
      <c r="Y848" s="13" t="str">
        <f>IFS(Grossweight&lt;=1,"A",AND(1&lt;Grossweight,Grossweight&lt;=2),"B",AND(2&lt;Grossweight,Grossweight&lt;=3),"C",AND(3&lt;Grossweight,Grossweight&lt;=4),"D",Grossweight&gt;=4,"E")</f>
        <v>E</v>
      </c>
      <c r="Z84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41000</v>
      </c>
      <c r="AA84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84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41000</v>
      </c>
      <c r="AC848" s="14">
        <f>IF(Carrier_2="ECLogistics",0.167,IF(Carrier_2="LogExpress",0.139,0.104))</f>
        <v>0.167</v>
      </c>
    </row>
    <row r="849" ht="15.75" customHeight="1">
      <c r="A849" s="15" t="s">
        <v>2505</v>
      </c>
      <c r="B849" s="15" t="s">
        <v>2506</v>
      </c>
      <c r="C849" s="15">
        <v>130212.0</v>
      </c>
      <c r="D849" s="15" t="str">
        <f>HubVN_ID</f>
        <v>LECVNLB</v>
      </c>
      <c r="E849" s="15">
        <v>5.0</v>
      </c>
      <c r="F849" s="15">
        <v>3.5</v>
      </c>
      <c r="G849" s="16" t="s">
        <v>2507</v>
      </c>
      <c r="H849" s="15" t="s">
        <v>32</v>
      </c>
      <c r="I849" s="17">
        <v>103500.0</v>
      </c>
      <c r="J849" s="18">
        <v>44645.322916666664</v>
      </c>
      <c r="K849" s="19">
        <v>44652.71319444444</v>
      </c>
      <c r="L849" s="18">
        <v>44652.65069444444</v>
      </c>
      <c r="M849" s="15"/>
      <c r="N849" s="21" t="s">
        <v>33</v>
      </c>
      <c r="O849" s="15">
        <v>0.0</v>
      </c>
      <c r="P849" s="15" t="s">
        <v>40</v>
      </c>
      <c r="Q849" s="22">
        <v>1.0</v>
      </c>
      <c r="R849" s="23">
        <f>Enduser_Deliverytime-Order_Create_Time</f>
        <v>7.327777778</v>
      </c>
      <c r="S849" s="23">
        <f>Enduser_Plan_Deliverytime-Order_Create_Time</f>
        <v>7.390277778</v>
      </c>
      <c r="T849" s="23">
        <f>Enduser_Deliverytime-HubVN_Pickup_Time</f>
        <v>0.08888888889</v>
      </c>
      <c r="U849" s="24">
        <f>HubVN_Receiving_Time-HubCN_Pickup_Time</f>
        <v>3.000694444</v>
      </c>
      <c r="V849" s="24">
        <f>Plan_HubVN_Receiving_Time-Plan_HubCN_Pickup_Time</f>
        <v>3.502777778</v>
      </c>
      <c r="W849" s="15" t="s">
        <v>787</v>
      </c>
      <c r="X849" s="25" t="str">
        <f>IF(LEFT(Khu_Vực,4)="Quận","Quận","Huyện")</f>
        <v>Huyện</v>
      </c>
      <c r="Y849" s="25" t="str">
        <f>IFS(Grossweight&lt;=1,"A",AND(1&lt;Grossweight,Grossweight&lt;=2),"B",AND(2&lt;Grossweight,Grossweight&lt;=3),"C",AND(3&lt;Grossweight,Grossweight&lt;=4),"D",Grossweight&gt;=4,"E")</f>
        <v>D</v>
      </c>
      <c r="Z84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77500</v>
      </c>
      <c r="AA84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84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35000</v>
      </c>
      <c r="AC849" s="26">
        <f>IF(Carrier_2="ECLogistics",0.167,IF(Carrier_2="LogExpress",0.139,0.104))</f>
        <v>0.167</v>
      </c>
    </row>
    <row r="850" ht="15.75" customHeight="1">
      <c r="A850" s="4" t="s">
        <v>2508</v>
      </c>
      <c r="B850" s="4" t="s">
        <v>2509</v>
      </c>
      <c r="C850" s="4">
        <v>130358.0</v>
      </c>
      <c r="D850" s="4" t="str">
        <f>HubVN_ID</f>
        <v>LECVNLB</v>
      </c>
      <c r="E850" s="4">
        <v>1.0</v>
      </c>
      <c r="F850" s="4">
        <v>0.1</v>
      </c>
      <c r="G850" s="5" t="s">
        <v>2510</v>
      </c>
      <c r="H850" s="4" t="s">
        <v>32</v>
      </c>
      <c r="I850" s="6">
        <v>122000.0</v>
      </c>
      <c r="J850" s="7">
        <v>44648.629166666666</v>
      </c>
      <c r="K850" s="8">
        <v>44654.395833333336</v>
      </c>
      <c r="L850" s="7">
        <v>44655.42083333333</v>
      </c>
      <c r="M850" s="4"/>
      <c r="N850" s="9" t="s">
        <v>33</v>
      </c>
      <c r="O850" s="4">
        <v>0.0</v>
      </c>
      <c r="P850" s="4" t="s">
        <v>64</v>
      </c>
      <c r="Q850" s="10">
        <v>4.0</v>
      </c>
      <c r="R850" s="11">
        <f>Enduser_Deliverytime-Order_Create_Time</f>
        <v>6.791666667</v>
      </c>
      <c r="S850" s="11">
        <f>Enduser_Plan_Deliverytime-Order_Create_Time</f>
        <v>5.766666667</v>
      </c>
      <c r="T850" s="11">
        <f>Enduser_Deliverytime-HubVN_Pickup_Time</f>
        <v>0.03819444444</v>
      </c>
      <c r="U850" s="12">
        <f>HubVN_Receiving_Time-HubCN_Pickup_Time</f>
        <v>5.002777778</v>
      </c>
      <c r="V850" s="12">
        <f>Plan_HubVN_Receiving_Time-Plan_HubCN_Pickup_Time</f>
        <v>2.004166667</v>
      </c>
      <c r="W850" s="4" t="s">
        <v>97</v>
      </c>
      <c r="X850" s="13" t="str">
        <f>IF(LEFT(Khu_Vực,4)="Quận","Quận","Huyện")</f>
        <v>Quận</v>
      </c>
      <c r="Y850" s="13" t="str">
        <f>IFS(Grossweight&lt;=1,"A",AND(1&lt;Grossweight,Grossweight&lt;=2),"B",AND(2&lt;Grossweight,Grossweight&lt;=3),"C",AND(3&lt;Grossweight,Grossweight&lt;=4),"D",Grossweight&gt;=4,"E")</f>
        <v>A</v>
      </c>
      <c r="Z85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1100</v>
      </c>
      <c r="AA850"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85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v>
      </c>
      <c r="AC850" s="14">
        <f>IF(Carrier_2="ECLogistics",0.167,IF(Carrier_2="LogExpress",0.139,0.104))</f>
        <v>0.139</v>
      </c>
    </row>
    <row r="851" ht="15.75" customHeight="1">
      <c r="A851" s="15" t="s">
        <v>2511</v>
      </c>
      <c r="B851" s="15" t="s">
        <v>2045</v>
      </c>
      <c r="C851" s="15">
        <v>130453.0</v>
      </c>
      <c r="D851" s="15" t="str">
        <f>HubVN_ID</f>
        <v>LECVNTL</v>
      </c>
      <c r="E851" s="15">
        <v>5.0</v>
      </c>
      <c r="F851" s="15">
        <v>1.9</v>
      </c>
      <c r="G851" s="16" t="s">
        <v>2512</v>
      </c>
      <c r="H851" s="15" t="s">
        <v>32</v>
      </c>
      <c r="I851" s="17">
        <v>320500.0</v>
      </c>
      <c r="J851" s="18">
        <v>44649.83263888889</v>
      </c>
      <c r="K851" s="19">
        <v>44654.680555555555</v>
      </c>
      <c r="L851" s="18">
        <v>44655.73402777778</v>
      </c>
      <c r="M851" s="15"/>
      <c r="N851" s="21" t="s">
        <v>33</v>
      </c>
      <c r="O851" s="15">
        <v>0.0</v>
      </c>
      <c r="P851" s="15" t="s">
        <v>34</v>
      </c>
      <c r="Q851" s="22">
        <v>3.0</v>
      </c>
      <c r="R851" s="23">
        <f>Enduser_Deliverytime-Order_Create_Time</f>
        <v>5.901388889</v>
      </c>
      <c r="S851" s="23">
        <f>Enduser_Plan_Deliverytime-Order_Create_Time</f>
        <v>4.847916667</v>
      </c>
      <c r="T851" s="23">
        <f>Enduser_Deliverytime-HubVN_Pickup_Time</f>
        <v>0.07916666666</v>
      </c>
      <c r="U851" s="24">
        <f>HubVN_Receiving_Time-HubCN_Pickup_Time</f>
        <v>3.004166667</v>
      </c>
      <c r="V851" s="24">
        <f>Plan_HubVN_Receiving_Time-Plan_HubCN_Pickup_Time</f>
        <v>3.504166667</v>
      </c>
      <c r="W851" s="15" t="s">
        <v>622</v>
      </c>
      <c r="X851" s="25" t="str">
        <f>IF(LEFT(Khu_Vực,4)="Quận","Quận","Huyện")</f>
        <v>Huyện</v>
      </c>
      <c r="Y851" s="25" t="str">
        <f>IFS(Grossweight&lt;=1,"A",AND(1&lt;Grossweight,Grossweight&lt;=2),"B",AND(2&lt;Grossweight,Grossweight&lt;=3),"C",AND(3&lt;Grossweight,Grossweight&lt;=4),"D",Grossweight&gt;=4,"E")</f>
        <v>B</v>
      </c>
      <c r="Z85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19000</v>
      </c>
      <c r="AA85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85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19000</v>
      </c>
      <c r="AC851" s="26">
        <f>IF(Carrier_2="ECLogistics",0.167,IF(Carrier_2="LogExpress",0.139,0.104))</f>
        <v>0.167</v>
      </c>
    </row>
    <row r="852" ht="15.75" customHeight="1">
      <c r="A852" s="4" t="s">
        <v>2513</v>
      </c>
      <c r="B852" s="4" t="s">
        <v>2514</v>
      </c>
      <c r="C852" s="4">
        <v>130437.0</v>
      </c>
      <c r="D852" s="4" t="str">
        <f>HubVN_ID</f>
        <v>LECVNTL</v>
      </c>
      <c r="E852" s="4">
        <v>5.0</v>
      </c>
      <c r="F852" s="4">
        <v>1.6</v>
      </c>
      <c r="G852" s="5" t="s">
        <v>2515</v>
      </c>
      <c r="H852" s="4" t="s">
        <v>32</v>
      </c>
      <c r="I852" s="6">
        <v>134100.0</v>
      </c>
      <c r="J852" s="7">
        <v>44649.85833333333</v>
      </c>
      <c r="K852" s="8">
        <v>44654.652083333334</v>
      </c>
      <c r="L852" s="7">
        <v>44655.73402777778</v>
      </c>
      <c r="M852" s="4"/>
      <c r="N852" s="9" t="s">
        <v>33</v>
      </c>
      <c r="O852" s="4">
        <v>0.0</v>
      </c>
      <c r="P852" s="4" t="s">
        <v>34</v>
      </c>
      <c r="Q852" s="10">
        <v>3.0</v>
      </c>
      <c r="R852" s="11">
        <f>Enduser_Deliverytime-Order_Create_Time</f>
        <v>5.875694444</v>
      </c>
      <c r="S852" s="11">
        <f>Enduser_Plan_Deliverytime-Order_Create_Time</f>
        <v>4.79375</v>
      </c>
      <c r="T852" s="11">
        <f>Enduser_Deliverytime-HubVN_Pickup_Time</f>
        <v>0.07847222222</v>
      </c>
      <c r="U852" s="12">
        <f>HubVN_Receiving_Time-HubCN_Pickup_Time</f>
        <v>3.004166667</v>
      </c>
      <c r="V852" s="12">
        <f>Plan_HubVN_Receiving_Time-Plan_HubCN_Pickup_Time</f>
        <v>2.001388889</v>
      </c>
      <c r="W852" s="4" t="s">
        <v>49</v>
      </c>
      <c r="X852" s="13" t="str">
        <f>IF(LEFT(Khu_Vực,4)="Quận","Quận","Huyện")</f>
        <v>Quận</v>
      </c>
      <c r="Y852" s="13" t="str">
        <f>IFS(Grossweight&lt;=1,"A",AND(1&lt;Grossweight,Grossweight&lt;=2),"B",AND(2&lt;Grossweight,Grossweight&lt;=3),"C",AND(3&lt;Grossweight,Grossweight&lt;=4),"D",Grossweight&gt;=4,"E")</f>
        <v>B</v>
      </c>
      <c r="Z85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16000</v>
      </c>
      <c r="AA852"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85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17600</v>
      </c>
      <c r="AC852" s="14">
        <f>IF(Carrier_2="ECLogistics",0.167,IF(Carrier_2="LogExpress",0.139,0.104))</f>
        <v>0.104</v>
      </c>
    </row>
    <row r="853" ht="15.75" customHeight="1">
      <c r="A853" s="15" t="s">
        <v>2516</v>
      </c>
      <c r="B853" s="15" t="s">
        <v>2517</v>
      </c>
      <c r="C853" s="15">
        <v>130331.0</v>
      </c>
      <c r="D853" s="15" t="str">
        <f>HubVN_ID</f>
        <v>LECVNLB</v>
      </c>
      <c r="E853" s="15">
        <v>1.0</v>
      </c>
      <c r="F853" s="15">
        <v>0.1</v>
      </c>
      <c r="G853" s="16" t="s">
        <v>2518</v>
      </c>
      <c r="H853" s="15" t="s">
        <v>53</v>
      </c>
      <c r="I853" s="17">
        <v>0.0</v>
      </c>
      <c r="J853" s="18">
        <v>44648.85138888889</v>
      </c>
      <c r="K853" s="19">
        <v>44653.775</v>
      </c>
      <c r="L853" s="18">
        <v>44653.868055555555</v>
      </c>
      <c r="M853" s="15"/>
      <c r="N853" s="21" t="s">
        <v>33</v>
      </c>
      <c r="O853" s="15">
        <v>0.0</v>
      </c>
      <c r="P853" s="15" t="s">
        <v>34</v>
      </c>
      <c r="Q853" s="22">
        <v>3.0</v>
      </c>
      <c r="R853" s="23">
        <f>Enduser_Deliverytime-Order_Create_Time</f>
        <v>5.016666667</v>
      </c>
      <c r="S853" s="23">
        <f>Enduser_Plan_Deliverytime-Order_Create_Time</f>
        <v>4.923611111</v>
      </c>
      <c r="T853" s="23">
        <f>Enduser_Deliverytime-HubVN_Pickup_Time</f>
        <v>0.2444444444</v>
      </c>
      <c r="U853" s="24">
        <f>HubVN_Receiving_Time-HubCN_Pickup_Time</f>
        <v>4.002777778</v>
      </c>
      <c r="V853" s="24">
        <f>Plan_HubVN_Receiving_Time-Plan_HubCN_Pickup_Time</f>
        <v>3.50625</v>
      </c>
      <c r="W853" s="15" t="s">
        <v>679</v>
      </c>
      <c r="X853" s="25" t="str">
        <f>IF(LEFT(Khu_Vực,4)="Quận","Quận","Huyện")</f>
        <v>Huyện</v>
      </c>
      <c r="Y853" s="25" t="str">
        <f>IFS(Grossweight&lt;=1,"A",AND(1&lt;Grossweight,Grossweight&lt;=2),"B",AND(2&lt;Grossweight,Grossweight&lt;=3),"C",AND(3&lt;Grossweight,Grossweight&lt;=4),"D",Grossweight&gt;=4,"E")</f>
        <v>A</v>
      </c>
      <c r="Z85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800</v>
      </c>
      <c r="AA85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85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800</v>
      </c>
      <c r="AC853" s="26">
        <f>IF(Carrier_2="ECLogistics",0.167,IF(Carrier_2="LogExpress",0.139,0.104))</f>
        <v>0.167</v>
      </c>
    </row>
    <row r="854" ht="15.75" customHeight="1">
      <c r="A854" s="4" t="s">
        <v>2519</v>
      </c>
      <c r="B854" s="4" t="s">
        <v>2520</v>
      </c>
      <c r="C854" s="4">
        <v>130421.0</v>
      </c>
      <c r="D854" s="4" t="str">
        <f>HubVN_ID</f>
        <v>LECVNLB</v>
      </c>
      <c r="E854" s="4">
        <v>1.0</v>
      </c>
      <c r="F854" s="4">
        <v>1.5</v>
      </c>
      <c r="G854" s="5" t="s">
        <v>2521</v>
      </c>
      <c r="H854" s="4" t="s">
        <v>53</v>
      </c>
      <c r="I854" s="6">
        <v>0.0</v>
      </c>
      <c r="J854" s="7">
        <v>44651.58472222222</v>
      </c>
      <c r="K854" s="8">
        <v>44654.42569444444</v>
      </c>
      <c r="L854" s="7">
        <v>44657.59027777778</v>
      </c>
      <c r="M854" s="4"/>
      <c r="N854" s="9" t="s">
        <v>33</v>
      </c>
      <c r="O854" s="4">
        <v>0.0</v>
      </c>
      <c r="P854" s="4" t="s">
        <v>34</v>
      </c>
      <c r="Q854" s="10">
        <v>3.0</v>
      </c>
      <c r="R854" s="11">
        <f>Enduser_Deliverytime-Order_Create_Time</f>
        <v>6.005555556</v>
      </c>
      <c r="S854" s="11">
        <f>Enduser_Plan_Deliverytime-Order_Create_Time</f>
        <v>2.840972222</v>
      </c>
      <c r="T854" s="11">
        <f>Enduser_Deliverytime-HubVN_Pickup_Time</f>
        <v>0.2055555556</v>
      </c>
      <c r="U854" s="12">
        <f>HubVN_Receiving_Time-HubCN_Pickup_Time</f>
        <v>4.005555556</v>
      </c>
      <c r="V854" s="12">
        <f>Plan_HubVN_Receiving_Time-Plan_HubCN_Pickup_Time</f>
        <v>3.501388889</v>
      </c>
      <c r="W854" s="4" t="s">
        <v>93</v>
      </c>
      <c r="X854" s="13" t="str">
        <f>IF(LEFT(Khu_Vực,4)="Quận","Quận","Huyện")</f>
        <v>Quận</v>
      </c>
      <c r="Y854" s="13" t="str">
        <f>IFS(Grossweight&lt;=1,"A",AND(1&lt;Grossweight,Grossweight&lt;=2),"B",AND(2&lt;Grossweight,Grossweight&lt;=3),"C",AND(3&lt;Grossweight,Grossweight&lt;=4),"D",Grossweight&gt;=4,"E")</f>
        <v>B</v>
      </c>
      <c r="Z85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15000</v>
      </c>
      <c r="AA854"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85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16500</v>
      </c>
      <c r="AC854" s="14">
        <f>IF(Carrier_2="ECLogistics",0.167,IF(Carrier_2="LogExpress",0.139,0.104))</f>
        <v>0.104</v>
      </c>
    </row>
    <row r="855" ht="15.75" customHeight="1">
      <c r="A855" s="15" t="s">
        <v>2522</v>
      </c>
      <c r="B855" s="15" t="s">
        <v>2523</v>
      </c>
      <c r="C855" s="15">
        <v>130418.0</v>
      </c>
      <c r="D855" s="15" t="str">
        <f>HubVN_ID</f>
        <v>LECVNTL</v>
      </c>
      <c r="E855" s="15">
        <v>4.0</v>
      </c>
      <c r="F855" s="15">
        <v>1.3</v>
      </c>
      <c r="G855" s="16" t="s">
        <v>2524</v>
      </c>
      <c r="H855" s="15" t="s">
        <v>53</v>
      </c>
      <c r="I855" s="17">
        <v>0.0</v>
      </c>
      <c r="J855" s="18">
        <v>44648.73472222222</v>
      </c>
      <c r="K855" s="19">
        <v>44652.375</v>
      </c>
      <c r="L855" s="18">
        <v>44653.57986111111</v>
      </c>
      <c r="M855" s="15"/>
      <c r="N855" s="21" t="s">
        <v>33</v>
      </c>
      <c r="O855" s="15">
        <v>0.0</v>
      </c>
      <c r="P855" s="15" t="s">
        <v>34</v>
      </c>
      <c r="Q855" s="22">
        <v>4.0</v>
      </c>
      <c r="R855" s="23">
        <f>Enduser_Deliverytime-Order_Create_Time</f>
        <v>4.845138889</v>
      </c>
      <c r="S855" s="23">
        <f>Enduser_Plan_Deliverytime-Order_Create_Time</f>
        <v>3.640277778</v>
      </c>
      <c r="T855" s="23">
        <f>Enduser_Deliverytime-HubVN_Pickup_Time</f>
        <v>0.2027777778</v>
      </c>
      <c r="U855" s="24">
        <f>HubVN_Receiving_Time-HubCN_Pickup_Time</f>
        <v>3.005555556</v>
      </c>
      <c r="V855" s="24">
        <f>Plan_HubVN_Receiving_Time-Plan_HubCN_Pickup_Time</f>
        <v>1.500694444</v>
      </c>
      <c r="W855" s="15" t="s">
        <v>49</v>
      </c>
      <c r="X855" s="25" t="str">
        <f>IF(LEFT(Khu_Vực,4)="Quận","Quận","Huyện")</f>
        <v>Quận</v>
      </c>
      <c r="Y855" s="25" t="str">
        <f>IFS(Grossweight&lt;=1,"A",AND(1&lt;Grossweight,Grossweight&lt;=2),"B",AND(2&lt;Grossweight,Grossweight&lt;=3),"C",AND(3&lt;Grossweight,Grossweight&lt;=4),"D",Grossweight&gt;=4,"E")</f>
        <v>B</v>
      </c>
      <c r="Z85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13000</v>
      </c>
      <c r="AA855"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85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14300</v>
      </c>
      <c r="AC855" s="26">
        <f>IF(Carrier_2="ECLogistics",0.167,IF(Carrier_2="LogExpress",0.139,0.104))</f>
        <v>0.104</v>
      </c>
    </row>
    <row r="856" ht="15.75" customHeight="1">
      <c r="A856" s="4" t="s">
        <v>2525</v>
      </c>
      <c r="B856" s="4" t="s">
        <v>1078</v>
      </c>
      <c r="C856" s="4">
        <v>130344.0</v>
      </c>
      <c r="D856" s="4" t="str">
        <f>HubVN_ID</f>
        <v>LECVNHĐ</v>
      </c>
      <c r="E856" s="4">
        <v>3.0</v>
      </c>
      <c r="F856" s="4">
        <v>2.8</v>
      </c>
      <c r="G856" s="5" t="s">
        <v>2526</v>
      </c>
      <c r="H856" s="4" t="s">
        <v>32</v>
      </c>
      <c r="I856" s="6">
        <v>546800.0</v>
      </c>
      <c r="J856" s="7">
        <v>44648.84583333333</v>
      </c>
      <c r="K856" s="8">
        <v>44653.697222222225</v>
      </c>
      <c r="L856" s="7">
        <v>44653.85208333333</v>
      </c>
      <c r="M856" s="4"/>
      <c r="N856" s="9" t="s">
        <v>33</v>
      </c>
      <c r="O856" s="4">
        <v>0.0</v>
      </c>
      <c r="P856" s="4" t="s">
        <v>34</v>
      </c>
      <c r="Q856" s="10">
        <v>3.0</v>
      </c>
      <c r="R856" s="11">
        <f>Enduser_Deliverytime-Order_Create_Time</f>
        <v>5.00625</v>
      </c>
      <c r="S856" s="11">
        <f>Enduser_Plan_Deliverytime-Order_Create_Time</f>
        <v>4.851388889</v>
      </c>
      <c r="T856" s="11">
        <f>Enduser_Deliverytime-HubVN_Pickup_Time</f>
        <v>0.2479166667</v>
      </c>
      <c r="U856" s="12">
        <f>HubVN_Receiving_Time-HubCN_Pickup_Time</f>
        <v>4.003472222</v>
      </c>
      <c r="V856" s="12">
        <f>Plan_HubVN_Receiving_Time-Plan_HubCN_Pickup_Time</f>
        <v>3.004861111</v>
      </c>
      <c r="W856" s="4" t="s">
        <v>137</v>
      </c>
      <c r="X856" s="13" t="str">
        <f>IF(LEFT(Khu_Vực,4)="Quận","Quận","Huyện")</f>
        <v>Quận</v>
      </c>
      <c r="Y856" s="13" t="str">
        <f>IFS(Grossweight&lt;=1,"A",AND(1&lt;Grossweight,Grossweight&lt;=2),"B",AND(2&lt;Grossweight,Grossweight&lt;=3),"C",AND(3&lt;Grossweight,Grossweight&lt;=4),"D",Grossweight&gt;=4,"E")</f>
        <v>C</v>
      </c>
      <c r="Z85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28000</v>
      </c>
      <c r="AA85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85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28000</v>
      </c>
      <c r="AC856" s="14">
        <f>IF(Carrier_2="ECLogistics",0.167,IF(Carrier_2="LogExpress",0.139,0.104))</f>
        <v>0.167</v>
      </c>
    </row>
    <row r="857" ht="15.75" customHeight="1">
      <c r="A857" s="15" t="s">
        <v>2527</v>
      </c>
      <c r="B857" s="15" t="s">
        <v>2528</v>
      </c>
      <c r="C857" s="15">
        <v>130435.0</v>
      </c>
      <c r="D857" s="15" t="str">
        <f>HubVN_ID</f>
        <v>LECVNHĐ</v>
      </c>
      <c r="E857" s="15">
        <v>4.0</v>
      </c>
      <c r="F857" s="15">
        <v>1.9</v>
      </c>
      <c r="G857" s="16" t="s">
        <v>2529</v>
      </c>
      <c r="H857" s="15" t="s">
        <v>32</v>
      </c>
      <c r="I857" s="17">
        <v>29600.0</v>
      </c>
      <c r="J857" s="18">
        <v>44647.186111111114</v>
      </c>
      <c r="K857" s="19">
        <v>44653.67083333333</v>
      </c>
      <c r="L857" s="18">
        <v>44654.740277777775</v>
      </c>
      <c r="M857" s="15"/>
      <c r="N857" s="21" t="s">
        <v>33</v>
      </c>
      <c r="O857" s="15">
        <v>0.0</v>
      </c>
      <c r="P857" s="15" t="s">
        <v>34</v>
      </c>
      <c r="Q857" s="22">
        <v>1.0</v>
      </c>
      <c r="R857" s="23">
        <f>Enduser_Deliverytime-Order_Create_Time</f>
        <v>7.554166667</v>
      </c>
      <c r="S857" s="23">
        <f>Enduser_Plan_Deliverytime-Order_Create_Time</f>
        <v>6.484722222</v>
      </c>
      <c r="T857" s="23">
        <f>Enduser_Deliverytime-HubVN_Pickup_Time</f>
        <v>0.07986111111</v>
      </c>
      <c r="U857" s="24">
        <f>HubVN_Receiving_Time-HubCN_Pickup_Time</f>
        <v>3.50625</v>
      </c>
      <c r="V857" s="24">
        <f>Plan_HubVN_Receiving_Time-Plan_HubCN_Pickup_Time</f>
        <v>3.002083333</v>
      </c>
      <c r="W857" s="15" t="s">
        <v>45</v>
      </c>
      <c r="X857" s="25" t="str">
        <f>IF(LEFT(Khu_Vực,4)="Quận","Quận","Huyện")</f>
        <v>Quận</v>
      </c>
      <c r="Y857" s="25" t="str">
        <f>IFS(Grossweight&lt;=1,"A",AND(1&lt;Grossweight,Grossweight&lt;=2),"B",AND(2&lt;Grossweight,Grossweight&lt;=3),"C",AND(3&lt;Grossweight,Grossweight&lt;=4),"D",Grossweight&gt;=4,"E")</f>
        <v>B</v>
      </c>
      <c r="Z85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19000</v>
      </c>
      <c r="AA857"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85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20900</v>
      </c>
      <c r="AC857" s="26">
        <f>IF(Carrier_2="ECLogistics",0.167,IF(Carrier_2="LogExpress",0.139,0.104))</f>
        <v>0.104</v>
      </c>
    </row>
    <row r="858" ht="15.75" customHeight="1">
      <c r="A858" s="4" t="s">
        <v>2530</v>
      </c>
      <c r="B858" s="4" t="s">
        <v>2531</v>
      </c>
      <c r="C858" s="4">
        <v>130444.0</v>
      </c>
      <c r="D858" s="4" t="str">
        <f>HubVN_ID</f>
        <v>LECVNHĐ</v>
      </c>
      <c r="E858" s="4">
        <v>3.0</v>
      </c>
      <c r="F858" s="4">
        <v>3.9</v>
      </c>
      <c r="G858" s="5" t="s">
        <v>2532</v>
      </c>
      <c r="H858" s="4" t="s">
        <v>32</v>
      </c>
      <c r="I858" s="6">
        <v>170000.0</v>
      </c>
      <c r="J858" s="7">
        <v>44647.37777777778</v>
      </c>
      <c r="K858" s="8">
        <v>44652.44513888889</v>
      </c>
      <c r="L858" s="7">
        <v>44652.71527777778</v>
      </c>
      <c r="M858" s="4"/>
      <c r="N858" s="9" t="s">
        <v>33</v>
      </c>
      <c r="O858" s="4">
        <v>0.0</v>
      </c>
      <c r="P858" s="4" t="s">
        <v>34</v>
      </c>
      <c r="Q858" s="10">
        <v>3.0</v>
      </c>
      <c r="R858" s="11">
        <f>Enduser_Deliverytime-Order_Create_Time</f>
        <v>5.3375</v>
      </c>
      <c r="S858" s="11">
        <f>Enduser_Plan_Deliverytime-Order_Create_Time</f>
        <v>5.067361111</v>
      </c>
      <c r="T858" s="11">
        <f>Enduser_Deliverytime-HubVN_Pickup_Time</f>
        <v>0.07986111112</v>
      </c>
      <c r="U858" s="12">
        <f>HubVN_Receiving_Time-HubCN_Pickup_Time</f>
        <v>3.001388889</v>
      </c>
      <c r="V858" s="12">
        <f>Plan_HubVN_Receiving_Time-Plan_HubCN_Pickup_Time</f>
        <v>2.002777778</v>
      </c>
      <c r="W858" s="4" t="s">
        <v>137</v>
      </c>
      <c r="X858" s="13" t="str">
        <f>IF(LEFT(Khu_Vực,4)="Quận","Quận","Huyện")</f>
        <v>Quận</v>
      </c>
      <c r="Y858" s="13" t="str">
        <f>IFS(Grossweight&lt;=1,"A",AND(1&lt;Grossweight,Grossweight&lt;=2),"B",AND(2&lt;Grossweight,Grossweight&lt;=3),"C",AND(3&lt;Grossweight,Grossweight&lt;=4),"D",Grossweight&gt;=4,"E")</f>
        <v>D</v>
      </c>
      <c r="Z85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39000</v>
      </c>
      <c r="AA85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85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39000</v>
      </c>
      <c r="AC858" s="14">
        <f>IF(Carrier_2="ECLogistics",0.167,IF(Carrier_2="LogExpress",0.139,0.104))</f>
        <v>0.167</v>
      </c>
    </row>
    <row r="859" ht="15.75" customHeight="1">
      <c r="A859" s="15" t="s">
        <v>2533</v>
      </c>
      <c r="B859" s="15" t="s">
        <v>2534</v>
      </c>
      <c r="C859" s="15">
        <v>130400.0</v>
      </c>
      <c r="D859" s="15" t="str">
        <f>HubVN_ID</f>
        <v>LECVNLB</v>
      </c>
      <c r="E859" s="15">
        <v>1.0</v>
      </c>
      <c r="F859" s="15">
        <v>3.0</v>
      </c>
      <c r="G859" s="16" t="s">
        <v>2535</v>
      </c>
      <c r="H859" s="15" t="s">
        <v>32</v>
      </c>
      <c r="I859" s="17">
        <v>267000.0</v>
      </c>
      <c r="J859" s="18">
        <v>44649.177083333336</v>
      </c>
      <c r="K859" s="19">
        <v>44653.42152777778</v>
      </c>
      <c r="L859" s="18">
        <v>44654.623611111114</v>
      </c>
      <c r="M859" s="15"/>
      <c r="N859" s="21" t="s">
        <v>33</v>
      </c>
      <c r="O859" s="15">
        <v>0.0</v>
      </c>
      <c r="P859" s="15" t="s">
        <v>34</v>
      </c>
      <c r="Q859" s="22">
        <v>3.0</v>
      </c>
      <c r="R859" s="23">
        <f>Enduser_Deliverytime-Order_Create_Time</f>
        <v>5.446527778</v>
      </c>
      <c r="S859" s="23">
        <f>Enduser_Plan_Deliverytime-Order_Create_Time</f>
        <v>4.244444444</v>
      </c>
      <c r="T859" s="23">
        <f>Enduser_Deliverytime-HubVN_Pickup_Time</f>
        <v>0.20625</v>
      </c>
      <c r="U859" s="24">
        <f>HubVN_Receiving_Time-HubCN_Pickup_Time</f>
        <v>4.002777778</v>
      </c>
      <c r="V859" s="24">
        <f>Plan_HubVN_Receiving_Time-Plan_HubCN_Pickup_Time</f>
        <v>2.002083333</v>
      </c>
      <c r="W859" s="15" t="s">
        <v>93</v>
      </c>
      <c r="X859" s="25" t="str">
        <f>IF(LEFT(Khu_Vực,4)="Quận","Quận","Huyện")</f>
        <v>Quận</v>
      </c>
      <c r="Y859" s="25" t="str">
        <f>IFS(Grossweight&lt;=1,"A",AND(1&lt;Grossweight,Grossweight&lt;=2),"B",AND(2&lt;Grossweight,Grossweight&lt;=3),"C",AND(3&lt;Grossweight,Grossweight&lt;=4),"D",Grossweight&gt;=4,"E")</f>
        <v>C</v>
      </c>
      <c r="Z85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30000</v>
      </c>
      <c r="AA85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85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30000</v>
      </c>
      <c r="AC859" s="26">
        <f>IF(Carrier_2="ECLogistics",0.167,IF(Carrier_2="LogExpress",0.139,0.104))</f>
        <v>0.167</v>
      </c>
    </row>
    <row r="860" ht="15.75" customHeight="1">
      <c r="A860" s="4" t="s">
        <v>2536</v>
      </c>
      <c r="B860" s="4" t="s">
        <v>2537</v>
      </c>
      <c r="C860" s="4">
        <v>130171.0</v>
      </c>
      <c r="D860" s="4" t="str">
        <f>HubVN_ID</f>
        <v>LECVNLB</v>
      </c>
      <c r="E860" s="4">
        <v>4.0</v>
      </c>
      <c r="F860" s="4">
        <v>1.2</v>
      </c>
      <c r="G860" s="5" t="s">
        <v>2538</v>
      </c>
      <c r="H860" s="4" t="s">
        <v>32</v>
      </c>
      <c r="I860" s="6">
        <v>564300.0</v>
      </c>
      <c r="J860" s="7">
        <v>44647.33611111111</v>
      </c>
      <c r="K860" s="8">
        <v>44652.76666666667</v>
      </c>
      <c r="L860" s="7">
        <v>44653.58472222222</v>
      </c>
      <c r="M860" s="4"/>
      <c r="N860" s="9" t="s">
        <v>33</v>
      </c>
      <c r="O860" s="4">
        <v>0.0</v>
      </c>
      <c r="P860" s="4" t="s">
        <v>34</v>
      </c>
      <c r="Q860" s="10">
        <v>2.0</v>
      </c>
      <c r="R860" s="11">
        <f>Enduser_Deliverytime-Order_Create_Time</f>
        <v>6.248611111</v>
      </c>
      <c r="S860" s="11">
        <f>Enduser_Plan_Deliverytime-Order_Create_Time</f>
        <v>5.430555556</v>
      </c>
      <c r="T860" s="11">
        <f>Enduser_Deliverytime-HubVN_Pickup_Time</f>
        <v>0.2055555556</v>
      </c>
      <c r="U860" s="12">
        <f>HubVN_Receiving_Time-HubCN_Pickup_Time</f>
        <v>2.002083333</v>
      </c>
      <c r="V860" s="12">
        <f>Plan_HubVN_Receiving_Time-Plan_HubCN_Pickup_Time</f>
        <v>3.503472222</v>
      </c>
      <c r="W860" s="4" t="s">
        <v>679</v>
      </c>
      <c r="X860" s="13" t="str">
        <f>IF(LEFT(Khu_Vực,4)="Quận","Quận","Huyện")</f>
        <v>Huyện</v>
      </c>
      <c r="Y860" s="13" t="str">
        <f>IFS(Grossweight&lt;=1,"A",AND(1&lt;Grossweight,Grossweight&lt;=2),"B",AND(2&lt;Grossweight,Grossweight&lt;=3),"C",AND(3&lt;Grossweight,Grossweight&lt;=4),"D",Grossweight&gt;=4,"E")</f>
        <v>B</v>
      </c>
      <c r="Z86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12000</v>
      </c>
      <c r="AA86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86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12000</v>
      </c>
      <c r="AC860" s="14">
        <f>IF(Carrier_2="ECLogistics",0.167,IF(Carrier_2="LogExpress",0.139,0.104))</f>
        <v>0.167</v>
      </c>
    </row>
    <row r="861" ht="15.75" customHeight="1">
      <c r="A861" s="15" t="s">
        <v>2539</v>
      </c>
      <c r="B861" s="15" t="s">
        <v>2540</v>
      </c>
      <c r="C861" s="15">
        <v>130320.0</v>
      </c>
      <c r="D861" s="15" t="str">
        <f>HubVN_ID</f>
        <v>LECVNHĐ</v>
      </c>
      <c r="E861" s="15">
        <v>4.0</v>
      </c>
      <c r="F861" s="15">
        <v>1.2</v>
      </c>
      <c r="G861" s="16" t="s">
        <v>2541</v>
      </c>
      <c r="H861" s="15" t="s">
        <v>32</v>
      </c>
      <c r="I861" s="17">
        <v>103000.0</v>
      </c>
      <c r="J861" s="18">
        <v>44647.71805555555</v>
      </c>
      <c r="K861" s="19">
        <v>44653.68263888889</v>
      </c>
      <c r="L861" s="18">
        <v>44654.584027777775</v>
      </c>
      <c r="M861" s="15"/>
      <c r="N861" s="21" t="s">
        <v>33</v>
      </c>
      <c r="O861" s="15">
        <v>0.0</v>
      </c>
      <c r="P861" s="15" t="s">
        <v>34</v>
      </c>
      <c r="Q861" s="22">
        <v>2.0</v>
      </c>
      <c r="R861" s="23">
        <f>Enduser_Deliverytime-Order_Create_Time</f>
        <v>6.865972222</v>
      </c>
      <c r="S861" s="23">
        <f>Enduser_Plan_Deliverytime-Order_Create_Time</f>
        <v>5.964583333</v>
      </c>
      <c r="T861" s="23">
        <f>Enduser_Deliverytime-HubVN_Pickup_Time</f>
        <v>0.2020833333</v>
      </c>
      <c r="U861" s="24">
        <f>HubVN_Receiving_Time-HubCN_Pickup_Time</f>
        <v>4.004861111</v>
      </c>
      <c r="V861" s="24">
        <f>Plan_HubVN_Receiving_Time-Plan_HubCN_Pickup_Time</f>
        <v>3.003472222</v>
      </c>
      <c r="W861" s="15" t="s">
        <v>137</v>
      </c>
      <c r="X861" s="25" t="str">
        <f>IF(LEFT(Khu_Vực,4)="Quận","Quận","Huyện")</f>
        <v>Quận</v>
      </c>
      <c r="Y861" s="25" t="str">
        <f>IFS(Grossweight&lt;=1,"A",AND(1&lt;Grossweight,Grossweight&lt;=2),"B",AND(2&lt;Grossweight,Grossweight&lt;=3),"C",AND(3&lt;Grossweight,Grossweight&lt;=4),"D",Grossweight&gt;=4,"E")</f>
        <v>B</v>
      </c>
      <c r="Z86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12000</v>
      </c>
      <c r="AA861"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86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13200</v>
      </c>
      <c r="AC861" s="26">
        <f>IF(Carrier_2="ECLogistics",0.167,IF(Carrier_2="LogExpress",0.139,0.104))</f>
        <v>0.104</v>
      </c>
    </row>
    <row r="862" ht="15.75" customHeight="1">
      <c r="A862" s="4" t="s">
        <v>2542</v>
      </c>
      <c r="B862" s="4" t="s">
        <v>1185</v>
      </c>
      <c r="C862" s="4">
        <v>130405.0</v>
      </c>
      <c r="D862" s="4" t="str">
        <f>HubVN_ID</f>
        <v>LECVNTL</v>
      </c>
      <c r="E862" s="4">
        <v>4.0</v>
      </c>
      <c r="F862" s="4">
        <v>1.3</v>
      </c>
      <c r="G862" s="5" t="s">
        <v>2543</v>
      </c>
      <c r="H862" s="4" t="s">
        <v>32</v>
      </c>
      <c r="I862" s="6">
        <v>258500.0</v>
      </c>
      <c r="J862" s="7">
        <v>44649.822916666664</v>
      </c>
      <c r="K862" s="8">
        <v>44655.447222222225</v>
      </c>
      <c r="L862" s="7">
        <v>44655.74513888889</v>
      </c>
      <c r="M862" s="4"/>
      <c r="N862" s="9" t="s">
        <v>33</v>
      </c>
      <c r="O862" s="4">
        <v>0.0</v>
      </c>
      <c r="P862" s="4" t="s">
        <v>64</v>
      </c>
      <c r="Q862" s="10">
        <v>3.0</v>
      </c>
      <c r="R862" s="11">
        <f>Enduser_Deliverytime-Order_Create_Time</f>
        <v>5.922222222</v>
      </c>
      <c r="S862" s="11">
        <f>Enduser_Plan_Deliverytime-Order_Create_Time</f>
        <v>5.624305556</v>
      </c>
      <c r="T862" s="11">
        <f>Enduser_Deliverytime-HubVN_Pickup_Time</f>
        <v>0.1222222222</v>
      </c>
      <c r="U862" s="12">
        <f>HubVN_Receiving_Time-HubCN_Pickup_Time</f>
        <v>3.000694444</v>
      </c>
      <c r="V862" s="12">
        <f>Plan_HubVN_Receiving_Time-Plan_HubCN_Pickup_Time</f>
        <v>1.502777778</v>
      </c>
      <c r="W862" s="4" t="s">
        <v>622</v>
      </c>
      <c r="X862" s="13" t="str">
        <f>IF(LEFT(Khu_Vực,4)="Quận","Quận","Huyện")</f>
        <v>Huyện</v>
      </c>
      <c r="Y862" s="13" t="str">
        <f>IFS(Grossweight&lt;=1,"A",AND(1&lt;Grossweight,Grossweight&lt;=2),"B",AND(2&lt;Grossweight,Grossweight&lt;=3),"C",AND(3&lt;Grossweight,Grossweight&lt;=4),"D",Grossweight&gt;=4,"E")</f>
        <v>B</v>
      </c>
      <c r="Z86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14300</v>
      </c>
      <c r="AA862"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86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13000</v>
      </c>
      <c r="AC862" s="14">
        <f>IF(Carrier_2="ECLogistics",0.167,IF(Carrier_2="LogExpress",0.139,0.104))</f>
        <v>0.167</v>
      </c>
    </row>
    <row r="863" ht="15.75" customHeight="1">
      <c r="A863" s="15" t="s">
        <v>2544</v>
      </c>
      <c r="B863" s="15" t="s">
        <v>2545</v>
      </c>
      <c r="C863" s="15">
        <v>130352.0</v>
      </c>
      <c r="D863" s="15" t="str">
        <f>HubVN_ID</f>
        <v>LECVNTL</v>
      </c>
      <c r="E863" s="15">
        <v>2.0</v>
      </c>
      <c r="F863" s="15">
        <v>0.1</v>
      </c>
      <c r="G863" s="16" t="s">
        <v>2546</v>
      </c>
      <c r="H863" s="15" t="s">
        <v>32</v>
      </c>
      <c r="I863" s="17">
        <v>112000.0</v>
      </c>
      <c r="J863" s="18">
        <v>44646.63263888889</v>
      </c>
      <c r="K863" s="19">
        <v>44651.67083333333</v>
      </c>
      <c r="L863" s="18">
        <v>44652.481944444444</v>
      </c>
      <c r="M863" s="15"/>
      <c r="N863" s="21" t="s">
        <v>33</v>
      </c>
      <c r="O863" s="15">
        <v>0.0</v>
      </c>
      <c r="P863" s="15" t="s">
        <v>40</v>
      </c>
      <c r="Q863" s="22">
        <v>3.0</v>
      </c>
      <c r="R863" s="23">
        <f>Enduser_Deliverytime-Order_Create_Time</f>
        <v>5.849305556</v>
      </c>
      <c r="S863" s="23">
        <f>Enduser_Plan_Deliverytime-Order_Create_Time</f>
        <v>5.038194444</v>
      </c>
      <c r="T863" s="23">
        <f>Enduser_Deliverytime-HubVN_Pickup_Time</f>
        <v>0.1222222222</v>
      </c>
      <c r="U863" s="24">
        <f>HubVN_Receiving_Time-HubCN_Pickup_Time</f>
        <v>5.002777778</v>
      </c>
      <c r="V863" s="24">
        <f>Plan_HubVN_Receiving_Time-Plan_HubCN_Pickup_Time</f>
        <v>3.00625</v>
      </c>
      <c r="W863" s="15" t="s">
        <v>622</v>
      </c>
      <c r="X863" s="25" t="str">
        <f>IF(LEFT(Khu_Vực,4)="Quận","Quận","Huyện")</f>
        <v>Huyện</v>
      </c>
      <c r="Y863" s="25" t="str">
        <f>IFS(Grossweight&lt;=1,"A",AND(1&lt;Grossweight,Grossweight&lt;=2),"B",AND(2&lt;Grossweight,Grossweight&lt;=3),"C",AND(3&lt;Grossweight,Grossweight&lt;=4),"D",Grossweight&gt;=4,"E")</f>
        <v>A</v>
      </c>
      <c r="Z86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2500</v>
      </c>
      <c r="AA86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86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800</v>
      </c>
      <c r="AC863" s="26">
        <f>IF(Carrier_2="ECLogistics",0.167,IF(Carrier_2="LogExpress",0.139,0.104))</f>
        <v>0.167</v>
      </c>
    </row>
    <row r="864" ht="15.75" customHeight="1">
      <c r="A864" s="4" t="s">
        <v>2547</v>
      </c>
      <c r="B864" s="4" t="s">
        <v>139</v>
      </c>
      <c r="C864" s="4">
        <v>130352.0</v>
      </c>
      <c r="D864" s="4" t="str">
        <f>HubVN_ID</f>
        <v>LECVNLB</v>
      </c>
      <c r="E864" s="4">
        <v>5.0</v>
      </c>
      <c r="F864" s="4">
        <v>3.0</v>
      </c>
      <c r="G864" s="5" t="s">
        <v>2548</v>
      </c>
      <c r="H864" s="4" t="s">
        <v>32</v>
      </c>
      <c r="I864" s="6">
        <v>612700.0</v>
      </c>
      <c r="J864" s="7">
        <v>44649.85486111111</v>
      </c>
      <c r="K864" s="8">
        <v>44655.657638888886</v>
      </c>
      <c r="L864" s="7">
        <v>44655.80625</v>
      </c>
      <c r="M864" s="4"/>
      <c r="N864" s="9" t="s">
        <v>33</v>
      </c>
      <c r="O864" s="4">
        <v>0.0</v>
      </c>
      <c r="P864" s="4" t="s">
        <v>40</v>
      </c>
      <c r="Q864" s="10">
        <v>3.0</v>
      </c>
      <c r="R864" s="11">
        <f>Enduser_Deliverytime-Order_Create_Time</f>
        <v>5.951388889</v>
      </c>
      <c r="S864" s="11">
        <f>Enduser_Plan_Deliverytime-Order_Create_Time</f>
        <v>5.802777778</v>
      </c>
      <c r="T864" s="11">
        <f>Enduser_Deliverytime-HubVN_Pickup_Time</f>
        <v>0.1701388889</v>
      </c>
      <c r="U864" s="12">
        <f>HubVN_Receiving_Time-HubCN_Pickup_Time</f>
        <v>3.00625</v>
      </c>
      <c r="V864" s="12">
        <f>Plan_HubVN_Receiving_Time-Plan_HubCN_Pickup_Time</f>
        <v>2.004861111</v>
      </c>
      <c r="W864" s="4" t="s">
        <v>97</v>
      </c>
      <c r="X864" s="13" t="str">
        <f>IF(LEFT(Khu_Vực,4)="Quận","Quận","Huyện")</f>
        <v>Quận</v>
      </c>
      <c r="Y864" s="13" t="str">
        <f>IFS(Grossweight&lt;=1,"A",AND(1&lt;Grossweight,Grossweight&lt;=2),"B",AND(2&lt;Grossweight,Grossweight&lt;=3),"C",AND(3&lt;Grossweight,Grossweight&lt;=4),"D",Grossweight&gt;=4,"E")</f>
        <v>C</v>
      </c>
      <c r="Z86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60000</v>
      </c>
      <c r="AA86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86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30000</v>
      </c>
      <c r="AC864" s="14">
        <f>IF(Carrier_2="ECLogistics",0.167,IF(Carrier_2="LogExpress",0.139,0.104))</f>
        <v>0.167</v>
      </c>
    </row>
    <row r="865" ht="15.75" customHeight="1">
      <c r="A865" s="15" t="s">
        <v>2549</v>
      </c>
      <c r="B865" s="15" t="s">
        <v>2550</v>
      </c>
      <c r="C865" s="15">
        <v>130348.0</v>
      </c>
      <c r="D865" s="15" t="str">
        <f>HubVN_ID</f>
        <v>LECVNTL</v>
      </c>
      <c r="E865" s="15">
        <v>5.0</v>
      </c>
      <c r="F865" s="15">
        <v>0.3</v>
      </c>
      <c r="G865" s="16" t="s">
        <v>2551</v>
      </c>
      <c r="H865" s="15" t="s">
        <v>32</v>
      </c>
      <c r="I865" s="17">
        <v>127500.0</v>
      </c>
      <c r="J865" s="18">
        <v>44650.35555555556</v>
      </c>
      <c r="K865" s="19">
        <v>44654.70277777778</v>
      </c>
      <c r="L865" s="18">
        <v>44655.81041666667</v>
      </c>
      <c r="M865" s="15"/>
      <c r="N865" s="21" t="s">
        <v>33</v>
      </c>
      <c r="O865" s="15">
        <v>0.0</v>
      </c>
      <c r="P865" s="15" t="s">
        <v>40</v>
      </c>
      <c r="Q865" s="22">
        <v>3.0</v>
      </c>
      <c r="R865" s="23">
        <f>Enduser_Deliverytime-Order_Create_Time</f>
        <v>5.454861111</v>
      </c>
      <c r="S865" s="23">
        <f>Enduser_Plan_Deliverytime-Order_Create_Time</f>
        <v>4.347222222</v>
      </c>
      <c r="T865" s="23">
        <f>Enduser_Deliverytime-HubVN_Pickup_Time</f>
        <v>0.1694444444</v>
      </c>
      <c r="U865" s="24">
        <f>HubVN_Receiving_Time-HubCN_Pickup_Time</f>
        <v>3.000694444</v>
      </c>
      <c r="V865" s="24">
        <f>Plan_HubVN_Receiving_Time-Plan_HubCN_Pickup_Time</f>
        <v>3.001388889</v>
      </c>
      <c r="W865" s="15" t="s">
        <v>622</v>
      </c>
      <c r="X865" s="25" t="str">
        <f>IF(LEFT(Khu_Vực,4)="Quận","Quận","Huyện")</f>
        <v>Huyện</v>
      </c>
      <c r="Y865" s="25" t="str">
        <f>IFS(Grossweight&lt;=1,"A",AND(1&lt;Grossweight,Grossweight&lt;=2),"B",AND(2&lt;Grossweight,Grossweight&lt;=3),"C",AND(3&lt;Grossweight,Grossweight&lt;=4),"D",Grossweight&gt;=4,"E")</f>
        <v>A</v>
      </c>
      <c r="Z86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7500</v>
      </c>
      <c r="AA86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86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3000</v>
      </c>
      <c r="AC865" s="26">
        <f>IF(Carrier_2="ECLogistics",0.167,IF(Carrier_2="LogExpress",0.139,0.104))</f>
        <v>0.167</v>
      </c>
    </row>
    <row r="866" ht="15.75" customHeight="1">
      <c r="A866" s="4" t="s">
        <v>2552</v>
      </c>
      <c r="B866" s="4" t="s">
        <v>2553</v>
      </c>
      <c r="C866" s="4">
        <v>130429.0</v>
      </c>
      <c r="D866" s="4" t="str">
        <f>HubVN_ID</f>
        <v>LECVNLB</v>
      </c>
      <c r="E866" s="4">
        <v>5.0</v>
      </c>
      <c r="F866" s="4">
        <v>3.5</v>
      </c>
      <c r="G866" s="5" t="s">
        <v>2554</v>
      </c>
      <c r="H866" s="4" t="s">
        <v>32</v>
      </c>
      <c r="I866" s="6">
        <v>79100.0</v>
      </c>
      <c r="J866" s="7">
        <v>44645.381944444445</v>
      </c>
      <c r="K866" s="8">
        <v>44652.404861111114</v>
      </c>
      <c r="L866" s="7">
        <v>44652.66875</v>
      </c>
      <c r="M866" s="4"/>
      <c r="N866" s="9" t="s">
        <v>33</v>
      </c>
      <c r="O866" s="4">
        <v>0.0</v>
      </c>
      <c r="P866" s="4" t="s">
        <v>40</v>
      </c>
      <c r="Q866" s="10">
        <v>1.0</v>
      </c>
      <c r="R866" s="11">
        <f>Enduser_Deliverytime-Order_Create_Time</f>
        <v>7.286805556</v>
      </c>
      <c r="S866" s="11">
        <f>Enduser_Plan_Deliverytime-Order_Create_Time</f>
        <v>7.022916667</v>
      </c>
      <c r="T866" s="11">
        <f>Enduser_Deliverytime-HubVN_Pickup_Time</f>
        <v>0.08888888889</v>
      </c>
      <c r="U866" s="12">
        <f>HubVN_Receiving_Time-HubCN_Pickup_Time</f>
        <v>3.002777778</v>
      </c>
      <c r="V866" s="12">
        <f>Plan_HubVN_Receiving_Time-Plan_HubCN_Pickup_Time</f>
        <v>3.504861111</v>
      </c>
      <c r="W866" s="4" t="s">
        <v>97</v>
      </c>
      <c r="X866" s="13" t="str">
        <f>IF(LEFT(Khu_Vực,4)="Quận","Quận","Huyện")</f>
        <v>Quận</v>
      </c>
      <c r="Y866" s="13" t="str">
        <f>IFS(Grossweight&lt;=1,"A",AND(1&lt;Grossweight,Grossweight&lt;=2),"B",AND(2&lt;Grossweight,Grossweight&lt;=3),"C",AND(3&lt;Grossweight,Grossweight&lt;=4),"D",Grossweight&gt;=4,"E")</f>
        <v>D</v>
      </c>
      <c r="Z86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61250</v>
      </c>
      <c r="AA86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86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35000</v>
      </c>
      <c r="AC866" s="14">
        <f>IF(Carrier_2="ECLogistics",0.167,IF(Carrier_2="LogExpress",0.139,0.104))</f>
        <v>0.167</v>
      </c>
    </row>
    <row r="867" ht="15.75" customHeight="1">
      <c r="A867" s="15" t="s">
        <v>2555</v>
      </c>
      <c r="B867" s="15" t="s">
        <v>2556</v>
      </c>
      <c r="C867" s="15">
        <v>130166.0</v>
      </c>
      <c r="D867" s="15" t="str">
        <f>HubVN_ID</f>
        <v>LECVNTL</v>
      </c>
      <c r="E867" s="15">
        <v>3.0</v>
      </c>
      <c r="F867" s="15">
        <v>1.6</v>
      </c>
      <c r="G867" s="16" t="s">
        <v>2557</v>
      </c>
      <c r="H867" s="15" t="s">
        <v>32</v>
      </c>
      <c r="I867" s="17">
        <v>58900.0</v>
      </c>
      <c r="J867" s="18">
        <v>44649.33611111111</v>
      </c>
      <c r="K867" s="19">
        <v>44655.41736111111</v>
      </c>
      <c r="L867" s="18">
        <v>44655.72152777778</v>
      </c>
      <c r="M867" s="15"/>
      <c r="N867" s="21" t="s">
        <v>33</v>
      </c>
      <c r="O867" s="15">
        <v>0.0</v>
      </c>
      <c r="P867" s="15" t="s">
        <v>34</v>
      </c>
      <c r="Q867" s="22">
        <v>2.0</v>
      </c>
      <c r="R867" s="23">
        <f>Enduser_Deliverytime-Order_Create_Time</f>
        <v>6.385416667</v>
      </c>
      <c r="S867" s="23">
        <f>Enduser_Plan_Deliverytime-Order_Create_Time</f>
        <v>6.08125</v>
      </c>
      <c r="T867" s="23">
        <f>Enduser_Deliverytime-HubVN_Pickup_Time</f>
        <v>0.08125</v>
      </c>
      <c r="U867" s="24">
        <f>HubVN_Receiving_Time-HubCN_Pickup_Time</f>
        <v>2.502083333</v>
      </c>
      <c r="V867" s="24">
        <f>Plan_HubVN_Receiving_Time-Plan_HubCN_Pickup_Time</f>
        <v>3.004861111</v>
      </c>
      <c r="W867" s="15" t="s">
        <v>622</v>
      </c>
      <c r="X867" s="25" t="str">
        <f>IF(LEFT(Khu_Vực,4)="Quận","Quận","Huyện")</f>
        <v>Huyện</v>
      </c>
      <c r="Y867" s="25" t="str">
        <f>IFS(Grossweight&lt;=1,"A",AND(1&lt;Grossweight,Grossweight&lt;=2),"B",AND(2&lt;Grossweight,Grossweight&lt;=3),"C",AND(3&lt;Grossweight,Grossweight&lt;=4),"D",Grossweight&gt;=4,"E")</f>
        <v>B</v>
      </c>
      <c r="Z86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16000</v>
      </c>
      <c r="AA867"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86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16000</v>
      </c>
      <c r="AC867" s="26">
        <f>IF(Carrier_2="ECLogistics",0.167,IF(Carrier_2="LogExpress",0.139,0.104))</f>
        <v>0.167</v>
      </c>
    </row>
    <row r="868" ht="15.75" customHeight="1">
      <c r="A868" s="4" t="s">
        <v>2558</v>
      </c>
      <c r="B868" s="4" t="s">
        <v>2559</v>
      </c>
      <c r="C868" s="4">
        <v>130407.0</v>
      </c>
      <c r="D868" s="4" t="str">
        <f>HubVN_ID</f>
        <v>LECVNLB</v>
      </c>
      <c r="E868" s="4">
        <v>3.0</v>
      </c>
      <c r="F868" s="4">
        <v>2.0</v>
      </c>
      <c r="G868" s="5" t="s">
        <v>2560</v>
      </c>
      <c r="H868" s="4" t="s">
        <v>32</v>
      </c>
      <c r="I868" s="6">
        <v>239000.0</v>
      </c>
      <c r="J868" s="7">
        <v>44646.58819444444</v>
      </c>
      <c r="K868" s="8">
        <v>44651.68263888889</v>
      </c>
      <c r="L868" s="7">
        <v>44652.46666666667</v>
      </c>
      <c r="M868" s="4"/>
      <c r="N868" s="9" t="s">
        <v>33</v>
      </c>
      <c r="O868" s="4">
        <v>0.0</v>
      </c>
      <c r="P868" s="4" t="s">
        <v>40</v>
      </c>
      <c r="Q868" s="10">
        <v>3.0</v>
      </c>
      <c r="R868" s="11">
        <f>Enduser_Deliverytime-Order_Create_Time</f>
        <v>5.878472222</v>
      </c>
      <c r="S868" s="11">
        <f>Enduser_Plan_Deliverytime-Order_Create_Time</f>
        <v>5.094444444</v>
      </c>
      <c r="T868" s="11">
        <f>Enduser_Deliverytime-HubVN_Pickup_Time</f>
        <v>0.1215277778</v>
      </c>
      <c r="U868" s="12">
        <f>HubVN_Receiving_Time-HubCN_Pickup_Time</f>
        <v>5.003472222</v>
      </c>
      <c r="V868" s="12">
        <f>Plan_HubVN_Receiving_Time-Plan_HubCN_Pickup_Time</f>
        <v>2.005555556</v>
      </c>
      <c r="W868" s="4" t="s">
        <v>93</v>
      </c>
      <c r="X868" s="13" t="str">
        <f>IF(LEFT(Khu_Vực,4)="Quận","Quận","Huyện")</f>
        <v>Quận</v>
      </c>
      <c r="Y868" s="13" t="str">
        <f>IFS(Grossweight&lt;=1,"A",AND(1&lt;Grossweight,Grossweight&lt;=2),"B",AND(2&lt;Grossweight,Grossweight&lt;=3),"C",AND(3&lt;Grossweight,Grossweight&lt;=4),"D",Grossweight&gt;=4,"E")</f>
        <v>B</v>
      </c>
      <c r="Z86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40000</v>
      </c>
      <c r="AA868"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86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22000</v>
      </c>
      <c r="AC868" s="14">
        <f>IF(Carrier_2="ECLogistics",0.167,IF(Carrier_2="LogExpress",0.139,0.104))</f>
        <v>0.104</v>
      </c>
    </row>
    <row r="869" ht="15.75" customHeight="1">
      <c r="A869" s="15" t="s">
        <v>2561</v>
      </c>
      <c r="B869" s="15" t="s">
        <v>2562</v>
      </c>
      <c r="C869" s="15">
        <v>130419.0</v>
      </c>
      <c r="D869" s="15" t="str">
        <f>HubVN_ID</f>
        <v>LECVNHĐ</v>
      </c>
      <c r="E869" s="15">
        <v>3.0</v>
      </c>
      <c r="F869" s="15">
        <v>1.3</v>
      </c>
      <c r="G869" s="16" t="s">
        <v>2563</v>
      </c>
      <c r="H869" s="15" t="s">
        <v>32</v>
      </c>
      <c r="I869" s="17">
        <v>42000.0</v>
      </c>
      <c r="J869" s="18">
        <v>44646.669444444444</v>
      </c>
      <c r="K869" s="19">
        <v>44653.66736111111</v>
      </c>
      <c r="L869" s="18">
        <v>44654.73333333333</v>
      </c>
      <c r="M869" s="15"/>
      <c r="N869" s="21" t="s">
        <v>33</v>
      </c>
      <c r="O869" s="15">
        <v>0.0</v>
      </c>
      <c r="P869" s="15" t="s">
        <v>64</v>
      </c>
      <c r="Q869" s="22">
        <v>1.0</v>
      </c>
      <c r="R869" s="23">
        <f>Enduser_Deliverytime-Order_Create_Time</f>
        <v>8.063888889</v>
      </c>
      <c r="S869" s="23">
        <f>Enduser_Plan_Deliverytime-Order_Create_Time</f>
        <v>6.997916667</v>
      </c>
      <c r="T869" s="23">
        <f>Enduser_Deliverytime-HubVN_Pickup_Time</f>
        <v>0.11875</v>
      </c>
      <c r="U869" s="24">
        <f>HubVN_Receiving_Time-HubCN_Pickup_Time</f>
        <v>3.505555556</v>
      </c>
      <c r="V869" s="24">
        <f>Plan_HubVN_Receiving_Time-Plan_HubCN_Pickup_Time</f>
        <v>2.001388889</v>
      </c>
      <c r="W869" s="15" t="s">
        <v>137</v>
      </c>
      <c r="X869" s="25" t="str">
        <f>IF(LEFT(Khu_Vực,4)="Quận","Quận","Huyện")</f>
        <v>Quận</v>
      </c>
      <c r="Y869" s="25" t="str">
        <f>IFS(Grossweight&lt;=1,"A",AND(1&lt;Grossweight,Grossweight&lt;=2),"B",AND(2&lt;Grossweight,Grossweight&lt;=3),"C",AND(3&lt;Grossweight,Grossweight&lt;=4),"D",Grossweight&gt;=4,"E")</f>
        <v>B</v>
      </c>
      <c r="Z86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14300</v>
      </c>
      <c r="AA869"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86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14300</v>
      </c>
      <c r="AC869" s="26">
        <f>IF(Carrier_2="ECLogistics",0.167,IF(Carrier_2="LogExpress",0.139,0.104))</f>
        <v>0.104</v>
      </c>
    </row>
    <row r="870" ht="15.75" customHeight="1">
      <c r="A870" s="4" t="s">
        <v>2564</v>
      </c>
      <c r="B870" s="4" t="s">
        <v>2565</v>
      </c>
      <c r="C870" s="4">
        <v>130317.0</v>
      </c>
      <c r="D870" s="4" t="str">
        <f>HubVN_ID</f>
        <v>LECVNLB</v>
      </c>
      <c r="E870" s="4">
        <v>4.0</v>
      </c>
      <c r="F870" s="4">
        <v>1.9</v>
      </c>
      <c r="G870" s="5" t="s">
        <v>2566</v>
      </c>
      <c r="H870" s="4" t="s">
        <v>32</v>
      </c>
      <c r="I870" s="6">
        <v>131450.0</v>
      </c>
      <c r="J870" s="7">
        <v>44647.86388888889</v>
      </c>
      <c r="K870" s="8">
        <v>44653.649305555555</v>
      </c>
      <c r="L870" s="7">
        <v>44653.84444444445</v>
      </c>
      <c r="M870" s="4"/>
      <c r="N870" s="9" t="s">
        <v>33</v>
      </c>
      <c r="O870" s="4">
        <v>0.0</v>
      </c>
      <c r="P870" s="4" t="s">
        <v>34</v>
      </c>
      <c r="Q870" s="10">
        <v>3.0</v>
      </c>
      <c r="R870" s="11">
        <f>Enduser_Deliverytime-Order_Create_Time</f>
        <v>5.980555556</v>
      </c>
      <c r="S870" s="11">
        <f>Enduser_Plan_Deliverytime-Order_Create_Time</f>
        <v>5.785416667</v>
      </c>
      <c r="T870" s="11">
        <f>Enduser_Deliverytime-HubVN_Pickup_Time</f>
        <v>0.2451388889</v>
      </c>
      <c r="U870" s="12">
        <f>HubVN_Receiving_Time-HubCN_Pickup_Time</f>
        <v>4.00625</v>
      </c>
      <c r="V870" s="12">
        <f>Plan_HubVN_Receiving_Time-Plan_HubCN_Pickup_Time</f>
        <v>3.50625</v>
      </c>
      <c r="W870" s="4" t="s">
        <v>57</v>
      </c>
      <c r="X870" s="13" t="str">
        <f>IF(LEFT(Khu_Vực,4)="Quận","Quận","Huyện")</f>
        <v>Quận</v>
      </c>
      <c r="Y870" s="13" t="str">
        <f>IFS(Grossweight&lt;=1,"A",AND(1&lt;Grossweight,Grossweight&lt;=2),"B",AND(2&lt;Grossweight,Grossweight&lt;=3),"C",AND(3&lt;Grossweight,Grossweight&lt;=4),"D",Grossweight&gt;=4,"E")</f>
        <v>B</v>
      </c>
      <c r="Z87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19000</v>
      </c>
      <c r="AA870"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87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20900</v>
      </c>
      <c r="AC870" s="14">
        <f>IF(Carrier_2="ECLogistics",0.167,IF(Carrier_2="LogExpress",0.139,0.104))</f>
        <v>0.104</v>
      </c>
    </row>
    <row r="871" ht="15.75" customHeight="1">
      <c r="A871" s="15" t="s">
        <v>2567</v>
      </c>
      <c r="B871" s="15" t="s">
        <v>2568</v>
      </c>
      <c r="C871" s="15">
        <v>130212.0</v>
      </c>
      <c r="D871" s="15" t="str">
        <f>HubVN_ID</f>
        <v>LECVNLB</v>
      </c>
      <c r="E871" s="15">
        <v>4.0</v>
      </c>
      <c r="F871" s="15">
        <v>1.9</v>
      </c>
      <c r="G871" s="16" t="s">
        <v>2569</v>
      </c>
      <c r="H871" s="15" t="s">
        <v>32</v>
      </c>
      <c r="I871" s="17">
        <v>58400.0</v>
      </c>
      <c r="J871" s="18">
        <v>44648.78680555556</v>
      </c>
      <c r="K871" s="19">
        <v>44654.68263888889</v>
      </c>
      <c r="L871" s="18">
        <v>44655.722916666666</v>
      </c>
      <c r="M871" s="15"/>
      <c r="N871" s="21" t="s">
        <v>33</v>
      </c>
      <c r="O871" s="15">
        <v>0.0</v>
      </c>
      <c r="P871" s="15" t="s">
        <v>64</v>
      </c>
      <c r="Q871" s="22">
        <v>2.0</v>
      </c>
      <c r="R871" s="23">
        <f>Enduser_Deliverytime-Order_Create_Time</f>
        <v>6.936111111</v>
      </c>
      <c r="S871" s="23">
        <f>Enduser_Plan_Deliverytime-Order_Create_Time</f>
        <v>5.895833333</v>
      </c>
      <c r="T871" s="23">
        <f>Enduser_Deliverytime-HubVN_Pickup_Time</f>
        <v>0.11875</v>
      </c>
      <c r="U871" s="24">
        <f>HubVN_Receiving_Time-HubCN_Pickup_Time</f>
        <v>3.002777778</v>
      </c>
      <c r="V871" s="24">
        <f>Plan_HubVN_Receiving_Time-Plan_HubCN_Pickup_Time</f>
        <v>3.504166667</v>
      </c>
      <c r="W871" s="15" t="s">
        <v>57</v>
      </c>
      <c r="X871" s="25" t="str">
        <f>IF(LEFT(Khu_Vực,4)="Quận","Quận","Huyện")</f>
        <v>Quận</v>
      </c>
      <c r="Y871" s="25" t="str">
        <f>IFS(Grossweight&lt;=1,"A",AND(1&lt;Grossweight,Grossweight&lt;=2),"B",AND(2&lt;Grossweight,Grossweight&lt;=3),"C",AND(3&lt;Grossweight,Grossweight&lt;=4),"D",Grossweight&gt;=4,"E")</f>
        <v>B</v>
      </c>
      <c r="Z87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20900</v>
      </c>
      <c r="AA871"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87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20900</v>
      </c>
      <c r="AC871" s="26">
        <f>IF(Carrier_2="ECLogistics",0.167,IF(Carrier_2="LogExpress",0.139,0.104))</f>
        <v>0.104</v>
      </c>
    </row>
    <row r="872" ht="15.75" customHeight="1">
      <c r="A872" s="4" t="s">
        <v>2570</v>
      </c>
      <c r="B872" s="4" t="s">
        <v>2571</v>
      </c>
      <c r="C872" s="4">
        <v>130383.0</v>
      </c>
      <c r="D872" s="4" t="str">
        <f>HubVN_ID</f>
        <v>LECVNLB</v>
      </c>
      <c r="E872" s="4">
        <v>4.0</v>
      </c>
      <c r="F872" s="4">
        <v>1.0</v>
      </c>
      <c r="G872" s="5" t="s">
        <v>2572</v>
      </c>
      <c r="H872" s="4" t="s">
        <v>32</v>
      </c>
      <c r="I872" s="6">
        <v>30000.0</v>
      </c>
      <c r="J872" s="7">
        <v>44651.55763888889</v>
      </c>
      <c r="K872" s="8">
        <v>44654.4125</v>
      </c>
      <c r="L872" s="7">
        <v>44746.59166666667</v>
      </c>
      <c r="M872" s="4"/>
      <c r="N872" s="9" t="s">
        <v>33</v>
      </c>
      <c r="O872" s="4">
        <v>0.0</v>
      </c>
      <c r="P872" s="4" t="s">
        <v>34</v>
      </c>
      <c r="Q872" s="10">
        <v>3.0</v>
      </c>
      <c r="R872" s="11">
        <f>Enduser_Deliverytime-Order_Create_Time</f>
        <v>95.03402778</v>
      </c>
      <c r="S872" s="11">
        <f>Enduser_Plan_Deliverytime-Order_Create_Time</f>
        <v>2.854861111</v>
      </c>
      <c r="T872" s="11">
        <f>Enduser_Deliverytime-HubVN_Pickup_Time</f>
        <v>88.20347222</v>
      </c>
      <c r="U872" s="12">
        <f>HubVN_Receiving_Time-HubCN_Pickup_Time</f>
        <v>5.005555556</v>
      </c>
      <c r="V872" s="12">
        <f>Plan_HubVN_Receiving_Time-Plan_HubCN_Pickup_Time</f>
        <v>3.005555556</v>
      </c>
      <c r="W872" s="4" t="s">
        <v>57</v>
      </c>
      <c r="X872" s="13" t="str">
        <f>IF(LEFT(Khu_Vực,4)="Quận","Quận","Huyện")</f>
        <v>Quận</v>
      </c>
      <c r="Y872" s="13" t="str">
        <f>IFS(Grossweight&lt;=1,"A",AND(1&lt;Grossweight,Grossweight&lt;=2),"B",AND(2&lt;Grossweight,Grossweight&lt;=3),"C",AND(3&lt;Grossweight,Grossweight&lt;=4),"D",Grossweight&gt;=4,"E")</f>
        <v>A</v>
      </c>
      <c r="Z87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10000</v>
      </c>
      <c r="AA872"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87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872" s="14">
        <f>IF(Carrier_2="ECLogistics",0.167,IF(Carrier_2="LogExpress",0.139,0.104))</f>
        <v>0.139</v>
      </c>
    </row>
    <row r="873" ht="15.75" customHeight="1">
      <c r="A873" s="15" t="s">
        <v>2573</v>
      </c>
      <c r="B873" s="15" t="s">
        <v>2574</v>
      </c>
      <c r="C873" s="15">
        <v>130432.0</v>
      </c>
      <c r="D873" s="15" t="str">
        <f>HubVN_ID</f>
        <v>LECVNLB</v>
      </c>
      <c r="E873" s="15">
        <v>4.0</v>
      </c>
      <c r="F873" s="15">
        <v>1.3</v>
      </c>
      <c r="G873" s="16" t="s">
        <v>2575</v>
      </c>
      <c r="H873" s="15" t="s">
        <v>32</v>
      </c>
      <c r="I873" s="17">
        <v>54078.0</v>
      </c>
      <c r="J873" s="18">
        <v>44646.8375</v>
      </c>
      <c r="K873" s="19">
        <v>44651.75555555556</v>
      </c>
      <c r="L873" s="18">
        <v>44652.66458333333</v>
      </c>
      <c r="M873" s="15"/>
      <c r="N873" s="21" t="s">
        <v>33</v>
      </c>
      <c r="O873" s="15">
        <v>0.0</v>
      </c>
      <c r="P873" s="15" t="s">
        <v>40</v>
      </c>
      <c r="Q873" s="22">
        <v>3.0</v>
      </c>
      <c r="R873" s="23">
        <f>Enduser_Deliverytime-Order_Create_Time</f>
        <v>5.827083333</v>
      </c>
      <c r="S873" s="23">
        <f>Enduser_Plan_Deliverytime-Order_Create_Time</f>
        <v>4.918055556</v>
      </c>
      <c r="T873" s="23">
        <f>Enduser_Deliverytime-HubVN_Pickup_Time</f>
        <v>0.08888888889</v>
      </c>
      <c r="U873" s="24">
        <f>HubVN_Receiving_Time-HubCN_Pickup_Time</f>
        <v>3.003472222</v>
      </c>
      <c r="V873" s="24">
        <f>Plan_HubVN_Receiving_Time-Plan_HubCN_Pickup_Time</f>
        <v>3.503472222</v>
      </c>
      <c r="W873" s="15" t="s">
        <v>679</v>
      </c>
      <c r="X873" s="25" t="str">
        <f>IF(LEFT(Khu_Vực,4)="Quận","Quận","Huyện")</f>
        <v>Huyện</v>
      </c>
      <c r="Y873" s="25" t="str">
        <f>IFS(Grossweight&lt;=1,"A",AND(1&lt;Grossweight,Grossweight&lt;=2),"B",AND(2&lt;Grossweight,Grossweight&lt;=3),"C",AND(3&lt;Grossweight,Grossweight&lt;=4),"D",Grossweight&gt;=4,"E")</f>
        <v>B</v>
      </c>
      <c r="Z87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32500</v>
      </c>
      <c r="AA87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87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13000</v>
      </c>
      <c r="AC873" s="26">
        <f>IF(Carrier_2="ECLogistics",0.167,IF(Carrier_2="LogExpress",0.139,0.104))</f>
        <v>0.167</v>
      </c>
    </row>
    <row r="874" ht="15.75" customHeight="1">
      <c r="A874" s="4" t="s">
        <v>2576</v>
      </c>
      <c r="B874" s="4" t="s">
        <v>2577</v>
      </c>
      <c r="C874" s="4">
        <v>130402.0</v>
      </c>
      <c r="D874" s="4" t="str">
        <f>HubVN_ID</f>
        <v>LECVNTL</v>
      </c>
      <c r="E874" s="4">
        <v>3.0</v>
      </c>
      <c r="F874" s="4">
        <v>2.8</v>
      </c>
      <c r="G874" s="5" t="s">
        <v>2578</v>
      </c>
      <c r="H874" s="4" t="s">
        <v>32</v>
      </c>
      <c r="I874" s="6">
        <v>21750.0</v>
      </c>
      <c r="J874" s="7">
        <v>44649.836805555555</v>
      </c>
      <c r="K874" s="8">
        <v>44655.413194444445</v>
      </c>
      <c r="L874" s="7">
        <v>44655.73819444444</v>
      </c>
      <c r="M874" s="4"/>
      <c r="N874" s="9" t="s">
        <v>33</v>
      </c>
      <c r="O874" s="4">
        <v>0.0</v>
      </c>
      <c r="P874" s="4" t="s">
        <v>64</v>
      </c>
      <c r="Q874" s="10">
        <v>3.0</v>
      </c>
      <c r="R874" s="11">
        <f>Enduser_Deliverytime-Order_Create_Time</f>
        <v>5.901388889</v>
      </c>
      <c r="S874" s="11">
        <f>Enduser_Plan_Deliverytime-Order_Create_Time</f>
        <v>5.576388889</v>
      </c>
      <c r="T874" s="11">
        <f>Enduser_Deliverytime-HubVN_Pickup_Time</f>
        <v>0.1215277778</v>
      </c>
      <c r="U874" s="12">
        <f>HubVN_Receiving_Time-HubCN_Pickup_Time</f>
        <v>3.005555556</v>
      </c>
      <c r="V874" s="12">
        <f>Plan_HubVN_Receiving_Time-Plan_HubCN_Pickup_Time</f>
        <v>3.500694444</v>
      </c>
      <c r="W874" s="4" t="s">
        <v>49</v>
      </c>
      <c r="X874" s="13" t="str">
        <f>IF(LEFT(Khu_Vực,4)="Quận","Quận","Huyện")</f>
        <v>Quận</v>
      </c>
      <c r="Y874" s="13" t="str">
        <f>IFS(Grossweight&lt;=1,"A",AND(1&lt;Grossweight,Grossweight&lt;=2),"B",AND(2&lt;Grossweight,Grossweight&lt;=3),"C",AND(3&lt;Grossweight,Grossweight&lt;=4),"D",Grossweight&gt;=4,"E")</f>
        <v>C</v>
      </c>
      <c r="Z87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62800</v>
      </c>
      <c r="AA87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87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28000</v>
      </c>
      <c r="AC874" s="14">
        <f>IF(Carrier_2="ECLogistics",0.167,IF(Carrier_2="LogExpress",0.139,0.104))</f>
        <v>0.167</v>
      </c>
    </row>
    <row r="875" ht="15.75" customHeight="1">
      <c r="A875" s="15" t="s">
        <v>2579</v>
      </c>
      <c r="B875" s="15" t="s">
        <v>2580</v>
      </c>
      <c r="C875" s="15">
        <v>130399.0</v>
      </c>
      <c r="D875" s="15" t="str">
        <f>HubVN_ID</f>
        <v>LECVNTL</v>
      </c>
      <c r="E875" s="15">
        <v>2.0</v>
      </c>
      <c r="F875" s="15">
        <v>1.7</v>
      </c>
      <c r="G875" s="16" t="s">
        <v>2581</v>
      </c>
      <c r="H875" s="15" t="s">
        <v>32</v>
      </c>
      <c r="I875" s="17">
        <v>278000.0</v>
      </c>
      <c r="J875" s="18">
        <v>44649.61736111111</v>
      </c>
      <c r="K875" s="19">
        <v>44654.37777777778</v>
      </c>
      <c r="L875" s="18">
        <v>44655.61944444444</v>
      </c>
      <c r="M875" s="15"/>
      <c r="N875" s="21" t="s">
        <v>33</v>
      </c>
      <c r="O875" s="15">
        <v>0.0</v>
      </c>
      <c r="P875" s="15" t="s">
        <v>34</v>
      </c>
      <c r="Q875" s="22">
        <v>2.0</v>
      </c>
      <c r="R875" s="23">
        <f>Enduser_Deliverytime-Order_Create_Time</f>
        <v>6.002083333</v>
      </c>
      <c r="S875" s="23">
        <f>Enduser_Plan_Deliverytime-Order_Create_Time</f>
        <v>4.760416667</v>
      </c>
      <c r="T875" s="23">
        <f>Enduser_Deliverytime-HubVN_Pickup_Time</f>
        <v>0.2069444444</v>
      </c>
      <c r="U875" s="24">
        <f>HubVN_Receiving_Time-HubCN_Pickup_Time</f>
        <v>5.000694444</v>
      </c>
      <c r="V875" s="24">
        <f>Plan_HubVN_Receiving_Time-Plan_HubCN_Pickup_Time</f>
        <v>3.002777778</v>
      </c>
      <c r="W875" s="15" t="s">
        <v>41</v>
      </c>
      <c r="X875" s="25" t="str">
        <f>IF(LEFT(Khu_Vực,4)="Quận","Quận","Huyện")</f>
        <v>Huyện</v>
      </c>
      <c r="Y875" s="25" t="str">
        <f>IFS(Grossweight&lt;=1,"A",AND(1&lt;Grossweight,Grossweight&lt;=2),"B",AND(2&lt;Grossweight,Grossweight&lt;=3),"C",AND(3&lt;Grossweight,Grossweight&lt;=4),"D",Grossweight&gt;=4,"E")</f>
        <v>B</v>
      </c>
      <c r="Z87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17000</v>
      </c>
      <c r="AA87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87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17000</v>
      </c>
      <c r="AC875" s="26">
        <f>IF(Carrier_2="ECLogistics",0.167,IF(Carrier_2="LogExpress",0.139,0.104))</f>
        <v>0.167</v>
      </c>
    </row>
    <row r="876" ht="15.75" customHeight="1">
      <c r="A876" s="4" t="s">
        <v>2582</v>
      </c>
      <c r="B876" s="4" t="s">
        <v>2143</v>
      </c>
      <c r="C876" s="4">
        <v>130339.0</v>
      </c>
      <c r="D876" s="4" t="str">
        <f>HubVN_ID</f>
        <v>LECVNTL</v>
      </c>
      <c r="E876" s="4">
        <v>1.0</v>
      </c>
      <c r="F876" s="4">
        <v>2.5</v>
      </c>
      <c r="G876" s="5" t="s">
        <v>2583</v>
      </c>
      <c r="H876" s="4" t="s">
        <v>32</v>
      </c>
      <c r="I876" s="6">
        <v>131800.0</v>
      </c>
      <c r="J876" s="7">
        <v>44648.37222222222</v>
      </c>
      <c r="K876" s="8">
        <v>44655.45763888889</v>
      </c>
      <c r="L876" s="7">
        <v>44655.813888888886</v>
      </c>
      <c r="M876" s="4"/>
      <c r="N876" s="9" t="s">
        <v>33</v>
      </c>
      <c r="O876" s="4">
        <v>0.0</v>
      </c>
      <c r="P876" s="4" t="s">
        <v>40</v>
      </c>
      <c r="Q876" s="10">
        <v>1.0</v>
      </c>
      <c r="R876" s="11">
        <f>Enduser_Deliverytime-Order_Create_Time</f>
        <v>7.441666667</v>
      </c>
      <c r="S876" s="11">
        <f>Enduser_Plan_Deliverytime-Order_Create_Time</f>
        <v>7.085416667</v>
      </c>
      <c r="T876" s="11">
        <f>Enduser_Deliverytime-HubVN_Pickup_Time</f>
        <v>0.1722222222</v>
      </c>
      <c r="U876" s="12">
        <f>HubVN_Receiving_Time-HubCN_Pickup_Time</f>
        <v>3.002083333</v>
      </c>
      <c r="V876" s="12">
        <f>Plan_HubVN_Receiving_Time-Plan_HubCN_Pickup_Time</f>
        <v>3.004166667</v>
      </c>
      <c r="W876" s="4" t="s">
        <v>622</v>
      </c>
      <c r="X876" s="13" t="str">
        <f>IF(LEFT(Khu_Vực,4)="Quận","Quận","Huyện")</f>
        <v>Huyện</v>
      </c>
      <c r="Y876" s="13" t="str">
        <f>IFS(Grossweight&lt;=1,"A",AND(1&lt;Grossweight,Grossweight&lt;=2),"B",AND(2&lt;Grossweight,Grossweight&lt;=3),"C",AND(3&lt;Grossweight,Grossweight&lt;=4),"D",Grossweight&gt;=4,"E")</f>
        <v>C</v>
      </c>
      <c r="Z87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62500</v>
      </c>
      <c r="AA87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87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25000</v>
      </c>
      <c r="AC876" s="14">
        <f>IF(Carrier_2="ECLogistics",0.167,IF(Carrier_2="LogExpress",0.139,0.104))</f>
        <v>0.167</v>
      </c>
    </row>
    <row r="877" ht="15.75" customHeight="1">
      <c r="A877" s="15" t="s">
        <v>2584</v>
      </c>
      <c r="B877" s="15" t="s">
        <v>865</v>
      </c>
      <c r="C877" s="15">
        <v>130366.0</v>
      </c>
      <c r="D877" s="15" t="str">
        <f>HubVN_ID</f>
        <v>LECVNTL</v>
      </c>
      <c r="E877" s="15">
        <v>4.0</v>
      </c>
      <c r="F877" s="15">
        <v>1.2</v>
      </c>
      <c r="G877" s="16" t="s">
        <v>2585</v>
      </c>
      <c r="H877" s="15" t="s">
        <v>32</v>
      </c>
      <c r="I877" s="17">
        <v>56000.0</v>
      </c>
      <c r="J877" s="18">
        <v>44645.82777777778</v>
      </c>
      <c r="K877" s="19">
        <v>44652.634722222225</v>
      </c>
      <c r="L877" s="18">
        <v>44652.72361111111</v>
      </c>
      <c r="M877" s="15"/>
      <c r="N877" s="21" t="s">
        <v>33</v>
      </c>
      <c r="O877" s="15">
        <v>0.0</v>
      </c>
      <c r="P877" s="15" t="s">
        <v>64</v>
      </c>
      <c r="Q877" s="22">
        <v>2.0</v>
      </c>
      <c r="R877" s="23">
        <f>Enduser_Deliverytime-Order_Create_Time</f>
        <v>6.895833333</v>
      </c>
      <c r="S877" s="23">
        <f>Enduser_Plan_Deliverytime-Order_Create_Time</f>
        <v>6.806944444</v>
      </c>
      <c r="T877" s="23">
        <f>Enduser_Deliverytime-HubVN_Pickup_Time</f>
        <v>0.1652777778</v>
      </c>
      <c r="U877" s="24">
        <f>HubVN_Receiving_Time-HubCN_Pickup_Time</f>
        <v>3.005555556</v>
      </c>
      <c r="V877" s="24">
        <f>Plan_HubVN_Receiving_Time-Plan_HubCN_Pickup_Time</f>
        <v>2.001388889</v>
      </c>
      <c r="W877" s="15" t="s">
        <v>41</v>
      </c>
      <c r="X877" s="25" t="str">
        <f>IF(LEFT(Khu_Vực,4)="Quận","Quận","Huyện")</f>
        <v>Huyện</v>
      </c>
      <c r="Y877" s="25" t="str">
        <f>IFS(Grossweight&lt;=1,"A",AND(1&lt;Grossweight,Grossweight&lt;=2),"B",AND(2&lt;Grossweight,Grossweight&lt;=3),"C",AND(3&lt;Grossweight,Grossweight&lt;=4),"D",Grossweight&gt;=4,"E")</f>
        <v>B</v>
      </c>
      <c r="Z87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13200</v>
      </c>
      <c r="AA877"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87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12000</v>
      </c>
      <c r="AC877" s="26">
        <f>IF(Carrier_2="ECLogistics",0.167,IF(Carrier_2="LogExpress",0.139,0.104))</f>
        <v>0.167</v>
      </c>
    </row>
    <row r="878" ht="15.75" customHeight="1">
      <c r="A878" s="4" t="s">
        <v>2586</v>
      </c>
      <c r="B878" s="4" t="s">
        <v>2587</v>
      </c>
      <c r="C878" s="4">
        <v>130206.0</v>
      </c>
      <c r="D878" s="4" t="str">
        <f>HubVN_ID</f>
        <v>LECVNHĐ</v>
      </c>
      <c r="E878" s="4">
        <v>4.0</v>
      </c>
      <c r="F878" s="4">
        <v>3.7</v>
      </c>
      <c r="G878" s="5" t="s">
        <v>2588</v>
      </c>
      <c r="H878" s="4" t="s">
        <v>53</v>
      </c>
      <c r="I878" s="6">
        <v>0.0</v>
      </c>
      <c r="J878" s="7">
        <v>44648.86041666667</v>
      </c>
      <c r="K878" s="8">
        <v>44653.674305555556</v>
      </c>
      <c r="L878" s="7">
        <v>44653.714583333334</v>
      </c>
      <c r="M878" s="4"/>
      <c r="N878" s="9" t="s">
        <v>33</v>
      </c>
      <c r="O878" s="4">
        <v>0.0</v>
      </c>
      <c r="P878" s="4" t="s">
        <v>64</v>
      </c>
      <c r="Q878" s="10">
        <v>3.0</v>
      </c>
      <c r="R878" s="11">
        <f>Enduser_Deliverytime-Order_Create_Time</f>
        <v>4.854166667</v>
      </c>
      <c r="S878" s="11">
        <f>Enduser_Plan_Deliverytime-Order_Create_Time</f>
        <v>4.813888889</v>
      </c>
      <c r="T878" s="11">
        <f>Enduser_Deliverytime-HubVN_Pickup_Time</f>
        <v>0.1222222222</v>
      </c>
      <c r="U878" s="12">
        <f>HubVN_Receiving_Time-HubCN_Pickup_Time</f>
        <v>4.00625</v>
      </c>
      <c r="V878" s="12">
        <f>Plan_HubVN_Receiving_Time-Plan_HubCN_Pickup_Time</f>
        <v>1.501388889</v>
      </c>
      <c r="W878" s="4" t="s">
        <v>137</v>
      </c>
      <c r="X878" s="13" t="str">
        <f>IF(LEFT(Khu_Vực,4)="Quận","Quận","Huyện")</f>
        <v>Quận</v>
      </c>
      <c r="Y878" s="13" t="str">
        <f>IFS(Grossweight&lt;=1,"A",AND(1&lt;Grossweight,Grossweight&lt;=2),"B",AND(2&lt;Grossweight,Grossweight&lt;=3),"C",AND(3&lt;Grossweight,Grossweight&lt;=4),"D",Grossweight&gt;=4,"E")</f>
        <v>D</v>
      </c>
      <c r="Z87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68200</v>
      </c>
      <c r="AA87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87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37000</v>
      </c>
      <c r="AC878" s="14">
        <f>IF(Carrier_2="ECLogistics",0.167,IF(Carrier_2="LogExpress",0.139,0.104))</f>
        <v>0.167</v>
      </c>
    </row>
    <row r="879" ht="15.75" customHeight="1">
      <c r="A879" s="15" t="s">
        <v>2589</v>
      </c>
      <c r="B879" s="15" t="s">
        <v>2590</v>
      </c>
      <c r="C879" s="15">
        <v>130391.0</v>
      </c>
      <c r="D879" s="15" t="str">
        <f>HubVN_ID</f>
        <v>LECVNLB</v>
      </c>
      <c r="E879" s="15">
        <v>3.0</v>
      </c>
      <c r="F879" s="15">
        <v>1.1</v>
      </c>
      <c r="G879" s="16" t="s">
        <v>2591</v>
      </c>
      <c r="H879" s="15" t="s">
        <v>32</v>
      </c>
      <c r="I879" s="17">
        <v>252000.0</v>
      </c>
      <c r="J879" s="18">
        <v>44648.36666666667</v>
      </c>
      <c r="K879" s="19">
        <v>44655.43125</v>
      </c>
      <c r="L879" s="18">
        <v>44655.720138888886</v>
      </c>
      <c r="M879" s="15"/>
      <c r="N879" s="21" t="s">
        <v>33</v>
      </c>
      <c r="O879" s="15">
        <v>0.0</v>
      </c>
      <c r="P879" s="15" t="s">
        <v>64</v>
      </c>
      <c r="Q879" s="22">
        <v>1.0</v>
      </c>
      <c r="R879" s="23">
        <f>Enduser_Deliverytime-Order_Create_Time</f>
        <v>7.353472222</v>
      </c>
      <c r="S879" s="23">
        <f>Enduser_Plan_Deliverytime-Order_Create_Time</f>
        <v>7.064583333</v>
      </c>
      <c r="T879" s="23">
        <f>Enduser_Deliverytime-HubVN_Pickup_Time</f>
        <v>0.08194444444</v>
      </c>
      <c r="U879" s="24">
        <f>HubVN_Receiving_Time-HubCN_Pickup_Time</f>
        <v>3.000694444</v>
      </c>
      <c r="V879" s="24">
        <f>Plan_HubVN_Receiving_Time-Plan_HubCN_Pickup_Time</f>
        <v>3.503472222</v>
      </c>
      <c r="W879" s="15" t="s">
        <v>97</v>
      </c>
      <c r="X879" s="25" t="str">
        <f>IF(LEFT(Khu_Vực,4)="Quận","Quận","Huyện")</f>
        <v>Quận</v>
      </c>
      <c r="Y879" s="25" t="str">
        <f>IFS(Grossweight&lt;=1,"A",AND(1&lt;Grossweight,Grossweight&lt;=2),"B",AND(2&lt;Grossweight,Grossweight&lt;=3),"C",AND(3&lt;Grossweight,Grossweight&lt;=4),"D",Grossweight&gt;=4,"E")</f>
        <v>B</v>
      </c>
      <c r="Z87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12100</v>
      </c>
      <c r="AA879"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87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12100</v>
      </c>
      <c r="AC879" s="26">
        <f>IF(Carrier_2="ECLogistics",0.167,IF(Carrier_2="LogExpress",0.139,0.104))</f>
        <v>0.104</v>
      </c>
    </row>
    <row r="880" ht="15.75" customHeight="1">
      <c r="A880" s="4" t="s">
        <v>2592</v>
      </c>
      <c r="B880" s="4" t="s">
        <v>931</v>
      </c>
      <c r="C880" s="4">
        <v>130405.0</v>
      </c>
      <c r="D880" s="4" t="str">
        <f>HubVN_ID</f>
        <v>LECVNTL</v>
      </c>
      <c r="E880" s="4">
        <v>1.0</v>
      </c>
      <c r="F880" s="4">
        <v>2.5</v>
      </c>
      <c r="G880" s="5" t="s">
        <v>2593</v>
      </c>
      <c r="H880" s="4" t="s">
        <v>53</v>
      </c>
      <c r="I880" s="6">
        <v>0.0</v>
      </c>
      <c r="J880" s="7">
        <v>44649.18125</v>
      </c>
      <c r="K880" s="8">
        <v>44653.64027777778</v>
      </c>
      <c r="L880" s="7">
        <v>44654.49722222222</v>
      </c>
      <c r="M880" s="4"/>
      <c r="N880" s="9" t="s">
        <v>33</v>
      </c>
      <c r="O880" s="4">
        <v>0.0</v>
      </c>
      <c r="P880" s="4" t="s">
        <v>40</v>
      </c>
      <c r="Q880" s="10">
        <v>3.0</v>
      </c>
      <c r="R880" s="11">
        <f>Enduser_Deliverytime-Order_Create_Time</f>
        <v>5.315972222</v>
      </c>
      <c r="S880" s="11">
        <f>Enduser_Plan_Deliverytime-Order_Create_Time</f>
        <v>4.459027778</v>
      </c>
      <c r="T880" s="11">
        <f>Enduser_Deliverytime-HubVN_Pickup_Time</f>
        <v>0.1027777778</v>
      </c>
      <c r="U880" s="12">
        <f>HubVN_Receiving_Time-HubCN_Pickup_Time</f>
        <v>4.00625</v>
      </c>
      <c r="V880" s="12">
        <f>Plan_HubVN_Receiving_Time-Plan_HubCN_Pickup_Time</f>
        <v>2.003472222</v>
      </c>
      <c r="W880" s="4" t="s">
        <v>41</v>
      </c>
      <c r="X880" s="13" t="str">
        <f>IF(LEFT(Khu_Vực,4)="Quận","Quận","Huyện")</f>
        <v>Huyện</v>
      </c>
      <c r="Y880" s="13" t="str">
        <f>IFS(Grossweight&lt;=1,"A",AND(1&lt;Grossweight,Grossweight&lt;=2),"B",AND(2&lt;Grossweight,Grossweight&lt;=3),"C",AND(3&lt;Grossweight,Grossweight&lt;=4),"D",Grossweight&gt;=4,"E")</f>
        <v>C</v>
      </c>
      <c r="Z88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62500</v>
      </c>
      <c r="AA88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88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25000</v>
      </c>
      <c r="AC880" s="14">
        <f>IF(Carrier_2="ECLogistics",0.167,IF(Carrier_2="LogExpress",0.139,0.104))</f>
        <v>0.167</v>
      </c>
    </row>
    <row r="881" ht="15.75" customHeight="1">
      <c r="A881" s="15" t="s">
        <v>2594</v>
      </c>
      <c r="B881" s="15" t="s">
        <v>2595</v>
      </c>
      <c r="C881" s="15">
        <v>130388.0</v>
      </c>
      <c r="D881" s="15" t="str">
        <f>HubVN_ID</f>
        <v>LECVNLB</v>
      </c>
      <c r="E881" s="15">
        <v>2.0</v>
      </c>
      <c r="F881" s="15">
        <v>1.2</v>
      </c>
      <c r="G881" s="16" t="s">
        <v>2596</v>
      </c>
      <c r="H881" s="15" t="s">
        <v>32</v>
      </c>
      <c r="I881" s="17">
        <v>164000.0</v>
      </c>
      <c r="J881" s="18">
        <v>44649.194444444445</v>
      </c>
      <c r="K881" s="19">
        <v>44653.40069444444</v>
      </c>
      <c r="L881" s="18">
        <v>44654.59722222222</v>
      </c>
      <c r="M881" s="15"/>
      <c r="N881" s="21" t="s">
        <v>33</v>
      </c>
      <c r="O881" s="15">
        <v>0.0</v>
      </c>
      <c r="P881" s="15" t="s">
        <v>34</v>
      </c>
      <c r="Q881" s="22">
        <v>3.0</v>
      </c>
      <c r="R881" s="23">
        <f>Enduser_Deliverytime-Order_Create_Time</f>
        <v>5.402777778</v>
      </c>
      <c r="S881" s="23">
        <f>Enduser_Plan_Deliverytime-Order_Create_Time</f>
        <v>4.20625</v>
      </c>
      <c r="T881" s="23">
        <f>Enduser_Deliverytime-HubVN_Pickup_Time</f>
        <v>0.20625</v>
      </c>
      <c r="U881" s="24">
        <f>HubVN_Receiving_Time-HubCN_Pickup_Time</f>
        <v>4.00625</v>
      </c>
      <c r="V881" s="24">
        <f>Plan_HubVN_Receiving_Time-Plan_HubCN_Pickup_Time</f>
        <v>3.004861111</v>
      </c>
      <c r="W881" s="15" t="s">
        <v>124</v>
      </c>
      <c r="X881" s="25" t="str">
        <f>IF(LEFT(Khu_Vực,4)="Quận","Quận","Huyện")</f>
        <v>Quận</v>
      </c>
      <c r="Y881" s="25" t="str">
        <f>IFS(Grossweight&lt;=1,"A",AND(1&lt;Grossweight,Grossweight&lt;=2),"B",AND(2&lt;Grossweight,Grossweight&lt;=3),"C",AND(3&lt;Grossweight,Grossweight&lt;=4),"D",Grossweight&gt;=4,"E")</f>
        <v>B</v>
      </c>
      <c r="Z88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12000</v>
      </c>
      <c r="AA881"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88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13200</v>
      </c>
      <c r="AC881" s="26">
        <f>IF(Carrier_2="ECLogistics",0.167,IF(Carrier_2="LogExpress",0.139,0.104))</f>
        <v>0.104</v>
      </c>
    </row>
    <row r="882" ht="15.75" customHeight="1">
      <c r="A882" s="4" t="s">
        <v>2597</v>
      </c>
      <c r="B882" s="4" t="s">
        <v>2598</v>
      </c>
      <c r="C882" s="4">
        <v>130432.0</v>
      </c>
      <c r="D882" s="4" t="str">
        <f>HubVN_ID</f>
        <v>LECVNLB</v>
      </c>
      <c r="E882" s="4">
        <v>5.0</v>
      </c>
      <c r="F882" s="4">
        <v>1.3</v>
      </c>
      <c r="G882" s="5" t="s">
        <v>2599</v>
      </c>
      <c r="H882" s="4" t="s">
        <v>32</v>
      </c>
      <c r="I882" s="6">
        <v>287720.0</v>
      </c>
      <c r="J882" s="7">
        <v>44648.78611111111</v>
      </c>
      <c r="K882" s="8">
        <v>44655.419444444444</v>
      </c>
      <c r="L882" s="7">
        <v>44655.75069444445</v>
      </c>
      <c r="M882" s="4"/>
      <c r="N882" s="9" t="s">
        <v>33</v>
      </c>
      <c r="O882" s="4">
        <v>0.0</v>
      </c>
      <c r="P882" s="4" t="s">
        <v>40</v>
      </c>
      <c r="Q882" s="10">
        <v>2.0</v>
      </c>
      <c r="R882" s="11">
        <f>Enduser_Deliverytime-Order_Create_Time</f>
        <v>6.964583333</v>
      </c>
      <c r="S882" s="11">
        <f>Enduser_Plan_Deliverytime-Order_Create_Time</f>
        <v>6.633333333</v>
      </c>
      <c r="T882" s="11">
        <f>Enduser_Deliverytime-HubVN_Pickup_Time</f>
        <v>0.14375</v>
      </c>
      <c r="U882" s="12">
        <f>HubVN_Receiving_Time-HubCN_Pickup_Time</f>
        <v>3.004861111</v>
      </c>
      <c r="V882" s="12">
        <f>Plan_HubVN_Receiving_Time-Plan_HubCN_Pickup_Time</f>
        <v>2.00625</v>
      </c>
      <c r="W882" s="4" t="s">
        <v>124</v>
      </c>
      <c r="X882" s="13" t="str">
        <f>IF(LEFT(Khu_Vực,4)="Quận","Quận","Huyện")</f>
        <v>Quận</v>
      </c>
      <c r="Y882" s="13" t="str">
        <f>IFS(Grossweight&lt;=1,"A",AND(1&lt;Grossweight,Grossweight&lt;=2),"B",AND(2&lt;Grossweight,Grossweight&lt;=3),"C",AND(3&lt;Grossweight,Grossweight&lt;=4),"D",Grossweight&gt;=4,"E")</f>
        <v>B</v>
      </c>
      <c r="Z88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26000</v>
      </c>
      <c r="AA882"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88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14300</v>
      </c>
      <c r="AC882" s="14">
        <f>IF(Carrier_2="ECLogistics",0.167,IF(Carrier_2="LogExpress",0.139,0.104))</f>
        <v>0.104</v>
      </c>
    </row>
    <row r="883" ht="15.75" customHeight="1">
      <c r="A883" s="15" t="s">
        <v>2600</v>
      </c>
      <c r="B883" s="15" t="s">
        <v>2601</v>
      </c>
      <c r="C883" s="15">
        <v>130366.0</v>
      </c>
      <c r="D883" s="15" t="str">
        <f>HubVN_ID</f>
        <v>LECVNLB</v>
      </c>
      <c r="E883" s="15">
        <v>3.0</v>
      </c>
      <c r="F883" s="15">
        <v>1.0</v>
      </c>
      <c r="G883" s="16" t="s">
        <v>2602</v>
      </c>
      <c r="H883" s="15" t="s">
        <v>32</v>
      </c>
      <c r="I883" s="17">
        <v>86200.0</v>
      </c>
      <c r="J883" s="18">
        <v>44647.26458333333</v>
      </c>
      <c r="K883" s="19">
        <v>44652.430555555555</v>
      </c>
      <c r="L883" s="18">
        <v>44653.49513888889</v>
      </c>
      <c r="M883" s="15"/>
      <c r="N883" s="21" t="s">
        <v>33</v>
      </c>
      <c r="O883" s="15">
        <v>0.0</v>
      </c>
      <c r="P883" s="15" t="s">
        <v>40</v>
      </c>
      <c r="Q883" s="22">
        <v>2.0</v>
      </c>
      <c r="R883" s="23">
        <f>Enduser_Deliverytime-Order_Create_Time</f>
        <v>6.230555556</v>
      </c>
      <c r="S883" s="23">
        <f>Enduser_Plan_Deliverytime-Order_Create_Time</f>
        <v>5.165972222</v>
      </c>
      <c r="T883" s="23">
        <f>Enduser_Deliverytime-HubVN_Pickup_Time</f>
        <v>0.1229166667</v>
      </c>
      <c r="U883" s="24">
        <f>HubVN_Receiving_Time-HubCN_Pickup_Time</f>
        <v>3.004166667</v>
      </c>
      <c r="V883" s="24">
        <f>Plan_HubVN_Receiving_Time-Plan_HubCN_Pickup_Time</f>
        <v>2.00625</v>
      </c>
      <c r="W883" s="15" t="s">
        <v>120</v>
      </c>
      <c r="X883" s="25" t="str">
        <f>IF(LEFT(Khu_Vực,4)="Quận","Quận","Huyện")</f>
        <v>Quận</v>
      </c>
      <c r="Y883" s="25" t="str">
        <f>IFS(Grossweight&lt;=1,"A",AND(1&lt;Grossweight,Grossweight&lt;=2),"B",AND(2&lt;Grossweight,Grossweight&lt;=3),"C",AND(3&lt;Grossweight,Grossweight&lt;=4),"D",Grossweight&gt;=4,"E")</f>
        <v>A</v>
      </c>
      <c r="Z88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20000</v>
      </c>
      <c r="AA883"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88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883" s="26">
        <f>IF(Carrier_2="ECLogistics",0.167,IF(Carrier_2="LogExpress",0.139,0.104))</f>
        <v>0.139</v>
      </c>
    </row>
    <row r="884" ht="15.75" customHeight="1">
      <c r="A884" s="4" t="s">
        <v>2603</v>
      </c>
      <c r="B884" s="4" t="s">
        <v>2604</v>
      </c>
      <c r="C884" s="4">
        <v>130021.0</v>
      </c>
      <c r="D884" s="4" t="str">
        <f>HubVN_ID</f>
        <v>LECVNLB</v>
      </c>
      <c r="E884" s="4">
        <v>2.0</v>
      </c>
      <c r="F884" s="4">
        <v>0.1</v>
      </c>
      <c r="G884" s="5" t="s">
        <v>2605</v>
      </c>
      <c r="H884" s="4" t="s">
        <v>32</v>
      </c>
      <c r="I884" s="6">
        <v>161500.0</v>
      </c>
      <c r="J884" s="7">
        <v>44647.71319444444</v>
      </c>
      <c r="K884" s="8">
        <v>44654.399305555555</v>
      </c>
      <c r="L884" s="7">
        <v>44655.427777777775</v>
      </c>
      <c r="M884" s="4"/>
      <c r="N884" s="9" t="s">
        <v>33</v>
      </c>
      <c r="O884" s="4">
        <v>0.0</v>
      </c>
      <c r="P884" s="4" t="s">
        <v>64</v>
      </c>
      <c r="Q884" s="10">
        <v>1.0</v>
      </c>
      <c r="R884" s="11">
        <f>Enduser_Deliverytime-Order_Create_Time</f>
        <v>7.714583333</v>
      </c>
      <c r="S884" s="11">
        <f>Enduser_Plan_Deliverytime-Order_Create_Time</f>
        <v>6.686111111</v>
      </c>
      <c r="T884" s="11">
        <f>Enduser_Deliverytime-HubVN_Pickup_Time</f>
        <v>0.03819444445</v>
      </c>
      <c r="U884" s="12">
        <f>HubVN_Receiving_Time-HubCN_Pickup_Time</f>
        <v>3.003472222</v>
      </c>
      <c r="V884" s="12">
        <f>Plan_HubVN_Receiving_Time-Plan_HubCN_Pickup_Time</f>
        <v>3.004166667</v>
      </c>
      <c r="W884" s="4" t="s">
        <v>120</v>
      </c>
      <c r="X884" s="13" t="str">
        <f>IF(LEFT(Khu_Vực,4)="Quận","Quận","Huyện")</f>
        <v>Quận</v>
      </c>
      <c r="Y884" s="13" t="str">
        <f>IFS(Grossweight&lt;=1,"A",AND(1&lt;Grossweight,Grossweight&lt;=2),"B",AND(2&lt;Grossweight,Grossweight&lt;=3),"C",AND(3&lt;Grossweight,Grossweight&lt;=4),"D",Grossweight&gt;=4,"E")</f>
        <v>A</v>
      </c>
      <c r="Z88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1100</v>
      </c>
      <c r="AA884"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88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v>
      </c>
      <c r="AC884" s="14">
        <f>IF(Carrier_2="ECLogistics",0.167,IF(Carrier_2="LogExpress",0.139,0.104))</f>
        <v>0.139</v>
      </c>
    </row>
    <row r="885" ht="15.75" customHeight="1">
      <c r="A885" s="15" t="s">
        <v>2606</v>
      </c>
      <c r="B885" s="15" t="s">
        <v>2607</v>
      </c>
      <c r="C885" s="15">
        <v>130395.0</v>
      </c>
      <c r="D885" s="15" t="str">
        <f>HubVN_ID</f>
        <v>LECVNLB</v>
      </c>
      <c r="E885" s="15">
        <v>3.0</v>
      </c>
      <c r="F885" s="15">
        <v>4.1</v>
      </c>
      <c r="G885" s="16" t="s">
        <v>2608</v>
      </c>
      <c r="H885" s="15" t="s">
        <v>32</v>
      </c>
      <c r="I885" s="17">
        <v>107000.0</v>
      </c>
      <c r="J885" s="18">
        <v>44647.72638888889</v>
      </c>
      <c r="K885" s="19">
        <v>44652.41388888889</v>
      </c>
      <c r="L885" s="18">
        <v>44653.47638888889</v>
      </c>
      <c r="M885" s="15"/>
      <c r="N885" s="21" t="s">
        <v>33</v>
      </c>
      <c r="O885" s="15">
        <v>0.0</v>
      </c>
      <c r="P885" s="15" t="s">
        <v>40</v>
      </c>
      <c r="Q885" s="22">
        <v>3.0</v>
      </c>
      <c r="R885" s="23">
        <f>Enduser_Deliverytime-Order_Create_Time</f>
        <v>5.75</v>
      </c>
      <c r="S885" s="23">
        <f>Enduser_Plan_Deliverytime-Order_Create_Time</f>
        <v>4.6875</v>
      </c>
      <c r="T885" s="23">
        <f>Enduser_Deliverytime-HubVN_Pickup_Time</f>
        <v>0.1222222222</v>
      </c>
      <c r="U885" s="24">
        <f>HubVN_Receiving_Time-HubCN_Pickup_Time</f>
        <v>3.004861111</v>
      </c>
      <c r="V885" s="24">
        <f>Plan_HubVN_Receiving_Time-Plan_HubCN_Pickup_Time</f>
        <v>1.502083333</v>
      </c>
      <c r="W885" s="15" t="s">
        <v>93</v>
      </c>
      <c r="X885" s="25" t="str">
        <f>IF(LEFT(Khu_Vực,4)="Quận","Quận","Huyện")</f>
        <v>Quận</v>
      </c>
      <c r="Y885" s="25" t="str">
        <f>IFS(Grossweight&lt;=1,"A",AND(1&lt;Grossweight,Grossweight&lt;=2),"B",AND(2&lt;Grossweight,Grossweight&lt;=3),"C",AND(3&lt;Grossweight,Grossweight&lt;=4),"D",Grossweight&gt;=4,"E")</f>
        <v>E</v>
      </c>
      <c r="Z88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62750</v>
      </c>
      <c r="AA88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88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41000</v>
      </c>
      <c r="AC885" s="26">
        <f>IF(Carrier_2="ECLogistics",0.167,IF(Carrier_2="LogExpress",0.139,0.104))</f>
        <v>0.167</v>
      </c>
    </row>
    <row r="886" ht="15.75" customHeight="1">
      <c r="A886" s="4" t="s">
        <v>2609</v>
      </c>
      <c r="B886" s="4" t="s">
        <v>1641</v>
      </c>
      <c r="C886" s="4">
        <v>130448.0</v>
      </c>
      <c r="D886" s="4" t="str">
        <f>HubVN_ID</f>
        <v>LECVNHĐ</v>
      </c>
      <c r="E886" s="4">
        <v>4.0</v>
      </c>
      <c r="F886" s="4">
        <v>2.9</v>
      </c>
      <c r="G886" s="5" t="s">
        <v>2610</v>
      </c>
      <c r="H886" s="4" t="s">
        <v>53</v>
      </c>
      <c r="I886" s="6">
        <v>0.0</v>
      </c>
      <c r="J886" s="7">
        <v>44647.73125</v>
      </c>
      <c r="K886" s="8">
        <v>44653.43819444445</v>
      </c>
      <c r="L886" s="7">
        <v>44654.59305555555</v>
      </c>
      <c r="M886" s="4"/>
      <c r="N886" s="9" t="s">
        <v>33</v>
      </c>
      <c r="O886" s="4">
        <v>0.0</v>
      </c>
      <c r="P886" s="4" t="s">
        <v>34</v>
      </c>
      <c r="Q886" s="10">
        <v>2.0</v>
      </c>
      <c r="R886" s="11">
        <f>Enduser_Deliverytime-Order_Create_Time</f>
        <v>6.861805556</v>
      </c>
      <c r="S886" s="11">
        <f>Enduser_Plan_Deliverytime-Order_Create_Time</f>
        <v>5.706944444</v>
      </c>
      <c r="T886" s="11">
        <f>Enduser_Deliverytime-HubVN_Pickup_Time</f>
        <v>0.2076388889</v>
      </c>
      <c r="U886" s="12">
        <f>HubVN_Receiving_Time-HubCN_Pickup_Time</f>
        <v>4.004166667</v>
      </c>
      <c r="V886" s="12">
        <f>Plan_HubVN_Receiving_Time-Plan_HubCN_Pickup_Time</f>
        <v>1.500694444</v>
      </c>
      <c r="W886" s="4" t="s">
        <v>45</v>
      </c>
      <c r="X886" s="13" t="str">
        <f>IF(LEFT(Khu_Vực,4)="Quận","Quận","Huyện")</f>
        <v>Quận</v>
      </c>
      <c r="Y886" s="13" t="str">
        <f>IFS(Grossweight&lt;=1,"A",AND(1&lt;Grossweight,Grossweight&lt;=2),"B",AND(2&lt;Grossweight,Grossweight&lt;=3),"C",AND(3&lt;Grossweight,Grossweight&lt;=4),"D",Grossweight&gt;=4,"E")</f>
        <v>C</v>
      </c>
      <c r="Z88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29000</v>
      </c>
      <c r="AA88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88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29000</v>
      </c>
      <c r="AC886" s="14">
        <f>IF(Carrier_2="ECLogistics",0.167,IF(Carrier_2="LogExpress",0.139,0.104))</f>
        <v>0.167</v>
      </c>
    </row>
    <row r="887" ht="15.75" customHeight="1">
      <c r="A887" s="15" t="s">
        <v>2611</v>
      </c>
      <c r="B887" s="15" t="s">
        <v>2612</v>
      </c>
      <c r="C887" s="15">
        <v>130354.0</v>
      </c>
      <c r="D887" s="15" t="str">
        <f>HubVN_ID</f>
        <v>LECVNTL</v>
      </c>
      <c r="E887" s="15">
        <v>4.0</v>
      </c>
      <c r="F887" s="15">
        <v>1.7</v>
      </c>
      <c r="G887" s="16" t="s">
        <v>2613</v>
      </c>
      <c r="H887" s="15" t="s">
        <v>32</v>
      </c>
      <c r="I887" s="17">
        <v>23700.0</v>
      </c>
      <c r="J887" s="18">
        <v>44650.36666666667</v>
      </c>
      <c r="K887" s="19">
        <v>44654.63611111111</v>
      </c>
      <c r="L887" s="18">
        <v>44655.82083333333</v>
      </c>
      <c r="M887" s="15"/>
      <c r="N887" s="21" t="s">
        <v>33</v>
      </c>
      <c r="O887" s="15">
        <v>0.0</v>
      </c>
      <c r="P887" s="15" t="s">
        <v>40</v>
      </c>
      <c r="Q887" s="22">
        <v>3.0</v>
      </c>
      <c r="R887" s="23">
        <f>Enduser_Deliverytime-Order_Create_Time</f>
        <v>5.454166667</v>
      </c>
      <c r="S887" s="23">
        <f>Enduser_Plan_Deliverytime-Order_Create_Time</f>
        <v>4.269444444</v>
      </c>
      <c r="T887" s="23">
        <f>Enduser_Deliverytime-HubVN_Pickup_Time</f>
        <v>0.1729166667</v>
      </c>
      <c r="U887" s="24">
        <f>HubVN_Receiving_Time-HubCN_Pickup_Time</f>
        <v>3.002083333</v>
      </c>
      <c r="V887" s="24">
        <f>Plan_HubVN_Receiving_Time-Plan_HubCN_Pickup_Time</f>
        <v>2.00625</v>
      </c>
      <c r="W887" s="15" t="s">
        <v>41</v>
      </c>
      <c r="X887" s="25" t="str">
        <f>IF(LEFT(Khu_Vực,4)="Quận","Quận","Huyện")</f>
        <v>Huyện</v>
      </c>
      <c r="Y887" s="25" t="str">
        <f>IFS(Grossweight&lt;=1,"A",AND(1&lt;Grossweight,Grossweight&lt;=2),"B",AND(2&lt;Grossweight,Grossweight&lt;=3),"C",AND(3&lt;Grossweight,Grossweight&lt;=4),"D",Grossweight&gt;=4,"E")</f>
        <v>B</v>
      </c>
      <c r="Z88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42500</v>
      </c>
      <c r="AA887"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88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17000</v>
      </c>
      <c r="AC887" s="26">
        <f>IF(Carrier_2="ECLogistics",0.167,IF(Carrier_2="LogExpress",0.139,0.104))</f>
        <v>0.167</v>
      </c>
    </row>
    <row r="888" ht="15.75" customHeight="1">
      <c r="A888" s="4" t="s">
        <v>2614</v>
      </c>
      <c r="B888" s="4" t="s">
        <v>2615</v>
      </c>
      <c r="C888" s="4">
        <v>130417.0</v>
      </c>
      <c r="D888" s="4" t="str">
        <f>HubVN_ID</f>
        <v>LECVNLB</v>
      </c>
      <c r="E888" s="4">
        <v>4.0</v>
      </c>
      <c r="F888" s="4">
        <v>0.3</v>
      </c>
      <c r="G888" s="5" t="s">
        <v>2616</v>
      </c>
      <c r="H888" s="4" t="s">
        <v>32</v>
      </c>
      <c r="I888" s="6">
        <v>63800.0</v>
      </c>
      <c r="J888" s="7">
        <v>44647.35486111111</v>
      </c>
      <c r="K888" s="8">
        <v>44652.42638888889</v>
      </c>
      <c r="L888" s="7">
        <v>44652.646527777775</v>
      </c>
      <c r="M888" s="4"/>
      <c r="N888" s="9" t="s">
        <v>33</v>
      </c>
      <c r="O888" s="4">
        <v>0.0</v>
      </c>
      <c r="P888" s="4" t="s">
        <v>40</v>
      </c>
      <c r="Q888" s="10">
        <v>3.0</v>
      </c>
      <c r="R888" s="11">
        <f>Enduser_Deliverytime-Order_Create_Time</f>
        <v>5.291666667</v>
      </c>
      <c r="S888" s="11">
        <f>Enduser_Plan_Deliverytime-Order_Create_Time</f>
        <v>5.071527778</v>
      </c>
      <c r="T888" s="11">
        <f>Enduser_Deliverytime-HubVN_Pickup_Time</f>
        <v>0.08819444444</v>
      </c>
      <c r="U888" s="12">
        <f>HubVN_Receiving_Time-HubCN_Pickup_Time</f>
        <v>3.004166667</v>
      </c>
      <c r="V888" s="12">
        <f>Plan_HubVN_Receiving_Time-Plan_HubCN_Pickup_Time</f>
        <v>3.004861111</v>
      </c>
      <c r="W888" s="4" t="s">
        <v>93</v>
      </c>
      <c r="X888" s="13" t="str">
        <f>IF(LEFT(Khu_Vực,4)="Quận","Quận","Huyện")</f>
        <v>Quận</v>
      </c>
      <c r="Y888" s="13" t="str">
        <f>IFS(Grossweight&lt;=1,"A",AND(1&lt;Grossweight,Grossweight&lt;=2),"B",AND(2&lt;Grossweight,Grossweight&lt;=3),"C",AND(3&lt;Grossweight,Grossweight&lt;=4),"D",Grossweight&gt;=4,"E")</f>
        <v>A</v>
      </c>
      <c r="Z88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6000</v>
      </c>
      <c r="AA888"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88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6000</v>
      </c>
      <c r="AC888" s="14">
        <f>IF(Carrier_2="ECLogistics",0.167,IF(Carrier_2="LogExpress",0.139,0.104))</f>
        <v>0.139</v>
      </c>
    </row>
    <row r="889" ht="15.75" customHeight="1">
      <c r="A889" s="15" t="s">
        <v>2617</v>
      </c>
      <c r="B889" s="15" t="s">
        <v>2618</v>
      </c>
      <c r="C889" s="15">
        <v>130011.0</v>
      </c>
      <c r="D889" s="15" t="str">
        <f>HubVN_ID</f>
        <v>LECVNLB</v>
      </c>
      <c r="E889" s="15">
        <v>5.0</v>
      </c>
      <c r="F889" s="15">
        <v>1.8</v>
      </c>
      <c r="G889" s="16" t="s">
        <v>2619</v>
      </c>
      <c r="H889" s="15" t="s">
        <v>32</v>
      </c>
      <c r="I889" s="17">
        <v>36000.0</v>
      </c>
      <c r="J889" s="18">
        <v>44645.85</v>
      </c>
      <c r="K889" s="19">
        <v>44652.65902777778</v>
      </c>
      <c r="L889" s="18">
        <v>44652.72361111111</v>
      </c>
      <c r="M889" s="15"/>
      <c r="N889" s="21" t="s">
        <v>33</v>
      </c>
      <c r="O889" s="15">
        <v>0.0</v>
      </c>
      <c r="P889" s="15" t="s">
        <v>34</v>
      </c>
      <c r="Q889" s="22">
        <v>2.0</v>
      </c>
      <c r="R889" s="23">
        <f>Enduser_Deliverytime-Order_Create_Time</f>
        <v>6.873611111</v>
      </c>
      <c r="S889" s="23">
        <f>Enduser_Plan_Deliverytime-Order_Create_Time</f>
        <v>6.809027778</v>
      </c>
      <c r="T889" s="23">
        <f>Enduser_Deliverytime-HubVN_Pickup_Time</f>
        <v>0.08055555556</v>
      </c>
      <c r="U889" s="24">
        <f>HubVN_Receiving_Time-HubCN_Pickup_Time</f>
        <v>2.500694444</v>
      </c>
      <c r="V889" s="24">
        <f>Plan_HubVN_Receiving_Time-Plan_HubCN_Pickup_Time</f>
        <v>2.00625</v>
      </c>
      <c r="W889" s="15" t="s">
        <v>93</v>
      </c>
      <c r="X889" s="25" t="str">
        <f>IF(LEFT(Khu_Vực,4)="Quận","Quận","Huyện")</f>
        <v>Quận</v>
      </c>
      <c r="Y889" s="25" t="str">
        <f>IFS(Grossweight&lt;=1,"A",AND(1&lt;Grossweight,Grossweight&lt;=2),"B",AND(2&lt;Grossweight,Grossweight&lt;=3),"C",AND(3&lt;Grossweight,Grossweight&lt;=4),"D",Grossweight&gt;=4,"E")</f>
        <v>B</v>
      </c>
      <c r="Z88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18000</v>
      </c>
      <c r="AA889"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88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19800</v>
      </c>
      <c r="AC889" s="26">
        <f>IF(Carrier_2="ECLogistics",0.167,IF(Carrier_2="LogExpress",0.139,0.104))</f>
        <v>0.104</v>
      </c>
    </row>
    <row r="890" ht="15.75" customHeight="1">
      <c r="A890" s="4" t="s">
        <v>2620</v>
      </c>
      <c r="B890" s="4" t="s">
        <v>2621</v>
      </c>
      <c r="C890" s="4">
        <v>130020.0</v>
      </c>
      <c r="D890" s="4" t="str">
        <f>HubVN_ID</f>
        <v>LECVNLB</v>
      </c>
      <c r="E890" s="4">
        <v>2.0</v>
      </c>
      <c r="F890" s="4">
        <v>3.4</v>
      </c>
      <c r="G890" s="5" t="s">
        <v>2622</v>
      </c>
      <c r="H890" s="4" t="s">
        <v>53</v>
      </c>
      <c r="I890" s="6">
        <v>0.0</v>
      </c>
      <c r="J890" s="7">
        <v>44646.65972222222</v>
      </c>
      <c r="K890" s="8">
        <v>44651.660416666666</v>
      </c>
      <c r="L890" s="7">
        <v>44652.46319444444</v>
      </c>
      <c r="M890" s="4"/>
      <c r="N890" s="9" t="s">
        <v>33</v>
      </c>
      <c r="O890" s="4">
        <v>0.0</v>
      </c>
      <c r="P890" s="4" t="s">
        <v>40</v>
      </c>
      <c r="Q890" s="10">
        <v>3.0</v>
      </c>
      <c r="R890" s="11">
        <f>Enduser_Deliverytime-Order_Create_Time</f>
        <v>5.803472222</v>
      </c>
      <c r="S890" s="11">
        <f>Enduser_Plan_Deliverytime-Order_Create_Time</f>
        <v>5.000694444</v>
      </c>
      <c r="T890" s="11">
        <f>Enduser_Deliverytime-HubVN_Pickup_Time</f>
        <v>0.11875</v>
      </c>
      <c r="U890" s="12">
        <f>HubVN_Receiving_Time-HubCN_Pickup_Time</f>
        <v>3.004166667</v>
      </c>
      <c r="V890" s="12">
        <f>Plan_HubVN_Receiving_Time-Plan_HubCN_Pickup_Time</f>
        <v>3.003472222</v>
      </c>
      <c r="W890" s="4" t="s">
        <v>97</v>
      </c>
      <c r="X890" s="13" t="str">
        <f>IF(LEFT(Khu_Vực,4)="Quận","Quận","Huyện")</f>
        <v>Quận</v>
      </c>
      <c r="Y890" s="13" t="str">
        <f>IFS(Grossweight&lt;=1,"A",AND(1&lt;Grossweight,Grossweight&lt;=2),"B",AND(2&lt;Grossweight,Grossweight&lt;=3),"C",AND(3&lt;Grossweight,Grossweight&lt;=4),"D",Grossweight&gt;=4,"E")</f>
        <v>D</v>
      </c>
      <c r="Z89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61000</v>
      </c>
      <c r="AA89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89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34000</v>
      </c>
      <c r="AC890" s="14">
        <f>IF(Carrier_2="ECLogistics",0.167,IF(Carrier_2="LogExpress",0.139,0.104))</f>
        <v>0.167</v>
      </c>
    </row>
    <row r="891" ht="15.75" customHeight="1">
      <c r="A891" s="15" t="s">
        <v>2623</v>
      </c>
      <c r="B891" s="15" t="s">
        <v>2624</v>
      </c>
      <c r="C891" s="15">
        <v>130351.0</v>
      </c>
      <c r="D891" s="15" t="str">
        <f>HubVN_ID</f>
        <v>LECVNLB</v>
      </c>
      <c r="E891" s="15">
        <v>2.0</v>
      </c>
      <c r="F891" s="15">
        <v>4.8</v>
      </c>
      <c r="G891" s="16" t="s">
        <v>2625</v>
      </c>
      <c r="H891" s="15" t="s">
        <v>32</v>
      </c>
      <c r="I891" s="17">
        <v>40000.0</v>
      </c>
      <c r="J891" s="18">
        <v>44648.876388888886</v>
      </c>
      <c r="K891" s="19">
        <v>44653.771527777775</v>
      </c>
      <c r="L891" s="18">
        <v>44653.8</v>
      </c>
      <c r="M891" s="15"/>
      <c r="N891" s="21" t="s">
        <v>33</v>
      </c>
      <c r="O891" s="15">
        <v>0.0</v>
      </c>
      <c r="P891" s="15" t="s">
        <v>40</v>
      </c>
      <c r="Q891" s="22">
        <v>3.0</v>
      </c>
      <c r="R891" s="23">
        <f>Enduser_Deliverytime-Order_Create_Time</f>
        <v>4.923611111</v>
      </c>
      <c r="S891" s="23">
        <f>Enduser_Plan_Deliverytime-Order_Create_Time</f>
        <v>4.895138889</v>
      </c>
      <c r="T891" s="23">
        <f>Enduser_Deliverytime-HubVN_Pickup_Time</f>
        <v>0.1680555556</v>
      </c>
      <c r="U891" s="24">
        <f>HubVN_Receiving_Time-HubCN_Pickup_Time</f>
        <v>4.00625</v>
      </c>
      <c r="V891" s="24">
        <f>Plan_HubVN_Receiving_Time-Plan_HubCN_Pickup_Time</f>
        <v>3.005555556</v>
      </c>
      <c r="W891" s="15" t="s">
        <v>679</v>
      </c>
      <c r="X891" s="25" t="str">
        <f>IF(LEFT(Khu_Vực,4)="Quận","Quận","Huyện")</f>
        <v>Huyện</v>
      </c>
      <c r="Y891" s="25" t="str">
        <f>IFS(Grossweight&lt;=1,"A",AND(1&lt;Grossweight,Grossweight&lt;=2),"B",AND(2&lt;Grossweight,Grossweight&lt;=3),"C",AND(3&lt;Grossweight,Grossweight&lt;=4),"D",Grossweight&gt;=4,"E")</f>
        <v>E</v>
      </c>
      <c r="Z89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85000</v>
      </c>
      <c r="AA89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89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48000</v>
      </c>
      <c r="AC891" s="26">
        <f>IF(Carrier_2="ECLogistics",0.167,IF(Carrier_2="LogExpress",0.139,0.104))</f>
        <v>0.167</v>
      </c>
    </row>
    <row r="892" ht="15.75" customHeight="1">
      <c r="A892" s="4" t="s">
        <v>2626</v>
      </c>
      <c r="B892" s="4" t="s">
        <v>2627</v>
      </c>
      <c r="C892" s="4">
        <v>130355.0</v>
      </c>
      <c r="D892" s="4" t="str">
        <f>HubVN_ID</f>
        <v>LECVNHĐ</v>
      </c>
      <c r="E892" s="4">
        <v>5.0</v>
      </c>
      <c r="F892" s="4">
        <v>1.8</v>
      </c>
      <c r="G892" s="5" t="s">
        <v>2628</v>
      </c>
      <c r="H892" s="4" t="s">
        <v>32</v>
      </c>
      <c r="I892" s="6">
        <v>321200.0</v>
      </c>
      <c r="J892" s="7">
        <v>44647.17986111111</v>
      </c>
      <c r="K892" s="8">
        <v>44653.686111111114</v>
      </c>
      <c r="L892" s="7">
        <v>44654.72638888889</v>
      </c>
      <c r="M892" s="4"/>
      <c r="N892" s="9" t="s">
        <v>33</v>
      </c>
      <c r="O892" s="4">
        <v>0.0</v>
      </c>
      <c r="P892" s="4" t="s">
        <v>34</v>
      </c>
      <c r="Q892" s="10">
        <v>1.0</v>
      </c>
      <c r="R892" s="11">
        <f>Enduser_Deliverytime-Order_Create_Time</f>
        <v>7.546527778</v>
      </c>
      <c r="S892" s="11">
        <f>Enduser_Plan_Deliverytime-Order_Create_Time</f>
        <v>6.50625</v>
      </c>
      <c r="T892" s="11">
        <f>Enduser_Deliverytime-HubVN_Pickup_Time</f>
        <v>0.07847222222</v>
      </c>
      <c r="U892" s="12">
        <f>HubVN_Receiving_Time-HubCN_Pickup_Time</f>
        <v>3.500694444</v>
      </c>
      <c r="V892" s="12">
        <f>Plan_HubVN_Receiving_Time-Plan_HubCN_Pickup_Time</f>
        <v>3.004861111</v>
      </c>
      <c r="W892" s="4" t="s">
        <v>45</v>
      </c>
      <c r="X892" s="13" t="str">
        <f>IF(LEFT(Khu_Vực,4)="Quận","Quận","Huyện")</f>
        <v>Quận</v>
      </c>
      <c r="Y892" s="13" t="str">
        <f>IFS(Grossweight&lt;=1,"A",AND(1&lt;Grossweight,Grossweight&lt;=2),"B",AND(2&lt;Grossweight,Grossweight&lt;=3),"C",AND(3&lt;Grossweight,Grossweight&lt;=4),"D",Grossweight&gt;=4,"E")</f>
        <v>B</v>
      </c>
      <c r="Z89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18000</v>
      </c>
      <c r="AA892"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89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19800</v>
      </c>
      <c r="AC892" s="14">
        <f>IF(Carrier_2="ECLogistics",0.167,IF(Carrier_2="LogExpress",0.139,0.104))</f>
        <v>0.104</v>
      </c>
    </row>
    <row r="893" ht="15.75" customHeight="1">
      <c r="A893" s="15" t="s">
        <v>2629</v>
      </c>
      <c r="B893" s="15" t="s">
        <v>2630</v>
      </c>
      <c r="C893" s="15">
        <v>130384.0</v>
      </c>
      <c r="D893" s="15" t="str">
        <f>HubVN_ID</f>
        <v>LECVNLB</v>
      </c>
      <c r="E893" s="15">
        <v>3.0</v>
      </c>
      <c r="F893" s="15">
        <v>1.1</v>
      </c>
      <c r="G893" s="16" t="s">
        <v>533</v>
      </c>
      <c r="H893" s="15" t="s">
        <v>32</v>
      </c>
      <c r="I893" s="17">
        <v>93315.0</v>
      </c>
      <c r="J893" s="18">
        <v>44648.70277777778</v>
      </c>
      <c r="K893" s="19">
        <v>44653.43263888889</v>
      </c>
      <c r="L893" s="18">
        <v>44654.49513888889</v>
      </c>
      <c r="M893" s="15"/>
      <c r="N893" s="21" t="s">
        <v>33</v>
      </c>
      <c r="O893" s="15">
        <v>0.0</v>
      </c>
      <c r="P893" s="15" t="s">
        <v>40</v>
      </c>
      <c r="Q893" s="22">
        <v>3.0</v>
      </c>
      <c r="R893" s="23">
        <f>Enduser_Deliverytime-Order_Create_Time</f>
        <v>5.792361111</v>
      </c>
      <c r="S893" s="23">
        <f>Enduser_Plan_Deliverytime-Order_Create_Time</f>
        <v>4.729861111</v>
      </c>
      <c r="T893" s="23">
        <f>Enduser_Deliverytime-HubVN_Pickup_Time</f>
        <v>0.1236111111</v>
      </c>
      <c r="U893" s="24">
        <f>HubVN_Receiving_Time-HubCN_Pickup_Time</f>
        <v>4.002777778</v>
      </c>
      <c r="V893" s="24">
        <f>Plan_HubVN_Receiving_Time-Plan_HubCN_Pickup_Time</f>
        <v>3.503472222</v>
      </c>
      <c r="W893" s="15" t="s">
        <v>124</v>
      </c>
      <c r="X893" s="25" t="str">
        <f>IF(LEFT(Khu_Vực,4)="Quận","Quận","Huyện")</f>
        <v>Quận</v>
      </c>
      <c r="Y893" s="25" t="str">
        <f>IFS(Grossweight&lt;=1,"A",AND(1&lt;Grossweight,Grossweight&lt;=2),"B",AND(2&lt;Grossweight,Grossweight&lt;=3),"C",AND(3&lt;Grossweight,Grossweight&lt;=4),"D",Grossweight&gt;=4,"E")</f>
        <v>B</v>
      </c>
      <c r="Z89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22000</v>
      </c>
      <c r="AA893"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89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12100</v>
      </c>
      <c r="AC893" s="26">
        <f>IF(Carrier_2="ECLogistics",0.167,IF(Carrier_2="LogExpress",0.139,0.104))</f>
        <v>0.104</v>
      </c>
    </row>
    <row r="894" ht="15.75" customHeight="1">
      <c r="A894" s="4" t="s">
        <v>2631</v>
      </c>
      <c r="B894" s="4" t="s">
        <v>1330</v>
      </c>
      <c r="C894" s="4">
        <v>130435.0</v>
      </c>
      <c r="D894" s="4" t="str">
        <f>HubVN_ID</f>
        <v>LECVNLB</v>
      </c>
      <c r="E894" s="4">
        <v>3.0</v>
      </c>
      <c r="F894" s="4">
        <v>1.4</v>
      </c>
      <c r="G894" s="5" t="s">
        <v>2632</v>
      </c>
      <c r="H894" s="4" t="s">
        <v>32</v>
      </c>
      <c r="I894" s="6">
        <v>68000.0</v>
      </c>
      <c r="J894" s="7">
        <v>44647.13125</v>
      </c>
      <c r="K894" s="8">
        <v>44651.43194444444</v>
      </c>
      <c r="L894" s="7">
        <v>44656.47986111111</v>
      </c>
      <c r="M894" s="4"/>
      <c r="N894" s="9" t="s">
        <v>33</v>
      </c>
      <c r="O894" s="4">
        <v>0.0</v>
      </c>
      <c r="P894" s="4" t="s">
        <v>40</v>
      </c>
      <c r="Q894" s="10">
        <v>3.0</v>
      </c>
      <c r="R894" s="11">
        <f>Enduser_Deliverytime-Order_Create_Time</f>
        <v>9.348611111</v>
      </c>
      <c r="S894" s="11">
        <f>Enduser_Plan_Deliverytime-Order_Create_Time</f>
        <v>4.300694444</v>
      </c>
      <c r="T894" s="11">
        <f>Enduser_Deliverytime-HubVN_Pickup_Time</f>
        <v>0.11875</v>
      </c>
      <c r="U894" s="12">
        <f>HubVN_Receiving_Time-HubCN_Pickup_Time</f>
        <v>5.00625</v>
      </c>
      <c r="V894" s="12">
        <f>Plan_HubVN_Receiving_Time-Plan_HubCN_Pickup_Time</f>
        <v>1.504861111</v>
      </c>
      <c r="W894" s="4" t="s">
        <v>97</v>
      </c>
      <c r="X894" s="13" t="str">
        <f>IF(LEFT(Khu_Vực,4)="Quận","Quận","Huyện")</f>
        <v>Quận</v>
      </c>
      <c r="Y894" s="13" t="str">
        <f>IFS(Grossweight&lt;=1,"A",AND(1&lt;Grossweight,Grossweight&lt;=2),"B",AND(2&lt;Grossweight,Grossweight&lt;=3),"C",AND(3&lt;Grossweight,Grossweight&lt;=4),"D",Grossweight&gt;=4,"E")</f>
        <v>B</v>
      </c>
      <c r="Z89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28000</v>
      </c>
      <c r="AA894"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89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15400</v>
      </c>
      <c r="AC894" s="14">
        <f>IF(Carrier_2="ECLogistics",0.167,IF(Carrier_2="LogExpress",0.139,0.104))</f>
        <v>0.104</v>
      </c>
    </row>
    <row r="895" ht="15.75" customHeight="1">
      <c r="A895" s="15" t="s">
        <v>2633</v>
      </c>
      <c r="B895" s="15" t="s">
        <v>2634</v>
      </c>
      <c r="C895" s="15">
        <v>130331.0</v>
      </c>
      <c r="D895" s="15" t="str">
        <f>HubVN_ID</f>
        <v>LECVNTL</v>
      </c>
      <c r="E895" s="15">
        <v>4.0</v>
      </c>
      <c r="F895" s="15">
        <v>1.3</v>
      </c>
      <c r="G895" s="16" t="s">
        <v>2635</v>
      </c>
      <c r="H895" s="15" t="s">
        <v>32</v>
      </c>
      <c r="I895" s="17">
        <v>314000.0</v>
      </c>
      <c r="J895" s="18">
        <v>44649.82986111111</v>
      </c>
      <c r="K895" s="19">
        <v>44655.64444444444</v>
      </c>
      <c r="L895" s="18">
        <v>44655.76111111111</v>
      </c>
      <c r="M895" s="15"/>
      <c r="N895" s="21" t="s">
        <v>33</v>
      </c>
      <c r="O895" s="15">
        <v>0.0</v>
      </c>
      <c r="P895" s="15" t="s">
        <v>40</v>
      </c>
      <c r="Q895" s="22">
        <v>3.0</v>
      </c>
      <c r="R895" s="23">
        <f>Enduser_Deliverytime-Order_Create_Time</f>
        <v>5.93125</v>
      </c>
      <c r="S895" s="23">
        <f>Enduser_Plan_Deliverytime-Order_Create_Time</f>
        <v>5.814583333</v>
      </c>
      <c r="T895" s="23">
        <f>Enduser_Deliverytime-HubVN_Pickup_Time</f>
        <v>0.1486111111</v>
      </c>
      <c r="U895" s="24">
        <f>HubVN_Receiving_Time-HubCN_Pickup_Time</f>
        <v>3.002777778</v>
      </c>
      <c r="V895" s="24">
        <f>Plan_HubVN_Receiving_Time-Plan_HubCN_Pickup_Time</f>
        <v>1.505555556</v>
      </c>
      <c r="W895" s="15" t="s">
        <v>49</v>
      </c>
      <c r="X895" s="25" t="str">
        <f>IF(LEFT(Khu_Vực,4)="Quận","Quận","Huyện")</f>
        <v>Quận</v>
      </c>
      <c r="Y895" s="25" t="str">
        <f>IFS(Grossweight&lt;=1,"A",AND(1&lt;Grossweight,Grossweight&lt;=2),"B",AND(2&lt;Grossweight,Grossweight&lt;=3),"C",AND(3&lt;Grossweight,Grossweight&lt;=4),"D",Grossweight&gt;=4,"E")</f>
        <v>B</v>
      </c>
      <c r="Z89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26000</v>
      </c>
      <c r="AA895"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89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14300</v>
      </c>
      <c r="AC895" s="26">
        <f>IF(Carrier_2="ECLogistics",0.167,IF(Carrier_2="LogExpress",0.139,0.104))</f>
        <v>0.104</v>
      </c>
    </row>
    <row r="896" ht="15.75" customHeight="1">
      <c r="A896" s="4" t="s">
        <v>2636</v>
      </c>
      <c r="B896" s="4" t="s">
        <v>2637</v>
      </c>
      <c r="C896" s="4">
        <v>130334.0</v>
      </c>
      <c r="D896" s="4" t="str">
        <f>HubVN_ID</f>
        <v>LECVNHĐ</v>
      </c>
      <c r="E896" s="4">
        <v>4.0</v>
      </c>
      <c r="F896" s="4">
        <v>4.1</v>
      </c>
      <c r="G896" s="5" t="s">
        <v>2638</v>
      </c>
      <c r="H896" s="4" t="s">
        <v>32</v>
      </c>
      <c r="I896" s="6">
        <v>494300.0</v>
      </c>
      <c r="J896" s="7">
        <v>44648.850694444445</v>
      </c>
      <c r="K896" s="8">
        <v>44653.67361111111</v>
      </c>
      <c r="L896" s="7">
        <v>44653.76597222222</v>
      </c>
      <c r="M896" s="4"/>
      <c r="N896" s="9" t="s">
        <v>33</v>
      </c>
      <c r="O896" s="4">
        <v>0.0</v>
      </c>
      <c r="P896" s="4" t="s">
        <v>40</v>
      </c>
      <c r="Q896" s="10">
        <v>3.0</v>
      </c>
      <c r="R896" s="11">
        <f>Enduser_Deliverytime-Order_Create_Time</f>
        <v>4.915277778</v>
      </c>
      <c r="S896" s="11">
        <f>Enduser_Plan_Deliverytime-Order_Create_Time</f>
        <v>4.822916667</v>
      </c>
      <c r="T896" s="11">
        <f>Enduser_Deliverytime-HubVN_Pickup_Time</f>
        <v>0.1479166667</v>
      </c>
      <c r="U896" s="12">
        <f>HubVN_Receiving_Time-HubCN_Pickup_Time</f>
        <v>4.004166667</v>
      </c>
      <c r="V896" s="12">
        <f>Plan_HubVN_Receiving_Time-Plan_HubCN_Pickup_Time</f>
        <v>2.005555556</v>
      </c>
      <c r="W896" s="4" t="s">
        <v>45</v>
      </c>
      <c r="X896" s="13" t="str">
        <f>IF(LEFT(Khu_Vực,4)="Quận","Quận","Huyện")</f>
        <v>Quận</v>
      </c>
      <c r="Y896" s="13" t="str">
        <f>IFS(Grossweight&lt;=1,"A",AND(1&lt;Grossweight,Grossweight&lt;=2),"B",AND(2&lt;Grossweight,Grossweight&lt;=3),"C",AND(3&lt;Grossweight,Grossweight&lt;=4),"D",Grossweight&gt;=4,"E")</f>
        <v>E</v>
      </c>
      <c r="Z89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62750</v>
      </c>
      <c r="AA89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89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41000</v>
      </c>
      <c r="AC896" s="14">
        <f>IF(Carrier_2="ECLogistics",0.167,IF(Carrier_2="LogExpress",0.139,0.104))</f>
        <v>0.167</v>
      </c>
    </row>
    <row r="897" ht="15.75" customHeight="1">
      <c r="A897" s="15" t="s">
        <v>2639</v>
      </c>
      <c r="B897" s="15" t="s">
        <v>2640</v>
      </c>
      <c r="C897" s="15">
        <v>130100.0</v>
      </c>
      <c r="D897" s="15" t="str">
        <f>HubVN_ID</f>
        <v>LECVNHĐ</v>
      </c>
      <c r="E897" s="15">
        <v>2.0</v>
      </c>
      <c r="F897" s="15">
        <v>4.1</v>
      </c>
      <c r="G897" s="16" t="s">
        <v>2641</v>
      </c>
      <c r="H897" s="15" t="s">
        <v>32</v>
      </c>
      <c r="I897" s="17">
        <v>50400.0</v>
      </c>
      <c r="J897" s="18">
        <v>44647.32986111111</v>
      </c>
      <c r="K897" s="19">
        <v>44652.666666666664</v>
      </c>
      <c r="L897" s="18">
        <v>44652.65069444444</v>
      </c>
      <c r="M897" s="15"/>
      <c r="N897" s="21" t="s">
        <v>33</v>
      </c>
      <c r="O897" s="15">
        <v>0.0</v>
      </c>
      <c r="P897" s="15" t="s">
        <v>40</v>
      </c>
      <c r="Q897" s="22">
        <v>3.0</v>
      </c>
      <c r="R897" s="23">
        <f>Enduser_Deliverytime-Order_Create_Time</f>
        <v>5.320833333</v>
      </c>
      <c r="S897" s="23">
        <f>Enduser_Plan_Deliverytime-Order_Create_Time</f>
        <v>5.336805556</v>
      </c>
      <c r="T897" s="23">
        <f>Enduser_Deliverytime-HubVN_Pickup_Time</f>
        <v>0.09305555555</v>
      </c>
      <c r="U897" s="24">
        <f>HubVN_Receiving_Time-HubCN_Pickup_Time</f>
        <v>2.503472222</v>
      </c>
      <c r="V897" s="24">
        <f>Plan_HubVN_Receiving_Time-Plan_HubCN_Pickup_Time</f>
        <v>3.004861111</v>
      </c>
      <c r="W897" s="15" t="s">
        <v>45</v>
      </c>
      <c r="X897" s="25" t="str">
        <f>IF(LEFT(Khu_Vực,4)="Quận","Quận","Huyện")</f>
        <v>Quận</v>
      </c>
      <c r="Y897" s="25" t="str">
        <f>IFS(Grossweight&lt;=1,"A",AND(1&lt;Grossweight,Grossweight&lt;=2),"B",AND(2&lt;Grossweight,Grossweight&lt;=3),"C",AND(3&lt;Grossweight,Grossweight&lt;=4),"D",Grossweight&gt;=4,"E")</f>
        <v>E</v>
      </c>
      <c r="Z89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62750</v>
      </c>
      <c r="AA897"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89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41000</v>
      </c>
      <c r="AC897" s="26">
        <f>IF(Carrier_2="ECLogistics",0.167,IF(Carrier_2="LogExpress",0.139,0.104))</f>
        <v>0.167</v>
      </c>
    </row>
    <row r="898" ht="15.75" customHeight="1">
      <c r="A898" s="4" t="s">
        <v>2642</v>
      </c>
      <c r="B898" s="4" t="s">
        <v>677</v>
      </c>
      <c r="C898" s="4">
        <v>130348.0</v>
      </c>
      <c r="D898" s="4" t="str">
        <f>HubVN_ID</f>
        <v>LECVNTL</v>
      </c>
      <c r="E898" s="4">
        <v>1.0</v>
      </c>
      <c r="F898" s="4">
        <v>1.3</v>
      </c>
      <c r="G898" s="5" t="s">
        <v>2643</v>
      </c>
      <c r="H898" s="4" t="s">
        <v>32</v>
      </c>
      <c r="I898" s="6">
        <v>161320.0</v>
      </c>
      <c r="J898" s="7">
        <v>44648.85277777778</v>
      </c>
      <c r="K898" s="8">
        <v>44653.39513888889</v>
      </c>
      <c r="L898" s="7">
        <v>44653.71597222222</v>
      </c>
      <c r="M898" s="4"/>
      <c r="N898" s="9" t="s">
        <v>33</v>
      </c>
      <c r="O898" s="4">
        <v>0.0</v>
      </c>
      <c r="P898" s="4" t="s">
        <v>34</v>
      </c>
      <c r="Q898" s="10">
        <v>3.0</v>
      </c>
      <c r="R898" s="11">
        <f>Enduser_Deliverytime-Order_Create_Time</f>
        <v>4.863194444</v>
      </c>
      <c r="S898" s="11">
        <f>Enduser_Plan_Deliverytime-Order_Create_Time</f>
        <v>4.542361111</v>
      </c>
      <c r="T898" s="11">
        <f>Enduser_Deliverytime-HubVN_Pickup_Time</f>
        <v>0.07847222222</v>
      </c>
      <c r="U898" s="12">
        <f>HubVN_Receiving_Time-HubCN_Pickup_Time</f>
        <v>4.003472222</v>
      </c>
      <c r="V898" s="12">
        <f>Plan_HubVN_Receiving_Time-Plan_HubCN_Pickup_Time</f>
        <v>2.005555556</v>
      </c>
      <c r="W898" s="4" t="s">
        <v>41</v>
      </c>
      <c r="X898" s="13" t="str">
        <f>IF(LEFT(Khu_Vực,4)="Quận","Quận","Huyện")</f>
        <v>Huyện</v>
      </c>
      <c r="Y898" s="13" t="str">
        <f>IFS(Grossweight&lt;=1,"A",AND(1&lt;Grossweight,Grossweight&lt;=2),"B",AND(2&lt;Grossweight,Grossweight&lt;=3),"C",AND(3&lt;Grossweight,Grossweight&lt;=4),"D",Grossweight&gt;=4,"E")</f>
        <v>B</v>
      </c>
      <c r="Z89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13000</v>
      </c>
      <c r="AA89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89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13000</v>
      </c>
      <c r="AC898" s="14">
        <f>IF(Carrier_2="ECLogistics",0.167,IF(Carrier_2="LogExpress",0.139,0.104))</f>
        <v>0.167</v>
      </c>
    </row>
    <row r="899" ht="15.75" customHeight="1">
      <c r="A899" s="15" t="s">
        <v>2644</v>
      </c>
      <c r="B899" s="15" t="s">
        <v>2645</v>
      </c>
      <c r="C899" s="15">
        <v>130352.0</v>
      </c>
      <c r="D899" s="15" t="str">
        <f>HubVN_ID</f>
        <v>LECVNLB</v>
      </c>
      <c r="E899" s="15">
        <v>5.0</v>
      </c>
      <c r="F899" s="15">
        <v>4.1</v>
      </c>
      <c r="G899" s="16" t="s">
        <v>2646</v>
      </c>
      <c r="H899" s="15" t="s">
        <v>32</v>
      </c>
      <c r="I899" s="17">
        <v>185300.0</v>
      </c>
      <c r="J899" s="18">
        <v>44650.32013888889</v>
      </c>
      <c r="K899" s="19">
        <v>44655.41180555556</v>
      </c>
      <c r="L899" s="18">
        <v>44655.73125</v>
      </c>
      <c r="M899" s="15"/>
      <c r="N899" s="21" t="s">
        <v>33</v>
      </c>
      <c r="O899" s="15">
        <v>0.0</v>
      </c>
      <c r="P899" s="15" t="s">
        <v>34</v>
      </c>
      <c r="Q899" s="22">
        <v>3.0</v>
      </c>
      <c r="R899" s="23">
        <f>Enduser_Deliverytime-Order_Create_Time</f>
        <v>5.411111111</v>
      </c>
      <c r="S899" s="23">
        <f>Enduser_Plan_Deliverytime-Order_Create_Time</f>
        <v>5.091666667</v>
      </c>
      <c r="T899" s="23">
        <f>Enduser_Deliverytime-HubVN_Pickup_Time</f>
        <v>0.08055555556</v>
      </c>
      <c r="U899" s="24">
        <f>HubVN_Receiving_Time-HubCN_Pickup_Time</f>
        <v>3.002777778</v>
      </c>
      <c r="V899" s="24">
        <f>Plan_HubVN_Receiving_Time-Plan_HubCN_Pickup_Time</f>
        <v>1.501388889</v>
      </c>
      <c r="W899" s="15" t="s">
        <v>97</v>
      </c>
      <c r="X899" s="25" t="str">
        <f>IF(LEFT(Khu_Vực,4)="Quận","Quận","Huyện")</f>
        <v>Quận</v>
      </c>
      <c r="Y899" s="25" t="str">
        <f>IFS(Grossweight&lt;=1,"A",AND(1&lt;Grossweight,Grossweight&lt;=2),"B",AND(2&lt;Grossweight,Grossweight&lt;=3),"C",AND(3&lt;Grossweight,Grossweight&lt;=4),"D",Grossweight&gt;=4,"E")</f>
        <v>E</v>
      </c>
      <c r="Z89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41000</v>
      </c>
      <c r="AA89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89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41000</v>
      </c>
      <c r="AC899" s="26">
        <f>IF(Carrier_2="ECLogistics",0.167,IF(Carrier_2="LogExpress",0.139,0.104))</f>
        <v>0.167</v>
      </c>
    </row>
    <row r="900" ht="15.75" customHeight="1">
      <c r="A900" s="4" t="s">
        <v>2647</v>
      </c>
      <c r="B900" s="4" t="s">
        <v>1291</v>
      </c>
      <c r="C900" s="4">
        <v>130041.0</v>
      </c>
      <c r="D900" s="4" t="str">
        <f>HubVN_ID</f>
        <v>LECVNLB</v>
      </c>
      <c r="E900" s="4">
        <v>1.0</v>
      </c>
      <c r="F900" s="4">
        <v>3.7</v>
      </c>
      <c r="G900" s="5" t="s">
        <v>2648</v>
      </c>
      <c r="H900" s="4" t="s">
        <v>32</v>
      </c>
      <c r="I900" s="6">
        <v>389980.0</v>
      </c>
      <c r="J900" s="7">
        <v>44646.674305555556</v>
      </c>
      <c r="K900" s="8">
        <v>44651.41527777778</v>
      </c>
      <c r="L900" s="7">
        <v>44652.59444444445</v>
      </c>
      <c r="M900" s="4"/>
      <c r="N900" s="9" t="s">
        <v>33</v>
      </c>
      <c r="O900" s="4">
        <v>0.0</v>
      </c>
      <c r="P900" s="4" t="s">
        <v>34</v>
      </c>
      <c r="Q900" s="10">
        <v>3.0</v>
      </c>
      <c r="R900" s="11">
        <f>Enduser_Deliverytime-Order_Create_Time</f>
        <v>5.920138889</v>
      </c>
      <c r="S900" s="11">
        <f>Enduser_Plan_Deliverytime-Order_Create_Time</f>
        <v>4.740972222</v>
      </c>
      <c r="T900" s="11">
        <f>Enduser_Deliverytime-HubVN_Pickup_Time</f>
        <v>0.2069444444</v>
      </c>
      <c r="U900" s="12">
        <f>HubVN_Receiving_Time-HubCN_Pickup_Time</f>
        <v>3.005555556</v>
      </c>
      <c r="V900" s="12">
        <f>Plan_HubVN_Receiving_Time-Plan_HubCN_Pickup_Time</f>
        <v>3.001388889</v>
      </c>
      <c r="W900" s="4" t="s">
        <v>124</v>
      </c>
      <c r="X900" s="13" t="str">
        <f>IF(LEFT(Khu_Vực,4)="Quận","Quận","Huyện")</f>
        <v>Quận</v>
      </c>
      <c r="Y900" s="13" t="str">
        <f>IFS(Grossweight&lt;=1,"A",AND(1&lt;Grossweight,Grossweight&lt;=2),"B",AND(2&lt;Grossweight,Grossweight&lt;=3),"C",AND(3&lt;Grossweight,Grossweight&lt;=4),"D",Grossweight&gt;=4,"E")</f>
        <v>D</v>
      </c>
      <c r="Z90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37000</v>
      </c>
      <c r="AA90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90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37000</v>
      </c>
      <c r="AC900" s="14">
        <f>IF(Carrier_2="ECLogistics",0.167,IF(Carrier_2="LogExpress",0.139,0.104))</f>
        <v>0.167</v>
      </c>
    </row>
    <row r="901" ht="15.75" customHeight="1">
      <c r="A901" s="15" t="s">
        <v>2649</v>
      </c>
      <c r="B901" s="15" t="s">
        <v>711</v>
      </c>
      <c r="C901" s="15">
        <v>130424.0</v>
      </c>
      <c r="D901" s="15" t="str">
        <f>HubVN_ID</f>
        <v>LECVNTL</v>
      </c>
      <c r="E901" s="15">
        <v>4.0</v>
      </c>
      <c r="F901" s="15">
        <v>3.4</v>
      </c>
      <c r="G901" s="16" t="s">
        <v>2650</v>
      </c>
      <c r="H901" s="15" t="s">
        <v>32</v>
      </c>
      <c r="I901" s="17">
        <v>12500.0</v>
      </c>
      <c r="J901" s="18">
        <v>44648.782638888886</v>
      </c>
      <c r="K901" s="19">
        <v>44654.660416666666</v>
      </c>
      <c r="L901" s="18">
        <v>44655.70347222222</v>
      </c>
      <c r="M901" s="15"/>
      <c r="N901" s="21" t="s">
        <v>33</v>
      </c>
      <c r="O901" s="15">
        <v>0.0</v>
      </c>
      <c r="P901" s="15" t="s">
        <v>34</v>
      </c>
      <c r="Q901" s="22">
        <v>2.0</v>
      </c>
      <c r="R901" s="23">
        <f>Enduser_Deliverytime-Order_Create_Time</f>
        <v>6.920833333</v>
      </c>
      <c r="S901" s="23">
        <f>Enduser_Plan_Deliverytime-Order_Create_Time</f>
        <v>5.877777778</v>
      </c>
      <c r="T901" s="23">
        <f>Enduser_Deliverytime-HubVN_Pickup_Time</f>
        <v>0.07708333334</v>
      </c>
      <c r="U901" s="24">
        <f>HubVN_Receiving_Time-HubCN_Pickup_Time</f>
        <v>3.001388889</v>
      </c>
      <c r="V901" s="24">
        <f>Plan_HubVN_Receiving_Time-Plan_HubCN_Pickup_Time</f>
        <v>3.00625</v>
      </c>
      <c r="W901" s="15" t="s">
        <v>41</v>
      </c>
      <c r="X901" s="25" t="str">
        <f>IF(LEFT(Khu_Vực,4)="Quận","Quận","Huyện")</f>
        <v>Huyện</v>
      </c>
      <c r="Y901" s="25" t="str">
        <f>IFS(Grossweight&lt;=1,"A",AND(1&lt;Grossweight,Grossweight&lt;=2),"B",AND(2&lt;Grossweight,Grossweight&lt;=3),"C",AND(3&lt;Grossweight,Grossweight&lt;=4),"D",Grossweight&gt;=4,"E")</f>
        <v>D</v>
      </c>
      <c r="Z90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34000</v>
      </c>
      <c r="AA90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90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34000</v>
      </c>
      <c r="AC901" s="26">
        <f>IF(Carrier_2="ECLogistics",0.167,IF(Carrier_2="LogExpress",0.139,0.104))</f>
        <v>0.167</v>
      </c>
    </row>
    <row r="902" ht="15.75" customHeight="1">
      <c r="A902" s="4" t="s">
        <v>2651</v>
      </c>
      <c r="B902" s="4" t="s">
        <v>1467</v>
      </c>
      <c r="C902" s="4">
        <v>130328.0</v>
      </c>
      <c r="D902" s="4" t="str">
        <f>HubVN_ID</f>
        <v>LECVNLB</v>
      </c>
      <c r="E902" s="4">
        <v>5.0</v>
      </c>
      <c r="F902" s="4">
        <v>1.1</v>
      </c>
      <c r="G902" s="5" t="s">
        <v>2652</v>
      </c>
      <c r="H902" s="4" t="s">
        <v>32</v>
      </c>
      <c r="I902" s="6">
        <v>312000.0</v>
      </c>
      <c r="J902" s="7">
        <v>44646.635416666664</v>
      </c>
      <c r="K902" s="8">
        <v>44653.66458333333</v>
      </c>
      <c r="L902" s="7">
        <v>44654.86875</v>
      </c>
      <c r="M902" s="4"/>
      <c r="N902" s="9" t="s">
        <v>33</v>
      </c>
      <c r="O902" s="4">
        <v>0.0</v>
      </c>
      <c r="P902" s="4" t="s">
        <v>34</v>
      </c>
      <c r="Q902" s="10">
        <v>1.0</v>
      </c>
      <c r="R902" s="11">
        <f>Enduser_Deliverytime-Order_Create_Time</f>
        <v>8.233333333</v>
      </c>
      <c r="S902" s="11">
        <f>Enduser_Plan_Deliverytime-Order_Create_Time</f>
        <v>7.029166667</v>
      </c>
      <c r="T902" s="11">
        <f>Enduser_Deliverytime-HubVN_Pickup_Time</f>
        <v>0.2486111111</v>
      </c>
      <c r="U902" s="12">
        <f>HubVN_Receiving_Time-HubCN_Pickup_Time</f>
        <v>3.501388889</v>
      </c>
      <c r="V902" s="12">
        <f>Plan_HubVN_Receiving_Time-Plan_HubCN_Pickup_Time</f>
        <v>3.501388889</v>
      </c>
      <c r="W902" s="4" t="s">
        <v>93</v>
      </c>
      <c r="X902" s="13" t="str">
        <f>IF(LEFT(Khu_Vực,4)="Quận","Quận","Huyện")</f>
        <v>Quận</v>
      </c>
      <c r="Y902" s="13" t="str">
        <f>IFS(Grossweight&lt;=1,"A",AND(1&lt;Grossweight,Grossweight&lt;=2),"B",AND(2&lt;Grossweight,Grossweight&lt;=3),"C",AND(3&lt;Grossweight,Grossweight&lt;=4),"D",Grossweight&gt;=4,"E")</f>
        <v>B</v>
      </c>
      <c r="Z90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11000</v>
      </c>
      <c r="AA902"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90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12100</v>
      </c>
      <c r="AC902" s="14">
        <f>IF(Carrier_2="ECLogistics",0.167,IF(Carrier_2="LogExpress",0.139,0.104))</f>
        <v>0.104</v>
      </c>
    </row>
    <row r="903" ht="15.75" customHeight="1">
      <c r="A903" s="15" t="s">
        <v>2653</v>
      </c>
      <c r="B903" s="15" t="s">
        <v>2654</v>
      </c>
      <c r="C903" s="15">
        <v>130345.0</v>
      </c>
      <c r="D903" s="15" t="str">
        <f>HubVN_ID</f>
        <v>LECVNLB</v>
      </c>
      <c r="E903" s="15">
        <v>2.0</v>
      </c>
      <c r="F903" s="15">
        <v>1.0</v>
      </c>
      <c r="G903" s="16" t="s">
        <v>2655</v>
      </c>
      <c r="H903" s="15" t="s">
        <v>32</v>
      </c>
      <c r="I903" s="17">
        <v>68000.0</v>
      </c>
      <c r="J903" s="18">
        <v>44646.83541666667</v>
      </c>
      <c r="K903" s="19">
        <v>44652.40138888889</v>
      </c>
      <c r="L903" s="18">
        <v>44652.72152777778</v>
      </c>
      <c r="M903" s="15"/>
      <c r="N903" s="21" t="s">
        <v>33</v>
      </c>
      <c r="O903" s="15">
        <v>0.0</v>
      </c>
      <c r="P903" s="15" t="s">
        <v>64</v>
      </c>
      <c r="Q903" s="22">
        <v>3.0</v>
      </c>
      <c r="R903" s="23">
        <f>Enduser_Deliverytime-Order_Create_Time</f>
        <v>5.886111111</v>
      </c>
      <c r="S903" s="23">
        <f>Enduser_Plan_Deliverytime-Order_Create_Time</f>
        <v>5.565972222</v>
      </c>
      <c r="T903" s="23">
        <f>Enduser_Deliverytime-HubVN_Pickup_Time</f>
        <v>0.1638888889</v>
      </c>
      <c r="U903" s="24">
        <f>HubVN_Receiving_Time-HubCN_Pickup_Time</f>
        <v>3.00625</v>
      </c>
      <c r="V903" s="24">
        <f>Plan_HubVN_Receiving_Time-Plan_HubCN_Pickup_Time</f>
        <v>1.504861111</v>
      </c>
      <c r="W903" s="15" t="s">
        <v>93</v>
      </c>
      <c r="X903" s="25" t="str">
        <f>IF(LEFT(Khu_Vực,4)="Quận","Quận","Huyện")</f>
        <v>Quận</v>
      </c>
      <c r="Y903" s="25" t="str">
        <f>IFS(Grossweight&lt;=1,"A",AND(1&lt;Grossweight,Grossweight&lt;=2),"B",AND(2&lt;Grossweight,Grossweight&lt;=3),"C",AND(3&lt;Grossweight,Grossweight&lt;=4),"D",Grossweight&gt;=4,"E")</f>
        <v>A</v>
      </c>
      <c r="Z90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11000</v>
      </c>
      <c r="AA903"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90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903" s="26">
        <f>IF(Carrier_2="ECLogistics",0.167,IF(Carrier_2="LogExpress",0.139,0.104))</f>
        <v>0.139</v>
      </c>
    </row>
    <row r="904" ht="15.75" customHeight="1">
      <c r="A904" s="4" t="s">
        <v>2656</v>
      </c>
      <c r="B904" s="4" t="s">
        <v>2143</v>
      </c>
      <c r="C904" s="4">
        <v>130417.0</v>
      </c>
      <c r="D904" s="4" t="str">
        <f>HubVN_ID</f>
        <v>LECVNTL</v>
      </c>
      <c r="E904" s="4">
        <v>4.0</v>
      </c>
      <c r="F904" s="4">
        <v>1.4</v>
      </c>
      <c r="G904" s="5" t="s">
        <v>2657</v>
      </c>
      <c r="H904" s="4" t="s">
        <v>32</v>
      </c>
      <c r="I904" s="6">
        <v>30900.0</v>
      </c>
      <c r="J904" s="7">
        <v>44647.86388888889</v>
      </c>
      <c r="K904" s="8">
        <v>44653.37569444445</v>
      </c>
      <c r="L904" s="7">
        <v>44653.80347222222</v>
      </c>
      <c r="M904" s="4"/>
      <c r="N904" s="9" t="s">
        <v>33</v>
      </c>
      <c r="O904" s="4">
        <v>0.0</v>
      </c>
      <c r="P904" s="4" t="s">
        <v>40</v>
      </c>
      <c r="Q904" s="10">
        <v>3.0</v>
      </c>
      <c r="R904" s="11">
        <f>Enduser_Deliverytime-Order_Create_Time</f>
        <v>5.939583333</v>
      </c>
      <c r="S904" s="11">
        <f>Enduser_Plan_Deliverytime-Order_Create_Time</f>
        <v>5.511805556</v>
      </c>
      <c r="T904" s="11">
        <f>Enduser_Deliverytime-HubVN_Pickup_Time</f>
        <v>0.1680555556</v>
      </c>
      <c r="U904" s="12">
        <f>HubVN_Receiving_Time-HubCN_Pickup_Time</f>
        <v>4.005555556</v>
      </c>
      <c r="V904" s="12">
        <f>Plan_HubVN_Receiving_Time-Plan_HubCN_Pickup_Time</f>
        <v>3.00625</v>
      </c>
      <c r="W904" s="4" t="s">
        <v>49</v>
      </c>
      <c r="X904" s="13" t="str">
        <f>IF(LEFT(Khu_Vực,4)="Quận","Quận","Huyện")</f>
        <v>Quận</v>
      </c>
      <c r="Y904" s="13" t="str">
        <f>IFS(Grossweight&lt;=1,"A",AND(1&lt;Grossweight,Grossweight&lt;=2),"B",AND(2&lt;Grossweight,Grossweight&lt;=3),"C",AND(3&lt;Grossweight,Grossweight&lt;=4),"D",Grossweight&gt;=4,"E")</f>
        <v>B</v>
      </c>
      <c r="Z90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28000</v>
      </c>
      <c r="AA904"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90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15400</v>
      </c>
      <c r="AC904" s="14">
        <f>IF(Carrier_2="ECLogistics",0.167,IF(Carrier_2="LogExpress",0.139,0.104))</f>
        <v>0.104</v>
      </c>
    </row>
    <row r="905" ht="15.75" customHeight="1">
      <c r="A905" s="15" t="s">
        <v>2658</v>
      </c>
      <c r="B905" s="15" t="s">
        <v>2659</v>
      </c>
      <c r="C905" s="15">
        <v>130328.0</v>
      </c>
      <c r="D905" s="15" t="str">
        <f>HubVN_ID</f>
        <v>LECVNLB</v>
      </c>
      <c r="E905" s="15">
        <v>5.0</v>
      </c>
      <c r="F905" s="15">
        <v>1.2</v>
      </c>
      <c r="G905" s="16" t="s">
        <v>2660</v>
      </c>
      <c r="H905" s="15" t="s">
        <v>53</v>
      </c>
      <c r="I905" s="17">
        <v>0.0</v>
      </c>
      <c r="J905" s="18">
        <v>44648.79375</v>
      </c>
      <c r="K905" s="19">
        <v>44655.660416666666</v>
      </c>
      <c r="L905" s="18">
        <v>44655.70694444444</v>
      </c>
      <c r="M905" s="15"/>
      <c r="N905" s="21" t="s">
        <v>33</v>
      </c>
      <c r="O905" s="15">
        <v>0.0</v>
      </c>
      <c r="P905" s="15" t="s">
        <v>34</v>
      </c>
      <c r="Q905" s="22">
        <v>2.0</v>
      </c>
      <c r="R905" s="23">
        <f>Enduser_Deliverytime-Order_Create_Time</f>
        <v>6.913194444</v>
      </c>
      <c r="S905" s="23">
        <f>Enduser_Plan_Deliverytime-Order_Create_Time</f>
        <v>6.866666667</v>
      </c>
      <c r="T905" s="23">
        <f>Enduser_Deliverytime-HubVN_Pickup_Time</f>
        <v>0.08055555556</v>
      </c>
      <c r="U905" s="24">
        <f>HubVN_Receiving_Time-HubCN_Pickup_Time</f>
        <v>3.000694444</v>
      </c>
      <c r="V905" s="24">
        <f>Plan_HubVN_Receiving_Time-Plan_HubCN_Pickup_Time</f>
        <v>3.505555556</v>
      </c>
      <c r="W905" s="15" t="s">
        <v>124</v>
      </c>
      <c r="X905" s="25" t="str">
        <f>IF(LEFT(Khu_Vực,4)="Quận","Quận","Huyện")</f>
        <v>Quận</v>
      </c>
      <c r="Y905" s="25" t="str">
        <f>IFS(Grossweight&lt;=1,"A",AND(1&lt;Grossweight,Grossweight&lt;=2),"B",AND(2&lt;Grossweight,Grossweight&lt;=3),"C",AND(3&lt;Grossweight,Grossweight&lt;=4),"D",Grossweight&gt;=4,"E")</f>
        <v>B</v>
      </c>
      <c r="Z90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12000</v>
      </c>
      <c r="AA905"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90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13200</v>
      </c>
      <c r="AC905" s="26">
        <f>IF(Carrier_2="ECLogistics",0.167,IF(Carrier_2="LogExpress",0.139,0.104))</f>
        <v>0.104</v>
      </c>
    </row>
    <row r="906" ht="15.75" customHeight="1">
      <c r="A906" s="4" t="s">
        <v>2661</v>
      </c>
      <c r="B906" s="4" t="s">
        <v>2662</v>
      </c>
      <c r="C906" s="4">
        <v>130166.0</v>
      </c>
      <c r="D906" s="4" t="str">
        <f>HubVN_ID</f>
        <v>LECVNTL</v>
      </c>
      <c r="E906" s="4">
        <v>1.0</v>
      </c>
      <c r="F906" s="4">
        <v>3.7</v>
      </c>
      <c r="G906" s="5" t="s">
        <v>2663</v>
      </c>
      <c r="H906" s="4" t="s">
        <v>32</v>
      </c>
      <c r="I906" s="6">
        <v>266000.0</v>
      </c>
      <c r="J906" s="7">
        <v>44648.893055555556</v>
      </c>
      <c r="K906" s="8">
        <v>44653.62986111111</v>
      </c>
      <c r="L906" s="7">
        <v>44654.62291666667</v>
      </c>
      <c r="M906" s="4"/>
      <c r="N906" s="9" t="s">
        <v>33</v>
      </c>
      <c r="O906" s="4">
        <v>0.0</v>
      </c>
      <c r="P906" s="4" t="s">
        <v>34</v>
      </c>
      <c r="Q906" s="10">
        <v>3.0</v>
      </c>
      <c r="R906" s="11">
        <f>Enduser_Deliverytime-Order_Create_Time</f>
        <v>5.729861111</v>
      </c>
      <c r="S906" s="11">
        <f>Enduser_Plan_Deliverytime-Order_Create_Time</f>
        <v>4.736805556</v>
      </c>
      <c r="T906" s="11">
        <f>Enduser_Deliverytime-HubVN_Pickup_Time</f>
        <v>0.2041666667</v>
      </c>
      <c r="U906" s="12">
        <f>HubVN_Receiving_Time-HubCN_Pickup_Time</f>
        <v>4.00625</v>
      </c>
      <c r="V906" s="12">
        <f>Plan_HubVN_Receiving_Time-Plan_HubCN_Pickup_Time</f>
        <v>3.002777778</v>
      </c>
      <c r="W906" s="4" t="s">
        <v>49</v>
      </c>
      <c r="X906" s="13" t="str">
        <f>IF(LEFT(Khu_Vực,4)="Quận","Quận","Huyện")</f>
        <v>Quận</v>
      </c>
      <c r="Y906" s="13" t="str">
        <f>IFS(Grossweight&lt;=1,"A",AND(1&lt;Grossweight,Grossweight&lt;=2),"B",AND(2&lt;Grossweight,Grossweight&lt;=3),"C",AND(3&lt;Grossweight,Grossweight&lt;=4),"D",Grossweight&gt;=4,"E")</f>
        <v>D</v>
      </c>
      <c r="Z90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37000</v>
      </c>
      <c r="AA90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90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37000</v>
      </c>
      <c r="AC906" s="14">
        <f>IF(Carrier_2="ECLogistics",0.167,IF(Carrier_2="LogExpress",0.139,0.104))</f>
        <v>0.167</v>
      </c>
    </row>
    <row r="907" ht="15.75" customHeight="1">
      <c r="A907" s="15" t="s">
        <v>2664</v>
      </c>
      <c r="B907" s="15" t="s">
        <v>2665</v>
      </c>
      <c r="C907" s="15">
        <v>130411.0</v>
      </c>
      <c r="D907" s="15" t="str">
        <f>HubVN_ID</f>
        <v>LECVNLB</v>
      </c>
      <c r="E907" s="15">
        <v>4.0</v>
      </c>
      <c r="F907" s="15">
        <v>2.9</v>
      </c>
      <c r="G907" s="16" t="s">
        <v>2666</v>
      </c>
      <c r="H907" s="15" t="s">
        <v>53</v>
      </c>
      <c r="I907" s="17">
        <v>0.0</v>
      </c>
      <c r="J907" s="18">
        <v>44647.37291666667</v>
      </c>
      <c r="K907" s="19">
        <v>44652.42222222222</v>
      </c>
      <c r="L907" s="18">
        <v>44652.711805555555</v>
      </c>
      <c r="M907" s="15"/>
      <c r="N907" s="21" t="s">
        <v>33</v>
      </c>
      <c r="O907" s="15">
        <v>0.0</v>
      </c>
      <c r="P907" s="15" t="s">
        <v>34</v>
      </c>
      <c r="Q907" s="22">
        <v>3.0</v>
      </c>
      <c r="R907" s="23">
        <f>Enduser_Deliverytime-Order_Create_Time</f>
        <v>5.338888889</v>
      </c>
      <c r="S907" s="23">
        <f>Enduser_Plan_Deliverytime-Order_Create_Time</f>
        <v>5.049305556</v>
      </c>
      <c r="T907" s="23">
        <f>Enduser_Deliverytime-HubVN_Pickup_Time</f>
        <v>0.08055555556</v>
      </c>
      <c r="U907" s="24">
        <f>HubVN_Receiving_Time-HubCN_Pickup_Time</f>
        <v>3.000694444</v>
      </c>
      <c r="V907" s="24">
        <f>Plan_HubVN_Receiving_Time-Plan_HubCN_Pickup_Time</f>
        <v>2.005555556</v>
      </c>
      <c r="W907" s="15" t="s">
        <v>97</v>
      </c>
      <c r="X907" s="25" t="str">
        <f>IF(LEFT(Khu_Vực,4)="Quận","Quận","Huyện")</f>
        <v>Quận</v>
      </c>
      <c r="Y907" s="25" t="str">
        <f>IFS(Grossweight&lt;=1,"A",AND(1&lt;Grossweight,Grossweight&lt;=2),"B",AND(2&lt;Grossweight,Grossweight&lt;=3),"C",AND(3&lt;Grossweight,Grossweight&lt;=4),"D",Grossweight&gt;=4,"E")</f>
        <v>C</v>
      </c>
      <c r="Z90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29000</v>
      </c>
      <c r="AA907"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90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29000</v>
      </c>
      <c r="AC907" s="26">
        <f>IF(Carrier_2="ECLogistics",0.167,IF(Carrier_2="LogExpress",0.139,0.104))</f>
        <v>0.167</v>
      </c>
    </row>
    <row r="908" ht="15.75" customHeight="1">
      <c r="A908" s="4" t="s">
        <v>2667</v>
      </c>
      <c r="B908" s="4" t="s">
        <v>328</v>
      </c>
      <c r="C908" s="4">
        <v>130378.0</v>
      </c>
      <c r="D908" s="4" t="str">
        <f>HubVN_ID</f>
        <v>LECVNTL</v>
      </c>
      <c r="E908" s="4">
        <v>4.0</v>
      </c>
      <c r="F908" s="4">
        <v>1.3</v>
      </c>
      <c r="G908" s="5" t="s">
        <v>2668</v>
      </c>
      <c r="H908" s="4" t="s">
        <v>32</v>
      </c>
      <c r="I908" s="6">
        <v>135553.0</v>
      </c>
      <c r="J908" s="7">
        <v>44649.73125</v>
      </c>
      <c r="K908" s="8">
        <v>44652.436111111114</v>
      </c>
      <c r="L908" s="7">
        <v>44659.419444444444</v>
      </c>
      <c r="M908" s="4"/>
      <c r="N908" s="9" t="s">
        <v>33</v>
      </c>
      <c r="O908" s="4">
        <v>0.0</v>
      </c>
      <c r="P908" s="4" t="s">
        <v>64</v>
      </c>
      <c r="Q908" s="10">
        <v>4.0</v>
      </c>
      <c r="R908" s="11">
        <f>Enduser_Deliverytime-Order_Create_Time</f>
        <v>9.688194444</v>
      </c>
      <c r="S908" s="11">
        <f>Enduser_Plan_Deliverytime-Order_Create_Time</f>
        <v>2.704861111</v>
      </c>
      <c r="T908" s="11">
        <f>Enduser_Deliverytime-HubVN_Pickup_Time</f>
        <v>0.08055555556</v>
      </c>
      <c r="U908" s="12">
        <f>HubVN_Receiving_Time-HubCN_Pickup_Time</f>
        <v>8.004166667</v>
      </c>
      <c r="V908" s="12">
        <f>Plan_HubVN_Receiving_Time-Plan_HubCN_Pickup_Time</f>
        <v>1.501388889</v>
      </c>
      <c r="W908" s="4" t="s">
        <v>622</v>
      </c>
      <c r="X908" s="13" t="str">
        <f>IF(LEFT(Khu_Vực,4)="Quận","Quận","Huyện")</f>
        <v>Huyện</v>
      </c>
      <c r="Y908" s="13" t="str">
        <f>IFS(Grossweight&lt;=1,"A",AND(1&lt;Grossweight,Grossweight&lt;=2),"B",AND(2&lt;Grossweight,Grossweight&lt;=3),"C",AND(3&lt;Grossweight,Grossweight&lt;=4),"D",Grossweight&gt;=4,"E")</f>
        <v>B</v>
      </c>
      <c r="Z90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14300</v>
      </c>
      <c r="AA90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90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13000</v>
      </c>
      <c r="AC908" s="14">
        <f>IF(Carrier_2="ECLogistics",0.167,IF(Carrier_2="LogExpress",0.139,0.104))</f>
        <v>0.167</v>
      </c>
    </row>
    <row r="909" ht="15.75" customHeight="1">
      <c r="A909" s="15" t="s">
        <v>2669</v>
      </c>
      <c r="B909" s="15" t="s">
        <v>2670</v>
      </c>
      <c r="C909" s="15">
        <v>130397.0</v>
      </c>
      <c r="D909" s="15" t="str">
        <f>HubVN_ID</f>
        <v>LECVNLB</v>
      </c>
      <c r="E909" s="15">
        <v>4.0</v>
      </c>
      <c r="F909" s="15">
        <v>1.3</v>
      </c>
      <c r="G909" s="16" t="s">
        <v>2671</v>
      </c>
      <c r="H909" s="15" t="s">
        <v>32</v>
      </c>
      <c r="I909" s="17">
        <v>813000.0</v>
      </c>
      <c r="J909" s="18">
        <v>44646.57916666667</v>
      </c>
      <c r="K909" s="19">
        <v>44651.540972222225</v>
      </c>
      <c r="L909" s="18">
        <v>44652.464583333334</v>
      </c>
      <c r="M909" s="15"/>
      <c r="N909" s="21" t="s">
        <v>33</v>
      </c>
      <c r="O909" s="15">
        <v>0.0</v>
      </c>
      <c r="P909" s="15" t="s">
        <v>40</v>
      </c>
      <c r="Q909" s="22">
        <v>3.0</v>
      </c>
      <c r="R909" s="23">
        <f>Enduser_Deliverytime-Order_Create_Time</f>
        <v>5.885416667</v>
      </c>
      <c r="S909" s="23">
        <f>Enduser_Plan_Deliverytime-Order_Create_Time</f>
        <v>4.961805556</v>
      </c>
      <c r="T909" s="23">
        <f>Enduser_Deliverytime-HubVN_Pickup_Time</f>
        <v>0.11875</v>
      </c>
      <c r="U909" s="24">
        <f>HubVN_Receiving_Time-HubCN_Pickup_Time</f>
        <v>5.004166667</v>
      </c>
      <c r="V909" s="24">
        <f>Plan_HubVN_Receiving_Time-Plan_HubCN_Pickup_Time</f>
        <v>3.502777778</v>
      </c>
      <c r="W909" s="15" t="s">
        <v>679</v>
      </c>
      <c r="X909" s="25" t="str">
        <f>IF(LEFT(Khu_Vực,4)="Quận","Quận","Huyện")</f>
        <v>Huyện</v>
      </c>
      <c r="Y909" s="25" t="str">
        <f>IFS(Grossweight&lt;=1,"A",AND(1&lt;Grossweight,Grossweight&lt;=2),"B",AND(2&lt;Grossweight,Grossweight&lt;=3),"C",AND(3&lt;Grossweight,Grossweight&lt;=4),"D",Grossweight&gt;=4,"E")</f>
        <v>B</v>
      </c>
      <c r="Z90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32500</v>
      </c>
      <c r="AA90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90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13000</v>
      </c>
      <c r="AC909" s="26">
        <f>IF(Carrier_2="ECLogistics",0.167,IF(Carrier_2="LogExpress",0.139,0.104))</f>
        <v>0.167</v>
      </c>
    </row>
    <row r="910" ht="15.75" customHeight="1">
      <c r="A910" s="4" t="s">
        <v>2672</v>
      </c>
      <c r="B910" s="4" t="s">
        <v>2673</v>
      </c>
      <c r="C910" s="4">
        <v>130171.0</v>
      </c>
      <c r="D910" s="4" t="str">
        <f>HubVN_ID</f>
        <v>LECVNTL</v>
      </c>
      <c r="E910" s="4">
        <v>2.0</v>
      </c>
      <c r="F910" s="4">
        <v>2.4</v>
      </c>
      <c r="G910" s="5" t="s">
        <v>2674</v>
      </c>
      <c r="H910" s="4" t="s">
        <v>32</v>
      </c>
      <c r="I910" s="6">
        <v>116000.0</v>
      </c>
      <c r="J910" s="7">
        <v>44647.839583333334</v>
      </c>
      <c r="K910" s="8">
        <v>44652.37847222222</v>
      </c>
      <c r="L910" s="7">
        <v>44653.43125</v>
      </c>
      <c r="M910" s="4"/>
      <c r="N910" s="9" t="s">
        <v>33</v>
      </c>
      <c r="O910" s="4">
        <v>0.0</v>
      </c>
      <c r="P910" s="4" t="s">
        <v>64</v>
      </c>
      <c r="Q910" s="10">
        <v>3.0</v>
      </c>
      <c r="R910" s="11">
        <f>Enduser_Deliverytime-Order_Create_Time</f>
        <v>5.591666667</v>
      </c>
      <c r="S910" s="11">
        <f>Enduser_Plan_Deliverytime-Order_Create_Time</f>
        <v>4.538888889</v>
      </c>
      <c r="T910" s="11">
        <f>Enduser_Deliverytime-HubVN_Pickup_Time</f>
        <v>0.08194444444</v>
      </c>
      <c r="U910" s="12">
        <f>HubVN_Receiving_Time-HubCN_Pickup_Time</f>
        <v>2.001388889</v>
      </c>
      <c r="V910" s="12">
        <f>Plan_HubVN_Receiving_Time-Plan_HubCN_Pickup_Time</f>
        <v>3.502083333</v>
      </c>
      <c r="W910" s="4" t="s">
        <v>49</v>
      </c>
      <c r="X910" s="13" t="str">
        <f>IF(LEFT(Khu_Vực,4)="Quận","Quận","Huyện")</f>
        <v>Quận</v>
      </c>
      <c r="Y910" s="13" t="str">
        <f>IFS(Grossweight&lt;=1,"A",AND(1&lt;Grossweight,Grossweight&lt;=2),"B",AND(2&lt;Grossweight,Grossweight&lt;=3),"C",AND(3&lt;Grossweight,Grossweight&lt;=4),"D",Grossweight&gt;=4,"E")</f>
        <v>C</v>
      </c>
      <c r="Z91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60400</v>
      </c>
      <c r="AA91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91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24000</v>
      </c>
      <c r="AC910" s="14">
        <f>IF(Carrier_2="ECLogistics",0.167,IF(Carrier_2="LogExpress",0.139,0.104))</f>
        <v>0.167</v>
      </c>
    </row>
    <row r="911" ht="15.75" customHeight="1">
      <c r="A911" s="15" t="s">
        <v>2675</v>
      </c>
      <c r="B911" s="15" t="s">
        <v>139</v>
      </c>
      <c r="C911" s="15">
        <v>130327.0</v>
      </c>
      <c r="D911" s="15" t="str">
        <f>HubVN_ID</f>
        <v>LECVNLB</v>
      </c>
      <c r="E911" s="15">
        <v>1.0</v>
      </c>
      <c r="F911" s="15">
        <v>1.3</v>
      </c>
      <c r="G911" s="16" t="s">
        <v>2676</v>
      </c>
      <c r="H911" s="15" t="s">
        <v>32</v>
      </c>
      <c r="I911" s="17">
        <v>185800.0</v>
      </c>
      <c r="J911" s="18">
        <v>44645.82430555556</v>
      </c>
      <c r="K911" s="19">
        <v>44652.53125</v>
      </c>
      <c r="L911" s="18">
        <v>44652.72152777778</v>
      </c>
      <c r="M911" s="15"/>
      <c r="N911" s="21" t="s">
        <v>33</v>
      </c>
      <c r="O911" s="15">
        <v>0.0</v>
      </c>
      <c r="P911" s="15" t="s">
        <v>64</v>
      </c>
      <c r="Q911" s="22">
        <v>2.0</v>
      </c>
      <c r="R911" s="23">
        <f>Enduser_Deliverytime-Order_Create_Time</f>
        <v>6.897222222</v>
      </c>
      <c r="S911" s="23">
        <f>Enduser_Plan_Deliverytime-Order_Create_Time</f>
        <v>6.706944444</v>
      </c>
      <c r="T911" s="23">
        <f>Enduser_Deliverytime-HubVN_Pickup_Time</f>
        <v>0.1604166667</v>
      </c>
      <c r="U911" s="24">
        <f>HubVN_Receiving_Time-HubCN_Pickup_Time</f>
        <v>3.00625</v>
      </c>
      <c r="V911" s="24">
        <f>Plan_HubVN_Receiving_Time-Plan_HubCN_Pickup_Time</f>
        <v>2.004166667</v>
      </c>
      <c r="W911" s="15" t="s">
        <v>679</v>
      </c>
      <c r="X911" s="25" t="str">
        <f>IF(LEFT(Khu_Vực,4)="Quận","Quận","Huyện")</f>
        <v>Huyện</v>
      </c>
      <c r="Y911" s="25" t="str">
        <f>IFS(Grossweight&lt;=1,"A",AND(1&lt;Grossweight,Grossweight&lt;=2),"B",AND(2&lt;Grossweight,Grossweight&lt;=3),"C",AND(3&lt;Grossweight,Grossweight&lt;=4),"D",Grossweight&gt;=4,"E")</f>
        <v>B</v>
      </c>
      <c r="Z91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14300</v>
      </c>
      <c r="AA91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91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13000</v>
      </c>
      <c r="AC911" s="26">
        <f>IF(Carrier_2="ECLogistics",0.167,IF(Carrier_2="LogExpress",0.139,0.104))</f>
        <v>0.167</v>
      </c>
    </row>
    <row r="912" ht="15.75" customHeight="1">
      <c r="A912" s="4" t="s">
        <v>2677</v>
      </c>
      <c r="B912" s="4" t="s">
        <v>2678</v>
      </c>
      <c r="C912" s="4">
        <v>130358.0</v>
      </c>
      <c r="D912" s="4" t="str">
        <f>HubVN_ID</f>
        <v>LECVNLB</v>
      </c>
      <c r="E912" s="4">
        <v>1.0</v>
      </c>
      <c r="F912" s="4">
        <v>1.7</v>
      </c>
      <c r="G912" s="5" t="s">
        <v>2679</v>
      </c>
      <c r="H912" s="4" t="s">
        <v>32</v>
      </c>
      <c r="I912" s="6">
        <v>113500.0</v>
      </c>
      <c r="J912" s="7">
        <v>44648.365277777775</v>
      </c>
      <c r="K912" s="8">
        <v>44655.66388888889</v>
      </c>
      <c r="L912" s="7">
        <v>44655.71875</v>
      </c>
      <c r="M912" s="4"/>
      <c r="N912" s="9" t="s">
        <v>33</v>
      </c>
      <c r="O912" s="4">
        <v>0.0</v>
      </c>
      <c r="P912" s="4" t="s">
        <v>64</v>
      </c>
      <c r="Q912" s="10">
        <v>1.0</v>
      </c>
      <c r="R912" s="11">
        <f>Enduser_Deliverytime-Order_Create_Time</f>
        <v>7.353472222</v>
      </c>
      <c r="S912" s="11">
        <f>Enduser_Plan_Deliverytime-Order_Create_Time</f>
        <v>7.298611111</v>
      </c>
      <c r="T912" s="11">
        <f>Enduser_Deliverytime-HubVN_Pickup_Time</f>
        <v>0.08194444444</v>
      </c>
      <c r="U912" s="12">
        <f>HubVN_Receiving_Time-HubCN_Pickup_Time</f>
        <v>3.000694444</v>
      </c>
      <c r="V912" s="12">
        <f>Plan_HubVN_Receiving_Time-Plan_HubCN_Pickup_Time</f>
        <v>2.001388889</v>
      </c>
      <c r="W912" s="4" t="s">
        <v>57</v>
      </c>
      <c r="X912" s="13" t="str">
        <f>IF(LEFT(Khu_Vực,4)="Quận","Quận","Huyện")</f>
        <v>Quận</v>
      </c>
      <c r="Y912" s="13" t="str">
        <f>IFS(Grossweight&lt;=1,"A",AND(1&lt;Grossweight,Grossweight&lt;=2),"B",AND(2&lt;Grossweight,Grossweight&lt;=3),"C",AND(3&lt;Grossweight,Grossweight&lt;=4),"D",Grossweight&gt;=4,"E")</f>
        <v>B</v>
      </c>
      <c r="Z91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18700</v>
      </c>
      <c r="AA912"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91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18700</v>
      </c>
      <c r="AC912" s="14">
        <f>IF(Carrier_2="ECLogistics",0.167,IF(Carrier_2="LogExpress",0.139,0.104))</f>
        <v>0.104</v>
      </c>
    </row>
    <row r="913" ht="15.75" customHeight="1">
      <c r="A913" s="15" t="s">
        <v>2680</v>
      </c>
      <c r="B913" s="15" t="s">
        <v>2681</v>
      </c>
      <c r="C913" s="15">
        <v>130355.0</v>
      </c>
      <c r="D913" s="15" t="str">
        <f>HubVN_ID</f>
        <v>LECVNTL</v>
      </c>
      <c r="E913" s="15">
        <v>3.0</v>
      </c>
      <c r="F913" s="15">
        <v>3.0</v>
      </c>
      <c r="G913" s="16" t="s">
        <v>2682</v>
      </c>
      <c r="H913" s="15" t="s">
        <v>32</v>
      </c>
      <c r="I913" s="17">
        <v>105500.0</v>
      </c>
      <c r="J913" s="18">
        <v>44647.72361111111</v>
      </c>
      <c r="K913" s="19">
        <v>44653.39027777778</v>
      </c>
      <c r="L913" s="18">
        <v>44654.450694444444</v>
      </c>
      <c r="M913" s="15"/>
      <c r="N913" s="21" t="s">
        <v>33</v>
      </c>
      <c r="O913" s="15">
        <v>0.0</v>
      </c>
      <c r="P913" s="15" t="s">
        <v>64</v>
      </c>
      <c r="Q913" s="22">
        <v>2.0</v>
      </c>
      <c r="R913" s="23">
        <f>Enduser_Deliverytime-Order_Create_Time</f>
        <v>6.727083333</v>
      </c>
      <c r="S913" s="23">
        <f>Enduser_Plan_Deliverytime-Order_Create_Time</f>
        <v>5.666666667</v>
      </c>
      <c r="T913" s="23">
        <f>Enduser_Deliverytime-HubVN_Pickup_Time</f>
        <v>0.07708333333</v>
      </c>
      <c r="U913" s="24">
        <f>HubVN_Receiving_Time-HubCN_Pickup_Time</f>
        <v>4.004166667</v>
      </c>
      <c r="V913" s="24">
        <f>Plan_HubVN_Receiving_Time-Plan_HubCN_Pickup_Time</f>
        <v>2.005555556</v>
      </c>
      <c r="W913" s="15" t="s">
        <v>49</v>
      </c>
      <c r="X913" s="25" t="str">
        <f>IF(LEFT(Khu_Vực,4)="Quận","Quận","Huyện")</f>
        <v>Quận</v>
      </c>
      <c r="Y913" s="25" t="str">
        <f>IFS(Grossweight&lt;=1,"A",AND(1&lt;Grossweight,Grossweight&lt;=2),"B",AND(2&lt;Grossweight,Grossweight&lt;=3),"C",AND(3&lt;Grossweight,Grossweight&lt;=4),"D",Grossweight&gt;=4,"E")</f>
        <v>C</v>
      </c>
      <c r="Z91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64000</v>
      </c>
      <c r="AA91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91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30000</v>
      </c>
      <c r="AC913" s="26">
        <f>IF(Carrier_2="ECLogistics",0.167,IF(Carrier_2="LogExpress",0.139,0.104))</f>
        <v>0.167</v>
      </c>
    </row>
    <row r="914" ht="15.75" customHeight="1">
      <c r="A914" s="4" t="s">
        <v>2683</v>
      </c>
      <c r="B914" s="4" t="s">
        <v>1317</v>
      </c>
      <c r="C914" s="4">
        <v>130418.0</v>
      </c>
      <c r="D914" s="4" t="str">
        <f>HubVN_ID</f>
        <v>LECVNLB</v>
      </c>
      <c r="E914" s="4">
        <v>4.0</v>
      </c>
      <c r="F914" s="4">
        <v>4.8</v>
      </c>
      <c r="G914" s="5" t="s">
        <v>2684</v>
      </c>
      <c r="H914" s="4" t="s">
        <v>32</v>
      </c>
      <c r="I914" s="6">
        <v>500.0</v>
      </c>
      <c r="J914" s="7">
        <v>44651.625</v>
      </c>
      <c r="K914" s="8">
        <v>44654.48819444444</v>
      </c>
      <c r="L914" s="7">
        <v>44657.666666666664</v>
      </c>
      <c r="M914" s="4"/>
      <c r="N914" s="9" t="s">
        <v>33</v>
      </c>
      <c r="O914" s="4">
        <v>0.0</v>
      </c>
      <c r="P914" s="4" t="s">
        <v>64</v>
      </c>
      <c r="Q914" s="10">
        <v>4.0</v>
      </c>
      <c r="R914" s="11">
        <f>Enduser_Deliverytime-Order_Create_Time</f>
        <v>6.041666667</v>
      </c>
      <c r="S914" s="11">
        <f>Enduser_Plan_Deliverytime-Order_Create_Time</f>
        <v>2.863194444</v>
      </c>
      <c r="T914" s="11">
        <f>Enduser_Deliverytime-HubVN_Pickup_Time</f>
        <v>0.2888888889</v>
      </c>
      <c r="U914" s="12">
        <f>HubVN_Receiving_Time-HubCN_Pickup_Time</f>
        <v>4.001388889</v>
      </c>
      <c r="V914" s="12">
        <f>Plan_HubVN_Receiving_Time-Plan_HubCN_Pickup_Time</f>
        <v>2.004166667</v>
      </c>
      <c r="W914" s="4" t="s">
        <v>787</v>
      </c>
      <c r="X914" s="13" t="str">
        <f>IF(LEFT(Khu_Vực,4)="Quận","Quận","Huyện")</f>
        <v>Huyện</v>
      </c>
      <c r="Y914" s="13" t="str">
        <f>IFS(Grossweight&lt;=1,"A",AND(1&lt;Grossweight,Grossweight&lt;=2),"B",AND(2&lt;Grossweight,Grossweight&lt;=3),"C",AND(3&lt;Grossweight,Grossweight&lt;=4),"D",Grossweight&gt;=4,"E")</f>
        <v>E</v>
      </c>
      <c r="Z91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74800</v>
      </c>
      <c r="AA91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91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48000</v>
      </c>
      <c r="AC914" s="14">
        <f>IF(Carrier_2="ECLogistics",0.167,IF(Carrier_2="LogExpress",0.139,0.104))</f>
        <v>0.167</v>
      </c>
    </row>
    <row r="915" ht="15.75" customHeight="1">
      <c r="A915" s="15" t="s">
        <v>2685</v>
      </c>
      <c r="B915" s="15" t="s">
        <v>2686</v>
      </c>
      <c r="C915" s="15">
        <v>130165.0</v>
      </c>
      <c r="D915" s="15" t="str">
        <f>HubVN_ID</f>
        <v>LECVNLB</v>
      </c>
      <c r="E915" s="15">
        <v>3.0</v>
      </c>
      <c r="F915" s="15">
        <v>4.8</v>
      </c>
      <c r="G915" s="16" t="s">
        <v>518</v>
      </c>
      <c r="H915" s="15" t="s">
        <v>32</v>
      </c>
      <c r="I915" s="17">
        <v>286600.0</v>
      </c>
      <c r="J915" s="18">
        <v>44647.8375</v>
      </c>
      <c r="K915" s="19">
        <v>44652.40347222222</v>
      </c>
      <c r="L915" s="18">
        <v>44653.475694444445</v>
      </c>
      <c r="M915" s="15"/>
      <c r="N915" s="21" t="s">
        <v>33</v>
      </c>
      <c r="O915" s="15">
        <v>0.0</v>
      </c>
      <c r="P915" s="15" t="s">
        <v>40</v>
      </c>
      <c r="Q915" s="22">
        <v>3.0</v>
      </c>
      <c r="R915" s="23">
        <f>Enduser_Deliverytime-Order_Create_Time</f>
        <v>5.638194444</v>
      </c>
      <c r="S915" s="23">
        <f>Enduser_Plan_Deliverytime-Order_Create_Time</f>
        <v>4.565972222</v>
      </c>
      <c r="T915" s="23">
        <f>Enduser_Deliverytime-HubVN_Pickup_Time</f>
        <v>0.1222222222</v>
      </c>
      <c r="U915" s="24">
        <f>HubVN_Receiving_Time-HubCN_Pickup_Time</f>
        <v>2.005555556</v>
      </c>
      <c r="V915" s="24">
        <f>Plan_HubVN_Receiving_Time-Plan_HubCN_Pickup_Time</f>
        <v>1.502777778</v>
      </c>
      <c r="W915" s="15" t="s">
        <v>124</v>
      </c>
      <c r="X915" s="25" t="str">
        <f>IF(LEFT(Khu_Vực,4)="Quận","Quận","Huyện")</f>
        <v>Quận</v>
      </c>
      <c r="Y915" s="25" t="str">
        <f>IFS(Grossweight&lt;=1,"A",AND(1&lt;Grossweight,Grossweight&lt;=2),"B",AND(2&lt;Grossweight,Grossweight&lt;=3),"C",AND(3&lt;Grossweight,Grossweight&lt;=4),"D",Grossweight&gt;=4,"E")</f>
        <v>E</v>
      </c>
      <c r="Z91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64500</v>
      </c>
      <c r="AA91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91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48000</v>
      </c>
      <c r="AC915" s="26">
        <f>IF(Carrier_2="ECLogistics",0.167,IF(Carrier_2="LogExpress",0.139,0.104))</f>
        <v>0.167</v>
      </c>
    </row>
    <row r="916" ht="15.75" customHeight="1">
      <c r="A916" s="4" t="s">
        <v>2687</v>
      </c>
      <c r="B916" s="4" t="s">
        <v>2688</v>
      </c>
      <c r="C916" s="4">
        <v>130342.0</v>
      </c>
      <c r="D916" s="4" t="str">
        <f>HubVN_ID</f>
        <v>LECVNLB</v>
      </c>
      <c r="E916" s="4">
        <v>2.0</v>
      </c>
      <c r="F916" s="4">
        <v>0.1</v>
      </c>
      <c r="G916" s="5" t="s">
        <v>2689</v>
      </c>
      <c r="H916" s="4" t="s">
        <v>32</v>
      </c>
      <c r="I916" s="6">
        <v>92500.0</v>
      </c>
      <c r="J916" s="7">
        <v>44647.12013888889</v>
      </c>
      <c r="K916" s="8">
        <v>44651.75</v>
      </c>
      <c r="L916" s="7">
        <v>44656.53680555556</v>
      </c>
      <c r="M916" s="4"/>
      <c r="N916" s="9" t="s">
        <v>33</v>
      </c>
      <c r="O916" s="4">
        <v>0.0</v>
      </c>
      <c r="P916" s="4" t="s">
        <v>34</v>
      </c>
      <c r="Q916" s="10">
        <v>3.0</v>
      </c>
      <c r="R916" s="11">
        <f>Enduser_Deliverytime-Order_Create_Time</f>
        <v>9.416666667</v>
      </c>
      <c r="S916" s="11">
        <f>Enduser_Plan_Deliverytime-Order_Create_Time</f>
        <v>4.629861111</v>
      </c>
      <c r="T916" s="11">
        <f>Enduser_Deliverytime-HubVN_Pickup_Time</f>
        <v>0.1638888889</v>
      </c>
      <c r="U916" s="12">
        <f>HubVN_Receiving_Time-HubCN_Pickup_Time</f>
        <v>6.004861111</v>
      </c>
      <c r="V916" s="12">
        <f>Plan_HubVN_Receiving_Time-Plan_HubCN_Pickup_Time</f>
        <v>3.502777778</v>
      </c>
      <c r="W916" s="4" t="s">
        <v>679</v>
      </c>
      <c r="X916" s="13" t="str">
        <f>IF(LEFT(Khu_Vực,4)="Quận","Quận","Huyện")</f>
        <v>Huyện</v>
      </c>
      <c r="Y916" s="13" t="str">
        <f>IFS(Grossweight&lt;=1,"A",AND(1&lt;Grossweight,Grossweight&lt;=2),"B",AND(2&lt;Grossweight,Grossweight&lt;=3),"C",AND(3&lt;Grossweight,Grossweight&lt;=4),"D",Grossweight&gt;=4,"E")</f>
        <v>A</v>
      </c>
      <c r="Z91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800</v>
      </c>
      <c r="AA91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91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800</v>
      </c>
      <c r="AC916" s="14">
        <f>IF(Carrier_2="ECLogistics",0.167,IF(Carrier_2="LogExpress",0.139,0.104))</f>
        <v>0.167</v>
      </c>
    </row>
    <row r="917" ht="15.75" customHeight="1">
      <c r="A917" s="15" t="s">
        <v>2690</v>
      </c>
      <c r="B917" s="15" t="s">
        <v>2691</v>
      </c>
      <c r="C917" s="15">
        <v>130346.0</v>
      </c>
      <c r="D917" s="15" t="str">
        <f>HubVN_ID</f>
        <v>LECVNLB</v>
      </c>
      <c r="E917" s="15">
        <v>1.0</v>
      </c>
      <c r="F917" s="15">
        <v>2.7</v>
      </c>
      <c r="G917" s="16" t="s">
        <v>2692</v>
      </c>
      <c r="H917" s="15" t="s">
        <v>32</v>
      </c>
      <c r="I917" s="17">
        <v>206000.0</v>
      </c>
      <c r="J917" s="18">
        <v>44647.37569444445</v>
      </c>
      <c r="K917" s="19">
        <v>44652.65902777778</v>
      </c>
      <c r="L917" s="18">
        <v>44652.85763888889</v>
      </c>
      <c r="M917" s="15"/>
      <c r="N917" s="21" t="s">
        <v>33</v>
      </c>
      <c r="O917" s="15">
        <v>0.0</v>
      </c>
      <c r="P917" s="15" t="s">
        <v>34</v>
      </c>
      <c r="Q917" s="22">
        <v>3.0</v>
      </c>
      <c r="R917" s="23">
        <f>Enduser_Deliverytime-Order_Create_Time</f>
        <v>5.481944444</v>
      </c>
      <c r="S917" s="23">
        <f>Enduser_Plan_Deliverytime-Order_Create_Time</f>
        <v>5.283333333</v>
      </c>
      <c r="T917" s="23">
        <f>Enduser_Deliverytime-HubVN_Pickup_Time</f>
        <v>0.2444444444</v>
      </c>
      <c r="U917" s="24">
        <f>HubVN_Receiving_Time-HubCN_Pickup_Time</f>
        <v>3.004166667</v>
      </c>
      <c r="V917" s="24">
        <f>Plan_HubVN_Receiving_Time-Plan_HubCN_Pickup_Time</f>
        <v>1.502083333</v>
      </c>
      <c r="W917" s="15" t="s">
        <v>97</v>
      </c>
      <c r="X917" s="25" t="str">
        <f>IF(LEFT(Khu_Vực,4)="Quận","Quận","Huyện")</f>
        <v>Quận</v>
      </c>
      <c r="Y917" s="25" t="str">
        <f>IFS(Grossweight&lt;=1,"A",AND(1&lt;Grossweight,Grossweight&lt;=2),"B",AND(2&lt;Grossweight,Grossweight&lt;=3),"C",AND(3&lt;Grossweight,Grossweight&lt;=4),"D",Grossweight&gt;=4,"E")</f>
        <v>C</v>
      </c>
      <c r="Z91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27000</v>
      </c>
      <c r="AA917"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91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27000</v>
      </c>
      <c r="AC917" s="26">
        <f>IF(Carrier_2="ECLogistics",0.167,IF(Carrier_2="LogExpress",0.139,0.104))</f>
        <v>0.167</v>
      </c>
    </row>
    <row r="918" ht="15.75" customHeight="1">
      <c r="A918" s="4" t="s">
        <v>2693</v>
      </c>
      <c r="B918" s="4" t="s">
        <v>2694</v>
      </c>
      <c r="C918" s="4">
        <v>130419.0</v>
      </c>
      <c r="D918" s="4" t="str">
        <f>HubVN_ID</f>
        <v>LECVNHĐ</v>
      </c>
      <c r="E918" s="4">
        <v>5.0</v>
      </c>
      <c r="F918" s="4">
        <v>3.9</v>
      </c>
      <c r="G918" s="5" t="s">
        <v>2695</v>
      </c>
      <c r="H918" s="4" t="s">
        <v>32</v>
      </c>
      <c r="I918" s="6">
        <v>147000.0</v>
      </c>
      <c r="J918" s="7">
        <v>44648.85763888889</v>
      </c>
      <c r="K918" s="8">
        <v>44653.68472222222</v>
      </c>
      <c r="L918" s="7">
        <v>44653.709027777775</v>
      </c>
      <c r="M918" s="4"/>
      <c r="N918" s="9" t="s">
        <v>33</v>
      </c>
      <c r="O918" s="4">
        <v>0.0</v>
      </c>
      <c r="P918" s="4" t="s">
        <v>34</v>
      </c>
      <c r="Q918" s="10">
        <v>3.0</v>
      </c>
      <c r="R918" s="11">
        <f>Enduser_Deliverytime-Order_Create_Time</f>
        <v>4.851388889</v>
      </c>
      <c r="S918" s="11">
        <f>Enduser_Plan_Deliverytime-Order_Create_Time</f>
        <v>4.827083333</v>
      </c>
      <c r="T918" s="11">
        <f>Enduser_Deliverytime-HubVN_Pickup_Time</f>
        <v>0.08125</v>
      </c>
      <c r="U918" s="12">
        <f>HubVN_Receiving_Time-HubCN_Pickup_Time</f>
        <v>4.004861111</v>
      </c>
      <c r="V918" s="12">
        <f>Plan_HubVN_Receiving_Time-Plan_HubCN_Pickup_Time</f>
        <v>1.50625</v>
      </c>
      <c r="W918" s="4" t="s">
        <v>137</v>
      </c>
      <c r="X918" s="13" t="str">
        <f>IF(LEFT(Khu_Vực,4)="Quận","Quận","Huyện")</f>
        <v>Quận</v>
      </c>
      <c r="Y918" s="13" t="str">
        <f>IFS(Grossweight&lt;=1,"A",AND(1&lt;Grossweight,Grossweight&lt;=2),"B",AND(2&lt;Grossweight,Grossweight&lt;=3),"C",AND(3&lt;Grossweight,Grossweight&lt;=4),"D",Grossweight&gt;=4,"E")</f>
        <v>D</v>
      </c>
      <c r="Z91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39000</v>
      </c>
      <c r="AA91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91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39000</v>
      </c>
      <c r="AC918" s="14">
        <f>IF(Carrier_2="ECLogistics",0.167,IF(Carrier_2="LogExpress",0.139,0.104))</f>
        <v>0.167</v>
      </c>
    </row>
    <row r="919" ht="15.75" customHeight="1">
      <c r="A919" s="15" t="s">
        <v>2696</v>
      </c>
      <c r="B919" s="15" t="s">
        <v>321</v>
      </c>
      <c r="C919" s="15">
        <v>130388.0</v>
      </c>
      <c r="D919" s="15" t="str">
        <f>HubVN_ID</f>
        <v>LECVNHĐ</v>
      </c>
      <c r="E919" s="15">
        <v>2.0</v>
      </c>
      <c r="F919" s="15">
        <v>2.0</v>
      </c>
      <c r="G919" s="16" t="s">
        <v>2697</v>
      </c>
      <c r="H919" s="15" t="s">
        <v>53</v>
      </c>
      <c r="I919" s="17">
        <v>0.0</v>
      </c>
      <c r="J919" s="18">
        <v>44648.70208333333</v>
      </c>
      <c r="K919" s="19">
        <v>44653.68680555555</v>
      </c>
      <c r="L919" s="18">
        <v>44654.59861111111</v>
      </c>
      <c r="M919" s="15"/>
      <c r="N919" s="21" t="s">
        <v>33</v>
      </c>
      <c r="O919" s="15">
        <v>0.0</v>
      </c>
      <c r="P919" s="15" t="s">
        <v>34</v>
      </c>
      <c r="Q919" s="22">
        <v>3.0</v>
      </c>
      <c r="R919" s="23">
        <f>Enduser_Deliverytime-Order_Create_Time</f>
        <v>5.896527778</v>
      </c>
      <c r="S919" s="23">
        <f>Enduser_Plan_Deliverytime-Order_Create_Time</f>
        <v>4.984722222</v>
      </c>
      <c r="T919" s="23">
        <f>Enduser_Deliverytime-HubVN_Pickup_Time</f>
        <v>0.2048611111</v>
      </c>
      <c r="U919" s="24">
        <f>HubVN_Receiving_Time-HubCN_Pickup_Time</f>
        <v>4.004166667</v>
      </c>
      <c r="V919" s="24">
        <f>Plan_HubVN_Receiving_Time-Plan_HubCN_Pickup_Time</f>
        <v>1.502777778</v>
      </c>
      <c r="W919" s="15" t="s">
        <v>45</v>
      </c>
      <c r="X919" s="25" t="str">
        <f>IF(LEFT(Khu_Vực,4)="Quận","Quận","Huyện")</f>
        <v>Quận</v>
      </c>
      <c r="Y919" s="25" t="str">
        <f>IFS(Grossweight&lt;=1,"A",AND(1&lt;Grossweight,Grossweight&lt;=2),"B",AND(2&lt;Grossweight,Grossweight&lt;=3),"C",AND(3&lt;Grossweight,Grossweight&lt;=4),"D",Grossweight&gt;=4,"E")</f>
        <v>B</v>
      </c>
      <c r="Z91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20000</v>
      </c>
      <c r="AA919"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91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22000</v>
      </c>
      <c r="AC919" s="26">
        <f>IF(Carrier_2="ECLogistics",0.167,IF(Carrier_2="LogExpress",0.139,0.104))</f>
        <v>0.104</v>
      </c>
    </row>
    <row r="920" ht="15.75" customHeight="1">
      <c r="A920" s="4" t="s">
        <v>2698</v>
      </c>
      <c r="B920" s="4" t="s">
        <v>2699</v>
      </c>
      <c r="C920" s="4">
        <v>130392.0</v>
      </c>
      <c r="D920" s="4" t="str">
        <f>HubVN_ID</f>
        <v>LECVNTL</v>
      </c>
      <c r="E920" s="4">
        <v>4.0</v>
      </c>
      <c r="F920" s="4">
        <v>2.0</v>
      </c>
      <c r="G920" s="5" t="s">
        <v>2700</v>
      </c>
      <c r="H920" s="4" t="s">
        <v>32</v>
      </c>
      <c r="I920" s="6">
        <v>149460.0</v>
      </c>
      <c r="J920" s="7">
        <v>44645.3875</v>
      </c>
      <c r="K920" s="8">
        <v>44652.69583333333</v>
      </c>
      <c r="L920" s="7">
        <v>44652.71597222222</v>
      </c>
      <c r="M920" s="4"/>
      <c r="N920" s="9" t="s">
        <v>33</v>
      </c>
      <c r="O920" s="4">
        <v>0.0</v>
      </c>
      <c r="P920" s="4" t="s">
        <v>34</v>
      </c>
      <c r="Q920" s="10">
        <v>1.0</v>
      </c>
      <c r="R920" s="11">
        <f>Enduser_Deliverytime-Order_Create_Time</f>
        <v>7.328472222</v>
      </c>
      <c r="S920" s="11">
        <f>Enduser_Plan_Deliverytime-Order_Create_Time</f>
        <v>7.308333333</v>
      </c>
      <c r="T920" s="11">
        <f>Enduser_Deliverytime-HubVN_Pickup_Time</f>
        <v>0.07777777778</v>
      </c>
      <c r="U920" s="12">
        <f>HubVN_Receiving_Time-HubCN_Pickup_Time</f>
        <v>3.002777778</v>
      </c>
      <c r="V920" s="12">
        <f>Plan_HubVN_Receiving_Time-Plan_HubCN_Pickup_Time</f>
        <v>3.000694444</v>
      </c>
      <c r="W920" s="4" t="s">
        <v>622</v>
      </c>
      <c r="X920" s="13" t="str">
        <f>IF(LEFT(Khu_Vực,4)="Quận","Quận","Huyện")</f>
        <v>Huyện</v>
      </c>
      <c r="Y920" s="13" t="str">
        <f>IFS(Grossweight&lt;=1,"A",AND(1&lt;Grossweight,Grossweight&lt;=2),"B",AND(2&lt;Grossweight,Grossweight&lt;=3),"C",AND(3&lt;Grossweight,Grossweight&lt;=4),"D",Grossweight&gt;=4,"E")</f>
        <v>B</v>
      </c>
      <c r="Z92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20000</v>
      </c>
      <c r="AA92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92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920" s="14">
        <f>IF(Carrier_2="ECLogistics",0.167,IF(Carrier_2="LogExpress",0.139,0.104))</f>
        <v>0.167</v>
      </c>
    </row>
    <row r="921" ht="15.75" customHeight="1">
      <c r="A921" s="15" t="s">
        <v>2701</v>
      </c>
      <c r="B921" s="15" t="s">
        <v>2702</v>
      </c>
      <c r="C921" s="15">
        <v>130427.0</v>
      </c>
      <c r="D921" s="15" t="str">
        <f>HubVN_ID</f>
        <v>LECVNTL</v>
      </c>
      <c r="E921" s="15">
        <v>5.0</v>
      </c>
      <c r="F921" s="15">
        <v>1.9</v>
      </c>
      <c r="G921" s="16" t="s">
        <v>2703</v>
      </c>
      <c r="H921" s="15" t="s">
        <v>32</v>
      </c>
      <c r="I921" s="17">
        <v>55200.0</v>
      </c>
      <c r="J921" s="18">
        <v>44648.89027777778</v>
      </c>
      <c r="K921" s="19">
        <v>44653.68194444444</v>
      </c>
      <c r="L921" s="18">
        <v>44653.72222222222</v>
      </c>
      <c r="M921" s="15"/>
      <c r="N921" s="21" t="s">
        <v>33</v>
      </c>
      <c r="O921" s="15">
        <v>0.0</v>
      </c>
      <c r="P921" s="15" t="s">
        <v>64</v>
      </c>
      <c r="Q921" s="22">
        <v>3.0</v>
      </c>
      <c r="R921" s="23">
        <f>Enduser_Deliverytime-Order_Create_Time</f>
        <v>4.831944444</v>
      </c>
      <c r="S921" s="23">
        <f>Enduser_Plan_Deliverytime-Order_Create_Time</f>
        <v>4.791666667</v>
      </c>
      <c r="T921" s="23">
        <f>Enduser_Deliverytime-HubVN_Pickup_Time</f>
        <v>0.1229166667</v>
      </c>
      <c r="U921" s="24">
        <f>HubVN_Receiving_Time-HubCN_Pickup_Time</f>
        <v>4.002083333</v>
      </c>
      <c r="V921" s="24">
        <f>Plan_HubVN_Receiving_Time-Plan_HubCN_Pickup_Time</f>
        <v>1.505555556</v>
      </c>
      <c r="W921" s="15" t="s">
        <v>622</v>
      </c>
      <c r="X921" s="25" t="str">
        <f>IF(LEFT(Khu_Vực,4)="Quận","Quận","Huyện")</f>
        <v>Huyện</v>
      </c>
      <c r="Y921" s="25" t="str">
        <f>IFS(Grossweight&lt;=1,"A",AND(1&lt;Grossweight,Grossweight&lt;=2),"B",AND(2&lt;Grossweight,Grossweight&lt;=3),"C",AND(3&lt;Grossweight,Grossweight&lt;=4),"D",Grossweight&gt;=4,"E")</f>
        <v>B</v>
      </c>
      <c r="Z92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20900</v>
      </c>
      <c r="AA92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92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19000</v>
      </c>
      <c r="AC921" s="26">
        <f>IF(Carrier_2="ECLogistics",0.167,IF(Carrier_2="LogExpress",0.139,0.104))</f>
        <v>0.167</v>
      </c>
    </row>
    <row r="922" ht="15.75" customHeight="1">
      <c r="A922" s="4" t="s">
        <v>2704</v>
      </c>
      <c r="B922" s="4" t="s">
        <v>2705</v>
      </c>
      <c r="C922" s="4">
        <v>130393.0</v>
      </c>
      <c r="D922" s="4" t="str">
        <f>HubVN_ID</f>
        <v>LECVNLB</v>
      </c>
      <c r="E922" s="4">
        <v>2.0</v>
      </c>
      <c r="F922" s="4">
        <v>1.8</v>
      </c>
      <c r="G922" s="5" t="s">
        <v>2706</v>
      </c>
      <c r="H922" s="4" t="s">
        <v>32</v>
      </c>
      <c r="I922" s="6">
        <v>1039792.0</v>
      </c>
      <c r="J922" s="7">
        <v>44649.16458333333</v>
      </c>
      <c r="K922" s="8">
        <v>44653.683333333334</v>
      </c>
      <c r="L922" s="7">
        <v>44654.60972222222</v>
      </c>
      <c r="M922" s="4"/>
      <c r="N922" s="9" t="s">
        <v>33</v>
      </c>
      <c r="O922" s="4">
        <v>0.0</v>
      </c>
      <c r="P922" s="4" t="s">
        <v>34</v>
      </c>
      <c r="Q922" s="10">
        <v>3.0</v>
      </c>
      <c r="R922" s="11">
        <f>Enduser_Deliverytime-Order_Create_Time</f>
        <v>5.445138889</v>
      </c>
      <c r="S922" s="11">
        <f>Enduser_Plan_Deliverytime-Order_Create_Time</f>
        <v>4.51875</v>
      </c>
      <c r="T922" s="11">
        <f>Enduser_Deliverytime-HubVN_Pickup_Time</f>
        <v>0.2020833333</v>
      </c>
      <c r="U922" s="12">
        <f>HubVN_Receiving_Time-HubCN_Pickup_Time</f>
        <v>4.001388889</v>
      </c>
      <c r="V922" s="12">
        <f>Plan_HubVN_Receiving_Time-Plan_HubCN_Pickup_Time</f>
        <v>3.502777778</v>
      </c>
      <c r="W922" s="4" t="s">
        <v>120</v>
      </c>
      <c r="X922" s="13" t="str">
        <f>IF(LEFT(Khu_Vực,4)="Quận","Quận","Huyện")</f>
        <v>Quận</v>
      </c>
      <c r="Y922" s="13" t="str">
        <f>IFS(Grossweight&lt;=1,"A",AND(1&lt;Grossweight,Grossweight&lt;=2),"B",AND(2&lt;Grossweight,Grossweight&lt;=3),"C",AND(3&lt;Grossweight,Grossweight&lt;=4),"D",Grossweight&gt;=4,"E")</f>
        <v>B</v>
      </c>
      <c r="Z92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18000</v>
      </c>
      <c r="AA922"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92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19800</v>
      </c>
      <c r="AC922" s="14">
        <f>IF(Carrier_2="ECLogistics",0.167,IF(Carrier_2="LogExpress",0.139,0.104))</f>
        <v>0.104</v>
      </c>
    </row>
    <row r="923" ht="15.75" customHeight="1">
      <c r="A923" s="15" t="s">
        <v>2707</v>
      </c>
      <c r="B923" s="15" t="s">
        <v>2708</v>
      </c>
      <c r="C923" s="15">
        <v>130383.0</v>
      </c>
      <c r="D923" s="15" t="str">
        <f>HubVN_ID</f>
        <v>LECVNLB</v>
      </c>
      <c r="E923" s="15">
        <v>1.0</v>
      </c>
      <c r="F923" s="15">
        <v>1.4</v>
      </c>
      <c r="G923" s="16" t="s">
        <v>2709</v>
      </c>
      <c r="H923" s="15" t="s">
        <v>32</v>
      </c>
      <c r="I923" s="17">
        <v>292650.0</v>
      </c>
      <c r="J923" s="18">
        <v>44649.83472222222</v>
      </c>
      <c r="K923" s="19">
        <v>44655.65902777778</v>
      </c>
      <c r="L923" s="18">
        <v>44655.75486111111</v>
      </c>
      <c r="M923" s="15"/>
      <c r="N923" s="21" t="s">
        <v>33</v>
      </c>
      <c r="O923" s="15">
        <v>0.0</v>
      </c>
      <c r="P923" s="15" t="s">
        <v>40</v>
      </c>
      <c r="Q923" s="22">
        <v>3.0</v>
      </c>
      <c r="R923" s="23">
        <f>Enduser_Deliverytime-Order_Create_Time</f>
        <v>5.920138889</v>
      </c>
      <c r="S923" s="23">
        <f>Enduser_Plan_Deliverytime-Order_Create_Time</f>
        <v>5.824305556</v>
      </c>
      <c r="T923" s="23">
        <f>Enduser_Deliverytime-HubVN_Pickup_Time</f>
        <v>0.14375</v>
      </c>
      <c r="U923" s="24">
        <f>HubVN_Receiving_Time-HubCN_Pickup_Time</f>
        <v>3.002777778</v>
      </c>
      <c r="V923" s="24">
        <f>Plan_HubVN_Receiving_Time-Plan_HubCN_Pickup_Time</f>
        <v>3.005555556</v>
      </c>
      <c r="W923" s="15" t="s">
        <v>93</v>
      </c>
      <c r="X923" s="25" t="str">
        <f>IF(LEFT(Khu_Vực,4)="Quận","Quận","Huyện")</f>
        <v>Quận</v>
      </c>
      <c r="Y923" s="25" t="str">
        <f>IFS(Grossweight&lt;=1,"A",AND(1&lt;Grossweight,Grossweight&lt;=2),"B",AND(2&lt;Grossweight,Grossweight&lt;=3),"C",AND(3&lt;Grossweight,Grossweight&lt;=4),"D",Grossweight&gt;=4,"E")</f>
        <v>B</v>
      </c>
      <c r="Z92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28000</v>
      </c>
      <c r="AA923"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92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15400</v>
      </c>
      <c r="AC923" s="26">
        <f>IF(Carrier_2="ECLogistics",0.167,IF(Carrier_2="LogExpress",0.139,0.104))</f>
        <v>0.104</v>
      </c>
    </row>
    <row r="924" ht="15.75" customHeight="1">
      <c r="A924" s="4" t="s">
        <v>2710</v>
      </c>
      <c r="B924" s="4" t="s">
        <v>2711</v>
      </c>
      <c r="C924" s="4">
        <v>130352.0</v>
      </c>
      <c r="D924" s="4" t="str">
        <f>HubVN_ID</f>
        <v>LECVNTL</v>
      </c>
      <c r="E924" s="4">
        <v>2.0</v>
      </c>
      <c r="F924" s="4">
        <v>2.5</v>
      </c>
      <c r="G924" s="5" t="s">
        <v>2712</v>
      </c>
      <c r="H924" s="4" t="s">
        <v>32</v>
      </c>
      <c r="I924" s="6">
        <v>145200.0</v>
      </c>
      <c r="J924" s="7">
        <v>44645.38680555556</v>
      </c>
      <c r="K924" s="8">
        <v>44651.645833333336</v>
      </c>
      <c r="L924" s="7">
        <v>44652.7375</v>
      </c>
      <c r="M924" s="4"/>
      <c r="N924" s="9" t="s">
        <v>33</v>
      </c>
      <c r="O924" s="4">
        <v>0.0</v>
      </c>
      <c r="P924" s="4" t="s">
        <v>64</v>
      </c>
      <c r="Q924" s="10">
        <v>1.0</v>
      </c>
      <c r="R924" s="11">
        <f>Enduser_Deliverytime-Order_Create_Time</f>
        <v>7.350694444</v>
      </c>
      <c r="S924" s="11">
        <f>Enduser_Plan_Deliverytime-Order_Create_Time</f>
        <v>6.259027778</v>
      </c>
      <c r="T924" s="11">
        <f>Enduser_Deliverytime-HubVN_Pickup_Time</f>
        <v>0.1625</v>
      </c>
      <c r="U924" s="12">
        <f>HubVN_Receiving_Time-HubCN_Pickup_Time</f>
        <v>3.00625</v>
      </c>
      <c r="V924" s="12">
        <f>Plan_HubVN_Receiving_Time-Plan_HubCN_Pickup_Time</f>
        <v>3.503472222</v>
      </c>
      <c r="W924" s="4" t="s">
        <v>49</v>
      </c>
      <c r="X924" s="13" t="str">
        <f>IF(LEFT(Khu_Vực,4)="Quận","Quận","Huyện")</f>
        <v>Quận</v>
      </c>
      <c r="Y924" s="13" t="str">
        <f>IFS(Grossweight&lt;=1,"A",AND(1&lt;Grossweight,Grossweight&lt;=2),"B",AND(2&lt;Grossweight,Grossweight&lt;=3),"C",AND(3&lt;Grossweight,Grossweight&lt;=4),"D",Grossweight&gt;=4,"E")</f>
        <v>C</v>
      </c>
      <c r="Z92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61000</v>
      </c>
      <c r="AA92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92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25000</v>
      </c>
      <c r="AC924" s="14">
        <f>IF(Carrier_2="ECLogistics",0.167,IF(Carrier_2="LogExpress",0.139,0.104))</f>
        <v>0.167</v>
      </c>
    </row>
    <row r="925" ht="15.75" customHeight="1">
      <c r="A925" s="15" t="s">
        <v>2713</v>
      </c>
      <c r="B925" s="15" t="s">
        <v>2714</v>
      </c>
      <c r="C925" s="15">
        <v>130419.0</v>
      </c>
      <c r="D925" s="15" t="str">
        <f>HubVN_ID</f>
        <v>LECVNTL</v>
      </c>
      <c r="E925" s="15">
        <v>2.0</v>
      </c>
      <c r="F925" s="15">
        <v>0.1</v>
      </c>
      <c r="G925" s="16" t="s">
        <v>2715</v>
      </c>
      <c r="H925" s="15" t="s">
        <v>32</v>
      </c>
      <c r="I925" s="17">
        <v>258000.0</v>
      </c>
      <c r="J925" s="18">
        <v>44646.63611111111</v>
      </c>
      <c r="K925" s="19">
        <v>44651.39236111111</v>
      </c>
      <c r="L925" s="18">
        <v>44652.59861111111</v>
      </c>
      <c r="M925" s="15"/>
      <c r="N925" s="21" t="s">
        <v>33</v>
      </c>
      <c r="O925" s="15">
        <v>0.0</v>
      </c>
      <c r="P925" s="15" t="s">
        <v>34</v>
      </c>
      <c r="Q925" s="22">
        <v>3.0</v>
      </c>
      <c r="R925" s="23">
        <f>Enduser_Deliverytime-Order_Create_Time</f>
        <v>5.9625</v>
      </c>
      <c r="S925" s="23">
        <f>Enduser_Plan_Deliverytime-Order_Create_Time</f>
        <v>4.75625</v>
      </c>
      <c r="T925" s="23">
        <f>Enduser_Deliverytime-HubVN_Pickup_Time</f>
        <v>0.2041666667</v>
      </c>
      <c r="U925" s="24">
        <f>HubVN_Receiving_Time-HubCN_Pickup_Time</f>
        <v>5.002777778</v>
      </c>
      <c r="V925" s="24">
        <f>Plan_HubVN_Receiving_Time-Plan_HubCN_Pickup_Time</f>
        <v>3.002777778</v>
      </c>
      <c r="W925" s="15" t="s">
        <v>41</v>
      </c>
      <c r="X925" s="25" t="str">
        <f>IF(LEFT(Khu_Vực,4)="Quận","Quận","Huyện")</f>
        <v>Huyện</v>
      </c>
      <c r="Y925" s="25" t="str">
        <f>IFS(Grossweight&lt;=1,"A",AND(1&lt;Grossweight,Grossweight&lt;=2),"B",AND(2&lt;Grossweight,Grossweight&lt;=3),"C",AND(3&lt;Grossweight,Grossweight&lt;=4),"D",Grossweight&gt;=4,"E")</f>
        <v>A</v>
      </c>
      <c r="Z92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800</v>
      </c>
      <c r="AA92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92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800</v>
      </c>
      <c r="AC925" s="26">
        <f>IF(Carrier_2="ECLogistics",0.167,IF(Carrier_2="LogExpress",0.139,0.104))</f>
        <v>0.167</v>
      </c>
    </row>
    <row r="926" ht="15.75" customHeight="1">
      <c r="A926" s="4" t="s">
        <v>2716</v>
      </c>
      <c r="B926" s="4" t="s">
        <v>2717</v>
      </c>
      <c r="C926" s="4">
        <v>130373.0</v>
      </c>
      <c r="D926" s="4" t="str">
        <f>HubVN_ID</f>
        <v>LECVNHĐ</v>
      </c>
      <c r="E926" s="4">
        <v>3.0</v>
      </c>
      <c r="F926" s="4">
        <v>1.6</v>
      </c>
      <c r="G926" s="5" t="s">
        <v>1939</v>
      </c>
      <c r="H926" s="4" t="s">
        <v>53</v>
      </c>
      <c r="I926" s="6">
        <v>0.0</v>
      </c>
      <c r="J926" s="7">
        <v>44646.74513888889</v>
      </c>
      <c r="K926" s="8">
        <v>44652.441666666666</v>
      </c>
      <c r="L926" s="7">
        <v>44653.425</v>
      </c>
      <c r="M926" s="4"/>
      <c r="N926" s="9" t="s">
        <v>33</v>
      </c>
      <c r="O926" s="4">
        <v>0.0</v>
      </c>
      <c r="P926" s="4" t="s">
        <v>64</v>
      </c>
      <c r="Q926" s="10">
        <v>2.0</v>
      </c>
      <c r="R926" s="11">
        <f>Enduser_Deliverytime-Order_Create_Time</f>
        <v>6.679861111</v>
      </c>
      <c r="S926" s="11">
        <f>Enduser_Plan_Deliverytime-Order_Create_Time</f>
        <v>5.696527778</v>
      </c>
      <c r="T926" s="11">
        <f>Enduser_Deliverytime-HubVN_Pickup_Time</f>
        <v>0.08263888889</v>
      </c>
      <c r="U926" s="12">
        <f>HubVN_Receiving_Time-HubCN_Pickup_Time</f>
        <v>3.00625</v>
      </c>
      <c r="V926" s="12">
        <f>Plan_HubVN_Receiving_Time-Plan_HubCN_Pickup_Time</f>
        <v>3.504166667</v>
      </c>
      <c r="W926" s="4" t="s">
        <v>137</v>
      </c>
      <c r="X926" s="13" t="str">
        <f>IF(LEFT(Khu_Vực,4)="Quận","Quận","Huyện")</f>
        <v>Quận</v>
      </c>
      <c r="Y926" s="13" t="str">
        <f>IFS(Grossweight&lt;=1,"A",AND(1&lt;Grossweight,Grossweight&lt;=2),"B",AND(2&lt;Grossweight,Grossweight&lt;=3),"C",AND(3&lt;Grossweight,Grossweight&lt;=4),"D",Grossweight&gt;=4,"E")</f>
        <v>B</v>
      </c>
      <c r="Z92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17600</v>
      </c>
      <c r="AA926"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92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17600</v>
      </c>
      <c r="AC926" s="14">
        <f>IF(Carrier_2="ECLogistics",0.167,IF(Carrier_2="LogExpress",0.139,0.104))</f>
        <v>0.104</v>
      </c>
    </row>
    <row r="927" ht="15.75" customHeight="1">
      <c r="A927" s="15" t="s">
        <v>2718</v>
      </c>
      <c r="B927" s="15" t="s">
        <v>2719</v>
      </c>
      <c r="C927" s="15">
        <v>130373.0</v>
      </c>
      <c r="D927" s="15" t="str">
        <f>HubVN_ID</f>
        <v>LECVNHĐ</v>
      </c>
      <c r="E927" s="15">
        <v>1.0</v>
      </c>
      <c r="F927" s="15">
        <v>1.0</v>
      </c>
      <c r="G927" s="16" t="s">
        <v>2720</v>
      </c>
      <c r="H927" s="15" t="s">
        <v>32</v>
      </c>
      <c r="I927" s="17">
        <v>568420.0</v>
      </c>
      <c r="J927" s="18">
        <v>44647.356944444444</v>
      </c>
      <c r="K927" s="19">
        <v>44652.45208333333</v>
      </c>
      <c r="L927" s="18">
        <v>44652.72638888889</v>
      </c>
      <c r="M927" s="15"/>
      <c r="N927" s="21" t="s">
        <v>33</v>
      </c>
      <c r="O927" s="15">
        <v>0.0</v>
      </c>
      <c r="P927" s="15" t="s">
        <v>64</v>
      </c>
      <c r="Q927" s="22">
        <v>3.0</v>
      </c>
      <c r="R927" s="23">
        <f>Enduser_Deliverytime-Order_Create_Time</f>
        <v>5.369444444</v>
      </c>
      <c r="S927" s="23">
        <f>Enduser_Plan_Deliverytime-Order_Create_Time</f>
        <v>5.095138889</v>
      </c>
      <c r="T927" s="23">
        <f>Enduser_Deliverytime-HubVN_Pickup_Time</f>
        <v>0.1645833333</v>
      </c>
      <c r="U927" s="24">
        <f>HubVN_Receiving_Time-HubCN_Pickup_Time</f>
        <v>3.002083333</v>
      </c>
      <c r="V927" s="24">
        <f>Plan_HubVN_Receiving_Time-Plan_HubCN_Pickup_Time</f>
        <v>3.504166667</v>
      </c>
      <c r="W927" s="15" t="s">
        <v>45</v>
      </c>
      <c r="X927" s="25" t="str">
        <f>IF(LEFT(Khu_Vực,4)="Quận","Quận","Huyện")</f>
        <v>Quận</v>
      </c>
      <c r="Y927" s="25" t="str">
        <f>IFS(Grossweight&lt;=1,"A",AND(1&lt;Grossweight,Grossweight&lt;=2),"B",AND(2&lt;Grossweight,Grossweight&lt;=3),"C",AND(3&lt;Grossweight,Grossweight&lt;=4),"D",Grossweight&gt;=4,"E")</f>
        <v>A</v>
      </c>
      <c r="Z92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11000</v>
      </c>
      <c r="AA927"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92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927" s="26">
        <f>IF(Carrier_2="ECLogistics",0.167,IF(Carrier_2="LogExpress",0.139,0.104))</f>
        <v>0.139</v>
      </c>
    </row>
    <row r="928" ht="15.75" customHeight="1">
      <c r="A928" s="4" t="s">
        <v>2721</v>
      </c>
      <c r="B928" s="4" t="s">
        <v>2722</v>
      </c>
      <c r="C928" s="4">
        <v>130326.0</v>
      </c>
      <c r="D928" s="4" t="str">
        <f>HubVN_ID</f>
        <v>LECVNHĐ</v>
      </c>
      <c r="E928" s="4">
        <v>3.0</v>
      </c>
      <c r="F928" s="4">
        <v>1.1</v>
      </c>
      <c r="G928" s="5" t="s">
        <v>2723</v>
      </c>
      <c r="H928" s="4" t="s">
        <v>32</v>
      </c>
      <c r="I928" s="6">
        <v>67800.0</v>
      </c>
      <c r="J928" s="7">
        <v>44648.84722222222</v>
      </c>
      <c r="K928" s="8">
        <v>44653.43958333333</v>
      </c>
      <c r="L928" s="7">
        <v>44653.74722222222</v>
      </c>
      <c r="M928" s="4"/>
      <c r="N928" s="9" t="s">
        <v>33</v>
      </c>
      <c r="O928" s="4">
        <v>0.0</v>
      </c>
      <c r="P928" s="4" t="s">
        <v>40</v>
      </c>
      <c r="Q928" s="10">
        <v>3.0</v>
      </c>
      <c r="R928" s="11">
        <f>Enduser_Deliverytime-Order_Create_Time</f>
        <v>4.9</v>
      </c>
      <c r="S928" s="11">
        <f>Enduser_Plan_Deliverytime-Order_Create_Time</f>
        <v>4.592361111</v>
      </c>
      <c r="T928" s="11">
        <f>Enduser_Deliverytime-HubVN_Pickup_Time</f>
        <v>0.1486111111</v>
      </c>
      <c r="U928" s="12">
        <f>HubVN_Receiving_Time-HubCN_Pickup_Time</f>
        <v>4.00625</v>
      </c>
      <c r="V928" s="12">
        <f>Plan_HubVN_Receiving_Time-Plan_HubCN_Pickup_Time</f>
        <v>2.004861111</v>
      </c>
      <c r="W928" s="4" t="s">
        <v>45</v>
      </c>
      <c r="X928" s="13" t="str">
        <f>IF(LEFT(Khu_Vực,4)="Quận","Quận","Huyện")</f>
        <v>Quận</v>
      </c>
      <c r="Y928" s="13" t="str">
        <f>IFS(Grossweight&lt;=1,"A",AND(1&lt;Grossweight,Grossweight&lt;=2),"B",AND(2&lt;Grossweight,Grossweight&lt;=3),"C",AND(3&lt;Grossweight,Grossweight&lt;=4),"D",Grossweight&gt;=4,"E")</f>
        <v>B</v>
      </c>
      <c r="Z92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22000</v>
      </c>
      <c r="AA928"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92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12100</v>
      </c>
      <c r="AC928" s="14">
        <f>IF(Carrier_2="ECLogistics",0.167,IF(Carrier_2="LogExpress",0.139,0.104))</f>
        <v>0.104</v>
      </c>
    </row>
    <row r="929" ht="15.75" customHeight="1">
      <c r="A929" s="15" t="s">
        <v>2724</v>
      </c>
      <c r="B929" s="15" t="s">
        <v>2725</v>
      </c>
      <c r="C929" s="15">
        <v>130206.0</v>
      </c>
      <c r="D929" s="15" t="str">
        <f>HubVN_ID</f>
        <v>LECVNHĐ</v>
      </c>
      <c r="E929" s="15">
        <v>4.0</v>
      </c>
      <c r="F929" s="15">
        <v>1.9</v>
      </c>
      <c r="G929" s="16" t="s">
        <v>2726</v>
      </c>
      <c r="H929" s="15" t="s">
        <v>32</v>
      </c>
      <c r="I929" s="17">
        <v>346380.0</v>
      </c>
      <c r="J929" s="18">
        <v>44645.830555555556</v>
      </c>
      <c r="K929" s="19">
        <v>44652.705555555556</v>
      </c>
      <c r="L929" s="18">
        <v>44652.71944444445</v>
      </c>
      <c r="M929" s="15"/>
      <c r="N929" s="21" t="s">
        <v>33</v>
      </c>
      <c r="O929" s="15">
        <v>0.0</v>
      </c>
      <c r="P929" s="15" t="s">
        <v>34</v>
      </c>
      <c r="Q929" s="22">
        <v>2.0</v>
      </c>
      <c r="R929" s="23">
        <f>Enduser_Deliverytime-Order_Create_Time</f>
        <v>6.888888889</v>
      </c>
      <c r="S929" s="23">
        <f>Enduser_Plan_Deliverytime-Order_Create_Time</f>
        <v>6.875</v>
      </c>
      <c r="T929" s="23">
        <f>Enduser_Deliverytime-HubVN_Pickup_Time</f>
        <v>0.07916666667</v>
      </c>
      <c r="U929" s="24">
        <f>HubVN_Receiving_Time-HubCN_Pickup_Time</f>
        <v>3.004861111</v>
      </c>
      <c r="V929" s="24">
        <f>Plan_HubVN_Receiving_Time-Plan_HubCN_Pickup_Time</f>
        <v>1.500694444</v>
      </c>
      <c r="W929" s="15" t="s">
        <v>137</v>
      </c>
      <c r="X929" s="25" t="str">
        <f>IF(LEFT(Khu_Vực,4)="Quận","Quận","Huyện")</f>
        <v>Quận</v>
      </c>
      <c r="Y929" s="25" t="str">
        <f>IFS(Grossweight&lt;=1,"A",AND(1&lt;Grossweight,Grossweight&lt;=2),"B",AND(2&lt;Grossweight,Grossweight&lt;=3),"C",AND(3&lt;Grossweight,Grossweight&lt;=4),"D",Grossweight&gt;=4,"E")</f>
        <v>B</v>
      </c>
      <c r="Z92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19000</v>
      </c>
      <c r="AA929"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92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20900</v>
      </c>
      <c r="AC929" s="26">
        <f>IF(Carrier_2="ECLogistics",0.167,IF(Carrier_2="LogExpress",0.139,0.104))</f>
        <v>0.104</v>
      </c>
    </row>
    <row r="930" ht="15.75" customHeight="1">
      <c r="A930" s="4" t="s">
        <v>2727</v>
      </c>
      <c r="B930" s="4" t="s">
        <v>2728</v>
      </c>
      <c r="C930" s="4">
        <v>130017.0</v>
      </c>
      <c r="D930" s="4" t="str">
        <f>HubVN_ID</f>
        <v>LECVNHĐ</v>
      </c>
      <c r="E930" s="4">
        <v>2.0</v>
      </c>
      <c r="F930" s="4">
        <v>1.8</v>
      </c>
      <c r="G930" s="5" t="s">
        <v>2729</v>
      </c>
      <c r="H930" s="4" t="s">
        <v>32</v>
      </c>
      <c r="I930" s="6">
        <v>308000.0</v>
      </c>
      <c r="J930" s="7">
        <v>44644.748611111114</v>
      </c>
      <c r="K930" s="8">
        <v>44651.69652777778</v>
      </c>
      <c r="L930" s="7">
        <v>44652.479166666664</v>
      </c>
      <c r="M930" s="4"/>
      <c r="N930" s="9" t="s">
        <v>33</v>
      </c>
      <c r="O930" s="4">
        <v>0.0</v>
      </c>
      <c r="P930" s="4" t="s">
        <v>40</v>
      </c>
      <c r="Q930" s="10">
        <v>1.0</v>
      </c>
      <c r="R930" s="11">
        <f>Enduser_Deliverytime-Order_Create_Time</f>
        <v>7.730555556</v>
      </c>
      <c r="S930" s="11">
        <f>Enduser_Plan_Deliverytime-Order_Create_Time</f>
        <v>6.947916667</v>
      </c>
      <c r="T930" s="11">
        <f>Enduser_Deliverytime-HubVN_Pickup_Time</f>
        <v>0.1222222222</v>
      </c>
      <c r="U930" s="12">
        <f>HubVN_Receiving_Time-HubCN_Pickup_Time</f>
        <v>3.004166667</v>
      </c>
      <c r="V930" s="12">
        <f>Plan_HubVN_Receiving_Time-Plan_HubCN_Pickup_Time</f>
        <v>3.003472222</v>
      </c>
      <c r="W930" s="4" t="s">
        <v>137</v>
      </c>
      <c r="X930" s="13" t="str">
        <f>IF(LEFT(Khu_Vực,4)="Quận","Quận","Huyện")</f>
        <v>Quận</v>
      </c>
      <c r="Y930" s="13" t="str">
        <f>IFS(Grossweight&lt;=1,"A",AND(1&lt;Grossweight,Grossweight&lt;=2),"B",AND(2&lt;Grossweight,Grossweight&lt;=3),"C",AND(3&lt;Grossweight,Grossweight&lt;=4),"D",Grossweight&gt;=4,"E")</f>
        <v>B</v>
      </c>
      <c r="Z93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36000</v>
      </c>
      <c r="AA930"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93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19800</v>
      </c>
      <c r="AC930" s="14">
        <f>IF(Carrier_2="ECLogistics",0.167,IF(Carrier_2="LogExpress",0.139,0.104))</f>
        <v>0.104</v>
      </c>
    </row>
    <row r="931" ht="15.75" customHeight="1">
      <c r="A931" s="15" t="s">
        <v>2730</v>
      </c>
      <c r="B931" s="15" t="s">
        <v>2731</v>
      </c>
      <c r="C931" s="15">
        <v>130352.0</v>
      </c>
      <c r="D931" s="15" t="str">
        <f>HubVN_ID</f>
        <v>LECVNLB</v>
      </c>
      <c r="E931" s="15">
        <v>1.0</v>
      </c>
      <c r="F931" s="15">
        <v>1.0</v>
      </c>
      <c r="G931" s="16" t="s">
        <v>2732</v>
      </c>
      <c r="H931" s="15" t="s">
        <v>32</v>
      </c>
      <c r="I931" s="17">
        <v>477000.0</v>
      </c>
      <c r="J931" s="18">
        <v>44649.16875</v>
      </c>
      <c r="K931" s="19">
        <v>44653.42152777778</v>
      </c>
      <c r="L931" s="18">
        <v>44654.4875</v>
      </c>
      <c r="M931" s="15"/>
      <c r="N931" s="21" t="s">
        <v>33</v>
      </c>
      <c r="O931" s="15">
        <v>0.0</v>
      </c>
      <c r="P931" s="15" t="s">
        <v>40</v>
      </c>
      <c r="Q931" s="22">
        <v>3.0</v>
      </c>
      <c r="R931" s="23">
        <f>Enduser_Deliverytime-Order_Create_Time</f>
        <v>5.31875</v>
      </c>
      <c r="S931" s="23">
        <f>Enduser_Plan_Deliverytime-Order_Create_Time</f>
        <v>4.252777778</v>
      </c>
      <c r="T931" s="23">
        <f>Enduser_Deliverytime-HubVN_Pickup_Time</f>
        <v>0.1</v>
      </c>
      <c r="U931" s="24">
        <f>HubVN_Receiving_Time-HubCN_Pickup_Time</f>
        <v>4.001388889</v>
      </c>
      <c r="V931" s="24">
        <f>Plan_HubVN_Receiving_Time-Plan_HubCN_Pickup_Time</f>
        <v>3.002777778</v>
      </c>
      <c r="W931" s="15" t="s">
        <v>97</v>
      </c>
      <c r="X931" s="25" t="str">
        <f>IF(LEFT(Khu_Vực,4)="Quận","Quận","Huyện")</f>
        <v>Quận</v>
      </c>
      <c r="Y931" s="25" t="str">
        <f>IFS(Grossweight&lt;=1,"A",AND(1&lt;Grossweight,Grossweight&lt;=2),"B",AND(2&lt;Grossweight,Grossweight&lt;=3),"C",AND(3&lt;Grossweight,Grossweight&lt;=4),"D",Grossweight&gt;=4,"E")</f>
        <v>A</v>
      </c>
      <c r="Z93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20000</v>
      </c>
      <c r="AA931"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93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931" s="26">
        <f>IF(Carrier_2="ECLogistics",0.167,IF(Carrier_2="LogExpress",0.139,0.104))</f>
        <v>0.139</v>
      </c>
    </row>
    <row r="932" ht="15.75" customHeight="1">
      <c r="A932" s="4" t="s">
        <v>2733</v>
      </c>
      <c r="B932" s="4" t="s">
        <v>2734</v>
      </c>
      <c r="C932" s="4">
        <v>130358.0</v>
      </c>
      <c r="D932" s="4" t="str">
        <f>HubVN_ID</f>
        <v>LECVNHĐ</v>
      </c>
      <c r="E932" s="4">
        <v>4.0</v>
      </c>
      <c r="F932" s="4">
        <v>3.0</v>
      </c>
      <c r="G932" s="5" t="s">
        <v>2735</v>
      </c>
      <c r="H932" s="4" t="s">
        <v>32</v>
      </c>
      <c r="I932" s="6">
        <v>259000.0</v>
      </c>
      <c r="J932" s="7">
        <v>44648.73402777778</v>
      </c>
      <c r="K932" s="8">
        <v>44652.455555555556</v>
      </c>
      <c r="L932" s="7">
        <v>44653.58611111111</v>
      </c>
      <c r="M932" s="4"/>
      <c r="N932" s="9" t="s">
        <v>33</v>
      </c>
      <c r="O932" s="4">
        <v>0.0</v>
      </c>
      <c r="P932" s="4" t="s">
        <v>34</v>
      </c>
      <c r="Q932" s="10">
        <v>4.0</v>
      </c>
      <c r="R932" s="11">
        <f>Enduser_Deliverytime-Order_Create_Time</f>
        <v>4.852083333</v>
      </c>
      <c r="S932" s="11">
        <f>Enduser_Plan_Deliverytime-Order_Create_Time</f>
        <v>3.721527778</v>
      </c>
      <c r="T932" s="11">
        <f>Enduser_Deliverytime-HubVN_Pickup_Time</f>
        <v>0.2034722222</v>
      </c>
      <c r="U932" s="12">
        <f>HubVN_Receiving_Time-HubCN_Pickup_Time</f>
        <v>3.00625</v>
      </c>
      <c r="V932" s="12">
        <f>Plan_HubVN_Receiving_Time-Plan_HubCN_Pickup_Time</f>
        <v>3.002083333</v>
      </c>
      <c r="W932" s="4" t="s">
        <v>45</v>
      </c>
      <c r="X932" s="13" t="str">
        <f>IF(LEFT(Khu_Vực,4)="Quận","Quận","Huyện")</f>
        <v>Quận</v>
      </c>
      <c r="Y932" s="13" t="str">
        <f>IFS(Grossweight&lt;=1,"A",AND(1&lt;Grossweight,Grossweight&lt;=2),"B",AND(2&lt;Grossweight,Grossweight&lt;=3),"C",AND(3&lt;Grossweight,Grossweight&lt;=4),"D",Grossweight&gt;=4,"E")</f>
        <v>C</v>
      </c>
      <c r="Z93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30000</v>
      </c>
      <c r="AA932"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93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30000</v>
      </c>
      <c r="AC932" s="14">
        <f>IF(Carrier_2="ECLogistics",0.167,IF(Carrier_2="LogExpress",0.139,0.104))</f>
        <v>0.167</v>
      </c>
    </row>
    <row r="933" ht="15.75" customHeight="1">
      <c r="A933" s="15" t="s">
        <v>2736</v>
      </c>
      <c r="B933" s="15" t="s">
        <v>2737</v>
      </c>
      <c r="C933" s="15">
        <v>130161.0</v>
      </c>
      <c r="D933" s="15" t="str">
        <f>HubVN_ID</f>
        <v>LECVNLB</v>
      </c>
      <c r="E933" s="15">
        <v>3.0</v>
      </c>
      <c r="F933" s="15">
        <v>4.1</v>
      </c>
      <c r="G933" s="16" t="s">
        <v>2738</v>
      </c>
      <c r="H933" s="15" t="s">
        <v>53</v>
      </c>
      <c r="I933" s="17">
        <v>0.0</v>
      </c>
      <c r="J933" s="18">
        <v>44647.847916666666</v>
      </c>
      <c r="K933" s="19">
        <v>44652.39861111111</v>
      </c>
      <c r="L933" s="18">
        <v>44653.486805555556</v>
      </c>
      <c r="M933" s="15"/>
      <c r="N933" s="21" t="s">
        <v>33</v>
      </c>
      <c r="O933" s="15">
        <v>0.0</v>
      </c>
      <c r="P933" s="15" t="s">
        <v>40</v>
      </c>
      <c r="Q933" s="22">
        <v>3.0</v>
      </c>
      <c r="R933" s="23">
        <f>Enduser_Deliverytime-Order_Create_Time</f>
        <v>5.638888889</v>
      </c>
      <c r="S933" s="23">
        <f>Enduser_Plan_Deliverytime-Order_Create_Time</f>
        <v>4.550694444</v>
      </c>
      <c r="T933" s="23">
        <f>Enduser_Deliverytime-HubVN_Pickup_Time</f>
        <v>0.1243055556</v>
      </c>
      <c r="U933" s="24">
        <f>HubVN_Receiving_Time-HubCN_Pickup_Time</f>
        <v>2.004861111</v>
      </c>
      <c r="V933" s="24">
        <f>Plan_HubVN_Receiving_Time-Plan_HubCN_Pickup_Time</f>
        <v>3.002083333</v>
      </c>
      <c r="W933" s="15" t="s">
        <v>57</v>
      </c>
      <c r="X933" s="25" t="str">
        <f>IF(LEFT(Khu_Vực,4)="Quận","Quận","Huyện")</f>
        <v>Quận</v>
      </c>
      <c r="Y933" s="25" t="str">
        <f>IFS(Grossweight&lt;=1,"A",AND(1&lt;Grossweight,Grossweight&lt;=2),"B",AND(2&lt;Grossweight,Grossweight&lt;=3),"C",AND(3&lt;Grossweight,Grossweight&lt;=4),"D",Grossweight&gt;=4,"E")</f>
        <v>E</v>
      </c>
      <c r="Z93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62750</v>
      </c>
      <c r="AA93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93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41000</v>
      </c>
      <c r="AC933" s="26">
        <f>IF(Carrier_2="ECLogistics",0.167,IF(Carrier_2="LogExpress",0.139,0.104))</f>
        <v>0.167</v>
      </c>
    </row>
    <row r="934" ht="15.75" customHeight="1">
      <c r="A934" s="4" t="s">
        <v>2739</v>
      </c>
      <c r="B934" s="4" t="s">
        <v>2740</v>
      </c>
      <c r="C934" s="4">
        <v>130207.0</v>
      </c>
      <c r="D934" s="4" t="str">
        <f>HubVN_ID</f>
        <v>LECVNTL</v>
      </c>
      <c r="E934" s="4">
        <v>5.0</v>
      </c>
      <c r="F934" s="4">
        <v>1.2</v>
      </c>
      <c r="G934" s="5" t="s">
        <v>2741</v>
      </c>
      <c r="H934" s="4" t="s">
        <v>32</v>
      </c>
      <c r="I934" s="6">
        <v>248000.0</v>
      </c>
      <c r="J934" s="7">
        <v>44649.17222222222</v>
      </c>
      <c r="K934" s="8">
        <v>44653.652083333334</v>
      </c>
      <c r="L934" s="7">
        <v>44654.49236111111</v>
      </c>
      <c r="M934" s="4"/>
      <c r="N934" s="9" t="s">
        <v>33</v>
      </c>
      <c r="O934" s="4">
        <v>0.0</v>
      </c>
      <c r="P934" s="4" t="s">
        <v>40</v>
      </c>
      <c r="Q934" s="10">
        <v>3.0</v>
      </c>
      <c r="R934" s="11">
        <f>Enduser_Deliverytime-Order_Create_Time</f>
        <v>5.320138889</v>
      </c>
      <c r="S934" s="11">
        <f>Enduser_Plan_Deliverytime-Order_Create_Time</f>
        <v>4.479861111</v>
      </c>
      <c r="T934" s="11">
        <f>Enduser_Deliverytime-HubVN_Pickup_Time</f>
        <v>0.1034722222</v>
      </c>
      <c r="U934" s="12">
        <f>HubVN_Receiving_Time-HubCN_Pickup_Time</f>
        <v>4.002083333</v>
      </c>
      <c r="V934" s="12">
        <f>Plan_HubVN_Receiving_Time-Plan_HubCN_Pickup_Time</f>
        <v>2.004861111</v>
      </c>
      <c r="W934" s="4" t="s">
        <v>41</v>
      </c>
      <c r="X934" s="13" t="str">
        <f>IF(LEFT(Khu_Vực,4)="Quận","Quận","Huyện")</f>
        <v>Huyện</v>
      </c>
      <c r="Y934" s="13" t="str">
        <f>IFS(Grossweight&lt;=1,"A",AND(1&lt;Grossweight,Grossweight&lt;=2),"B",AND(2&lt;Grossweight,Grossweight&lt;=3),"C",AND(3&lt;Grossweight,Grossweight&lt;=4),"D",Grossweight&gt;=4,"E")</f>
        <v>B</v>
      </c>
      <c r="Z93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30000</v>
      </c>
      <c r="AA93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93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12000</v>
      </c>
      <c r="AC934" s="14">
        <f>IF(Carrier_2="ECLogistics",0.167,IF(Carrier_2="LogExpress",0.139,0.104))</f>
        <v>0.167</v>
      </c>
    </row>
    <row r="935" ht="15.75" customHeight="1">
      <c r="A935" s="15" t="s">
        <v>2742</v>
      </c>
      <c r="B935" s="15" t="s">
        <v>2743</v>
      </c>
      <c r="C935" s="15">
        <v>130161.0</v>
      </c>
      <c r="D935" s="15" t="str">
        <f>HubVN_ID</f>
        <v>LECVNTL</v>
      </c>
      <c r="E935" s="15">
        <v>4.0</v>
      </c>
      <c r="F935" s="15">
        <v>4.8</v>
      </c>
      <c r="G935" s="16" t="s">
        <v>2744</v>
      </c>
      <c r="H935" s="15" t="s">
        <v>32</v>
      </c>
      <c r="I935" s="17">
        <v>112000.0</v>
      </c>
      <c r="J935" s="18">
        <v>44644.68819444445</v>
      </c>
      <c r="K935" s="19">
        <v>44651.65416666667</v>
      </c>
      <c r="L935" s="18">
        <v>44652.42847222222</v>
      </c>
      <c r="M935" s="15"/>
      <c r="N935" s="21" t="s">
        <v>33</v>
      </c>
      <c r="O935" s="15">
        <v>0.0</v>
      </c>
      <c r="P935" s="15" t="s">
        <v>64</v>
      </c>
      <c r="Q935" s="22">
        <v>1.0</v>
      </c>
      <c r="R935" s="23">
        <f>Enduser_Deliverytime-Order_Create_Time</f>
        <v>7.740277778</v>
      </c>
      <c r="S935" s="23">
        <f>Enduser_Plan_Deliverytime-Order_Create_Time</f>
        <v>6.965972222</v>
      </c>
      <c r="T935" s="23">
        <f>Enduser_Deliverytime-HubVN_Pickup_Time</f>
        <v>0.07777777778</v>
      </c>
      <c r="U935" s="24">
        <f>HubVN_Receiving_Time-HubCN_Pickup_Time</f>
        <v>3.00625</v>
      </c>
      <c r="V935" s="24">
        <f>Plan_HubVN_Receiving_Time-Plan_HubCN_Pickup_Time</f>
        <v>1.504166667</v>
      </c>
      <c r="W935" s="15" t="s">
        <v>41</v>
      </c>
      <c r="X935" s="25" t="str">
        <f>IF(LEFT(Khu_Vực,4)="Quận","Quận","Huyện")</f>
        <v>Huyện</v>
      </c>
      <c r="Y935" s="25" t="str">
        <f>IFS(Grossweight&lt;=1,"A",AND(1&lt;Grossweight,Grossweight&lt;=2),"B",AND(2&lt;Grossweight,Grossweight&lt;=3),"C",AND(3&lt;Grossweight,Grossweight&lt;=4),"D",Grossweight&gt;=4,"E")</f>
        <v>E</v>
      </c>
      <c r="Z93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74800</v>
      </c>
      <c r="AA93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93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48000</v>
      </c>
      <c r="AC935" s="26">
        <f>IF(Carrier_2="ECLogistics",0.167,IF(Carrier_2="LogExpress",0.139,0.104))</f>
        <v>0.167</v>
      </c>
    </row>
    <row r="936" ht="15.75" customHeight="1">
      <c r="A936" s="4" t="s">
        <v>2745</v>
      </c>
      <c r="B936" s="4" t="s">
        <v>2746</v>
      </c>
      <c r="C936" s="4">
        <v>130003.0</v>
      </c>
      <c r="D936" s="4" t="str">
        <f>HubVN_ID</f>
        <v>LECVNLB</v>
      </c>
      <c r="E936" s="4">
        <v>2.0</v>
      </c>
      <c r="F936" s="4">
        <v>1.2</v>
      </c>
      <c r="G936" s="5" t="s">
        <v>2747</v>
      </c>
      <c r="H936" s="4" t="s">
        <v>32</v>
      </c>
      <c r="I936" s="6">
        <v>216000.0</v>
      </c>
      <c r="J936" s="7">
        <v>44648.2875</v>
      </c>
      <c r="K936" s="8">
        <v>44654.430555555555</v>
      </c>
      <c r="L936" s="7">
        <v>44655.623611111114</v>
      </c>
      <c r="M936" s="4"/>
      <c r="N936" s="9" t="s">
        <v>33</v>
      </c>
      <c r="O936" s="4">
        <v>0.0</v>
      </c>
      <c r="P936" s="4" t="s">
        <v>34</v>
      </c>
      <c r="Q936" s="10">
        <v>1.0</v>
      </c>
      <c r="R936" s="11">
        <f>Enduser_Deliverytime-Order_Create_Time</f>
        <v>7.336111111</v>
      </c>
      <c r="S936" s="11">
        <f>Enduser_Plan_Deliverytime-Order_Create_Time</f>
        <v>6.143055556</v>
      </c>
      <c r="T936" s="11">
        <f>Enduser_Deliverytime-HubVN_Pickup_Time</f>
        <v>0.2076388889</v>
      </c>
      <c r="U936" s="12">
        <f>HubVN_Receiving_Time-HubCN_Pickup_Time</f>
        <v>3.002777778</v>
      </c>
      <c r="V936" s="12">
        <f>Plan_HubVN_Receiving_Time-Plan_HubCN_Pickup_Time</f>
        <v>2.001388889</v>
      </c>
      <c r="W936" s="4" t="s">
        <v>93</v>
      </c>
      <c r="X936" s="13" t="str">
        <f>IF(LEFT(Khu_Vực,4)="Quận","Quận","Huyện")</f>
        <v>Quận</v>
      </c>
      <c r="Y936" s="13" t="str">
        <f>IFS(Grossweight&lt;=1,"A",AND(1&lt;Grossweight,Grossweight&lt;=2),"B",AND(2&lt;Grossweight,Grossweight&lt;=3),"C",AND(3&lt;Grossweight,Grossweight&lt;=4),"D",Grossweight&gt;=4,"E")</f>
        <v>B</v>
      </c>
      <c r="Z93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12000</v>
      </c>
      <c r="AA936"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93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13200</v>
      </c>
      <c r="AC936" s="14">
        <f>IF(Carrier_2="ECLogistics",0.167,IF(Carrier_2="LogExpress",0.139,0.104))</f>
        <v>0.104</v>
      </c>
    </row>
    <row r="937" ht="15.75" customHeight="1">
      <c r="A937" s="15" t="s">
        <v>2748</v>
      </c>
      <c r="B937" s="15" t="s">
        <v>2749</v>
      </c>
      <c r="C937" s="15">
        <v>130325.0</v>
      </c>
      <c r="D937" s="15" t="str">
        <f>HubVN_ID</f>
        <v>LECVNLB</v>
      </c>
      <c r="E937" s="15">
        <v>2.0</v>
      </c>
      <c r="F937" s="15">
        <v>2.5</v>
      </c>
      <c r="G937" s="16" t="s">
        <v>2750</v>
      </c>
      <c r="H937" s="15" t="s">
        <v>32</v>
      </c>
      <c r="I937" s="17">
        <v>143500.0</v>
      </c>
      <c r="J937" s="18">
        <v>44646.64513888889</v>
      </c>
      <c r="K937" s="19">
        <v>44653.660416666666</v>
      </c>
      <c r="L937" s="18">
        <v>44654.79652777778</v>
      </c>
      <c r="M937" s="15"/>
      <c r="N937" s="21" t="s">
        <v>33</v>
      </c>
      <c r="O937" s="15">
        <v>0.0</v>
      </c>
      <c r="P937" s="15" t="s">
        <v>40</v>
      </c>
      <c r="Q937" s="22">
        <v>1.0</v>
      </c>
      <c r="R937" s="23">
        <f>Enduser_Deliverytime-Order_Create_Time</f>
        <v>8.151388889</v>
      </c>
      <c r="S937" s="23">
        <f>Enduser_Plan_Deliverytime-Order_Create_Time</f>
        <v>7.015277778</v>
      </c>
      <c r="T937" s="23">
        <f>Enduser_Deliverytime-HubVN_Pickup_Time</f>
        <v>0.1715277778</v>
      </c>
      <c r="U937" s="24">
        <f>HubVN_Receiving_Time-HubCN_Pickup_Time</f>
        <v>3.503472222</v>
      </c>
      <c r="V937" s="24">
        <f>Plan_HubVN_Receiving_Time-Plan_HubCN_Pickup_Time</f>
        <v>1.505555556</v>
      </c>
      <c r="W937" s="15" t="s">
        <v>120</v>
      </c>
      <c r="X937" s="25" t="str">
        <f>IF(LEFT(Khu_Vực,4)="Quận","Quận","Huyện")</f>
        <v>Quận</v>
      </c>
      <c r="Y937" s="25" t="str">
        <f>IFS(Grossweight&lt;=1,"A",AND(1&lt;Grossweight,Grossweight&lt;=2),"B",AND(2&lt;Grossweight,Grossweight&lt;=3),"C",AND(3&lt;Grossweight,Grossweight&lt;=4),"D",Grossweight&gt;=4,"E")</f>
        <v>C</v>
      </c>
      <c r="Z93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50000</v>
      </c>
      <c r="AA937"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93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25000</v>
      </c>
      <c r="AC937" s="26">
        <f>IF(Carrier_2="ECLogistics",0.167,IF(Carrier_2="LogExpress",0.139,0.104))</f>
        <v>0.167</v>
      </c>
    </row>
    <row r="938" ht="15.75" customHeight="1">
      <c r="A938" s="4" t="s">
        <v>2751</v>
      </c>
      <c r="B938" s="4" t="s">
        <v>2752</v>
      </c>
      <c r="C938" s="4">
        <v>130385.0</v>
      </c>
      <c r="D938" s="4" t="str">
        <f>HubVN_ID</f>
        <v>LECVNLB</v>
      </c>
      <c r="E938" s="4">
        <v>4.0</v>
      </c>
      <c r="F938" s="4">
        <v>1.3</v>
      </c>
      <c r="G938" s="5" t="s">
        <v>2753</v>
      </c>
      <c r="H938" s="4" t="s">
        <v>32</v>
      </c>
      <c r="I938" s="6">
        <v>161500.0</v>
      </c>
      <c r="J938" s="7">
        <v>44646.55625</v>
      </c>
      <c r="K938" s="8">
        <v>44651.481944444444</v>
      </c>
      <c r="L938" s="7">
        <v>44652.46805555555</v>
      </c>
      <c r="M938" s="4"/>
      <c r="N938" s="9" t="s">
        <v>33</v>
      </c>
      <c r="O938" s="4">
        <v>0.0</v>
      </c>
      <c r="P938" s="4" t="s">
        <v>40</v>
      </c>
      <c r="Q938" s="10">
        <v>3.0</v>
      </c>
      <c r="R938" s="11">
        <f>Enduser_Deliverytime-Order_Create_Time</f>
        <v>5.911805556</v>
      </c>
      <c r="S938" s="11">
        <f>Enduser_Plan_Deliverytime-Order_Create_Time</f>
        <v>4.925694444</v>
      </c>
      <c r="T938" s="11">
        <f>Enduser_Deliverytime-HubVN_Pickup_Time</f>
        <v>0.1208333333</v>
      </c>
      <c r="U938" s="12">
        <f>HubVN_Receiving_Time-HubCN_Pickup_Time</f>
        <v>5.002083333</v>
      </c>
      <c r="V938" s="12">
        <f>Plan_HubVN_Receiving_Time-Plan_HubCN_Pickup_Time</f>
        <v>1.500694444</v>
      </c>
      <c r="W938" s="4" t="s">
        <v>787</v>
      </c>
      <c r="X938" s="13" t="str">
        <f>IF(LEFT(Khu_Vực,4)="Quận","Quận","Huyện")</f>
        <v>Huyện</v>
      </c>
      <c r="Y938" s="13" t="str">
        <f>IFS(Grossweight&lt;=1,"A",AND(1&lt;Grossweight,Grossweight&lt;=2),"B",AND(2&lt;Grossweight,Grossweight&lt;=3),"C",AND(3&lt;Grossweight,Grossweight&lt;=4),"D",Grossweight&gt;=4,"E")</f>
        <v>B</v>
      </c>
      <c r="Z93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32500</v>
      </c>
      <c r="AA93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93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13000</v>
      </c>
      <c r="AC938" s="14">
        <f>IF(Carrier_2="ECLogistics",0.167,IF(Carrier_2="LogExpress",0.139,0.104))</f>
        <v>0.167</v>
      </c>
    </row>
    <row r="939" ht="15.75" customHeight="1">
      <c r="A939" s="15" t="s">
        <v>2754</v>
      </c>
      <c r="B939" s="15" t="s">
        <v>2755</v>
      </c>
      <c r="C939" s="15">
        <v>130385.0</v>
      </c>
      <c r="D939" s="15" t="str">
        <f>HubVN_ID</f>
        <v>LECVNTL</v>
      </c>
      <c r="E939" s="15">
        <v>5.0</v>
      </c>
      <c r="F939" s="15">
        <v>1.0</v>
      </c>
      <c r="G939" s="16" t="s">
        <v>2756</v>
      </c>
      <c r="H939" s="15" t="s">
        <v>32</v>
      </c>
      <c r="I939" s="17">
        <v>101000.0</v>
      </c>
      <c r="J939" s="18">
        <v>44650.361805555556</v>
      </c>
      <c r="K939" s="19">
        <v>44655.39166666667</v>
      </c>
      <c r="L939" s="18">
        <v>44655.731944444444</v>
      </c>
      <c r="M939" s="15"/>
      <c r="N939" s="21" t="s">
        <v>33</v>
      </c>
      <c r="O939" s="15">
        <v>0.0</v>
      </c>
      <c r="P939" s="15" t="s">
        <v>34</v>
      </c>
      <c r="Q939" s="22">
        <v>3.0</v>
      </c>
      <c r="R939" s="23">
        <f>Enduser_Deliverytime-Order_Create_Time</f>
        <v>5.370138889</v>
      </c>
      <c r="S939" s="23">
        <f>Enduser_Plan_Deliverytime-Order_Create_Time</f>
        <v>5.029861111</v>
      </c>
      <c r="T939" s="23">
        <f>Enduser_Deliverytime-HubVN_Pickup_Time</f>
        <v>0.07777777778</v>
      </c>
      <c r="U939" s="24">
        <f>HubVN_Receiving_Time-HubCN_Pickup_Time</f>
        <v>3.004861111</v>
      </c>
      <c r="V939" s="24">
        <f>Plan_HubVN_Receiving_Time-Plan_HubCN_Pickup_Time</f>
        <v>3.50625</v>
      </c>
      <c r="W939" s="15" t="s">
        <v>49</v>
      </c>
      <c r="X939" s="25" t="str">
        <f>IF(LEFT(Khu_Vực,4)="Quận","Quận","Huyện")</f>
        <v>Quận</v>
      </c>
      <c r="Y939" s="25" t="str">
        <f>IFS(Grossweight&lt;=1,"A",AND(1&lt;Grossweight,Grossweight&lt;=2),"B",AND(2&lt;Grossweight,Grossweight&lt;=3),"C",AND(3&lt;Grossweight,Grossweight&lt;=4),"D",Grossweight&gt;=4,"E")</f>
        <v>A</v>
      </c>
      <c r="Z93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10000</v>
      </c>
      <c r="AA939"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93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939" s="26">
        <f>IF(Carrier_2="ECLogistics",0.167,IF(Carrier_2="LogExpress",0.139,0.104))</f>
        <v>0.139</v>
      </c>
    </row>
    <row r="940" ht="15.75" customHeight="1">
      <c r="A940" s="4" t="s">
        <v>2757</v>
      </c>
      <c r="B940" s="4" t="s">
        <v>264</v>
      </c>
      <c r="C940" s="4">
        <v>130383.0</v>
      </c>
      <c r="D940" s="4" t="str">
        <f>HubVN_ID</f>
        <v>LECVNLB</v>
      </c>
      <c r="E940" s="4">
        <v>3.0</v>
      </c>
      <c r="F940" s="4">
        <v>1.2</v>
      </c>
      <c r="G940" s="5" t="s">
        <v>2758</v>
      </c>
      <c r="H940" s="4" t="s">
        <v>32</v>
      </c>
      <c r="I940" s="6">
        <v>103000.0</v>
      </c>
      <c r="J940" s="7">
        <v>44646.631944444445</v>
      </c>
      <c r="K940" s="8">
        <v>44651.407638888886</v>
      </c>
      <c r="L940" s="7">
        <v>44652.58263888889</v>
      </c>
      <c r="M940" s="4"/>
      <c r="N940" s="9" t="s">
        <v>33</v>
      </c>
      <c r="O940" s="4">
        <v>0.0</v>
      </c>
      <c r="P940" s="4" t="s">
        <v>34</v>
      </c>
      <c r="Q940" s="10">
        <v>3.0</v>
      </c>
      <c r="R940" s="11">
        <f>Enduser_Deliverytime-Order_Create_Time</f>
        <v>5.950694444</v>
      </c>
      <c r="S940" s="11">
        <f>Enduser_Plan_Deliverytime-Order_Create_Time</f>
        <v>4.775694444</v>
      </c>
      <c r="T940" s="11">
        <f>Enduser_Deliverytime-HubVN_Pickup_Time</f>
        <v>0.2034722222</v>
      </c>
      <c r="U940" s="12">
        <f>HubVN_Receiving_Time-HubCN_Pickup_Time</f>
        <v>5.000694444</v>
      </c>
      <c r="V940" s="12">
        <f>Plan_HubVN_Receiving_Time-Plan_HubCN_Pickup_Time</f>
        <v>3.500694444</v>
      </c>
      <c r="W940" s="4" t="s">
        <v>57</v>
      </c>
      <c r="X940" s="13" t="str">
        <f>IF(LEFT(Khu_Vực,4)="Quận","Quận","Huyện")</f>
        <v>Quận</v>
      </c>
      <c r="Y940" s="13" t="str">
        <f>IFS(Grossweight&lt;=1,"A",AND(1&lt;Grossweight,Grossweight&lt;=2),"B",AND(2&lt;Grossweight,Grossweight&lt;=3),"C",AND(3&lt;Grossweight,Grossweight&lt;=4),"D",Grossweight&gt;=4,"E")</f>
        <v>B</v>
      </c>
      <c r="Z94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12000</v>
      </c>
      <c r="AA940"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94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13200</v>
      </c>
      <c r="AC940" s="14">
        <f>IF(Carrier_2="ECLogistics",0.167,IF(Carrier_2="LogExpress",0.139,0.104))</f>
        <v>0.104</v>
      </c>
    </row>
    <row r="941" ht="15.75" customHeight="1">
      <c r="A941" s="15" t="s">
        <v>2759</v>
      </c>
      <c r="B941" s="15" t="s">
        <v>442</v>
      </c>
      <c r="C941" s="15">
        <v>130366.0</v>
      </c>
      <c r="D941" s="15" t="str">
        <f>HubVN_ID</f>
        <v>LECVNLB</v>
      </c>
      <c r="E941" s="15">
        <v>1.0</v>
      </c>
      <c r="F941" s="15">
        <v>1.4</v>
      </c>
      <c r="G941" s="16" t="s">
        <v>2760</v>
      </c>
      <c r="H941" s="15" t="s">
        <v>32</v>
      </c>
      <c r="I941" s="17">
        <v>8571.0</v>
      </c>
      <c r="J941" s="18">
        <v>44648.63402777778</v>
      </c>
      <c r="K941" s="19">
        <v>44654.532638888886</v>
      </c>
      <c r="L941" s="18">
        <v>44655.48472222222</v>
      </c>
      <c r="M941" s="15"/>
      <c r="N941" s="21" t="s">
        <v>33</v>
      </c>
      <c r="O941" s="15">
        <v>0.0</v>
      </c>
      <c r="P941" s="15" t="s">
        <v>40</v>
      </c>
      <c r="Q941" s="22">
        <v>4.0</v>
      </c>
      <c r="R941" s="23">
        <f>Enduser_Deliverytime-Order_Create_Time</f>
        <v>6.850694444</v>
      </c>
      <c r="S941" s="23">
        <f>Enduser_Plan_Deliverytime-Order_Create_Time</f>
        <v>5.898611111</v>
      </c>
      <c r="T941" s="23">
        <f>Enduser_Deliverytime-HubVN_Pickup_Time</f>
        <v>0.09861111111</v>
      </c>
      <c r="U941" s="24">
        <f>HubVN_Receiving_Time-HubCN_Pickup_Time</f>
        <v>5.000694444</v>
      </c>
      <c r="V941" s="24">
        <f>Plan_HubVN_Receiving_Time-Plan_HubCN_Pickup_Time</f>
        <v>3.505555556</v>
      </c>
      <c r="W941" s="15" t="s">
        <v>679</v>
      </c>
      <c r="X941" s="25" t="str">
        <f>IF(LEFT(Khu_Vực,4)="Quận","Quận","Huyện")</f>
        <v>Huyện</v>
      </c>
      <c r="Y941" s="25" t="str">
        <f>IFS(Grossweight&lt;=1,"A",AND(1&lt;Grossweight,Grossweight&lt;=2),"B",AND(2&lt;Grossweight,Grossweight&lt;=3),"C",AND(3&lt;Grossweight,Grossweight&lt;=4),"D",Grossweight&gt;=4,"E")</f>
        <v>B</v>
      </c>
      <c r="Z94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35000</v>
      </c>
      <c r="AA94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94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14000</v>
      </c>
      <c r="AC941" s="26">
        <f>IF(Carrier_2="ECLogistics",0.167,IF(Carrier_2="LogExpress",0.139,0.104))</f>
        <v>0.167</v>
      </c>
    </row>
    <row r="942" ht="15.75" customHeight="1">
      <c r="A942" s="4" t="s">
        <v>2761</v>
      </c>
      <c r="B942" s="4" t="s">
        <v>2762</v>
      </c>
      <c r="C942" s="4">
        <v>130339.0</v>
      </c>
      <c r="D942" s="4" t="str">
        <f>HubVN_ID</f>
        <v>LECVNLB</v>
      </c>
      <c r="E942" s="4">
        <v>2.0</v>
      </c>
      <c r="F942" s="4">
        <v>1.1</v>
      </c>
      <c r="G942" s="5" t="s">
        <v>2763</v>
      </c>
      <c r="H942" s="4" t="s">
        <v>32</v>
      </c>
      <c r="I942" s="6">
        <v>100900.0</v>
      </c>
      <c r="J942" s="7">
        <v>44649.825694444444</v>
      </c>
      <c r="K942" s="8">
        <v>44654.73472222222</v>
      </c>
      <c r="L942" s="7">
        <v>44655.731944444444</v>
      </c>
      <c r="M942" s="4"/>
      <c r="N942" s="9" t="s">
        <v>33</v>
      </c>
      <c r="O942" s="4">
        <v>0.0</v>
      </c>
      <c r="P942" s="4" t="s">
        <v>34</v>
      </c>
      <c r="Q942" s="10">
        <v>3.0</v>
      </c>
      <c r="R942" s="11">
        <f>Enduser_Deliverytime-Order_Create_Time</f>
        <v>5.90625</v>
      </c>
      <c r="S942" s="11">
        <f>Enduser_Plan_Deliverytime-Order_Create_Time</f>
        <v>4.909027778</v>
      </c>
      <c r="T942" s="11">
        <f>Enduser_Deliverytime-HubVN_Pickup_Time</f>
        <v>0.08055555556</v>
      </c>
      <c r="U942" s="12">
        <f>HubVN_Receiving_Time-HubCN_Pickup_Time</f>
        <v>3.002083333</v>
      </c>
      <c r="V942" s="12">
        <f>Plan_HubVN_Receiving_Time-Plan_HubCN_Pickup_Time</f>
        <v>2.00625</v>
      </c>
      <c r="W942" s="4" t="s">
        <v>787</v>
      </c>
      <c r="X942" s="13" t="str">
        <f>IF(LEFT(Khu_Vực,4)="Quận","Quận","Huyện")</f>
        <v>Huyện</v>
      </c>
      <c r="Y942" s="13" t="str">
        <f>IFS(Grossweight&lt;=1,"A",AND(1&lt;Grossweight,Grossweight&lt;=2),"B",AND(2&lt;Grossweight,Grossweight&lt;=3),"C",AND(3&lt;Grossweight,Grossweight&lt;=4),"D",Grossweight&gt;=4,"E")</f>
        <v>B</v>
      </c>
      <c r="Z94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11000</v>
      </c>
      <c r="AA942"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94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11000</v>
      </c>
      <c r="AC942" s="14">
        <f>IF(Carrier_2="ECLogistics",0.167,IF(Carrier_2="LogExpress",0.139,0.104))</f>
        <v>0.167</v>
      </c>
    </row>
    <row r="943" ht="15.75" customHeight="1">
      <c r="A943" s="15" t="s">
        <v>2764</v>
      </c>
      <c r="B943" s="15" t="s">
        <v>2765</v>
      </c>
      <c r="C943" s="15">
        <v>130170.0</v>
      </c>
      <c r="D943" s="15" t="str">
        <f>HubVN_ID</f>
        <v>LECVNHĐ</v>
      </c>
      <c r="E943" s="15">
        <v>1.0</v>
      </c>
      <c r="F943" s="15">
        <v>2.0</v>
      </c>
      <c r="G943" s="16" t="s">
        <v>2766</v>
      </c>
      <c r="H943" s="15" t="s">
        <v>32</v>
      </c>
      <c r="I943" s="17">
        <v>199000.0</v>
      </c>
      <c r="J943" s="18">
        <v>44647.32638888889</v>
      </c>
      <c r="K943" s="19">
        <v>44652.41805555556</v>
      </c>
      <c r="L943" s="18">
        <v>44652.71875</v>
      </c>
      <c r="M943" s="15"/>
      <c r="N943" s="21" t="s">
        <v>33</v>
      </c>
      <c r="O943" s="15">
        <v>0.0</v>
      </c>
      <c r="P943" s="15" t="s">
        <v>64</v>
      </c>
      <c r="Q943" s="22">
        <v>3.0</v>
      </c>
      <c r="R943" s="23">
        <f>Enduser_Deliverytime-Order_Create_Time</f>
        <v>5.392361111</v>
      </c>
      <c r="S943" s="23">
        <f>Enduser_Plan_Deliverytime-Order_Create_Time</f>
        <v>5.091666667</v>
      </c>
      <c r="T943" s="23">
        <f>Enduser_Deliverytime-HubVN_Pickup_Time</f>
        <v>0.1652777778</v>
      </c>
      <c r="U943" s="24">
        <f>HubVN_Receiving_Time-HubCN_Pickup_Time</f>
        <v>2.502777778</v>
      </c>
      <c r="V943" s="24">
        <f>Plan_HubVN_Receiving_Time-Plan_HubCN_Pickup_Time</f>
        <v>1.500694444</v>
      </c>
      <c r="W943" s="15" t="s">
        <v>45</v>
      </c>
      <c r="X943" s="25" t="str">
        <f>IF(LEFT(Khu_Vực,4)="Quận","Quận","Huyện")</f>
        <v>Quận</v>
      </c>
      <c r="Y943" s="25" t="str">
        <f>IFS(Grossweight&lt;=1,"A",AND(1&lt;Grossweight,Grossweight&lt;=2),"B",AND(2&lt;Grossweight,Grossweight&lt;=3),"C",AND(3&lt;Grossweight,Grossweight&lt;=4),"D",Grossweight&gt;=4,"E")</f>
        <v>B</v>
      </c>
      <c r="Z94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22000</v>
      </c>
      <c r="AA943"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94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22000</v>
      </c>
      <c r="AC943" s="26">
        <f>IF(Carrier_2="ECLogistics",0.167,IF(Carrier_2="LogExpress",0.139,0.104))</f>
        <v>0.104</v>
      </c>
    </row>
    <row r="944" ht="15.75" customHeight="1">
      <c r="A944" s="4" t="s">
        <v>2767</v>
      </c>
      <c r="B944" s="4" t="s">
        <v>2768</v>
      </c>
      <c r="C944" s="4">
        <v>130411.0</v>
      </c>
      <c r="D944" s="4" t="str">
        <f>HubVN_ID</f>
        <v>LECVNTL</v>
      </c>
      <c r="E944" s="4">
        <v>2.0</v>
      </c>
      <c r="F944" s="4">
        <v>2.7</v>
      </c>
      <c r="G944" s="5" t="s">
        <v>2769</v>
      </c>
      <c r="H944" s="4" t="s">
        <v>32</v>
      </c>
      <c r="I944" s="6">
        <v>48800.0</v>
      </c>
      <c r="J944" s="7">
        <v>44647.71041666667</v>
      </c>
      <c r="K944" s="8">
        <v>44653.41736111111</v>
      </c>
      <c r="L944" s="7">
        <v>44654.58611111111</v>
      </c>
      <c r="M944" s="4"/>
      <c r="N944" s="9" t="s">
        <v>33</v>
      </c>
      <c r="O944" s="4">
        <v>0.0</v>
      </c>
      <c r="P944" s="4" t="s">
        <v>34</v>
      </c>
      <c r="Q944" s="10">
        <v>2.0</v>
      </c>
      <c r="R944" s="11">
        <f>Enduser_Deliverytime-Order_Create_Time</f>
        <v>6.875694444</v>
      </c>
      <c r="S944" s="11">
        <f>Enduser_Plan_Deliverytime-Order_Create_Time</f>
        <v>5.706944444</v>
      </c>
      <c r="T944" s="11">
        <f>Enduser_Deliverytime-HubVN_Pickup_Time</f>
        <v>0.20625</v>
      </c>
      <c r="U944" s="12">
        <f>HubVN_Receiving_Time-HubCN_Pickup_Time</f>
        <v>4.000694444</v>
      </c>
      <c r="V944" s="12">
        <f>Plan_HubVN_Receiving_Time-Plan_HubCN_Pickup_Time</f>
        <v>2.004166667</v>
      </c>
      <c r="W944" s="4" t="s">
        <v>622</v>
      </c>
      <c r="X944" s="13" t="str">
        <f>IF(LEFT(Khu_Vực,4)="Quận","Quận","Huyện")</f>
        <v>Huyện</v>
      </c>
      <c r="Y944" s="13" t="str">
        <f>IFS(Grossweight&lt;=1,"A",AND(1&lt;Grossweight,Grossweight&lt;=2),"B",AND(2&lt;Grossweight,Grossweight&lt;=3),"C",AND(3&lt;Grossweight,Grossweight&lt;=4),"D",Grossweight&gt;=4,"E")</f>
        <v>C</v>
      </c>
      <c r="Z94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27000</v>
      </c>
      <c r="AA94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94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27000</v>
      </c>
      <c r="AC944" s="14">
        <f>IF(Carrier_2="ECLogistics",0.167,IF(Carrier_2="LogExpress",0.139,0.104))</f>
        <v>0.167</v>
      </c>
    </row>
    <row r="945" ht="15.75" customHeight="1">
      <c r="A945" s="15" t="s">
        <v>2770</v>
      </c>
      <c r="B945" s="15" t="s">
        <v>2771</v>
      </c>
      <c r="C945" s="15">
        <v>130331.0</v>
      </c>
      <c r="D945" s="15" t="str">
        <f>HubVN_ID</f>
        <v>LECVNLB</v>
      </c>
      <c r="E945" s="15">
        <v>1.0</v>
      </c>
      <c r="F945" s="15">
        <v>1.4</v>
      </c>
      <c r="G945" s="16" t="s">
        <v>2772</v>
      </c>
      <c r="H945" s="15" t="s">
        <v>32</v>
      </c>
      <c r="I945" s="17">
        <v>497600.0</v>
      </c>
      <c r="J945" s="18">
        <v>44649.6125</v>
      </c>
      <c r="K945" s="19">
        <v>44654.42152777778</v>
      </c>
      <c r="L945" s="18">
        <v>44655.44930555556</v>
      </c>
      <c r="M945" s="15"/>
      <c r="N945" s="21" t="s">
        <v>33</v>
      </c>
      <c r="O945" s="15">
        <v>0.0</v>
      </c>
      <c r="P945" s="15" t="s">
        <v>64</v>
      </c>
      <c r="Q945" s="22">
        <v>3.0</v>
      </c>
      <c r="R945" s="23">
        <f>Enduser_Deliverytime-Order_Create_Time</f>
        <v>5.836805556</v>
      </c>
      <c r="S945" s="23">
        <f>Enduser_Plan_Deliverytime-Order_Create_Time</f>
        <v>4.809027778</v>
      </c>
      <c r="T945" s="23">
        <f>Enduser_Deliverytime-HubVN_Pickup_Time</f>
        <v>0.07916666667</v>
      </c>
      <c r="U945" s="24">
        <f>HubVN_Receiving_Time-HubCN_Pickup_Time</f>
        <v>5.002083333</v>
      </c>
      <c r="V945" s="24">
        <f>Plan_HubVN_Receiving_Time-Plan_HubCN_Pickup_Time</f>
        <v>3.50625</v>
      </c>
      <c r="W945" s="15" t="s">
        <v>120</v>
      </c>
      <c r="X945" s="25" t="str">
        <f>IF(LEFT(Khu_Vực,4)="Quận","Quận","Huyện")</f>
        <v>Quận</v>
      </c>
      <c r="Y945" s="25" t="str">
        <f>IFS(Grossweight&lt;=1,"A",AND(1&lt;Grossweight,Grossweight&lt;=2),"B",AND(2&lt;Grossweight,Grossweight&lt;=3),"C",AND(3&lt;Grossweight,Grossweight&lt;=4),"D",Grossweight&gt;=4,"E")</f>
        <v>B</v>
      </c>
      <c r="Z94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15400</v>
      </c>
      <c r="AA945"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94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15400</v>
      </c>
      <c r="AC945" s="26">
        <f>IF(Carrier_2="ECLogistics",0.167,IF(Carrier_2="LogExpress",0.139,0.104))</f>
        <v>0.104</v>
      </c>
    </row>
    <row r="946" ht="15.75" customHeight="1">
      <c r="A946" s="4" t="s">
        <v>2773</v>
      </c>
      <c r="B946" s="4" t="s">
        <v>2774</v>
      </c>
      <c r="C946" s="4">
        <v>130349.0</v>
      </c>
      <c r="D946" s="4" t="str">
        <f>HubVN_ID</f>
        <v>LECVNLB</v>
      </c>
      <c r="E946" s="4">
        <v>1.0</v>
      </c>
      <c r="F946" s="4">
        <v>1.1</v>
      </c>
      <c r="G946" s="5" t="s">
        <v>2775</v>
      </c>
      <c r="H946" s="4" t="s">
        <v>32</v>
      </c>
      <c r="I946" s="6">
        <v>47800.0</v>
      </c>
      <c r="J946" s="7">
        <v>44649.822916666664</v>
      </c>
      <c r="K946" s="8">
        <v>44655.39791666667</v>
      </c>
      <c r="L946" s="7">
        <v>44655.72777777778</v>
      </c>
      <c r="M946" s="4"/>
      <c r="N946" s="9" t="s">
        <v>33</v>
      </c>
      <c r="O946" s="4">
        <v>0.0</v>
      </c>
      <c r="P946" s="4" t="s">
        <v>34</v>
      </c>
      <c r="Q946" s="10">
        <v>3.0</v>
      </c>
      <c r="R946" s="11">
        <f>Enduser_Deliverytime-Order_Create_Time</f>
        <v>5.904861111</v>
      </c>
      <c r="S946" s="11">
        <f>Enduser_Plan_Deliverytime-Order_Create_Time</f>
        <v>5.575</v>
      </c>
      <c r="T946" s="11">
        <f>Enduser_Deliverytime-HubVN_Pickup_Time</f>
        <v>0.07986111111</v>
      </c>
      <c r="U946" s="12">
        <f>HubVN_Receiving_Time-HubCN_Pickup_Time</f>
        <v>3.002083333</v>
      </c>
      <c r="V946" s="12">
        <f>Plan_HubVN_Receiving_Time-Plan_HubCN_Pickup_Time</f>
        <v>3.505555556</v>
      </c>
      <c r="W946" s="4" t="s">
        <v>97</v>
      </c>
      <c r="X946" s="13" t="str">
        <f>IF(LEFT(Khu_Vực,4)="Quận","Quận","Huyện")</f>
        <v>Quận</v>
      </c>
      <c r="Y946" s="13" t="str">
        <f>IFS(Grossweight&lt;=1,"A",AND(1&lt;Grossweight,Grossweight&lt;=2),"B",AND(2&lt;Grossweight,Grossweight&lt;=3),"C",AND(3&lt;Grossweight,Grossweight&lt;=4),"D",Grossweight&gt;=4,"E")</f>
        <v>B</v>
      </c>
      <c r="Z94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11000</v>
      </c>
      <c r="AA946"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94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12100</v>
      </c>
      <c r="AC946" s="14">
        <f>IF(Carrier_2="ECLogistics",0.167,IF(Carrier_2="LogExpress",0.139,0.104))</f>
        <v>0.104</v>
      </c>
    </row>
    <row r="947" ht="15.75" customHeight="1">
      <c r="A947" s="15" t="s">
        <v>2776</v>
      </c>
      <c r="B947" s="15" t="s">
        <v>2338</v>
      </c>
      <c r="C947" s="15">
        <v>130017.0</v>
      </c>
      <c r="D947" s="15" t="str">
        <f>HubVN_ID</f>
        <v>LECVNTL</v>
      </c>
      <c r="E947" s="15">
        <v>2.0</v>
      </c>
      <c r="F947" s="15">
        <v>1.1</v>
      </c>
      <c r="G947" s="16" t="s">
        <v>2777</v>
      </c>
      <c r="H947" s="15" t="s">
        <v>32</v>
      </c>
      <c r="I947" s="17">
        <v>83198.0</v>
      </c>
      <c r="J947" s="18">
        <v>44649.11944444444</v>
      </c>
      <c r="K947" s="19">
        <v>44654.37847222222</v>
      </c>
      <c r="L947" s="18">
        <v>44655.427083333336</v>
      </c>
      <c r="M947" s="15"/>
      <c r="N947" s="21" t="s">
        <v>33</v>
      </c>
      <c r="O947" s="15">
        <v>0.0</v>
      </c>
      <c r="P947" s="15" t="s">
        <v>64</v>
      </c>
      <c r="Q947" s="22">
        <v>2.0</v>
      </c>
      <c r="R947" s="23">
        <f>Enduser_Deliverytime-Order_Create_Time</f>
        <v>6.307638889</v>
      </c>
      <c r="S947" s="23">
        <f>Enduser_Plan_Deliverytime-Order_Create_Time</f>
        <v>5.259027778</v>
      </c>
      <c r="T947" s="23">
        <f>Enduser_Deliverytime-HubVN_Pickup_Time</f>
        <v>0.08125</v>
      </c>
      <c r="U947" s="24">
        <f>HubVN_Receiving_Time-HubCN_Pickup_Time</f>
        <v>3.004861111</v>
      </c>
      <c r="V947" s="24">
        <f>Plan_HubVN_Receiving_Time-Plan_HubCN_Pickup_Time</f>
        <v>2.00625</v>
      </c>
      <c r="W947" s="15" t="s">
        <v>49</v>
      </c>
      <c r="X947" s="25" t="str">
        <f>IF(LEFT(Khu_Vực,4)="Quận","Quận","Huyện")</f>
        <v>Quận</v>
      </c>
      <c r="Y947" s="25" t="str">
        <f>IFS(Grossweight&lt;=1,"A",AND(1&lt;Grossweight,Grossweight&lt;=2),"B",AND(2&lt;Grossweight,Grossweight&lt;=3),"C",AND(3&lt;Grossweight,Grossweight&lt;=4),"D",Grossweight&gt;=4,"E")</f>
        <v>B</v>
      </c>
      <c r="Z94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12100</v>
      </c>
      <c r="AA947"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94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12100</v>
      </c>
      <c r="AC947" s="26">
        <f>IF(Carrier_2="ECLogistics",0.167,IF(Carrier_2="LogExpress",0.139,0.104))</f>
        <v>0.104</v>
      </c>
    </row>
    <row r="948" ht="15.75" customHeight="1">
      <c r="A948" s="4" t="s">
        <v>2778</v>
      </c>
      <c r="B948" s="4" t="s">
        <v>2779</v>
      </c>
      <c r="C948" s="4">
        <v>130207.0</v>
      </c>
      <c r="D948" s="4" t="str">
        <f>HubVN_ID</f>
        <v>LECVNHĐ</v>
      </c>
      <c r="E948" s="4">
        <v>3.0</v>
      </c>
      <c r="F948" s="4">
        <v>1.8</v>
      </c>
      <c r="G948" s="5" t="s">
        <v>2780</v>
      </c>
      <c r="H948" s="4" t="s">
        <v>32</v>
      </c>
      <c r="I948" s="6">
        <v>235000.0</v>
      </c>
      <c r="J948" s="7">
        <v>44646.739583333336</v>
      </c>
      <c r="K948" s="8">
        <v>44652.43472222222</v>
      </c>
      <c r="L948" s="7">
        <v>44653.4625</v>
      </c>
      <c r="M948" s="4"/>
      <c r="N948" s="9" t="s">
        <v>33</v>
      </c>
      <c r="O948" s="4">
        <v>0.0</v>
      </c>
      <c r="P948" s="4" t="s">
        <v>40</v>
      </c>
      <c r="Q948" s="10">
        <v>2.0</v>
      </c>
      <c r="R948" s="11">
        <f>Enduser_Deliverytime-Order_Create_Time</f>
        <v>6.722916667</v>
      </c>
      <c r="S948" s="11">
        <f>Enduser_Plan_Deliverytime-Order_Create_Time</f>
        <v>5.695138889</v>
      </c>
      <c r="T948" s="11">
        <f>Enduser_Deliverytime-HubVN_Pickup_Time</f>
        <v>0.11875</v>
      </c>
      <c r="U948" s="12">
        <f>HubVN_Receiving_Time-HubCN_Pickup_Time</f>
        <v>3.001388889</v>
      </c>
      <c r="V948" s="12">
        <f>Plan_HubVN_Receiving_Time-Plan_HubCN_Pickup_Time</f>
        <v>3.502083333</v>
      </c>
      <c r="W948" s="4" t="s">
        <v>137</v>
      </c>
      <c r="X948" s="13" t="str">
        <f>IF(LEFT(Khu_Vực,4)="Quận","Quận","Huyện")</f>
        <v>Quận</v>
      </c>
      <c r="Y948" s="13" t="str">
        <f>IFS(Grossweight&lt;=1,"A",AND(1&lt;Grossweight,Grossweight&lt;=2),"B",AND(2&lt;Grossweight,Grossweight&lt;=3),"C",AND(3&lt;Grossweight,Grossweight&lt;=4),"D",Grossweight&gt;=4,"E")</f>
        <v>B</v>
      </c>
      <c r="Z94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36000</v>
      </c>
      <c r="AA948"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94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19800</v>
      </c>
      <c r="AC948" s="14">
        <f>IF(Carrier_2="ECLogistics",0.167,IF(Carrier_2="LogExpress",0.139,0.104))</f>
        <v>0.104</v>
      </c>
    </row>
    <row r="949" ht="15.75" customHeight="1">
      <c r="A949" s="15" t="s">
        <v>2781</v>
      </c>
      <c r="B949" s="15" t="s">
        <v>2782</v>
      </c>
      <c r="C949" s="15">
        <v>130018.0</v>
      </c>
      <c r="D949" s="15" t="str">
        <f>HubVN_ID</f>
        <v>LECVNLB</v>
      </c>
      <c r="E949" s="15">
        <v>2.0</v>
      </c>
      <c r="F949" s="15">
        <v>2.8</v>
      </c>
      <c r="G949" s="16" t="s">
        <v>2783</v>
      </c>
      <c r="H949" s="15" t="s">
        <v>32</v>
      </c>
      <c r="I949" s="17">
        <v>18072.0</v>
      </c>
      <c r="J949" s="18">
        <v>44650.77291666667</v>
      </c>
      <c r="K949" s="19">
        <v>44655.677083333336</v>
      </c>
      <c r="L949" s="18">
        <v>44655.70486111111</v>
      </c>
      <c r="M949" s="15"/>
      <c r="N949" s="21" t="s">
        <v>33</v>
      </c>
      <c r="O949" s="15">
        <v>0.0</v>
      </c>
      <c r="P949" s="15" t="s">
        <v>64</v>
      </c>
      <c r="Q949" s="22">
        <v>3.0</v>
      </c>
      <c r="R949" s="23">
        <f>Enduser_Deliverytime-Order_Create_Time</f>
        <v>4.931944444</v>
      </c>
      <c r="S949" s="23">
        <f>Enduser_Plan_Deliverytime-Order_Create_Time</f>
        <v>4.904166667</v>
      </c>
      <c r="T949" s="23">
        <f>Enduser_Deliverytime-HubVN_Pickup_Time</f>
        <v>0.07777777778</v>
      </c>
      <c r="U949" s="24">
        <f>HubVN_Receiving_Time-HubCN_Pickup_Time</f>
        <v>2.500694444</v>
      </c>
      <c r="V949" s="24">
        <f>Plan_HubVN_Receiving_Time-Plan_HubCN_Pickup_Time</f>
        <v>2.005555556</v>
      </c>
      <c r="W949" s="15" t="s">
        <v>124</v>
      </c>
      <c r="X949" s="25" t="str">
        <f>IF(LEFT(Khu_Vực,4)="Quận","Quận","Huyện")</f>
        <v>Quận</v>
      </c>
      <c r="Y949" s="25" t="str">
        <f>IFS(Grossweight&lt;=1,"A",AND(1&lt;Grossweight,Grossweight&lt;=2),"B",AND(2&lt;Grossweight,Grossweight&lt;=3),"C",AND(3&lt;Grossweight,Grossweight&lt;=4),"D",Grossweight&gt;=4,"E")</f>
        <v>C</v>
      </c>
      <c r="Z94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62800</v>
      </c>
      <c r="AA94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94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28000</v>
      </c>
      <c r="AC949" s="26">
        <f>IF(Carrier_2="ECLogistics",0.167,IF(Carrier_2="LogExpress",0.139,0.104))</f>
        <v>0.167</v>
      </c>
    </row>
    <row r="950" ht="15.75" customHeight="1">
      <c r="A950" s="4" t="s">
        <v>2784</v>
      </c>
      <c r="B950" s="4" t="s">
        <v>2785</v>
      </c>
      <c r="C950" s="4">
        <v>130366.0</v>
      </c>
      <c r="D950" s="4" t="str">
        <f>HubVN_ID</f>
        <v>LECVNHĐ</v>
      </c>
      <c r="E950" s="4">
        <v>2.0</v>
      </c>
      <c r="F950" s="4">
        <v>1.1</v>
      </c>
      <c r="G950" s="5" t="s">
        <v>2786</v>
      </c>
      <c r="H950" s="4" t="s">
        <v>32</v>
      </c>
      <c r="I950" s="6">
        <v>126000.0</v>
      </c>
      <c r="J950" s="7">
        <v>44647.36666666667</v>
      </c>
      <c r="K950" s="8">
        <v>44651.677777777775</v>
      </c>
      <c r="L950" s="7">
        <v>44652.70972222222</v>
      </c>
      <c r="M950" s="4"/>
      <c r="N950" s="9" t="s">
        <v>33</v>
      </c>
      <c r="O950" s="4">
        <v>0.0</v>
      </c>
      <c r="P950" s="4" t="s">
        <v>34</v>
      </c>
      <c r="Q950" s="10">
        <v>3.0</v>
      </c>
      <c r="R950" s="11">
        <f>Enduser_Deliverytime-Order_Create_Time</f>
        <v>5.343055556</v>
      </c>
      <c r="S950" s="11">
        <f>Enduser_Plan_Deliverytime-Order_Create_Time</f>
        <v>4.311111111</v>
      </c>
      <c r="T950" s="11">
        <f>Enduser_Deliverytime-HubVN_Pickup_Time</f>
        <v>0.07847222222</v>
      </c>
      <c r="U950" s="12">
        <f>HubVN_Receiving_Time-HubCN_Pickup_Time</f>
        <v>3.002777778</v>
      </c>
      <c r="V950" s="12">
        <f>Plan_HubVN_Receiving_Time-Plan_HubCN_Pickup_Time</f>
        <v>3.500694444</v>
      </c>
      <c r="W950" s="4" t="s">
        <v>137</v>
      </c>
      <c r="X950" s="13" t="str">
        <f>IF(LEFT(Khu_Vực,4)="Quận","Quận","Huyện")</f>
        <v>Quận</v>
      </c>
      <c r="Y950" s="13" t="str">
        <f>IFS(Grossweight&lt;=1,"A",AND(1&lt;Grossweight,Grossweight&lt;=2),"B",AND(2&lt;Grossweight,Grossweight&lt;=3),"C",AND(3&lt;Grossweight,Grossweight&lt;=4),"D",Grossweight&gt;=4,"E")</f>
        <v>B</v>
      </c>
      <c r="Z95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11000</v>
      </c>
      <c r="AA950"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95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12100</v>
      </c>
      <c r="AC950" s="14">
        <f>IF(Carrier_2="ECLogistics",0.167,IF(Carrier_2="LogExpress",0.139,0.104))</f>
        <v>0.104</v>
      </c>
    </row>
    <row r="951" ht="15.75" customHeight="1">
      <c r="A951" s="15" t="s">
        <v>2787</v>
      </c>
      <c r="B951" s="15" t="s">
        <v>2361</v>
      </c>
      <c r="C951" s="15">
        <v>130447.0</v>
      </c>
      <c r="D951" s="15" t="str">
        <f>HubVN_ID</f>
        <v>LECVNTL</v>
      </c>
      <c r="E951" s="15">
        <v>2.0</v>
      </c>
      <c r="F951" s="15">
        <v>4.0</v>
      </c>
      <c r="G951" s="16" t="s">
        <v>2788</v>
      </c>
      <c r="H951" s="15" t="s">
        <v>32</v>
      </c>
      <c r="I951" s="17">
        <v>419000.0</v>
      </c>
      <c r="J951" s="18">
        <v>44645.38402777778</v>
      </c>
      <c r="K951" s="19">
        <v>44651.65833333333</v>
      </c>
      <c r="L951" s="18">
        <v>44652.73819444444</v>
      </c>
      <c r="M951" s="15"/>
      <c r="N951" s="21" t="s">
        <v>33</v>
      </c>
      <c r="O951" s="15">
        <v>0.0</v>
      </c>
      <c r="P951" s="15" t="s">
        <v>64</v>
      </c>
      <c r="Q951" s="22">
        <v>1.0</v>
      </c>
      <c r="R951" s="23">
        <f>Enduser_Deliverytime-Order_Create_Time</f>
        <v>7.354166667</v>
      </c>
      <c r="S951" s="23">
        <f>Enduser_Plan_Deliverytime-Order_Create_Time</f>
        <v>6.274305556</v>
      </c>
      <c r="T951" s="23">
        <f>Enduser_Deliverytime-HubVN_Pickup_Time</f>
        <v>0.1625</v>
      </c>
      <c r="U951" s="24">
        <f>HubVN_Receiving_Time-HubCN_Pickup_Time</f>
        <v>3.000694444</v>
      </c>
      <c r="V951" s="24">
        <f>Plan_HubVN_Receiving_Time-Plan_HubCN_Pickup_Time</f>
        <v>2.000694444</v>
      </c>
      <c r="W951" s="15" t="s">
        <v>49</v>
      </c>
      <c r="X951" s="25" t="str">
        <f>IF(LEFT(Khu_Vực,4)="Quận","Quận","Huyện")</f>
        <v>Quận</v>
      </c>
      <c r="Y951" s="25" t="str">
        <f>IFS(Grossweight&lt;=1,"A",AND(1&lt;Grossweight,Grossweight&lt;=2),"B",AND(2&lt;Grossweight,Grossweight&lt;=3),"C",AND(3&lt;Grossweight,Grossweight&lt;=4),"D",Grossweight&gt;=4,"E")</f>
        <v>D</v>
      </c>
      <c r="Z95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70000</v>
      </c>
      <c r="AA95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95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40000</v>
      </c>
      <c r="AC951" s="26">
        <f>IF(Carrier_2="ECLogistics",0.167,IF(Carrier_2="LogExpress",0.139,0.104))</f>
        <v>0.167</v>
      </c>
    </row>
    <row r="952" ht="15.75" customHeight="1">
      <c r="A952" s="4" t="s">
        <v>2789</v>
      </c>
      <c r="B952" s="4" t="s">
        <v>2790</v>
      </c>
      <c r="C952" s="4">
        <v>130411.0</v>
      </c>
      <c r="D952" s="4" t="str">
        <f>HubVN_ID</f>
        <v>LECVNLB</v>
      </c>
      <c r="E952" s="4">
        <v>3.0</v>
      </c>
      <c r="F952" s="4">
        <v>0.2</v>
      </c>
      <c r="G952" s="5" t="s">
        <v>2791</v>
      </c>
      <c r="H952" s="4" t="s">
        <v>32</v>
      </c>
      <c r="I952" s="6">
        <v>96000.0</v>
      </c>
      <c r="J952" s="7">
        <v>44646.64027777778</v>
      </c>
      <c r="K952" s="8">
        <v>44651.424305555556</v>
      </c>
      <c r="L952" s="7">
        <v>44652.43263888889</v>
      </c>
      <c r="M952" s="4"/>
      <c r="N952" s="9" t="s">
        <v>33</v>
      </c>
      <c r="O952" s="4">
        <v>0.0</v>
      </c>
      <c r="P952" s="4" t="s">
        <v>64</v>
      </c>
      <c r="Q952" s="10">
        <v>3.0</v>
      </c>
      <c r="R952" s="11">
        <f>Enduser_Deliverytime-Order_Create_Time</f>
        <v>5.792361111</v>
      </c>
      <c r="S952" s="11">
        <f>Enduser_Plan_Deliverytime-Order_Create_Time</f>
        <v>4.784027778</v>
      </c>
      <c r="T952" s="11">
        <f>Enduser_Deliverytime-HubVN_Pickup_Time</f>
        <v>0.07916666666</v>
      </c>
      <c r="U952" s="12">
        <f>HubVN_Receiving_Time-HubCN_Pickup_Time</f>
        <v>5.00625</v>
      </c>
      <c r="V952" s="12">
        <f>Plan_HubVN_Receiving_Time-Plan_HubCN_Pickup_Time</f>
        <v>3.502777778</v>
      </c>
      <c r="W952" s="4" t="s">
        <v>57</v>
      </c>
      <c r="X952" s="13" t="str">
        <f>IF(LEFT(Khu_Vực,4)="Quận","Quận","Huyện")</f>
        <v>Quận</v>
      </c>
      <c r="Y952" s="13" t="str">
        <f>IFS(Grossweight&lt;=1,"A",AND(1&lt;Grossweight,Grossweight&lt;=2),"B",AND(2&lt;Grossweight,Grossweight&lt;=3),"C",AND(3&lt;Grossweight,Grossweight&lt;=4),"D",Grossweight&gt;=4,"E")</f>
        <v>A</v>
      </c>
      <c r="Z95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2200</v>
      </c>
      <c r="AA952"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95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v>
      </c>
      <c r="AC952" s="14">
        <f>IF(Carrier_2="ECLogistics",0.167,IF(Carrier_2="LogExpress",0.139,0.104))</f>
        <v>0.139</v>
      </c>
    </row>
    <row r="953" ht="15.75" customHeight="1">
      <c r="A953" s="15" t="s">
        <v>2792</v>
      </c>
      <c r="B953" s="15" t="s">
        <v>2793</v>
      </c>
      <c r="C953" s="15">
        <v>130170.0</v>
      </c>
      <c r="D953" s="15" t="str">
        <f>HubVN_ID</f>
        <v>LECVNLB</v>
      </c>
      <c r="E953" s="15">
        <v>2.0</v>
      </c>
      <c r="F953" s="15">
        <v>0.1</v>
      </c>
      <c r="G953" s="16" t="s">
        <v>2794</v>
      </c>
      <c r="H953" s="15" t="s">
        <v>32</v>
      </c>
      <c r="I953" s="17">
        <v>289500.0</v>
      </c>
      <c r="J953" s="18">
        <v>44648.32777777778</v>
      </c>
      <c r="K953" s="19">
        <v>44653.47638888889</v>
      </c>
      <c r="L953" s="18">
        <v>44653.80347222222</v>
      </c>
      <c r="M953" s="15"/>
      <c r="N953" s="21" t="s">
        <v>33</v>
      </c>
      <c r="O953" s="15">
        <v>0.0</v>
      </c>
      <c r="P953" s="15" t="s">
        <v>40</v>
      </c>
      <c r="Q953" s="22">
        <v>3.0</v>
      </c>
      <c r="R953" s="23">
        <f>Enduser_Deliverytime-Order_Create_Time</f>
        <v>5.475694444</v>
      </c>
      <c r="S953" s="23">
        <f>Enduser_Plan_Deliverytime-Order_Create_Time</f>
        <v>5.148611111</v>
      </c>
      <c r="T953" s="23">
        <f>Enduser_Deliverytime-HubVN_Pickup_Time</f>
        <v>0.1680555556</v>
      </c>
      <c r="U953" s="24">
        <f>HubVN_Receiving_Time-HubCN_Pickup_Time</f>
        <v>3.501388889</v>
      </c>
      <c r="V953" s="24">
        <f>Plan_HubVN_Receiving_Time-Plan_HubCN_Pickup_Time</f>
        <v>2.005555556</v>
      </c>
      <c r="W953" s="15" t="s">
        <v>787</v>
      </c>
      <c r="X953" s="25" t="str">
        <f>IF(LEFT(Khu_Vực,4)="Quận","Quận","Huyện")</f>
        <v>Huyện</v>
      </c>
      <c r="Y953" s="25" t="str">
        <f>IFS(Grossweight&lt;=1,"A",AND(1&lt;Grossweight,Grossweight&lt;=2),"B",AND(2&lt;Grossweight,Grossweight&lt;=3),"C",AND(3&lt;Grossweight,Grossweight&lt;=4),"D",Grossweight&gt;=4,"E")</f>
        <v>A</v>
      </c>
      <c r="Z95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2500</v>
      </c>
      <c r="AA95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95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800</v>
      </c>
      <c r="AC953" s="26">
        <f>IF(Carrier_2="ECLogistics",0.167,IF(Carrier_2="LogExpress",0.139,0.104))</f>
        <v>0.167</v>
      </c>
    </row>
    <row r="954" ht="15.75" customHeight="1">
      <c r="A954" s="4" t="s">
        <v>2795</v>
      </c>
      <c r="B954" s="4" t="s">
        <v>2796</v>
      </c>
      <c r="C954" s="4">
        <v>130198.0</v>
      </c>
      <c r="D954" s="4" t="str">
        <f>HubVN_ID</f>
        <v>LECVNTL</v>
      </c>
      <c r="E954" s="4">
        <v>2.0</v>
      </c>
      <c r="F954" s="4">
        <v>0.2</v>
      </c>
      <c r="G954" s="5" t="s">
        <v>2797</v>
      </c>
      <c r="H954" s="4" t="s">
        <v>32</v>
      </c>
      <c r="I954" s="6">
        <v>29000.0</v>
      </c>
      <c r="J954" s="7">
        <v>44645.853472222225</v>
      </c>
      <c r="K954" s="8">
        <v>44652.42638888889</v>
      </c>
      <c r="L954" s="7">
        <v>44652.731944444444</v>
      </c>
      <c r="M954" s="4"/>
      <c r="N954" s="9" t="s">
        <v>33</v>
      </c>
      <c r="O954" s="4">
        <v>0.0</v>
      </c>
      <c r="P954" s="4" t="s">
        <v>64</v>
      </c>
      <c r="Q954" s="10">
        <v>2.0</v>
      </c>
      <c r="R954" s="11">
        <f>Enduser_Deliverytime-Order_Create_Time</f>
        <v>6.878472222</v>
      </c>
      <c r="S954" s="11">
        <f>Enduser_Plan_Deliverytime-Order_Create_Time</f>
        <v>6.572916667</v>
      </c>
      <c r="T954" s="11">
        <f>Enduser_Deliverytime-HubVN_Pickup_Time</f>
        <v>0.1631944444</v>
      </c>
      <c r="U954" s="12">
        <f>HubVN_Receiving_Time-HubCN_Pickup_Time</f>
        <v>2.501388889</v>
      </c>
      <c r="V954" s="12">
        <f>Plan_HubVN_Receiving_Time-Plan_HubCN_Pickup_Time</f>
        <v>3.504861111</v>
      </c>
      <c r="W954" s="4" t="s">
        <v>622</v>
      </c>
      <c r="X954" s="13" t="str">
        <f>IF(LEFT(Khu_Vực,4)="Quận","Quận","Huyện")</f>
        <v>Huyện</v>
      </c>
      <c r="Y954" s="13" t="str">
        <f>IFS(Grossweight&lt;=1,"A",AND(1&lt;Grossweight,Grossweight&lt;=2),"B",AND(2&lt;Grossweight,Grossweight&lt;=3),"C",AND(3&lt;Grossweight,Grossweight&lt;=4),"D",Grossweight&gt;=4,"E")</f>
        <v>A</v>
      </c>
      <c r="Z95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2200</v>
      </c>
      <c r="AA95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95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v>
      </c>
      <c r="AC954" s="14">
        <f>IF(Carrier_2="ECLogistics",0.167,IF(Carrier_2="LogExpress",0.139,0.104))</f>
        <v>0.167</v>
      </c>
    </row>
    <row r="955" ht="15.75" customHeight="1">
      <c r="A955" s="15" t="s">
        <v>2798</v>
      </c>
      <c r="B955" s="15" t="s">
        <v>2799</v>
      </c>
      <c r="C955" s="15">
        <v>130336.0</v>
      </c>
      <c r="D955" s="15" t="str">
        <f>HubVN_ID</f>
        <v>LECVNLB</v>
      </c>
      <c r="E955" s="15">
        <v>2.0</v>
      </c>
      <c r="F955" s="15">
        <v>3.0</v>
      </c>
      <c r="G955" s="16" t="s">
        <v>2800</v>
      </c>
      <c r="H955" s="15" t="s">
        <v>32</v>
      </c>
      <c r="I955" s="17">
        <v>58500.0</v>
      </c>
      <c r="J955" s="18">
        <v>44649.200694444444</v>
      </c>
      <c r="K955" s="19">
        <v>44653.660416666666</v>
      </c>
      <c r="L955" s="18">
        <v>44654.60555555556</v>
      </c>
      <c r="M955" s="15"/>
      <c r="N955" s="21" t="s">
        <v>33</v>
      </c>
      <c r="O955" s="15">
        <v>0.0</v>
      </c>
      <c r="P955" s="15" t="s">
        <v>34</v>
      </c>
      <c r="Q955" s="22">
        <v>3.0</v>
      </c>
      <c r="R955" s="23">
        <f>Enduser_Deliverytime-Order_Create_Time</f>
        <v>5.404861111</v>
      </c>
      <c r="S955" s="23">
        <f>Enduser_Plan_Deliverytime-Order_Create_Time</f>
        <v>4.459722222</v>
      </c>
      <c r="T955" s="23">
        <f>Enduser_Deliverytime-HubVN_Pickup_Time</f>
        <v>0.2020833333</v>
      </c>
      <c r="U955" s="24">
        <f>HubVN_Receiving_Time-HubCN_Pickup_Time</f>
        <v>4.002083333</v>
      </c>
      <c r="V955" s="24">
        <f>Plan_HubVN_Receiving_Time-Plan_HubCN_Pickup_Time</f>
        <v>3.004861111</v>
      </c>
      <c r="W955" s="15" t="s">
        <v>93</v>
      </c>
      <c r="X955" s="25" t="str">
        <f>IF(LEFT(Khu_Vực,4)="Quận","Quận","Huyện")</f>
        <v>Quận</v>
      </c>
      <c r="Y955" s="25" t="str">
        <f>IFS(Grossweight&lt;=1,"A",AND(1&lt;Grossweight,Grossweight&lt;=2),"B",AND(2&lt;Grossweight,Grossweight&lt;=3),"C",AND(3&lt;Grossweight,Grossweight&lt;=4),"D",Grossweight&gt;=4,"E")</f>
        <v>C</v>
      </c>
      <c r="Z95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30000</v>
      </c>
      <c r="AA95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95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30000</v>
      </c>
      <c r="AC955" s="26">
        <f>IF(Carrier_2="ECLogistics",0.167,IF(Carrier_2="LogExpress",0.139,0.104))</f>
        <v>0.167</v>
      </c>
    </row>
    <row r="956" ht="15.75" customHeight="1">
      <c r="A956" s="4" t="s">
        <v>2801</v>
      </c>
      <c r="B956" s="4" t="s">
        <v>2802</v>
      </c>
      <c r="C956" s="4">
        <v>130212.0</v>
      </c>
      <c r="D956" s="4" t="str">
        <f>HubVN_ID</f>
        <v>LECVNTL</v>
      </c>
      <c r="E956" s="4">
        <v>1.0</v>
      </c>
      <c r="F956" s="4">
        <v>4.8</v>
      </c>
      <c r="G956" s="5" t="s">
        <v>2803</v>
      </c>
      <c r="H956" s="4" t="s">
        <v>32</v>
      </c>
      <c r="I956" s="6">
        <v>132500.0</v>
      </c>
      <c r="J956" s="7">
        <v>44650.291666666664</v>
      </c>
      <c r="K956" s="8">
        <v>44655.69027777778</v>
      </c>
      <c r="L956" s="7">
        <v>44655.71319444444</v>
      </c>
      <c r="M956" s="4"/>
      <c r="N956" s="9" t="s">
        <v>33</v>
      </c>
      <c r="O956" s="4">
        <v>0.0</v>
      </c>
      <c r="P956" s="4" t="s">
        <v>34</v>
      </c>
      <c r="Q956" s="10">
        <v>3.0</v>
      </c>
      <c r="R956" s="11">
        <f>Enduser_Deliverytime-Order_Create_Time</f>
        <v>5.421527778</v>
      </c>
      <c r="S956" s="11">
        <f>Enduser_Plan_Deliverytime-Order_Create_Time</f>
        <v>5.398611111</v>
      </c>
      <c r="T956" s="11">
        <f>Enduser_Deliverytime-HubVN_Pickup_Time</f>
        <v>0.07986111111</v>
      </c>
      <c r="U956" s="12">
        <f>HubVN_Receiving_Time-HubCN_Pickup_Time</f>
        <v>3.002083333</v>
      </c>
      <c r="V956" s="12">
        <f>Plan_HubVN_Receiving_Time-Plan_HubCN_Pickup_Time</f>
        <v>3.50625</v>
      </c>
      <c r="W956" s="4" t="s">
        <v>622</v>
      </c>
      <c r="X956" s="13" t="str">
        <f>IF(LEFT(Khu_Vực,4)="Quận","Quận","Huyện")</f>
        <v>Huyện</v>
      </c>
      <c r="Y956" s="13" t="str">
        <f>IFS(Grossweight&lt;=1,"A",AND(1&lt;Grossweight,Grossweight&lt;=2),"B",AND(2&lt;Grossweight,Grossweight&lt;=3),"C",AND(3&lt;Grossweight,Grossweight&lt;=4),"D",Grossweight&gt;=4,"E")</f>
        <v>E</v>
      </c>
      <c r="Z95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48000</v>
      </c>
      <c r="AA95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95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48000</v>
      </c>
      <c r="AC956" s="14">
        <f>IF(Carrier_2="ECLogistics",0.167,IF(Carrier_2="LogExpress",0.139,0.104))</f>
        <v>0.167</v>
      </c>
    </row>
    <row r="957" ht="15.75" customHeight="1">
      <c r="A957" s="15" t="s">
        <v>2804</v>
      </c>
      <c r="B957" s="15" t="s">
        <v>2309</v>
      </c>
      <c r="C957" s="15">
        <v>130392.0</v>
      </c>
      <c r="D957" s="15" t="str">
        <f>HubVN_ID</f>
        <v>LECVNTL</v>
      </c>
      <c r="E957" s="15">
        <v>4.0</v>
      </c>
      <c r="F957" s="15">
        <v>1.1</v>
      </c>
      <c r="G957" s="16" t="s">
        <v>2805</v>
      </c>
      <c r="H957" s="15" t="s">
        <v>32</v>
      </c>
      <c r="I957" s="17">
        <v>120000.0</v>
      </c>
      <c r="J957" s="18">
        <v>44646.629166666666</v>
      </c>
      <c r="K957" s="19">
        <v>44651.70625</v>
      </c>
      <c r="L957" s="18">
        <v>44652.436111111114</v>
      </c>
      <c r="M957" s="15"/>
      <c r="N957" s="21" t="s">
        <v>33</v>
      </c>
      <c r="O957" s="15">
        <v>0.0</v>
      </c>
      <c r="P957" s="15" t="s">
        <v>64</v>
      </c>
      <c r="Q957" s="22">
        <v>3.0</v>
      </c>
      <c r="R957" s="23">
        <f>Enduser_Deliverytime-Order_Create_Time</f>
        <v>5.806944444</v>
      </c>
      <c r="S957" s="23">
        <f>Enduser_Plan_Deliverytime-Order_Create_Time</f>
        <v>5.077083333</v>
      </c>
      <c r="T957" s="23">
        <f>Enduser_Deliverytime-HubVN_Pickup_Time</f>
        <v>0.08263888889</v>
      </c>
      <c r="U957" s="24">
        <f>HubVN_Receiving_Time-HubCN_Pickup_Time</f>
        <v>5.004861111</v>
      </c>
      <c r="V957" s="24">
        <f>Plan_HubVN_Receiving_Time-Plan_HubCN_Pickup_Time</f>
        <v>3.504166667</v>
      </c>
      <c r="W957" s="15" t="s">
        <v>622</v>
      </c>
      <c r="X957" s="25" t="str">
        <f>IF(LEFT(Khu_Vực,4)="Quận","Quận","Huyện")</f>
        <v>Huyện</v>
      </c>
      <c r="Y957" s="25" t="str">
        <f>IFS(Grossweight&lt;=1,"A",AND(1&lt;Grossweight,Grossweight&lt;=2),"B",AND(2&lt;Grossweight,Grossweight&lt;=3),"C",AND(3&lt;Grossweight,Grossweight&lt;=4),"D",Grossweight&gt;=4,"E")</f>
        <v>B</v>
      </c>
      <c r="Z95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12100</v>
      </c>
      <c r="AA957"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95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11000</v>
      </c>
      <c r="AC957" s="26">
        <f>IF(Carrier_2="ECLogistics",0.167,IF(Carrier_2="LogExpress",0.139,0.104))</f>
        <v>0.167</v>
      </c>
    </row>
    <row r="958" ht="15.75" customHeight="1">
      <c r="A958" s="4" t="s">
        <v>2806</v>
      </c>
      <c r="B958" s="4" t="s">
        <v>2807</v>
      </c>
      <c r="C958" s="4">
        <v>130388.0</v>
      </c>
      <c r="D958" s="4" t="str">
        <f>HubVN_ID</f>
        <v>LECVNTL</v>
      </c>
      <c r="E958" s="4">
        <v>1.0</v>
      </c>
      <c r="F958" s="4">
        <v>2.7</v>
      </c>
      <c r="G958" s="5" t="s">
        <v>2808</v>
      </c>
      <c r="H958" s="4" t="s">
        <v>53</v>
      </c>
      <c r="I958" s="6">
        <v>0.0</v>
      </c>
      <c r="J958" s="7">
        <v>44649.8375</v>
      </c>
      <c r="K958" s="8">
        <v>44655.42847222222</v>
      </c>
      <c r="L958" s="7">
        <v>44655.71527777778</v>
      </c>
      <c r="M958" s="4"/>
      <c r="N958" s="9" t="s">
        <v>33</v>
      </c>
      <c r="O958" s="4">
        <v>0.0</v>
      </c>
      <c r="P958" s="4" t="s">
        <v>34</v>
      </c>
      <c r="Q958" s="10">
        <v>3.0</v>
      </c>
      <c r="R958" s="11">
        <f>Enduser_Deliverytime-Order_Create_Time</f>
        <v>5.877777778</v>
      </c>
      <c r="S958" s="11">
        <f>Enduser_Plan_Deliverytime-Order_Create_Time</f>
        <v>5.590972222</v>
      </c>
      <c r="T958" s="11">
        <f>Enduser_Deliverytime-HubVN_Pickup_Time</f>
        <v>0.07916666667</v>
      </c>
      <c r="U958" s="12">
        <f>HubVN_Receiving_Time-HubCN_Pickup_Time</f>
        <v>3.003472222</v>
      </c>
      <c r="V958" s="12">
        <f>Plan_HubVN_Receiving_Time-Plan_HubCN_Pickup_Time</f>
        <v>2.003472222</v>
      </c>
      <c r="W958" s="4" t="s">
        <v>622</v>
      </c>
      <c r="X958" s="13" t="str">
        <f>IF(LEFT(Khu_Vực,4)="Quận","Quận","Huyện")</f>
        <v>Huyện</v>
      </c>
      <c r="Y958" s="13" t="str">
        <f>IFS(Grossweight&lt;=1,"A",AND(1&lt;Grossweight,Grossweight&lt;=2),"B",AND(2&lt;Grossweight,Grossweight&lt;=3),"C",AND(3&lt;Grossweight,Grossweight&lt;=4),"D",Grossweight&gt;=4,"E")</f>
        <v>C</v>
      </c>
      <c r="Z95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27000</v>
      </c>
      <c r="AA95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95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27000</v>
      </c>
      <c r="AC958" s="14">
        <f>IF(Carrier_2="ECLogistics",0.167,IF(Carrier_2="LogExpress",0.139,0.104))</f>
        <v>0.167</v>
      </c>
    </row>
    <row r="959" ht="15.75" customHeight="1">
      <c r="A959" s="15" t="s">
        <v>2809</v>
      </c>
      <c r="B959" s="15" t="s">
        <v>2810</v>
      </c>
      <c r="C959" s="15">
        <v>130116.0</v>
      </c>
      <c r="D959" s="15" t="str">
        <f>HubVN_ID</f>
        <v>LECVNLB</v>
      </c>
      <c r="E959" s="15">
        <v>1.0</v>
      </c>
      <c r="F959" s="15">
        <v>3.7</v>
      </c>
      <c r="G959" s="16" t="s">
        <v>2811</v>
      </c>
      <c r="H959" s="15" t="s">
        <v>32</v>
      </c>
      <c r="I959" s="17">
        <v>158000.0</v>
      </c>
      <c r="J959" s="18">
        <v>44645.85277777778</v>
      </c>
      <c r="K959" s="19">
        <v>44651.76597222222</v>
      </c>
      <c r="L959" s="18">
        <v>44652.74375</v>
      </c>
      <c r="M959" s="15"/>
      <c r="N959" s="21" t="s">
        <v>33</v>
      </c>
      <c r="O959" s="15">
        <v>0.0</v>
      </c>
      <c r="P959" s="15" t="s">
        <v>64</v>
      </c>
      <c r="Q959" s="22">
        <v>2.0</v>
      </c>
      <c r="R959" s="23">
        <f>Enduser_Deliverytime-Order_Create_Time</f>
        <v>6.890972222</v>
      </c>
      <c r="S959" s="23">
        <f>Enduser_Plan_Deliverytime-Order_Create_Time</f>
        <v>5.913194444</v>
      </c>
      <c r="T959" s="23">
        <f>Enduser_Deliverytime-HubVN_Pickup_Time</f>
        <v>0.1645833333</v>
      </c>
      <c r="U959" s="24">
        <f>HubVN_Receiving_Time-HubCN_Pickup_Time</f>
        <v>2.50625</v>
      </c>
      <c r="V959" s="24">
        <f>Plan_HubVN_Receiving_Time-Plan_HubCN_Pickup_Time</f>
        <v>3.002777778</v>
      </c>
      <c r="W959" s="15" t="s">
        <v>679</v>
      </c>
      <c r="X959" s="25" t="str">
        <f>IF(LEFT(Khu_Vực,4)="Quận","Quận","Huyện")</f>
        <v>Huyện</v>
      </c>
      <c r="Y959" s="25" t="str">
        <f>IFS(Grossweight&lt;=1,"A",AND(1&lt;Grossweight,Grossweight&lt;=2),"B",AND(2&lt;Grossweight,Grossweight&lt;=3),"C",AND(3&lt;Grossweight,Grossweight&lt;=4),"D",Grossweight&gt;=4,"E")</f>
        <v>D</v>
      </c>
      <c r="Z95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68200</v>
      </c>
      <c r="AA95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95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37000</v>
      </c>
      <c r="AC959" s="26">
        <f>IF(Carrier_2="ECLogistics",0.167,IF(Carrier_2="LogExpress",0.139,0.104))</f>
        <v>0.167</v>
      </c>
    </row>
    <row r="960" ht="15.75" customHeight="1">
      <c r="A960" s="4" t="s">
        <v>2812</v>
      </c>
      <c r="B960" s="4" t="s">
        <v>2813</v>
      </c>
      <c r="C960" s="4">
        <v>130418.0</v>
      </c>
      <c r="D960" s="4" t="str">
        <f>HubVN_ID</f>
        <v>LECVNLB</v>
      </c>
      <c r="E960" s="4">
        <v>2.0</v>
      </c>
      <c r="F960" s="4">
        <v>1.4</v>
      </c>
      <c r="G960" s="5" t="s">
        <v>2814</v>
      </c>
      <c r="H960" s="4" t="s">
        <v>32</v>
      </c>
      <c r="I960" s="6">
        <v>42500.0</v>
      </c>
      <c r="J960" s="7">
        <v>44646.63263888889</v>
      </c>
      <c r="K960" s="8">
        <v>44651.71666666667</v>
      </c>
      <c r="L960" s="7">
        <v>44652.4875</v>
      </c>
      <c r="M960" s="4"/>
      <c r="N960" s="9" t="s">
        <v>33</v>
      </c>
      <c r="O960" s="4">
        <v>0.0</v>
      </c>
      <c r="P960" s="4" t="s">
        <v>40</v>
      </c>
      <c r="Q960" s="10">
        <v>3.0</v>
      </c>
      <c r="R960" s="11">
        <f>Enduser_Deliverytime-Order_Create_Time</f>
        <v>5.854861111</v>
      </c>
      <c r="S960" s="11">
        <f>Enduser_Plan_Deliverytime-Order_Create_Time</f>
        <v>5.084027778</v>
      </c>
      <c r="T960" s="11">
        <f>Enduser_Deliverytime-HubVN_Pickup_Time</f>
        <v>0.1243055556</v>
      </c>
      <c r="U960" s="12">
        <f>HubVN_Receiving_Time-HubCN_Pickup_Time</f>
        <v>5.004166667</v>
      </c>
      <c r="V960" s="12">
        <f>Plan_HubVN_Receiving_Time-Plan_HubCN_Pickup_Time</f>
        <v>3.500694444</v>
      </c>
      <c r="W960" s="4" t="s">
        <v>787</v>
      </c>
      <c r="X960" s="13" t="str">
        <f>IF(LEFT(Khu_Vực,4)="Quận","Quận","Huyện")</f>
        <v>Huyện</v>
      </c>
      <c r="Y960" s="13" t="str">
        <f>IFS(Grossweight&lt;=1,"A",AND(1&lt;Grossweight,Grossweight&lt;=2),"B",AND(2&lt;Grossweight,Grossweight&lt;=3),"C",AND(3&lt;Grossweight,Grossweight&lt;=4),"D",Grossweight&gt;=4,"E")</f>
        <v>B</v>
      </c>
      <c r="Z96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35000</v>
      </c>
      <c r="AA96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96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14000</v>
      </c>
      <c r="AC960" s="14">
        <f>IF(Carrier_2="ECLogistics",0.167,IF(Carrier_2="LogExpress",0.139,0.104))</f>
        <v>0.167</v>
      </c>
    </row>
    <row r="961" ht="15.75" customHeight="1">
      <c r="A961" s="15" t="s">
        <v>2815</v>
      </c>
      <c r="B961" s="15" t="s">
        <v>2816</v>
      </c>
      <c r="C961" s="15">
        <v>130041.0</v>
      </c>
      <c r="D961" s="15" t="str">
        <f>HubVN_ID</f>
        <v>LECVNLB</v>
      </c>
      <c r="E961" s="15">
        <v>4.0</v>
      </c>
      <c r="F961" s="15">
        <v>1.0</v>
      </c>
      <c r="G961" s="16" t="s">
        <v>2817</v>
      </c>
      <c r="H961" s="15" t="s">
        <v>32</v>
      </c>
      <c r="I961" s="17">
        <v>172000.0</v>
      </c>
      <c r="J961" s="18">
        <v>44650.399305555555</v>
      </c>
      <c r="K961" s="19">
        <v>44653.527083333334</v>
      </c>
      <c r="L961" s="18">
        <v>44659.47708333333</v>
      </c>
      <c r="M961" s="15"/>
      <c r="N961" s="21" t="s">
        <v>33</v>
      </c>
      <c r="O961" s="15">
        <v>0.0</v>
      </c>
      <c r="P961" s="15" t="s">
        <v>40</v>
      </c>
      <c r="Q961" s="22">
        <v>3.0</v>
      </c>
      <c r="R961" s="23">
        <f>Enduser_Deliverytime-Order_Create_Time</f>
        <v>9.077777778</v>
      </c>
      <c r="S961" s="23">
        <f>Enduser_Plan_Deliverytime-Order_Create_Time</f>
        <v>3.127777778</v>
      </c>
      <c r="T961" s="23">
        <f>Enduser_Deliverytime-HubVN_Pickup_Time</f>
        <v>0.1208333333</v>
      </c>
      <c r="U961" s="24">
        <f>HubVN_Receiving_Time-HubCN_Pickup_Time</f>
        <v>7.001388889</v>
      </c>
      <c r="V961" s="24">
        <f>Plan_HubVN_Receiving_Time-Plan_HubCN_Pickup_Time</f>
        <v>2.004861111</v>
      </c>
      <c r="W961" s="15" t="s">
        <v>679</v>
      </c>
      <c r="X961" s="25" t="str">
        <f>IF(LEFT(Khu_Vực,4)="Quận","Quận","Huyện")</f>
        <v>Huyện</v>
      </c>
      <c r="Y961" s="25" t="str">
        <f>IFS(Grossweight&lt;=1,"A",AND(1&lt;Grossweight,Grossweight&lt;=2),"B",AND(2&lt;Grossweight,Grossweight&lt;=3),"C",AND(3&lt;Grossweight,Grossweight&lt;=4),"D",Grossweight&gt;=4,"E")</f>
        <v>A</v>
      </c>
      <c r="Z96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25000</v>
      </c>
      <c r="AA96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96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10000</v>
      </c>
      <c r="AC961" s="26">
        <f>IF(Carrier_2="ECLogistics",0.167,IF(Carrier_2="LogExpress",0.139,0.104))</f>
        <v>0.167</v>
      </c>
    </row>
    <row r="962" ht="15.75" customHeight="1">
      <c r="A962" s="4" t="s">
        <v>2818</v>
      </c>
      <c r="B962" s="4" t="s">
        <v>2819</v>
      </c>
      <c r="C962" s="4">
        <v>130449.0</v>
      </c>
      <c r="D962" s="4" t="str">
        <f>HubVN_ID</f>
        <v>LECVNTL</v>
      </c>
      <c r="E962" s="4">
        <v>5.0</v>
      </c>
      <c r="F962" s="4">
        <v>1.7</v>
      </c>
      <c r="G962" s="5" t="s">
        <v>2820</v>
      </c>
      <c r="H962" s="4" t="s">
        <v>32</v>
      </c>
      <c r="I962" s="6">
        <v>87100.0</v>
      </c>
      <c r="J962" s="7">
        <v>44649.166666666664</v>
      </c>
      <c r="K962" s="8">
        <v>44653.688888888886</v>
      </c>
      <c r="L962" s="7">
        <v>44654.42083333333</v>
      </c>
      <c r="M962" s="4"/>
      <c r="N962" s="9" t="s">
        <v>33</v>
      </c>
      <c r="O962" s="4">
        <v>0.0</v>
      </c>
      <c r="P962" s="4" t="s">
        <v>64</v>
      </c>
      <c r="Q962" s="10">
        <v>3.0</v>
      </c>
      <c r="R962" s="11">
        <f>Enduser_Deliverytime-Order_Create_Time</f>
        <v>5.254166667</v>
      </c>
      <c r="S962" s="11">
        <f>Enduser_Plan_Deliverytime-Order_Create_Time</f>
        <v>4.522222222</v>
      </c>
      <c r="T962" s="11">
        <f>Enduser_Deliverytime-HubVN_Pickup_Time</f>
        <v>0.03958333333</v>
      </c>
      <c r="U962" s="12">
        <f>HubVN_Receiving_Time-HubCN_Pickup_Time</f>
        <v>4.002083333</v>
      </c>
      <c r="V962" s="12">
        <f>Plan_HubVN_Receiving_Time-Plan_HubCN_Pickup_Time</f>
        <v>3.50625</v>
      </c>
      <c r="W962" s="4" t="s">
        <v>622</v>
      </c>
      <c r="X962" s="13" t="str">
        <f>IF(LEFT(Khu_Vực,4)="Quận","Quận","Huyện")</f>
        <v>Huyện</v>
      </c>
      <c r="Y962" s="13" t="str">
        <f>IFS(Grossweight&lt;=1,"A",AND(1&lt;Grossweight,Grossweight&lt;=2),"B",AND(2&lt;Grossweight,Grossweight&lt;=3),"C",AND(3&lt;Grossweight,Grossweight&lt;=4),"D",Grossweight&gt;=4,"E")</f>
        <v>B</v>
      </c>
      <c r="Z96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18700</v>
      </c>
      <c r="AA962"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96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17000</v>
      </c>
      <c r="AC962" s="14">
        <f>IF(Carrier_2="ECLogistics",0.167,IF(Carrier_2="LogExpress",0.139,0.104))</f>
        <v>0.167</v>
      </c>
    </row>
    <row r="963" ht="15.75" customHeight="1">
      <c r="A963" s="15" t="s">
        <v>2821</v>
      </c>
      <c r="B963" s="15" t="s">
        <v>2822</v>
      </c>
      <c r="C963" s="15">
        <v>130349.0</v>
      </c>
      <c r="D963" s="15" t="str">
        <f>HubVN_ID</f>
        <v>LECVNTL</v>
      </c>
      <c r="E963" s="15">
        <v>2.0</v>
      </c>
      <c r="F963" s="15">
        <v>2.0</v>
      </c>
      <c r="G963" s="16" t="s">
        <v>2823</v>
      </c>
      <c r="H963" s="15" t="s">
        <v>53</v>
      </c>
      <c r="I963" s="17">
        <v>0.0</v>
      </c>
      <c r="J963" s="18">
        <v>44647.72222222222</v>
      </c>
      <c r="K963" s="19">
        <v>44653.70277777778</v>
      </c>
      <c r="L963" s="18">
        <v>44654.58263888889</v>
      </c>
      <c r="M963" s="15"/>
      <c r="N963" s="21" t="s">
        <v>33</v>
      </c>
      <c r="O963" s="15">
        <v>0.0</v>
      </c>
      <c r="P963" s="15" t="s">
        <v>34</v>
      </c>
      <c r="Q963" s="22">
        <v>2.0</v>
      </c>
      <c r="R963" s="23">
        <f>Enduser_Deliverytime-Order_Create_Time</f>
        <v>6.860416667</v>
      </c>
      <c r="S963" s="23">
        <f>Enduser_Plan_Deliverytime-Order_Create_Time</f>
        <v>5.980555556</v>
      </c>
      <c r="T963" s="23">
        <f>Enduser_Deliverytime-HubVN_Pickup_Time</f>
        <v>0.2027777778</v>
      </c>
      <c r="U963" s="24">
        <f>HubVN_Receiving_Time-HubCN_Pickup_Time</f>
        <v>4.005555556</v>
      </c>
      <c r="V963" s="24">
        <f>Plan_HubVN_Receiving_Time-Plan_HubCN_Pickup_Time</f>
        <v>3.001388889</v>
      </c>
      <c r="W963" s="15" t="s">
        <v>622</v>
      </c>
      <c r="X963" s="25" t="str">
        <f>IF(LEFT(Khu_Vực,4)="Quận","Quận","Huyện")</f>
        <v>Huyện</v>
      </c>
      <c r="Y963" s="25" t="str">
        <f>IFS(Grossweight&lt;=1,"A",AND(1&lt;Grossweight,Grossweight&lt;=2),"B",AND(2&lt;Grossweight,Grossweight&lt;=3),"C",AND(3&lt;Grossweight,Grossweight&lt;=4),"D",Grossweight&gt;=4,"E")</f>
        <v>B</v>
      </c>
      <c r="Z96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20000</v>
      </c>
      <c r="AA96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96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963" s="26">
        <f>IF(Carrier_2="ECLogistics",0.167,IF(Carrier_2="LogExpress",0.139,0.104))</f>
        <v>0.167</v>
      </c>
    </row>
    <row r="964" ht="15.75" customHeight="1">
      <c r="A964" s="4" t="s">
        <v>2824</v>
      </c>
      <c r="B964" s="4" t="s">
        <v>1151</v>
      </c>
      <c r="C964" s="4">
        <v>130328.0</v>
      </c>
      <c r="D964" s="4" t="str">
        <f>HubVN_ID</f>
        <v>LECVNLB</v>
      </c>
      <c r="E964" s="4">
        <v>2.0</v>
      </c>
      <c r="F964" s="4">
        <v>2.8</v>
      </c>
      <c r="G964" s="5" t="s">
        <v>2825</v>
      </c>
      <c r="H964" s="4" t="s">
        <v>32</v>
      </c>
      <c r="I964" s="6">
        <v>9500.0</v>
      </c>
      <c r="J964" s="7">
        <v>44647.17986111111</v>
      </c>
      <c r="K964" s="8">
        <v>44654.4</v>
      </c>
      <c r="L964" s="7">
        <v>44654.73055555556</v>
      </c>
      <c r="M964" s="4"/>
      <c r="N964" s="9" t="s">
        <v>33</v>
      </c>
      <c r="O964" s="4">
        <v>0.0</v>
      </c>
      <c r="P964" s="4" t="s">
        <v>34</v>
      </c>
      <c r="Q964" s="10">
        <v>1.0</v>
      </c>
      <c r="R964" s="11">
        <f>Enduser_Deliverytime-Order_Create_Time</f>
        <v>7.550694444</v>
      </c>
      <c r="S964" s="11">
        <f>Enduser_Plan_Deliverytime-Order_Create_Time</f>
        <v>7.220138889</v>
      </c>
      <c r="T964" s="11">
        <f>Enduser_Deliverytime-HubVN_Pickup_Time</f>
        <v>0.07916666667</v>
      </c>
      <c r="U964" s="12">
        <f>HubVN_Receiving_Time-HubCN_Pickup_Time</f>
        <v>3.50625</v>
      </c>
      <c r="V964" s="12">
        <f>Plan_HubVN_Receiving_Time-Plan_HubCN_Pickup_Time</f>
        <v>2.003472222</v>
      </c>
      <c r="W964" s="4" t="s">
        <v>93</v>
      </c>
      <c r="X964" s="13" t="str">
        <f>IF(LEFT(Khu_Vực,4)="Quận","Quận","Huyện")</f>
        <v>Quận</v>
      </c>
      <c r="Y964" s="13" t="str">
        <f>IFS(Grossweight&lt;=1,"A",AND(1&lt;Grossweight,Grossweight&lt;=2),"B",AND(2&lt;Grossweight,Grossweight&lt;=3),"C",AND(3&lt;Grossweight,Grossweight&lt;=4),"D",Grossweight&gt;=4,"E")</f>
        <v>C</v>
      </c>
      <c r="Z96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28000</v>
      </c>
      <c r="AA96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96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28000</v>
      </c>
      <c r="AC964" s="14">
        <f>IF(Carrier_2="ECLogistics",0.167,IF(Carrier_2="LogExpress",0.139,0.104))</f>
        <v>0.167</v>
      </c>
    </row>
    <row r="965" ht="15.75" customHeight="1">
      <c r="A965" s="15" t="s">
        <v>2826</v>
      </c>
      <c r="B965" s="15" t="s">
        <v>2827</v>
      </c>
      <c r="C965" s="15">
        <v>130447.0</v>
      </c>
      <c r="D965" s="15" t="str">
        <f>HubVN_ID</f>
        <v>LECVNTL</v>
      </c>
      <c r="E965" s="15">
        <v>1.0</v>
      </c>
      <c r="F965" s="15">
        <v>1.1</v>
      </c>
      <c r="G965" s="16" t="s">
        <v>2828</v>
      </c>
      <c r="H965" s="15" t="s">
        <v>32</v>
      </c>
      <c r="I965" s="17">
        <v>189723.0</v>
      </c>
      <c r="J965" s="18">
        <v>44649.62430555555</v>
      </c>
      <c r="K965" s="19">
        <v>44654.38402777778</v>
      </c>
      <c r="L965" s="18">
        <v>44655.481944444444</v>
      </c>
      <c r="M965" s="15"/>
      <c r="N965" s="21" t="s">
        <v>33</v>
      </c>
      <c r="O965" s="15">
        <v>0.0</v>
      </c>
      <c r="P965" s="15" t="s">
        <v>40</v>
      </c>
      <c r="Q965" s="22">
        <v>3.0</v>
      </c>
      <c r="R965" s="23">
        <f>Enduser_Deliverytime-Order_Create_Time</f>
        <v>5.857638889</v>
      </c>
      <c r="S965" s="23">
        <f>Enduser_Plan_Deliverytime-Order_Create_Time</f>
        <v>4.759722222</v>
      </c>
      <c r="T965" s="23">
        <f>Enduser_Deliverytime-HubVN_Pickup_Time</f>
        <v>0.09861111111</v>
      </c>
      <c r="U965" s="24">
        <f>HubVN_Receiving_Time-HubCN_Pickup_Time</f>
        <v>5.004861111</v>
      </c>
      <c r="V965" s="24">
        <f>Plan_HubVN_Receiving_Time-Plan_HubCN_Pickup_Time</f>
        <v>3.504861111</v>
      </c>
      <c r="W965" s="15" t="s">
        <v>49</v>
      </c>
      <c r="X965" s="25" t="str">
        <f>IF(LEFT(Khu_Vực,4)="Quận","Quận","Huyện")</f>
        <v>Quận</v>
      </c>
      <c r="Y965" s="25" t="str">
        <f>IFS(Grossweight&lt;=1,"A",AND(1&lt;Grossweight,Grossweight&lt;=2),"B",AND(2&lt;Grossweight,Grossweight&lt;=3),"C",AND(3&lt;Grossweight,Grossweight&lt;=4),"D",Grossweight&gt;=4,"E")</f>
        <v>B</v>
      </c>
      <c r="Z96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22000</v>
      </c>
      <c r="AA965"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96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12100</v>
      </c>
      <c r="AC965" s="26">
        <f>IF(Carrier_2="ECLogistics",0.167,IF(Carrier_2="LogExpress",0.139,0.104))</f>
        <v>0.104</v>
      </c>
    </row>
    <row r="966" ht="15.75" customHeight="1">
      <c r="A966" s="4" t="s">
        <v>2829</v>
      </c>
      <c r="B966" s="4" t="s">
        <v>2830</v>
      </c>
      <c r="C966" s="4">
        <v>130171.0</v>
      </c>
      <c r="D966" s="4" t="str">
        <f>HubVN_ID</f>
        <v>LECVNTL</v>
      </c>
      <c r="E966" s="4">
        <v>4.0</v>
      </c>
      <c r="F966" s="4">
        <v>1.2</v>
      </c>
      <c r="G966" s="5" t="s">
        <v>2831</v>
      </c>
      <c r="H966" s="4" t="s">
        <v>32</v>
      </c>
      <c r="I966" s="6">
        <v>67000.0</v>
      </c>
      <c r="J966" s="7">
        <v>44649.90069444444</v>
      </c>
      <c r="K966" s="8">
        <v>44653.63680555556</v>
      </c>
      <c r="L966" s="7">
        <v>44658.69027777778</v>
      </c>
      <c r="M966" s="4"/>
      <c r="N966" s="9" t="s">
        <v>33</v>
      </c>
      <c r="O966" s="4">
        <v>0.0</v>
      </c>
      <c r="P966" s="4" t="s">
        <v>64</v>
      </c>
      <c r="Q966" s="10">
        <v>3.0</v>
      </c>
      <c r="R966" s="11">
        <f>Enduser_Deliverytime-Order_Create_Time</f>
        <v>8.789583333</v>
      </c>
      <c r="S966" s="11">
        <f>Enduser_Plan_Deliverytime-Order_Create_Time</f>
        <v>3.736111111</v>
      </c>
      <c r="T966" s="11">
        <f>Enduser_Deliverytime-HubVN_Pickup_Time</f>
        <v>0.3319444444</v>
      </c>
      <c r="U966" s="12">
        <f>HubVN_Receiving_Time-HubCN_Pickup_Time</f>
        <v>7.004861111</v>
      </c>
      <c r="V966" s="12">
        <f>Plan_HubVN_Receiving_Time-Plan_HubCN_Pickup_Time</f>
        <v>2.005555556</v>
      </c>
      <c r="W966" s="4" t="s">
        <v>41</v>
      </c>
      <c r="X966" s="13" t="str">
        <f>IF(LEFT(Khu_Vực,4)="Quận","Quận","Huyện")</f>
        <v>Huyện</v>
      </c>
      <c r="Y966" s="13" t="str">
        <f>IFS(Grossweight&lt;=1,"A",AND(1&lt;Grossweight,Grossweight&lt;=2),"B",AND(2&lt;Grossweight,Grossweight&lt;=3),"C",AND(3&lt;Grossweight,Grossweight&lt;=4),"D",Grossweight&gt;=4,"E")</f>
        <v>B</v>
      </c>
      <c r="Z96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13200</v>
      </c>
      <c r="AA96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96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12000</v>
      </c>
      <c r="AC966" s="14">
        <f>IF(Carrier_2="ECLogistics",0.167,IF(Carrier_2="LogExpress",0.139,0.104))</f>
        <v>0.167</v>
      </c>
    </row>
    <row r="967" ht="15.75" customHeight="1">
      <c r="A967" s="15" t="s">
        <v>2832</v>
      </c>
      <c r="B967" s="15" t="s">
        <v>2833</v>
      </c>
      <c r="C967" s="15">
        <v>130385.0</v>
      </c>
      <c r="D967" s="15" t="str">
        <f>HubVN_ID</f>
        <v>LECVNTL</v>
      </c>
      <c r="E967" s="15">
        <v>1.0</v>
      </c>
      <c r="F967" s="15">
        <v>2.7</v>
      </c>
      <c r="G967" s="16" t="s">
        <v>2834</v>
      </c>
      <c r="H967" s="15" t="s">
        <v>53</v>
      </c>
      <c r="I967" s="17">
        <v>0.0</v>
      </c>
      <c r="J967" s="18">
        <v>44648.83194444444</v>
      </c>
      <c r="K967" s="19">
        <v>44652.675</v>
      </c>
      <c r="L967" s="18">
        <v>44653.865277777775</v>
      </c>
      <c r="M967" s="15"/>
      <c r="N967" s="21" t="s">
        <v>33</v>
      </c>
      <c r="O967" s="15">
        <v>0.0</v>
      </c>
      <c r="P967" s="15" t="s">
        <v>34</v>
      </c>
      <c r="Q967" s="22">
        <v>3.0</v>
      </c>
      <c r="R967" s="23">
        <f>Enduser_Deliverytime-Order_Create_Time</f>
        <v>5.033333333</v>
      </c>
      <c r="S967" s="23">
        <f>Enduser_Plan_Deliverytime-Order_Create_Time</f>
        <v>3.843055556</v>
      </c>
      <c r="T967" s="23">
        <f>Enduser_Deliverytime-HubVN_Pickup_Time</f>
        <v>0.2493055556</v>
      </c>
      <c r="U967" s="24">
        <f>HubVN_Receiving_Time-HubCN_Pickup_Time</f>
        <v>4.004861111</v>
      </c>
      <c r="V967" s="24">
        <f>Plan_HubVN_Receiving_Time-Plan_HubCN_Pickup_Time</f>
        <v>3.005555556</v>
      </c>
      <c r="W967" s="15" t="s">
        <v>622</v>
      </c>
      <c r="X967" s="25" t="str">
        <f>IF(LEFT(Khu_Vực,4)="Quận","Quận","Huyện")</f>
        <v>Huyện</v>
      </c>
      <c r="Y967" s="25" t="str">
        <f>IFS(Grossweight&lt;=1,"A",AND(1&lt;Grossweight,Grossweight&lt;=2),"B",AND(2&lt;Grossweight,Grossweight&lt;=3),"C",AND(3&lt;Grossweight,Grossweight&lt;=4),"D",Grossweight&gt;=4,"E")</f>
        <v>C</v>
      </c>
      <c r="Z96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27000</v>
      </c>
      <c r="AA967"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96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27000</v>
      </c>
      <c r="AC967" s="26">
        <f>IF(Carrier_2="ECLogistics",0.167,IF(Carrier_2="LogExpress",0.139,0.104))</f>
        <v>0.167</v>
      </c>
    </row>
    <row r="968" ht="15.75" customHeight="1">
      <c r="A968" s="4" t="s">
        <v>2835</v>
      </c>
      <c r="B968" s="4" t="s">
        <v>2216</v>
      </c>
      <c r="C968" s="4">
        <v>130322.0</v>
      </c>
      <c r="D968" s="4" t="str">
        <f>HubVN_ID</f>
        <v>LECVNLB</v>
      </c>
      <c r="E968" s="4">
        <v>4.0</v>
      </c>
      <c r="F968" s="4">
        <v>0.2</v>
      </c>
      <c r="G968" s="5" t="s">
        <v>778</v>
      </c>
      <c r="H968" s="4" t="s">
        <v>53</v>
      </c>
      <c r="I968" s="6">
        <v>0.0</v>
      </c>
      <c r="J968" s="7">
        <v>44647.70416666667</v>
      </c>
      <c r="K968" s="8">
        <v>44653.65694444445</v>
      </c>
      <c r="L968" s="7">
        <v>44654.611805555556</v>
      </c>
      <c r="M968" s="4"/>
      <c r="N968" s="9" t="s">
        <v>33</v>
      </c>
      <c r="O968" s="4">
        <v>0.0</v>
      </c>
      <c r="P968" s="4" t="s">
        <v>34</v>
      </c>
      <c r="Q968" s="10">
        <v>2.0</v>
      </c>
      <c r="R968" s="11">
        <f>Enduser_Deliverytime-Order_Create_Time</f>
        <v>6.907638889</v>
      </c>
      <c r="S968" s="11">
        <f>Enduser_Plan_Deliverytime-Order_Create_Time</f>
        <v>5.952777778</v>
      </c>
      <c r="T968" s="11">
        <f>Enduser_Deliverytime-HubVN_Pickup_Time</f>
        <v>0.2069444444</v>
      </c>
      <c r="U968" s="12">
        <f>HubVN_Receiving_Time-HubCN_Pickup_Time</f>
        <v>4.005555556</v>
      </c>
      <c r="V968" s="12">
        <f>Plan_HubVN_Receiving_Time-Plan_HubCN_Pickup_Time</f>
        <v>2.003472222</v>
      </c>
      <c r="W968" s="4" t="s">
        <v>124</v>
      </c>
      <c r="X968" s="13" t="str">
        <f>IF(LEFT(Khu_Vực,4)="Quận","Quận","Huyện")</f>
        <v>Quận</v>
      </c>
      <c r="Y968" s="13" t="str">
        <f>IFS(Grossweight&lt;=1,"A",AND(1&lt;Grossweight,Grossweight&lt;=2),"B",AND(2&lt;Grossweight,Grossweight&lt;=3),"C",AND(3&lt;Grossweight,Grossweight&lt;=4),"D",Grossweight&gt;=4,"E")</f>
        <v>A</v>
      </c>
      <c r="Z96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v>
      </c>
      <c r="AA968"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96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v>
      </c>
      <c r="AC968" s="14">
        <f>IF(Carrier_2="ECLogistics",0.167,IF(Carrier_2="LogExpress",0.139,0.104))</f>
        <v>0.139</v>
      </c>
    </row>
    <row r="969" ht="15.75" customHeight="1">
      <c r="A969" s="15" t="s">
        <v>2836</v>
      </c>
      <c r="B969" s="15" t="s">
        <v>2837</v>
      </c>
      <c r="C969" s="15">
        <v>130208.0</v>
      </c>
      <c r="D969" s="15" t="str">
        <f>HubVN_ID</f>
        <v>LECVNTL</v>
      </c>
      <c r="E969" s="15">
        <v>2.0</v>
      </c>
      <c r="F969" s="15">
        <v>3.9</v>
      </c>
      <c r="G969" s="16" t="s">
        <v>2838</v>
      </c>
      <c r="H969" s="15" t="s">
        <v>32</v>
      </c>
      <c r="I969" s="17">
        <v>144000.0</v>
      </c>
      <c r="J969" s="18">
        <v>44647.356944444444</v>
      </c>
      <c r="K969" s="19">
        <v>44651.68680555555</v>
      </c>
      <c r="L969" s="18">
        <v>44652.70763888889</v>
      </c>
      <c r="M969" s="15"/>
      <c r="N969" s="21" t="s">
        <v>33</v>
      </c>
      <c r="O969" s="15">
        <v>0.0</v>
      </c>
      <c r="P969" s="15" t="s">
        <v>64</v>
      </c>
      <c r="Q969" s="22">
        <v>3.0</v>
      </c>
      <c r="R969" s="23">
        <f>Enduser_Deliverytime-Order_Create_Time</f>
        <v>5.350694444</v>
      </c>
      <c r="S969" s="23">
        <f>Enduser_Plan_Deliverytime-Order_Create_Time</f>
        <v>4.329861111</v>
      </c>
      <c r="T969" s="23">
        <f>Enduser_Deliverytime-HubVN_Pickup_Time</f>
        <v>0.1638888889</v>
      </c>
      <c r="U969" s="24">
        <f>HubVN_Receiving_Time-HubCN_Pickup_Time</f>
        <v>3.00625</v>
      </c>
      <c r="V969" s="24">
        <f>Plan_HubVN_Receiving_Time-Plan_HubCN_Pickup_Time</f>
        <v>3.504861111</v>
      </c>
      <c r="W969" s="15" t="s">
        <v>622</v>
      </c>
      <c r="X969" s="25" t="str">
        <f>IF(LEFT(Khu_Vực,4)="Quận","Quận","Huyện")</f>
        <v>Huyện</v>
      </c>
      <c r="Y969" s="25" t="str">
        <f>IFS(Grossweight&lt;=1,"A",AND(1&lt;Grossweight,Grossweight&lt;=2),"B",AND(2&lt;Grossweight,Grossweight&lt;=3),"C",AND(3&lt;Grossweight,Grossweight&lt;=4),"D",Grossweight&gt;=4,"E")</f>
        <v>D</v>
      </c>
      <c r="Z96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69400</v>
      </c>
      <c r="AA96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96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39000</v>
      </c>
      <c r="AC969" s="26">
        <f>IF(Carrier_2="ECLogistics",0.167,IF(Carrier_2="LogExpress",0.139,0.104))</f>
        <v>0.167</v>
      </c>
    </row>
    <row r="970" ht="15.75" customHeight="1">
      <c r="A970" s="4" t="s">
        <v>2839</v>
      </c>
      <c r="B970" s="4" t="s">
        <v>2840</v>
      </c>
      <c r="C970" s="4">
        <v>130460.0</v>
      </c>
      <c r="D970" s="4" t="str">
        <f>HubVN_ID</f>
        <v>LECVNLB</v>
      </c>
      <c r="E970" s="4">
        <v>2.0</v>
      </c>
      <c r="F970" s="4">
        <v>1.3</v>
      </c>
      <c r="G970" s="5" t="s">
        <v>2841</v>
      </c>
      <c r="H970" s="4" t="s">
        <v>32</v>
      </c>
      <c r="I970" s="6">
        <v>132000.0</v>
      </c>
      <c r="J970" s="7">
        <v>44648.86875</v>
      </c>
      <c r="K970" s="8">
        <v>44653.74722222222</v>
      </c>
      <c r="L970" s="7">
        <v>44653.731944444444</v>
      </c>
      <c r="M970" s="4"/>
      <c r="N970" s="9" t="s">
        <v>33</v>
      </c>
      <c r="O970" s="4">
        <v>0.0</v>
      </c>
      <c r="P970" s="4" t="s">
        <v>40</v>
      </c>
      <c r="Q970" s="10">
        <v>3.0</v>
      </c>
      <c r="R970" s="11">
        <f>Enduser_Deliverytime-Order_Create_Time</f>
        <v>4.863194444</v>
      </c>
      <c r="S970" s="11">
        <f>Enduser_Plan_Deliverytime-Order_Create_Time</f>
        <v>4.878472222</v>
      </c>
      <c r="T970" s="11">
        <f>Enduser_Deliverytime-HubVN_Pickup_Time</f>
        <v>0.1458333333</v>
      </c>
      <c r="U970" s="12">
        <f>HubVN_Receiving_Time-HubCN_Pickup_Time</f>
        <v>4.002083333</v>
      </c>
      <c r="V970" s="12">
        <f>Plan_HubVN_Receiving_Time-Plan_HubCN_Pickup_Time</f>
        <v>3.00625</v>
      </c>
      <c r="W970" s="4" t="s">
        <v>787</v>
      </c>
      <c r="X970" s="13" t="str">
        <f>IF(LEFT(Khu_Vực,4)="Quận","Quận","Huyện")</f>
        <v>Huyện</v>
      </c>
      <c r="Y970" s="13" t="str">
        <f>IFS(Grossweight&lt;=1,"A",AND(1&lt;Grossweight,Grossweight&lt;=2),"B",AND(2&lt;Grossweight,Grossweight&lt;=3),"C",AND(3&lt;Grossweight,Grossweight&lt;=4),"D",Grossweight&gt;=4,"E")</f>
        <v>B</v>
      </c>
      <c r="Z97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32500</v>
      </c>
      <c r="AA97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97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13000</v>
      </c>
      <c r="AC970" s="14">
        <f>IF(Carrier_2="ECLogistics",0.167,IF(Carrier_2="LogExpress",0.139,0.104))</f>
        <v>0.167</v>
      </c>
    </row>
    <row r="971" ht="15.75" customHeight="1">
      <c r="A971" s="15" t="s">
        <v>2842</v>
      </c>
      <c r="B971" s="15" t="s">
        <v>2843</v>
      </c>
      <c r="C971" s="15">
        <v>130405.0</v>
      </c>
      <c r="D971" s="15" t="str">
        <f>HubVN_ID</f>
        <v>LECVNHĐ</v>
      </c>
      <c r="E971" s="15">
        <v>2.0</v>
      </c>
      <c r="F971" s="15">
        <v>1.4</v>
      </c>
      <c r="G971" s="16" t="s">
        <v>2844</v>
      </c>
      <c r="H971" s="15" t="s">
        <v>32</v>
      </c>
      <c r="I971" s="17">
        <v>394600.0</v>
      </c>
      <c r="J971" s="18">
        <v>44648.88611111111</v>
      </c>
      <c r="K971" s="19">
        <v>44653.419444444444</v>
      </c>
      <c r="L971" s="18">
        <v>44653.725694444445</v>
      </c>
      <c r="M971" s="15"/>
      <c r="N971" s="21" t="s">
        <v>33</v>
      </c>
      <c r="O971" s="15">
        <v>0.0</v>
      </c>
      <c r="P971" s="15" t="s">
        <v>64</v>
      </c>
      <c r="Q971" s="22">
        <v>3.0</v>
      </c>
      <c r="R971" s="23">
        <f>Enduser_Deliverytime-Order_Create_Time</f>
        <v>4.839583333</v>
      </c>
      <c r="S971" s="23">
        <f>Enduser_Plan_Deliverytime-Order_Create_Time</f>
        <v>4.533333333</v>
      </c>
      <c r="T971" s="23">
        <f>Enduser_Deliverytime-HubVN_Pickup_Time</f>
        <v>0.1229166667</v>
      </c>
      <c r="U971" s="24">
        <f>HubVN_Receiving_Time-HubCN_Pickup_Time</f>
        <v>4.002777778</v>
      </c>
      <c r="V971" s="24">
        <f>Plan_HubVN_Receiving_Time-Plan_HubCN_Pickup_Time</f>
        <v>2.002083333</v>
      </c>
      <c r="W971" s="15" t="s">
        <v>137</v>
      </c>
      <c r="X971" s="25" t="str">
        <f>IF(LEFT(Khu_Vực,4)="Quận","Quận","Huyện")</f>
        <v>Quận</v>
      </c>
      <c r="Y971" s="25" t="str">
        <f>IFS(Grossweight&lt;=1,"A",AND(1&lt;Grossweight,Grossweight&lt;=2),"B",AND(2&lt;Grossweight,Grossweight&lt;=3),"C",AND(3&lt;Grossweight,Grossweight&lt;=4),"D",Grossweight&gt;=4,"E")</f>
        <v>B</v>
      </c>
      <c r="Z97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15400</v>
      </c>
      <c r="AA971"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97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15400</v>
      </c>
      <c r="AC971" s="26">
        <f>IF(Carrier_2="ECLogistics",0.167,IF(Carrier_2="LogExpress",0.139,0.104))</f>
        <v>0.104</v>
      </c>
    </row>
    <row r="972" ht="15.75" customHeight="1">
      <c r="A972" s="4" t="s">
        <v>2845</v>
      </c>
      <c r="B972" s="4" t="s">
        <v>1261</v>
      </c>
      <c r="C972" s="4">
        <v>130393.0</v>
      </c>
      <c r="D972" s="4" t="str">
        <f>HubVN_ID</f>
        <v>LECVNTL</v>
      </c>
      <c r="E972" s="4">
        <v>1.0</v>
      </c>
      <c r="F972" s="4">
        <v>2.5</v>
      </c>
      <c r="G972" s="5" t="s">
        <v>2846</v>
      </c>
      <c r="H972" s="4" t="s">
        <v>53</v>
      </c>
      <c r="I972" s="6">
        <v>0.0</v>
      </c>
      <c r="J972" s="7">
        <v>44646.833333333336</v>
      </c>
      <c r="K972" s="8">
        <v>44652.37777777778</v>
      </c>
      <c r="L972" s="7">
        <v>44652.72986111111</v>
      </c>
      <c r="M972" s="4"/>
      <c r="N972" s="9" t="s">
        <v>33</v>
      </c>
      <c r="O972" s="4">
        <v>0.0</v>
      </c>
      <c r="P972" s="4" t="s">
        <v>64</v>
      </c>
      <c r="Q972" s="10">
        <v>3.0</v>
      </c>
      <c r="R972" s="11">
        <f>Enduser_Deliverytime-Order_Create_Time</f>
        <v>5.896527778</v>
      </c>
      <c r="S972" s="11">
        <f>Enduser_Plan_Deliverytime-Order_Create_Time</f>
        <v>5.544444444</v>
      </c>
      <c r="T972" s="11">
        <f>Enduser_Deliverytime-HubVN_Pickup_Time</f>
        <v>0.1638888889</v>
      </c>
      <c r="U972" s="12">
        <f>HubVN_Receiving_Time-HubCN_Pickup_Time</f>
        <v>3.001388889</v>
      </c>
      <c r="V972" s="12">
        <f>Plan_HubVN_Receiving_Time-Plan_HubCN_Pickup_Time</f>
        <v>3.504166667</v>
      </c>
      <c r="W972" s="4" t="s">
        <v>41</v>
      </c>
      <c r="X972" s="13" t="str">
        <f>IF(LEFT(Khu_Vực,4)="Quận","Quận","Huyện")</f>
        <v>Huyện</v>
      </c>
      <c r="Y972" s="13" t="str">
        <f>IFS(Grossweight&lt;=1,"A",AND(1&lt;Grossweight,Grossweight&lt;=2),"B",AND(2&lt;Grossweight,Grossweight&lt;=3),"C",AND(3&lt;Grossweight,Grossweight&lt;=4),"D",Grossweight&gt;=4,"E")</f>
        <v>C</v>
      </c>
      <c r="Z97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61000</v>
      </c>
      <c r="AA972"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97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25000</v>
      </c>
      <c r="AC972" s="14">
        <f>IF(Carrier_2="ECLogistics",0.167,IF(Carrier_2="LogExpress",0.139,0.104))</f>
        <v>0.167</v>
      </c>
    </row>
    <row r="973" ht="15.75" customHeight="1">
      <c r="A973" s="15" t="s">
        <v>2847</v>
      </c>
      <c r="B973" s="15" t="s">
        <v>2848</v>
      </c>
      <c r="C973" s="15">
        <v>130342.0</v>
      </c>
      <c r="D973" s="15" t="str">
        <f>HubVN_ID</f>
        <v>LECVNHĐ</v>
      </c>
      <c r="E973" s="15">
        <v>2.0</v>
      </c>
      <c r="F973" s="15">
        <v>1.3</v>
      </c>
      <c r="G973" s="16" t="s">
        <v>2849</v>
      </c>
      <c r="H973" s="15" t="s">
        <v>53</v>
      </c>
      <c r="I973" s="17">
        <v>0.0</v>
      </c>
      <c r="J973" s="18">
        <v>44648.73263888889</v>
      </c>
      <c r="K973" s="19">
        <v>44653.688888888886</v>
      </c>
      <c r="L973" s="18">
        <v>44654.7125</v>
      </c>
      <c r="M973" s="15"/>
      <c r="N973" s="21" t="s">
        <v>33</v>
      </c>
      <c r="O973" s="15">
        <v>0.0</v>
      </c>
      <c r="P973" s="15" t="s">
        <v>64</v>
      </c>
      <c r="Q973" s="22">
        <v>3.0</v>
      </c>
      <c r="R973" s="23">
        <f>Enduser_Deliverytime-Order_Create_Time</f>
        <v>5.979861111</v>
      </c>
      <c r="S973" s="23">
        <f>Enduser_Plan_Deliverytime-Order_Create_Time</f>
        <v>4.95625</v>
      </c>
      <c r="T973" s="23">
        <f>Enduser_Deliverytime-HubVN_Pickup_Time</f>
        <v>0.07916666667</v>
      </c>
      <c r="U973" s="24">
        <f>HubVN_Receiving_Time-HubCN_Pickup_Time</f>
        <v>3.502777778</v>
      </c>
      <c r="V973" s="24">
        <f>Plan_HubVN_Receiving_Time-Plan_HubCN_Pickup_Time</f>
        <v>3.001388889</v>
      </c>
      <c r="W973" s="15" t="s">
        <v>137</v>
      </c>
      <c r="X973" s="25" t="str">
        <f>IF(LEFT(Khu_Vực,4)="Quận","Quận","Huyện")</f>
        <v>Quận</v>
      </c>
      <c r="Y973" s="25" t="str">
        <f>IFS(Grossweight&lt;=1,"A",AND(1&lt;Grossweight,Grossweight&lt;=2),"B",AND(2&lt;Grossweight,Grossweight&lt;=3),"C",AND(3&lt;Grossweight,Grossweight&lt;=4),"D",Grossweight&gt;=4,"E")</f>
        <v>B</v>
      </c>
      <c r="Z97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14300</v>
      </c>
      <c r="AA973"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97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14300</v>
      </c>
      <c r="AC973" s="26">
        <f>IF(Carrier_2="ECLogistics",0.167,IF(Carrier_2="LogExpress",0.139,0.104))</f>
        <v>0.104</v>
      </c>
    </row>
    <row r="974" ht="15.75" customHeight="1">
      <c r="A974" s="4" t="s">
        <v>2850</v>
      </c>
      <c r="B974" s="4" t="s">
        <v>711</v>
      </c>
      <c r="C974" s="4">
        <v>130326.0</v>
      </c>
      <c r="D974" s="4" t="str">
        <f>HubVN_ID</f>
        <v>LECVNLB</v>
      </c>
      <c r="E974" s="4">
        <v>2.0</v>
      </c>
      <c r="F974" s="4">
        <v>4.1</v>
      </c>
      <c r="G974" s="5" t="s">
        <v>2851</v>
      </c>
      <c r="H974" s="4" t="s">
        <v>32</v>
      </c>
      <c r="I974" s="6">
        <v>1000.0</v>
      </c>
      <c r="J974" s="7">
        <v>44645.388194444444</v>
      </c>
      <c r="K974" s="8">
        <v>44652.41180555556</v>
      </c>
      <c r="L974" s="7">
        <v>44652.73055555556</v>
      </c>
      <c r="M974" s="4"/>
      <c r="N974" s="9" t="s">
        <v>33</v>
      </c>
      <c r="O974" s="4">
        <v>0.0</v>
      </c>
      <c r="P974" s="4" t="s">
        <v>64</v>
      </c>
      <c r="Q974" s="10">
        <v>1.0</v>
      </c>
      <c r="R974" s="11">
        <f>Enduser_Deliverytime-Order_Create_Time</f>
        <v>7.342361111</v>
      </c>
      <c r="S974" s="11">
        <f>Enduser_Plan_Deliverytime-Order_Create_Time</f>
        <v>7.023611111</v>
      </c>
      <c r="T974" s="11">
        <f>Enduser_Deliverytime-HubVN_Pickup_Time</f>
        <v>0.1659722222</v>
      </c>
      <c r="U974" s="12">
        <f>HubVN_Receiving_Time-HubCN_Pickup_Time</f>
        <v>3.002083333</v>
      </c>
      <c r="V974" s="12">
        <f>Plan_HubVN_Receiving_Time-Plan_HubCN_Pickup_Time</f>
        <v>3.50625</v>
      </c>
      <c r="W974" s="4" t="s">
        <v>97</v>
      </c>
      <c r="X974" s="13" t="str">
        <f>IF(LEFT(Khu_Vực,4)="Quận","Quận","Huyện")</f>
        <v>Quận</v>
      </c>
      <c r="Y974" s="13" t="str">
        <f>IFS(Grossweight&lt;=1,"A",AND(1&lt;Grossweight,Grossweight&lt;=2),"B",AND(2&lt;Grossweight,Grossweight&lt;=3),"C",AND(3&lt;Grossweight,Grossweight&lt;=4),"D",Grossweight&gt;=4,"E")</f>
        <v>E</v>
      </c>
      <c r="Z97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70600</v>
      </c>
      <c r="AA97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97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41000</v>
      </c>
      <c r="AC974" s="14">
        <f>IF(Carrier_2="ECLogistics",0.167,IF(Carrier_2="LogExpress",0.139,0.104))</f>
        <v>0.167</v>
      </c>
    </row>
    <row r="975" ht="15.75" customHeight="1">
      <c r="A975" s="15" t="s">
        <v>2852</v>
      </c>
      <c r="B975" s="15" t="s">
        <v>2853</v>
      </c>
      <c r="C975" s="15">
        <v>130384.0</v>
      </c>
      <c r="D975" s="15" t="str">
        <f>HubVN_ID</f>
        <v>LECVNLB</v>
      </c>
      <c r="E975" s="15">
        <v>5.0</v>
      </c>
      <c r="F975" s="15">
        <v>1.3</v>
      </c>
      <c r="G975" s="16" t="s">
        <v>2854</v>
      </c>
      <c r="H975" s="15" t="s">
        <v>32</v>
      </c>
      <c r="I975" s="17">
        <v>584292.0</v>
      </c>
      <c r="J975" s="18">
        <v>44648.78402777778</v>
      </c>
      <c r="K975" s="19">
        <v>44655.41180555556</v>
      </c>
      <c r="L975" s="18">
        <v>44655.729166666664</v>
      </c>
      <c r="M975" s="15"/>
      <c r="N975" s="21" t="s">
        <v>33</v>
      </c>
      <c r="O975" s="15">
        <v>0.0</v>
      </c>
      <c r="P975" s="15" t="s">
        <v>64</v>
      </c>
      <c r="Q975" s="22">
        <v>2.0</v>
      </c>
      <c r="R975" s="23">
        <f>Enduser_Deliverytime-Order_Create_Time</f>
        <v>6.945138889</v>
      </c>
      <c r="S975" s="23">
        <f>Enduser_Plan_Deliverytime-Order_Create_Time</f>
        <v>6.627777778</v>
      </c>
      <c r="T975" s="23">
        <f>Enduser_Deliverytime-HubVN_Pickup_Time</f>
        <v>0.1236111111</v>
      </c>
      <c r="U975" s="24">
        <f>HubVN_Receiving_Time-HubCN_Pickup_Time</f>
        <v>3.002777778</v>
      </c>
      <c r="V975" s="24">
        <f>Plan_HubVN_Receiving_Time-Plan_HubCN_Pickup_Time</f>
        <v>3.003472222</v>
      </c>
      <c r="W975" s="15" t="s">
        <v>124</v>
      </c>
      <c r="X975" s="25" t="str">
        <f>IF(LEFT(Khu_Vực,4)="Quận","Quận","Huyện")</f>
        <v>Quận</v>
      </c>
      <c r="Y975" s="25" t="str">
        <f>IFS(Grossweight&lt;=1,"A",AND(1&lt;Grossweight,Grossweight&lt;=2),"B",AND(2&lt;Grossweight,Grossweight&lt;=3),"C",AND(3&lt;Grossweight,Grossweight&lt;=4),"D",Grossweight&gt;=4,"E")</f>
        <v>B</v>
      </c>
      <c r="Z97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14300</v>
      </c>
      <c r="AA975"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97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14300</v>
      </c>
      <c r="AC975" s="26">
        <f>IF(Carrier_2="ECLogistics",0.167,IF(Carrier_2="LogExpress",0.139,0.104))</f>
        <v>0.104</v>
      </c>
    </row>
    <row r="976" ht="15.75" customHeight="1">
      <c r="A976" s="4" t="s">
        <v>2855</v>
      </c>
      <c r="B976" s="4" t="s">
        <v>2856</v>
      </c>
      <c r="C976" s="4">
        <v>130417.0</v>
      </c>
      <c r="D976" s="4" t="str">
        <f>HubVN_ID</f>
        <v>LECVNHĐ</v>
      </c>
      <c r="E976" s="4">
        <v>3.0</v>
      </c>
      <c r="F976" s="4">
        <v>1.4</v>
      </c>
      <c r="G976" s="5" t="s">
        <v>2857</v>
      </c>
      <c r="H976" s="4" t="s">
        <v>32</v>
      </c>
      <c r="I976" s="6">
        <v>38000.0</v>
      </c>
      <c r="J976" s="7">
        <v>44647.71944444445</v>
      </c>
      <c r="K976" s="8">
        <v>44653.41736111111</v>
      </c>
      <c r="L976" s="7">
        <v>44654.48541666667</v>
      </c>
      <c r="M976" s="4"/>
      <c r="N976" s="9" t="s">
        <v>33</v>
      </c>
      <c r="O976" s="4">
        <v>0.0</v>
      </c>
      <c r="P976" s="4" t="s">
        <v>40</v>
      </c>
      <c r="Q976" s="10">
        <v>2.0</v>
      </c>
      <c r="R976" s="11">
        <f>Enduser_Deliverytime-Order_Create_Time</f>
        <v>6.765972222</v>
      </c>
      <c r="S976" s="11">
        <f>Enduser_Plan_Deliverytime-Order_Create_Time</f>
        <v>5.697916667</v>
      </c>
      <c r="T976" s="11">
        <f>Enduser_Deliverytime-HubVN_Pickup_Time</f>
        <v>0.1236111111</v>
      </c>
      <c r="U976" s="12">
        <f>HubVN_Receiving_Time-HubCN_Pickup_Time</f>
        <v>4.004861111</v>
      </c>
      <c r="V976" s="12">
        <f>Plan_HubVN_Receiving_Time-Plan_HubCN_Pickup_Time</f>
        <v>3.000694444</v>
      </c>
      <c r="W976" s="4" t="s">
        <v>137</v>
      </c>
      <c r="X976" s="13" t="str">
        <f>IF(LEFT(Khu_Vực,4)="Quận","Quận","Huyện")</f>
        <v>Quận</v>
      </c>
      <c r="Y976" s="13" t="str">
        <f>IFS(Grossweight&lt;=1,"A",AND(1&lt;Grossweight,Grossweight&lt;=2),"B",AND(2&lt;Grossweight,Grossweight&lt;=3),"C",AND(3&lt;Grossweight,Grossweight&lt;=4),"D",Grossweight&gt;=4,"E")</f>
        <v>B</v>
      </c>
      <c r="Z97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28000</v>
      </c>
      <c r="AA976"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97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15400</v>
      </c>
      <c r="AC976" s="14">
        <f>IF(Carrier_2="ECLogistics",0.167,IF(Carrier_2="LogExpress",0.139,0.104))</f>
        <v>0.104</v>
      </c>
    </row>
    <row r="977" ht="15.75" customHeight="1">
      <c r="A977" s="15" t="s">
        <v>2858</v>
      </c>
      <c r="B977" s="15" t="s">
        <v>2859</v>
      </c>
      <c r="C977" s="15">
        <v>130418.0</v>
      </c>
      <c r="D977" s="15" t="str">
        <f>HubVN_ID</f>
        <v>LECVNLB</v>
      </c>
      <c r="E977" s="15">
        <v>4.0</v>
      </c>
      <c r="F977" s="15">
        <v>1.3</v>
      </c>
      <c r="G977" s="16" t="s">
        <v>2860</v>
      </c>
      <c r="H977" s="15" t="s">
        <v>32</v>
      </c>
      <c r="I977" s="17">
        <v>83000.0</v>
      </c>
      <c r="J977" s="18">
        <v>44648.85</v>
      </c>
      <c r="K977" s="19">
        <v>44653.40069444444</v>
      </c>
      <c r="L977" s="18">
        <v>44653.7125</v>
      </c>
      <c r="M977" s="15"/>
      <c r="N977" s="21" t="s">
        <v>33</v>
      </c>
      <c r="O977" s="15">
        <v>0.0</v>
      </c>
      <c r="P977" s="15" t="s">
        <v>34</v>
      </c>
      <c r="Q977" s="22">
        <v>3.0</v>
      </c>
      <c r="R977" s="23">
        <f>Enduser_Deliverytime-Order_Create_Time</f>
        <v>4.8625</v>
      </c>
      <c r="S977" s="23">
        <f>Enduser_Plan_Deliverytime-Order_Create_Time</f>
        <v>4.550694444</v>
      </c>
      <c r="T977" s="23">
        <f>Enduser_Deliverytime-HubVN_Pickup_Time</f>
        <v>0.07777777778</v>
      </c>
      <c r="U977" s="24">
        <f>HubVN_Receiving_Time-HubCN_Pickup_Time</f>
        <v>4.004861111</v>
      </c>
      <c r="V977" s="24">
        <f>Plan_HubVN_Receiving_Time-Plan_HubCN_Pickup_Time</f>
        <v>3.504166667</v>
      </c>
      <c r="W977" s="15" t="s">
        <v>120</v>
      </c>
      <c r="X977" s="25" t="str">
        <f>IF(LEFT(Khu_Vực,4)="Quận","Quận","Huyện")</f>
        <v>Quận</v>
      </c>
      <c r="Y977" s="25" t="str">
        <f>IFS(Grossweight&lt;=1,"A",AND(1&lt;Grossweight,Grossweight&lt;=2),"B",AND(2&lt;Grossweight,Grossweight&lt;=3),"C",AND(3&lt;Grossweight,Grossweight&lt;=4),"D",Grossweight&gt;=4,"E")</f>
        <v>B</v>
      </c>
      <c r="Z97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13000</v>
      </c>
      <c r="AA977"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97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14300</v>
      </c>
      <c r="AC977" s="26">
        <f>IF(Carrier_2="ECLogistics",0.167,IF(Carrier_2="LogExpress",0.139,0.104))</f>
        <v>0.104</v>
      </c>
    </row>
    <row r="978" ht="15.75" customHeight="1">
      <c r="A978" s="4" t="s">
        <v>2861</v>
      </c>
      <c r="B978" s="4" t="s">
        <v>2862</v>
      </c>
      <c r="C978" s="4">
        <v>130399.0</v>
      </c>
      <c r="D978" s="4" t="str">
        <f>HubVN_ID</f>
        <v>LECVNLB</v>
      </c>
      <c r="E978" s="4">
        <v>4.0</v>
      </c>
      <c r="F978" s="4">
        <v>1.9</v>
      </c>
      <c r="G978" s="5" t="s">
        <v>2863</v>
      </c>
      <c r="H978" s="4" t="s">
        <v>32</v>
      </c>
      <c r="I978" s="6">
        <v>34000.0</v>
      </c>
      <c r="J978" s="7">
        <v>44647.37291666667</v>
      </c>
      <c r="K978" s="8">
        <v>44651.68541666667</v>
      </c>
      <c r="L978" s="7">
        <v>44652.71805555555</v>
      </c>
      <c r="M978" s="4"/>
      <c r="N978" s="9" t="s">
        <v>33</v>
      </c>
      <c r="O978" s="4">
        <v>0.0</v>
      </c>
      <c r="P978" s="4" t="s">
        <v>34</v>
      </c>
      <c r="Q978" s="10">
        <v>3.0</v>
      </c>
      <c r="R978" s="11">
        <f>Enduser_Deliverytime-Order_Create_Time</f>
        <v>5.345138889</v>
      </c>
      <c r="S978" s="11">
        <f>Enduser_Plan_Deliverytime-Order_Create_Time</f>
        <v>4.3125</v>
      </c>
      <c r="T978" s="11">
        <f>Enduser_Deliverytime-HubVN_Pickup_Time</f>
        <v>0.08263888889</v>
      </c>
      <c r="U978" s="12">
        <f>HubVN_Receiving_Time-HubCN_Pickup_Time</f>
        <v>3.001388889</v>
      </c>
      <c r="V978" s="12">
        <f>Plan_HubVN_Receiving_Time-Plan_HubCN_Pickup_Time</f>
        <v>3.503472222</v>
      </c>
      <c r="W978" s="4" t="s">
        <v>57</v>
      </c>
      <c r="X978" s="13" t="str">
        <f>IF(LEFT(Khu_Vực,4)="Quận","Quận","Huyện")</f>
        <v>Quận</v>
      </c>
      <c r="Y978" s="13" t="str">
        <f>IFS(Grossweight&lt;=1,"A",AND(1&lt;Grossweight,Grossweight&lt;=2),"B",AND(2&lt;Grossweight,Grossweight&lt;=3),"C",AND(3&lt;Grossweight,Grossweight&lt;=4),"D",Grossweight&gt;=4,"E")</f>
        <v>B</v>
      </c>
      <c r="Z97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19000</v>
      </c>
      <c r="AA978"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97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20900</v>
      </c>
      <c r="AC978" s="14">
        <f>IF(Carrier_2="ECLogistics",0.167,IF(Carrier_2="LogExpress",0.139,0.104))</f>
        <v>0.104</v>
      </c>
    </row>
    <row r="979" ht="15.75" customHeight="1">
      <c r="A979" s="15" t="s">
        <v>2864</v>
      </c>
      <c r="B979" s="15" t="s">
        <v>2865</v>
      </c>
      <c r="C979" s="15">
        <v>130419.0</v>
      </c>
      <c r="D979" s="15" t="str">
        <f>HubVN_ID</f>
        <v>LECVNLB</v>
      </c>
      <c r="E979" s="15">
        <v>3.0</v>
      </c>
      <c r="F979" s="15">
        <v>1.4</v>
      </c>
      <c r="G979" s="16" t="s">
        <v>2866</v>
      </c>
      <c r="H979" s="15" t="s">
        <v>32</v>
      </c>
      <c r="I979" s="17">
        <v>242000.0</v>
      </c>
      <c r="J979" s="18">
        <v>44648.78333333333</v>
      </c>
      <c r="K979" s="19">
        <v>44655.48333333333</v>
      </c>
      <c r="L979" s="18">
        <v>44655.75763888889</v>
      </c>
      <c r="M979" s="15"/>
      <c r="N979" s="21" t="s">
        <v>33</v>
      </c>
      <c r="O979" s="15">
        <v>0.0</v>
      </c>
      <c r="P979" s="15" t="s">
        <v>40</v>
      </c>
      <c r="Q979" s="22">
        <v>2.0</v>
      </c>
      <c r="R979" s="23">
        <f>Enduser_Deliverytime-Order_Create_Time</f>
        <v>6.974305556</v>
      </c>
      <c r="S979" s="23">
        <f>Enduser_Plan_Deliverytime-Order_Create_Time</f>
        <v>6.7</v>
      </c>
      <c r="T979" s="23">
        <f>Enduser_Deliverytime-HubVN_Pickup_Time</f>
        <v>0.1486111111</v>
      </c>
      <c r="U979" s="24">
        <f>HubVN_Receiving_Time-HubCN_Pickup_Time</f>
        <v>3.002083333</v>
      </c>
      <c r="V979" s="24">
        <f>Plan_HubVN_Receiving_Time-Plan_HubCN_Pickup_Time</f>
        <v>3.500694444</v>
      </c>
      <c r="W979" s="15" t="s">
        <v>787</v>
      </c>
      <c r="X979" s="25" t="str">
        <f>IF(LEFT(Khu_Vực,4)="Quận","Quận","Huyện")</f>
        <v>Huyện</v>
      </c>
      <c r="Y979" s="25" t="str">
        <f>IFS(Grossweight&lt;=1,"A",AND(1&lt;Grossweight,Grossweight&lt;=2),"B",AND(2&lt;Grossweight,Grossweight&lt;=3),"C",AND(3&lt;Grossweight,Grossweight&lt;=4),"D",Grossweight&gt;=4,"E")</f>
        <v>B</v>
      </c>
      <c r="Z97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35000</v>
      </c>
      <c r="AA97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97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14000</v>
      </c>
      <c r="AC979" s="26">
        <f>IF(Carrier_2="ECLogistics",0.167,IF(Carrier_2="LogExpress",0.139,0.104))</f>
        <v>0.167</v>
      </c>
    </row>
    <row r="980" ht="15.75" customHeight="1">
      <c r="A980" s="4" t="s">
        <v>2867</v>
      </c>
      <c r="B980" s="4" t="s">
        <v>2868</v>
      </c>
      <c r="C980" s="4">
        <v>130043.0</v>
      </c>
      <c r="D980" s="4" t="str">
        <f>HubVN_ID</f>
        <v>LECVNLB</v>
      </c>
      <c r="E980" s="4">
        <v>1.0</v>
      </c>
      <c r="F980" s="4">
        <v>1.7</v>
      </c>
      <c r="G980" s="5" t="s">
        <v>2869</v>
      </c>
      <c r="H980" s="4" t="s">
        <v>53</v>
      </c>
      <c r="I980" s="6">
        <v>0.0</v>
      </c>
      <c r="J980" s="7">
        <v>44649.13958333333</v>
      </c>
      <c r="K980" s="8">
        <v>44654.47083333333</v>
      </c>
      <c r="L980" s="7">
        <v>44655.475694444445</v>
      </c>
      <c r="M980" s="4"/>
      <c r="N980" s="9" t="s">
        <v>33</v>
      </c>
      <c r="O980" s="4">
        <v>0.0</v>
      </c>
      <c r="P980" s="4" t="s">
        <v>40</v>
      </c>
      <c r="Q980" s="10">
        <v>2.0</v>
      </c>
      <c r="R980" s="11">
        <f>Enduser_Deliverytime-Order_Create_Time</f>
        <v>6.336111111</v>
      </c>
      <c r="S980" s="11">
        <f>Enduser_Plan_Deliverytime-Order_Create_Time</f>
        <v>5.33125</v>
      </c>
      <c r="T980" s="11">
        <f>Enduser_Deliverytime-HubVN_Pickup_Time</f>
        <v>0.09861111111</v>
      </c>
      <c r="U980" s="12">
        <f>HubVN_Receiving_Time-HubCN_Pickup_Time</f>
        <v>3.002083333</v>
      </c>
      <c r="V980" s="12">
        <f>Plan_HubVN_Receiving_Time-Plan_HubCN_Pickup_Time</f>
        <v>1.504861111</v>
      </c>
      <c r="W980" s="4" t="s">
        <v>787</v>
      </c>
      <c r="X980" s="13" t="str">
        <f>IF(LEFT(Khu_Vực,4)="Quận","Quận","Huyện")</f>
        <v>Huyện</v>
      </c>
      <c r="Y980" s="13" t="str">
        <f>IFS(Grossweight&lt;=1,"A",AND(1&lt;Grossweight,Grossweight&lt;=2),"B",AND(2&lt;Grossweight,Grossweight&lt;=3),"C",AND(3&lt;Grossweight,Grossweight&lt;=4),"D",Grossweight&gt;=4,"E")</f>
        <v>B</v>
      </c>
      <c r="Z98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42500</v>
      </c>
      <c r="AA98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98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17000</v>
      </c>
      <c r="AC980" s="14">
        <f>IF(Carrier_2="ECLogistics",0.167,IF(Carrier_2="LogExpress",0.139,0.104))</f>
        <v>0.167</v>
      </c>
    </row>
    <row r="981" ht="15.75" customHeight="1">
      <c r="A981" s="15" t="s">
        <v>2870</v>
      </c>
      <c r="B981" s="15" t="s">
        <v>2871</v>
      </c>
      <c r="C981" s="15">
        <v>130171.0</v>
      </c>
      <c r="D981" s="15" t="str">
        <f>HubVN_ID</f>
        <v>LECVNTL</v>
      </c>
      <c r="E981" s="15">
        <v>3.0</v>
      </c>
      <c r="F981" s="15">
        <v>1.4</v>
      </c>
      <c r="G981" s="16" t="s">
        <v>2872</v>
      </c>
      <c r="H981" s="15" t="s">
        <v>32</v>
      </c>
      <c r="I981" s="17">
        <v>6000.0</v>
      </c>
      <c r="J981" s="18">
        <v>44645.87430555555</v>
      </c>
      <c r="K981" s="19">
        <v>44652.39722222222</v>
      </c>
      <c r="L981" s="18">
        <v>44652.71944444445</v>
      </c>
      <c r="M981" s="15"/>
      <c r="N981" s="21" t="s">
        <v>33</v>
      </c>
      <c r="O981" s="15">
        <v>0.0</v>
      </c>
      <c r="P981" s="15" t="s">
        <v>34</v>
      </c>
      <c r="Q981" s="22">
        <v>2.0</v>
      </c>
      <c r="R981" s="23">
        <f>Enduser_Deliverytime-Order_Create_Time</f>
        <v>6.845138889</v>
      </c>
      <c r="S981" s="23">
        <f>Enduser_Plan_Deliverytime-Order_Create_Time</f>
        <v>6.522916667</v>
      </c>
      <c r="T981" s="23">
        <f>Enduser_Deliverytime-HubVN_Pickup_Time</f>
        <v>0.07777777778</v>
      </c>
      <c r="U981" s="24">
        <f>HubVN_Receiving_Time-HubCN_Pickup_Time</f>
        <v>2.502777778</v>
      </c>
      <c r="V981" s="24">
        <f>Plan_HubVN_Receiving_Time-Plan_HubCN_Pickup_Time</f>
        <v>3.503472222</v>
      </c>
      <c r="W981" s="15" t="s">
        <v>41</v>
      </c>
      <c r="X981" s="25" t="str">
        <f>IF(LEFT(Khu_Vực,4)="Quận","Quận","Huyện")</f>
        <v>Huyện</v>
      </c>
      <c r="Y981" s="25" t="str">
        <f>IFS(Grossweight&lt;=1,"A",AND(1&lt;Grossweight,Grossweight&lt;=2),"B",AND(2&lt;Grossweight,Grossweight&lt;=3),"C",AND(3&lt;Grossweight,Grossweight&lt;=4),"D",Grossweight&gt;=4,"E")</f>
        <v>B</v>
      </c>
      <c r="Z98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14000</v>
      </c>
      <c r="AA98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98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14000</v>
      </c>
      <c r="AC981" s="26">
        <f>IF(Carrier_2="ECLogistics",0.167,IF(Carrier_2="LogExpress",0.139,0.104))</f>
        <v>0.167</v>
      </c>
    </row>
    <row r="982" ht="15.75" customHeight="1">
      <c r="A982" s="4" t="s">
        <v>2873</v>
      </c>
      <c r="B982" s="4" t="s">
        <v>66</v>
      </c>
      <c r="C982" s="4">
        <v>130421.0</v>
      </c>
      <c r="D982" s="4" t="str">
        <f>HubVN_ID</f>
        <v>LECVNLB</v>
      </c>
      <c r="E982" s="4">
        <v>2.0</v>
      </c>
      <c r="F982" s="4">
        <v>3.0</v>
      </c>
      <c r="G982" s="5" t="s">
        <v>2874</v>
      </c>
      <c r="H982" s="4" t="s">
        <v>32</v>
      </c>
      <c r="I982" s="6">
        <v>55800.0</v>
      </c>
      <c r="J982" s="7">
        <v>44647.71111111111</v>
      </c>
      <c r="K982" s="8">
        <v>44653.66875</v>
      </c>
      <c r="L982" s="7">
        <v>44654.43263888889</v>
      </c>
      <c r="M982" s="4"/>
      <c r="N982" s="9" t="s">
        <v>33</v>
      </c>
      <c r="O982" s="4">
        <v>0.0</v>
      </c>
      <c r="P982" s="4" t="s">
        <v>64</v>
      </c>
      <c r="Q982" s="10">
        <v>2.0</v>
      </c>
      <c r="R982" s="11">
        <f>Enduser_Deliverytime-Order_Create_Time</f>
        <v>6.721527778</v>
      </c>
      <c r="S982" s="11">
        <f>Enduser_Plan_Deliverytime-Order_Create_Time</f>
        <v>5.957638889</v>
      </c>
      <c r="T982" s="11">
        <f>Enduser_Deliverytime-HubVN_Pickup_Time</f>
        <v>0.08194444444</v>
      </c>
      <c r="U982" s="12">
        <f>HubVN_Receiving_Time-HubCN_Pickup_Time</f>
        <v>4.002777778</v>
      </c>
      <c r="V982" s="12">
        <f>Plan_HubVN_Receiving_Time-Plan_HubCN_Pickup_Time</f>
        <v>3.002777778</v>
      </c>
      <c r="W982" s="4" t="s">
        <v>97</v>
      </c>
      <c r="X982" s="13" t="str">
        <f>IF(LEFT(Khu_Vực,4)="Quận","Quận","Huyện")</f>
        <v>Quận</v>
      </c>
      <c r="Y982" s="13" t="str">
        <f>IFS(Grossweight&lt;=1,"A",AND(1&lt;Grossweight,Grossweight&lt;=2),"B",AND(2&lt;Grossweight,Grossweight&lt;=3),"C",AND(3&lt;Grossweight,Grossweight&lt;=4),"D",Grossweight&gt;=4,"E")</f>
        <v>C</v>
      </c>
      <c r="Z98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64000</v>
      </c>
      <c r="AA982"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98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30000</v>
      </c>
      <c r="AC982" s="14">
        <f>IF(Carrier_2="ECLogistics",0.167,IF(Carrier_2="LogExpress",0.139,0.104))</f>
        <v>0.167</v>
      </c>
    </row>
    <row r="983" ht="15.75" customHeight="1">
      <c r="A983" s="15" t="s">
        <v>2875</v>
      </c>
      <c r="B983" s="15" t="s">
        <v>2876</v>
      </c>
      <c r="C983" s="15">
        <v>130348.0</v>
      </c>
      <c r="D983" s="15" t="str">
        <f>HubVN_ID</f>
        <v>LECVNLB</v>
      </c>
      <c r="E983" s="15">
        <v>3.0</v>
      </c>
      <c r="F983" s="15">
        <v>1.1</v>
      </c>
      <c r="G983" s="16" t="s">
        <v>2877</v>
      </c>
      <c r="H983" s="15" t="s">
        <v>32</v>
      </c>
      <c r="I983" s="17">
        <v>55000.0</v>
      </c>
      <c r="J983" s="18">
        <v>44646.63611111111</v>
      </c>
      <c r="K983" s="19">
        <v>44651.51527777778</v>
      </c>
      <c r="L983" s="18">
        <v>44652.60138888889</v>
      </c>
      <c r="M983" s="15"/>
      <c r="N983" s="21" t="s">
        <v>33</v>
      </c>
      <c r="O983" s="15">
        <v>0.0</v>
      </c>
      <c r="P983" s="15" t="s">
        <v>34</v>
      </c>
      <c r="Q983" s="22">
        <v>3.0</v>
      </c>
      <c r="R983" s="23">
        <f>Enduser_Deliverytime-Order_Create_Time</f>
        <v>5.965277778</v>
      </c>
      <c r="S983" s="23">
        <f>Enduser_Plan_Deliverytime-Order_Create_Time</f>
        <v>4.879166667</v>
      </c>
      <c r="T983" s="23">
        <f>Enduser_Deliverytime-HubVN_Pickup_Time</f>
        <v>0.2055555556</v>
      </c>
      <c r="U983" s="24">
        <f>HubVN_Receiving_Time-HubCN_Pickup_Time</f>
        <v>5.000694444</v>
      </c>
      <c r="V983" s="24">
        <f>Plan_HubVN_Receiving_Time-Plan_HubCN_Pickup_Time</f>
        <v>2.00625</v>
      </c>
      <c r="W983" s="15" t="s">
        <v>679</v>
      </c>
      <c r="X983" s="25" t="str">
        <f>IF(LEFT(Khu_Vực,4)="Quận","Quận","Huyện")</f>
        <v>Huyện</v>
      </c>
      <c r="Y983" s="25" t="str">
        <f>IFS(Grossweight&lt;=1,"A",AND(1&lt;Grossweight,Grossweight&lt;=2),"B",AND(2&lt;Grossweight,Grossweight&lt;=3),"C",AND(3&lt;Grossweight,Grossweight&lt;=4),"D",Grossweight&gt;=4,"E")</f>
        <v>B</v>
      </c>
      <c r="Z98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11000</v>
      </c>
      <c r="AA98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98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11000</v>
      </c>
      <c r="AC983" s="26">
        <f>IF(Carrier_2="ECLogistics",0.167,IF(Carrier_2="LogExpress",0.139,0.104))</f>
        <v>0.167</v>
      </c>
    </row>
    <row r="984" ht="15.75" customHeight="1">
      <c r="A984" s="4" t="s">
        <v>2878</v>
      </c>
      <c r="B984" s="4" t="s">
        <v>2879</v>
      </c>
      <c r="C984" s="4">
        <v>130116.0</v>
      </c>
      <c r="D984" s="4" t="str">
        <f>HubVN_ID</f>
        <v>LECVNTL</v>
      </c>
      <c r="E984" s="4">
        <v>5.0</v>
      </c>
      <c r="F984" s="4">
        <v>1.8</v>
      </c>
      <c r="G984" s="5" t="s">
        <v>2880</v>
      </c>
      <c r="H984" s="4" t="s">
        <v>32</v>
      </c>
      <c r="I984" s="6">
        <v>77300.0</v>
      </c>
      <c r="J984" s="7">
        <v>44647.85902777778</v>
      </c>
      <c r="K984" s="8">
        <v>44652.38055555556</v>
      </c>
      <c r="L984" s="7">
        <v>44653.427777777775</v>
      </c>
      <c r="M984" s="4"/>
      <c r="N984" s="9" t="s">
        <v>33</v>
      </c>
      <c r="O984" s="4">
        <v>0.0</v>
      </c>
      <c r="P984" s="4" t="s">
        <v>64</v>
      </c>
      <c r="Q984" s="10">
        <v>3.0</v>
      </c>
      <c r="R984" s="11">
        <f>Enduser_Deliverytime-Order_Create_Time</f>
        <v>5.56875</v>
      </c>
      <c r="S984" s="11">
        <f>Enduser_Plan_Deliverytime-Order_Create_Time</f>
        <v>4.521527778</v>
      </c>
      <c r="T984" s="11">
        <f>Enduser_Deliverytime-HubVN_Pickup_Time</f>
        <v>0.08125</v>
      </c>
      <c r="U984" s="12">
        <f>HubVN_Receiving_Time-HubCN_Pickup_Time</f>
        <v>2.004166667</v>
      </c>
      <c r="V984" s="12">
        <f>Plan_HubVN_Receiving_Time-Plan_HubCN_Pickup_Time</f>
        <v>3.505555556</v>
      </c>
      <c r="W984" s="4" t="s">
        <v>41</v>
      </c>
      <c r="X984" s="13" t="str">
        <f>IF(LEFT(Khu_Vực,4)="Quận","Quận","Huyện")</f>
        <v>Huyện</v>
      </c>
      <c r="Y984" s="13" t="str">
        <f>IFS(Grossweight&lt;=1,"A",AND(1&lt;Grossweight,Grossweight&lt;=2),"B",AND(2&lt;Grossweight,Grossweight&lt;=3),"C",AND(3&lt;Grossweight,Grossweight&lt;=4),"D",Grossweight&gt;=4,"E")</f>
        <v>B</v>
      </c>
      <c r="Z98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19800</v>
      </c>
      <c r="AA98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98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18000</v>
      </c>
      <c r="AC984" s="14">
        <f>IF(Carrier_2="ECLogistics",0.167,IF(Carrier_2="LogExpress",0.139,0.104))</f>
        <v>0.167</v>
      </c>
    </row>
    <row r="985" ht="15.75" customHeight="1">
      <c r="A985" s="15" t="s">
        <v>2881</v>
      </c>
      <c r="B985" s="15" t="s">
        <v>442</v>
      </c>
      <c r="C985" s="15">
        <v>130429.0</v>
      </c>
      <c r="D985" s="15" t="str">
        <f>HubVN_ID</f>
        <v>LECVNLB</v>
      </c>
      <c r="E985" s="15">
        <v>4.0</v>
      </c>
      <c r="F985" s="15">
        <v>1.8</v>
      </c>
      <c r="G985" s="16" t="s">
        <v>2882</v>
      </c>
      <c r="H985" s="15" t="s">
        <v>32</v>
      </c>
      <c r="I985" s="17">
        <v>10000.0</v>
      </c>
      <c r="J985" s="18">
        <v>44648.788194444445</v>
      </c>
      <c r="K985" s="19">
        <v>44655.41458333333</v>
      </c>
      <c r="L985" s="18">
        <v>44655.75347222222</v>
      </c>
      <c r="M985" s="15"/>
      <c r="N985" s="21" t="s">
        <v>33</v>
      </c>
      <c r="O985" s="15">
        <v>0.0</v>
      </c>
      <c r="P985" s="15" t="s">
        <v>40</v>
      </c>
      <c r="Q985" s="22">
        <v>2.0</v>
      </c>
      <c r="R985" s="23">
        <f>Enduser_Deliverytime-Order_Create_Time</f>
        <v>6.965277778</v>
      </c>
      <c r="S985" s="23">
        <f>Enduser_Plan_Deliverytime-Order_Create_Time</f>
        <v>6.626388889</v>
      </c>
      <c r="T985" s="23">
        <f>Enduser_Deliverytime-HubVN_Pickup_Time</f>
        <v>0.1430555555</v>
      </c>
      <c r="U985" s="24">
        <f>HubVN_Receiving_Time-HubCN_Pickup_Time</f>
        <v>3.000694444</v>
      </c>
      <c r="V985" s="24">
        <f>Plan_HubVN_Receiving_Time-Plan_HubCN_Pickup_Time</f>
        <v>2.005555556</v>
      </c>
      <c r="W985" s="15" t="s">
        <v>97</v>
      </c>
      <c r="X985" s="25" t="str">
        <f>IF(LEFT(Khu_Vực,4)="Quận","Quận","Huyện")</f>
        <v>Quận</v>
      </c>
      <c r="Y985" s="25" t="str">
        <f>IFS(Grossweight&lt;=1,"A",AND(1&lt;Grossweight,Grossweight&lt;=2),"B",AND(2&lt;Grossweight,Grossweight&lt;=3),"C",AND(3&lt;Grossweight,Grossweight&lt;=4),"D",Grossweight&gt;=4,"E")</f>
        <v>B</v>
      </c>
      <c r="Z98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36000</v>
      </c>
      <c r="AA985"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98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19800</v>
      </c>
      <c r="AC985" s="26">
        <f>IF(Carrier_2="ECLogistics",0.167,IF(Carrier_2="LogExpress",0.139,0.104))</f>
        <v>0.104</v>
      </c>
    </row>
    <row r="986" ht="15.75" customHeight="1">
      <c r="A986" s="4" t="s">
        <v>2883</v>
      </c>
      <c r="B986" s="4" t="s">
        <v>2884</v>
      </c>
      <c r="C986" s="4">
        <v>130424.0</v>
      </c>
      <c r="D986" s="4" t="str">
        <f>HubVN_ID</f>
        <v>LECVNHĐ</v>
      </c>
      <c r="E986" s="4">
        <v>1.0</v>
      </c>
      <c r="F986" s="4">
        <v>1.5</v>
      </c>
      <c r="G986" s="5" t="s">
        <v>2885</v>
      </c>
      <c r="H986" s="4" t="s">
        <v>32</v>
      </c>
      <c r="I986" s="6">
        <v>321800.0</v>
      </c>
      <c r="J986" s="7">
        <v>44646.57986111111</v>
      </c>
      <c r="K986" s="8">
        <v>44651.45625</v>
      </c>
      <c r="L986" s="7">
        <v>44652.461805555555</v>
      </c>
      <c r="M986" s="4"/>
      <c r="N986" s="9" t="s">
        <v>33</v>
      </c>
      <c r="O986" s="4">
        <v>0.0</v>
      </c>
      <c r="P986" s="4" t="s">
        <v>40</v>
      </c>
      <c r="Q986" s="10">
        <v>3.0</v>
      </c>
      <c r="R986" s="11">
        <f>Enduser_Deliverytime-Order_Create_Time</f>
        <v>5.881944444</v>
      </c>
      <c r="S986" s="11">
        <f>Enduser_Plan_Deliverytime-Order_Create_Time</f>
        <v>4.876388889</v>
      </c>
      <c r="T986" s="11">
        <f>Enduser_Deliverytime-HubVN_Pickup_Time</f>
        <v>0.1194444444</v>
      </c>
      <c r="U986" s="12">
        <f>HubVN_Receiving_Time-HubCN_Pickup_Time</f>
        <v>5.004861111</v>
      </c>
      <c r="V986" s="12">
        <f>Plan_HubVN_Receiving_Time-Plan_HubCN_Pickup_Time</f>
        <v>1.503472222</v>
      </c>
      <c r="W986" s="4" t="s">
        <v>137</v>
      </c>
      <c r="X986" s="13" t="str">
        <f>IF(LEFT(Khu_Vực,4)="Quận","Quận","Huyện")</f>
        <v>Quận</v>
      </c>
      <c r="Y986" s="13" t="str">
        <f>IFS(Grossweight&lt;=1,"A",AND(1&lt;Grossweight,Grossweight&lt;=2),"B",AND(2&lt;Grossweight,Grossweight&lt;=3),"C",AND(3&lt;Grossweight,Grossweight&lt;=4),"D",Grossweight&gt;=4,"E")</f>
        <v>B</v>
      </c>
      <c r="Z98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30000</v>
      </c>
      <c r="AA986"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98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16500</v>
      </c>
      <c r="AC986" s="14">
        <f>IF(Carrier_2="ECLogistics",0.167,IF(Carrier_2="LogExpress",0.139,0.104))</f>
        <v>0.104</v>
      </c>
    </row>
    <row r="987" ht="15.75" customHeight="1">
      <c r="A987" s="15" t="s">
        <v>2886</v>
      </c>
      <c r="B987" s="15" t="s">
        <v>2887</v>
      </c>
      <c r="C987" s="15">
        <v>130418.0</v>
      </c>
      <c r="D987" s="15" t="str">
        <f>HubVN_ID</f>
        <v>LECVNTL</v>
      </c>
      <c r="E987" s="15">
        <v>2.0</v>
      </c>
      <c r="F987" s="15">
        <v>1.1</v>
      </c>
      <c r="G987" s="16" t="s">
        <v>2888</v>
      </c>
      <c r="H987" s="15" t="s">
        <v>32</v>
      </c>
      <c r="I987" s="17">
        <v>202000.0</v>
      </c>
      <c r="J987" s="18">
        <v>44647.870833333334</v>
      </c>
      <c r="K987" s="19">
        <v>44653.63611111111</v>
      </c>
      <c r="L987" s="18">
        <v>44653.80625</v>
      </c>
      <c r="M987" s="15"/>
      <c r="N987" s="21" t="s">
        <v>33</v>
      </c>
      <c r="O987" s="15">
        <v>0.0</v>
      </c>
      <c r="P987" s="15" t="s">
        <v>40</v>
      </c>
      <c r="Q987" s="22">
        <v>3.0</v>
      </c>
      <c r="R987" s="23">
        <f>Enduser_Deliverytime-Order_Create_Time</f>
        <v>5.935416667</v>
      </c>
      <c r="S987" s="23">
        <f>Enduser_Plan_Deliverytime-Order_Create_Time</f>
        <v>5.765277778</v>
      </c>
      <c r="T987" s="23">
        <f>Enduser_Deliverytime-HubVN_Pickup_Time</f>
        <v>0.1680555556</v>
      </c>
      <c r="U987" s="24">
        <f>HubVN_Receiving_Time-HubCN_Pickup_Time</f>
        <v>4.001388889</v>
      </c>
      <c r="V987" s="24">
        <f>Plan_HubVN_Receiving_Time-Plan_HubCN_Pickup_Time</f>
        <v>3.503472222</v>
      </c>
      <c r="W987" s="15" t="s">
        <v>41</v>
      </c>
      <c r="X987" s="25" t="str">
        <f>IF(LEFT(Khu_Vực,4)="Quận","Quận","Huyện")</f>
        <v>Huyện</v>
      </c>
      <c r="Y987" s="25" t="str">
        <f>IFS(Grossweight&lt;=1,"A",AND(1&lt;Grossweight,Grossweight&lt;=2),"B",AND(2&lt;Grossweight,Grossweight&lt;=3),"C",AND(3&lt;Grossweight,Grossweight&lt;=4),"D",Grossweight&gt;=4,"E")</f>
        <v>B</v>
      </c>
      <c r="Z98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27500</v>
      </c>
      <c r="AA987"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98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11000</v>
      </c>
      <c r="AC987" s="26">
        <f>IF(Carrier_2="ECLogistics",0.167,IF(Carrier_2="LogExpress",0.139,0.104))</f>
        <v>0.167</v>
      </c>
    </row>
    <row r="988" ht="15.75" customHeight="1">
      <c r="A988" s="4" t="s">
        <v>2889</v>
      </c>
      <c r="B988" s="4" t="s">
        <v>2890</v>
      </c>
      <c r="C988" s="4">
        <v>130401.0</v>
      </c>
      <c r="D988" s="4" t="str">
        <f>HubVN_ID</f>
        <v>LECVNTL</v>
      </c>
      <c r="E988" s="4">
        <v>2.0</v>
      </c>
      <c r="F988" s="4">
        <v>1.0</v>
      </c>
      <c r="G988" s="5" t="s">
        <v>2891</v>
      </c>
      <c r="H988" s="4" t="s">
        <v>53</v>
      </c>
      <c r="I988" s="6">
        <v>0.0</v>
      </c>
      <c r="J988" s="7">
        <v>44648.36041666667</v>
      </c>
      <c r="K988" s="8">
        <v>44654.62569444445</v>
      </c>
      <c r="L988" s="7">
        <v>44655.73888888889</v>
      </c>
      <c r="M988" s="4"/>
      <c r="N988" s="9" t="s">
        <v>33</v>
      </c>
      <c r="O988" s="4">
        <v>0.0</v>
      </c>
      <c r="P988" s="4" t="s">
        <v>34</v>
      </c>
      <c r="Q988" s="10">
        <v>1.0</v>
      </c>
      <c r="R988" s="11">
        <f>Enduser_Deliverytime-Order_Create_Time</f>
        <v>7.378472222</v>
      </c>
      <c r="S988" s="11">
        <f>Enduser_Plan_Deliverytime-Order_Create_Time</f>
        <v>6.265277778</v>
      </c>
      <c r="T988" s="11">
        <f>Enduser_Deliverytime-HubVN_Pickup_Time</f>
        <v>0.08125</v>
      </c>
      <c r="U988" s="12">
        <f>HubVN_Receiving_Time-HubCN_Pickup_Time</f>
        <v>3.00625</v>
      </c>
      <c r="V988" s="12">
        <f>Plan_HubVN_Receiving_Time-Plan_HubCN_Pickup_Time</f>
        <v>3.500694444</v>
      </c>
      <c r="W988" s="4" t="s">
        <v>49</v>
      </c>
      <c r="X988" s="13" t="str">
        <f>IF(LEFT(Khu_Vực,4)="Quận","Quận","Huyện")</f>
        <v>Quận</v>
      </c>
      <c r="Y988" s="13" t="str">
        <f>IFS(Grossweight&lt;=1,"A",AND(1&lt;Grossweight,Grossweight&lt;=2),"B",AND(2&lt;Grossweight,Grossweight&lt;=3),"C",AND(3&lt;Grossweight,Grossweight&lt;=4),"D",Grossweight&gt;=4,"E")</f>
        <v>A</v>
      </c>
      <c r="Z98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10000</v>
      </c>
      <c r="AA988"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98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988" s="14">
        <f>IF(Carrier_2="ECLogistics",0.167,IF(Carrier_2="LogExpress",0.139,0.104))</f>
        <v>0.139</v>
      </c>
    </row>
    <row r="989" ht="15.75" customHeight="1">
      <c r="A989" s="15" t="s">
        <v>2892</v>
      </c>
      <c r="B989" s="15" t="s">
        <v>2893</v>
      </c>
      <c r="C989" s="15">
        <v>130164.0</v>
      </c>
      <c r="D989" s="15" t="str">
        <f>HubVN_ID</f>
        <v>LECVNLB</v>
      </c>
      <c r="E989" s="15">
        <v>5.0</v>
      </c>
      <c r="F989" s="15">
        <v>3.4</v>
      </c>
      <c r="G989" s="16" t="s">
        <v>2894</v>
      </c>
      <c r="H989" s="15" t="s">
        <v>32</v>
      </c>
      <c r="I989" s="17">
        <v>15900.0</v>
      </c>
      <c r="J989" s="18">
        <v>44647.32847222222</v>
      </c>
      <c r="K989" s="19">
        <v>44652.39861111111</v>
      </c>
      <c r="L989" s="18">
        <v>44652.861805555556</v>
      </c>
      <c r="M989" s="15"/>
      <c r="N989" s="21" t="s">
        <v>33</v>
      </c>
      <c r="O989" s="15">
        <v>0.0</v>
      </c>
      <c r="P989" s="15" t="s">
        <v>34</v>
      </c>
      <c r="Q989" s="22">
        <v>3.0</v>
      </c>
      <c r="R989" s="23">
        <f>Enduser_Deliverytime-Order_Create_Time</f>
        <v>5.533333333</v>
      </c>
      <c r="S989" s="23">
        <f>Enduser_Plan_Deliverytime-Order_Create_Time</f>
        <v>5.070138889</v>
      </c>
      <c r="T989" s="23">
        <f>Enduser_Deliverytime-HubVN_Pickup_Time</f>
        <v>0.2472222222</v>
      </c>
      <c r="U989" s="24">
        <f>HubVN_Receiving_Time-HubCN_Pickup_Time</f>
        <v>2.500694444</v>
      </c>
      <c r="V989" s="24">
        <f>Plan_HubVN_Receiving_Time-Plan_HubCN_Pickup_Time</f>
        <v>3.004861111</v>
      </c>
      <c r="W989" s="15" t="s">
        <v>57</v>
      </c>
      <c r="X989" s="25" t="str">
        <f>IF(LEFT(Khu_Vực,4)="Quận","Quận","Huyện")</f>
        <v>Quận</v>
      </c>
      <c r="Y989" s="25" t="str">
        <f>IFS(Grossweight&lt;=1,"A",AND(1&lt;Grossweight,Grossweight&lt;=2),"B",AND(2&lt;Grossweight,Grossweight&lt;=3),"C",AND(3&lt;Grossweight,Grossweight&lt;=4),"D",Grossweight&gt;=4,"E")</f>
        <v>D</v>
      </c>
      <c r="Z98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34000</v>
      </c>
      <c r="AA98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98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34000</v>
      </c>
      <c r="AC989" s="26">
        <f>IF(Carrier_2="ECLogistics",0.167,IF(Carrier_2="LogExpress",0.139,0.104))</f>
        <v>0.167</v>
      </c>
    </row>
    <row r="990" ht="15.75" customHeight="1">
      <c r="A990" s="4" t="s">
        <v>2895</v>
      </c>
      <c r="B990" s="4" t="s">
        <v>1839</v>
      </c>
      <c r="C990" s="4">
        <v>130017.0</v>
      </c>
      <c r="D990" s="4" t="str">
        <f>HubVN_ID</f>
        <v>LECVNLB</v>
      </c>
      <c r="E990" s="4">
        <v>2.0</v>
      </c>
      <c r="F990" s="4">
        <v>4.8</v>
      </c>
      <c r="G990" s="5" t="s">
        <v>2896</v>
      </c>
      <c r="H990" s="4" t="s">
        <v>32</v>
      </c>
      <c r="I990" s="6">
        <v>18700.0</v>
      </c>
      <c r="J990" s="7">
        <v>44649.450694444444</v>
      </c>
      <c r="K990" s="8">
        <v>44653.68402777778</v>
      </c>
      <c r="L990" s="7">
        <v>44654.42569444444</v>
      </c>
      <c r="M990" s="4"/>
      <c r="N990" s="9" t="s">
        <v>33</v>
      </c>
      <c r="O990" s="4">
        <v>0.0</v>
      </c>
      <c r="P990" s="4" t="s">
        <v>64</v>
      </c>
      <c r="Q990" s="10">
        <v>3.0</v>
      </c>
      <c r="R990" s="11">
        <f>Enduser_Deliverytime-Order_Create_Time</f>
        <v>4.975</v>
      </c>
      <c r="S990" s="11">
        <f>Enduser_Plan_Deliverytime-Order_Create_Time</f>
        <v>4.233333333</v>
      </c>
      <c r="T990" s="11">
        <f>Enduser_Deliverytime-HubVN_Pickup_Time</f>
        <v>0.04097222222</v>
      </c>
      <c r="U990" s="12">
        <f>HubVN_Receiving_Time-HubCN_Pickup_Time</f>
        <v>4.001388889</v>
      </c>
      <c r="V990" s="12">
        <f>Plan_HubVN_Receiving_Time-Plan_HubCN_Pickup_Time</f>
        <v>3.501388889</v>
      </c>
      <c r="W990" s="4" t="s">
        <v>120</v>
      </c>
      <c r="X990" s="13" t="str">
        <f>IF(LEFT(Khu_Vực,4)="Quận","Quận","Huyện")</f>
        <v>Quận</v>
      </c>
      <c r="Y990" s="13" t="str">
        <f>IFS(Grossweight&lt;=1,"A",AND(1&lt;Grossweight,Grossweight&lt;=2),"B",AND(2&lt;Grossweight,Grossweight&lt;=3),"C",AND(3&lt;Grossweight,Grossweight&lt;=4),"D",Grossweight&gt;=4,"E")</f>
        <v>E</v>
      </c>
      <c r="Z99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74800</v>
      </c>
      <c r="AA99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99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48000</v>
      </c>
      <c r="AC990" s="14">
        <f>IF(Carrier_2="ECLogistics",0.167,IF(Carrier_2="LogExpress",0.139,0.104))</f>
        <v>0.167</v>
      </c>
    </row>
    <row r="991" ht="15.75" customHeight="1">
      <c r="A991" s="15" t="s">
        <v>2897</v>
      </c>
      <c r="B991" s="15" t="s">
        <v>1603</v>
      </c>
      <c r="C991" s="15">
        <v>130407.0</v>
      </c>
      <c r="D991" s="15" t="str">
        <f>HubVN_ID</f>
        <v>LECVNHĐ</v>
      </c>
      <c r="E991" s="15">
        <v>2.0</v>
      </c>
      <c r="F991" s="15">
        <v>1.3</v>
      </c>
      <c r="G991" s="16" t="s">
        <v>2898</v>
      </c>
      <c r="H991" s="15" t="s">
        <v>32</v>
      </c>
      <c r="I991" s="17">
        <v>349000.0</v>
      </c>
      <c r="J991" s="18">
        <v>44646.84027777778</v>
      </c>
      <c r="K991" s="19">
        <v>44652.70763888889</v>
      </c>
      <c r="L991" s="18">
        <v>44652.86875</v>
      </c>
      <c r="M991" s="15"/>
      <c r="N991" s="21" t="s">
        <v>33</v>
      </c>
      <c r="O991" s="15">
        <v>0.0</v>
      </c>
      <c r="P991" s="15" t="s">
        <v>34</v>
      </c>
      <c r="Q991" s="22">
        <v>2.0</v>
      </c>
      <c r="R991" s="23">
        <f>Enduser_Deliverytime-Order_Create_Time</f>
        <v>6.028472222</v>
      </c>
      <c r="S991" s="23">
        <f>Enduser_Plan_Deliverytime-Order_Create_Time</f>
        <v>5.867361111</v>
      </c>
      <c r="T991" s="23">
        <f>Enduser_Deliverytime-HubVN_Pickup_Time</f>
        <v>0.2458333333</v>
      </c>
      <c r="U991" s="24">
        <f>HubVN_Receiving_Time-HubCN_Pickup_Time</f>
        <v>3.00625</v>
      </c>
      <c r="V991" s="24">
        <f>Plan_HubVN_Receiving_Time-Plan_HubCN_Pickup_Time</f>
        <v>3.003472222</v>
      </c>
      <c r="W991" s="15" t="s">
        <v>137</v>
      </c>
      <c r="X991" s="25" t="str">
        <f>IF(LEFT(Khu_Vực,4)="Quận","Quận","Huyện")</f>
        <v>Quận</v>
      </c>
      <c r="Y991" s="25" t="str">
        <f>IFS(Grossweight&lt;=1,"A",AND(1&lt;Grossweight,Grossweight&lt;=2),"B",AND(2&lt;Grossweight,Grossweight&lt;=3),"C",AND(3&lt;Grossweight,Grossweight&lt;=4),"D",Grossweight&gt;=4,"E")</f>
        <v>B</v>
      </c>
      <c r="Z99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13000</v>
      </c>
      <c r="AA991"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99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14300</v>
      </c>
      <c r="AC991" s="26">
        <f>IF(Carrier_2="ECLogistics",0.167,IF(Carrier_2="LogExpress",0.139,0.104))</f>
        <v>0.104</v>
      </c>
    </row>
    <row r="992" ht="15.75" customHeight="1">
      <c r="A992" s="4" t="s">
        <v>2899</v>
      </c>
      <c r="B992" s="4" t="s">
        <v>2900</v>
      </c>
      <c r="C992" s="4">
        <v>130165.0</v>
      </c>
      <c r="D992" s="4" t="str">
        <f>HubVN_ID</f>
        <v>LECVNLB</v>
      </c>
      <c r="E992" s="4">
        <v>3.0</v>
      </c>
      <c r="F992" s="4">
        <v>2.7</v>
      </c>
      <c r="G992" s="5" t="s">
        <v>2901</v>
      </c>
      <c r="H992" s="4" t="s">
        <v>32</v>
      </c>
      <c r="I992" s="6">
        <v>111000.0</v>
      </c>
      <c r="J992" s="7">
        <v>44645.842361111114</v>
      </c>
      <c r="K992" s="8">
        <v>44652.66111111111</v>
      </c>
      <c r="L992" s="7">
        <v>44652.70694444444</v>
      </c>
      <c r="M992" s="4"/>
      <c r="N992" s="9" t="s">
        <v>33</v>
      </c>
      <c r="O992" s="4">
        <v>0.0</v>
      </c>
      <c r="P992" s="4" t="s">
        <v>34</v>
      </c>
      <c r="Q992" s="10">
        <v>2.0</v>
      </c>
      <c r="R992" s="11">
        <f>Enduser_Deliverytime-Order_Create_Time</f>
        <v>6.864583333</v>
      </c>
      <c r="S992" s="11">
        <f>Enduser_Plan_Deliverytime-Order_Create_Time</f>
        <v>6.81875</v>
      </c>
      <c r="T992" s="11">
        <f>Enduser_Deliverytime-HubVN_Pickup_Time</f>
        <v>0.07847222222</v>
      </c>
      <c r="U992" s="12">
        <f>HubVN_Receiving_Time-HubCN_Pickup_Time</f>
        <v>2.50625</v>
      </c>
      <c r="V992" s="12">
        <f>Plan_HubVN_Receiving_Time-Plan_HubCN_Pickup_Time</f>
        <v>1.504861111</v>
      </c>
      <c r="W992" s="4" t="s">
        <v>93</v>
      </c>
      <c r="X992" s="13" t="str">
        <f>IF(LEFT(Khu_Vực,4)="Quận","Quận","Huyện")</f>
        <v>Quận</v>
      </c>
      <c r="Y992" s="13" t="str">
        <f>IFS(Grossweight&lt;=1,"A",AND(1&lt;Grossweight,Grossweight&lt;=2),"B",AND(2&lt;Grossweight,Grossweight&lt;=3),"C",AND(3&lt;Grossweight,Grossweight&lt;=4),"D",Grossweight&gt;=4,"E")</f>
        <v>C</v>
      </c>
      <c r="Z99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27000</v>
      </c>
      <c r="AA992"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99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27000</v>
      </c>
      <c r="AC992" s="14">
        <f>IF(Carrier_2="ECLogistics",0.167,IF(Carrier_2="LogExpress",0.139,0.104))</f>
        <v>0.167</v>
      </c>
    </row>
    <row r="993" ht="15.75" customHeight="1">
      <c r="A993" s="15" t="s">
        <v>2902</v>
      </c>
      <c r="B993" s="15" t="s">
        <v>2903</v>
      </c>
      <c r="C993" s="15">
        <v>130458.0</v>
      </c>
      <c r="D993" s="15" t="str">
        <f>HubVN_ID</f>
        <v>LECVNLB</v>
      </c>
      <c r="E993" s="15">
        <v>2.0</v>
      </c>
      <c r="F993" s="15">
        <v>3.7</v>
      </c>
      <c r="G993" s="16" t="s">
        <v>2904</v>
      </c>
      <c r="H993" s="15" t="s">
        <v>32</v>
      </c>
      <c r="I993" s="17">
        <v>4000.0</v>
      </c>
      <c r="J993" s="18">
        <v>44647.720138888886</v>
      </c>
      <c r="K993" s="19">
        <v>44652.40625</v>
      </c>
      <c r="L993" s="18">
        <v>44653.47777777778</v>
      </c>
      <c r="M993" s="15"/>
      <c r="N993" s="21" t="s">
        <v>33</v>
      </c>
      <c r="O993" s="15">
        <v>0.0</v>
      </c>
      <c r="P993" s="15" t="s">
        <v>40</v>
      </c>
      <c r="Q993" s="22">
        <v>3.0</v>
      </c>
      <c r="R993" s="23">
        <f>Enduser_Deliverytime-Order_Create_Time</f>
        <v>5.757638889</v>
      </c>
      <c r="S993" s="23">
        <f>Enduser_Plan_Deliverytime-Order_Create_Time</f>
        <v>4.686111111</v>
      </c>
      <c r="T993" s="23">
        <f>Enduser_Deliverytime-HubVN_Pickup_Time</f>
        <v>0.1229166667</v>
      </c>
      <c r="U993" s="24">
        <f>HubVN_Receiving_Time-HubCN_Pickup_Time</f>
        <v>3.005555556</v>
      </c>
      <c r="V993" s="24">
        <f>Plan_HubVN_Receiving_Time-Plan_HubCN_Pickup_Time</f>
        <v>1.500694444</v>
      </c>
      <c r="W993" s="15" t="s">
        <v>57</v>
      </c>
      <c r="X993" s="25" t="str">
        <f>IF(LEFT(Khu_Vực,4)="Quận","Quận","Huyện")</f>
        <v>Quận</v>
      </c>
      <c r="Y993" s="25" t="str">
        <f>IFS(Grossweight&lt;=1,"A",AND(1&lt;Grossweight,Grossweight&lt;=2),"B",AND(2&lt;Grossweight,Grossweight&lt;=3),"C",AND(3&lt;Grossweight,Grossweight&lt;=4),"D",Grossweight&gt;=4,"E")</f>
        <v>D</v>
      </c>
      <c r="Z99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61750</v>
      </c>
      <c r="AA99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99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37000</v>
      </c>
      <c r="AC993" s="26">
        <f>IF(Carrier_2="ECLogistics",0.167,IF(Carrier_2="LogExpress",0.139,0.104))</f>
        <v>0.167</v>
      </c>
    </row>
    <row r="994" ht="15.75" customHeight="1">
      <c r="A994" s="4" t="s">
        <v>2905</v>
      </c>
      <c r="B994" s="4" t="s">
        <v>2906</v>
      </c>
      <c r="C994" s="4">
        <v>130166.0</v>
      </c>
      <c r="D994" s="4" t="str">
        <f>HubVN_ID</f>
        <v>LECVNLB</v>
      </c>
      <c r="E994" s="4">
        <v>3.0</v>
      </c>
      <c r="F994" s="4">
        <v>2.0</v>
      </c>
      <c r="G994" s="5" t="s">
        <v>2907</v>
      </c>
      <c r="H994" s="4" t="s">
        <v>53</v>
      </c>
      <c r="I994" s="6">
        <v>0.0</v>
      </c>
      <c r="J994" s="7">
        <v>44644.72152777778</v>
      </c>
      <c r="K994" s="8">
        <v>44651.430555555555</v>
      </c>
      <c r="L994" s="7">
        <v>44652.4875</v>
      </c>
      <c r="M994" s="4"/>
      <c r="N994" s="9" t="s">
        <v>33</v>
      </c>
      <c r="O994" s="4">
        <v>0.0</v>
      </c>
      <c r="P994" s="4" t="s">
        <v>40</v>
      </c>
      <c r="Q994" s="10">
        <v>1.0</v>
      </c>
      <c r="R994" s="11">
        <f>Enduser_Deliverytime-Order_Create_Time</f>
        <v>7.765972222</v>
      </c>
      <c r="S994" s="11">
        <f>Enduser_Plan_Deliverytime-Order_Create_Time</f>
        <v>6.709027778</v>
      </c>
      <c r="T994" s="11">
        <f>Enduser_Deliverytime-HubVN_Pickup_Time</f>
        <v>0.1229166667</v>
      </c>
      <c r="U994" s="12">
        <f>HubVN_Receiving_Time-HubCN_Pickup_Time</f>
        <v>3.000694444</v>
      </c>
      <c r="V994" s="12">
        <f>Plan_HubVN_Receiving_Time-Plan_HubCN_Pickup_Time</f>
        <v>3.500694444</v>
      </c>
      <c r="W994" s="4" t="s">
        <v>57</v>
      </c>
      <c r="X994" s="13" t="str">
        <f>IF(LEFT(Khu_Vực,4)="Quận","Quận","Huyện")</f>
        <v>Quận</v>
      </c>
      <c r="Y994" s="13" t="str">
        <f>IFS(Grossweight&lt;=1,"A",AND(1&lt;Grossweight,Grossweight&lt;=2),"B",AND(2&lt;Grossweight,Grossweight&lt;=3),"C",AND(3&lt;Grossweight,Grossweight&lt;=4),"D",Grossweight&gt;=4,"E")</f>
        <v>B</v>
      </c>
      <c r="Z99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40000</v>
      </c>
      <c r="AA994"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99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22000</v>
      </c>
      <c r="AC994" s="14">
        <f>IF(Carrier_2="ECLogistics",0.167,IF(Carrier_2="LogExpress",0.139,0.104))</f>
        <v>0.104</v>
      </c>
    </row>
    <row r="995" ht="15.75" customHeight="1">
      <c r="A995" s="15" t="s">
        <v>2908</v>
      </c>
      <c r="B995" s="15" t="s">
        <v>2909</v>
      </c>
      <c r="C995" s="15">
        <v>130324.0</v>
      </c>
      <c r="D995" s="15" t="str">
        <f>HubVN_ID</f>
        <v>LECVNHĐ</v>
      </c>
      <c r="E995" s="15">
        <v>5.0</v>
      </c>
      <c r="F995" s="15">
        <v>2.9</v>
      </c>
      <c r="G995" s="16" t="s">
        <v>2910</v>
      </c>
      <c r="H995" s="15" t="s">
        <v>32</v>
      </c>
      <c r="I995" s="17">
        <v>298900.0</v>
      </c>
      <c r="J995" s="18">
        <v>44647.26944444444</v>
      </c>
      <c r="K995" s="19">
        <v>44652.70277777778</v>
      </c>
      <c r="L995" s="18">
        <v>44653.47986111111</v>
      </c>
      <c r="M995" s="15"/>
      <c r="N995" s="21" t="s">
        <v>33</v>
      </c>
      <c r="O995" s="15">
        <v>0.0</v>
      </c>
      <c r="P995" s="15" t="s">
        <v>40</v>
      </c>
      <c r="Q995" s="22">
        <v>2.0</v>
      </c>
      <c r="R995" s="23">
        <f>Enduser_Deliverytime-Order_Create_Time</f>
        <v>6.210416667</v>
      </c>
      <c r="S995" s="23">
        <f>Enduser_Plan_Deliverytime-Order_Create_Time</f>
        <v>5.433333333</v>
      </c>
      <c r="T995" s="23">
        <f>Enduser_Deliverytime-HubVN_Pickup_Time</f>
        <v>0.1208333333</v>
      </c>
      <c r="U995" s="24">
        <f>HubVN_Receiving_Time-HubCN_Pickup_Time</f>
        <v>3.002083333</v>
      </c>
      <c r="V995" s="24">
        <f>Plan_HubVN_Receiving_Time-Plan_HubCN_Pickup_Time</f>
        <v>1.504861111</v>
      </c>
      <c r="W995" s="15" t="s">
        <v>45</v>
      </c>
      <c r="X995" s="25" t="str">
        <f>IF(LEFT(Khu_Vực,4)="Quận","Quận","Huyện")</f>
        <v>Quận</v>
      </c>
      <c r="Y995" s="25" t="str">
        <f>IFS(Grossweight&lt;=1,"A",AND(1&lt;Grossweight,Grossweight&lt;=2),"B",AND(2&lt;Grossweight,Grossweight&lt;=3),"C",AND(3&lt;Grossweight,Grossweight&lt;=4),"D",Grossweight&gt;=4,"E")</f>
        <v>C</v>
      </c>
      <c r="Z99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58000</v>
      </c>
      <c r="AA99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99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29000</v>
      </c>
      <c r="AC995" s="26">
        <f>IF(Carrier_2="ECLogistics",0.167,IF(Carrier_2="LogExpress",0.139,0.104))</f>
        <v>0.167</v>
      </c>
    </row>
    <row r="996" ht="15.75" customHeight="1">
      <c r="A996" s="4" t="s">
        <v>2911</v>
      </c>
      <c r="B996" s="4" t="s">
        <v>2912</v>
      </c>
      <c r="C996" s="4">
        <v>130331.0</v>
      </c>
      <c r="D996" s="4" t="str">
        <f>HubVN_ID</f>
        <v>LECVNLB</v>
      </c>
      <c r="E996" s="4">
        <v>2.0</v>
      </c>
      <c r="F996" s="4">
        <v>4.8</v>
      </c>
      <c r="G996" s="5" t="s">
        <v>2913</v>
      </c>
      <c r="H996" s="4" t="s">
        <v>53</v>
      </c>
      <c r="I996" s="6">
        <v>0.0</v>
      </c>
      <c r="J996" s="7">
        <v>44648.88680555556</v>
      </c>
      <c r="K996" s="8">
        <v>44652.70972222222</v>
      </c>
      <c r="L996" s="7">
        <v>44653.73402777778</v>
      </c>
      <c r="M996" s="4"/>
      <c r="N996" s="9" t="s">
        <v>33</v>
      </c>
      <c r="O996" s="4">
        <v>0.0</v>
      </c>
      <c r="P996" s="4" t="s">
        <v>64</v>
      </c>
      <c r="Q996" s="10">
        <v>3.0</v>
      </c>
      <c r="R996" s="11">
        <f>Enduser_Deliverytime-Order_Create_Time</f>
        <v>4.847222222</v>
      </c>
      <c r="S996" s="11">
        <f>Enduser_Plan_Deliverytime-Order_Create_Time</f>
        <v>3.822916667</v>
      </c>
      <c r="T996" s="11">
        <f>Enduser_Deliverytime-HubVN_Pickup_Time</f>
        <v>0.1229166667</v>
      </c>
      <c r="U996" s="12">
        <f>HubVN_Receiving_Time-HubCN_Pickup_Time</f>
        <v>4.002083333</v>
      </c>
      <c r="V996" s="12">
        <f>Plan_HubVN_Receiving_Time-Plan_HubCN_Pickup_Time</f>
        <v>2.005555556</v>
      </c>
      <c r="W996" s="4" t="s">
        <v>787</v>
      </c>
      <c r="X996" s="13" t="str">
        <f>IF(LEFT(Khu_Vực,4)="Quận","Quận","Huyện")</f>
        <v>Huyện</v>
      </c>
      <c r="Y996" s="13" t="str">
        <f>IFS(Grossweight&lt;=1,"A",AND(1&lt;Grossweight,Grossweight&lt;=2),"B",AND(2&lt;Grossweight,Grossweight&lt;=3),"C",AND(3&lt;Grossweight,Grossweight&lt;=4),"D",Grossweight&gt;=4,"E")</f>
        <v>E</v>
      </c>
      <c r="Z99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74800</v>
      </c>
      <c r="AA99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99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48000</v>
      </c>
      <c r="AC996" s="14">
        <f>IF(Carrier_2="ECLogistics",0.167,IF(Carrier_2="LogExpress",0.139,0.104))</f>
        <v>0.167</v>
      </c>
    </row>
    <row r="997" ht="15.75" customHeight="1">
      <c r="A997" s="15" t="s">
        <v>2914</v>
      </c>
      <c r="B997" s="15" t="s">
        <v>2915</v>
      </c>
      <c r="C997" s="15">
        <v>130337.0</v>
      </c>
      <c r="D997" s="15" t="str">
        <f>HubVN_ID</f>
        <v>LECVNLB</v>
      </c>
      <c r="E997" s="15">
        <v>2.0</v>
      </c>
      <c r="F997" s="15">
        <v>1.7</v>
      </c>
      <c r="G997" s="16" t="s">
        <v>2916</v>
      </c>
      <c r="H997" s="15" t="s">
        <v>32</v>
      </c>
      <c r="I997" s="17">
        <v>12000.0</v>
      </c>
      <c r="J997" s="18">
        <v>44648.700694444444</v>
      </c>
      <c r="K997" s="19">
        <v>44654.67916666667</v>
      </c>
      <c r="L997" s="18">
        <v>44654.8375</v>
      </c>
      <c r="M997" s="15"/>
      <c r="N997" s="21" t="s">
        <v>33</v>
      </c>
      <c r="O997" s="15">
        <v>0.0</v>
      </c>
      <c r="P997" s="15" t="s">
        <v>34</v>
      </c>
      <c r="Q997" s="22">
        <v>2.0</v>
      </c>
      <c r="R997" s="23">
        <f>Enduser_Deliverytime-Order_Create_Time</f>
        <v>6.136805556</v>
      </c>
      <c r="S997" s="23">
        <f>Enduser_Plan_Deliverytime-Order_Create_Time</f>
        <v>5.978472222</v>
      </c>
      <c r="T997" s="23">
        <f>Enduser_Deliverytime-HubVN_Pickup_Time</f>
        <v>0.1652777778</v>
      </c>
      <c r="U997" s="24">
        <f>HubVN_Receiving_Time-HubCN_Pickup_Time</f>
        <v>3.503472222</v>
      </c>
      <c r="V997" s="24">
        <f>Plan_HubVN_Receiving_Time-Plan_HubCN_Pickup_Time</f>
        <v>2.000694444</v>
      </c>
      <c r="W997" s="15" t="s">
        <v>57</v>
      </c>
      <c r="X997" s="25" t="str">
        <f>IF(LEFT(Khu_Vực,4)="Quận","Quận","Huyện")</f>
        <v>Quận</v>
      </c>
      <c r="Y997" s="25" t="str">
        <f>IFS(Grossweight&lt;=1,"A",AND(1&lt;Grossweight,Grossweight&lt;=2),"B",AND(2&lt;Grossweight,Grossweight&lt;=3),"C",AND(3&lt;Grossweight,Grossweight&lt;=4),"D",Grossweight&gt;=4,"E")</f>
        <v>B</v>
      </c>
      <c r="Z99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17000</v>
      </c>
      <c r="AA997"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99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18700</v>
      </c>
      <c r="AC997" s="26">
        <f>IF(Carrier_2="ECLogistics",0.167,IF(Carrier_2="LogExpress",0.139,0.104))</f>
        <v>0.104</v>
      </c>
    </row>
    <row r="998" ht="15.75" customHeight="1">
      <c r="A998" s="4" t="s">
        <v>2917</v>
      </c>
      <c r="B998" s="4" t="s">
        <v>2918</v>
      </c>
      <c r="C998" s="4">
        <v>130334.0</v>
      </c>
      <c r="D998" s="4" t="str">
        <f>HubVN_ID</f>
        <v>LECVNTL</v>
      </c>
      <c r="E998" s="4">
        <v>2.0</v>
      </c>
      <c r="F998" s="4">
        <v>4.1</v>
      </c>
      <c r="G998" s="5" t="s">
        <v>2919</v>
      </c>
      <c r="H998" s="4" t="s">
        <v>32</v>
      </c>
      <c r="I998" s="6">
        <v>309500.0</v>
      </c>
      <c r="J998" s="7">
        <v>44649.82777777778</v>
      </c>
      <c r="K998" s="8">
        <v>44654.694444444445</v>
      </c>
      <c r="L998" s="7">
        <v>44655.72708333333</v>
      </c>
      <c r="M998" s="4"/>
      <c r="N998" s="9" t="s">
        <v>33</v>
      </c>
      <c r="O998" s="4">
        <v>0.0</v>
      </c>
      <c r="P998" s="4" t="s">
        <v>34</v>
      </c>
      <c r="Q998" s="10">
        <v>3.0</v>
      </c>
      <c r="R998" s="11">
        <f>Enduser_Deliverytime-Order_Create_Time</f>
        <v>5.899305556</v>
      </c>
      <c r="S998" s="11">
        <f>Enduser_Plan_Deliverytime-Order_Create_Time</f>
        <v>4.866666667</v>
      </c>
      <c r="T998" s="11">
        <f>Enduser_Deliverytime-HubVN_Pickup_Time</f>
        <v>0.07847222222</v>
      </c>
      <c r="U998" s="12">
        <f>HubVN_Receiving_Time-HubCN_Pickup_Time</f>
        <v>3.002777778</v>
      </c>
      <c r="V998" s="12">
        <f>Plan_HubVN_Receiving_Time-Plan_HubCN_Pickup_Time</f>
        <v>2.00625</v>
      </c>
      <c r="W998" s="4" t="s">
        <v>622</v>
      </c>
      <c r="X998" s="13" t="str">
        <f>IF(LEFT(Khu_Vực,4)="Quận","Quận","Huyện")</f>
        <v>Huyện</v>
      </c>
      <c r="Y998" s="13" t="str">
        <f>IFS(Grossweight&lt;=1,"A",AND(1&lt;Grossweight,Grossweight&lt;=2),"B",AND(2&lt;Grossweight,Grossweight&lt;=3),"C",AND(3&lt;Grossweight,Grossweight&lt;=4),"D",Grossweight&gt;=4,"E")</f>
        <v>E</v>
      </c>
      <c r="Z99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41000</v>
      </c>
      <c r="AA99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99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41000</v>
      </c>
      <c r="AC998" s="14">
        <f>IF(Carrier_2="ECLogistics",0.167,IF(Carrier_2="LogExpress",0.139,0.104))</f>
        <v>0.167</v>
      </c>
    </row>
    <row r="999" ht="15.75" customHeight="1">
      <c r="A999" s="15" t="s">
        <v>2920</v>
      </c>
      <c r="B999" s="15" t="s">
        <v>2921</v>
      </c>
      <c r="C999" s="15">
        <v>130378.0</v>
      </c>
      <c r="D999" s="15" t="str">
        <f>HubVN_ID</f>
        <v>LECVNLB</v>
      </c>
      <c r="E999" s="15">
        <v>2.0</v>
      </c>
      <c r="F999" s="15">
        <v>1.3</v>
      </c>
      <c r="G999" s="16" t="s">
        <v>2922</v>
      </c>
      <c r="H999" s="15" t="s">
        <v>32</v>
      </c>
      <c r="I999" s="17">
        <v>92500.0</v>
      </c>
      <c r="J999" s="18">
        <v>44649.86111111111</v>
      </c>
      <c r="K999" s="19">
        <v>44654.657638888886</v>
      </c>
      <c r="L999" s="18">
        <v>44655.71527777778</v>
      </c>
      <c r="M999" s="15"/>
      <c r="N999" s="21" t="s">
        <v>33</v>
      </c>
      <c r="O999" s="15">
        <v>0.0</v>
      </c>
      <c r="P999" s="15" t="s">
        <v>64</v>
      </c>
      <c r="Q999" s="22">
        <v>3.0</v>
      </c>
      <c r="R999" s="23">
        <f>Enduser_Deliverytime-Order_Create_Time</f>
        <v>5.854166667</v>
      </c>
      <c r="S999" s="23">
        <f>Enduser_Plan_Deliverytime-Order_Create_Time</f>
        <v>4.796527778</v>
      </c>
      <c r="T999" s="23">
        <f>Enduser_Deliverytime-HubVN_Pickup_Time</f>
        <v>0.07916666667</v>
      </c>
      <c r="U999" s="24">
        <f>HubVN_Receiving_Time-HubCN_Pickup_Time</f>
        <v>3.004166667</v>
      </c>
      <c r="V999" s="24">
        <f>Plan_HubVN_Receiving_Time-Plan_HubCN_Pickup_Time</f>
        <v>3.501388889</v>
      </c>
      <c r="W999" s="15" t="s">
        <v>120</v>
      </c>
      <c r="X999" s="25" t="str">
        <f>IF(LEFT(Khu_Vực,4)="Quận","Quận","Huyện")</f>
        <v>Quận</v>
      </c>
      <c r="Y999" s="25" t="str">
        <f>IFS(Grossweight&lt;=1,"A",AND(1&lt;Grossweight,Grossweight&lt;=2),"B",AND(2&lt;Grossweight,Grossweight&lt;=3),"C",AND(3&lt;Grossweight,Grossweight&lt;=4),"D",Grossweight&gt;=4,"E")</f>
        <v>B</v>
      </c>
      <c r="Z99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14300</v>
      </c>
      <c r="AA999"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99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14300</v>
      </c>
      <c r="AC999" s="26">
        <f>IF(Carrier_2="ECLogistics",0.167,IF(Carrier_2="LogExpress",0.139,0.104))</f>
        <v>0.104</v>
      </c>
    </row>
    <row r="1000" ht="15.75" customHeight="1">
      <c r="A1000" s="4" t="s">
        <v>2923</v>
      </c>
      <c r="B1000" s="4" t="s">
        <v>2630</v>
      </c>
      <c r="C1000" s="4">
        <v>130385.0</v>
      </c>
      <c r="D1000" s="4" t="str">
        <f>HubVN_ID</f>
        <v>LECVNLB</v>
      </c>
      <c r="E1000" s="4">
        <v>3.0</v>
      </c>
      <c r="F1000" s="4">
        <v>1.3</v>
      </c>
      <c r="G1000" s="5" t="s">
        <v>2924</v>
      </c>
      <c r="H1000" s="4" t="s">
        <v>32</v>
      </c>
      <c r="I1000" s="6">
        <v>119939.0</v>
      </c>
      <c r="J1000" s="7">
        <v>44650.3125</v>
      </c>
      <c r="K1000" s="8">
        <v>44655.40902777778</v>
      </c>
      <c r="L1000" s="7">
        <v>44655.770833333336</v>
      </c>
      <c r="M1000" s="4"/>
      <c r="N1000" s="9" t="s">
        <v>33</v>
      </c>
      <c r="O1000" s="4">
        <v>0.0</v>
      </c>
      <c r="P1000" s="4" t="s">
        <v>40</v>
      </c>
      <c r="Q1000" s="10">
        <v>3.0</v>
      </c>
      <c r="R1000" s="11">
        <f>Enduser_Deliverytime-Order_Create_Time</f>
        <v>5.458333333</v>
      </c>
      <c r="S1000" s="11">
        <f>Enduser_Plan_Deliverytime-Order_Create_Time</f>
        <v>5.096527778</v>
      </c>
      <c r="T1000" s="11">
        <f>Enduser_Deliverytime-HubVN_Pickup_Time</f>
        <v>0.1479166667</v>
      </c>
      <c r="U1000" s="12">
        <f>HubVN_Receiving_Time-HubCN_Pickup_Time</f>
        <v>3.000694444</v>
      </c>
      <c r="V1000" s="12">
        <f>Plan_HubVN_Receiving_Time-Plan_HubCN_Pickup_Time</f>
        <v>3.504861111</v>
      </c>
      <c r="W1000" s="4" t="s">
        <v>57</v>
      </c>
      <c r="X1000" s="13" t="str">
        <f>IF(LEFT(Khu_Vực,4)="Quận","Quận","Huyện")</f>
        <v>Quận</v>
      </c>
      <c r="Y1000" s="13" t="str">
        <f>IFS(Grossweight&lt;=1,"A",AND(1&lt;Grossweight,Grossweight&lt;=2),"B",AND(2&lt;Grossweight,Grossweight&lt;=3),"C",AND(3&lt;Grossweight,Grossweight&lt;=4),"D",Grossweight&gt;=4,"E")</f>
        <v>B</v>
      </c>
      <c r="Z100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26000</v>
      </c>
      <c r="AA1000"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00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14300</v>
      </c>
      <c r="AC1000" s="14">
        <f>IF(Carrier_2="ECLogistics",0.167,IF(Carrier_2="LogExpress",0.139,0.104))</f>
        <v>0.104</v>
      </c>
    </row>
    <row r="1001" ht="15.75" customHeight="1">
      <c r="A1001" s="15" t="s">
        <v>2925</v>
      </c>
      <c r="B1001" s="15" t="s">
        <v>1322</v>
      </c>
      <c r="C1001" s="15">
        <v>130337.0</v>
      </c>
      <c r="D1001" s="15" t="str">
        <f>HubVN_ID</f>
        <v>LECVNTL</v>
      </c>
      <c r="E1001" s="15">
        <v>1.0</v>
      </c>
      <c r="F1001" s="15">
        <v>2.9</v>
      </c>
      <c r="G1001" s="16" t="s">
        <v>2926</v>
      </c>
      <c r="H1001" s="15" t="s">
        <v>32</v>
      </c>
      <c r="I1001" s="17">
        <v>802900.0</v>
      </c>
      <c r="J1001" s="18">
        <v>44648.833333333336</v>
      </c>
      <c r="K1001" s="19">
        <v>44653.654861111114</v>
      </c>
      <c r="L1001" s="18">
        <v>44653.745833333334</v>
      </c>
      <c r="M1001" s="15"/>
      <c r="N1001" s="21" t="s">
        <v>33</v>
      </c>
      <c r="O1001" s="15">
        <v>0.0</v>
      </c>
      <c r="P1001" s="15" t="s">
        <v>40</v>
      </c>
      <c r="Q1001" s="22">
        <v>3.0</v>
      </c>
      <c r="R1001" s="23">
        <f>Enduser_Deliverytime-Order_Create_Time</f>
        <v>4.9125</v>
      </c>
      <c r="S1001" s="23">
        <f>Enduser_Plan_Deliverytime-Order_Create_Time</f>
        <v>4.821527778</v>
      </c>
      <c r="T1001" s="23">
        <f>Enduser_Deliverytime-HubVN_Pickup_Time</f>
        <v>0.14375</v>
      </c>
      <c r="U1001" s="24">
        <f>HubVN_Receiving_Time-HubCN_Pickup_Time</f>
        <v>4.004861111</v>
      </c>
      <c r="V1001" s="24">
        <f>Plan_HubVN_Receiving_Time-Plan_HubCN_Pickup_Time</f>
        <v>3.503472222</v>
      </c>
      <c r="W1001" s="15" t="s">
        <v>41</v>
      </c>
      <c r="X1001" s="25" t="str">
        <f>IF(LEFT(Khu_Vực,4)="Quận","Quận","Huyện")</f>
        <v>Huyện</v>
      </c>
      <c r="Y1001" s="25" t="str">
        <f>IFS(Grossweight&lt;=1,"A",AND(1&lt;Grossweight,Grossweight&lt;=2),"B",AND(2&lt;Grossweight,Grossweight&lt;=3),"C",AND(3&lt;Grossweight,Grossweight&lt;=4),"D",Grossweight&gt;=4,"E")</f>
        <v>C</v>
      </c>
      <c r="Z100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72500</v>
      </c>
      <c r="AA100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00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29000</v>
      </c>
      <c r="AC1001" s="26">
        <f>IF(Carrier_2="ECLogistics",0.167,IF(Carrier_2="LogExpress",0.139,0.104))</f>
        <v>0.167</v>
      </c>
    </row>
    <row r="1002" ht="15.75" customHeight="1">
      <c r="A1002" s="4" t="s">
        <v>2927</v>
      </c>
      <c r="B1002" s="4" t="s">
        <v>2928</v>
      </c>
      <c r="C1002" s="4">
        <v>130338.0</v>
      </c>
      <c r="D1002" s="4" t="str">
        <f>HubVN_ID</f>
        <v>LECVNLB</v>
      </c>
      <c r="E1002" s="4">
        <v>3.0</v>
      </c>
      <c r="F1002" s="4">
        <v>0.2</v>
      </c>
      <c r="G1002" s="5" t="s">
        <v>2929</v>
      </c>
      <c r="H1002" s="4" t="s">
        <v>32</v>
      </c>
      <c r="I1002" s="6">
        <v>159000.0</v>
      </c>
      <c r="J1002" s="7">
        <v>44646.64513888889</v>
      </c>
      <c r="K1002" s="8">
        <v>44653.65347222222</v>
      </c>
      <c r="L1002" s="7">
        <v>44654.73819444444</v>
      </c>
      <c r="M1002" s="4"/>
      <c r="N1002" s="9" t="s">
        <v>33</v>
      </c>
      <c r="O1002" s="4">
        <v>0.0</v>
      </c>
      <c r="P1002" s="4" t="s">
        <v>64</v>
      </c>
      <c r="Q1002" s="10">
        <v>1.0</v>
      </c>
      <c r="R1002" s="11">
        <f>Enduser_Deliverytime-Order_Create_Time</f>
        <v>8.093055556</v>
      </c>
      <c r="S1002" s="11">
        <f>Enduser_Plan_Deliverytime-Order_Create_Time</f>
        <v>7.008333333</v>
      </c>
      <c r="T1002" s="11">
        <f>Enduser_Deliverytime-HubVN_Pickup_Time</f>
        <v>0.1201388889</v>
      </c>
      <c r="U1002" s="12">
        <f>HubVN_Receiving_Time-HubCN_Pickup_Time</f>
        <v>3.502083333</v>
      </c>
      <c r="V1002" s="12">
        <f>Plan_HubVN_Receiving_Time-Plan_HubCN_Pickup_Time</f>
        <v>3.003472222</v>
      </c>
      <c r="W1002" s="4" t="s">
        <v>124</v>
      </c>
      <c r="X1002" s="13" t="str">
        <f>IF(LEFT(Khu_Vực,4)="Quận","Quận","Huyện")</f>
        <v>Quận</v>
      </c>
      <c r="Y1002" s="13" t="str">
        <f>IFS(Grossweight&lt;=1,"A",AND(1&lt;Grossweight,Grossweight&lt;=2),"B",AND(2&lt;Grossweight,Grossweight&lt;=3),"C",AND(3&lt;Grossweight,Grossweight&lt;=4),"D",Grossweight&gt;=4,"E")</f>
        <v>A</v>
      </c>
      <c r="Z100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2200</v>
      </c>
      <c r="AA1002"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00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v>
      </c>
      <c r="AC1002" s="14">
        <f>IF(Carrier_2="ECLogistics",0.167,IF(Carrier_2="LogExpress",0.139,0.104))</f>
        <v>0.139</v>
      </c>
    </row>
    <row r="1003" ht="15.75" customHeight="1">
      <c r="A1003" s="15" t="s">
        <v>2930</v>
      </c>
      <c r="B1003" s="15" t="s">
        <v>2931</v>
      </c>
      <c r="C1003" s="15">
        <v>130339.0</v>
      </c>
      <c r="D1003" s="15" t="str">
        <f>HubVN_ID</f>
        <v>LECVNLB</v>
      </c>
      <c r="E1003" s="15">
        <v>5.0</v>
      </c>
      <c r="F1003" s="15">
        <v>1.4</v>
      </c>
      <c r="G1003" s="16" t="s">
        <v>2932</v>
      </c>
      <c r="H1003" s="15" t="s">
        <v>32</v>
      </c>
      <c r="I1003" s="17">
        <v>571482.0</v>
      </c>
      <c r="J1003" s="18">
        <v>44650.60833333333</v>
      </c>
      <c r="K1003" s="19">
        <v>44651.40625</v>
      </c>
      <c r="L1003" s="18">
        <v>44660.467361111114</v>
      </c>
      <c r="M1003" s="15"/>
      <c r="N1003" s="21" t="s">
        <v>33</v>
      </c>
      <c r="O1003" s="15">
        <v>0.0</v>
      </c>
      <c r="P1003" s="15" t="s">
        <v>40</v>
      </c>
      <c r="Q1003" s="22">
        <v>5.0</v>
      </c>
      <c r="R1003" s="23">
        <f>Enduser_Deliverytime-Order_Create_Time</f>
        <v>9.859027778</v>
      </c>
      <c r="S1003" s="23">
        <f>Enduser_Plan_Deliverytime-Order_Create_Time</f>
        <v>0.7979166667</v>
      </c>
      <c r="T1003" s="23">
        <f>Enduser_Deliverytime-HubVN_Pickup_Time</f>
        <v>0.1229166667</v>
      </c>
      <c r="U1003" s="24">
        <f>HubVN_Receiving_Time-HubCN_Pickup_Time</f>
        <v>8.004166667</v>
      </c>
      <c r="V1003" s="24">
        <f>Plan_HubVN_Receiving_Time-Plan_HubCN_Pickup_Time</f>
        <v>3.504861111</v>
      </c>
      <c r="W1003" s="15" t="s">
        <v>57</v>
      </c>
      <c r="X1003" s="25" t="str">
        <f>IF(LEFT(Khu_Vực,4)="Quận","Quận","Huyện")</f>
        <v>Quận</v>
      </c>
      <c r="Y1003" s="25" t="str">
        <f>IFS(Grossweight&lt;=1,"A",AND(1&lt;Grossweight,Grossweight&lt;=2),"B",AND(2&lt;Grossweight,Grossweight&lt;=3),"C",AND(3&lt;Grossweight,Grossweight&lt;=4),"D",Grossweight&gt;=4,"E")</f>
        <v>B</v>
      </c>
      <c r="Z100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28000</v>
      </c>
      <c r="AA1003"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00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15400</v>
      </c>
      <c r="AC1003" s="26">
        <f>IF(Carrier_2="ECLogistics",0.167,IF(Carrier_2="LogExpress",0.139,0.104))</f>
        <v>0.104</v>
      </c>
    </row>
    <row r="1004" ht="15.75" customHeight="1">
      <c r="A1004" s="4" t="s">
        <v>2933</v>
      </c>
      <c r="B1004" s="4" t="s">
        <v>2934</v>
      </c>
      <c r="C1004" s="4">
        <v>130336.0</v>
      </c>
      <c r="D1004" s="4" t="str">
        <f>HubVN_ID</f>
        <v>LECVNLB</v>
      </c>
      <c r="E1004" s="4">
        <v>1.0</v>
      </c>
      <c r="F1004" s="4">
        <v>2.4</v>
      </c>
      <c r="G1004" s="5" t="s">
        <v>2935</v>
      </c>
      <c r="H1004" s="4" t="s">
        <v>32</v>
      </c>
      <c r="I1004" s="6">
        <v>472500.0</v>
      </c>
      <c r="J1004" s="7">
        <v>44647.700694444444</v>
      </c>
      <c r="K1004" s="8">
        <v>44653.40902777778</v>
      </c>
      <c r="L1004" s="7">
        <v>44654.42222222222</v>
      </c>
      <c r="M1004" s="4"/>
      <c r="N1004" s="9" t="s">
        <v>33</v>
      </c>
      <c r="O1004" s="4">
        <v>0.0</v>
      </c>
      <c r="P1004" s="4" t="s">
        <v>64</v>
      </c>
      <c r="Q1004" s="10">
        <v>2.0</v>
      </c>
      <c r="R1004" s="11">
        <f>Enduser_Deliverytime-Order_Create_Time</f>
        <v>6.721527778</v>
      </c>
      <c r="S1004" s="11">
        <f>Enduser_Plan_Deliverytime-Order_Create_Time</f>
        <v>5.708333333</v>
      </c>
      <c r="T1004" s="11">
        <f>Enduser_Deliverytime-HubVN_Pickup_Time</f>
        <v>0.03541666667</v>
      </c>
      <c r="U1004" s="12">
        <f>HubVN_Receiving_Time-HubCN_Pickup_Time</f>
        <v>4.004861111</v>
      </c>
      <c r="V1004" s="12">
        <f>Plan_HubVN_Receiving_Time-Plan_HubCN_Pickup_Time</f>
        <v>1.504166667</v>
      </c>
      <c r="W1004" s="4" t="s">
        <v>124</v>
      </c>
      <c r="X1004" s="13" t="str">
        <f>IF(LEFT(Khu_Vực,4)="Quận","Quận","Huyện")</f>
        <v>Quận</v>
      </c>
      <c r="Y1004" s="13" t="str">
        <f>IFS(Grossweight&lt;=1,"A",AND(1&lt;Grossweight,Grossweight&lt;=2),"B",AND(2&lt;Grossweight,Grossweight&lt;=3),"C",AND(3&lt;Grossweight,Grossweight&lt;=4),"D",Grossweight&gt;=4,"E")</f>
        <v>C</v>
      </c>
      <c r="Z100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60400</v>
      </c>
      <c r="AA100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00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24000</v>
      </c>
      <c r="AC1004" s="14">
        <f>IF(Carrier_2="ECLogistics",0.167,IF(Carrier_2="LogExpress",0.139,0.104))</f>
        <v>0.167</v>
      </c>
    </row>
    <row r="1005" ht="15.75" customHeight="1">
      <c r="A1005" s="15" t="s">
        <v>2936</v>
      </c>
      <c r="B1005" s="15" t="s">
        <v>2691</v>
      </c>
      <c r="C1005" s="15">
        <v>130421.0</v>
      </c>
      <c r="D1005" s="15" t="str">
        <f>HubVN_ID</f>
        <v>LECVNHĐ</v>
      </c>
      <c r="E1005" s="15">
        <v>4.0</v>
      </c>
      <c r="F1005" s="15">
        <v>4.8</v>
      </c>
      <c r="G1005" s="16" t="s">
        <v>2937</v>
      </c>
      <c r="H1005" s="15" t="s">
        <v>32</v>
      </c>
      <c r="I1005" s="17">
        <v>171500.0</v>
      </c>
      <c r="J1005" s="18">
        <v>44647.17986111111</v>
      </c>
      <c r="K1005" s="19">
        <v>44653.67083333333</v>
      </c>
      <c r="L1005" s="18">
        <v>44654.79722222222</v>
      </c>
      <c r="M1005" s="15"/>
      <c r="N1005" s="21" t="s">
        <v>33</v>
      </c>
      <c r="O1005" s="15">
        <v>0.0</v>
      </c>
      <c r="P1005" s="15" t="s">
        <v>40</v>
      </c>
      <c r="Q1005" s="22">
        <v>1.0</v>
      </c>
      <c r="R1005" s="23">
        <f>Enduser_Deliverytime-Order_Create_Time</f>
        <v>7.617361111</v>
      </c>
      <c r="S1005" s="23">
        <f>Enduser_Plan_Deliverytime-Order_Create_Time</f>
        <v>6.490972222</v>
      </c>
      <c r="T1005" s="23">
        <f>Enduser_Deliverytime-HubVN_Pickup_Time</f>
        <v>0.1708333333</v>
      </c>
      <c r="U1005" s="24">
        <f>HubVN_Receiving_Time-HubCN_Pickup_Time</f>
        <v>3.501388889</v>
      </c>
      <c r="V1005" s="24">
        <f>Plan_HubVN_Receiving_Time-Plan_HubCN_Pickup_Time</f>
        <v>2.000694444</v>
      </c>
      <c r="W1005" s="15" t="s">
        <v>137</v>
      </c>
      <c r="X1005" s="25" t="str">
        <f>IF(LEFT(Khu_Vực,4)="Quận","Quận","Huyện")</f>
        <v>Quận</v>
      </c>
      <c r="Y1005" s="25" t="str">
        <f>IFS(Grossweight&lt;=1,"A",AND(1&lt;Grossweight,Grossweight&lt;=2),"B",AND(2&lt;Grossweight,Grossweight&lt;=3),"C",AND(3&lt;Grossweight,Grossweight&lt;=4),"D",Grossweight&gt;=4,"E")</f>
        <v>E</v>
      </c>
      <c r="Z100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64500</v>
      </c>
      <c r="AA100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00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48000</v>
      </c>
      <c r="AC1005" s="26">
        <f>IF(Carrier_2="ECLogistics",0.167,IF(Carrier_2="LogExpress",0.139,0.104))</f>
        <v>0.167</v>
      </c>
    </row>
    <row r="1006" ht="15.75" customHeight="1">
      <c r="A1006" s="4" t="s">
        <v>2938</v>
      </c>
      <c r="B1006" s="4" t="s">
        <v>2939</v>
      </c>
      <c r="C1006" s="4">
        <v>130043.0</v>
      </c>
      <c r="D1006" s="4" t="str">
        <f>HubVN_ID</f>
        <v>LECVNTL</v>
      </c>
      <c r="E1006" s="4">
        <v>4.0</v>
      </c>
      <c r="F1006" s="4">
        <v>3.0</v>
      </c>
      <c r="G1006" s="5" t="s">
        <v>2940</v>
      </c>
      <c r="H1006" s="4" t="s">
        <v>32</v>
      </c>
      <c r="I1006" s="6">
        <v>91000.0</v>
      </c>
      <c r="J1006" s="7">
        <v>44649.32152777778</v>
      </c>
      <c r="K1006" s="8">
        <v>44655.45694444444</v>
      </c>
      <c r="L1006" s="7">
        <v>44655.70972222222</v>
      </c>
      <c r="M1006" s="4"/>
      <c r="N1006" s="9" t="s">
        <v>33</v>
      </c>
      <c r="O1006" s="4">
        <v>0.0</v>
      </c>
      <c r="P1006" s="4" t="s">
        <v>64</v>
      </c>
      <c r="Q1006" s="10">
        <v>2.0</v>
      </c>
      <c r="R1006" s="11">
        <f>Enduser_Deliverytime-Order_Create_Time</f>
        <v>6.388194444</v>
      </c>
      <c r="S1006" s="11">
        <f>Enduser_Plan_Deliverytime-Order_Create_Time</f>
        <v>6.135416667</v>
      </c>
      <c r="T1006" s="11">
        <f>Enduser_Deliverytime-HubVN_Pickup_Time</f>
        <v>0.08055555556</v>
      </c>
      <c r="U1006" s="12">
        <f>HubVN_Receiving_Time-HubCN_Pickup_Time</f>
        <v>2.504861111</v>
      </c>
      <c r="V1006" s="12">
        <f>Plan_HubVN_Receiving_Time-Plan_HubCN_Pickup_Time</f>
        <v>2.002777778</v>
      </c>
      <c r="W1006" s="4" t="s">
        <v>622</v>
      </c>
      <c r="X1006" s="13" t="str">
        <f>IF(LEFT(Khu_Vực,4)="Quận","Quận","Huyện")</f>
        <v>Huyện</v>
      </c>
      <c r="Y1006" s="13" t="str">
        <f>IFS(Grossweight&lt;=1,"A",AND(1&lt;Grossweight,Grossweight&lt;=2),"B",AND(2&lt;Grossweight,Grossweight&lt;=3),"C",AND(3&lt;Grossweight,Grossweight&lt;=4),"D",Grossweight&gt;=4,"E")</f>
        <v>C</v>
      </c>
      <c r="Z100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64000</v>
      </c>
      <c r="AA100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00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30000</v>
      </c>
      <c r="AC1006" s="14">
        <f>IF(Carrier_2="ECLogistics",0.167,IF(Carrier_2="LogExpress",0.139,0.104))</f>
        <v>0.167</v>
      </c>
    </row>
    <row r="1007" ht="15.75" customHeight="1">
      <c r="A1007" s="15" t="s">
        <v>2941</v>
      </c>
      <c r="B1007" s="15" t="s">
        <v>2942</v>
      </c>
      <c r="C1007" s="15">
        <v>130041.0</v>
      </c>
      <c r="D1007" s="15" t="str">
        <f>HubVN_ID</f>
        <v>LECVNLB</v>
      </c>
      <c r="E1007" s="15">
        <v>2.0</v>
      </c>
      <c r="F1007" s="15">
        <v>2.0</v>
      </c>
      <c r="G1007" s="16" t="s">
        <v>2943</v>
      </c>
      <c r="H1007" s="15" t="s">
        <v>53</v>
      </c>
      <c r="I1007" s="17">
        <v>0.0</v>
      </c>
      <c r="J1007" s="18">
        <v>44649.90416666667</v>
      </c>
      <c r="K1007" s="19">
        <v>44653.660416666666</v>
      </c>
      <c r="L1007" s="18">
        <v>44658.486805555556</v>
      </c>
      <c r="M1007" s="15"/>
      <c r="N1007" s="21" t="s">
        <v>33</v>
      </c>
      <c r="O1007" s="15">
        <v>0.0</v>
      </c>
      <c r="P1007" s="15" t="s">
        <v>40</v>
      </c>
      <c r="Q1007" s="22">
        <v>3.0</v>
      </c>
      <c r="R1007" s="23">
        <f>Enduser_Deliverytime-Order_Create_Time</f>
        <v>8.582638889</v>
      </c>
      <c r="S1007" s="23">
        <f>Enduser_Plan_Deliverytime-Order_Create_Time</f>
        <v>3.75625</v>
      </c>
      <c r="T1007" s="23">
        <f>Enduser_Deliverytime-HubVN_Pickup_Time</f>
        <v>0.1236111111</v>
      </c>
      <c r="U1007" s="24">
        <f>HubVN_Receiving_Time-HubCN_Pickup_Time</f>
        <v>7.003472222</v>
      </c>
      <c r="V1007" s="24">
        <f>Plan_HubVN_Receiving_Time-Plan_HubCN_Pickup_Time</f>
        <v>3.002777778</v>
      </c>
      <c r="W1007" s="15" t="s">
        <v>97</v>
      </c>
      <c r="X1007" s="25" t="str">
        <f>IF(LEFT(Khu_Vực,4)="Quận","Quận","Huyện")</f>
        <v>Quận</v>
      </c>
      <c r="Y1007" s="25" t="str">
        <f>IFS(Grossweight&lt;=1,"A",AND(1&lt;Grossweight,Grossweight&lt;=2),"B",AND(2&lt;Grossweight,Grossweight&lt;=3),"C",AND(3&lt;Grossweight,Grossweight&lt;=4),"D",Grossweight&gt;=4,"E")</f>
        <v>B</v>
      </c>
      <c r="Z100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40000</v>
      </c>
      <c r="AA1007"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00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22000</v>
      </c>
      <c r="AC1007" s="26">
        <f>IF(Carrier_2="ECLogistics",0.167,IF(Carrier_2="LogExpress",0.139,0.104))</f>
        <v>0.104</v>
      </c>
    </row>
    <row r="1008" ht="15.75" customHeight="1">
      <c r="A1008" s="4" t="s">
        <v>2944</v>
      </c>
      <c r="B1008" s="4" t="s">
        <v>750</v>
      </c>
      <c r="C1008" s="4">
        <v>130372.0</v>
      </c>
      <c r="D1008" s="4" t="str">
        <f>HubVN_ID</f>
        <v>LECVNLB</v>
      </c>
      <c r="E1008" s="4">
        <v>5.0</v>
      </c>
      <c r="F1008" s="4">
        <v>0.3</v>
      </c>
      <c r="G1008" s="5" t="s">
        <v>2945</v>
      </c>
      <c r="H1008" s="4" t="s">
        <v>32</v>
      </c>
      <c r="I1008" s="6">
        <v>236000.0</v>
      </c>
      <c r="J1008" s="7">
        <v>44648.85763888889</v>
      </c>
      <c r="K1008" s="8">
        <v>44653.665972222225</v>
      </c>
      <c r="L1008" s="7">
        <v>44653.705555555556</v>
      </c>
      <c r="M1008" s="4"/>
      <c r="N1008" s="9" t="s">
        <v>33</v>
      </c>
      <c r="O1008" s="4">
        <v>0.0</v>
      </c>
      <c r="P1008" s="4" t="s">
        <v>34</v>
      </c>
      <c r="Q1008" s="10">
        <v>3.0</v>
      </c>
      <c r="R1008" s="11">
        <f>Enduser_Deliverytime-Order_Create_Time</f>
        <v>4.847916667</v>
      </c>
      <c r="S1008" s="11">
        <f>Enduser_Plan_Deliverytime-Order_Create_Time</f>
        <v>4.808333333</v>
      </c>
      <c r="T1008" s="11">
        <f>Enduser_Deliverytime-HubVN_Pickup_Time</f>
        <v>0.07986111111</v>
      </c>
      <c r="U1008" s="12">
        <f>HubVN_Receiving_Time-HubCN_Pickup_Time</f>
        <v>4.003472222</v>
      </c>
      <c r="V1008" s="12">
        <f>Plan_HubVN_Receiving_Time-Plan_HubCN_Pickup_Time</f>
        <v>3.500694444</v>
      </c>
      <c r="W1008" s="4" t="s">
        <v>57</v>
      </c>
      <c r="X1008" s="13" t="str">
        <f>IF(LEFT(Khu_Vực,4)="Quận","Quận","Huyện")</f>
        <v>Quận</v>
      </c>
      <c r="Y1008" s="13" t="str">
        <f>IFS(Grossweight&lt;=1,"A",AND(1&lt;Grossweight,Grossweight&lt;=2),"B",AND(2&lt;Grossweight,Grossweight&lt;=3),"C",AND(3&lt;Grossweight,Grossweight&lt;=4),"D",Grossweight&gt;=4,"E")</f>
        <v>A</v>
      </c>
      <c r="Z100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3000</v>
      </c>
      <c r="AA1008"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00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6000</v>
      </c>
      <c r="AC1008" s="14">
        <f>IF(Carrier_2="ECLogistics",0.167,IF(Carrier_2="LogExpress",0.139,0.104))</f>
        <v>0.139</v>
      </c>
    </row>
    <row r="1009" ht="15.75" customHeight="1">
      <c r="A1009" s="15" t="s">
        <v>2946</v>
      </c>
      <c r="B1009" s="15" t="s">
        <v>2947</v>
      </c>
      <c r="C1009" s="15">
        <v>130024.0</v>
      </c>
      <c r="D1009" s="15" t="str">
        <f>HubVN_ID</f>
        <v>LECVNLB</v>
      </c>
      <c r="E1009" s="15">
        <v>2.0</v>
      </c>
      <c r="F1009" s="15">
        <v>3.5</v>
      </c>
      <c r="G1009" s="16" t="s">
        <v>2948</v>
      </c>
      <c r="H1009" s="15" t="s">
        <v>32</v>
      </c>
      <c r="I1009" s="17">
        <v>6600.0</v>
      </c>
      <c r="J1009" s="18">
        <v>44649.2875</v>
      </c>
      <c r="K1009" s="19">
        <v>44655.48888888889</v>
      </c>
      <c r="L1009" s="18">
        <v>44655.70763888889</v>
      </c>
      <c r="M1009" s="15"/>
      <c r="N1009" s="21" t="s">
        <v>33</v>
      </c>
      <c r="O1009" s="15">
        <v>0.0</v>
      </c>
      <c r="P1009" s="15" t="s">
        <v>34</v>
      </c>
      <c r="Q1009" s="22">
        <v>2.0</v>
      </c>
      <c r="R1009" s="23">
        <f>Enduser_Deliverytime-Order_Create_Time</f>
        <v>6.420138889</v>
      </c>
      <c r="S1009" s="23">
        <f>Enduser_Plan_Deliverytime-Order_Create_Time</f>
        <v>6.201388889</v>
      </c>
      <c r="T1009" s="23">
        <f>Enduser_Deliverytime-HubVN_Pickup_Time</f>
        <v>0.07847222222</v>
      </c>
      <c r="U1009" s="24">
        <f>HubVN_Receiving_Time-HubCN_Pickup_Time</f>
        <v>2.502777778</v>
      </c>
      <c r="V1009" s="24">
        <f>Plan_HubVN_Receiving_Time-Plan_HubCN_Pickup_Time</f>
        <v>3.002083333</v>
      </c>
      <c r="W1009" s="15" t="s">
        <v>787</v>
      </c>
      <c r="X1009" s="25" t="str">
        <f>IF(LEFT(Khu_Vực,4)="Quận","Quận","Huyện")</f>
        <v>Huyện</v>
      </c>
      <c r="Y1009" s="25" t="str">
        <f>IFS(Grossweight&lt;=1,"A",AND(1&lt;Grossweight,Grossweight&lt;=2),"B",AND(2&lt;Grossweight,Grossweight&lt;=3),"C",AND(3&lt;Grossweight,Grossweight&lt;=4),"D",Grossweight&gt;=4,"E")</f>
        <v>D</v>
      </c>
      <c r="Z100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35000</v>
      </c>
      <c r="AA100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00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35000</v>
      </c>
      <c r="AC1009" s="26">
        <f>IF(Carrier_2="ECLogistics",0.167,IF(Carrier_2="LogExpress",0.139,0.104))</f>
        <v>0.167</v>
      </c>
    </row>
    <row r="1010" ht="15.75" customHeight="1">
      <c r="A1010" s="4" t="s">
        <v>2949</v>
      </c>
      <c r="B1010" s="4" t="s">
        <v>2950</v>
      </c>
      <c r="C1010" s="4">
        <v>130324.0</v>
      </c>
      <c r="D1010" s="4" t="str">
        <f>HubVN_ID</f>
        <v>LECVNLB</v>
      </c>
      <c r="E1010" s="4">
        <v>4.0</v>
      </c>
      <c r="F1010" s="4">
        <v>2.5</v>
      </c>
      <c r="G1010" s="5" t="s">
        <v>2951</v>
      </c>
      <c r="H1010" s="4" t="s">
        <v>32</v>
      </c>
      <c r="I1010" s="6">
        <v>74000.0</v>
      </c>
      <c r="J1010" s="7">
        <v>44646.83472222222</v>
      </c>
      <c r="K1010" s="8">
        <v>44652.501388888886</v>
      </c>
      <c r="L1010" s="7">
        <v>44652.71666666667</v>
      </c>
      <c r="M1010" s="4"/>
      <c r="N1010" s="9" t="s">
        <v>33</v>
      </c>
      <c r="O1010" s="4">
        <v>0.0</v>
      </c>
      <c r="P1010" s="4" t="s">
        <v>64</v>
      </c>
      <c r="Q1010" s="10">
        <v>3.0</v>
      </c>
      <c r="R1010" s="11">
        <f>Enduser_Deliverytime-Order_Create_Time</f>
        <v>5.881944444</v>
      </c>
      <c r="S1010" s="11">
        <f>Enduser_Plan_Deliverytime-Order_Create_Time</f>
        <v>5.666666667</v>
      </c>
      <c r="T1010" s="11">
        <f>Enduser_Deliverytime-HubVN_Pickup_Time</f>
        <v>0.1625</v>
      </c>
      <c r="U1010" s="12">
        <f>HubVN_Receiving_Time-HubCN_Pickup_Time</f>
        <v>3.001388889</v>
      </c>
      <c r="V1010" s="12">
        <f>Plan_HubVN_Receiving_Time-Plan_HubCN_Pickup_Time</f>
        <v>3.50625</v>
      </c>
      <c r="W1010" s="4" t="s">
        <v>679</v>
      </c>
      <c r="X1010" s="13" t="str">
        <f>IF(LEFT(Khu_Vực,4)="Quận","Quận","Huyện")</f>
        <v>Huyện</v>
      </c>
      <c r="Y1010" s="13" t="str">
        <f>IFS(Grossweight&lt;=1,"A",AND(1&lt;Grossweight,Grossweight&lt;=2),"B",AND(2&lt;Grossweight,Grossweight&lt;=3),"C",AND(3&lt;Grossweight,Grossweight&lt;=4),"D",Grossweight&gt;=4,"E")</f>
        <v>C</v>
      </c>
      <c r="Z101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61000</v>
      </c>
      <c r="AA101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01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25000</v>
      </c>
      <c r="AC1010" s="14">
        <f>IF(Carrier_2="ECLogistics",0.167,IF(Carrier_2="LogExpress",0.139,0.104))</f>
        <v>0.167</v>
      </c>
    </row>
    <row r="1011" ht="15.75" customHeight="1">
      <c r="A1011" s="15" t="s">
        <v>2952</v>
      </c>
      <c r="B1011" s="15" t="s">
        <v>2953</v>
      </c>
      <c r="C1011" s="15">
        <v>130332.0</v>
      </c>
      <c r="D1011" s="15" t="str">
        <f>HubVN_ID</f>
        <v>LECVNLB</v>
      </c>
      <c r="E1011" s="15">
        <v>5.0</v>
      </c>
      <c r="F1011" s="15">
        <v>2.0</v>
      </c>
      <c r="G1011" s="16" t="s">
        <v>2954</v>
      </c>
      <c r="H1011" s="15" t="s">
        <v>32</v>
      </c>
      <c r="I1011" s="17">
        <v>223000.0</v>
      </c>
      <c r="J1011" s="18">
        <v>44647.32916666667</v>
      </c>
      <c r="K1011" s="19">
        <v>44651.657638888886</v>
      </c>
      <c r="L1011" s="18">
        <v>44652.6625</v>
      </c>
      <c r="M1011" s="15"/>
      <c r="N1011" s="21" t="s">
        <v>33</v>
      </c>
      <c r="O1011" s="15">
        <v>0.0</v>
      </c>
      <c r="P1011" s="15" t="s">
        <v>40</v>
      </c>
      <c r="Q1011" s="22">
        <v>3.0</v>
      </c>
      <c r="R1011" s="23">
        <f>Enduser_Deliverytime-Order_Create_Time</f>
        <v>5.333333333</v>
      </c>
      <c r="S1011" s="23">
        <f>Enduser_Plan_Deliverytime-Order_Create_Time</f>
        <v>4.328472222</v>
      </c>
      <c r="T1011" s="23">
        <f>Enduser_Deliverytime-HubVN_Pickup_Time</f>
        <v>0.09166666667</v>
      </c>
      <c r="U1011" s="24">
        <f>HubVN_Receiving_Time-HubCN_Pickup_Time</f>
        <v>3.000694444</v>
      </c>
      <c r="V1011" s="24">
        <f>Plan_HubVN_Receiving_Time-Plan_HubCN_Pickup_Time</f>
        <v>3.002777778</v>
      </c>
      <c r="W1011" s="15" t="s">
        <v>120</v>
      </c>
      <c r="X1011" s="25" t="str">
        <f>IF(LEFT(Khu_Vực,4)="Quận","Quận","Huyện")</f>
        <v>Quận</v>
      </c>
      <c r="Y1011" s="25" t="str">
        <f>IFS(Grossweight&lt;=1,"A",AND(1&lt;Grossweight,Grossweight&lt;=2),"B",AND(2&lt;Grossweight,Grossweight&lt;=3),"C",AND(3&lt;Grossweight,Grossweight&lt;=4),"D",Grossweight&gt;=4,"E")</f>
        <v>B</v>
      </c>
      <c r="Z101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40000</v>
      </c>
      <c r="AA1011"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01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22000</v>
      </c>
      <c r="AC1011" s="26">
        <f>IF(Carrier_2="ECLogistics",0.167,IF(Carrier_2="LogExpress",0.139,0.104))</f>
        <v>0.104</v>
      </c>
    </row>
    <row r="1012" ht="15.75" customHeight="1">
      <c r="A1012" s="4" t="s">
        <v>2955</v>
      </c>
      <c r="B1012" s="4" t="s">
        <v>2956</v>
      </c>
      <c r="C1012" s="4">
        <v>130324.0</v>
      </c>
      <c r="D1012" s="4" t="str">
        <f>HubVN_ID</f>
        <v>LECVNLB</v>
      </c>
      <c r="E1012" s="4">
        <v>4.0</v>
      </c>
      <c r="F1012" s="4">
        <v>1.1</v>
      </c>
      <c r="G1012" s="5" t="s">
        <v>2957</v>
      </c>
      <c r="H1012" s="4" t="s">
        <v>32</v>
      </c>
      <c r="I1012" s="6">
        <v>127800.0</v>
      </c>
      <c r="J1012" s="7">
        <v>44647.70763888889</v>
      </c>
      <c r="K1012" s="8">
        <v>44653.65</v>
      </c>
      <c r="L1012" s="7">
        <v>44654.59375</v>
      </c>
      <c r="M1012" s="4"/>
      <c r="N1012" s="9" t="s">
        <v>33</v>
      </c>
      <c r="O1012" s="4">
        <v>0.0</v>
      </c>
      <c r="P1012" s="4" t="s">
        <v>34</v>
      </c>
      <c r="Q1012" s="10">
        <v>2.0</v>
      </c>
      <c r="R1012" s="11">
        <f>Enduser_Deliverytime-Order_Create_Time</f>
        <v>6.886111111</v>
      </c>
      <c r="S1012" s="11">
        <f>Enduser_Plan_Deliverytime-Order_Create_Time</f>
        <v>5.942361111</v>
      </c>
      <c r="T1012" s="11">
        <f>Enduser_Deliverytime-HubVN_Pickup_Time</f>
        <v>0.2027777778</v>
      </c>
      <c r="U1012" s="12">
        <f>HubVN_Receiving_Time-HubCN_Pickup_Time</f>
        <v>4.005555556</v>
      </c>
      <c r="V1012" s="12">
        <f>Plan_HubVN_Receiving_Time-Plan_HubCN_Pickup_Time</f>
        <v>3.504861111</v>
      </c>
      <c r="W1012" s="4" t="s">
        <v>120</v>
      </c>
      <c r="X1012" s="13" t="str">
        <f>IF(LEFT(Khu_Vực,4)="Quận","Quận","Huyện")</f>
        <v>Quận</v>
      </c>
      <c r="Y1012" s="13" t="str">
        <f>IFS(Grossweight&lt;=1,"A",AND(1&lt;Grossweight,Grossweight&lt;=2),"B",AND(2&lt;Grossweight,Grossweight&lt;=3),"C",AND(3&lt;Grossweight,Grossweight&lt;=4),"D",Grossweight&gt;=4,"E")</f>
        <v>B</v>
      </c>
      <c r="Z101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11000</v>
      </c>
      <c r="AA1012"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01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12100</v>
      </c>
      <c r="AC1012" s="14">
        <f>IF(Carrier_2="ECLogistics",0.167,IF(Carrier_2="LogExpress",0.139,0.104))</f>
        <v>0.104</v>
      </c>
    </row>
    <row r="1013" ht="15.75" customHeight="1">
      <c r="A1013" s="15" t="s">
        <v>2958</v>
      </c>
      <c r="B1013" s="15" t="s">
        <v>2959</v>
      </c>
      <c r="C1013" s="15">
        <v>130164.0</v>
      </c>
      <c r="D1013" s="15" t="str">
        <f>HubVN_ID</f>
        <v>LECVNHĐ</v>
      </c>
      <c r="E1013" s="15">
        <v>4.0</v>
      </c>
      <c r="F1013" s="15">
        <v>1.7</v>
      </c>
      <c r="G1013" s="16" t="s">
        <v>2960</v>
      </c>
      <c r="H1013" s="15" t="s">
        <v>53</v>
      </c>
      <c r="I1013" s="17">
        <v>0.0</v>
      </c>
      <c r="J1013" s="18">
        <v>44648.23333333333</v>
      </c>
      <c r="K1013" s="19">
        <v>44653.441666666666</v>
      </c>
      <c r="L1013" s="18">
        <v>44653.74791666667</v>
      </c>
      <c r="M1013" s="15"/>
      <c r="N1013" s="21" t="s">
        <v>33</v>
      </c>
      <c r="O1013" s="15">
        <v>0.0</v>
      </c>
      <c r="P1013" s="15" t="s">
        <v>40</v>
      </c>
      <c r="Q1013" s="22">
        <v>3.0</v>
      </c>
      <c r="R1013" s="23">
        <f>Enduser_Deliverytime-Order_Create_Time</f>
        <v>5.514583333</v>
      </c>
      <c r="S1013" s="23">
        <f>Enduser_Plan_Deliverytime-Order_Create_Time</f>
        <v>5.208333333</v>
      </c>
      <c r="T1013" s="23">
        <f>Enduser_Deliverytime-HubVN_Pickup_Time</f>
        <v>0.1472222222</v>
      </c>
      <c r="U1013" s="24">
        <f>HubVN_Receiving_Time-HubCN_Pickup_Time</f>
        <v>3.504861111</v>
      </c>
      <c r="V1013" s="24">
        <f>Plan_HubVN_Receiving_Time-Plan_HubCN_Pickup_Time</f>
        <v>3.50625</v>
      </c>
      <c r="W1013" s="15" t="s">
        <v>137</v>
      </c>
      <c r="X1013" s="25" t="str">
        <f>IF(LEFT(Khu_Vực,4)="Quận","Quận","Huyện")</f>
        <v>Quận</v>
      </c>
      <c r="Y1013" s="25" t="str">
        <f>IFS(Grossweight&lt;=1,"A",AND(1&lt;Grossweight,Grossweight&lt;=2),"B",AND(2&lt;Grossweight,Grossweight&lt;=3),"C",AND(3&lt;Grossweight,Grossweight&lt;=4),"D",Grossweight&gt;=4,"E")</f>
        <v>B</v>
      </c>
      <c r="Z101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34000</v>
      </c>
      <c r="AA1013"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01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18700</v>
      </c>
      <c r="AC1013" s="26">
        <f>IF(Carrier_2="ECLogistics",0.167,IF(Carrier_2="LogExpress",0.139,0.104))</f>
        <v>0.104</v>
      </c>
    </row>
    <row r="1014" ht="15.75" customHeight="1">
      <c r="A1014" s="4" t="s">
        <v>2961</v>
      </c>
      <c r="B1014" s="4" t="s">
        <v>2962</v>
      </c>
      <c r="C1014" s="4">
        <v>130334.0</v>
      </c>
      <c r="D1014" s="4" t="str">
        <f>HubVN_ID</f>
        <v>LECVNLB</v>
      </c>
      <c r="E1014" s="4">
        <v>4.0</v>
      </c>
      <c r="F1014" s="4">
        <v>2.0</v>
      </c>
      <c r="G1014" s="5" t="s">
        <v>2963</v>
      </c>
      <c r="H1014" s="4" t="s">
        <v>32</v>
      </c>
      <c r="I1014" s="6">
        <v>151069.0</v>
      </c>
      <c r="J1014" s="7">
        <v>44647.18472222222</v>
      </c>
      <c r="K1014" s="8">
        <v>44653.65694444445</v>
      </c>
      <c r="L1014" s="7">
        <v>44654.768055555556</v>
      </c>
      <c r="M1014" s="4"/>
      <c r="N1014" s="9" t="s">
        <v>33</v>
      </c>
      <c r="O1014" s="4">
        <v>0.0</v>
      </c>
      <c r="P1014" s="4" t="s">
        <v>40</v>
      </c>
      <c r="Q1014" s="10">
        <v>1.0</v>
      </c>
      <c r="R1014" s="11">
        <f>Enduser_Deliverytime-Order_Create_Time</f>
        <v>7.583333333</v>
      </c>
      <c r="S1014" s="11">
        <f>Enduser_Plan_Deliverytime-Order_Create_Time</f>
        <v>6.472222222</v>
      </c>
      <c r="T1014" s="11">
        <f>Enduser_Deliverytime-HubVN_Pickup_Time</f>
        <v>0.1472222222</v>
      </c>
      <c r="U1014" s="12">
        <f>HubVN_Receiving_Time-HubCN_Pickup_Time</f>
        <v>3.505555556</v>
      </c>
      <c r="V1014" s="12">
        <f>Plan_HubVN_Receiving_Time-Plan_HubCN_Pickup_Time</f>
        <v>3.502083333</v>
      </c>
      <c r="W1014" s="4" t="s">
        <v>57</v>
      </c>
      <c r="X1014" s="13" t="str">
        <f>IF(LEFT(Khu_Vực,4)="Quận","Quận","Huyện")</f>
        <v>Quận</v>
      </c>
      <c r="Y1014" s="13" t="str">
        <f>IFS(Grossweight&lt;=1,"A",AND(1&lt;Grossweight,Grossweight&lt;=2),"B",AND(2&lt;Grossweight,Grossweight&lt;=3),"C",AND(3&lt;Grossweight,Grossweight&lt;=4),"D",Grossweight&gt;=4,"E")</f>
        <v>B</v>
      </c>
      <c r="Z101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40000</v>
      </c>
      <c r="AA1014"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01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22000</v>
      </c>
      <c r="AC1014" s="14">
        <f>IF(Carrier_2="ECLogistics",0.167,IF(Carrier_2="LogExpress",0.139,0.104))</f>
        <v>0.104</v>
      </c>
    </row>
    <row r="1015" ht="15.75" customHeight="1">
      <c r="A1015" s="15" t="s">
        <v>2964</v>
      </c>
      <c r="B1015" s="15" t="s">
        <v>2965</v>
      </c>
      <c r="C1015" s="15">
        <v>130163.0</v>
      </c>
      <c r="D1015" s="15" t="str">
        <f>HubVN_ID</f>
        <v>LECVNLB</v>
      </c>
      <c r="E1015" s="15">
        <v>3.0</v>
      </c>
      <c r="F1015" s="15">
        <v>1.2</v>
      </c>
      <c r="G1015" s="16" t="s">
        <v>2966</v>
      </c>
      <c r="H1015" s="15" t="s">
        <v>32</v>
      </c>
      <c r="I1015" s="17">
        <v>61840.0</v>
      </c>
      <c r="J1015" s="18">
        <v>44649.61597222222</v>
      </c>
      <c r="K1015" s="19">
        <v>44654.458333333336</v>
      </c>
      <c r="L1015" s="18">
        <v>44655.586805555555</v>
      </c>
      <c r="M1015" s="15"/>
      <c r="N1015" s="21" t="s">
        <v>33</v>
      </c>
      <c r="O1015" s="15">
        <v>0.0</v>
      </c>
      <c r="P1015" s="15" t="s">
        <v>34</v>
      </c>
      <c r="Q1015" s="22">
        <v>3.0</v>
      </c>
      <c r="R1015" s="23">
        <f>Enduser_Deliverytime-Order_Create_Time</f>
        <v>5.970833333</v>
      </c>
      <c r="S1015" s="23">
        <f>Enduser_Plan_Deliverytime-Order_Create_Time</f>
        <v>4.842361111</v>
      </c>
      <c r="T1015" s="23">
        <f>Enduser_Deliverytime-HubVN_Pickup_Time</f>
        <v>0.2076388889</v>
      </c>
      <c r="U1015" s="24">
        <f>HubVN_Receiving_Time-HubCN_Pickup_Time</f>
        <v>3.000694444</v>
      </c>
      <c r="V1015" s="24">
        <f>Plan_HubVN_Receiving_Time-Plan_HubCN_Pickup_Time</f>
        <v>3.004166667</v>
      </c>
      <c r="W1015" s="15" t="s">
        <v>787</v>
      </c>
      <c r="X1015" s="25" t="str">
        <f>IF(LEFT(Khu_Vực,4)="Quận","Quận","Huyện")</f>
        <v>Huyện</v>
      </c>
      <c r="Y1015" s="25" t="str">
        <f>IFS(Grossweight&lt;=1,"A",AND(1&lt;Grossweight,Grossweight&lt;=2),"B",AND(2&lt;Grossweight,Grossweight&lt;=3),"C",AND(3&lt;Grossweight,Grossweight&lt;=4),"D",Grossweight&gt;=4,"E")</f>
        <v>B</v>
      </c>
      <c r="Z101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12000</v>
      </c>
      <c r="AA101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01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12000</v>
      </c>
      <c r="AC1015" s="26">
        <f>IF(Carrier_2="ECLogistics",0.167,IF(Carrier_2="LogExpress",0.139,0.104))</f>
        <v>0.167</v>
      </c>
    </row>
    <row r="1016" ht="15.75" customHeight="1">
      <c r="A1016" s="4" t="s">
        <v>2967</v>
      </c>
      <c r="B1016" s="4" t="s">
        <v>2968</v>
      </c>
      <c r="C1016" s="4">
        <v>130362.0</v>
      </c>
      <c r="D1016" s="4" t="str">
        <f>HubVN_ID</f>
        <v>LECVNLB</v>
      </c>
      <c r="E1016" s="4">
        <v>4.0</v>
      </c>
      <c r="F1016" s="4">
        <v>0.2</v>
      </c>
      <c r="G1016" s="5" t="s">
        <v>2969</v>
      </c>
      <c r="H1016" s="4" t="s">
        <v>32</v>
      </c>
      <c r="I1016" s="6">
        <v>124000.0</v>
      </c>
      <c r="J1016" s="7">
        <v>44648.85972222222</v>
      </c>
      <c r="K1016" s="8">
        <v>44653.42083333333</v>
      </c>
      <c r="L1016" s="7">
        <v>44653.739583333336</v>
      </c>
      <c r="M1016" s="4"/>
      <c r="N1016" s="9" t="s">
        <v>33</v>
      </c>
      <c r="O1016" s="4">
        <v>0.0</v>
      </c>
      <c r="P1016" s="4" t="s">
        <v>64</v>
      </c>
      <c r="Q1016" s="10">
        <v>3.0</v>
      </c>
      <c r="R1016" s="11">
        <f>Enduser_Deliverytime-Order_Create_Time</f>
        <v>4.879861111</v>
      </c>
      <c r="S1016" s="11">
        <f>Enduser_Plan_Deliverytime-Order_Create_Time</f>
        <v>4.561111111</v>
      </c>
      <c r="T1016" s="11">
        <f>Enduser_Deliverytime-HubVN_Pickup_Time</f>
        <v>0.1222222222</v>
      </c>
      <c r="U1016" s="12">
        <f>HubVN_Receiving_Time-HubCN_Pickup_Time</f>
        <v>4.003472222</v>
      </c>
      <c r="V1016" s="12">
        <f>Plan_HubVN_Receiving_Time-Plan_HubCN_Pickup_Time</f>
        <v>1.502083333</v>
      </c>
      <c r="W1016" s="4" t="s">
        <v>124</v>
      </c>
      <c r="X1016" s="13" t="str">
        <f>IF(LEFT(Khu_Vực,4)="Quận","Quận","Huyện")</f>
        <v>Quận</v>
      </c>
      <c r="Y1016" s="13" t="str">
        <f>IFS(Grossweight&lt;=1,"A",AND(1&lt;Grossweight,Grossweight&lt;=2),"B",AND(2&lt;Grossweight,Grossweight&lt;=3),"C",AND(3&lt;Grossweight,Grossweight&lt;=4),"D",Grossweight&gt;=4,"E")</f>
        <v>A</v>
      </c>
      <c r="Z101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2200</v>
      </c>
      <c r="AA1016"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01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v>
      </c>
      <c r="AC1016" s="14">
        <f>IF(Carrier_2="ECLogistics",0.167,IF(Carrier_2="LogExpress",0.139,0.104))</f>
        <v>0.139</v>
      </c>
    </row>
    <row r="1017" ht="15.75" customHeight="1">
      <c r="A1017" s="15" t="s">
        <v>2970</v>
      </c>
      <c r="B1017" s="15" t="s">
        <v>2971</v>
      </c>
      <c r="C1017" s="15">
        <v>130324.0</v>
      </c>
      <c r="D1017" s="15" t="str">
        <f>HubVN_ID</f>
        <v>LECVNTL</v>
      </c>
      <c r="E1017" s="15">
        <v>2.0</v>
      </c>
      <c r="F1017" s="15">
        <v>3.9</v>
      </c>
      <c r="G1017" s="16" t="s">
        <v>2972</v>
      </c>
      <c r="H1017" s="15" t="s">
        <v>32</v>
      </c>
      <c r="I1017" s="17">
        <v>78000.0</v>
      </c>
      <c r="J1017" s="18">
        <v>44649.16111111111</v>
      </c>
      <c r="K1017" s="19">
        <v>44653.67222222222</v>
      </c>
      <c r="L1017" s="18">
        <v>44654.42152777778</v>
      </c>
      <c r="M1017" s="15"/>
      <c r="N1017" s="21" t="s">
        <v>33</v>
      </c>
      <c r="O1017" s="15">
        <v>0.0</v>
      </c>
      <c r="P1017" s="15" t="s">
        <v>64</v>
      </c>
      <c r="Q1017" s="22">
        <v>3.0</v>
      </c>
      <c r="R1017" s="23">
        <f>Enduser_Deliverytime-Order_Create_Time</f>
        <v>5.260416667</v>
      </c>
      <c r="S1017" s="23">
        <f>Enduser_Plan_Deliverytime-Order_Create_Time</f>
        <v>4.511111111</v>
      </c>
      <c r="T1017" s="23">
        <f>Enduser_Deliverytime-HubVN_Pickup_Time</f>
        <v>0.03888888888</v>
      </c>
      <c r="U1017" s="24">
        <f>HubVN_Receiving_Time-HubCN_Pickup_Time</f>
        <v>4.002083333</v>
      </c>
      <c r="V1017" s="24">
        <f>Plan_HubVN_Receiving_Time-Plan_HubCN_Pickup_Time</f>
        <v>3.502777778</v>
      </c>
      <c r="W1017" s="15" t="s">
        <v>622</v>
      </c>
      <c r="X1017" s="25" t="str">
        <f>IF(LEFT(Khu_Vực,4)="Quận","Quận","Huyện")</f>
        <v>Huyện</v>
      </c>
      <c r="Y1017" s="25" t="str">
        <f>IFS(Grossweight&lt;=1,"A",AND(1&lt;Grossweight,Grossweight&lt;=2),"B",AND(2&lt;Grossweight,Grossweight&lt;=3),"C",AND(3&lt;Grossweight,Grossweight&lt;=4),"D",Grossweight&gt;=4,"E")</f>
        <v>D</v>
      </c>
      <c r="Z101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69400</v>
      </c>
      <c r="AA1017"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01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39000</v>
      </c>
      <c r="AC1017" s="26">
        <f>IF(Carrier_2="ECLogistics",0.167,IF(Carrier_2="LogExpress",0.139,0.104))</f>
        <v>0.167</v>
      </c>
    </row>
    <row r="1018" ht="15.75" customHeight="1">
      <c r="A1018" s="4" t="s">
        <v>2973</v>
      </c>
      <c r="B1018" s="4" t="s">
        <v>2974</v>
      </c>
      <c r="C1018" s="4">
        <v>130383.0</v>
      </c>
      <c r="D1018" s="4" t="str">
        <f>HubVN_ID</f>
        <v>LECVNLB</v>
      </c>
      <c r="E1018" s="4">
        <v>2.0</v>
      </c>
      <c r="F1018" s="4">
        <v>1.3</v>
      </c>
      <c r="G1018" s="5" t="s">
        <v>2975</v>
      </c>
      <c r="H1018" s="4" t="s">
        <v>53</v>
      </c>
      <c r="I1018" s="6">
        <v>0.0</v>
      </c>
      <c r="J1018" s="7">
        <v>44650.35763888889</v>
      </c>
      <c r="K1018" s="8">
        <v>44654.67638888889</v>
      </c>
      <c r="L1018" s="7">
        <v>44655.811111111114</v>
      </c>
      <c r="M1018" s="4"/>
      <c r="N1018" s="9" t="s">
        <v>33</v>
      </c>
      <c r="O1018" s="4">
        <v>0.0</v>
      </c>
      <c r="P1018" s="4" t="s">
        <v>40</v>
      </c>
      <c r="Q1018" s="10">
        <v>3.0</v>
      </c>
      <c r="R1018" s="11">
        <f>Enduser_Deliverytime-Order_Create_Time</f>
        <v>5.453472222</v>
      </c>
      <c r="S1018" s="11">
        <f>Enduser_Plan_Deliverytime-Order_Create_Time</f>
        <v>4.31875</v>
      </c>
      <c r="T1018" s="11">
        <f>Enduser_Deliverytime-HubVN_Pickup_Time</f>
        <v>0.1708333333</v>
      </c>
      <c r="U1018" s="12">
        <f>HubVN_Receiving_Time-HubCN_Pickup_Time</f>
        <v>3.001388889</v>
      </c>
      <c r="V1018" s="12">
        <f>Plan_HubVN_Receiving_Time-Plan_HubCN_Pickup_Time</f>
        <v>1.500694444</v>
      </c>
      <c r="W1018" s="4" t="s">
        <v>97</v>
      </c>
      <c r="X1018" s="13" t="str">
        <f>IF(LEFT(Khu_Vực,4)="Quận","Quận","Huyện")</f>
        <v>Quận</v>
      </c>
      <c r="Y1018" s="13" t="str">
        <f>IFS(Grossweight&lt;=1,"A",AND(1&lt;Grossweight,Grossweight&lt;=2),"B",AND(2&lt;Grossweight,Grossweight&lt;=3),"C",AND(3&lt;Grossweight,Grossweight&lt;=4),"D",Grossweight&gt;=4,"E")</f>
        <v>B</v>
      </c>
      <c r="Z101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26000</v>
      </c>
      <c r="AA1018"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01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14300</v>
      </c>
      <c r="AC1018" s="14">
        <f>IF(Carrier_2="ECLogistics",0.167,IF(Carrier_2="LogExpress",0.139,0.104))</f>
        <v>0.104</v>
      </c>
    </row>
    <row r="1019" ht="15.75" customHeight="1">
      <c r="A1019" s="15" t="s">
        <v>2976</v>
      </c>
      <c r="B1019" s="15" t="s">
        <v>294</v>
      </c>
      <c r="C1019" s="15">
        <v>130339.0</v>
      </c>
      <c r="D1019" s="15" t="str">
        <f>HubVN_ID</f>
        <v>LECVNLB</v>
      </c>
      <c r="E1019" s="15">
        <v>5.0</v>
      </c>
      <c r="F1019" s="15">
        <v>1.4</v>
      </c>
      <c r="G1019" s="16" t="s">
        <v>2977</v>
      </c>
      <c r="H1019" s="15" t="s">
        <v>32</v>
      </c>
      <c r="I1019" s="17">
        <v>26500.0</v>
      </c>
      <c r="J1019" s="18">
        <v>44647.38055555556</v>
      </c>
      <c r="K1019" s="19">
        <v>44651.674305555556</v>
      </c>
      <c r="L1019" s="18">
        <v>44652.705555555556</v>
      </c>
      <c r="M1019" s="15"/>
      <c r="N1019" s="21" t="s">
        <v>33</v>
      </c>
      <c r="O1019" s="15">
        <v>0.0</v>
      </c>
      <c r="P1019" s="15" t="s">
        <v>34</v>
      </c>
      <c r="Q1019" s="22">
        <v>3.0</v>
      </c>
      <c r="R1019" s="23">
        <f>Enduser_Deliverytime-Order_Create_Time</f>
        <v>5.325</v>
      </c>
      <c r="S1019" s="23">
        <f>Enduser_Plan_Deliverytime-Order_Create_Time</f>
        <v>4.29375</v>
      </c>
      <c r="T1019" s="23">
        <f>Enduser_Deliverytime-HubVN_Pickup_Time</f>
        <v>0.07847222222</v>
      </c>
      <c r="U1019" s="24">
        <f>HubVN_Receiving_Time-HubCN_Pickup_Time</f>
        <v>3.005555556</v>
      </c>
      <c r="V1019" s="24">
        <f>Plan_HubVN_Receiving_Time-Plan_HubCN_Pickup_Time</f>
        <v>3.504166667</v>
      </c>
      <c r="W1019" s="15" t="s">
        <v>97</v>
      </c>
      <c r="X1019" s="25" t="str">
        <f>IF(LEFT(Khu_Vực,4)="Quận","Quận","Huyện")</f>
        <v>Quận</v>
      </c>
      <c r="Y1019" s="25" t="str">
        <f>IFS(Grossweight&lt;=1,"A",AND(1&lt;Grossweight,Grossweight&lt;=2),"B",AND(2&lt;Grossweight,Grossweight&lt;=3),"C",AND(3&lt;Grossweight,Grossweight&lt;=4),"D",Grossweight&gt;=4,"E")</f>
        <v>B</v>
      </c>
      <c r="Z101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14000</v>
      </c>
      <c r="AA1019"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01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15400</v>
      </c>
      <c r="AC1019" s="26">
        <f>IF(Carrier_2="ECLogistics",0.167,IF(Carrier_2="LogExpress",0.139,0.104))</f>
        <v>0.104</v>
      </c>
    </row>
    <row r="1020" ht="15.75" customHeight="1">
      <c r="A1020" s="4" t="s">
        <v>2978</v>
      </c>
      <c r="B1020" s="4" t="s">
        <v>2979</v>
      </c>
      <c r="C1020" s="4">
        <v>130397.0</v>
      </c>
      <c r="D1020" s="4" t="str">
        <f>HubVN_ID</f>
        <v>LECVNLB</v>
      </c>
      <c r="E1020" s="4">
        <v>3.0</v>
      </c>
      <c r="F1020" s="4">
        <v>1.3</v>
      </c>
      <c r="G1020" s="5" t="s">
        <v>2980</v>
      </c>
      <c r="H1020" s="4" t="s">
        <v>53</v>
      </c>
      <c r="I1020" s="6">
        <v>0.0</v>
      </c>
      <c r="J1020" s="7">
        <v>44648.623611111114</v>
      </c>
      <c r="K1020" s="8">
        <v>44654.49166666667</v>
      </c>
      <c r="L1020" s="7">
        <v>44655.59861111111</v>
      </c>
      <c r="M1020" s="4"/>
      <c r="N1020" s="9" t="s">
        <v>33</v>
      </c>
      <c r="O1020" s="4">
        <v>0.0</v>
      </c>
      <c r="P1020" s="4" t="s">
        <v>34</v>
      </c>
      <c r="Q1020" s="10">
        <v>4.0</v>
      </c>
      <c r="R1020" s="11">
        <f>Enduser_Deliverytime-Order_Create_Time</f>
        <v>6.975</v>
      </c>
      <c r="S1020" s="11">
        <f>Enduser_Plan_Deliverytime-Order_Create_Time</f>
        <v>5.868055556</v>
      </c>
      <c r="T1020" s="11">
        <f>Enduser_Deliverytime-HubVN_Pickup_Time</f>
        <v>0.2041666667</v>
      </c>
      <c r="U1020" s="12">
        <f>HubVN_Receiving_Time-HubCN_Pickup_Time</f>
        <v>5.002777778</v>
      </c>
      <c r="V1020" s="12">
        <f>Plan_HubVN_Receiving_Time-Plan_HubCN_Pickup_Time</f>
        <v>3.004166667</v>
      </c>
      <c r="W1020" s="4" t="s">
        <v>787</v>
      </c>
      <c r="X1020" s="13" t="str">
        <f>IF(LEFT(Khu_Vực,4)="Quận","Quận","Huyện")</f>
        <v>Huyện</v>
      </c>
      <c r="Y1020" s="13" t="str">
        <f>IFS(Grossweight&lt;=1,"A",AND(1&lt;Grossweight,Grossweight&lt;=2),"B",AND(2&lt;Grossweight,Grossweight&lt;=3),"C",AND(3&lt;Grossweight,Grossweight&lt;=4),"D",Grossweight&gt;=4,"E")</f>
        <v>B</v>
      </c>
      <c r="Z102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13000</v>
      </c>
      <c r="AA102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02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13000</v>
      </c>
      <c r="AC1020" s="14">
        <f>IF(Carrier_2="ECLogistics",0.167,IF(Carrier_2="LogExpress",0.139,0.104))</f>
        <v>0.167</v>
      </c>
    </row>
    <row r="1021" ht="15.75" customHeight="1">
      <c r="A1021" s="15" t="s">
        <v>2981</v>
      </c>
      <c r="B1021" s="15" t="s">
        <v>2982</v>
      </c>
      <c r="C1021" s="15">
        <v>130158.0</v>
      </c>
      <c r="D1021" s="15" t="str">
        <f>HubVN_ID</f>
        <v>LECVNLB</v>
      </c>
      <c r="E1021" s="15">
        <v>1.0</v>
      </c>
      <c r="F1021" s="15">
        <v>4.0</v>
      </c>
      <c r="G1021" s="16" t="s">
        <v>2983</v>
      </c>
      <c r="H1021" s="15" t="s">
        <v>32</v>
      </c>
      <c r="I1021" s="17">
        <v>57500.0</v>
      </c>
      <c r="J1021" s="18">
        <v>44647.84027777778</v>
      </c>
      <c r="K1021" s="19">
        <v>44652.66111111111</v>
      </c>
      <c r="L1021" s="18">
        <v>44653.47708333333</v>
      </c>
      <c r="M1021" s="15"/>
      <c r="N1021" s="21" t="s">
        <v>33</v>
      </c>
      <c r="O1021" s="15">
        <v>0.0</v>
      </c>
      <c r="P1021" s="15" t="s">
        <v>40</v>
      </c>
      <c r="Q1021" s="22">
        <v>3.0</v>
      </c>
      <c r="R1021" s="23">
        <f>Enduser_Deliverytime-Order_Create_Time</f>
        <v>5.636805556</v>
      </c>
      <c r="S1021" s="23">
        <f>Enduser_Plan_Deliverytime-Order_Create_Time</f>
        <v>4.820833333</v>
      </c>
      <c r="T1021" s="23">
        <f>Enduser_Deliverytime-HubVN_Pickup_Time</f>
        <v>0.1215277778</v>
      </c>
      <c r="U1021" s="24">
        <f>HubVN_Receiving_Time-HubCN_Pickup_Time</f>
        <v>2.000694444</v>
      </c>
      <c r="V1021" s="24">
        <f>Plan_HubVN_Receiving_Time-Plan_HubCN_Pickup_Time</f>
        <v>3.00625</v>
      </c>
      <c r="W1021" s="15" t="s">
        <v>93</v>
      </c>
      <c r="X1021" s="25" t="str">
        <f>IF(LEFT(Khu_Vực,4)="Quận","Quận","Huyện")</f>
        <v>Quận</v>
      </c>
      <c r="Y1021" s="25" t="str">
        <f>IFS(Grossweight&lt;=1,"A",AND(1&lt;Grossweight,Grossweight&lt;=2),"B",AND(2&lt;Grossweight,Grossweight&lt;=3),"C",AND(3&lt;Grossweight,Grossweight&lt;=4),"D",Grossweight&gt;=4,"E")</f>
        <v>D</v>
      </c>
      <c r="Z102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62500</v>
      </c>
      <c r="AA102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02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40000</v>
      </c>
      <c r="AC1021" s="26">
        <f>IF(Carrier_2="ECLogistics",0.167,IF(Carrier_2="LogExpress",0.139,0.104))</f>
        <v>0.167</v>
      </c>
    </row>
    <row r="1022" ht="15.75" customHeight="1">
      <c r="A1022" s="4" t="s">
        <v>2984</v>
      </c>
      <c r="B1022" s="4" t="s">
        <v>2985</v>
      </c>
      <c r="C1022" s="4">
        <v>130338.0</v>
      </c>
      <c r="D1022" s="4" t="str">
        <f>HubVN_ID</f>
        <v>LECVNHĐ</v>
      </c>
      <c r="E1022" s="4">
        <v>1.0</v>
      </c>
      <c r="F1022" s="4">
        <v>1.5</v>
      </c>
      <c r="G1022" s="5" t="s">
        <v>2986</v>
      </c>
      <c r="H1022" s="4" t="s">
        <v>32</v>
      </c>
      <c r="I1022" s="6">
        <v>73000.0</v>
      </c>
      <c r="J1022" s="7">
        <v>44649.16875</v>
      </c>
      <c r="K1022" s="8">
        <v>44653.45625</v>
      </c>
      <c r="L1022" s="7">
        <v>44654.489583333336</v>
      </c>
      <c r="M1022" s="4"/>
      <c r="N1022" s="9" t="s">
        <v>33</v>
      </c>
      <c r="O1022" s="4">
        <v>0.0</v>
      </c>
      <c r="P1022" s="4" t="s">
        <v>40</v>
      </c>
      <c r="Q1022" s="10">
        <v>3.0</v>
      </c>
      <c r="R1022" s="11">
        <f>Enduser_Deliverytime-Order_Create_Time</f>
        <v>5.320833333</v>
      </c>
      <c r="S1022" s="11">
        <f>Enduser_Plan_Deliverytime-Order_Create_Time</f>
        <v>4.2875</v>
      </c>
      <c r="T1022" s="11">
        <f>Enduser_Deliverytime-HubVN_Pickup_Time</f>
        <v>0.1</v>
      </c>
      <c r="U1022" s="12">
        <f>HubVN_Receiving_Time-HubCN_Pickup_Time</f>
        <v>4.005555556</v>
      </c>
      <c r="V1022" s="12">
        <f>Plan_HubVN_Receiving_Time-Plan_HubCN_Pickup_Time</f>
        <v>1.504166667</v>
      </c>
      <c r="W1022" s="4" t="s">
        <v>137</v>
      </c>
      <c r="X1022" s="13" t="str">
        <f>IF(LEFT(Khu_Vực,4)="Quận","Quận","Huyện")</f>
        <v>Quận</v>
      </c>
      <c r="Y1022" s="13" t="str">
        <f>IFS(Grossweight&lt;=1,"A",AND(1&lt;Grossweight,Grossweight&lt;=2),"B",AND(2&lt;Grossweight,Grossweight&lt;=3),"C",AND(3&lt;Grossweight,Grossweight&lt;=4),"D",Grossweight&gt;=4,"E")</f>
        <v>B</v>
      </c>
      <c r="Z102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30000</v>
      </c>
      <c r="AA1022"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02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16500</v>
      </c>
      <c r="AC1022" s="14">
        <f>IF(Carrier_2="ECLogistics",0.167,IF(Carrier_2="LogExpress",0.139,0.104))</f>
        <v>0.104</v>
      </c>
    </row>
    <row r="1023" ht="15.75" customHeight="1">
      <c r="A1023" s="15" t="s">
        <v>2987</v>
      </c>
      <c r="B1023" s="15" t="s">
        <v>2988</v>
      </c>
      <c r="C1023" s="15">
        <v>130395.0</v>
      </c>
      <c r="D1023" s="15" t="str">
        <f>HubVN_ID</f>
        <v>LECVNHĐ</v>
      </c>
      <c r="E1023" s="15">
        <v>4.0</v>
      </c>
      <c r="F1023" s="15">
        <v>3.7</v>
      </c>
      <c r="G1023" s="16" t="s">
        <v>2989</v>
      </c>
      <c r="H1023" s="15" t="s">
        <v>32</v>
      </c>
      <c r="I1023" s="17">
        <v>101800.0</v>
      </c>
      <c r="J1023" s="18">
        <v>44649.85763888889</v>
      </c>
      <c r="K1023" s="19">
        <v>44654.66875</v>
      </c>
      <c r="L1023" s="18">
        <v>44655.728472222225</v>
      </c>
      <c r="M1023" s="15"/>
      <c r="N1023" s="21" t="s">
        <v>33</v>
      </c>
      <c r="O1023" s="15">
        <v>0.0</v>
      </c>
      <c r="P1023" s="15" t="s">
        <v>34</v>
      </c>
      <c r="Q1023" s="22">
        <v>3.0</v>
      </c>
      <c r="R1023" s="23">
        <f>Enduser_Deliverytime-Order_Create_Time</f>
        <v>5.870833333</v>
      </c>
      <c r="S1023" s="23">
        <f>Enduser_Plan_Deliverytime-Order_Create_Time</f>
        <v>4.811111111</v>
      </c>
      <c r="T1023" s="23">
        <f>Enduser_Deliverytime-HubVN_Pickup_Time</f>
        <v>0.07708333334</v>
      </c>
      <c r="U1023" s="24">
        <f>HubVN_Receiving_Time-HubCN_Pickup_Time</f>
        <v>3.000694444</v>
      </c>
      <c r="V1023" s="24">
        <f>Plan_HubVN_Receiving_Time-Plan_HubCN_Pickup_Time</f>
        <v>2.004861111</v>
      </c>
      <c r="W1023" s="15" t="s">
        <v>45</v>
      </c>
      <c r="X1023" s="25" t="str">
        <f>IF(LEFT(Khu_Vực,4)="Quận","Quận","Huyện")</f>
        <v>Quận</v>
      </c>
      <c r="Y1023" s="25" t="str">
        <f>IFS(Grossweight&lt;=1,"A",AND(1&lt;Grossweight,Grossweight&lt;=2),"B",AND(2&lt;Grossweight,Grossweight&lt;=3),"C",AND(3&lt;Grossweight,Grossweight&lt;=4),"D",Grossweight&gt;=4,"E")</f>
        <v>D</v>
      </c>
      <c r="Z102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37000</v>
      </c>
      <c r="AA102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02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37000</v>
      </c>
      <c r="AC1023" s="26">
        <f>IF(Carrier_2="ECLogistics",0.167,IF(Carrier_2="LogExpress",0.139,0.104))</f>
        <v>0.167</v>
      </c>
    </row>
    <row r="1024" ht="15.75" customHeight="1">
      <c r="A1024" s="4" t="s">
        <v>2990</v>
      </c>
      <c r="B1024" s="4" t="s">
        <v>2991</v>
      </c>
      <c r="C1024" s="4">
        <v>130018.0</v>
      </c>
      <c r="D1024" s="4" t="str">
        <f>HubVN_ID</f>
        <v>LECVNLB</v>
      </c>
      <c r="E1024" s="4">
        <v>1.0</v>
      </c>
      <c r="F1024" s="4">
        <v>2.9</v>
      </c>
      <c r="G1024" s="5" t="s">
        <v>2992</v>
      </c>
      <c r="H1024" s="4" t="s">
        <v>32</v>
      </c>
      <c r="I1024" s="6">
        <v>68000.0</v>
      </c>
      <c r="J1024" s="7">
        <v>44648.88958333333</v>
      </c>
      <c r="K1024" s="8">
        <v>44653.763194444444</v>
      </c>
      <c r="L1024" s="7">
        <v>44654.59444444445</v>
      </c>
      <c r="M1024" s="4"/>
      <c r="N1024" s="9" t="s">
        <v>33</v>
      </c>
      <c r="O1024" s="4">
        <v>0.0</v>
      </c>
      <c r="P1024" s="4" t="s">
        <v>34</v>
      </c>
      <c r="Q1024" s="10">
        <v>3.0</v>
      </c>
      <c r="R1024" s="11">
        <f>Enduser_Deliverytime-Order_Create_Time</f>
        <v>5.704861111</v>
      </c>
      <c r="S1024" s="11">
        <f>Enduser_Plan_Deliverytime-Order_Create_Time</f>
        <v>4.873611111</v>
      </c>
      <c r="T1024" s="11">
        <f>Enduser_Deliverytime-HubVN_Pickup_Time</f>
        <v>0.2076388889</v>
      </c>
      <c r="U1024" s="12">
        <f>HubVN_Receiving_Time-HubCN_Pickup_Time</f>
        <v>4.004166667</v>
      </c>
      <c r="V1024" s="12">
        <f>Plan_HubVN_Receiving_Time-Plan_HubCN_Pickup_Time</f>
        <v>3.504166667</v>
      </c>
      <c r="W1024" s="4" t="s">
        <v>679</v>
      </c>
      <c r="X1024" s="13" t="str">
        <f>IF(LEFT(Khu_Vực,4)="Quận","Quận","Huyện")</f>
        <v>Huyện</v>
      </c>
      <c r="Y1024" s="13" t="str">
        <f>IFS(Grossweight&lt;=1,"A",AND(1&lt;Grossweight,Grossweight&lt;=2),"B",AND(2&lt;Grossweight,Grossweight&lt;=3),"C",AND(3&lt;Grossweight,Grossweight&lt;=4),"D",Grossweight&gt;=4,"E")</f>
        <v>C</v>
      </c>
      <c r="Z102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29000</v>
      </c>
      <c r="AA102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02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29000</v>
      </c>
      <c r="AC1024" s="14">
        <f>IF(Carrier_2="ECLogistics",0.167,IF(Carrier_2="LogExpress",0.139,0.104))</f>
        <v>0.167</v>
      </c>
    </row>
    <row r="1025" ht="15.75" customHeight="1">
      <c r="A1025" s="15" t="s">
        <v>2993</v>
      </c>
      <c r="B1025" s="15" t="s">
        <v>830</v>
      </c>
      <c r="C1025" s="15">
        <v>130380.0</v>
      </c>
      <c r="D1025" s="15" t="str">
        <f>HubVN_ID</f>
        <v>LECVNLB</v>
      </c>
      <c r="E1025" s="15">
        <v>1.0</v>
      </c>
      <c r="F1025" s="15">
        <v>3.9</v>
      </c>
      <c r="G1025" s="16" t="s">
        <v>2994</v>
      </c>
      <c r="H1025" s="15" t="s">
        <v>53</v>
      </c>
      <c r="I1025" s="17">
        <v>0.0</v>
      </c>
      <c r="J1025" s="18">
        <v>44648.36944444444</v>
      </c>
      <c r="K1025" s="19">
        <v>44654.66180555556</v>
      </c>
      <c r="L1025" s="18">
        <v>44655.7375</v>
      </c>
      <c r="M1025" s="15"/>
      <c r="N1025" s="21" t="s">
        <v>33</v>
      </c>
      <c r="O1025" s="15">
        <v>0.0</v>
      </c>
      <c r="P1025" s="15" t="s">
        <v>34</v>
      </c>
      <c r="Q1025" s="22">
        <v>1.0</v>
      </c>
      <c r="R1025" s="23">
        <f>Enduser_Deliverytime-Order_Create_Time</f>
        <v>7.368055556</v>
      </c>
      <c r="S1025" s="23">
        <f>Enduser_Plan_Deliverytime-Order_Create_Time</f>
        <v>6.292361111</v>
      </c>
      <c r="T1025" s="23">
        <f>Enduser_Deliverytime-HubVN_Pickup_Time</f>
        <v>0.08194444445</v>
      </c>
      <c r="U1025" s="24">
        <f>HubVN_Receiving_Time-HubCN_Pickup_Time</f>
        <v>3.002083333</v>
      </c>
      <c r="V1025" s="24">
        <f>Plan_HubVN_Receiving_Time-Plan_HubCN_Pickup_Time</f>
        <v>3.002777778</v>
      </c>
      <c r="W1025" s="15" t="s">
        <v>57</v>
      </c>
      <c r="X1025" s="25" t="str">
        <f>IF(LEFT(Khu_Vực,4)="Quận","Quận","Huyện")</f>
        <v>Quận</v>
      </c>
      <c r="Y1025" s="25" t="str">
        <f>IFS(Grossweight&lt;=1,"A",AND(1&lt;Grossweight,Grossweight&lt;=2),"B",AND(2&lt;Grossweight,Grossweight&lt;=3),"C",AND(3&lt;Grossweight,Grossweight&lt;=4),"D",Grossweight&gt;=4,"E")</f>
        <v>D</v>
      </c>
      <c r="Z102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39000</v>
      </c>
      <c r="AA102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02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39000</v>
      </c>
      <c r="AC1025" s="26">
        <f>IF(Carrier_2="ECLogistics",0.167,IF(Carrier_2="LogExpress",0.139,0.104))</f>
        <v>0.167</v>
      </c>
    </row>
    <row r="1026" ht="15.75" customHeight="1">
      <c r="A1026" s="4" t="s">
        <v>2995</v>
      </c>
      <c r="B1026" s="4" t="s">
        <v>2996</v>
      </c>
      <c r="C1026" s="4">
        <v>130160.0</v>
      </c>
      <c r="D1026" s="4" t="str">
        <f>HubVN_ID</f>
        <v>LECVNLB</v>
      </c>
      <c r="E1026" s="4">
        <v>1.0</v>
      </c>
      <c r="F1026" s="4">
        <v>2.8</v>
      </c>
      <c r="G1026" s="5" t="s">
        <v>2997</v>
      </c>
      <c r="H1026" s="4" t="s">
        <v>32</v>
      </c>
      <c r="I1026" s="6">
        <v>320150.0</v>
      </c>
      <c r="J1026" s="7">
        <v>44649.89861111111</v>
      </c>
      <c r="K1026" s="8">
        <v>44653.76666666667</v>
      </c>
      <c r="L1026" s="7">
        <v>44660.49652777778</v>
      </c>
      <c r="M1026" s="4"/>
      <c r="N1026" s="9" t="s">
        <v>33</v>
      </c>
      <c r="O1026" s="4">
        <v>0.0</v>
      </c>
      <c r="P1026" s="4" t="s">
        <v>40</v>
      </c>
      <c r="Q1026" s="10">
        <v>3.0</v>
      </c>
      <c r="R1026" s="11">
        <f>Enduser_Deliverytime-Order_Create_Time</f>
        <v>10.59791667</v>
      </c>
      <c r="S1026" s="11">
        <f>Enduser_Plan_Deliverytime-Order_Create_Time</f>
        <v>3.868055556</v>
      </c>
      <c r="T1026" s="11">
        <f>Enduser_Deliverytime-HubVN_Pickup_Time</f>
        <v>0.1027777778</v>
      </c>
      <c r="U1026" s="12">
        <f>HubVN_Receiving_Time-HubCN_Pickup_Time</f>
        <v>9.001388889</v>
      </c>
      <c r="V1026" s="12">
        <f>Plan_HubVN_Receiving_Time-Plan_HubCN_Pickup_Time</f>
        <v>2.000694444</v>
      </c>
      <c r="W1026" s="4" t="s">
        <v>679</v>
      </c>
      <c r="X1026" s="13" t="str">
        <f>IF(LEFT(Khu_Vực,4)="Quận","Quận","Huyện")</f>
        <v>Huyện</v>
      </c>
      <c r="Y1026" s="13" t="str">
        <f>IFS(Grossweight&lt;=1,"A",AND(1&lt;Grossweight,Grossweight&lt;=2),"B",AND(2&lt;Grossweight,Grossweight&lt;=3),"C",AND(3&lt;Grossweight,Grossweight&lt;=4),"D",Grossweight&gt;=4,"E")</f>
        <v>C</v>
      </c>
      <c r="Z102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70000</v>
      </c>
      <c r="AA102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02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28000</v>
      </c>
      <c r="AC1026" s="14">
        <f>IF(Carrier_2="ECLogistics",0.167,IF(Carrier_2="LogExpress",0.139,0.104))</f>
        <v>0.167</v>
      </c>
    </row>
    <row r="1027" ht="15.75" customHeight="1">
      <c r="A1027" s="15" t="s">
        <v>2998</v>
      </c>
      <c r="B1027" s="15" t="s">
        <v>2931</v>
      </c>
      <c r="C1027" s="15">
        <v>130373.0</v>
      </c>
      <c r="D1027" s="15" t="str">
        <f>HubVN_ID</f>
        <v>LECVNLB</v>
      </c>
      <c r="E1027" s="15">
        <v>3.0</v>
      </c>
      <c r="F1027" s="15">
        <v>0.1</v>
      </c>
      <c r="G1027" s="16" t="s">
        <v>2999</v>
      </c>
      <c r="H1027" s="15" t="s">
        <v>32</v>
      </c>
      <c r="I1027" s="17">
        <v>1276000.0</v>
      </c>
      <c r="J1027" s="18">
        <v>44645.39097222222</v>
      </c>
      <c r="K1027" s="19">
        <v>44652.47430555556</v>
      </c>
      <c r="L1027" s="18">
        <v>44652.67083333333</v>
      </c>
      <c r="M1027" s="15"/>
      <c r="N1027" s="21" t="s">
        <v>33</v>
      </c>
      <c r="O1027" s="15">
        <v>0.0</v>
      </c>
      <c r="P1027" s="15" t="s">
        <v>40</v>
      </c>
      <c r="Q1027" s="22">
        <v>1.0</v>
      </c>
      <c r="R1027" s="23">
        <f>Enduser_Deliverytime-Order_Create_Time</f>
        <v>7.279861111</v>
      </c>
      <c r="S1027" s="23">
        <f>Enduser_Plan_Deliverytime-Order_Create_Time</f>
        <v>7.083333333</v>
      </c>
      <c r="T1027" s="23">
        <f>Enduser_Deliverytime-HubVN_Pickup_Time</f>
        <v>0.09027777777</v>
      </c>
      <c r="U1027" s="24">
        <f>HubVN_Receiving_Time-HubCN_Pickup_Time</f>
        <v>3.002777778</v>
      </c>
      <c r="V1027" s="24">
        <f>Plan_HubVN_Receiving_Time-Plan_HubCN_Pickup_Time</f>
        <v>2.004166667</v>
      </c>
      <c r="W1027" s="15" t="s">
        <v>787</v>
      </c>
      <c r="X1027" s="25" t="str">
        <f>IF(LEFT(Khu_Vực,4)="Quận","Quận","Huyện")</f>
        <v>Huyện</v>
      </c>
      <c r="Y1027" s="25" t="str">
        <f>IFS(Grossweight&lt;=1,"A",AND(1&lt;Grossweight,Grossweight&lt;=2),"B",AND(2&lt;Grossweight,Grossweight&lt;=3),"C",AND(3&lt;Grossweight,Grossweight&lt;=4),"D",Grossweight&gt;=4,"E")</f>
        <v>A</v>
      </c>
      <c r="Z102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2500</v>
      </c>
      <c r="AA1027"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02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800</v>
      </c>
      <c r="AC1027" s="26">
        <f>IF(Carrier_2="ECLogistics",0.167,IF(Carrier_2="LogExpress",0.139,0.104))</f>
        <v>0.167</v>
      </c>
    </row>
    <row r="1028" ht="15.75" customHeight="1">
      <c r="A1028" s="4" t="s">
        <v>3000</v>
      </c>
      <c r="B1028" s="4" t="s">
        <v>3001</v>
      </c>
      <c r="C1028" s="4">
        <v>130198.0</v>
      </c>
      <c r="D1028" s="4" t="str">
        <f>HubVN_ID</f>
        <v>LECVNLB</v>
      </c>
      <c r="E1028" s="4">
        <v>5.0</v>
      </c>
      <c r="F1028" s="4">
        <v>1.0</v>
      </c>
      <c r="G1028" s="5" t="s">
        <v>3002</v>
      </c>
      <c r="H1028" s="4" t="s">
        <v>32</v>
      </c>
      <c r="I1028" s="6">
        <v>26500.0</v>
      </c>
      <c r="J1028" s="7">
        <v>44646.62013888889</v>
      </c>
      <c r="K1028" s="8">
        <v>44651.47430555556</v>
      </c>
      <c r="L1028" s="7">
        <v>44652.46944444445</v>
      </c>
      <c r="M1028" s="4"/>
      <c r="N1028" s="9" t="s">
        <v>33</v>
      </c>
      <c r="O1028" s="4">
        <v>0.0</v>
      </c>
      <c r="P1028" s="4" t="s">
        <v>40</v>
      </c>
      <c r="Q1028" s="10">
        <v>3.0</v>
      </c>
      <c r="R1028" s="11">
        <f>Enduser_Deliverytime-Order_Create_Time</f>
        <v>5.849305556</v>
      </c>
      <c r="S1028" s="11">
        <f>Enduser_Plan_Deliverytime-Order_Create_Time</f>
        <v>4.854166667</v>
      </c>
      <c r="T1028" s="11">
        <f>Enduser_Deliverytime-HubVN_Pickup_Time</f>
        <v>0.1229166667</v>
      </c>
      <c r="U1028" s="12">
        <f>HubVN_Receiving_Time-HubCN_Pickup_Time</f>
        <v>3.005555556</v>
      </c>
      <c r="V1028" s="12">
        <f>Plan_HubVN_Receiving_Time-Plan_HubCN_Pickup_Time</f>
        <v>3.50625</v>
      </c>
      <c r="W1028" s="4" t="s">
        <v>787</v>
      </c>
      <c r="X1028" s="13" t="str">
        <f>IF(LEFT(Khu_Vực,4)="Quận","Quận","Huyện")</f>
        <v>Huyện</v>
      </c>
      <c r="Y1028" s="13" t="str">
        <f>IFS(Grossweight&lt;=1,"A",AND(1&lt;Grossweight,Grossweight&lt;=2),"B",AND(2&lt;Grossweight,Grossweight&lt;=3),"C",AND(3&lt;Grossweight,Grossweight&lt;=4),"D",Grossweight&gt;=4,"E")</f>
        <v>A</v>
      </c>
      <c r="Z102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25000</v>
      </c>
      <c r="AA102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02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10000</v>
      </c>
      <c r="AC1028" s="14">
        <f>IF(Carrier_2="ECLogistics",0.167,IF(Carrier_2="LogExpress",0.139,0.104))</f>
        <v>0.167</v>
      </c>
    </row>
    <row r="1029" ht="15.75" customHeight="1">
      <c r="A1029" s="15" t="s">
        <v>3003</v>
      </c>
      <c r="B1029" s="15" t="s">
        <v>366</v>
      </c>
      <c r="C1029" s="15">
        <v>130353.0</v>
      </c>
      <c r="D1029" s="15" t="str">
        <f>HubVN_ID</f>
        <v>LECVNTL</v>
      </c>
      <c r="E1029" s="15">
        <v>4.0</v>
      </c>
      <c r="F1029" s="15">
        <v>1.2</v>
      </c>
      <c r="G1029" s="16" t="s">
        <v>3004</v>
      </c>
      <c r="H1029" s="15" t="s">
        <v>32</v>
      </c>
      <c r="I1029" s="17">
        <v>138000.0</v>
      </c>
      <c r="J1029" s="18">
        <v>44646.20625</v>
      </c>
      <c r="K1029" s="19">
        <v>44652.67986111111</v>
      </c>
      <c r="L1029" s="18">
        <v>44653.509722222225</v>
      </c>
      <c r="M1029" s="15"/>
      <c r="N1029" s="21" t="s">
        <v>33</v>
      </c>
      <c r="O1029" s="15">
        <v>0.0</v>
      </c>
      <c r="P1029" s="15" t="s">
        <v>34</v>
      </c>
      <c r="Q1029" s="22">
        <v>1.0</v>
      </c>
      <c r="R1029" s="23">
        <f>Enduser_Deliverytime-Order_Create_Time</f>
        <v>7.303472222</v>
      </c>
      <c r="S1029" s="23">
        <f>Enduser_Plan_Deliverytime-Order_Create_Time</f>
        <v>6.473611111</v>
      </c>
      <c r="T1029" s="23">
        <f>Enduser_Deliverytime-HubVN_Pickup_Time</f>
        <v>0.1611111111</v>
      </c>
      <c r="U1029" s="24">
        <f>HubVN_Receiving_Time-HubCN_Pickup_Time</f>
        <v>3.002777778</v>
      </c>
      <c r="V1029" s="24">
        <f>Plan_HubVN_Receiving_Time-Plan_HubCN_Pickup_Time</f>
        <v>3.503472222</v>
      </c>
      <c r="W1029" s="15" t="s">
        <v>622</v>
      </c>
      <c r="X1029" s="25" t="str">
        <f>IF(LEFT(Khu_Vực,4)="Quận","Quận","Huyện")</f>
        <v>Huyện</v>
      </c>
      <c r="Y1029" s="25" t="str">
        <f>IFS(Grossweight&lt;=1,"A",AND(1&lt;Grossweight,Grossweight&lt;=2),"B",AND(2&lt;Grossweight,Grossweight&lt;=3),"C",AND(3&lt;Grossweight,Grossweight&lt;=4),"D",Grossweight&gt;=4,"E")</f>
        <v>B</v>
      </c>
      <c r="Z102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12000</v>
      </c>
      <c r="AA102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02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12000</v>
      </c>
      <c r="AC1029" s="26">
        <f>IF(Carrier_2="ECLogistics",0.167,IF(Carrier_2="LogExpress",0.139,0.104))</f>
        <v>0.167</v>
      </c>
    </row>
    <row r="1030" ht="15.75" customHeight="1">
      <c r="A1030" s="4" t="s">
        <v>3005</v>
      </c>
      <c r="B1030" s="4" t="s">
        <v>3006</v>
      </c>
      <c r="C1030" s="4">
        <v>130325.0</v>
      </c>
      <c r="D1030" s="4" t="str">
        <f>HubVN_ID</f>
        <v>LECVNTL</v>
      </c>
      <c r="E1030" s="4">
        <v>5.0</v>
      </c>
      <c r="F1030" s="4">
        <v>2.9</v>
      </c>
      <c r="G1030" s="5" t="s">
        <v>3007</v>
      </c>
      <c r="H1030" s="4" t="s">
        <v>32</v>
      </c>
      <c r="I1030" s="6">
        <v>91300.0</v>
      </c>
      <c r="J1030" s="7">
        <v>44646.75902777778</v>
      </c>
      <c r="K1030" s="8">
        <v>44652.64097222222</v>
      </c>
      <c r="L1030" s="7">
        <v>44653.58194444444</v>
      </c>
      <c r="M1030" s="4"/>
      <c r="N1030" s="9" t="s">
        <v>33</v>
      </c>
      <c r="O1030" s="4">
        <v>0.0</v>
      </c>
      <c r="P1030" s="4" t="s">
        <v>34</v>
      </c>
      <c r="Q1030" s="10">
        <v>2.0</v>
      </c>
      <c r="R1030" s="11">
        <f>Enduser_Deliverytime-Order_Create_Time</f>
        <v>6.822916667</v>
      </c>
      <c r="S1030" s="11">
        <f>Enduser_Plan_Deliverytime-Order_Create_Time</f>
        <v>5.881944444</v>
      </c>
      <c r="T1030" s="11">
        <f>Enduser_Deliverytime-HubVN_Pickup_Time</f>
        <v>0.2069444444</v>
      </c>
      <c r="U1030" s="12">
        <f>HubVN_Receiving_Time-HubCN_Pickup_Time</f>
        <v>3.004861111</v>
      </c>
      <c r="V1030" s="12">
        <f>Plan_HubVN_Receiving_Time-Plan_HubCN_Pickup_Time</f>
        <v>3.002777778</v>
      </c>
      <c r="W1030" s="4" t="s">
        <v>49</v>
      </c>
      <c r="X1030" s="13" t="str">
        <f>IF(LEFT(Khu_Vực,4)="Quận","Quận","Huyện")</f>
        <v>Quận</v>
      </c>
      <c r="Y1030" s="13" t="str">
        <f>IFS(Grossweight&lt;=1,"A",AND(1&lt;Grossweight,Grossweight&lt;=2),"B",AND(2&lt;Grossweight,Grossweight&lt;=3),"C",AND(3&lt;Grossweight,Grossweight&lt;=4),"D",Grossweight&gt;=4,"E")</f>
        <v>C</v>
      </c>
      <c r="Z103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29000</v>
      </c>
      <c r="AA103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03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29000</v>
      </c>
      <c r="AC1030" s="14">
        <f>IF(Carrier_2="ECLogistics",0.167,IF(Carrier_2="LogExpress",0.139,0.104))</f>
        <v>0.167</v>
      </c>
    </row>
    <row r="1031" ht="15.75" customHeight="1">
      <c r="A1031" s="15" t="s">
        <v>3008</v>
      </c>
      <c r="B1031" s="15" t="s">
        <v>3009</v>
      </c>
      <c r="C1031" s="15">
        <v>130442.0</v>
      </c>
      <c r="D1031" s="15" t="str">
        <f>HubVN_ID</f>
        <v>LECVNLB</v>
      </c>
      <c r="E1031" s="15">
        <v>2.0</v>
      </c>
      <c r="F1031" s="15">
        <v>2.5</v>
      </c>
      <c r="G1031" s="16" t="s">
        <v>3010</v>
      </c>
      <c r="H1031" s="15" t="s">
        <v>53</v>
      </c>
      <c r="I1031" s="17">
        <v>0.0</v>
      </c>
      <c r="J1031" s="18">
        <v>44646.63958333333</v>
      </c>
      <c r="K1031" s="19">
        <v>44651.65833333333</v>
      </c>
      <c r="L1031" s="18">
        <v>44652.603472222225</v>
      </c>
      <c r="M1031" s="15"/>
      <c r="N1031" s="21" t="s">
        <v>33</v>
      </c>
      <c r="O1031" s="15">
        <v>0.0</v>
      </c>
      <c r="P1031" s="15" t="s">
        <v>34</v>
      </c>
      <c r="Q1031" s="22">
        <v>3.0</v>
      </c>
      <c r="R1031" s="23">
        <f>Enduser_Deliverytime-Order_Create_Time</f>
        <v>5.963888889</v>
      </c>
      <c r="S1031" s="23">
        <f>Enduser_Plan_Deliverytime-Order_Create_Time</f>
        <v>5.01875</v>
      </c>
      <c r="T1031" s="23">
        <f>Enduser_Deliverytime-HubVN_Pickup_Time</f>
        <v>0.2027777778</v>
      </c>
      <c r="U1031" s="24">
        <f>HubVN_Receiving_Time-HubCN_Pickup_Time</f>
        <v>5.002777778</v>
      </c>
      <c r="V1031" s="24">
        <f>Plan_HubVN_Receiving_Time-Plan_HubCN_Pickup_Time</f>
        <v>3.001388889</v>
      </c>
      <c r="W1031" s="15" t="s">
        <v>57</v>
      </c>
      <c r="X1031" s="25" t="str">
        <f>IF(LEFT(Khu_Vực,4)="Quận","Quận","Huyện")</f>
        <v>Quận</v>
      </c>
      <c r="Y1031" s="25" t="str">
        <f>IFS(Grossweight&lt;=1,"A",AND(1&lt;Grossweight,Grossweight&lt;=2),"B",AND(2&lt;Grossweight,Grossweight&lt;=3),"C",AND(3&lt;Grossweight,Grossweight&lt;=4),"D",Grossweight&gt;=4,"E")</f>
        <v>C</v>
      </c>
      <c r="Z103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25000</v>
      </c>
      <c r="AA103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03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25000</v>
      </c>
      <c r="AC1031" s="26">
        <f>IF(Carrier_2="ECLogistics",0.167,IF(Carrier_2="LogExpress",0.139,0.104))</f>
        <v>0.167</v>
      </c>
    </row>
    <row r="1032" ht="15.75" customHeight="1">
      <c r="A1032" s="4" t="s">
        <v>3011</v>
      </c>
      <c r="B1032" s="4" t="s">
        <v>3012</v>
      </c>
      <c r="C1032" s="4">
        <v>130340.0</v>
      </c>
      <c r="D1032" s="4" t="str">
        <f>HubVN_ID</f>
        <v>LECVNHĐ</v>
      </c>
      <c r="E1032" s="4">
        <v>1.0</v>
      </c>
      <c r="F1032" s="4">
        <v>0.2</v>
      </c>
      <c r="G1032" s="5" t="s">
        <v>3013</v>
      </c>
      <c r="H1032" s="4" t="s">
        <v>53</v>
      </c>
      <c r="I1032" s="6">
        <v>0.0</v>
      </c>
      <c r="J1032" s="7">
        <v>44647.26875</v>
      </c>
      <c r="K1032" s="8">
        <v>44652.67222222222</v>
      </c>
      <c r="L1032" s="7">
        <v>44653.59583333333</v>
      </c>
      <c r="M1032" s="4"/>
      <c r="N1032" s="9" t="s">
        <v>33</v>
      </c>
      <c r="O1032" s="4">
        <v>0.0</v>
      </c>
      <c r="P1032" s="4" t="s">
        <v>34</v>
      </c>
      <c r="Q1032" s="10">
        <v>2.0</v>
      </c>
      <c r="R1032" s="11">
        <f>Enduser_Deliverytime-Order_Create_Time</f>
        <v>6.327083333</v>
      </c>
      <c r="S1032" s="11">
        <f>Enduser_Plan_Deliverytime-Order_Create_Time</f>
        <v>5.403472222</v>
      </c>
      <c r="T1032" s="11">
        <f>Enduser_Deliverytime-HubVN_Pickup_Time</f>
        <v>0.20625</v>
      </c>
      <c r="U1032" s="12">
        <f>HubVN_Receiving_Time-HubCN_Pickup_Time</f>
        <v>3.00625</v>
      </c>
      <c r="V1032" s="12">
        <f>Plan_HubVN_Receiving_Time-Plan_HubCN_Pickup_Time</f>
        <v>3.502777778</v>
      </c>
      <c r="W1032" s="4" t="s">
        <v>45</v>
      </c>
      <c r="X1032" s="13" t="str">
        <f>IF(LEFT(Khu_Vực,4)="Quận","Quận","Huyện")</f>
        <v>Quận</v>
      </c>
      <c r="Y1032" s="13" t="str">
        <f>IFS(Grossweight&lt;=1,"A",AND(1&lt;Grossweight,Grossweight&lt;=2),"B",AND(2&lt;Grossweight,Grossweight&lt;=3),"C",AND(3&lt;Grossweight,Grossweight&lt;=4),"D",Grossweight&gt;=4,"E")</f>
        <v>A</v>
      </c>
      <c r="Z103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v>
      </c>
      <c r="AA1032"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03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v>
      </c>
      <c r="AC1032" s="14">
        <f>IF(Carrier_2="ECLogistics",0.167,IF(Carrier_2="LogExpress",0.139,0.104))</f>
        <v>0.139</v>
      </c>
    </row>
    <row r="1033" ht="15.75" customHeight="1">
      <c r="A1033" s="15" t="s">
        <v>3014</v>
      </c>
      <c r="B1033" s="15" t="s">
        <v>1145</v>
      </c>
      <c r="C1033" s="15">
        <v>130160.0</v>
      </c>
      <c r="D1033" s="15" t="str">
        <f>HubVN_ID</f>
        <v>LECVNLB</v>
      </c>
      <c r="E1033" s="15">
        <v>3.0</v>
      </c>
      <c r="F1033" s="15">
        <v>1.1</v>
      </c>
      <c r="G1033" s="16" t="s">
        <v>3015</v>
      </c>
      <c r="H1033" s="15" t="s">
        <v>32</v>
      </c>
      <c r="I1033" s="17">
        <v>48000.0</v>
      </c>
      <c r="J1033" s="18">
        <v>44649.43958333333</v>
      </c>
      <c r="K1033" s="19">
        <v>44653.65347222222</v>
      </c>
      <c r="L1033" s="18">
        <v>44654.48819444444</v>
      </c>
      <c r="M1033" s="15"/>
      <c r="N1033" s="21" t="s">
        <v>33</v>
      </c>
      <c r="O1033" s="15">
        <v>0.0</v>
      </c>
      <c r="P1033" s="15" t="s">
        <v>40</v>
      </c>
      <c r="Q1033" s="22">
        <v>3.0</v>
      </c>
      <c r="R1033" s="23">
        <f>Enduser_Deliverytime-Order_Create_Time</f>
        <v>5.048611111</v>
      </c>
      <c r="S1033" s="23">
        <f>Enduser_Plan_Deliverytime-Order_Create_Time</f>
        <v>4.213888889</v>
      </c>
      <c r="T1033" s="23">
        <f>Enduser_Deliverytime-HubVN_Pickup_Time</f>
        <v>0.11875</v>
      </c>
      <c r="U1033" s="24">
        <f>HubVN_Receiving_Time-HubCN_Pickup_Time</f>
        <v>4.000694444</v>
      </c>
      <c r="V1033" s="24">
        <f>Plan_HubVN_Receiving_Time-Plan_HubCN_Pickup_Time</f>
        <v>1.50625</v>
      </c>
      <c r="W1033" s="15" t="s">
        <v>120</v>
      </c>
      <c r="X1033" s="25" t="str">
        <f>IF(LEFT(Khu_Vực,4)="Quận","Quận","Huyện")</f>
        <v>Quận</v>
      </c>
      <c r="Y1033" s="25" t="str">
        <f>IFS(Grossweight&lt;=1,"A",AND(1&lt;Grossweight,Grossweight&lt;=2),"B",AND(2&lt;Grossweight,Grossweight&lt;=3),"C",AND(3&lt;Grossweight,Grossweight&lt;=4),"D",Grossweight&gt;=4,"E")</f>
        <v>B</v>
      </c>
      <c r="Z103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22000</v>
      </c>
      <c r="AA1033"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03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12100</v>
      </c>
      <c r="AC1033" s="26">
        <f>IF(Carrier_2="ECLogistics",0.167,IF(Carrier_2="LogExpress",0.139,0.104))</f>
        <v>0.104</v>
      </c>
    </row>
    <row r="1034" ht="15.75" customHeight="1">
      <c r="A1034" s="4" t="s">
        <v>3016</v>
      </c>
      <c r="B1034" s="4" t="s">
        <v>2118</v>
      </c>
      <c r="C1034" s="4">
        <v>130384.0</v>
      </c>
      <c r="D1034" s="4" t="str">
        <f>HubVN_ID</f>
        <v>LECVNTL</v>
      </c>
      <c r="E1034" s="4">
        <v>4.0</v>
      </c>
      <c r="F1034" s="4">
        <v>1.0</v>
      </c>
      <c r="G1034" s="5" t="s">
        <v>3017</v>
      </c>
      <c r="H1034" s="4" t="s">
        <v>32</v>
      </c>
      <c r="I1034" s="6">
        <v>28000.0</v>
      </c>
      <c r="J1034" s="7">
        <v>44645.82708333333</v>
      </c>
      <c r="K1034" s="8">
        <v>44651.65972222222</v>
      </c>
      <c r="L1034" s="7">
        <v>44652.754166666666</v>
      </c>
      <c r="M1034" s="4"/>
      <c r="N1034" s="9" t="s">
        <v>33</v>
      </c>
      <c r="O1034" s="4">
        <v>0.0</v>
      </c>
      <c r="P1034" s="4" t="s">
        <v>34</v>
      </c>
      <c r="Q1034" s="10">
        <v>2.0</v>
      </c>
      <c r="R1034" s="11">
        <f>Enduser_Deliverytime-Order_Create_Time</f>
        <v>6.927083333</v>
      </c>
      <c r="S1034" s="11">
        <f>Enduser_Plan_Deliverytime-Order_Create_Time</f>
        <v>5.832638889</v>
      </c>
      <c r="T1034" s="11">
        <f>Enduser_Deliverytime-HubVN_Pickup_Time</f>
        <v>0.08194444444</v>
      </c>
      <c r="U1034" s="12">
        <f>HubVN_Receiving_Time-HubCN_Pickup_Time</f>
        <v>3.00625</v>
      </c>
      <c r="V1034" s="12">
        <f>Plan_HubVN_Receiving_Time-Plan_HubCN_Pickup_Time</f>
        <v>3.004861111</v>
      </c>
      <c r="W1034" s="4" t="s">
        <v>41</v>
      </c>
      <c r="X1034" s="13" t="str">
        <f>IF(LEFT(Khu_Vực,4)="Quận","Quận","Huyện")</f>
        <v>Huyện</v>
      </c>
      <c r="Y1034" s="13" t="str">
        <f>IFS(Grossweight&lt;=1,"A",AND(1&lt;Grossweight,Grossweight&lt;=2),"B",AND(2&lt;Grossweight,Grossweight&lt;=3),"C",AND(3&lt;Grossweight,Grossweight&lt;=4),"D",Grossweight&gt;=4,"E")</f>
        <v>A</v>
      </c>
      <c r="Z103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10000</v>
      </c>
      <c r="AA103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03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10000</v>
      </c>
      <c r="AC1034" s="14">
        <f>IF(Carrier_2="ECLogistics",0.167,IF(Carrier_2="LogExpress",0.139,0.104))</f>
        <v>0.167</v>
      </c>
    </row>
    <row r="1035" ht="15.75" customHeight="1">
      <c r="A1035" s="15" t="s">
        <v>3018</v>
      </c>
      <c r="B1035" s="15" t="s">
        <v>3019</v>
      </c>
      <c r="C1035" s="15">
        <v>130346.0</v>
      </c>
      <c r="D1035" s="15" t="str">
        <f>HubVN_ID</f>
        <v>LECVNLB</v>
      </c>
      <c r="E1035" s="15">
        <v>2.0</v>
      </c>
      <c r="F1035" s="15">
        <v>2.5</v>
      </c>
      <c r="G1035" s="16" t="s">
        <v>3020</v>
      </c>
      <c r="H1035" s="15" t="s">
        <v>53</v>
      </c>
      <c r="I1035" s="17">
        <v>0.0</v>
      </c>
      <c r="J1035" s="18">
        <v>44649.61597222222</v>
      </c>
      <c r="K1035" s="19">
        <v>44654.73541666667</v>
      </c>
      <c r="L1035" s="18">
        <v>44655.49444444444</v>
      </c>
      <c r="M1035" s="15"/>
      <c r="N1035" s="21" t="s">
        <v>33</v>
      </c>
      <c r="O1035" s="15">
        <v>0.0</v>
      </c>
      <c r="P1035" s="15" t="s">
        <v>40</v>
      </c>
      <c r="Q1035" s="22">
        <v>3.0</v>
      </c>
      <c r="R1035" s="23">
        <f>Enduser_Deliverytime-Order_Create_Time</f>
        <v>5.878472222</v>
      </c>
      <c r="S1035" s="23">
        <f>Enduser_Plan_Deliverytime-Order_Create_Time</f>
        <v>5.119444444</v>
      </c>
      <c r="T1035" s="23">
        <f>Enduser_Deliverytime-HubVN_Pickup_Time</f>
        <v>0.1243055556</v>
      </c>
      <c r="U1035" s="24">
        <f>HubVN_Receiving_Time-HubCN_Pickup_Time</f>
        <v>5.001388889</v>
      </c>
      <c r="V1035" s="24">
        <f>Plan_HubVN_Receiving_Time-Plan_HubCN_Pickup_Time</f>
        <v>1.504166667</v>
      </c>
      <c r="W1035" s="15" t="s">
        <v>787</v>
      </c>
      <c r="X1035" s="25" t="str">
        <f>IF(LEFT(Khu_Vực,4)="Quận","Quận","Huyện")</f>
        <v>Huyện</v>
      </c>
      <c r="Y1035" s="25" t="str">
        <f>IFS(Grossweight&lt;=1,"A",AND(1&lt;Grossweight,Grossweight&lt;=2),"B",AND(2&lt;Grossweight,Grossweight&lt;=3),"C",AND(3&lt;Grossweight,Grossweight&lt;=4),"D",Grossweight&gt;=4,"E")</f>
        <v>C</v>
      </c>
      <c r="Z103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62500</v>
      </c>
      <c r="AA103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03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25000</v>
      </c>
      <c r="AC1035" s="26">
        <f>IF(Carrier_2="ECLogistics",0.167,IF(Carrier_2="LogExpress",0.139,0.104))</f>
        <v>0.167</v>
      </c>
    </row>
    <row r="1036" ht="15.75" customHeight="1">
      <c r="A1036" s="4" t="s">
        <v>3021</v>
      </c>
      <c r="B1036" s="4" t="s">
        <v>2258</v>
      </c>
      <c r="C1036" s="4">
        <v>130385.0</v>
      </c>
      <c r="D1036" s="4" t="str">
        <f>HubVN_ID</f>
        <v>LECVNTL</v>
      </c>
      <c r="E1036" s="4">
        <v>3.0</v>
      </c>
      <c r="F1036" s="4">
        <v>3.7</v>
      </c>
      <c r="G1036" s="5" t="s">
        <v>3022</v>
      </c>
      <c r="H1036" s="4" t="s">
        <v>32</v>
      </c>
      <c r="I1036" s="6">
        <v>193151.0</v>
      </c>
      <c r="J1036" s="7">
        <v>44646.731944444444</v>
      </c>
      <c r="K1036" s="8">
        <v>44652.376388888886</v>
      </c>
      <c r="L1036" s="7">
        <v>44653.47986111111</v>
      </c>
      <c r="M1036" s="4"/>
      <c r="N1036" s="9" t="s">
        <v>33</v>
      </c>
      <c r="O1036" s="4">
        <v>0.0</v>
      </c>
      <c r="P1036" s="4" t="s">
        <v>40</v>
      </c>
      <c r="Q1036" s="10">
        <v>2.0</v>
      </c>
      <c r="R1036" s="11">
        <f>Enduser_Deliverytime-Order_Create_Time</f>
        <v>6.747916667</v>
      </c>
      <c r="S1036" s="11">
        <f>Enduser_Plan_Deliverytime-Order_Create_Time</f>
        <v>5.644444444</v>
      </c>
      <c r="T1036" s="11">
        <f>Enduser_Deliverytime-HubVN_Pickup_Time</f>
        <v>0.1243055556</v>
      </c>
      <c r="U1036" s="12">
        <f>HubVN_Receiving_Time-HubCN_Pickup_Time</f>
        <v>3.002777778</v>
      </c>
      <c r="V1036" s="12">
        <f>Plan_HubVN_Receiving_Time-Plan_HubCN_Pickup_Time</f>
        <v>1.501388889</v>
      </c>
      <c r="W1036" s="4" t="s">
        <v>41</v>
      </c>
      <c r="X1036" s="13" t="str">
        <f>IF(LEFT(Khu_Vực,4)="Quận","Quận","Huyện")</f>
        <v>Huyện</v>
      </c>
      <c r="Y1036" s="13" t="str">
        <f>IFS(Grossweight&lt;=1,"A",AND(1&lt;Grossweight,Grossweight&lt;=2),"B",AND(2&lt;Grossweight,Grossweight&lt;=3),"C",AND(3&lt;Grossweight,Grossweight&lt;=4),"D",Grossweight&gt;=4,"E")</f>
        <v>D</v>
      </c>
      <c r="Z103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80000</v>
      </c>
      <c r="AA103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03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37000</v>
      </c>
      <c r="AC1036" s="14">
        <f>IF(Carrier_2="ECLogistics",0.167,IF(Carrier_2="LogExpress",0.139,0.104))</f>
        <v>0.167</v>
      </c>
    </row>
    <row r="1037" ht="15.75" customHeight="1">
      <c r="A1037" s="15" t="s">
        <v>3023</v>
      </c>
      <c r="B1037" s="15" t="s">
        <v>3024</v>
      </c>
      <c r="C1037" s="15">
        <v>130170.0</v>
      </c>
      <c r="D1037" s="15" t="str">
        <f>HubVN_ID</f>
        <v>LECVNLB</v>
      </c>
      <c r="E1037" s="15">
        <v>3.0</v>
      </c>
      <c r="F1037" s="15">
        <v>4.1</v>
      </c>
      <c r="G1037" s="16" t="s">
        <v>3025</v>
      </c>
      <c r="H1037" s="15" t="s">
        <v>53</v>
      </c>
      <c r="I1037" s="17">
        <v>0.0</v>
      </c>
      <c r="J1037" s="18">
        <v>44647.334027777775</v>
      </c>
      <c r="K1037" s="19">
        <v>44652.39861111111</v>
      </c>
      <c r="L1037" s="18">
        <v>44652.84652777778</v>
      </c>
      <c r="M1037" s="15"/>
      <c r="N1037" s="21" t="s">
        <v>33</v>
      </c>
      <c r="O1037" s="15">
        <v>0.0</v>
      </c>
      <c r="P1037" s="15" t="s">
        <v>34</v>
      </c>
      <c r="Q1037" s="22">
        <v>3.0</v>
      </c>
      <c r="R1037" s="23">
        <f>Enduser_Deliverytime-Order_Create_Time</f>
        <v>5.5125</v>
      </c>
      <c r="S1037" s="23">
        <f>Enduser_Plan_Deliverytime-Order_Create_Time</f>
        <v>5.064583333</v>
      </c>
      <c r="T1037" s="23">
        <f>Enduser_Deliverytime-HubVN_Pickup_Time</f>
        <v>0.2486111111</v>
      </c>
      <c r="U1037" s="24">
        <f>HubVN_Receiving_Time-HubCN_Pickup_Time</f>
        <v>2.501388889</v>
      </c>
      <c r="V1037" s="24">
        <f>Plan_HubVN_Receiving_Time-Plan_HubCN_Pickup_Time</f>
        <v>1.502083333</v>
      </c>
      <c r="W1037" s="15" t="s">
        <v>97</v>
      </c>
      <c r="X1037" s="25" t="str">
        <f>IF(LEFT(Khu_Vực,4)="Quận","Quận","Huyện")</f>
        <v>Quận</v>
      </c>
      <c r="Y1037" s="25" t="str">
        <f>IFS(Grossweight&lt;=1,"A",AND(1&lt;Grossweight,Grossweight&lt;=2),"B",AND(2&lt;Grossweight,Grossweight&lt;=3),"C",AND(3&lt;Grossweight,Grossweight&lt;=4),"D",Grossweight&gt;=4,"E")</f>
        <v>E</v>
      </c>
      <c r="Z103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41000</v>
      </c>
      <c r="AA1037"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03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41000</v>
      </c>
      <c r="AC1037" s="26">
        <f>IF(Carrier_2="ECLogistics",0.167,IF(Carrier_2="LogExpress",0.139,0.104))</f>
        <v>0.167</v>
      </c>
    </row>
    <row r="1038" ht="15.75" customHeight="1">
      <c r="A1038" s="4" t="s">
        <v>3026</v>
      </c>
      <c r="B1038" s="4" t="s">
        <v>1895</v>
      </c>
      <c r="C1038" s="4">
        <v>130364.0</v>
      </c>
      <c r="D1038" s="4" t="str">
        <f>HubVN_ID</f>
        <v>LECVNLB</v>
      </c>
      <c r="E1038" s="4">
        <v>5.0</v>
      </c>
      <c r="F1038" s="4">
        <v>3.7</v>
      </c>
      <c r="G1038" s="5" t="s">
        <v>3027</v>
      </c>
      <c r="H1038" s="4" t="s">
        <v>32</v>
      </c>
      <c r="I1038" s="6">
        <v>202000.0</v>
      </c>
      <c r="J1038" s="7">
        <v>44651.63125</v>
      </c>
      <c r="K1038" s="8">
        <v>44654.43194444444</v>
      </c>
      <c r="L1038" s="7">
        <v>44660.48263888889</v>
      </c>
      <c r="M1038" s="4"/>
      <c r="N1038" s="9" t="s">
        <v>33</v>
      </c>
      <c r="O1038" s="4">
        <v>0.0</v>
      </c>
      <c r="P1038" s="4" t="s">
        <v>40</v>
      </c>
      <c r="Q1038" s="10">
        <v>4.0</v>
      </c>
      <c r="R1038" s="11">
        <f>Enduser_Deliverytime-Order_Create_Time</f>
        <v>8.851388889</v>
      </c>
      <c r="S1038" s="11">
        <f>Enduser_Plan_Deliverytime-Order_Create_Time</f>
        <v>2.800694444</v>
      </c>
      <c r="T1038" s="11">
        <f>Enduser_Deliverytime-HubVN_Pickup_Time</f>
        <v>0.1006944444</v>
      </c>
      <c r="U1038" s="12">
        <f>HubVN_Receiving_Time-HubCN_Pickup_Time</f>
        <v>7.004166667</v>
      </c>
      <c r="V1038" s="12">
        <f>Plan_HubVN_Receiving_Time-Plan_HubCN_Pickup_Time</f>
        <v>1.504166667</v>
      </c>
      <c r="W1038" s="4" t="s">
        <v>120</v>
      </c>
      <c r="X1038" s="13" t="str">
        <f>IF(LEFT(Khu_Vực,4)="Quận","Quận","Huyện")</f>
        <v>Quận</v>
      </c>
      <c r="Y1038" s="13" t="str">
        <f>IFS(Grossweight&lt;=1,"A",AND(1&lt;Grossweight,Grossweight&lt;=2),"B",AND(2&lt;Grossweight,Grossweight&lt;=3),"C",AND(3&lt;Grossweight,Grossweight&lt;=4),"D",Grossweight&gt;=4,"E")</f>
        <v>D</v>
      </c>
      <c r="Z103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61750</v>
      </c>
      <c r="AA103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03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37000</v>
      </c>
      <c r="AC1038" s="14">
        <f>IF(Carrier_2="ECLogistics",0.167,IF(Carrier_2="LogExpress",0.139,0.104))</f>
        <v>0.167</v>
      </c>
    </row>
    <row r="1039" ht="15.75" customHeight="1">
      <c r="A1039" s="15" t="s">
        <v>3028</v>
      </c>
      <c r="B1039" s="15" t="s">
        <v>2367</v>
      </c>
      <c r="C1039" s="15">
        <v>130432.0</v>
      </c>
      <c r="D1039" s="15" t="str">
        <f>HubVN_ID</f>
        <v>LECVNLB</v>
      </c>
      <c r="E1039" s="15">
        <v>4.0</v>
      </c>
      <c r="F1039" s="15">
        <v>2.8</v>
      </c>
      <c r="G1039" s="16" t="s">
        <v>3029</v>
      </c>
      <c r="H1039" s="15" t="s">
        <v>32</v>
      </c>
      <c r="I1039" s="17">
        <v>58150.0</v>
      </c>
      <c r="J1039" s="18">
        <v>44647.20138888889</v>
      </c>
      <c r="K1039" s="19">
        <v>44654.67013888889</v>
      </c>
      <c r="L1039" s="18">
        <v>44654.74166666667</v>
      </c>
      <c r="M1039" s="15"/>
      <c r="N1039" s="21" t="s">
        <v>33</v>
      </c>
      <c r="O1039" s="15">
        <v>0.0</v>
      </c>
      <c r="P1039" s="15" t="s">
        <v>34</v>
      </c>
      <c r="Q1039" s="22">
        <v>1.0</v>
      </c>
      <c r="R1039" s="23">
        <f>Enduser_Deliverytime-Order_Create_Time</f>
        <v>7.540277778</v>
      </c>
      <c r="S1039" s="23">
        <f>Enduser_Plan_Deliverytime-Order_Create_Time</f>
        <v>7.46875</v>
      </c>
      <c r="T1039" s="23">
        <f>Enduser_Deliverytime-HubVN_Pickup_Time</f>
        <v>0.08055555556</v>
      </c>
      <c r="U1039" s="24">
        <f>HubVN_Receiving_Time-HubCN_Pickup_Time</f>
        <v>3.504166667</v>
      </c>
      <c r="V1039" s="24">
        <f>Plan_HubVN_Receiving_Time-Plan_HubCN_Pickup_Time</f>
        <v>1.50625</v>
      </c>
      <c r="W1039" s="15" t="s">
        <v>93</v>
      </c>
      <c r="X1039" s="25" t="str">
        <f>IF(LEFT(Khu_Vực,4)="Quận","Quận","Huyện")</f>
        <v>Quận</v>
      </c>
      <c r="Y1039" s="25" t="str">
        <f>IFS(Grossweight&lt;=1,"A",AND(1&lt;Grossweight,Grossweight&lt;=2),"B",AND(2&lt;Grossweight,Grossweight&lt;=3),"C",AND(3&lt;Grossweight,Grossweight&lt;=4),"D",Grossweight&gt;=4,"E")</f>
        <v>C</v>
      </c>
      <c r="Z103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28000</v>
      </c>
      <c r="AA103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03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28000</v>
      </c>
      <c r="AC1039" s="26">
        <f>IF(Carrier_2="ECLogistics",0.167,IF(Carrier_2="LogExpress",0.139,0.104))</f>
        <v>0.167</v>
      </c>
    </row>
    <row r="1040" ht="15.75" customHeight="1">
      <c r="A1040" s="4" t="s">
        <v>3030</v>
      </c>
      <c r="B1040" s="4" t="s">
        <v>3031</v>
      </c>
      <c r="C1040" s="4">
        <v>130355.0</v>
      </c>
      <c r="D1040" s="4" t="str">
        <f>HubVN_ID</f>
        <v>LECVNTL</v>
      </c>
      <c r="E1040" s="4">
        <v>2.0</v>
      </c>
      <c r="F1040" s="4">
        <v>1.6</v>
      </c>
      <c r="G1040" s="5" t="s">
        <v>3032</v>
      </c>
      <c r="H1040" s="4" t="s">
        <v>32</v>
      </c>
      <c r="I1040" s="6">
        <v>3000.0</v>
      </c>
      <c r="J1040" s="7">
        <v>44648.78958333333</v>
      </c>
      <c r="K1040" s="8">
        <v>44655.63958333333</v>
      </c>
      <c r="L1040" s="7">
        <v>44655.725</v>
      </c>
      <c r="M1040" s="4"/>
      <c r="N1040" s="9" t="s">
        <v>33</v>
      </c>
      <c r="O1040" s="4">
        <v>0.0</v>
      </c>
      <c r="P1040" s="4" t="s">
        <v>64</v>
      </c>
      <c r="Q1040" s="10">
        <v>2.0</v>
      </c>
      <c r="R1040" s="11">
        <f>Enduser_Deliverytime-Order_Create_Time</f>
        <v>6.935416667</v>
      </c>
      <c r="S1040" s="11">
        <f>Enduser_Plan_Deliverytime-Order_Create_Time</f>
        <v>6.85</v>
      </c>
      <c r="T1040" s="11">
        <f>Enduser_Deliverytime-HubVN_Pickup_Time</f>
        <v>0.1208333333</v>
      </c>
      <c r="U1040" s="12">
        <f>HubVN_Receiving_Time-HubCN_Pickup_Time</f>
        <v>3.005555556</v>
      </c>
      <c r="V1040" s="12">
        <f>Plan_HubVN_Receiving_Time-Plan_HubCN_Pickup_Time</f>
        <v>2.004166667</v>
      </c>
      <c r="W1040" s="4" t="s">
        <v>49</v>
      </c>
      <c r="X1040" s="13" t="str">
        <f>IF(LEFT(Khu_Vực,4)="Quận","Quận","Huyện")</f>
        <v>Quận</v>
      </c>
      <c r="Y1040" s="13" t="str">
        <f>IFS(Grossweight&lt;=1,"A",AND(1&lt;Grossweight,Grossweight&lt;=2),"B",AND(2&lt;Grossweight,Grossweight&lt;=3),"C",AND(3&lt;Grossweight,Grossweight&lt;=4),"D",Grossweight&gt;=4,"E")</f>
        <v>B</v>
      </c>
      <c r="Z104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17600</v>
      </c>
      <c r="AA1040"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04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17600</v>
      </c>
      <c r="AC1040" s="14">
        <f>IF(Carrier_2="ECLogistics",0.167,IF(Carrier_2="LogExpress",0.139,0.104))</f>
        <v>0.104</v>
      </c>
    </row>
    <row r="1041" ht="15.75" customHeight="1">
      <c r="A1041" s="15" t="s">
        <v>3033</v>
      </c>
      <c r="B1041" s="15" t="s">
        <v>684</v>
      </c>
      <c r="C1041" s="15">
        <v>130391.0</v>
      </c>
      <c r="D1041" s="15" t="str">
        <f>HubVN_ID</f>
        <v>LECVNLB</v>
      </c>
      <c r="E1041" s="15">
        <v>5.0</v>
      </c>
      <c r="F1041" s="15">
        <v>1.2</v>
      </c>
      <c r="G1041" s="16" t="s">
        <v>3034</v>
      </c>
      <c r="H1041" s="15" t="s">
        <v>32</v>
      </c>
      <c r="I1041" s="17">
        <v>23600.0</v>
      </c>
      <c r="J1041" s="18">
        <v>44646.83888888889</v>
      </c>
      <c r="K1041" s="19">
        <v>44652.768055555556</v>
      </c>
      <c r="L1041" s="18">
        <v>44652.654861111114</v>
      </c>
      <c r="M1041" s="15"/>
      <c r="N1041" s="21" t="s">
        <v>33</v>
      </c>
      <c r="O1041" s="15">
        <v>0.0</v>
      </c>
      <c r="P1041" s="15" t="s">
        <v>40</v>
      </c>
      <c r="Q1041" s="22">
        <v>3.0</v>
      </c>
      <c r="R1041" s="23">
        <f>Enduser_Deliverytime-Order_Create_Time</f>
        <v>5.815972222</v>
      </c>
      <c r="S1041" s="23">
        <f>Enduser_Plan_Deliverytime-Order_Create_Time</f>
        <v>5.929166667</v>
      </c>
      <c r="T1041" s="23">
        <f>Enduser_Deliverytime-HubVN_Pickup_Time</f>
        <v>0.08958333333</v>
      </c>
      <c r="U1041" s="24">
        <f>HubVN_Receiving_Time-HubCN_Pickup_Time</f>
        <v>3.004166667</v>
      </c>
      <c r="V1041" s="24">
        <f>Plan_HubVN_Receiving_Time-Plan_HubCN_Pickup_Time</f>
        <v>1.505555556</v>
      </c>
      <c r="W1041" s="15" t="s">
        <v>679</v>
      </c>
      <c r="X1041" s="25" t="str">
        <f>IF(LEFT(Khu_Vực,4)="Quận","Quận","Huyện")</f>
        <v>Huyện</v>
      </c>
      <c r="Y1041" s="25" t="str">
        <f>IFS(Grossweight&lt;=1,"A",AND(1&lt;Grossweight,Grossweight&lt;=2),"B",AND(2&lt;Grossweight,Grossweight&lt;=3),"C",AND(3&lt;Grossweight,Grossweight&lt;=4),"D",Grossweight&gt;=4,"E")</f>
        <v>B</v>
      </c>
      <c r="Z104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30000</v>
      </c>
      <c r="AA104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04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12000</v>
      </c>
      <c r="AC1041" s="26">
        <f>IF(Carrier_2="ECLogistics",0.167,IF(Carrier_2="LogExpress",0.139,0.104))</f>
        <v>0.167</v>
      </c>
    </row>
    <row r="1042" ht="15.75" customHeight="1">
      <c r="A1042" s="4" t="s">
        <v>3035</v>
      </c>
      <c r="B1042" s="4" t="s">
        <v>3036</v>
      </c>
      <c r="C1042" s="4">
        <v>130400.0</v>
      </c>
      <c r="D1042" s="4" t="str">
        <f>HubVN_ID</f>
        <v>LECVNLB</v>
      </c>
      <c r="E1042" s="4">
        <v>3.0</v>
      </c>
      <c r="F1042" s="4">
        <v>2.4</v>
      </c>
      <c r="G1042" s="5" t="s">
        <v>3037</v>
      </c>
      <c r="H1042" s="4" t="s">
        <v>32</v>
      </c>
      <c r="I1042" s="6">
        <v>97500.0</v>
      </c>
      <c r="J1042" s="7">
        <v>44648.36597222222</v>
      </c>
      <c r="K1042" s="8">
        <v>44654.65277777778</v>
      </c>
      <c r="L1042" s="7">
        <v>44655.71666666667</v>
      </c>
      <c r="M1042" s="4"/>
      <c r="N1042" s="9" t="s">
        <v>33</v>
      </c>
      <c r="O1042" s="4">
        <v>0.0</v>
      </c>
      <c r="P1042" s="4" t="s">
        <v>64</v>
      </c>
      <c r="Q1042" s="10">
        <v>1.0</v>
      </c>
      <c r="R1042" s="11">
        <f>Enduser_Deliverytime-Order_Create_Time</f>
        <v>7.350694444</v>
      </c>
      <c r="S1042" s="11">
        <f>Enduser_Plan_Deliverytime-Order_Create_Time</f>
        <v>6.286805556</v>
      </c>
      <c r="T1042" s="11">
        <f>Enduser_Deliverytime-HubVN_Pickup_Time</f>
        <v>0.07916666667</v>
      </c>
      <c r="U1042" s="12">
        <f>HubVN_Receiving_Time-HubCN_Pickup_Time</f>
        <v>3.000694444</v>
      </c>
      <c r="V1042" s="12">
        <f>Plan_HubVN_Receiving_Time-Plan_HubCN_Pickup_Time</f>
        <v>3.502777778</v>
      </c>
      <c r="W1042" s="4" t="s">
        <v>97</v>
      </c>
      <c r="X1042" s="13" t="str">
        <f>IF(LEFT(Khu_Vực,4)="Quận","Quận","Huyện")</f>
        <v>Quận</v>
      </c>
      <c r="Y1042" s="13" t="str">
        <f>IFS(Grossweight&lt;=1,"A",AND(1&lt;Grossweight,Grossweight&lt;=2),"B",AND(2&lt;Grossweight,Grossweight&lt;=3),"C",AND(3&lt;Grossweight,Grossweight&lt;=4),"D",Grossweight&gt;=4,"E")</f>
        <v>C</v>
      </c>
      <c r="Z104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60400</v>
      </c>
      <c r="AA1042"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04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24000</v>
      </c>
      <c r="AC1042" s="14">
        <f>IF(Carrier_2="ECLogistics",0.167,IF(Carrier_2="LogExpress",0.139,0.104))</f>
        <v>0.167</v>
      </c>
    </row>
    <row r="1043" ht="15.75" customHeight="1">
      <c r="A1043" s="15" t="s">
        <v>3038</v>
      </c>
      <c r="B1043" s="15" t="s">
        <v>3039</v>
      </c>
      <c r="C1043" s="15">
        <v>130166.0</v>
      </c>
      <c r="D1043" s="15" t="str">
        <f>HubVN_ID</f>
        <v>LECVNLB</v>
      </c>
      <c r="E1043" s="15">
        <v>5.0</v>
      </c>
      <c r="F1043" s="15">
        <v>2.5</v>
      </c>
      <c r="G1043" s="16" t="s">
        <v>3040</v>
      </c>
      <c r="H1043" s="15" t="s">
        <v>32</v>
      </c>
      <c r="I1043" s="17">
        <v>2000.0</v>
      </c>
      <c r="J1043" s="18">
        <v>44647.339583333334</v>
      </c>
      <c r="K1043" s="19">
        <v>44652.430555555555</v>
      </c>
      <c r="L1043" s="18">
        <v>44652.65069444444</v>
      </c>
      <c r="M1043" s="15"/>
      <c r="N1043" s="21" t="s">
        <v>33</v>
      </c>
      <c r="O1043" s="15">
        <v>0.0</v>
      </c>
      <c r="P1043" s="15" t="s">
        <v>40</v>
      </c>
      <c r="Q1043" s="22">
        <v>3.0</v>
      </c>
      <c r="R1043" s="23">
        <f>Enduser_Deliverytime-Order_Create_Time</f>
        <v>5.311111111</v>
      </c>
      <c r="S1043" s="23">
        <f>Enduser_Plan_Deliverytime-Order_Create_Time</f>
        <v>5.090972222</v>
      </c>
      <c r="T1043" s="23">
        <f>Enduser_Deliverytime-HubVN_Pickup_Time</f>
        <v>0.09166666666</v>
      </c>
      <c r="U1043" s="24">
        <f>HubVN_Receiving_Time-HubCN_Pickup_Time</f>
        <v>2.50625</v>
      </c>
      <c r="V1043" s="24">
        <f>Plan_HubVN_Receiving_Time-Plan_HubCN_Pickup_Time</f>
        <v>3.504861111</v>
      </c>
      <c r="W1043" s="15" t="s">
        <v>93</v>
      </c>
      <c r="X1043" s="25" t="str">
        <f>IF(LEFT(Khu_Vực,4)="Quận","Quận","Huyện")</f>
        <v>Quận</v>
      </c>
      <c r="Y1043" s="25" t="str">
        <f>IFS(Grossweight&lt;=1,"A",AND(1&lt;Grossweight,Grossweight&lt;=2),"B",AND(2&lt;Grossweight,Grossweight&lt;=3),"C",AND(3&lt;Grossweight,Grossweight&lt;=4),"D",Grossweight&gt;=4,"E")</f>
        <v>C</v>
      </c>
      <c r="Z104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50000</v>
      </c>
      <c r="AA104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04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25000</v>
      </c>
      <c r="AC1043" s="26">
        <f>IF(Carrier_2="ECLogistics",0.167,IF(Carrier_2="LogExpress",0.139,0.104))</f>
        <v>0.167</v>
      </c>
    </row>
    <row r="1044" ht="15.75" customHeight="1">
      <c r="A1044" s="4" t="s">
        <v>3041</v>
      </c>
      <c r="B1044" s="4" t="s">
        <v>3042</v>
      </c>
      <c r="C1044" s="4">
        <v>130447.0</v>
      </c>
      <c r="D1044" s="4" t="str">
        <f>HubVN_ID</f>
        <v>LECVNTL</v>
      </c>
      <c r="E1044" s="4">
        <v>3.0</v>
      </c>
      <c r="F1044" s="4">
        <v>1.5</v>
      </c>
      <c r="G1044" s="5" t="s">
        <v>3043</v>
      </c>
      <c r="H1044" s="4" t="s">
        <v>32</v>
      </c>
      <c r="I1044" s="6">
        <v>91500.0</v>
      </c>
      <c r="J1044" s="7">
        <v>44651.580555555556</v>
      </c>
      <c r="K1044" s="8">
        <v>44654.44861111111</v>
      </c>
      <c r="L1044" s="7">
        <v>44660.438888888886</v>
      </c>
      <c r="M1044" s="4"/>
      <c r="N1044" s="9" t="s">
        <v>33</v>
      </c>
      <c r="O1044" s="4">
        <v>0.0</v>
      </c>
      <c r="P1044" s="4" t="s">
        <v>64</v>
      </c>
      <c r="Q1044" s="10">
        <v>4.0</v>
      </c>
      <c r="R1044" s="11">
        <f>Enduser_Deliverytime-Order_Create_Time</f>
        <v>8.858333333</v>
      </c>
      <c r="S1044" s="11">
        <f>Enduser_Plan_Deliverytime-Order_Create_Time</f>
        <v>2.868055556</v>
      </c>
      <c r="T1044" s="11">
        <f>Enduser_Deliverytime-HubVN_Pickup_Time</f>
        <v>0.08194444444</v>
      </c>
      <c r="U1044" s="12">
        <f>HubVN_Receiving_Time-HubCN_Pickup_Time</f>
        <v>7.000694444</v>
      </c>
      <c r="V1044" s="12">
        <f>Plan_HubVN_Receiving_Time-Plan_HubCN_Pickup_Time</f>
        <v>1.500694444</v>
      </c>
      <c r="W1044" s="4" t="s">
        <v>622</v>
      </c>
      <c r="X1044" s="13" t="str">
        <f>IF(LEFT(Khu_Vực,4)="Quận","Quận","Huyện")</f>
        <v>Huyện</v>
      </c>
      <c r="Y1044" s="13" t="str">
        <f>IFS(Grossweight&lt;=1,"A",AND(1&lt;Grossweight,Grossweight&lt;=2),"B",AND(2&lt;Grossweight,Grossweight&lt;=3),"C",AND(3&lt;Grossweight,Grossweight&lt;=4),"D",Grossweight&gt;=4,"E")</f>
        <v>B</v>
      </c>
      <c r="Z104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16500</v>
      </c>
      <c r="AA104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04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15000</v>
      </c>
      <c r="AC1044" s="14">
        <f>IF(Carrier_2="ECLogistics",0.167,IF(Carrier_2="LogExpress",0.139,0.104))</f>
        <v>0.167</v>
      </c>
    </row>
    <row r="1045" ht="15.75" customHeight="1">
      <c r="A1045" s="15" t="s">
        <v>3044</v>
      </c>
      <c r="B1045" s="15" t="s">
        <v>3045</v>
      </c>
      <c r="C1045" s="15">
        <v>130163.0</v>
      </c>
      <c r="D1045" s="15" t="str">
        <f>HubVN_ID</f>
        <v>LECVNTL</v>
      </c>
      <c r="E1045" s="15">
        <v>5.0</v>
      </c>
      <c r="F1045" s="15">
        <v>1.9</v>
      </c>
      <c r="G1045" s="16" t="s">
        <v>3046</v>
      </c>
      <c r="H1045" s="15" t="s">
        <v>32</v>
      </c>
      <c r="I1045" s="17">
        <v>73000.0</v>
      </c>
      <c r="J1045" s="18">
        <v>44649.342361111114</v>
      </c>
      <c r="K1045" s="19">
        <v>44655.402083333334</v>
      </c>
      <c r="L1045" s="18">
        <v>44655.725</v>
      </c>
      <c r="M1045" s="15"/>
      <c r="N1045" s="21" t="s">
        <v>33</v>
      </c>
      <c r="O1045" s="15">
        <v>0.0</v>
      </c>
      <c r="P1045" s="15" t="s">
        <v>34</v>
      </c>
      <c r="Q1045" s="22">
        <v>2.0</v>
      </c>
      <c r="R1045" s="23">
        <f>Enduser_Deliverytime-Order_Create_Time</f>
        <v>6.382638889</v>
      </c>
      <c r="S1045" s="23">
        <f>Enduser_Plan_Deliverytime-Order_Create_Time</f>
        <v>6.059722222</v>
      </c>
      <c r="T1045" s="23">
        <f>Enduser_Deliverytime-HubVN_Pickup_Time</f>
        <v>0.07777777778</v>
      </c>
      <c r="U1045" s="24">
        <f>HubVN_Receiving_Time-HubCN_Pickup_Time</f>
        <v>2.502777778</v>
      </c>
      <c r="V1045" s="24">
        <f>Plan_HubVN_Receiving_Time-Plan_HubCN_Pickup_Time</f>
        <v>1.500694444</v>
      </c>
      <c r="W1045" s="15" t="s">
        <v>41</v>
      </c>
      <c r="X1045" s="25" t="str">
        <f>IF(LEFT(Khu_Vực,4)="Quận","Quận","Huyện")</f>
        <v>Huyện</v>
      </c>
      <c r="Y1045" s="25" t="str">
        <f>IFS(Grossweight&lt;=1,"A",AND(1&lt;Grossweight,Grossweight&lt;=2),"B",AND(2&lt;Grossweight,Grossweight&lt;=3),"C",AND(3&lt;Grossweight,Grossweight&lt;=4),"D",Grossweight&gt;=4,"E")</f>
        <v>B</v>
      </c>
      <c r="Z104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19000</v>
      </c>
      <c r="AA104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04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19000</v>
      </c>
      <c r="AC1045" s="26">
        <f>IF(Carrier_2="ECLogistics",0.167,IF(Carrier_2="LogExpress",0.139,0.104))</f>
        <v>0.167</v>
      </c>
    </row>
    <row r="1046" ht="15.75" customHeight="1">
      <c r="A1046" s="4" t="s">
        <v>3047</v>
      </c>
      <c r="B1046" s="4" t="s">
        <v>3048</v>
      </c>
      <c r="C1046" s="4">
        <v>130336.0</v>
      </c>
      <c r="D1046" s="4" t="str">
        <f>HubVN_ID</f>
        <v>LECVNLB</v>
      </c>
      <c r="E1046" s="4">
        <v>3.0</v>
      </c>
      <c r="F1046" s="4">
        <v>1.4</v>
      </c>
      <c r="G1046" s="5" t="s">
        <v>3049</v>
      </c>
      <c r="H1046" s="4" t="s">
        <v>32</v>
      </c>
      <c r="I1046" s="6">
        <v>55000.0</v>
      </c>
      <c r="J1046" s="7">
        <v>44649.82916666667</v>
      </c>
      <c r="K1046" s="8">
        <v>44655.75</v>
      </c>
      <c r="L1046" s="7">
        <v>44655.70972222222</v>
      </c>
      <c r="M1046" s="4"/>
      <c r="N1046" s="9" t="s">
        <v>33</v>
      </c>
      <c r="O1046" s="4">
        <v>0.0</v>
      </c>
      <c r="P1046" s="4" t="s">
        <v>64</v>
      </c>
      <c r="Q1046" s="10">
        <v>3.0</v>
      </c>
      <c r="R1046" s="11">
        <f>Enduser_Deliverytime-Order_Create_Time</f>
        <v>5.880555556</v>
      </c>
      <c r="S1046" s="11">
        <f>Enduser_Plan_Deliverytime-Order_Create_Time</f>
        <v>5.920833333</v>
      </c>
      <c r="T1046" s="11">
        <f>Enduser_Deliverytime-HubVN_Pickup_Time</f>
        <v>0.07777777778</v>
      </c>
      <c r="U1046" s="12">
        <f>HubVN_Receiving_Time-HubCN_Pickup_Time</f>
        <v>3.001388889</v>
      </c>
      <c r="V1046" s="12">
        <f>Plan_HubVN_Receiving_Time-Plan_HubCN_Pickup_Time</f>
        <v>1.503472222</v>
      </c>
      <c r="W1046" s="4" t="s">
        <v>679</v>
      </c>
      <c r="X1046" s="13" t="str">
        <f>IF(LEFT(Khu_Vực,4)="Quận","Quận","Huyện")</f>
        <v>Huyện</v>
      </c>
      <c r="Y1046" s="13" t="str">
        <f>IFS(Grossweight&lt;=1,"A",AND(1&lt;Grossweight,Grossweight&lt;=2),"B",AND(2&lt;Grossweight,Grossweight&lt;=3),"C",AND(3&lt;Grossweight,Grossweight&lt;=4),"D",Grossweight&gt;=4,"E")</f>
        <v>B</v>
      </c>
      <c r="Z104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15400</v>
      </c>
      <c r="AA104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04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14000</v>
      </c>
      <c r="AC1046" s="14">
        <f>IF(Carrier_2="ECLogistics",0.167,IF(Carrier_2="LogExpress",0.139,0.104))</f>
        <v>0.167</v>
      </c>
    </row>
    <row r="1047" ht="15.75" customHeight="1">
      <c r="A1047" s="15" t="s">
        <v>3050</v>
      </c>
      <c r="B1047" s="15" t="s">
        <v>3051</v>
      </c>
      <c r="C1047" s="15">
        <v>130435.0</v>
      </c>
      <c r="D1047" s="15" t="str">
        <f>HubVN_ID</f>
        <v>LECVNTL</v>
      </c>
      <c r="E1047" s="15">
        <v>3.0</v>
      </c>
      <c r="F1047" s="15">
        <v>4.0</v>
      </c>
      <c r="G1047" s="16" t="s">
        <v>3052</v>
      </c>
      <c r="H1047" s="15" t="s">
        <v>32</v>
      </c>
      <c r="I1047" s="17">
        <v>23800.0</v>
      </c>
      <c r="J1047" s="18">
        <v>44646.836805555555</v>
      </c>
      <c r="K1047" s="19">
        <v>44652.68472222222</v>
      </c>
      <c r="L1047" s="18">
        <v>44652.84305555555</v>
      </c>
      <c r="M1047" s="15"/>
      <c r="N1047" s="21" t="s">
        <v>33</v>
      </c>
      <c r="O1047" s="15">
        <v>0.0</v>
      </c>
      <c r="P1047" s="15" t="s">
        <v>34</v>
      </c>
      <c r="Q1047" s="22">
        <v>2.0</v>
      </c>
      <c r="R1047" s="23">
        <f>Enduser_Deliverytime-Order_Create_Time</f>
        <v>6.00625</v>
      </c>
      <c r="S1047" s="23">
        <f>Enduser_Plan_Deliverytime-Order_Create_Time</f>
        <v>5.847916667</v>
      </c>
      <c r="T1047" s="23">
        <f>Enduser_Deliverytime-HubVN_Pickup_Time</f>
        <v>0.2493055556</v>
      </c>
      <c r="U1047" s="24">
        <f>HubVN_Receiving_Time-HubCN_Pickup_Time</f>
        <v>3.004861111</v>
      </c>
      <c r="V1047" s="24">
        <f>Plan_HubVN_Receiving_Time-Plan_HubCN_Pickup_Time</f>
        <v>1.505555556</v>
      </c>
      <c r="W1047" s="15" t="s">
        <v>622</v>
      </c>
      <c r="X1047" s="25" t="str">
        <f>IF(LEFT(Khu_Vực,4)="Quận","Quận","Huyện")</f>
        <v>Huyện</v>
      </c>
      <c r="Y1047" s="25" t="str">
        <f>IFS(Grossweight&lt;=1,"A",AND(1&lt;Grossweight,Grossweight&lt;=2),"B",AND(2&lt;Grossweight,Grossweight&lt;=3),"C",AND(3&lt;Grossweight,Grossweight&lt;=4),"D",Grossweight&gt;=4,"E")</f>
        <v>D</v>
      </c>
      <c r="Z104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40000</v>
      </c>
      <c r="AA1047"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04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40000</v>
      </c>
      <c r="AC1047" s="26">
        <f>IF(Carrier_2="ECLogistics",0.167,IF(Carrier_2="LogExpress",0.139,0.104))</f>
        <v>0.167</v>
      </c>
    </row>
    <row r="1048" ht="15.75" customHeight="1">
      <c r="A1048" s="4" t="s">
        <v>3053</v>
      </c>
      <c r="B1048" s="4" t="s">
        <v>3054</v>
      </c>
      <c r="C1048" s="4">
        <v>130166.0</v>
      </c>
      <c r="D1048" s="4" t="str">
        <f>HubVN_ID</f>
        <v>LECVNTL</v>
      </c>
      <c r="E1048" s="4">
        <v>1.0</v>
      </c>
      <c r="F1048" s="4">
        <v>1.3</v>
      </c>
      <c r="G1048" s="5" t="s">
        <v>3055</v>
      </c>
      <c r="H1048" s="4" t="s">
        <v>53</v>
      </c>
      <c r="I1048" s="6">
        <v>0.0</v>
      </c>
      <c r="J1048" s="7">
        <v>44647.34097222222</v>
      </c>
      <c r="K1048" s="8">
        <v>44652.65347222222</v>
      </c>
      <c r="L1048" s="7">
        <v>44652.74166666667</v>
      </c>
      <c r="M1048" s="4"/>
      <c r="N1048" s="9" t="s">
        <v>33</v>
      </c>
      <c r="O1048" s="4">
        <v>0.0</v>
      </c>
      <c r="P1048" s="4" t="s">
        <v>64</v>
      </c>
      <c r="Q1048" s="10">
        <v>3.0</v>
      </c>
      <c r="R1048" s="11">
        <f>Enduser_Deliverytime-Order_Create_Time</f>
        <v>5.400694444</v>
      </c>
      <c r="S1048" s="11">
        <f>Enduser_Plan_Deliverytime-Order_Create_Time</f>
        <v>5.3125</v>
      </c>
      <c r="T1048" s="11">
        <f>Enduser_Deliverytime-HubVN_Pickup_Time</f>
        <v>0.1659722222</v>
      </c>
      <c r="U1048" s="12">
        <f>HubVN_Receiving_Time-HubCN_Pickup_Time</f>
        <v>2.503472222</v>
      </c>
      <c r="V1048" s="12">
        <f>Plan_HubVN_Receiving_Time-Plan_HubCN_Pickup_Time</f>
        <v>3.505555556</v>
      </c>
      <c r="W1048" s="4" t="s">
        <v>41</v>
      </c>
      <c r="X1048" s="13" t="str">
        <f>IF(LEFT(Khu_Vực,4)="Quận","Quận","Huyện")</f>
        <v>Huyện</v>
      </c>
      <c r="Y1048" s="13" t="str">
        <f>IFS(Grossweight&lt;=1,"A",AND(1&lt;Grossweight,Grossweight&lt;=2),"B",AND(2&lt;Grossweight,Grossweight&lt;=3),"C",AND(3&lt;Grossweight,Grossweight&lt;=4),"D",Grossweight&gt;=4,"E")</f>
        <v>B</v>
      </c>
      <c r="Z104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14300</v>
      </c>
      <c r="AA104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04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13000</v>
      </c>
      <c r="AC1048" s="14">
        <f>IF(Carrier_2="ECLogistics",0.167,IF(Carrier_2="LogExpress",0.139,0.104))</f>
        <v>0.167</v>
      </c>
    </row>
    <row r="1049" ht="15.75" customHeight="1">
      <c r="A1049" s="15" t="s">
        <v>3056</v>
      </c>
      <c r="B1049" s="15" t="s">
        <v>777</v>
      </c>
      <c r="C1049" s="15">
        <v>130043.0</v>
      </c>
      <c r="D1049" s="15" t="str">
        <f>HubVN_ID</f>
        <v>LECVNTL</v>
      </c>
      <c r="E1049" s="15">
        <v>2.0</v>
      </c>
      <c r="F1049" s="15">
        <v>1.3</v>
      </c>
      <c r="G1049" s="16" t="s">
        <v>3057</v>
      </c>
      <c r="H1049" s="15" t="s">
        <v>32</v>
      </c>
      <c r="I1049" s="17">
        <v>139500.0</v>
      </c>
      <c r="J1049" s="18">
        <v>44650.53611111111</v>
      </c>
      <c r="K1049" s="19">
        <v>44653.6625</v>
      </c>
      <c r="L1049" s="18">
        <v>44654.709027777775</v>
      </c>
      <c r="M1049" s="15"/>
      <c r="N1049" s="21" t="s">
        <v>33</v>
      </c>
      <c r="O1049" s="15">
        <v>0.0</v>
      </c>
      <c r="P1049" s="15" t="s">
        <v>64</v>
      </c>
      <c r="Q1049" s="22">
        <v>3.0</v>
      </c>
      <c r="R1049" s="23">
        <f>Enduser_Deliverytime-Order_Create_Time</f>
        <v>4.172916667</v>
      </c>
      <c r="S1049" s="23">
        <f>Enduser_Plan_Deliverytime-Order_Create_Time</f>
        <v>3.126388889</v>
      </c>
      <c r="T1049" s="23">
        <f>Enduser_Deliverytime-HubVN_Pickup_Time</f>
        <v>0.08194444444</v>
      </c>
      <c r="U1049" s="24">
        <f>HubVN_Receiving_Time-HubCN_Pickup_Time</f>
        <v>1.839583333</v>
      </c>
      <c r="V1049" s="24">
        <f>Plan_HubVN_Receiving_Time-Plan_HubCN_Pickup_Time</f>
        <v>3.005555556</v>
      </c>
      <c r="W1049" s="15" t="s">
        <v>41</v>
      </c>
      <c r="X1049" s="25" t="str">
        <f>IF(LEFT(Khu_Vực,4)="Quận","Quận","Huyện")</f>
        <v>Huyện</v>
      </c>
      <c r="Y1049" s="25" t="str">
        <f>IFS(Grossweight&lt;=1,"A",AND(1&lt;Grossweight,Grossweight&lt;=2),"B",AND(2&lt;Grossweight,Grossweight&lt;=3),"C",AND(3&lt;Grossweight,Grossweight&lt;=4),"D",Grossweight&gt;=4,"E")</f>
        <v>B</v>
      </c>
      <c r="Z104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14300</v>
      </c>
      <c r="AA104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04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13000</v>
      </c>
      <c r="AC1049" s="26">
        <f>IF(Carrier_2="ECLogistics",0.167,IF(Carrier_2="LogExpress",0.139,0.104))</f>
        <v>0.167</v>
      </c>
    </row>
    <row r="1050" ht="15.75" customHeight="1">
      <c r="A1050" s="4" t="s">
        <v>3058</v>
      </c>
      <c r="B1050" s="4" t="s">
        <v>3059</v>
      </c>
      <c r="C1050" s="4">
        <v>130205.0</v>
      </c>
      <c r="D1050" s="4" t="str">
        <f>HubVN_ID</f>
        <v>LECVNLB</v>
      </c>
      <c r="E1050" s="4">
        <v>3.0</v>
      </c>
      <c r="F1050" s="4">
        <v>1.1</v>
      </c>
      <c r="G1050" s="5" t="s">
        <v>3060</v>
      </c>
      <c r="H1050" s="4" t="s">
        <v>32</v>
      </c>
      <c r="I1050" s="6">
        <v>35900.0</v>
      </c>
      <c r="J1050" s="7">
        <v>44647.370833333334</v>
      </c>
      <c r="K1050" s="8">
        <v>44652.649305555555</v>
      </c>
      <c r="L1050" s="7">
        <v>44652.66736111111</v>
      </c>
      <c r="M1050" s="4"/>
      <c r="N1050" s="9" t="s">
        <v>33</v>
      </c>
      <c r="O1050" s="4">
        <v>0.0</v>
      </c>
      <c r="P1050" s="4" t="s">
        <v>40</v>
      </c>
      <c r="Q1050" s="10">
        <v>3.0</v>
      </c>
      <c r="R1050" s="11">
        <f>Enduser_Deliverytime-Order_Create_Time</f>
        <v>5.296527778</v>
      </c>
      <c r="S1050" s="11">
        <f>Enduser_Plan_Deliverytime-Order_Create_Time</f>
        <v>5.278472222</v>
      </c>
      <c r="T1050" s="11">
        <f>Enduser_Deliverytime-HubVN_Pickup_Time</f>
        <v>0.0875</v>
      </c>
      <c r="U1050" s="12">
        <f>HubVN_Receiving_Time-HubCN_Pickup_Time</f>
        <v>3.001388889</v>
      </c>
      <c r="V1050" s="12">
        <f>Plan_HubVN_Receiving_Time-Plan_HubCN_Pickup_Time</f>
        <v>3.502777778</v>
      </c>
      <c r="W1050" s="4" t="s">
        <v>97</v>
      </c>
      <c r="X1050" s="13" t="str">
        <f>IF(LEFT(Khu_Vực,4)="Quận","Quận","Huyện")</f>
        <v>Quận</v>
      </c>
      <c r="Y1050" s="13" t="str">
        <f>IFS(Grossweight&lt;=1,"A",AND(1&lt;Grossweight,Grossweight&lt;=2),"B",AND(2&lt;Grossweight,Grossweight&lt;=3),"C",AND(3&lt;Grossweight,Grossweight&lt;=4),"D",Grossweight&gt;=4,"E")</f>
        <v>B</v>
      </c>
      <c r="Z105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22000</v>
      </c>
      <c r="AA1050"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05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12100</v>
      </c>
      <c r="AC1050" s="14">
        <f>IF(Carrier_2="ECLogistics",0.167,IF(Carrier_2="LogExpress",0.139,0.104))</f>
        <v>0.104</v>
      </c>
    </row>
    <row r="1051" ht="15.75" customHeight="1">
      <c r="A1051" s="15" t="s">
        <v>3061</v>
      </c>
      <c r="B1051" s="15" t="s">
        <v>3062</v>
      </c>
      <c r="C1051" s="15">
        <v>130342.0</v>
      </c>
      <c r="D1051" s="15" t="str">
        <f>HubVN_ID</f>
        <v>LECVNTL</v>
      </c>
      <c r="E1051" s="15">
        <v>3.0</v>
      </c>
      <c r="F1051" s="15">
        <v>1.0</v>
      </c>
      <c r="G1051" s="16" t="s">
        <v>3063</v>
      </c>
      <c r="H1051" s="15" t="s">
        <v>32</v>
      </c>
      <c r="I1051" s="17">
        <v>89000.0</v>
      </c>
      <c r="J1051" s="18">
        <v>44646.725694444445</v>
      </c>
      <c r="K1051" s="19">
        <v>44652.65972222222</v>
      </c>
      <c r="L1051" s="18">
        <v>44653.52638888889</v>
      </c>
      <c r="M1051" s="15"/>
      <c r="N1051" s="21" t="s">
        <v>33</v>
      </c>
      <c r="O1051" s="15">
        <v>0.0</v>
      </c>
      <c r="P1051" s="15" t="s">
        <v>34</v>
      </c>
      <c r="Q1051" s="22">
        <v>2.0</v>
      </c>
      <c r="R1051" s="23">
        <f>Enduser_Deliverytime-Order_Create_Time</f>
        <v>6.800694444</v>
      </c>
      <c r="S1051" s="23">
        <f>Enduser_Plan_Deliverytime-Order_Create_Time</f>
        <v>5.934027778</v>
      </c>
      <c r="T1051" s="23">
        <f>Enduser_Deliverytime-HubVN_Pickup_Time</f>
        <v>0.1611111111</v>
      </c>
      <c r="U1051" s="24">
        <f>HubVN_Receiving_Time-HubCN_Pickup_Time</f>
        <v>3.004166667</v>
      </c>
      <c r="V1051" s="24">
        <f>Plan_HubVN_Receiving_Time-Plan_HubCN_Pickup_Time</f>
        <v>3.002777778</v>
      </c>
      <c r="W1051" s="15" t="s">
        <v>41</v>
      </c>
      <c r="X1051" s="25" t="str">
        <f>IF(LEFT(Khu_Vực,4)="Quận","Quận","Huyện")</f>
        <v>Huyện</v>
      </c>
      <c r="Y1051" s="25" t="str">
        <f>IFS(Grossweight&lt;=1,"A",AND(1&lt;Grossweight,Grossweight&lt;=2),"B",AND(2&lt;Grossweight,Grossweight&lt;=3),"C",AND(3&lt;Grossweight,Grossweight&lt;=4),"D",Grossweight&gt;=4,"E")</f>
        <v>A</v>
      </c>
      <c r="Z105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10000</v>
      </c>
      <c r="AA105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05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10000</v>
      </c>
      <c r="AC1051" s="26">
        <f>IF(Carrier_2="ECLogistics",0.167,IF(Carrier_2="LogExpress",0.139,0.104))</f>
        <v>0.167</v>
      </c>
    </row>
    <row r="1052" ht="15.75" customHeight="1">
      <c r="A1052" s="4" t="s">
        <v>3064</v>
      </c>
      <c r="B1052" s="4" t="s">
        <v>3065</v>
      </c>
      <c r="C1052" s="4">
        <v>130345.0</v>
      </c>
      <c r="D1052" s="4" t="str">
        <f>HubVN_ID</f>
        <v>LECVNLB</v>
      </c>
      <c r="E1052" s="4">
        <v>4.0</v>
      </c>
      <c r="F1052" s="4">
        <v>2.7</v>
      </c>
      <c r="G1052" s="5" t="s">
        <v>3066</v>
      </c>
      <c r="H1052" s="4" t="s">
        <v>32</v>
      </c>
      <c r="I1052" s="6">
        <v>104000.0</v>
      </c>
      <c r="J1052" s="7">
        <v>44649.175</v>
      </c>
      <c r="K1052" s="8">
        <v>44653.48541666667</v>
      </c>
      <c r="L1052" s="7">
        <v>44654.49722222222</v>
      </c>
      <c r="M1052" s="4"/>
      <c r="N1052" s="9" t="s">
        <v>33</v>
      </c>
      <c r="O1052" s="4">
        <v>0.0</v>
      </c>
      <c r="P1052" s="4" t="s">
        <v>40</v>
      </c>
      <c r="Q1052" s="10">
        <v>3.0</v>
      </c>
      <c r="R1052" s="11">
        <f>Enduser_Deliverytime-Order_Create_Time</f>
        <v>5.322222222</v>
      </c>
      <c r="S1052" s="11">
        <f>Enduser_Plan_Deliverytime-Order_Create_Time</f>
        <v>4.310416667</v>
      </c>
      <c r="T1052" s="11">
        <f>Enduser_Deliverytime-HubVN_Pickup_Time</f>
        <v>0.1034722222</v>
      </c>
      <c r="U1052" s="12">
        <f>HubVN_Receiving_Time-HubCN_Pickup_Time</f>
        <v>4.002083333</v>
      </c>
      <c r="V1052" s="12">
        <f>Plan_HubVN_Receiving_Time-Plan_HubCN_Pickup_Time</f>
        <v>2.002083333</v>
      </c>
      <c r="W1052" s="4" t="s">
        <v>787</v>
      </c>
      <c r="X1052" s="13" t="str">
        <f>IF(LEFT(Khu_Vực,4)="Quận","Quận","Huyện")</f>
        <v>Huyện</v>
      </c>
      <c r="Y1052" s="13" t="str">
        <f>IFS(Grossweight&lt;=1,"A",AND(1&lt;Grossweight,Grossweight&lt;=2),"B",AND(2&lt;Grossweight,Grossweight&lt;=3),"C",AND(3&lt;Grossweight,Grossweight&lt;=4),"D",Grossweight&gt;=4,"E")</f>
        <v>C</v>
      </c>
      <c r="Z105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67500</v>
      </c>
      <c r="AA1052"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05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27000</v>
      </c>
      <c r="AC1052" s="14">
        <f>IF(Carrier_2="ECLogistics",0.167,IF(Carrier_2="LogExpress",0.139,0.104))</f>
        <v>0.167</v>
      </c>
    </row>
    <row r="1053" ht="15.75" customHeight="1">
      <c r="A1053" s="15" t="s">
        <v>3067</v>
      </c>
      <c r="B1053" s="15" t="s">
        <v>3068</v>
      </c>
      <c r="C1053" s="15">
        <v>130373.0</v>
      </c>
      <c r="D1053" s="15" t="str">
        <f>HubVN_ID</f>
        <v>LECVNLB</v>
      </c>
      <c r="E1053" s="15">
        <v>3.0</v>
      </c>
      <c r="F1053" s="15">
        <v>2.0</v>
      </c>
      <c r="G1053" s="16" t="s">
        <v>3069</v>
      </c>
      <c r="H1053" s="15" t="s">
        <v>32</v>
      </c>
      <c r="I1053" s="17">
        <v>39500.0</v>
      </c>
      <c r="J1053" s="18">
        <v>44648.8375</v>
      </c>
      <c r="K1053" s="19">
        <v>44653.66875</v>
      </c>
      <c r="L1053" s="18">
        <v>44653.87291666667</v>
      </c>
      <c r="M1053" s="15"/>
      <c r="N1053" s="21" t="s">
        <v>33</v>
      </c>
      <c r="O1053" s="15">
        <v>0.0</v>
      </c>
      <c r="P1053" s="15" t="s">
        <v>34</v>
      </c>
      <c r="Q1053" s="22">
        <v>3.0</v>
      </c>
      <c r="R1053" s="23">
        <f>Enduser_Deliverytime-Order_Create_Time</f>
        <v>5.035416667</v>
      </c>
      <c r="S1053" s="23">
        <f>Enduser_Plan_Deliverytime-Order_Create_Time</f>
        <v>4.83125</v>
      </c>
      <c r="T1053" s="23">
        <f>Enduser_Deliverytime-HubVN_Pickup_Time</f>
        <v>0.2493055556</v>
      </c>
      <c r="U1053" s="24">
        <f>HubVN_Receiving_Time-HubCN_Pickup_Time</f>
        <v>4.002083333</v>
      </c>
      <c r="V1053" s="24">
        <f>Plan_HubVN_Receiving_Time-Plan_HubCN_Pickup_Time</f>
        <v>3.505555556</v>
      </c>
      <c r="W1053" s="15" t="s">
        <v>57</v>
      </c>
      <c r="X1053" s="25" t="str">
        <f>IF(LEFT(Khu_Vực,4)="Quận","Quận","Huyện")</f>
        <v>Quận</v>
      </c>
      <c r="Y1053" s="25" t="str">
        <f>IFS(Grossweight&lt;=1,"A",AND(1&lt;Grossweight,Grossweight&lt;=2),"B",AND(2&lt;Grossweight,Grossweight&lt;=3),"C",AND(3&lt;Grossweight,Grossweight&lt;=4),"D",Grossweight&gt;=4,"E")</f>
        <v>B</v>
      </c>
      <c r="Z105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20000</v>
      </c>
      <c r="AA1053"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05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22000</v>
      </c>
      <c r="AC1053" s="26">
        <f>IF(Carrier_2="ECLogistics",0.167,IF(Carrier_2="LogExpress",0.139,0.104))</f>
        <v>0.104</v>
      </c>
    </row>
    <row r="1054" ht="15.75" customHeight="1">
      <c r="A1054" s="4" t="s">
        <v>3070</v>
      </c>
      <c r="B1054" s="4" t="s">
        <v>3071</v>
      </c>
      <c r="C1054" s="4">
        <v>130326.0</v>
      </c>
      <c r="D1054" s="4" t="str">
        <f>HubVN_ID</f>
        <v>LECVNLB</v>
      </c>
      <c r="E1054" s="4">
        <v>2.0</v>
      </c>
      <c r="F1054" s="4">
        <v>2.9</v>
      </c>
      <c r="G1054" s="5" t="s">
        <v>3072</v>
      </c>
      <c r="H1054" s="4" t="s">
        <v>32</v>
      </c>
      <c r="I1054" s="6">
        <v>157000.0</v>
      </c>
      <c r="J1054" s="7">
        <v>44649.174305555556</v>
      </c>
      <c r="K1054" s="8">
        <v>44653.68680555555</v>
      </c>
      <c r="L1054" s="7">
        <v>44654.62013888889</v>
      </c>
      <c r="M1054" s="4"/>
      <c r="N1054" s="9" t="s">
        <v>33</v>
      </c>
      <c r="O1054" s="4">
        <v>0.0</v>
      </c>
      <c r="P1054" s="4" t="s">
        <v>34</v>
      </c>
      <c r="Q1054" s="10">
        <v>3.0</v>
      </c>
      <c r="R1054" s="11">
        <f>Enduser_Deliverytime-Order_Create_Time</f>
        <v>5.445833333</v>
      </c>
      <c r="S1054" s="11">
        <f>Enduser_Plan_Deliverytime-Order_Create_Time</f>
        <v>4.5125</v>
      </c>
      <c r="T1054" s="11">
        <f>Enduser_Deliverytime-HubVN_Pickup_Time</f>
        <v>0.2041666667</v>
      </c>
      <c r="U1054" s="12">
        <f>HubVN_Receiving_Time-HubCN_Pickup_Time</f>
        <v>4.003472222</v>
      </c>
      <c r="V1054" s="12">
        <f>Plan_HubVN_Receiving_Time-Plan_HubCN_Pickup_Time</f>
        <v>3.502777778</v>
      </c>
      <c r="W1054" s="4" t="s">
        <v>57</v>
      </c>
      <c r="X1054" s="13" t="str">
        <f>IF(LEFT(Khu_Vực,4)="Quận","Quận","Huyện")</f>
        <v>Quận</v>
      </c>
      <c r="Y1054" s="13" t="str">
        <f>IFS(Grossweight&lt;=1,"A",AND(1&lt;Grossweight,Grossweight&lt;=2),"B",AND(2&lt;Grossweight,Grossweight&lt;=3),"C",AND(3&lt;Grossweight,Grossweight&lt;=4),"D",Grossweight&gt;=4,"E")</f>
        <v>C</v>
      </c>
      <c r="Z105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29000</v>
      </c>
      <c r="AA105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05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29000</v>
      </c>
      <c r="AC1054" s="14">
        <f>IF(Carrier_2="ECLogistics",0.167,IF(Carrier_2="LogExpress",0.139,0.104))</f>
        <v>0.167</v>
      </c>
    </row>
    <row r="1055" ht="15.75" customHeight="1">
      <c r="A1055" s="15" t="s">
        <v>3073</v>
      </c>
      <c r="B1055" s="15" t="s">
        <v>3074</v>
      </c>
      <c r="C1055" s="15">
        <v>130165.0</v>
      </c>
      <c r="D1055" s="15" t="str">
        <f>HubVN_ID</f>
        <v>LECVNHĐ</v>
      </c>
      <c r="E1055" s="15">
        <v>4.0</v>
      </c>
      <c r="F1055" s="15">
        <v>2.8</v>
      </c>
      <c r="G1055" s="16" t="s">
        <v>3075</v>
      </c>
      <c r="H1055" s="15" t="s">
        <v>32</v>
      </c>
      <c r="I1055" s="17">
        <v>121488.0</v>
      </c>
      <c r="J1055" s="18">
        <v>44645.850694444445</v>
      </c>
      <c r="K1055" s="19">
        <v>44652.43125</v>
      </c>
      <c r="L1055" s="18">
        <v>44652.665972222225</v>
      </c>
      <c r="M1055" s="15"/>
      <c r="N1055" s="21" t="s">
        <v>33</v>
      </c>
      <c r="O1055" s="15">
        <v>0.0</v>
      </c>
      <c r="P1055" s="15" t="s">
        <v>40</v>
      </c>
      <c r="Q1055" s="22">
        <v>2.0</v>
      </c>
      <c r="R1055" s="23">
        <f>Enduser_Deliverytime-Order_Create_Time</f>
        <v>6.815277778</v>
      </c>
      <c r="S1055" s="23">
        <f>Enduser_Plan_Deliverytime-Order_Create_Time</f>
        <v>6.580555556</v>
      </c>
      <c r="T1055" s="23">
        <f>Enduser_Deliverytime-HubVN_Pickup_Time</f>
        <v>0.08958333333</v>
      </c>
      <c r="U1055" s="24">
        <f>HubVN_Receiving_Time-HubCN_Pickup_Time</f>
        <v>2.504861111</v>
      </c>
      <c r="V1055" s="24">
        <f>Plan_HubVN_Receiving_Time-Plan_HubCN_Pickup_Time</f>
        <v>3.505555556</v>
      </c>
      <c r="W1055" s="15" t="s">
        <v>137</v>
      </c>
      <c r="X1055" s="25" t="str">
        <f>IF(LEFT(Khu_Vực,4)="Quận","Quận","Huyện")</f>
        <v>Quận</v>
      </c>
      <c r="Y1055" s="25" t="str">
        <f>IFS(Grossweight&lt;=1,"A",AND(1&lt;Grossweight,Grossweight&lt;=2),"B",AND(2&lt;Grossweight,Grossweight&lt;=3),"C",AND(3&lt;Grossweight,Grossweight&lt;=4),"D",Grossweight&gt;=4,"E")</f>
        <v>C</v>
      </c>
      <c r="Z105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56000</v>
      </c>
      <c r="AA105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05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28000</v>
      </c>
      <c r="AC1055" s="26">
        <f>IF(Carrier_2="ECLogistics",0.167,IF(Carrier_2="LogExpress",0.139,0.104))</f>
        <v>0.167</v>
      </c>
    </row>
    <row r="1056" ht="15.75" customHeight="1">
      <c r="A1056" s="4" t="s">
        <v>3076</v>
      </c>
      <c r="B1056" s="4" t="s">
        <v>3077</v>
      </c>
      <c r="C1056" s="4">
        <v>130170.0</v>
      </c>
      <c r="D1056" s="4" t="str">
        <f>HubVN_ID</f>
        <v>LECVNTL</v>
      </c>
      <c r="E1056" s="4">
        <v>3.0</v>
      </c>
      <c r="F1056" s="4">
        <v>4.1</v>
      </c>
      <c r="G1056" s="5" t="s">
        <v>3078</v>
      </c>
      <c r="H1056" s="4" t="s">
        <v>32</v>
      </c>
      <c r="I1056" s="6">
        <v>147000.0</v>
      </c>
      <c r="J1056" s="7">
        <v>44650.39375</v>
      </c>
      <c r="K1056" s="8">
        <v>44653.62777777778</v>
      </c>
      <c r="L1056" s="7">
        <v>44659.42638888889</v>
      </c>
      <c r="M1056" s="4"/>
      <c r="N1056" s="9" t="s">
        <v>33</v>
      </c>
      <c r="O1056" s="4">
        <v>0.0</v>
      </c>
      <c r="P1056" s="4" t="s">
        <v>64</v>
      </c>
      <c r="Q1056" s="10">
        <v>3.0</v>
      </c>
      <c r="R1056" s="11">
        <f>Enduser_Deliverytime-Order_Create_Time</f>
        <v>9.032638889</v>
      </c>
      <c r="S1056" s="11">
        <f>Enduser_Plan_Deliverytime-Order_Create_Time</f>
        <v>3.234027778</v>
      </c>
      <c r="T1056" s="11">
        <f>Enduser_Deliverytime-HubVN_Pickup_Time</f>
        <v>0.07777777778</v>
      </c>
      <c r="U1056" s="12">
        <f>HubVN_Receiving_Time-HubCN_Pickup_Time</f>
        <v>7.00625</v>
      </c>
      <c r="V1056" s="12">
        <f>Plan_HubVN_Receiving_Time-Plan_HubCN_Pickup_Time</f>
        <v>2.002777778</v>
      </c>
      <c r="W1056" s="4" t="s">
        <v>49</v>
      </c>
      <c r="X1056" s="13" t="str">
        <f>IF(LEFT(Khu_Vực,4)="Quận","Quận","Huyện")</f>
        <v>Quận</v>
      </c>
      <c r="Y1056" s="13" t="str">
        <f>IFS(Grossweight&lt;=1,"A",AND(1&lt;Grossweight,Grossweight&lt;=2),"B",AND(2&lt;Grossweight,Grossweight&lt;=3),"C",AND(3&lt;Grossweight,Grossweight&lt;=4),"D",Grossweight&gt;=4,"E")</f>
        <v>E</v>
      </c>
      <c r="Z105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70600</v>
      </c>
      <c r="AA105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05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41000</v>
      </c>
      <c r="AC1056" s="14">
        <f>IF(Carrier_2="ECLogistics",0.167,IF(Carrier_2="LogExpress",0.139,0.104))</f>
        <v>0.167</v>
      </c>
    </row>
    <row r="1057" ht="15.75" customHeight="1">
      <c r="A1057" s="15" t="s">
        <v>3079</v>
      </c>
      <c r="B1057" s="15" t="s">
        <v>139</v>
      </c>
      <c r="C1057" s="15">
        <v>130356.0</v>
      </c>
      <c r="D1057" s="15" t="str">
        <f>HubVN_ID</f>
        <v>LECVNLB</v>
      </c>
      <c r="E1057" s="15">
        <v>1.0</v>
      </c>
      <c r="F1057" s="15">
        <v>1.4</v>
      </c>
      <c r="G1057" s="16" t="s">
        <v>3080</v>
      </c>
      <c r="H1057" s="15" t="s">
        <v>32</v>
      </c>
      <c r="I1057" s="17">
        <v>301800.0</v>
      </c>
      <c r="J1057" s="18">
        <v>44648.70347222222</v>
      </c>
      <c r="K1057" s="19">
        <v>44653.66180555556</v>
      </c>
      <c r="L1057" s="18">
        <v>44654.72986111111</v>
      </c>
      <c r="M1057" s="15"/>
      <c r="N1057" s="21" t="s">
        <v>33</v>
      </c>
      <c r="O1057" s="15">
        <v>0.0</v>
      </c>
      <c r="P1057" s="15" t="s">
        <v>64</v>
      </c>
      <c r="Q1057" s="22">
        <v>2.0</v>
      </c>
      <c r="R1057" s="23">
        <f>Enduser_Deliverytime-Order_Create_Time</f>
        <v>6.026388889</v>
      </c>
      <c r="S1057" s="23">
        <f>Enduser_Plan_Deliverytime-Order_Create_Time</f>
        <v>4.958333333</v>
      </c>
      <c r="T1057" s="23">
        <f>Enduser_Deliverytime-HubVN_Pickup_Time</f>
        <v>0.11875</v>
      </c>
      <c r="U1057" s="24">
        <f>HubVN_Receiving_Time-HubCN_Pickup_Time</f>
        <v>3.504166667</v>
      </c>
      <c r="V1057" s="24">
        <f>Plan_HubVN_Receiving_Time-Plan_HubCN_Pickup_Time</f>
        <v>2.002083333</v>
      </c>
      <c r="W1057" s="15" t="s">
        <v>93</v>
      </c>
      <c r="X1057" s="25" t="str">
        <f>IF(LEFT(Khu_Vực,4)="Quận","Quận","Huyện")</f>
        <v>Quận</v>
      </c>
      <c r="Y1057" s="25" t="str">
        <f>IFS(Grossweight&lt;=1,"A",AND(1&lt;Grossweight,Grossweight&lt;=2),"B",AND(2&lt;Grossweight,Grossweight&lt;=3),"C",AND(3&lt;Grossweight,Grossweight&lt;=4),"D",Grossweight&gt;=4,"E")</f>
        <v>B</v>
      </c>
      <c r="Z105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15400</v>
      </c>
      <c r="AA1057"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05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15400</v>
      </c>
      <c r="AC1057" s="26">
        <f>IF(Carrier_2="ECLogistics",0.167,IF(Carrier_2="LogExpress",0.139,0.104))</f>
        <v>0.104</v>
      </c>
    </row>
    <row r="1058" ht="15.75" customHeight="1">
      <c r="A1058" s="4" t="s">
        <v>3081</v>
      </c>
      <c r="B1058" s="4" t="s">
        <v>2410</v>
      </c>
      <c r="C1058" s="4">
        <v>130411.0</v>
      </c>
      <c r="D1058" s="4" t="str">
        <f>HubVN_ID</f>
        <v>LECVNLB</v>
      </c>
      <c r="E1058" s="4">
        <v>2.0</v>
      </c>
      <c r="F1058" s="4">
        <v>2.5</v>
      </c>
      <c r="G1058" s="5" t="s">
        <v>3082</v>
      </c>
      <c r="H1058" s="4" t="s">
        <v>32</v>
      </c>
      <c r="I1058" s="6">
        <v>98600.0</v>
      </c>
      <c r="J1058" s="7">
        <v>44646.580555555556</v>
      </c>
      <c r="K1058" s="8">
        <v>44651.475</v>
      </c>
      <c r="L1058" s="7">
        <v>44652.41805555556</v>
      </c>
      <c r="M1058" s="4"/>
      <c r="N1058" s="9" t="s">
        <v>33</v>
      </c>
      <c r="O1058" s="4">
        <v>0.0</v>
      </c>
      <c r="P1058" s="4" t="s">
        <v>64</v>
      </c>
      <c r="Q1058" s="10">
        <v>3.0</v>
      </c>
      <c r="R1058" s="11">
        <f>Enduser_Deliverytime-Order_Create_Time</f>
        <v>5.8375</v>
      </c>
      <c r="S1058" s="11">
        <f>Enduser_Plan_Deliverytime-Order_Create_Time</f>
        <v>4.894444444</v>
      </c>
      <c r="T1058" s="11">
        <f>Enduser_Deliverytime-HubVN_Pickup_Time</f>
        <v>0.08125</v>
      </c>
      <c r="U1058" s="12">
        <f>HubVN_Receiving_Time-HubCN_Pickup_Time</f>
        <v>5.00625</v>
      </c>
      <c r="V1058" s="12">
        <f>Plan_HubVN_Receiving_Time-Plan_HubCN_Pickup_Time</f>
        <v>3.004166667</v>
      </c>
      <c r="W1058" s="4" t="s">
        <v>787</v>
      </c>
      <c r="X1058" s="13" t="str">
        <f>IF(LEFT(Khu_Vực,4)="Quận","Quận","Huyện")</f>
        <v>Huyện</v>
      </c>
      <c r="Y1058" s="13" t="str">
        <f>IFS(Grossweight&lt;=1,"A",AND(1&lt;Grossweight,Grossweight&lt;=2),"B",AND(2&lt;Grossweight,Grossweight&lt;=3),"C",AND(3&lt;Grossweight,Grossweight&lt;=4),"D",Grossweight&gt;=4,"E")</f>
        <v>C</v>
      </c>
      <c r="Z105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61000</v>
      </c>
      <c r="AA105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05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25000</v>
      </c>
      <c r="AC1058" s="14">
        <f>IF(Carrier_2="ECLogistics",0.167,IF(Carrier_2="LogExpress",0.139,0.104))</f>
        <v>0.167</v>
      </c>
    </row>
    <row r="1059" ht="15.75" customHeight="1">
      <c r="A1059" s="15" t="s">
        <v>3083</v>
      </c>
      <c r="B1059" s="15" t="s">
        <v>3084</v>
      </c>
      <c r="C1059" s="15">
        <v>130460.0</v>
      </c>
      <c r="D1059" s="15" t="str">
        <f>HubVN_ID</f>
        <v>LECVNTL</v>
      </c>
      <c r="E1059" s="15">
        <v>3.0</v>
      </c>
      <c r="F1059" s="15">
        <v>3.9</v>
      </c>
      <c r="G1059" s="16" t="s">
        <v>3085</v>
      </c>
      <c r="H1059" s="15" t="s">
        <v>32</v>
      </c>
      <c r="I1059" s="17">
        <v>23000.0</v>
      </c>
      <c r="J1059" s="18">
        <v>44649.200694444444</v>
      </c>
      <c r="K1059" s="19">
        <v>44653.64513888889</v>
      </c>
      <c r="L1059" s="18">
        <v>44654.41805555556</v>
      </c>
      <c r="M1059" s="15"/>
      <c r="N1059" s="21" t="s">
        <v>33</v>
      </c>
      <c r="O1059" s="15">
        <v>0.0</v>
      </c>
      <c r="P1059" s="15" t="s">
        <v>64</v>
      </c>
      <c r="Q1059" s="22">
        <v>3.0</v>
      </c>
      <c r="R1059" s="23">
        <f>Enduser_Deliverytime-Order_Create_Time</f>
        <v>5.217361111</v>
      </c>
      <c r="S1059" s="23">
        <f>Enduser_Plan_Deliverytime-Order_Create_Time</f>
        <v>4.444444444</v>
      </c>
      <c r="T1059" s="23">
        <f>Enduser_Deliverytime-HubVN_Pickup_Time</f>
        <v>0.0375</v>
      </c>
      <c r="U1059" s="24">
        <f>HubVN_Receiving_Time-HubCN_Pickup_Time</f>
        <v>4.002777778</v>
      </c>
      <c r="V1059" s="24">
        <f>Plan_HubVN_Receiving_Time-Plan_HubCN_Pickup_Time</f>
        <v>3.50625</v>
      </c>
      <c r="W1059" s="15" t="s">
        <v>49</v>
      </c>
      <c r="X1059" s="25" t="str">
        <f>IF(LEFT(Khu_Vực,4)="Quận","Quận","Huyện")</f>
        <v>Quận</v>
      </c>
      <c r="Y1059" s="25" t="str">
        <f>IFS(Grossweight&lt;=1,"A",AND(1&lt;Grossweight,Grossweight&lt;=2),"B",AND(2&lt;Grossweight,Grossweight&lt;=3),"C",AND(3&lt;Grossweight,Grossweight&lt;=4),"D",Grossweight&gt;=4,"E")</f>
        <v>D</v>
      </c>
      <c r="Z105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69400</v>
      </c>
      <c r="AA105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05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39000</v>
      </c>
      <c r="AC1059" s="26">
        <f>IF(Carrier_2="ECLogistics",0.167,IF(Carrier_2="LogExpress",0.139,0.104))</f>
        <v>0.167</v>
      </c>
    </row>
    <row r="1060" ht="15.75" customHeight="1">
      <c r="A1060" s="4" t="s">
        <v>3086</v>
      </c>
      <c r="B1060" s="4" t="s">
        <v>3087</v>
      </c>
      <c r="C1060" s="4">
        <v>130380.0</v>
      </c>
      <c r="D1060" s="4" t="str">
        <f>HubVN_ID</f>
        <v>LECVNLB</v>
      </c>
      <c r="E1060" s="4">
        <v>1.0</v>
      </c>
      <c r="F1060" s="4">
        <v>1.9</v>
      </c>
      <c r="G1060" s="5" t="s">
        <v>3088</v>
      </c>
      <c r="H1060" s="4" t="s">
        <v>32</v>
      </c>
      <c r="I1060" s="6">
        <v>66000.0</v>
      </c>
      <c r="J1060" s="7">
        <v>44650.61319444444</v>
      </c>
      <c r="K1060" s="8">
        <v>44651.42847222222</v>
      </c>
      <c r="L1060" s="7">
        <v>44659.467361111114</v>
      </c>
      <c r="M1060" s="4"/>
      <c r="N1060" s="9" t="s">
        <v>33</v>
      </c>
      <c r="O1060" s="4">
        <v>0.0</v>
      </c>
      <c r="P1060" s="4" t="s">
        <v>40</v>
      </c>
      <c r="Q1060" s="10">
        <v>5.0</v>
      </c>
      <c r="R1060" s="11">
        <f>Enduser_Deliverytime-Order_Create_Time</f>
        <v>8.854166667</v>
      </c>
      <c r="S1060" s="11">
        <f>Enduser_Plan_Deliverytime-Order_Create_Time</f>
        <v>0.8152777778</v>
      </c>
      <c r="T1060" s="11">
        <f>Enduser_Deliverytime-HubVN_Pickup_Time</f>
        <v>0.1201388889</v>
      </c>
      <c r="U1060" s="12">
        <f>HubVN_Receiving_Time-HubCN_Pickup_Time</f>
        <v>7.000694444</v>
      </c>
      <c r="V1060" s="12">
        <f>Plan_HubVN_Receiving_Time-Plan_HubCN_Pickup_Time</f>
        <v>3.003472222</v>
      </c>
      <c r="W1060" s="4" t="s">
        <v>97</v>
      </c>
      <c r="X1060" s="13" t="str">
        <f>IF(LEFT(Khu_Vực,4)="Quận","Quận","Huyện")</f>
        <v>Quận</v>
      </c>
      <c r="Y1060" s="13" t="str">
        <f>IFS(Grossweight&lt;=1,"A",AND(1&lt;Grossweight,Grossweight&lt;=2),"B",AND(2&lt;Grossweight,Grossweight&lt;=3),"C",AND(3&lt;Grossweight,Grossweight&lt;=4),"D",Grossweight&gt;=4,"E")</f>
        <v>B</v>
      </c>
      <c r="Z106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38000</v>
      </c>
      <c r="AA1060"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06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20900</v>
      </c>
      <c r="AC1060" s="14">
        <f>IF(Carrier_2="ECLogistics",0.167,IF(Carrier_2="LogExpress",0.139,0.104))</f>
        <v>0.104</v>
      </c>
    </row>
    <row r="1061" ht="15.75" customHeight="1">
      <c r="A1061" s="15" t="s">
        <v>3089</v>
      </c>
      <c r="B1061" s="15" t="s">
        <v>3090</v>
      </c>
      <c r="C1061" s="15">
        <v>130163.0</v>
      </c>
      <c r="D1061" s="15" t="str">
        <f>HubVN_ID</f>
        <v>LECVNTL</v>
      </c>
      <c r="E1061" s="15">
        <v>5.0</v>
      </c>
      <c r="F1061" s="15">
        <v>0.3</v>
      </c>
      <c r="G1061" s="16" t="s">
        <v>3091</v>
      </c>
      <c r="H1061" s="15" t="s">
        <v>53</v>
      </c>
      <c r="I1061" s="17">
        <v>0.0</v>
      </c>
      <c r="J1061" s="18">
        <v>44649.11319444444</v>
      </c>
      <c r="K1061" s="19">
        <v>44653.646527777775</v>
      </c>
      <c r="L1061" s="18">
        <v>44654.47986111111</v>
      </c>
      <c r="M1061" s="15"/>
      <c r="N1061" s="21" t="s">
        <v>33</v>
      </c>
      <c r="O1061" s="15">
        <v>0.0</v>
      </c>
      <c r="P1061" s="15" t="s">
        <v>40</v>
      </c>
      <c r="Q1061" s="22">
        <v>3.0</v>
      </c>
      <c r="R1061" s="23">
        <f>Enduser_Deliverytime-Order_Create_Time</f>
        <v>5.366666667</v>
      </c>
      <c r="S1061" s="23">
        <f>Enduser_Plan_Deliverytime-Order_Create_Time</f>
        <v>4.533333333</v>
      </c>
      <c r="T1061" s="23">
        <f>Enduser_Deliverytime-HubVN_Pickup_Time</f>
        <v>0.1208333333</v>
      </c>
      <c r="U1061" s="24">
        <f>HubVN_Receiving_Time-HubCN_Pickup_Time</f>
        <v>4.005555556</v>
      </c>
      <c r="V1061" s="24">
        <f>Plan_HubVN_Receiving_Time-Plan_HubCN_Pickup_Time</f>
        <v>3.001388889</v>
      </c>
      <c r="W1061" s="15" t="s">
        <v>49</v>
      </c>
      <c r="X1061" s="25" t="str">
        <f>IF(LEFT(Khu_Vực,4)="Quận","Quận","Huyện")</f>
        <v>Quận</v>
      </c>
      <c r="Y1061" s="25" t="str">
        <f>IFS(Grossweight&lt;=1,"A",AND(1&lt;Grossweight,Grossweight&lt;=2),"B",AND(2&lt;Grossweight,Grossweight&lt;=3),"C",AND(3&lt;Grossweight,Grossweight&lt;=4),"D",Grossweight&gt;=4,"E")</f>
        <v>A</v>
      </c>
      <c r="Z106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6000</v>
      </c>
      <c r="AA1061"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06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6000</v>
      </c>
      <c r="AC1061" s="26">
        <f>IF(Carrier_2="ECLogistics",0.167,IF(Carrier_2="LogExpress",0.139,0.104))</f>
        <v>0.139</v>
      </c>
    </row>
    <row r="1062" ht="15.75" customHeight="1">
      <c r="A1062" s="4" t="s">
        <v>3092</v>
      </c>
      <c r="B1062" s="4" t="s">
        <v>3093</v>
      </c>
      <c r="C1062" s="4">
        <v>130354.0</v>
      </c>
      <c r="D1062" s="4" t="str">
        <f>HubVN_ID</f>
        <v>LECVNTL</v>
      </c>
      <c r="E1062" s="4">
        <v>4.0</v>
      </c>
      <c r="F1062" s="4">
        <v>1.6</v>
      </c>
      <c r="G1062" s="5" t="s">
        <v>3094</v>
      </c>
      <c r="H1062" s="4" t="s">
        <v>32</v>
      </c>
      <c r="I1062" s="6">
        <v>316500.0</v>
      </c>
      <c r="J1062" s="7">
        <v>44647.711805555555</v>
      </c>
      <c r="K1062" s="8">
        <v>44653.40902777778</v>
      </c>
      <c r="L1062" s="7">
        <v>44654.59166666667</v>
      </c>
      <c r="M1062" s="4"/>
      <c r="N1062" s="9" t="s">
        <v>33</v>
      </c>
      <c r="O1062" s="4">
        <v>0.0</v>
      </c>
      <c r="P1062" s="4" t="s">
        <v>34</v>
      </c>
      <c r="Q1062" s="10">
        <v>2.0</v>
      </c>
      <c r="R1062" s="11">
        <f>Enduser_Deliverytime-Order_Create_Time</f>
        <v>6.879861111</v>
      </c>
      <c r="S1062" s="11">
        <f>Enduser_Plan_Deliverytime-Order_Create_Time</f>
        <v>5.697222222</v>
      </c>
      <c r="T1062" s="11">
        <f>Enduser_Deliverytime-HubVN_Pickup_Time</f>
        <v>0.2069444444</v>
      </c>
      <c r="U1062" s="12">
        <f>HubVN_Receiving_Time-HubCN_Pickup_Time</f>
        <v>4.00625</v>
      </c>
      <c r="V1062" s="12">
        <f>Plan_HubVN_Receiving_Time-Plan_HubCN_Pickup_Time</f>
        <v>3.502083333</v>
      </c>
      <c r="W1062" s="4" t="s">
        <v>49</v>
      </c>
      <c r="X1062" s="13" t="str">
        <f>IF(LEFT(Khu_Vực,4)="Quận","Quận","Huyện")</f>
        <v>Quận</v>
      </c>
      <c r="Y1062" s="13" t="str">
        <f>IFS(Grossweight&lt;=1,"A",AND(1&lt;Grossweight,Grossweight&lt;=2),"B",AND(2&lt;Grossweight,Grossweight&lt;=3),"C",AND(3&lt;Grossweight,Grossweight&lt;=4),"D",Grossweight&gt;=4,"E")</f>
        <v>B</v>
      </c>
      <c r="Z106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16000</v>
      </c>
      <c r="AA1062"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06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17600</v>
      </c>
      <c r="AC1062" s="14">
        <f>IF(Carrier_2="ECLogistics",0.167,IF(Carrier_2="LogExpress",0.139,0.104))</f>
        <v>0.104</v>
      </c>
    </row>
    <row r="1063" ht="15.75" customHeight="1">
      <c r="A1063" s="15" t="s">
        <v>3095</v>
      </c>
      <c r="B1063" s="15" t="s">
        <v>2149</v>
      </c>
      <c r="C1063" s="15">
        <v>130348.0</v>
      </c>
      <c r="D1063" s="15" t="str">
        <f>HubVN_ID</f>
        <v>LECVNLB</v>
      </c>
      <c r="E1063" s="15">
        <v>4.0</v>
      </c>
      <c r="F1063" s="15">
        <v>1.4</v>
      </c>
      <c r="G1063" s="16" t="s">
        <v>3096</v>
      </c>
      <c r="H1063" s="15" t="s">
        <v>32</v>
      </c>
      <c r="I1063" s="17">
        <v>117000.0</v>
      </c>
      <c r="J1063" s="18">
        <v>44646.65347222222</v>
      </c>
      <c r="K1063" s="19">
        <v>44653.65</v>
      </c>
      <c r="L1063" s="18">
        <v>44654.8125</v>
      </c>
      <c r="M1063" s="15"/>
      <c r="N1063" s="21" t="s">
        <v>33</v>
      </c>
      <c r="O1063" s="15">
        <v>0.0</v>
      </c>
      <c r="P1063" s="15" t="s">
        <v>40</v>
      </c>
      <c r="Q1063" s="22">
        <v>1.0</v>
      </c>
      <c r="R1063" s="23">
        <f>Enduser_Deliverytime-Order_Create_Time</f>
        <v>8.159027778</v>
      </c>
      <c r="S1063" s="23">
        <f>Enduser_Plan_Deliverytime-Order_Create_Time</f>
        <v>6.996527778</v>
      </c>
      <c r="T1063" s="23">
        <f>Enduser_Deliverytime-HubVN_Pickup_Time</f>
        <v>0.1701388889</v>
      </c>
      <c r="U1063" s="24">
        <f>HubVN_Receiving_Time-HubCN_Pickup_Time</f>
        <v>3.501388889</v>
      </c>
      <c r="V1063" s="24">
        <f>Plan_HubVN_Receiving_Time-Plan_HubCN_Pickup_Time</f>
        <v>2.001388889</v>
      </c>
      <c r="W1063" s="15" t="s">
        <v>120</v>
      </c>
      <c r="X1063" s="25" t="str">
        <f>IF(LEFT(Khu_Vực,4)="Quận","Quận","Huyện")</f>
        <v>Quận</v>
      </c>
      <c r="Y1063" s="25" t="str">
        <f>IFS(Grossweight&lt;=1,"A",AND(1&lt;Grossweight,Grossweight&lt;=2),"B",AND(2&lt;Grossweight,Grossweight&lt;=3),"C",AND(3&lt;Grossweight,Grossweight&lt;=4),"D",Grossweight&gt;=4,"E")</f>
        <v>B</v>
      </c>
      <c r="Z106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28000</v>
      </c>
      <c r="AA1063"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06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15400</v>
      </c>
      <c r="AC1063" s="26">
        <f>IF(Carrier_2="ECLogistics",0.167,IF(Carrier_2="LogExpress",0.139,0.104))</f>
        <v>0.104</v>
      </c>
    </row>
    <row r="1064" ht="15.75" customHeight="1">
      <c r="A1064" s="4" t="s">
        <v>3097</v>
      </c>
      <c r="B1064" s="4" t="s">
        <v>3098</v>
      </c>
      <c r="C1064" s="4">
        <v>130447.0</v>
      </c>
      <c r="D1064" s="4" t="str">
        <f>HubVN_ID</f>
        <v>LECVNLB</v>
      </c>
      <c r="E1064" s="4">
        <v>1.0</v>
      </c>
      <c r="F1064" s="4">
        <v>1.8</v>
      </c>
      <c r="G1064" s="5" t="s">
        <v>3099</v>
      </c>
      <c r="H1064" s="4" t="s">
        <v>53</v>
      </c>
      <c r="I1064" s="6">
        <v>0.0</v>
      </c>
      <c r="J1064" s="7">
        <v>44646.72638888889</v>
      </c>
      <c r="K1064" s="8">
        <v>44652.524305555555</v>
      </c>
      <c r="L1064" s="7">
        <v>44653.478472222225</v>
      </c>
      <c r="M1064" s="4"/>
      <c r="N1064" s="9" t="s">
        <v>33</v>
      </c>
      <c r="O1064" s="4">
        <v>0.0</v>
      </c>
      <c r="P1064" s="4" t="s">
        <v>40</v>
      </c>
      <c r="Q1064" s="10">
        <v>2.0</v>
      </c>
      <c r="R1064" s="11">
        <f>Enduser_Deliverytime-Order_Create_Time</f>
        <v>6.752083333</v>
      </c>
      <c r="S1064" s="11">
        <f>Enduser_Plan_Deliverytime-Order_Create_Time</f>
        <v>5.797916667</v>
      </c>
      <c r="T1064" s="11">
        <f>Enduser_Deliverytime-HubVN_Pickup_Time</f>
        <v>0.1208333333</v>
      </c>
      <c r="U1064" s="12">
        <f>HubVN_Receiving_Time-HubCN_Pickup_Time</f>
        <v>3.002777778</v>
      </c>
      <c r="V1064" s="12">
        <f>Plan_HubVN_Receiving_Time-Plan_HubCN_Pickup_Time</f>
        <v>3.004166667</v>
      </c>
      <c r="W1064" s="4" t="s">
        <v>679</v>
      </c>
      <c r="X1064" s="13" t="str">
        <f>IF(LEFT(Khu_Vực,4)="Quận","Quận","Huyện")</f>
        <v>Huyện</v>
      </c>
      <c r="Y1064" s="13" t="str">
        <f>IFS(Grossweight&lt;=1,"A",AND(1&lt;Grossweight,Grossweight&lt;=2),"B",AND(2&lt;Grossweight,Grossweight&lt;=3),"C",AND(3&lt;Grossweight,Grossweight&lt;=4),"D",Grossweight&gt;=4,"E")</f>
        <v>B</v>
      </c>
      <c r="Z106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45000</v>
      </c>
      <c r="AA106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06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18000</v>
      </c>
      <c r="AC1064" s="14">
        <f>IF(Carrier_2="ECLogistics",0.167,IF(Carrier_2="LogExpress",0.139,0.104))</f>
        <v>0.167</v>
      </c>
    </row>
    <row r="1065" ht="15.75" customHeight="1">
      <c r="A1065" s="15" t="s">
        <v>3100</v>
      </c>
      <c r="B1065" s="15" t="s">
        <v>3101</v>
      </c>
      <c r="C1065" s="15">
        <v>130419.0</v>
      </c>
      <c r="D1065" s="15" t="str">
        <f>HubVN_ID</f>
        <v>LECVNLB</v>
      </c>
      <c r="E1065" s="15">
        <v>4.0</v>
      </c>
      <c r="F1065" s="15">
        <v>1.3</v>
      </c>
      <c r="G1065" s="16" t="s">
        <v>3102</v>
      </c>
      <c r="H1065" s="15" t="s">
        <v>32</v>
      </c>
      <c r="I1065" s="17">
        <v>14400.0</v>
      </c>
      <c r="J1065" s="18">
        <v>44646.54236111111</v>
      </c>
      <c r="K1065" s="19">
        <v>44651.40347222222</v>
      </c>
      <c r="L1065" s="18">
        <v>44652.47222222222</v>
      </c>
      <c r="M1065" s="15"/>
      <c r="N1065" s="21" t="s">
        <v>33</v>
      </c>
      <c r="O1065" s="15">
        <v>0.0</v>
      </c>
      <c r="P1065" s="15" t="s">
        <v>40</v>
      </c>
      <c r="Q1065" s="22">
        <v>3.0</v>
      </c>
      <c r="R1065" s="23">
        <f>Enduser_Deliverytime-Order_Create_Time</f>
        <v>5.929861111</v>
      </c>
      <c r="S1065" s="23">
        <f>Enduser_Plan_Deliverytime-Order_Create_Time</f>
        <v>4.861111111</v>
      </c>
      <c r="T1065" s="23">
        <f>Enduser_Deliverytime-HubVN_Pickup_Time</f>
        <v>0.1236111111</v>
      </c>
      <c r="U1065" s="24">
        <f>HubVN_Receiving_Time-HubCN_Pickup_Time</f>
        <v>5.004861111</v>
      </c>
      <c r="V1065" s="24">
        <f>Plan_HubVN_Receiving_Time-Plan_HubCN_Pickup_Time</f>
        <v>1.50625</v>
      </c>
      <c r="W1065" s="15" t="s">
        <v>124</v>
      </c>
      <c r="X1065" s="25" t="str">
        <f>IF(LEFT(Khu_Vực,4)="Quận","Quận","Huyện")</f>
        <v>Quận</v>
      </c>
      <c r="Y1065" s="25" t="str">
        <f>IFS(Grossweight&lt;=1,"A",AND(1&lt;Grossweight,Grossweight&lt;=2),"B",AND(2&lt;Grossweight,Grossweight&lt;=3),"C",AND(3&lt;Grossweight,Grossweight&lt;=4),"D",Grossweight&gt;=4,"E")</f>
        <v>B</v>
      </c>
      <c r="Z106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26000</v>
      </c>
      <c r="AA1065"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06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14300</v>
      </c>
      <c r="AC1065" s="26">
        <f>IF(Carrier_2="ECLogistics",0.167,IF(Carrier_2="LogExpress",0.139,0.104))</f>
        <v>0.104</v>
      </c>
    </row>
    <row r="1066" ht="15.75" customHeight="1">
      <c r="A1066" s="4" t="s">
        <v>3103</v>
      </c>
      <c r="B1066" s="4" t="s">
        <v>3104</v>
      </c>
      <c r="C1066" s="4">
        <v>130362.0</v>
      </c>
      <c r="D1066" s="4" t="str">
        <f>HubVN_ID</f>
        <v>LECVNLB</v>
      </c>
      <c r="E1066" s="4">
        <v>1.0</v>
      </c>
      <c r="F1066" s="4">
        <v>3.9</v>
      </c>
      <c r="G1066" s="5" t="s">
        <v>3105</v>
      </c>
      <c r="H1066" s="4" t="s">
        <v>32</v>
      </c>
      <c r="I1066" s="6">
        <v>315420.0</v>
      </c>
      <c r="J1066" s="7">
        <v>44647.18541666667</v>
      </c>
      <c r="K1066" s="8">
        <v>44653.654861111114</v>
      </c>
      <c r="L1066" s="7">
        <v>44654.739583333336</v>
      </c>
      <c r="M1066" s="4"/>
      <c r="N1066" s="9" t="s">
        <v>33</v>
      </c>
      <c r="O1066" s="4">
        <v>0.0</v>
      </c>
      <c r="P1066" s="4" t="s">
        <v>64</v>
      </c>
      <c r="Q1066" s="10">
        <v>1.0</v>
      </c>
      <c r="R1066" s="11">
        <f>Enduser_Deliverytime-Order_Create_Time</f>
        <v>7.554166667</v>
      </c>
      <c r="S1066" s="11">
        <f>Enduser_Plan_Deliverytime-Order_Create_Time</f>
        <v>6.469444444</v>
      </c>
      <c r="T1066" s="11">
        <f>Enduser_Deliverytime-HubVN_Pickup_Time</f>
        <v>0.1208333333</v>
      </c>
      <c r="U1066" s="12">
        <f>HubVN_Receiving_Time-HubCN_Pickup_Time</f>
        <v>3.502083333</v>
      </c>
      <c r="V1066" s="12">
        <f>Plan_HubVN_Receiving_Time-Plan_HubCN_Pickup_Time</f>
        <v>2.005555556</v>
      </c>
      <c r="W1066" s="4" t="s">
        <v>124</v>
      </c>
      <c r="X1066" s="13" t="str">
        <f>IF(LEFT(Khu_Vực,4)="Quận","Quận","Huyện")</f>
        <v>Quận</v>
      </c>
      <c r="Y1066" s="13" t="str">
        <f>IFS(Grossweight&lt;=1,"A",AND(1&lt;Grossweight,Grossweight&lt;=2),"B",AND(2&lt;Grossweight,Grossweight&lt;=3),"C",AND(3&lt;Grossweight,Grossweight&lt;=4),"D",Grossweight&gt;=4,"E")</f>
        <v>D</v>
      </c>
      <c r="Z106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69400</v>
      </c>
      <c r="AA106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06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39000</v>
      </c>
      <c r="AC1066" s="14">
        <f>IF(Carrier_2="ECLogistics",0.167,IF(Carrier_2="LogExpress",0.139,0.104))</f>
        <v>0.167</v>
      </c>
    </row>
    <row r="1067" ht="15.75" customHeight="1">
      <c r="A1067" s="15" t="s">
        <v>3106</v>
      </c>
      <c r="B1067" s="15" t="s">
        <v>282</v>
      </c>
      <c r="C1067" s="15">
        <v>130400.0</v>
      </c>
      <c r="D1067" s="15" t="str">
        <f>HubVN_ID</f>
        <v>LECVNHĐ</v>
      </c>
      <c r="E1067" s="15">
        <v>2.0</v>
      </c>
      <c r="F1067" s="15">
        <v>0.1</v>
      </c>
      <c r="G1067" s="16" t="s">
        <v>3107</v>
      </c>
      <c r="H1067" s="15" t="s">
        <v>32</v>
      </c>
      <c r="I1067" s="17">
        <v>337800.0</v>
      </c>
      <c r="J1067" s="18">
        <v>44649.85486111111</v>
      </c>
      <c r="K1067" s="19">
        <v>44654.69097222222</v>
      </c>
      <c r="L1067" s="18">
        <v>44655.794444444444</v>
      </c>
      <c r="M1067" s="15"/>
      <c r="N1067" s="21" t="s">
        <v>33</v>
      </c>
      <c r="O1067" s="15">
        <v>0.0</v>
      </c>
      <c r="P1067" s="15" t="s">
        <v>40</v>
      </c>
      <c r="Q1067" s="22">
        <v>3.0</v>
      </c>
      <c r="R1067" s="23">
        <f>Enduser_Deliverytime-Order_Create_Time</f>
        <v>5.939583333</v>
      </c>
      <c r="S1067" s="23">
        <f>Enduser_Plan_Deliverytime-Order_Create_Time</f>
        <v>4.836111111</v>
      </c>
      <c r="T1067" s="23">
        <f>Enduser_Deliverytime-HubVN_Pickup_Time</f>
        <v>0.1680555556</v>
      </c>
      <c r="U1067" s="24">
        <f>HubVN_Receiving_Time-HubCN_Pickup_Time</f>
        <v>3.000694444</v>
      </c>
      <c r="V1067" s="24">
        <f>Plan_HubVN_Receiving_Time-Plan_HubCN_Pickup_Time</f>
        <v>3.000694444</v>
      </c>
      <c r="W1067" s="15" t="s">
        <v>45</v>
      </c>
      <c r="X1067" s="25" t="str">
        <f>IF(LEFT(Khu_Vực,4)="Quận","Quận","Huyện")</f>
        <v>Quận</v>
      </c>
      <c r="Y1067" s="25" t="str">
        <f>IFS(Grossweight&lt;=1,"A",AND(1&lt;Grossweight,Grossweight&lt;=2),"B",AND(2&lt;Grossweight,Grossweight&lt;=3),"C",AND(3&lt;Grossweight,Grossweight&lt;=4),"D",Grossweight&gt;=4,"E")</f>
        <v>A</v>
      </c>
      <c r="Z106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v>
      </c>
      <c r="AA1067"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06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v>
      </c>
      <c r="AC1067" s="26">
        <f>IF(Carrier_2="ECLogistics",0.167,IF(Carrier_2="LogExpress",0.139,0.104))</f>
        <v>0.139</v>
      </c>
    </row>
    <row r="1068" ht="15.75" customHeight="1">
      <c r="A1068" s="4" t="s">
        <v>3108</v>
      </c>
      <c r="B1068" s="4" t="s">
        <v>3109</v>
      </c>
      <c r="C1068" s="4">
        <v>130408.0</v>
      </c>
      <c r="D1068" s="4" t="str">
        <f>HubVN_ID</f>
        <v>LECVNTL</v>
      </c>
      <c r="E1068" s="4">
        <v>3.0</v>
      </c>
      <c r="F1068" s="4">
        <v>1.1</v>
      </c>
      <c r="G1068" s="5" t="s">
        <v>3110</v>
      </c>
      <c r="H1068" s="4" t="s">
        <v>32</v>
      </c>
      <c r="I1068" s="6">
        <v>68000.0</v>
      </c>
      <c r="J1068" s="7">
        <v>44647.375</v>
      </c>
      <c r="K1068" s="8">
        <v>44651.70763888889</v>
      </c>
      <c r="L1068" s="7">
        <v>44652.856944444444</v>
      </c>
      <c r="M1068" s="4"/>
      <c r="N1068" s="9" t="s">
        <v>33</v>
      </c>
      <c r="O1068" s="4">
        <v>0.0</v>
      </c>
      <c r="P1068" s="4" t="s">
        <v>34</v>
      </c>
      <c r="Q1068" s="10">
        <v>3.0</v>
      </c>
      <c r="R1068" s="11">
        <f>Enduser_Deliverytime-Order_Create_Time</f>
        <v>5.481944444</v>
      </c>
      <c r="S1068" s="11">
        <f>Enduser_Plan_Deliverytime-Order_Create_Time</f>
        <v>4.332638889</v>
      </c>
      <c r="T1068" s="11">
        <f>Enduser_Deliverytime-HubVN_Pickup_Time</f>
        <v>0.2444444444</v>
      </c>
      <c r="U1068" s="12">
        <f>HubVN_Receiving_Time-HubCN_Pickup_Time</f>
        <v>3.004861111</v>
      </c>
      <c r="V1068" s="12">
        <f>Plan_HubVN_Receiving_Time-Plan_HubCN_Pickup_Time</f>
        <v>3.502777778</v>
      </c>
      <c r="W1068" s="4" t="s">
        <v>622</v>
      </c>
      <c r="X1068" s="13" t="str">
        <f>IF(LEFT(Khu_Vực,4)="Quận","Quận","Huyện")</f>
        <v>Huyện</v>
      </c>
      <c r="Y1068" s="13" t="str">
        <f>IFS(Grossweight&lt;=1,"A",AND(1&lt;Grossweight,Grossweight&lt;=2),"B",AND(2&lt;Grossweight,Grossweight&lt;=3),"C",AND(3&lt;Grossweight,Grossweight&lt;=4),"D",Grossweight&gt;=4,"E")</f>
        <v>B</v>
      </c>
      <c r="Z106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11000</v>
      </c>
      <c r="AA106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06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11000</v>
      </c>
      <c r="AC1068" s="14">
        <f>IF(Carrier_2="ECLogistics",0.167,IF(Carrier_2="LogExpress",0.139,0.104))</f>
        <v>0.167</v>
      </c>
    </row>
    <row r="1069" ht="15.75" customHeight="1">
      <c r="A1069" s="15" t="s">
        <v>3111</v>
      </c>
      <c r="B1069" s="15" t="s">
        <v>3112</v>
      </c>
      <c r="C1069" s="15">
        <v>130424.0</v>
      </c>
      <c r="D1069" s="15" t="str">
        <f>HubVN_ID</f>
        <v>LECVNTL</v>
      </c>
      <c r="E1069" s="15">
        <v>1.0</v>
      </c>
      <c r="F1069" s="15">
        <v>2.4</v>
      </c>
      <c r="G1069" s="16" t="s">
        <v>3113</v>
      </c>
      <c r="H1069" s="15" t="s">
        <v>32</v>
      </c>
      <c r="I1069" s="17">
        <v>138000.0</v>
      </c>
      <c r="J1069" s="18">
        <v>44648.84166666667</v>
      </c>
      <c r="K1069" s="19">
        <v>44653.65</v>
      </c>
      <c r="L1069" s="18">
        <v>44653.725694444445</v>
      </c>
      <c r="M1069" s="15"/>
      <c r="N1069" s="21" t="s">
        <v>33</v>
      </c>
      <c r="O1069" s="15">
        <v>0.0</v>
      </c>
      <c r="P1069" s="15" t="s">
        <v>64</v>
      </c>
      <c r="Q1069" s="22">
        <v>3.0</v>
      </c>
      <c r="R1069" s="23">
        <f>Enduser_Deliverytime-Order_Create_Time</f>
        <v>4.884027778</v>
      </c>
      <c r="S1069" s="23">
        <f>Enduser_Plan_Deliverytime-Order_Create_Time</f>
        <v>4.808333333</v>
      </c>
      <c r="T1069" s="23">
        <f>Enduser_Deliverytime-HubVN_Pickup_Time</f>
        <v>0.1243055556</v>
      </c>
      <c r="U1069" s="24">
        <f>HubVN_Receiving_Time-HubCN_Pickup_Time</f>
        <v>4.002083333</v>
      </c>
      <c r="V1069" s="24">
        <f>Plan_HubVN_Receiving_Time-Plan_HubCN_Pickup_Time</f>
        <v>1.505555556</v>
      </c>
      <c r="W1069" s="15" t="s">
        <v>49</v>
      </c>
      <c r="X1069" s="25" t="str">
        <f>IF(LEFT(Khu_Vực,4)="Quận","Quận","Huyện")</f>
        <v>Quận</v>
      </c>
      <c r="Y1069" s="25" t="str">
        <f>IFS(Grossweight&lt;=1,"A",AND(1&lt;Grossweight,Grossweight&lt;=2),"B",AND(2&lt;Grossweight,Grossweight&lt;=3),"C",AND(3&lt;Grossweight,Grossweight&lt;=4),"D",Grossweight&gt;=4,"E")</f>
        <v>C</v>
      </c>
      <c r="Z106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60400</v>
      </c>
      <c r="AA106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06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24000</v>
      </c>
      <c r="AC1069" s="26">
        <f>IF(Carrier_2="ECLogistics",0.167,IF(Carrier_2="LogExpress",0.139,0.104))</f>
        <v>0.167</v>
      </c>
    </row>
    <row r="1070" ht="15.75" customHeight="1">
      <c r="A1070" s="4" t="s">
        <v>3114</v>
      </c>
      <c r="B1070" s="4" t="s">
        <v>2918</v>
      </c>
      <c r="C1070" s="4">
        <v>130017.0</v>
      </c>
      <c r="D1070" s="4" t="str">
        <f>HubVN_ID</f>
        <v>LECVNTL</v>
      </c>
      <c r="E1070" s="4">
        <v>3.0</v>
      </c>
      <c r="F1070" s="4">
        <v>4.1</v>
      </c>
      <c r="G1070" s="5" t="s">
        <v>3115</v>
      </c>
      <c r="H1070" s="4" t="s">
        <v>32</v>
      </c>
      <c r="I1070" s="6">
        <v>213600.0</v>
      </c>
      <c r="J1070" s="7">
        <v>44649.32916666667</v>
      </c>
      <c r="K1070" s="8">
        <v>44654.66458333333</v>
      </c>
      <c r="L1070" s="7">
        <v>44655.74236111111</v>
      </c>
      <c r="M1070" s="4"/>
      <c r="N1070" s="9" t="s">
        <v>33</v>
      </c>
      <c r="O1070" s="4">
        <v>0.0</v>
      </c>
      <c r="P1070" s="4" t="s">
        <v>64</v>
      </c>
      <c r="Q1070" s="10">
        <v>2.0</v>
      </c>
      <c r="R1070" s="11">
        <f>Enduser_Deliverytime-Order_Create_Time</f>
        <v>6.413194444</v>
      </c>
      <c r="S1070" s="11">
        <f>Enduser_Plan_Deliverytime-Order_Create_Time</f>
        <v>5.335416667</v>
      </c>
      <c r="T1070" s="11">
        <f>Enduser_Deliverytime-HubVN_Pickup_Time</f>
        <v>0.1243055556</v>
      </c>
      <c r="U1070" s="12">
        <f>HubVN_Receiving_Time-HubCN_Pickup_Time</f>
        <v>2.502083333</v>
      </c>
      <c r="V1070" s="12">
        <f>Plan_HubVN_Receiving_Time-Plan_HubCN_Pickup_Time</f>
        <v>2.004861111</v>
      </c>
      <c r="W1070" s="4" t="s">
        <v>41</v>
      </c>
      <c r="X1070" s="13" t="str">
        <f>IF(LEFT(Khu_Vực,4)="Quận","Quận","Huyện")</f>
        <v>Huyện</v>
      </c>
      <c r="Y1070" s="13" t="str">
        <f>IFS(Grossweight&lt;=1,"A",AND(1&lt;Grossweight,Grossweight&lt;=2),"B",AND(2&lt;Grossweight,Grossweight&lt;=3),"C",AND(3&lt;Grossweight,Grossweight&lt;=4),"D",Grossweight&gt;=4,"E")</f>
        <v>E</v>
      </c>
      <c r="Z107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70600</v>
      </c>
      <c r="AA107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07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41000</v>
      </c>
      <c r="AC1070" s="14">
        <f>IF(Carrier_2="ECLogistics",0.167,IF(Carrier_2="LogExpress",0.139,0.104))</f>
        <v>0.167</v>
      </c>
    </row>
    <row r="1071" ht="15.75" customHeight="1">
      <c r="A1071" s="15" t="s">
        <v>3116</v>
      </c>
      <c r="B1071" s="15" t="s">
        <v>306</v>
      </c>
      <c r="C1071" s="15">
        <v>130427.0</v>
      </c>
      <c r="D1071" s="15" t="str">
        <f>HubVN_ID</f>
        <v>LECVNTL</v>
      </c>
      <c r="E1071" s="15">
        <v>4.0</v>
      </c>
      <c r="F1071" s="15">
        <v>1.7</v>
      </c>
      <c r="G1071" s="16" t="s">
        <v>3117</v>
      </c>
      <c r="H1071" s="15" t="s">
        <v>32</v>
      </c>
      <c r="I1071" s="17">
        <v>7000.0</v>
      </c>
      <c r="J1071" s="18">
        <v>44647.271527777775</v>
      </c>
      <c r="K1071" s="19">
        <v>44652.65416666667</v>
      </c>
      <c r="L1071" s="18">
        <v>44653.43958333333</v>
      </c>
      <c r="M1071" s="15"/>
      <c r="N1071" s="21" t="s">
        <v>33</v>
      </c>
      <c r="O1071" s="15">
        <v>0.0</v>
      </c>
      <c r="P1071" s="15" t="s">
        <v>64</v>
      </c>
      <c r="Q1071" s="22">
        <v>2.0</v>
      </c>
      <c r="R1071" s="23">
        <f>Enduser_Deliverytime-Order_Create_Time</f>
        <v>6.168055556</v>
      </c>
      <c r="S1071" s="23">
        <f>Enduser_Plan_Deliverytime-Order_Create_Time</f>
        <v>5.382638889</v>
      </c>
      <c r="T1071" s="23">
        <f>Enduser_Deliverytime-HubVN_Pickup_Time</f>
        <v>0.08125</v>
      </c>
      <c r="U1071" s="24">
        <f>HubVN_Receiving_Time-HubCN_Pickup_Time</f>
        <v>3.005555556</v>
      </c>
      <c r="V1071" s="24">
        <f>Plan_HubVN_Receiving_Time-Plan_HubCN_Pickup_Time</f>
        <v>3.000694444</v>
      </c>
      <c r="W1071" s="15" t="s">
        <v>49</v>
      </c>
      <c r="X1071" s="25" t="str">
        <f>IF(LEFT(Khu_Vực,4)="Quận","Quận","Huyện")</f>
        <v>Quận</v>
      </c>
      <c r="Y1071" s="25" t="str">
        <f>IFS(Grossweight&lt;=1,"A",AND(1&lt;Grossweight,Grossweight&lt;=2),"B",AND(2&lt;Grossweight,Grossweight&lt;=3),"C",AND(3&lt;Grossweight,Grossweight&lt;=4),"D",Grossweight&gt;=4,"E")</f>
        <v>B</v>
      </c>
      <c r="Z107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18700</v>
      </c>
      <c r="AA1071"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07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18700</v>
      </c>
      <c r="AC1071" s="26">
        <f>IF(Carrier_2="ECLogistics",0.167,IF(Carrier_2="LogExpress",0.139,0.104))</f>
        <v>0.104</v>
      </c>
    </row>
    <row r="1072" ht="15.75" customHeight="1">
      <c r="A1072" s="4" t="s">
        <v>3118</v>
      </c>
      <c r="B1072" s="4" t="s">
        <v>3119</v>
      </c>
      <c r="C1072" s="4">
        <v>130324.0</v>
      </c>
      <c r="D1072" s="4" t="str">
        <f>HubVN_ID</f>
        <v>LECVNTL</v>
      </c>
      <c r="E1072" s="4">
        <v>2.0</v>
      </c>
      <c r="F1072" s="4">
        <v>1.4</v>
      </c>
      <c r="G1072" s="5" t="s">
        <v>3120</v>
      </c>
      <c r="H1072" s="4" t="s">
        <v>53</v>
      </c>
      <c r="I1072" s="6">
        <v>0.0</v>
      </c>
      <c r="J1072" s="7">
        <v>44647.86875</v>
      </c>
      <c r="K1072" s="8">
        <v>44652.65416666667</v>
      </c>
      <c r="L1072" s="7">
        <v>44653.72222222222</v>
      </c>
      <c r="M1072" s="4"/>
      <c r="N1072" s="9" t="s">
        <v>33</v>
      </c>
      <c r="O1072" s="4">
        <v>0.0</v>
      </c>
      <c r="P1072" s="4" t="s">
        <v>34</v>
      </c>
      <c r="Q1072" s="10">
        <v>3.0</v>
      </c>
      <c r="R1072" s="11">
        <f>Enduser_Deliverytime-Order_Create_Time</f>
        <v>5.853472222</v>
      </c>
      <c r="S1072" s="11">
        <f>Enduser_Plan_Deliverytime-Order_Create_Time</f>
        <v>4.785416667</v>
      </c>
      <c r="T1072" s="11">
        <f>Enduser_Deliverytime-HubVN_Pickup_Time</f>
        <v>0.07916666666</v>
      </c>
      <c r="U1072" s="12">
        <f>HubVN_Receiving_Time-HubCN_Pickup_Time</f>
        <v>4.002083333</v>
      </c>
      <c r="V1072" s="12">
        <f>Plan_HubVN_Receiving_Time-Plan_HubCN_Pickup_Time</f>
        <v>2.004166667</v>
      </c>
      <c r="W1072" s="4" t="s">
        <v>49</v>
      </c>
      <c r="X1072" s="13" t="str">
        <f>IF(LEFT(Khu_Vực,4)="Quận","Quận","Huyện")</f>
        <v>Quận</v>
      </c>
      <c r="Y1072" s="13" t="str">
        <f>IFS(Grossweight&lt;=1,"A",AND(1&lt;Grossweight,Grossweight&lt;=2),"B",AND(2&lt;Grossweight,Grossweight&lt;=3),"C",AND(3&lt;Grossweight,Grossweight&lt;=4),"D",Grossweight&gt;=4,"E")</f>
        <v>B</v>
      </c>
      <c r="Z107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14000</v>
      </c>
      <c r="AA1072"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07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15400</v>
      </c>
      <c r="AC1072" s="14">
        <f>IF(Carrier_2="ECLogistics",0.167,IF(Carrier_2="LogExpress",0.139,0.104))</f>
        <v>0.104</v>
      </c>
    </row>
    <row r="1073" ht="15.75" customHeight="1">
      <c r="A1073" s="15" t="s">
        <v>3121</v>
      </c>
      <c r="B1073" s="15" t="s">
        <v>1214</v>
      </c>
      <c r="C1073" s="15">
        <v>130384.0</v>
      </c>
      <c r="D1073" s="15" t="str">
        <f>HubVN_ID</f>
        <v>LECVNLB</v>
      </c>
      <c r="E1073" s="15">
        <v>5.0</v>
      </c>
      <c r="F1073" s="15">
        <v>1.2</v>
      </c>
      <c r="G1073" s="16" t="s">
        <v>3122</v>
      </c>
      <c r="H1073" s="15" t="s">
        <v>32</v>
      </c>
      <c r="I1073" s="17">
        <v>193000.0</v>
      </c>
      <c r="J1073" s="18">
        <v>44646.20347222222</v>
      </c>
      <c r="K1073" s="19">
        <v>44652.416666666664</v>
      </c>
      <c r="L1073" s="18">
        <v>44653.49652777778</v>
      </c>
      <c r="M1073" s="15"/>
      <c r="N1073" s="21" t="s">
        <v>33</v>
      </c>
      <c r="O1073" s="15">
        <v>0.0</v>
      </c>
      <c r="P1073" s="15" t="s">
        <v>64</v>
      </c>
      <c r="Q1073" s="22">
        <v>1.0</v>
      </c>
      <c r="R1073" s="23">
        <f>Enduser_Deliverytime-Order_Create_Time</f>
        <v>7.293055556</v>
      </c>
      <c r="S1073" s="23">
        <f>Enduser_Plan_Deliverytime-Order_Create_Time</f>
        <v>6.213194444</v>
      </c>
      <c r="T1073" s="23">
        <f>Enduser_Deliverytime-HubVN_Pickup_Time</f>
        <v>0.1659722222</v>
      </c>
      <c r="U1073" s="24">
        <f>HubVN_Receiving_Time-HubCN_Pickup_Time</f>
        <v>3.000694444</v>
      </c>
      <c r="V1073" s="24">
        <f>Plan_HubVN_Receiving_Time-Plan_HubCN_Pickup_Time</f>
        <v>1.504861111</v>
      </c>
      <c r="W1073" s="15" t="s">
        <v>120</v>
      </c>
      <c r="X1073" s="25" t="str">
        <f>IF(LEFT(Khu_Vực,4)="Quận","Quận","Huyện")</f>
        <v>Quận</v>
      </c>
      <c r="Y1073" s="25" t="str">
        <f>IFS(Grossweight&lt;=1,"A",AND(1&lt;Grossweight,Grossweight&lt;=2),"B",AND(2&lt;Grossweight,Grossweight&lt;=3),"C",AND(3&lt;Grossweight,Grossweight&lt;=4),"D",Grossweight&gt;=4,"E")</f>
        <v>B</v>
      </c>
      <c r="Z107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13200</v>
      </c>
      <c r="AA1073"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07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13200</v>
      </c>
      <c r="AC1073" s="26">
        <f>IF(Carrier_2="ECLogistics",0.167,IF(Carrier_2="LogExpress",0.139,0.104))</f>
        <v>0.104</v>
      </c>
    </row>
    <row r="1074" ht="15.75" customHeight="1">
      <c r="A1074" s="4" t="s">
        <v>3123</v>
      </c>
      <c r="B1074" s="4" t="s">
        <v>3124</v>
      </c>
      <c r="C1074" s="4">
        <v>130419.0</v>
      </c>
      <c r="D1074" s="4" t="str">
        <f>HubVN_ID</f>
        <v>LECVNTL</v>
      </c>
      <c r="E1074" s="4">
        <v>2.0</v>
      </c>
      <c r="F1074" s="4">
        <v>1.4</v>
      </c>
      <c r="G1074" s="5" t="s">
        <v>3125</v>
      </c>
      <c r="H1074" s="4" t="s">
        <v>32</v>
      </c>
      <c r="I1074" s="6">
        <v>117500.0</v>
      </c>
      <c r="J1074" s="7">
        <v>44648.89027777778</v>
      </c>
      <c r="K1074" s="8">
        <v>44653.67847222222</v>
      </c>
      <c r="L1074" s="7">
        <v>44653.75486111111</v>
      </c>
      <c r="M1074" s="4"/>
      <c r="N1074" s="9" t="s">
        <v>33</v>
      </c>
      <c r="O1074" s="4">
        <v>0.0</v>
      </c>
      <c r="P1074" s="4" t="s">
        <v>40</v>
      </c>
      <c r="Q1074" s="10">
        <v>3.0</v>
      </c>
      <c r="R1074" s="11">
        <f>Enduser_Deliverytime-Order_Create_Time</f>
        <v>4.864583333</v>
      </c>
      <c r="S1074" s="11">
        <f>Enduser_Plan_Deliverytime-Order_Create_Time</f>
        <v>4.788194444</v>
      </c>
      <c r="T1074" s="11">
        <f>Enduser_Deliverytime-HubVN_Pickup_Time</f>
        <v>0.1451388889</v>
      </c>
      <c r="U1074" s="12">
        <f>HubVN_Receiving_Time-HubCN_Pickup_Time</f>
        <v>4.005555556</v>
      </c>
      <c r="V1074" s="12">
        <f>Plan_HubVN_Receiving_Time-Plan_HubCN_Pickup_Time</f>
        <v>1.50625</v>
      </c>
      <c r="W1074" s="4" t="s">
        <v>622</v>
      </c>
      <c r="X1074" s="13" t="str">
        <f>IF(LEFT(Khu_Vực,4)="Quận","Quận","Huyện")</f>
        <v>Huyện</v>
      </c>
      <c r="Y1074" s="13" t="str">
        <f>IFS(Grossweight&lt;=1,"A",AND(1&lt;Grossweight,Grossweight&lt;=2),"B",AND(2&lt;Grossweight,Grossweight&lt;=3),"C",AND(3&lt;Grossweight,Grossweight&lt;=4),"D",Grossweight&gt;=4,"E")</f>
        <v>B</v>
      </c>
      <c r="Z107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35000</v>
      </c>
      <c r="AA107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07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14000</v>
      </c>
      <c r="AC1074" s="14">
        <f>IF(Carrier_2="ECLogistics",0.167,IF(Carrier_2="LogExpress",0.139,0.104))</f>
        <v>0.167</v>
      </c>
    </row>
    <row r="1075" ht="15.75" customHeight="1">
      <c r="A1075" s="15" t="s">
        <v>3126</v>
      </c>
      <c r="B1075" s="15" t="s">
        <v>3127</v>
      </c>
      <c r="C1075" s="15">
        <v>130336.0</v>
      </c>
      <c r="D1075" s="15" t="str">
        <f>HubVN_ID</f>
        <v>LECVNLB</v>
      </c>
      <c r="E1075" s="15">
        <v>4.0</v>
      </c>
      <c r="F1075" s="15">
        <v>3.4</v>
      </c>
      <c r="G1075" s="16" t="s">
        <v>3128</v>
      </c>
      <c r="H1075" s="15" t="s">
        <v>32</v>
      </c>
      <c r="I1075" s="17">
        <v>190500.0</v>
      </c>
      <c r="J1075" s="18">
        <v>44647.711805555555</v>
      </c>
      <c r="K1075" s="19">
        <v>44652.48611111111</v>
      </c>
      <c r="L1075" s="18">
        <v>44653.470138888886</v>
      </c>
      <c r="M1075" s="15"/>
      <c r="N1075" s="21" t="s">
        <v>33</v>
      </c>
      <c r="O1075" s="15">
        <v>0.0</v>
      </c>
      <c r="P1075" s="15" t="s">
        <v>40</v>
      </c>
      <c r="Q1075" s="22">
        <v>3.0</v>
      </c>
      <c r="R1075" s="23">
        <f>Enduser_Deliverytime-Order_Create_Time</f>
        <v>5.758333333</v>
      </c>
      <c r="S1075" s="23">
        <f>Enduser_Plan_Deliverytime-Order_Create_Time</f>
        <v>4.774305556</v>
      </c>
      <c r="T1075" s="23">
        <f>Enduser_Deliverytime-HubVN_Pickup_Time</f>
        <v>0.1215277778</v>
      </c>
      <c r="U1075" s="24">
        <f>HubVN_Receiving_Time-HubCN_Pickup_Time</f>
        <v>3.004166667</v>
      </c>
      <c r="V1075" s="24">
        <f>Plan_HubVN_Receiving_Time-Plan_HubCN_Pickup_Time</f>
        <v>2.00625</v>
      </c>
      <c r="W1075" s="15" t="s">
        <v>787</v>
      </c>
      <c r="X1075" s="25" t="str">
        <f>IF(LEFT(Khu_Vực,4)="Quận","Quận","Huyện")</f>
        <v>Huyện</v>
      </c>
      <c r="Y1075" s="25" t="str">
        <f>IFS(Grossweight&lt;=1,"A",AND(1&lt;Grossweight,Grossweight&lt;=2),"B",AND(2&lt;Grossweight,Grossweight&lt;=3),"C",AND(3&lt;Grossweight,Grossweight&lt;=4),"D",Grossweight&gt;=4,"E")</f>
        <v>D</v>
      </c>
      <c r="Z107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77500</v>
      </c>
      <c r="AA107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07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34000</v>
      </c>
      <c r="AC1075" s="26">
        <f>IF(Carrier_2="ECLogistics",0.167,IF(Carrier_2="LogExpress",0.139,0.104))</f>
        <v>0.167</v>
      </c>
    </row>
    <row r="1076" ht="15.75" customHeight="1">
      <c r="A1076" s="4" t="s">
        <v>3129</v>
      </c>
      <c r="B1076" s="4" t="s">
        <v>55</v>
      </c>
      <c r="C1076" s="4">
        <v>130166.0</v>
      </c>
      <c r="D1076" s="4" t="str">
        <f>HubVN_ID</f>
        <v>LECVNTL</v>
      </c>
      <c r="E1076" s="4">
        <v>4.0</v>
      </c>
      <c r="F1076" s="4">
        <v>1.2</v>
      </c>
      <c r="G1076" s="5" t="s">
        <v>3130</v>
      </c>
      <c r="H1076" s="4" t="s">
        <v>32</v>
      </c>
      <c r="I1076" s="6">
        <v>590000.0</v>
      </c>
      <c r="J1076" s="7">
        <v>44649.288194444445</v>
      </c>
      <c r="K1076" s="8">
        <v>44655.44027777778</v>
      </c>
      <c r="L1076" s="7">
        <v>44655.71041666667</v>
      </c>
      <c r="M1076" s="4"/>
      <c r="N1076" s="9" t="s">
        <v>33</v>
      </c>
      <c r="O1076" s="4">
        <v>0.0</v>
      </c>
      <c r="P1076" s="4" t="s">
        <v>34</v>
      </c>
      <c r="Q1076" s="10">
        <v>2.0</v>
      </c>
      <c r="R1076" s="11">
        <f>Enduser_Deliverytime-Order_Create_Time</f>
        <v>6.422222222</v>
      </c>
      <c r="S1076" s="11">
        <f>Enduser_Plan_Deliverytime-Order_Create_Time</f>
        <v>6.152083333</v>
      </c>
      <c r="T1076" s="11">
        <f>Enduser_Deliverytime-HubVN_Pickup_Time</f>
        <v>0.07708333334</v>
      </c>
      <c r="U1076" s="12">
        <f>HubVN_Receiving_Time-HubCN_Pickup_Time</f>
        <v>2.505555556</v>
      </c>
      <c r="V1076" s="12">
        <f>Plan_HubVN_Receiving_Time-Plan_HubCN_Pickup_Time</f>
        <v>3.504861111</v>
      </c>
      <c r="W1076" s="4" t="s">
        <v>622</v>
      </c>
      <c r="X1076" s="13" t="str">
        <f>IF(LEFT(Khu_Vực,4)="Quận","Quận","Huyện")</f>
        <v>Huyện</v>
      </c>
      <c r="Y1076" s="13" t="str">
        <f>IFS(Grossweight&lt;=1,"A",AND(1&lt;Grossweight,Grossweight&lt;=2),"B",AND(2&lt;Grossweight,Grossweight&lt;=3),"C",AND(3&lt;Grossweight,Grossweight&lt;=4),"D",Grossweight&gt;=4,"E")</f>
        <v>B</v>
      </c>
      <c r="Z107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12000</v>
      </c>
      <c r="AA107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07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12000</v>
      </c>
      <c r="AC1076" s="14">
        <f>IF(Carrier_2="ECLogistics",0.167,IF(Carrier_2="LogExpress",0.139,0.104))</f>
        <v>0.167</v>
      </c>
    </row>
    <row r="1077" ht="15.75" customHeight="1">
      <c r="A1077" s="15" t="s">
        <v>3131</v>
      </c>
      <c r="B1077" s="15" t="s">
        <v>3132</v>
      </c>
      <c r="C1077" s="15">
        <v>130405.0</v>
      </c>
      <c r="D1077" s="15" t="str">
        <f>HubVN_ID</f>
        <v>LECVNLB</v>
      </c>
      <c r="E1077" s="15">
        <v>1.0</v>
      </c>
      <c r="F1077" s="15">
        <v>3.0</v>
      </c>
      <c r="G1077" s="16" t="s">
        <v>3133</v>
      </c>
      <c r="H1077" s="15" t="s">
        <v>32</v>
      </c>
      <c r="I1077" s="17">
        <v>22600.0</v>
      </c>
      <c r="J1077" s="18">
        <v>44648.729166666664</v>
      </c>
      <c r="K1077" s="19">
        <v>44653.736805555556</v>
      </c>
      <c r="L1077" s="18">
        <v>44654.73611111111</v>
      </c>
      <c r="M1077" s="15"/>
      <c r="N1077" s="21" t="s">
        <v>33</v>
      </c>
      <c r="O1077" s="15">
        <v>0.0</v>
      </c>
      <c r="P1077" s="15" t="s">
        <v>34</v>
      </c>
      <c r="Q1077" s="22">
        <v>2.0</v>
      </c>
      <c r="R1077" s="23">
        <f>Enduser_Deliverytime-Order_Create_Time</f>
        <v>6.006944444</v>
      </c>
      <c r="S1077" s="23">
        <f>Enduser_Plan_Deliverytime-Order_Create_Time</f>
        <v>5.007638889</v>
      </c>
      <c r="T1077" s="23">
        <f>Enduser_Deliverytime-HubVN_Pickup_Time</f>
        <v>0.08263888889</v>
      </c>
      <c r="U1077" s="24">
        <f>HubVN_Receiving_Time-HubCN_Pickup_Time</f>
        <v>3.505555556</v>
      </c>
      <c r="V1077" s="24">
        <f>Plan_HubVN_Receiving_Time-Plan_HubCN_Pickup_Time</f>
        <v>1.502083333</v>
      </c>
      <c r="W1077" s="15" t="s">
        <v>787</v>
      </c>
      <c r="X1077" s="25" t="str">
        <f>IF(LEFT(Khu_Vực,4)="Quận","Quận","Huyện")</f>
        <v>Huyện</v>
      </c>
      <c r="Y1077" s="25" t="str">
        <f>IFS(Grossweight&lt;=1,"A",AND(1&lt;Grossweight,Grossweight&lt;=2),"B",AND(2&lt;Grossweight,Grossweight&lt;=3),"C",AND(3&lt;Grossweight,Grossweight&lt;=4),"D",Grossweight&gt;=4,"E")</f>
        <v>C</v>
      </c>
      <c r="Z107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30000</v>
      </c>
      <c r="AA1077"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07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30000</v>
      </c>
      <c r="AC1077" s="26">
        <f>IF(Carrier_2="ECLogistics",0.167,IF(Carrier_2="LogExpress",0.139,0.104))</f>
        <v>0.167</v>
      </c>
    </row>
    <row r="1078" ht="15.75" customHeight="1">
      <c r="A1078" s="4" t="s">
        <v>3134</v>
      </c>
      <c r="B1078" s="4" t="s">
        <v>3012</v>
      </c>
      <c r="C1078" s="4">
        <v>130344.0</v>
      </c>
      <c r="D1078" s="4" t="str">
        <f>HubVN_ID</f>
        <v>LECVNTL</v>
      </c>
      <c r="E1078" s="4">
        <v>3.0</v>
      </c>
      <c r="F1078" s="4">
        <v>3.0</v>
      </c>
      <c r="G1078" s="5" t="s">
        <v>3135</v>
      </c>
      <c r="H1078" s="4" t="s">
        <v>53</v>
      </c>
      <c r="I1078" s="6">
        <v>0.0</v>
      </c>
      <c r="J1078" s="7">
        <v>44648.714583333334</v>
      </c>
      <c r="K1078" s="8">
        <v>44654.69027777778</v>
      </c>
      <c r="L1078" s="7">
        <v>44654.73819444444</v>
      </c>
      <c r="M1078" s="4"/>
      <c r="N1078" s="9" t="s">
        <v>33</v>
      </c>
      <c r="O1078" s="4">
        <v>0.0</v>
      </c>
      <c r="P1078" s="4" t="s">
        <v>34</v>
      </c>
      <c r="Q1078" s="10">
        <v>2.0</v>
      </c>
      <c r="R1078" s="11">
        <f>Enduser_Deliverytime-Order_Create_Time</f>
        <v>6.023611111</v>
      </c>
      <c r="S1078" s="11">
        <f>Enduser_Plan_Deliverytime-Order_Create_Time</f>
        <v>5.975694444</v>
      </c>
      <c r="T1078" s="11">
        <f>Enduser_Deliverytime-HubVN_Pickup_Time</f>
        <v>0.07986111111</v>
      </c>
      <c r="U1078" s="12">
        <f>HubVN_Receiving_Time-HubCN_Pickup_Time</f>
        <v>3.503472222</v>
      </c>
      <c r="V1078" s="12">
        <f>Plan_HubVN_Receiving_Time-Plan_HubCN_Pickup_Time</f>
        <v>3.505555556</v>
      </c>
      <c r="W1078" s="4" t="s">
        <v>622</v>
      </c>
      <c r="X1078" s="13" t="str">
        <f>IF(LEFT(Khu_Vực,4)="Quận","Quận","Huyện")</f>
        <v>Huyện</v>
      </c>
      <c r="Y1078" s="13" t="str">
        <f>IFS(Grossweight&lt;=1,"A",AND(1&lt;Grossweight,Grossweight&lt;=2),"B",AND(2&lt;Grossweight,Grossweight&lt;=3),"C",AND(3&lt;Grossweight,Grossweight&lt;=4),"D",Grossweight&gt;=4,"E")</f>
        <v>C</v>
      </c>
      <c r="Z107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30000</v>
      </c>
      <c r="AA107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07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30000</v>
      </c>
      <c r="AC1078" s="14">
        <f>IF(Carrier_2="ECLogistics",0.167,IF(Carrier_2="LogExpress",0.139,0.104))</f>
        <v>0.167</v>
      </c>
    </row>
    <row r="1079" ht="15.75" customHeight="1">
      <c r="A1079" s="15" t="s">
        <v>3136</v>
      </c>
      <c r="B1079" s="15" t="s">
        <v>294</v>
      </c>
      <c r="C1079" s="15">
        <v>130021.0</v>
      </c>
      <c r="D1079" s="15" t="str">
        <f>HubVN_ID</f>
        <v>LECVNHĐ</v>
      </c>
      <c r="E1079" s="15">
        <v>2.0</v>
      </c>
      <c r="F1079" s="15">
        <v>1.8</v>
      </c>
      <c r="G1079" s="16" t="s">
        <v>3137</v>
      </c>
      <c r="H1079" s="15" t="s">
        <v>32</v>
      </c>
      <c r="I1079" s="17">
        <v>65740.0</v>
      </c>
      <c r="J1079" s="18">
        <v>44649.438888888886</v>
      </c>
      <c r="K1079" s="19">
        <v>44653.69583333333</v>
      </c>
      <c r="L1079" s="18">
        <v>44654.59166666667</v>
      </c>
      <c r="M1079" s="15"/>
      <c r="N1079" s="21" t="s">
        <v>33</v>
      </c>
      <c r="O1079" s="15">
        <v>0.0</v>
      </c>
      <c r="P1079" s="15" t="s">
        <v>34</v>
      </c>
      <c r="Q1079" s="22">
        <v>3.0</v>
      </c>
      <c r="R1079" s="23">
        <f>Enduser_Deliverytime-Order_Create_Time</f>
        <v>5.152777778</v>
      </c>
      <c r="S1079" s="23">
        <f>Enduser_Plan_Deliverytime-Order_Create_Time</f>
        <v>4.256944444</v>
      </c>
      <c r="T1079" s="23">
        <f>Enduser_Deliverytime-HubVN_Pickup_Time</f>
        <v>0.2020833333</v>
      </c>
      <c r="U1079" s="24">
        <f>HubVN_Receiving_Time-HubCN_Pickup_Time</f>
        <v>4.004166667</v>
      </c>
      <c r="V1079" s="24">
        <f>Plan_HubVN_Receiving_Time-Plan_HubCN_Pickup_Time</f>
        <v>3.005555556</v>
      </c>
      <c r="W1079" s="15" t="s">
        <v>45</v>
      </c>
      <c r="X1079" s="25" t="str">
        <f>IF(LEFT(Khu_Vực,4)="Quận","Quận","Huyện")</f>
        <v>Quận</v>
      </c>
      <c r="Y1079" s="25" t="str">
        <f>IFS(Grossweight&lt;=1,"A",AND(1&lt;Grossweight,Grossweight&lt;=2),"B",AND(2&lt;Grossweight,Grossweight&lt;=3),"C",AND(3&lt;Grossweight,Grossweight&lt;=4),"D",Grossweight&gt;=4,"E")</f>
        <v>B</v>
      </c>
      <c r="Z107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18000</v>
      </c>
      <c r="AA1079"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07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19800</v>
      </c>
      <c r="AC1079" s="26">
        <f>IF(Carrier_2="ECLogistics",0.167,IF(Carrier_2="LogExpress",0.139,0.104))</f>
        <v>0.104</v>
      </c>
    </row>
    <row r="1080" ht="15.75" customHeight="1">
      <c r="A1080" s="4" t="s">
        <v>3138</v>
      </c>
      <c r="B1080" s="4" t="s">
        <v>602</v>
      </c>
      <c r="C1080" s="4">
        <v>130317.0</v>
      </c>
      <c r="D1080" s="4" t="str">
        <f>HubVN_ID</f>
        <v>LECVNTL</v>
      </c>
      <c r="E1080" s="4">
        <v>2.0</v>
      </c>
      <c r="F1080" s="4">
        <v>1.0</v>
      </c>
      <c r="G1080" s="5" t="s">
        <v>3139</v>
      </c>
      <c r="H1080" s="4" t="s">
        <v>32</v>
      </c>
      <c r="I1080" s="6">
        <v>502500.0</v>
      </c>
      <c r="J1080" s="7">
        <v>44645.38402777778</v>
      </c>
      <c r="K1080" s="8">
        <v>44652.68263888889</v>
      </c>
      <c r="L1080" s="7">
        <v>44652.72986111111</v>
      </c>
      <c r="M1080" s="4"/>
      <c r="N1080" s="9" t="s">
        <v>33</v>
      </c>
      <c r="O1080" s="4">
        <v>0.0</v>
      </c>
      <c r="P1080" s="4" t="s">
        <v>64</v>
      </c>
      <c r="Q1080" s="10">
        <v>1.0</v>
      </c>
      <c r="R1080" s="11">
        <f>Enduser_Deliverytime-Order_Create_Time</f>
        <v>7.345833333</v>
      </c>
      <c r="S1080" s="11">
        <f>Enduser_Plan_Deliverytime-Order_Create_Time</f>
        <v>7.298611111</v>
      </c>
      <c r="T1080" s="11">
        <f>Enduser_Deliverytime-HubVN_Pickup_Time</f>
        <v>0.1631944444</v>
      </c>
      <c r="U1080" s="12">
        <f>HubVN_Receiving_Time-HubCN_Pickup_Time</f>
        <v>3.000694444</v>
      </c>
      <c r="V1080" s="12">
        <f>Plan_HubVN_Receiving_Time-Plan_HubCN_Pickup_Time</f>
        <v>3.50625</v>
      </c>
      <c r="W1080" s="4" t="s">
        <v>622</v>
      </c>
      <c r="X1080" s="13" t="str">
        <f>IF(LEFT(Khu_Vực,4)="Quận","Quận","Huyện")</f>
        <v>Huyện</v>
      </c>
      <c r="Y1080" s="13" t="str">
        <f>IFS(Grossweight&lt;=1,"A",AND(1&lt;Grossweight,Grossweight&lt;=2),"B",AND(2&lt;Grossweight,Grossweight&lt;=3),"C",AND(3&lt;Grossweight,Grossweight&lt;=4),"D",Grossweight&gt;=4,"E")</f>
        <v>A</v>
      </c>
      <c r="Z108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11000</v>
      </c>
      <c r="AA108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08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10000</v>
      </c>
      <c r="AC1080" s="14">
        <f>IF(Carrier_2="ECLogistics",0.167,IF(Carrier_2="LogExpress",0.139,0.104))</f>
        <v>0.167</v>
      </c>
    </row>
    <row r="1081" ht="15.75" customHeight="1">
      <c r="A1081" s="15" t="s">
        <v>3140</v>
      </c>
      <c r="B1081" s="15" t="s">
        <v>3141</v>
      </c>
      <c r="C1081" s="15">
        <v>130402.0</v>
      </c>
      <c r="D1081" s="15" t="str">
        <f>HubVN_ID</f>
        <v>LECVNLB</v>
      </c>
      <c r="E1081" s="15">
        <v>2.0</v>
      </c>
      <c r="F1081" s="15">
        <v>0.2</v>
      </c>
      <c r="G1081" s="16" t="s">
        <v>3142</v>
      </c>
      <c r="H1081" s="15" t="s">
        <v>32</v>
      </c>
      <c r="I1081" s="17">
        <v>887000.0</v>
      </c>
      <c r="J1081" s="18">
        <v>44647.26666666667</v>
      </c>
      <c r="K1081" s="19">
        <v>44652.66527777778</v>
      </c>
      <c r="L1081" s="18">
        <v>44653.49375</v>
      </c>
      <c r="M1081" s="15"/>
      <c r="N1081" s="21" t="s">
        <v>33</v>
      </c>
      <c r="O1081" s="15">
        <v>0.0</v>
      </c>
      <c r="P1081" s="15" t="s">
        <v>40</v>
      </c>
      <c r="Q1081" s="22">
        <v>2.0</v>
      </c>
      <c r="R1081" s="23">
        <f>Enduser_Deliverytime-Order_Create_Time</f>
        <v>6.227083333</v>
      </c>
      <c r="S1081" s="23">
        <f>Enduser_Plan_Deliverytime-Order_Create_Time</f>
        <v>5.398611111</v>
      </c>
      <c r="T1081" s="23">
        <f>Enduser_Deliverytime-HubVN_Pickup_Time</f>
        <v>0.1201388889</v>
      </c>
      <c r="U1081" s="24">
        <f>HubVN_Receiving_Time-HubCN_Pickup_Time</f>
        <v>3.005555556</v>
      </c>
      <c r="V1081" s="24">
        <f>Plan_HubVN_Receiving_Time-Plan_HubCN_Pickup_Time</f>
        <v>3.005555556</v>
      </c>
      <c r="W1081" s="15" t="s">
        <v>57</v>
      </c>
      <c r="X1081" s="25" t="str">
        <f>IF(LEFT(Khu_Vực,4)="Quận","Quận","Huyện")</f>
        <v>Quận</v>
      </c>
      <c r="Y1081" s="25" t="str">
        <f>IFS(Grossweight&lt;=1,"A",AND(1&lt;Grossweight,Grossweight&lt;=2),"B",AND(2&lt;Grossweight,Grossweight&lt;=3),"C",AND(3&lt;Grossweight,Grossweight&lt;=4),"D",Grossweight&gt;=4,"E")</f>
        <v>A</v>
      </c>
      <c r="Z108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4000</v>
      </c>
      <c r="AA1081"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08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v>
      </c>
      <c r="AC1081" s="26">
        <f>IF(Carrier_2="ECLogistics",0.167,IF(Carrier_2="LogExpress",0.139,0.104))</f>
        <v>0.139</v>
      </c>
    </row>
    <row r="1082" ht="15.75" customHeight="1">
      <c r="A1082" s="4" t="s">
        <v>3143</v>
      </c>
      <c r="B1082" s="4" t="s">
        <v>3144</v>
      </c>
      <c r="C1082" s="4">
        <v>130171.0</v>
      </c>
      <c r="D1082" s="4" t="str">
        <f>HubVN_ID</f>
        <v>LECVNLB</v>
      </c>
      <c r="E1082" s="4">
        <v>2.0</v>
      </c>
      <c r="F1082" s="4">
        <v>2.0</v>
      </c>
      <c r="G1082" s="5" t="s">
        <v>3145</v>
      </c>
      <c r="H1082" s="4" t="s">
        <v>53</v>
      </c>
      <c r="I1082" s="6">
        <v>0.0</v>
      </c>
      <c r="J1082" s="7">
        <v>44650.50347222222</v>
      </c>
      <c r="K1082" s="8">
        <v>44653.66805555556</v>
      </c>
      <c r="L1082" s="7">
        <v>44654.79652777778</v>
      </c>
      <c r="M1082" s="4"/>
      <c r="N1082" s="9" t="s">
        <v>33</v>
      </c>
      <c r="O1082" s="4">
        <v>0.0</v>
      </c>
      <c r="P1082" s="4" t="s">
        <v>40</v>
      </c>
      <c r="Q1082" s="10">
        <v>3.0</v>
      </c>
      <c r="R1082" s="11">
        <f>Enduser_Deliverytime-Order_Create_Time</f>
        <v>4.293055556</v>
      </c>
      <c r="S1082" s="11">
        <f>Enduser_Plan_Deliverytime-Order_Create_Time</f>
        <v>3.164583333</v>
      </c>
      <c r="T1082" s="11">
        <f>Enduser_Deliverytime-HubVN_Pickup_Time</f>
        <v>0.1694444444</v>
      </c>
      <c r="U1082" s="12">
        <f>HubVN_Receiving_Time-HubCN_Pickup_Time</f>
        <v>1.8375</v>
      </c>
      <c r="V1082" s="12">
        <f>Plan_HubVN_Receiving_Time-Plan_HubCN_Pickup_Time</f>
        <v>3.505555556</v>
      </c>
      <c r="W1082" s="4" t="s">
        <v>120</v>
      </c>
      <c r="X1082" s="13" t="str">
        <f>IF(LEFT(Khu_Vực,4)="Quận","Quận","Huyện")</f>
        <v>Quận</v>
      </c>
      <c r="Y1082" s="13" t="str">
        <f>IFS(Grossweight&lt;=1,"A",AND(1&lt;Grossweight,Grossweight&lt;=2),"B",AND(2&lt;Grossweight,Grossweight&lt;=3),"C",AND(3&lt;Grossweight,Grossweight&lt;=4),"D",Grossweight&gt;=4,"E")</f>
        <v>B</v>
      </c>
      <c r="Z108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40000</v>
      </c>
      <c r="AA1082"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08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22000</v>
      </c>
      <c r="AC1082" s="14">
        <f>IF(Carrier_2="ECLogistics",0.167,IF(Carrier_2="LogExpress",0.139,0.104))</f>
        <v>0.104</v>
      </c>
    </row>
    <row r="1083" ht="15.75" customHeight="1">
      <c r="A1083" s="15" t="s">
        <v>3146</v>
      </c>
      <c r="B1083" s="15" t="s">
        <v>3147</v>
      </c>
      <c r="C1083" s="15">
        <v>130432.0</v>
      </c>
      <c r="D1083" s="15" t="str">
        <f>HubVN_ID</f>
        <v>LECVNHĐ</v>
      </c>
      <c r="E1083" s="15">
        <v>1.0</v>
      </c>
      <c r="F1083" s="15">
        <v>4.1</v>
      </c>
      <c r="G1083" s="16" t="s">
        <v>3148</v>
      </c>
      <c r="H1083" s="15" t="s">
        <v>32</v>
      </c>
      <c r="I1083" s="17">
        <v>44600.0</v>
      </c>
      <c r="J1083" s="18">
        <v>44647.330555555556</v>
      </c>
      <c r="K1083" s="19">
        <v>44652.427083333336</v>
      </c>
      <c r="L1083" s="18">
        <v>44652.72222222222</v>
      </c>
      <c r="M1083" s="15"/>
      <c r="N1083" s="21" t="s">
        <v>33</v>
      </c>
      <c r="O1083" s="15">
        <v>0.0</v>
      </c>
      <c r="P1083" s="15" t="s">
        <v>64</v>
      </c>
      <c r="Q1083" s="22">
        <v>3.0</v>
      </c>
      <c r="R1083" s="23">
        <f>Enduser_Deliverytime-Order_Create_Time</f>
        <v>5.391666667</v>
      </c>
      <c r="S1083" s="23">
        <f>Enduser_Plan_Deliverytime-Order_Create_Time</f>
        <v>5.096527778</v>
      </c>
      <c r="T1083" s="23">
        <f>Enduser_Deliverytime-HubVN_Pickup_Time</f>
        <v>0.1611111111</v>
      </c>
      <c r="U1083" s="24">
        <f>HubVN_Receiving_Time-HubCN_Pickup_Time</f>
        <v>3.000694444</v>
      </c>
      <c r="V1083" s="24">
        <f>Plan_HubVN_Receiving_Time-Plan_HubCN_Pickup_Time</f>
        <v>2.004166667</v>
      </c>
      <c r="W1083" s="15" t="s">
        <v>137</v>
      </c>
      <c r="X1083" s="25" t="str">
        <f>IF(LEFT(Khu_Vực,4)="Quận","Quận","Huyện")</f>
        <v>Quận</v>
      </c>
      <c r="Y1083" s="25" t="str">
        <f>IFS(Grossweight&lt;=1,"A",AND(1&lt;Grossweight,Grossweight&lt;=2),"B",AND(2&lt;Grossweight,Grossweight&lt;=3),"C",AND(3&lt;Grossweight,Grossweight&lt;=4),"D",Grossweight&gt;=4,"E")</f>
        <v>E</v>
      </c>
      <c r="Z108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70600</v>
      </c>
      <c r="AA108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08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41000</v>
      </c>
      <c r="AC1083" s="26">
        <f>IF(Carrier_2="ECLogistics",0.167,IF(Carrier_2="LogExpress",0.139,0.104))</f>
        <v>0.167</v>
      </c>
    </row>
    <row r="1084" ht="15.75" customHeight="1">
      <c r="A1084" s="4" t="s">
        <v>3149</v>
      </c>
      <c r="B1084" s="4" t="s">
        <v>3150</v>
      </c>
      <c r="C1084" s="4">
        <v>130331.0</v>
      </c>
      <c r="D1084" s="4" t="str">
        <f>HubVN_ID</f>
        <v>LECVNLB</v>
      </c>
      <c r="E1084" s="4">
        <v>5.0</v>
      </c>
      <c r="F1084" s="4">
        <v>1.4</v>
      </c>
      <c r="G1084" s="5" t="s">
        <v>3151</v>
      </c>
      <c r="H1084" s="4" t="s">
        <v>53</v>
      </c>
      <c r="I1084" s="6">
        <v>0.0</v>
      </c>
      <c r="J1084" s="7">
        <v>44651.60902777778</v>
      </c>
      <c r="K1084" s="8">
        <v>44654.402083333334</v>
      </c>
      <c r="L1084" s="7">
        <v>44659.447222222225</v>
      </c>
      <c r="M1084" s="4"/>
      <c r="N1084" s="9" t="s">
        <v>33</v>
      </c>
      <c r="O1084" s="4">
        <v>0.0</v>
      </c>
      <c r="P1084" s="4" t="s">
        <v>64</v>
      </c>
      <c r="Q1084" s="10">
        <v>4.0</v>
      </c>
      <c r="R1084" s="11">
        <f>Enduser_Deliverytime-Order_Create_Time</f>
        <v>7.838194444</v>
      </c>
      <c r="S1084" s="11">
        <f>Enduser_Plan_Deliverytime-Order_Create_Time</f>
        <v>2.793055556</v>
      </c>
      <c r="T1084" s="11">
        <f>Enduser_Deliverytime-HubVN_Pickup_Time</f>
        <v>0.07916666667</v>
      </c>
      <c r="U1084" s="12">
        <f>HubVN_Receiving_Time-HubCN_Pickup_Time</f>
        <v>6.004166667</v>
      </c>
      <c r="V1084" s="12">
        <f>Plan_HubVN_Receiving_Time-Plan_HubCN_Pickup_Time</f>
        <v>3.004166667</v>
      </c>
      <c r="W1084" s="4" t="s">
        <v>97</v>
      </c>
      <c r="X1084" s="13" t="str">
        <f>IF(LEFT(Khu_Vực,4)="Quận","Quận","Huyện")</f>
        <v>Quận</v>
      </c>
      <c r="Y1084" s="13" t="str">
        <f>IFS(Grossweight&lt;=1,"A",AND(1&lt;Grossweight,Grossweight&lt;=2),"B",AND(2&lt;Grossweight,Grossweight&lt;=3),"C",AND(3&lt;Grossweight,Grossweight&lt;=4),"D",Grossweight&gt;=4,"E")</f>
        <v>B</v>
      </c>
      <c r="Z108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15400</v>
      </c>
      <c r="AA1084"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08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15400</v>
      </c>
      <c r="AC1084" s="14">
        <f>IF(Carrier_2="ECLogistics",0.167,IF(Carrier_2="LogExpress",0.139,0.104))</f>
        <v>0.104</v>
      </c>
    </row>
    <row r="1085" ht="15.75" customHeight="1">
      <c r="A1085" s="15" t="s">
        <v>3152</v>
      </c>
      <c r="B1085" s="15" t="s">
        <v>3153</v>
      </c>
      <c r="C1085" s="15">
        <v>130322.0</v>
      </c>
      <c r="D1085" s="15" t="str">
        <f>HubVN_ID</f>
        <v>LECVNHĐ</v>
      </c>
      <c r="E1085" s="15">
        <v>3.0</v>
      </c>
      <c r="F1085" s="15">
        <v>3.4</v>
      </c>
      <c r="G1085" s="16" t="s">
        <v>3154</v>
      </c>
      <c r="H1085" s="15" t="s">
        <v>32</v>
      </c>
      <c r="I1085" s="17">
        <v>95000.0</v>
      </c>
      <c r="J1085" s="18">
        <v>44646.72083333333</v>
      </c>
      <c r="K1085" s="19">
        <v>44652.70208333333</v>
      </c>
      <c r="L1085" s="18">
        <v>44653.43472222222</v>
      </c>
      <c r="M1085" s="15"/>
      <c r="N1085" s="21" t="s">
        <v>33</v>
      </c>
      <c r="O1085" s="15">
        <v>0.0</v>
      </c>
      <c r="P1085" s="15" t="s">
        <v>64</v>
      </c>
      <c r="Q1085" s="22">
        <v>2.0</v>
      </c>
      <c r="R1085" s="23">
        <f>Enduser_Deliverytime-Order_Create_Time</f>
        <v>6.713888889</v>
      </c>
      <c r="S1085" s="23">
        <f>Enduser_Plan_Deliverytime-Order_Create_Time</f>
        <v>5.98125</v>
      </c>
      <c r="T1085" s="23">
        <f>Enduser_Deliverytime-HubVN_Pickup_Time</f>
        <v>0.08263888889</v>
      </c>
      <c r="U1085" s="24">
        <f>HubVN_Receiving_Time-HubCN_Pickup_Time</f>
        <v>3.004861111</v>
      </c>
      <c r="V1085" s="24">
        <f>Plan_HubVN_Receiving_Time-Plan_HubCN_Pickup_Time</f>
        <v>3.502083333</v>
      </c>
      <c r="W1085" s="15" t="s">
        <v>137</v>
      </c>
      <c r="X1085" s="25" t="str">
        <f>IF(LEFT(Khu_Vực,4)="Quận","Quận","Huyện")</f>
        <v>Quận</v>
      </c>
      <c r="Y1085" s="25" t="str">
        <f>IFS(Grossweight&lt;=1,"A",AND(1&lt;Grossweight,Grossweight&lt;=2),"B",AND(2&lt;Grossweight,Grossweight&lt;=3),"C",AND(3&lt;Grossweight,Grossweight&lt;=4),"D",Grossweight&gt;=4,"E")</f>
        <v>D</v>
      </c>
      <c r="Z108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66400</v>
      </c>
      <c r="AA108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08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34000</v>
      </c>
      <c r="AC1085" s="26">
        <f>IF(Carrier_2="ECLogistics",0.167,IF(Carrier_2="LogExpress",0.139,0.104))</f>
        <v>0.167</v>
      </c>
    </row>
    <row r="1086" ht="15.75" customHeight="1">
      <c r="A1086" s="4" t="s">
        <v>3155</v>
      </c>
      <c r="B1086" s="4" t="s">
        <v>3156</v>
      </c>
      <c r="C1086" s="4">
        <v>130437.0</v>
      </c>
      <c r="D1086" s="4" t="str">
        <f>HubVN_ID</f>
        <v>LECVNLB</v>
      </c>
      <c r="E1086" s="4">
        <v>5.0</v>
      </c>
      <c r="F1086" s="4">
        <v>1.3</v>
      </c>
      <c r="G1086" s="5" t="s">
        <v>3157</v>
      </c>
      <c r="H1086" s="4" t="s">
        <v>32</v>
      </c>
      <c r="I1086" s="6">
        <v>34820.0</v>
      </c>
      <c r="J1086" s="7">
        <v>44647.85902777778</v>
      </c>
      <c r="K1086" s="8">
        <v>44653.518055555556</v>
      </c>
      <c r="L1086" s="7">
        <v>44653.74930555555</v>
      </c>
      <c r="M1086" s="4"/>
      <c r="N1086" s="9" t="s">
        <v>33</v>
      </c>
      <c r="O1086" s="4">
        <v>0.0</v>
      </c>
      <c r="P1086" s="4" t="s">
        <v>40</v>
      </c>
      <c r="Q1086" s="10">
        <v>3.0</v>
      </c>
      <c r="R1086" s="11">
        <f>Enduser_Deliverytime-Order_Create_Time</f>
        <v>5.890277778</v>
      </c>
      <c r="S1086" s="11">
        <f>Enduser_Plan_Deliverytime-Order_Create_Time</f>
        <v>5.659027778</v>
      </c>
      <c r="T1086" s="11">
        <f>Enduser_Deliverytime-HubVN_Pickup_Time</f>
        <v>0.1458333333</v>
      </c>
      <c r="U1086" s="12">
        <f>HubVN_Receiving_Time-HubCN_Pickup_Time</f>
        <v>4.003472222</v>
      </c>
      <c r="V1086" s="12">
        <f>Plan_HubVN_Receiving_Time-Plan_HubCN_Pickup_Time</f>
        <v>3.005555556</v>
      </c>
      <c r="W1086" s="4" t="s">
        <v>679</v>
      </c>
      <c r="X1086" s="13" t="str">
        <f>IF(LEFT(Khu_Vực,4)="Quận","Quận","Huyện")</f>
        <v>Huyện</v>
      </c>
      <c r="Y1086" s="13" t="str">
        <f>IFS(Grossweight&lt;=1,"A",AND(1&lt;Grossweight,Grossweight&lt;=2),"B",AND(2&lt;Grossweight,Grossweight&lt;=3),"C",AND(3&lt;Grossweight,Grossweight&lt;=4),"D",Grossweight&gt;=4,"E")</f>
        <v>B</v>
      </c>
      <c r="Z108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32500</v>
      </c>
      <c r="AA108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08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13000</v>
      </c>
      <c r="AC1086" s="14">
        <f>IF(Carrier_2="ECLogistics",0.167,IF(Carrier_2="LogExpress",0.139,0.104))</f>
        <v>0.167</v>
      </c>
    </row>
    <row r="1087" ht="15.75" customHeight="1">
      <c r="A1087" s="15" t="s">
        <v>3158</v>
      </c>
      <c r="B1087" s="15" t="s">
        <v>3159</v>
      </c>
      <c r="C1087" s="15">
        <v>130344.0</v>
      </c>
      <c r="D1087" s="15" t="str">
        <f>HubVN_ID</f>
        <v>LECVNHĐ</v>
      </c>
      <c r="E1087" s="15">
        <v>4.0</v>
      </c>
      <c r="F1087" s="15">
        <v>1.4</v>
      </c>
      <c r="G1087" s="16" t="s">
        <v>3160</v>
      </c>
      <c r="H1087" s="15" t="s">
        <v>32</v>
      </c>
      <c r="I1087" s="17">
        <v>266000.0</v>
      </c>
      <c r="J1087" s="18">
        <v>44649.19652777778</v>
      </c>
      <c r="K1087" s="19">
        <v>44653.666666666664</v>
      </c>
      <c r="L1087" s="18">
        <v>44654.489583333336</v>
      </c>
      <c r="M1087" s="20">
        <v>44652.90694444445</v>
      </c>
      <c r="N1087" s="21" t="s">
        <v>153</v>
      </c>
      <c r="O1087" s="30">
        <v>44654.0</v>
      </c>
      <c r="P1087" s="15" t="s">
        <v>40</v>
      </c>
      <c r="Q1087" s="22">
        <v>3.0</v>
      </c>
      <c r="R1087" s="23">
        <f>Enduser_Deliverytime-Order_Create_Time</f>
        <v>5.293055556</v>
      </c>
      <c r="S1087" s="23">
        <f>Enduser_Plan_Deliverytime-Order_Create_Time</f>
        <v>4.470138889</v>
      </c>
      <c r="T1087" s="23">
        <f>Enduser_Deliverytime-HubVN_Pickup_Time</f>
        <v>0.1201388889</v>
      </c>
      <c r="U1087" s="24">
        <f>HubVN_Receiving_Time-HubCN_Pickup_Time</f>
        <v>4.004861111</v>
      </c>
      <c r="V1087" s="24">
        <f>Plan_HubVN_Receiving_Time-Plan_HubCN_Pickup_Time</f>
        <v>1.502777778</v>
      </c>
      <c r="W1087" s="30" t="s">
        <v>137</v>
      </c>
      <c r="X1087" s="25" t="str">
        <f>IF(LEFT(Khu_Vực,4)="Quận","Quận","Huyện")</f>
        <v>Quận</v>
      </c>
      <c r="Y1087" s="25" t="str">
        <f>IFS(Grossweight&lt;=1,"A",AND(1&lt;Grossweight,Grossweight&lt;=2),"B",AND(2&lt;Grossweight,Grossweight&lt;=3),"C",AND(3&lt;Grossweight,Grossweight&lt;=4),"D",Grossweight&gt;=4,"E")</f>
        <v>B</v>
      </c>
      <c r="Z108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28000</v>
      </c>
      <c r="AA1087"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08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15400</v>
      </c>
      <c r="AC1087" s="26">
        <f>IF(Carrier_2="ECLogistics",0.167,IF(Carrier_2="LogExpress",0.139,0.104))</f>
        <v>0.104</v>
      </c>
    </row>
    <row r="1088" ht="15.75" customHeight="1">
      <c r="A1088" s="4" t="s">
        <v>3161</v>
      </c>
      <c r="B1088" s="4" t="s">
        <v>1322</v>
      </c>
      <c r="C1088" s="4">
        <v>130424.0</v>
      </c>
      <c r="D1088" s="4" t="str">
        <f>HubVN_ID</f>
        <v>LECVNTL</v>
      </c>
      <c r="E1088" s="4">
        <v>2.0</v>
      </c>
      <c r="F1088" s="4">
        <v>3.0</v>
      </c>
      <c r="G1088" s="5" t="s">
        <v>3162</v>
      </c>
      <c r="H1088" s="4" t="s">
        <v>53</v>
      </c>
      <c r="I1088" s="6">
        <v>0.0</v>
      </c>
      <c r="J1088" s="7">
        <v>44646.720138888886</v>
      </c>
      <c r="K1088" s="8">
        <v>44652.37777777778</v>
      </c>
      <c r="L1088" s="7">
        <v>44653.43680555555</v>
      </c>
      <c r="M1088" s="4"/>
      <c r="N1088" s="9" t="s">
        <v>33</v>
      </c>
      <c r="O1088" s="4">
        <v>0.0</v>
      </c>
      <c r="P1088" s="4" t="s">
        <v>64</v>
      </c>
      <c r="Q1088" s="10">
        <v>2.0</v>
      </c>
      <c r="R1088" s="11">
        <f>Enduser_Deliverytime-Order_Create_Time</f>
        <v>6.716666667</v>
      </c>
      <c r="S1088" s="11">
        <f>Enduser_Plan_Deliverytime-Order_Create_Time</f>
        <v>5.657638889</v>
      </c>
      <c r="T1088" s="11">
        <f>Enduser_Deliverytime-HubVN_Pickup_Time</f>
        <v>0.08263888889</v>
      </c>
      <c r="U1088" s="12">
        <f>HubVN_Receiving_Time-HubCN_Pickup_Time</f>
        <v>3.000694444</v>
      </c>
      <c r="V1088" s="12">
        <f>Plan_HubVN_Receiving_Time-Plan_HubCN_Pickup_Time</f>
        <v>3.501388889</v>
      </c>
      <c r="W1088" s="4" t="s">
        <v>49</v>
      </c>
      <c r="X1088" s="13" t="str">
        <f>IF(LEFT(Khu_Vực,4)="Quận","Quận","Huyện")</f>
        <v>Quận</v>
      </c>
      <c r="Y1088" s="13" t="str">
        <f>IFS(Grossweight&lt;=1,"A",AND(1&lt;Grossweight,Grossweight&lt;=2),"B",AND(2&lt;Grossweight,Grossweight&lt;=3),"C",AND(3&lt;Grossweight,Grossweight&lt;=4),"D",Grossweight&gt;=4,"E")</f>
        <v>C</v>
      </c>
      <c r="Z108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64000</v>
      </c>
      <c r="AA108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08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30000</v>
      </c>
      <c r="AC1088" s="14">
        <f>IF(Carrier_2="ECLogistics",0.167,IF(Carrier_2="LogExpress",0.139,0.104))</f>
        <v>0.167</v>
      </c>
    </row>
    <row r="1089" ht="15.75" customHeight="1">
      <c r="A1089" s="15" t="s">
        <v>3163</v>
      </c>
      <c r="B1089" s="15" t="s">
        <v>3164</v>
      </c>
      <c r="C1089" s="15">
        <v>130351.0</v>
      </c>
      <c r="D1089" s="15" t="str">
        <f>HubVN_ID</f>
        <v>LECVNLB</v>
      </c>
      <c r="E1089" s="15">
        <v>2.0</v>
      </c>
      <c r="F1089" s="15">
        <v>1.1</v>
      </c>
      <c r="G1089" s="16" t="s">
        <v>3165</v>
      </c>
      <c r="H1089" s="15" t="s">
        <v>32</v>
      </c>
      <c r="I1089" s="17">
        <v>149500.0</v>
      </c>
      <c r="J1089" s="18">
        <v>44647.37222222222</v>
      </c>
      <c r="K1089" s="19">
        <v>44651.67361111111</v>
      </c>
      <c r="L1089" s="18">
        <v>44652.847916666666</v>
      </c>
      <c r="M1089" s="15"/>
      <c r="N1089" s="21" t="s">
        <v>33</v>
      </c>
      <c r="O1089" s="15">
        <v>0.0</v>
      </c>
      <c r="P1089" s="15" t="s">
        <v>34</v>
      </c>
      <c r="Q1089" s="22">
        <v>3.0</v>
      </c>
      <c r="R1089" s="23">
        <f>Enduser_Deliverytime-Order_Create_Time</f>
        <v>5.475694444</v>
      </c>
      <c r="S1089" s="23">
        <f>Enduser_Plan_Deliverytime-Order_Create_Time</f>
        <v>4.301388889</v>
      </c>
      <c r="T1089" s="23">
        <f>Enduser_Deliverytime-HubVN_Pickup_Time</f>
        <v>0.2465277778</v>
      </c>
      <c r="U1089" s="24">
        <f>HubVN_Receiving_Time-HubCN_Pickup_Time</f>
        <v>3.005555556</v>
      </c>
      <c r="V1089" s="24">
        <f>Plan_HubVN_Receiving_Time-Plan_HubCN_Pickup_Time</f>
        <v>2.001388889</v>
      </c>
      <c r="W1089" s="15" t="s">
        <v>57</v>
      </c>
      <c r="X1089" s="25" t="str">
        <f>IF(LEFT(Khu_Vực,4)="Quận","Quận","Huyện")</f>
        <v>Quận</v>
      </c>
      <c r="Y1089" s="25" t="str">
        <f>IFS(Grossweight&lt;=1,"A",AND(1&lt;Grossweight,Grossweight&lt;=2),"B",AND(2&lt;Grossweight,Grossweight&lt;=3),"C",AND(3&lt;Grossweight,Grossweight&lt;=4),"D",Grossweight&gt;=4,"E")</f>
        <v>B</v>
      </c>
      <c r="Z108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11000</v>
      </c>
      <c r="AA1089"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08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12100</v>
      </c>
      <c r="AC1089" s="26">
        <f>IF(Carrier_2="ECLogistics",0.167,IF(Carrier_2="LogExpress",0.139,0.104))</f>
        <v>0.104</v>
      </c>
    </row>
    <row r="1090" ht="15.75" customHeight="1">
      <c r="A1090" s="4" t="s">
        <v>3166</v>
      </c>
      <c r="B1090" s="4" t="s">
        <v>3167</v>
      </c>
      <c r="C1090" s="4">
        <v>130045.0</v>
      </c>
      <c r="D1090" s="4" t="str">
        <f>HubVN_ID</f>
        <v>LECVNLB</v>
      </c>
      <c r="E1090" s="4">
        <v>3.0</v>
      </c>
      <c r="F1090" s="4">
        <v>4.0</v>
      </c>
      <c r="G1090" s="5" t="s">
        <v>3168</v>
      </c>
      <c r="H1090" s="4" t="s">
        <v>32</v>
      </c>
      <c r="I1090" s="6">
        <v>48000.0</v>
      </c>
      <c r="J1090" s="7">
        <v>44646.62986111111</v>
      </c>
      <c r="K1090" s="8">
        <v>44651.67291666667</v>
      </c>
      <c r="L1090" s="7">
        <v>44652.58888888889</v>
      </c>
      <c r="M1090" s="4"/>
      <c r="N1090" s="9" t="s">
        <v>33</v>
      </c>
      <c r="O1090" s="4">
        <v>0.0</v>
      </c>
      <c r="P1090" s="4" t="s">
        <v>34</v>
      </c>
      <c r="Q1090" s="10">
        <v>3.0</v>
      </c>
      <c r="R1090" s="11">
        <f>Enduser_Deliverytime-Order_Create_Time</f>
        <v>5.959027778</v>
      </c>
      <c r="S1090" s="11">
        <f>Enduser_Plan_Deliverytime-Order_Create_Time</f>
        <v>5.043055556</v>
      </c>
      <c r="T1090" s="11">
        <f>Enduser_Deliverytime-HubVN_Pickup_Time</f>
        <v>0.2076388889</v>
      </c>
      <c r="U1090" s="12">
        <f>HubVN_Receiving_Time-HubCN_Pickup_Time</f>
        <v>3.00625</v>
      </c>
      <c r="V1090" s="12">
        <f>Plan_HubVN_Receiving_Time-Plan_HubCN_Pickup_Time</f>
        <v>2.003472222</v>
      </c>
      <c r="W1090" s="4" t="s">
        <v>93</v>
      </c>
      <c r="X1090" s="13" t="str">
        <f>IF(LEFT(Khu_Vực,4)="Quận","Quận","Huyện")</f>
        <v>Quận</v>
      </c>
      <c r="Y1090" s="13" t="str">
        <f>IFS(Grossweight&lt;=1,"A",AND(1&lt;Grossweight,Grossweight&lt;=2),"B",AND(2&lt;Grossweight,Grossweight&lt;=3),"C",AND(3&lt;Grossweight,Grossweight&lt;=4),"D",Grossweight&gt;=4,"E")</f>
        <v>D</v>
      </c>
      <c r="Z109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40000</v>
      </c>
      <c r="AA109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09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40000</v>
      </c>
      <c r="AC1090" s="14">
        <f>IF(Carrier_2="ECLogistics",0.167,IF(Carrier_2="LogExpress",0.139,0.104))</f>
        <v>0.167</v>
      </c>
    </row>
    <row r="1091" ht="15.75" customHeight="1">
      <c r="A1091" s="15" t="s">
        <v>3169</v>
      </c>
      <c r="B1091" s="15" t="s">
        <v>3170</v>
      </c>
      <c r="C1091" s="15">
        <v>130366.0</v>
      </c>
      <c r="D1091" s="15" t="str">
        <f>HubVN_ID</f>
        <v>LECVNHĐ</v>
      </c>
      <c r="E1091" s="15">
        <v>5.0</v>
      </c>
      <c r="F1091" s="15">
        <v>1.6</v>
      </c>
      <c r="G1091" s="16" t="s">
        <v>3171</v>
      </c>
      <c r="H1091" s="15" t="s">
        <v>32</v>
      </c>
      <c r="I1091" s="17">
        <v>173500.0</v>
      </c>
      <c r="J1091" s="18">
        <v>44647.86944444444</v>
      </c>
      <c r="K1091" s="19">
        <v>44653.43263888889</v>
      </c>
      <c r="L1091" s="18">
        <v>44653.71111111111</v>
      </c>
      <c r="M1091" s="15"/>
      <c r="N1091" s="21" t="s">
        <v>33</v>
      </c>
      <c r="O1091" s="15">
        <v>0.0</v>
      </c>
      <c r="P1091" s="15" t="s">
        <v>64</v>
      </c>
      <c r="Q1091" s="22">
        <v>3.0</v>
      </c>
      <c r="R1091" s="23">
        <f>Enduser_Deliverytime-Order_Create_Time</f>
        <v>5.841666667</v>
      </c>
      <c r="S1091" s="23">
        <f>Enduser_Plan_Deliverytime-Order_Create_Time</f>
        <v>5.563194444</v>
      </c>
      <c r="T1091" s="23">
        <f>Enduser_Deliverytime-HubVN_Pickup_Time</f>
        <v>0.11875</v>
      </c>
      <c r="U1091" s="24">
        <f>HubVN_Receiving_Time-HubCN_Pickup_Time</f>
        <v>4.004861111</v>
      </c>
      <c r="V1091" s="24">
        <f>Plan_HubVN_Receiving_Time-Plan_HubCN_Pickup_Time</f>
        <v>1.50625</v>
      </c>
      <c r="W1091" s="15" t="s">
        <v>137</v>
      </c>
      <c r="X1091" s="25" t="str">
        <f>IF(LEFT(Khu_Vực,4)="Quận","Quận","Huyện")</f>
        <v>Quận</v>
      </c>
      <c r="Y1091" s="25" t="str">
        <f>IFS(Grossweight&lt;=1,"A",AND(1&lt;Grossweight,Grossweight&lt;=2),"B",AND(2&lt;Grossweight,Grossweight&lt;=3),"C",AND(3&lt;Grossweight,Grossweight&lt;=4),"D",Grossweight&gt;=4,"E")</f>
        <v>B</v>
      </c>
      <c r="Z109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17600</v>
      </c>
      <c r="AA1091"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09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17600</v>
      </c>
      <c r="AC1091" s="26">
        <f>IF(Carrier_2="ECLogistics",0.167,IF(Carrier_2="LogExpress",0.139,0.104))</f>
        <v>0.104</v>
      </c>
    </row>
    <row r="1092" ht="15.75" customHeight="1">
      <c r="A1092" s="4" t="s">
        <v>3172</v>
      </c>
      <c r="B1092" s="4" t="s">
        <v>3173</v>
      </c>
      <c r="C1092" s="4">
        <v>130424.0</v>
      </c>
      <c r="D1092" s="4" t="str">
        <f>HubVN_ID</f>
        <v>LECVNTL</v>
      </c>
      <c r="E1092" s="4">
        <v>4.0</v>
      </c>
      <c r="F1092" s="4">
        <v>3.9</v>
      </c>
      <c r="G1092" s="5" t="s">
        <v>3174</v>
      </c>
      <c r="H1092" s="4" t="s">
        <v>32</v>
      </c>
      <c r="I1092" s="6">
        <v>36400.0</v>
      </c>
      <c r="J1092" s="7">
        <v>44648.697222222225</v>
      </c>
      <c r="K1092" s="8">
        <v>44653.40347222222</v>
      </c>
      <c r="L1092" s="7">
        <v>44654.597916666666</v>
      </c>
      <c r="M1092" s="4"/>
      <c r="N1092" s="9" t="s">
        <v>33</v>
      </c>
      <c r="O1092" s="4">
        <v>0.0</v>
      </c>
      <c r="P1092" s="4" t="s">
        <v>34</v>
      </c>
      <c r="Q1092" s="10">
        <v>3.0</v>
      </c>
      <c r="R1092" s="11">
        <f>Enduser_Deliverytime-Order_Create_Time</f>
        <v>5.900694444</v>
      </c>
      <c r="S1092" s="11">
        <f>Enduser_Plan_Deliverytime-Order_Create_Time</f>
        <v>4.70625</v>
      </c>
      <c r="T1092" s="11">
        <f>Enduser_Deliverytime-HubVN_Pickup_Time</f>
        <v>0.2076388889</v>
      </c>
      <c r="U1092" s="12">
        <f>HubVN_Receiving_Time-HubCN_Pickup_Time</f>
        <v>4.00625</v>
      </c>
      <c r="V1092" s="12">
        <f>Plan_HubVN_Receiving_Time-Plan_HubCN_Pickup_Time</f>
        <v>3.505555556</v>
      </c>
      <c r="W1092" s="4" t="s">
        <v>49</v>
      </c>
      <c r="X1092" s="13" t="str">
        <f>IF(LEFT(Khu_Vực,4)="Quận","Quận","Huyện")</f>
        <v>Quận</v>
      </c>
      <c r="Y1092" s="13" t="str">
        <f>IFS(Grossweight&lt;=1,"A",AND(1&lt;Grossweight,Grossweight&lt;=2),"B",AND(2&lt;Grossweight,Grossweight&lt;=3),"C",AND(3&lt;Grossweight,Grossweight&lt;=4),"D",Grossweight&gt;=4,"E")</f>
        <v>D</v>
      </c>
      <c r="Z109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39000</v>
      </c>
      <c r="AA1092"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09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39000</v>
      </c>
      <c r="AC1092" s="14">
        <f>IF(Carrier_2="ECLogistics",0.167,IF(Carrier_2="LogExpress",0.139,0.104))</f>
        <v>0.167</v>
      </c>
    </row>
    <row r="1093" ht="15.75" customHeight="1">
      <c r="A1093" s="15" t="s">
        <v>3175</v>
      </c>
      <c r="B1093" s="15" t="s">
        <v>2367</v>
      </c>
      <c r="C1093" s="15">
        <v>130165.0</v>
      </c>
      <c r="D1093" s="15" t="str">
        <f>HubVN_ID</f>
        <v>LECVNHĐ</v>
      </c>
      <c r="E1093" s="15">
        <v>5.0</v>
      </c>
      <c r="F1093" s="15">
        <v>3.5</v>
      </c>
      <c r="G1093" s="16" t="s">
        <v>3176</v>
      </c>
      <c r="H1093" s="15" t="s">
        <v>32</v>
      </c>
      <c r="I1093" s="17">
        <v>1109600.0</v>
      </c>
      <c r="J1093" s="18">
        <v>44645.83888888889</v>
      </c>
      <c r="K1093" s="19">
        <v>44651.66736111111</v>
      </c>
      <c r="L1093" s="18">
        <v>44652.868055555555</v>
      </c>
      <c r="M1093" s="15"/>
      <c r="N1093" s="21" t="s">
        <v>33</v>
      </c>
      <c r="O1093" s="15">
        <v>0.0</v>
      </c>
      <c r="P1093" s="15" t="s">
        <v>34</v>
      </c>
      <c r="Q1093" s="22">
        <v>1.0</v>
      </c>
      <c r="R1093" s="23">
        <f>Enduser_Deliverytime-Order_Create_Time</f>
        <v>7.029166667</v>
      </c>
      <c r="S1093" s="23">
        <f>Enduser_Plan_Deliverytime-Order_Create_Time</f>
        <v>5.828472222</v>
      </c>
      <c r="T1093" s="23">
        <f>Enduser_Deliverytime-HubVN_Pickup_Time</f>
        <v>0.2444444444</v>
      </c>
      <c r="U1093" s="24">
        <f>HubVN_Receiving_Time-HubCN_Pickup_Time</f>
        <v>2.505555556</v>
      </c>
      <c r="V1093" s="24">
        <f>Plan_HubVN_Receiving_Time-Plan_HubCN_Pickup_Time</f>
        <v>2.00625</v>
      </c>
      <c r="W1093" s="15" t="s">
        <v>137</v>
      </c>
      <c r="X1093" s="25" t="str">
        <f>IF(LEFT(Khu_Vực,4)="Quận","Quận","Huyện")</f>
        <v>Quận</v>
      </c>
      <c r="Y1093" s="25" t="str">
        <f>IFS(Grossweight&lt;=1,"A",AND(1&lt;Grossweight,Grossweight&lt;=2),"B",AND(2&lt;Grossweight,Grossweight&lt;=3),"C",AND(3&lt;Grossweight,Grossweight&lt;=4),"D",Grossweight&gt;=4,"E")</f>
        <v>D</v>
      </c>
      <c r="Z109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35000</v>
      </c>
      <c r="AA109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09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35000</v>
      </c>
      <c r="AC1093" s="26">
        <f>IF(Carrier_2="ECLogistics",0.167,IF(Carrier_2="LogExpress",0.139,0.104))</f>
        <v>0.167</v>
      </c>
    </row>
    <row r="1094" ht="15.75" customHeight="1">
      <c r="A1094" s="4" t="s">
        <v>3177</v>
      </c>
      <c r="B1094" s="4" t="s">
        <v>2719</v>
      </c>
      <c r="C1094" s="4">
        <v>130320.0</v>
      </c>
      <c r="D1094" s="4" t="str">
        <f>HubVN_ID</f>
        <v>LECVNLB</v>
      </c>
      <c r="E1094" s="4">
        <v>4.0</v>
      </c>
      <c r="F1094" s="4">
        <v>1.2</v>
      </c>
      <c r="G1094" s="5" t="s">
        <v>3178</v>
      </c>
      <c r="H1094" s="4" t="s">
        <v>53</v>
      </c>
      <c r="I1094" s="6">
        <v>0.0</v>
      </c>
      <c r="J1094" s="7">
        <v>44646.64166666667</v>
      </c>
      <c r="K1094" s="8">
        <v>44654.48611111111</v>
      </c>
      <c r="L1094" s="7">
        <v>44654.745833333334</v>
      </c>
      <c r="M1094" s="4"/>
      <c r="N1094" s="9" t="s">
        <v>33</v>
      </c>
      <c r="O1094" s="4">
        <v>0.0</v>
      </c>
      <c r="P1094" s="4" t="s">
        <v>34</v>
      </c>
      <c r="Q1094" s="10">
        <v>1.0</v>
      </c>
      <c r="R1094" s="11">
        <f>Enduser_Deliverytime-Order_Create_Time</f>
        <v>8.104166667</v>
      </c>
      <c r="S1094" s="11">
        <f>Enduser_Plan_Deliverytime-Order_Create_Time</f>
        <v>7.844444444</v>
      </c>
      <c r="T1094" s="11">
        <f>Enduser_Deliverytime-HubVN_Pickup_Time</f>
        <v>0.08263888889</v>
      </c>
      <c r="U1094" s="12">
        <f>HubVN_Receiving_Time-HubCN_Pickup_Time</f>
        <v>3.501388889</v>
      </c>
      <c r="V1094" s="12">
        <f>Plan_HubVN_Receiving_Time-Plan_HubCN_Pickup_Time</f>
        <v>3.501388889</v>
      </c>
      <c r="W1094" s="4" t="s">
        <v>787</v>
      </c>
      <c r="X1094" s="13" t="str">
        <f>IF(LEFT(Khu_Vực,4)="Quận","Quận","Huyện")</f>
        <v>Huyện</v>
      </c>
      <c r="Y1094" s="13" t="str">
        <f>IFS(Grossweight&lt;=1,"A",AND(1&lt;Grossweight,Grossweight&lt;=2),"B",AND(2&lt;Grossweight,Grossweight&lt;=3),"C",AND(3&lt;Grossweight,Grossweight&lt;=4),"D",Grossweight&gt;=4,"E")</f>
        <v>B</v>
      </c>
      <c r="Z109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12000</v>
      </c>
      <c r="AA109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09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12000</v>
      </c>
      <c r="AC1094" s="14">
        <f>IF(Carrier_2="ECLogistics",0.167,IF(Carrier_2="LogExpress",0.139,0.104))</f>
        <v>0.167</v>
      </c>
    </row>
    <row r="1095" ht="15.75" customHeight="1">
      <c r="A1095" s="15" t="s">
        <v>3179</v>
      </c>
      <c r="B1095" s="15" t="s">
        <v>3180</v>
      </c>
      <c r="C1095" s="15">
        <v>130417.0</v>
      </c>
      <c r="D1095" s="15" t="str">
        <f>HubVN_ID</f>
        <v>LECVNLB</v>
      </c>
      <c r="E1095" s="15">
        <v>4.0</v>
      </c>
      <c r="F1095" s="15">
        <v>1.3</v>
      </c>
      <c r="G1095" s="16" t="s">
        <v>3181</v>
      </c>
      <c r="H1095" s="15" t="s">
        <v>32</v>
      </c>
      <c r="I1095" s="17">
        <v>137220.0</v>
      </c>
      <c r="J1095" s="18">
        <v>44649.17152777778</v>
      </c>
      <c r="K1095" s="19">
        <v>44653.67638888889</v>
      </c>
      <c r="L1095" s="18">
        <v>44654.61736111111</v>
      </c>
      <c r="M1095" s="15"/>
      <c r="N1095" s="21" t="s">
        <v>33</v>
      </c>
      <c r="O1095" s="15">
        <v>0.0</v>
      </c>
      <c r="P1095" s="15" t="s">
        <v>34</v>
      </c>
      <c r="Q1095" s="22">
        <v>3.0</v>
      </c>
      <c r="R1095" s="23">
        <f>Enduser_Deliverytime-Order_Create_Time</f>
        <v>5.445833333</v>
      </c>
      <c r="S1095" s="23">
        <f>Enduser_Plan_Deliverytime-Order_Create_Time</f>
        <v>4.504861111</v>
      </c>
      <c r="T1095" s="23">
        <f>Enduser_Deliverytime-HubVN_Pickup_Time</f>
        <v>0.2020833333</v>
      </c>
      <c r="U1095" s="24">
        <f>HubVN_Receiving_Time-HubCN_Pickup_Time</f>
        <v>4.005555556</v>
      </c>
      <c r="V1095" s="24">
        <f>Plan_HubVN_Receiving_Time-Plan_HubCN_Pickup_Time</f>
        <v>3.503472222</v>
      </c>
      <c r="W1095" s="15" t="s">
        <v>97</v>
      </c>
      <c r="X1095" s="25" t="str">
        <f>IF(LEFT(Khu_Vực,4)="Quận","Quận","Huyện")</f>
        <v>Quận</v>
      </c>
      <c r="Y1095" s="25" t="str">
        <f>IFS(Grossweight&lt;=1,"A",AND(1&lt;Grossweight,Grossweight&lt;=2),"B",AND(2&lt;Grossweight,Grossweight&lt;=3),"C",AND(3&lt;Grossweight,Grossweight&lt;=4),"D",Grossweight&gt;=4,"E")</f>
        <v>B</v>
      </c>
      <c r="Z109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13000</v>
      </c>
      <c r="AA1095"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09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14300</v>
      </c>
      <c r="AC1095" s="26">
        <f>IF(Carrier_2="ECLogistics",0.167,IF(Carrier_2="LogExpress",0.139,0.104))</f>
        <v>0.104</v>
      </c>
    </row>
    <row r="1096" ht="15.75" customHeight="1">
      <c r="A1096" s="4" t="s">
        <v>3182</v>
      </c>
      <c r="B1096" s="4" t="s">
        <v>1405</v>
      </c>
      <c r="C1096" s="4">
        <v>130372.0</v>
      </c>
      <c r="D1096" s="4" t="str">
        <f>HubVN_ID</f>
        <v>LECVNTL</v>
      </c>
      <c r="E1096" s="4">
        <v>1.0</v>
      </c>
      <c r="F1096" s="4">
        <v>1.1</v>
      </c>
      <c r="G1096" s="5" t="s">
        <v>3183</v>
      </c>
      <c r="H1096" s="4" t="s">
        <v>32</v>
      </c>
      <c r="I1096" s="6">
        <v>93200.0</v>
      </c>
      <c r="J1096" s="7">
        <v>44645.381944444445</v>
      </c>
      <c r="K1096" s="8">
        <v>44651.663194444445</v>
      </c>
      <c r="L1096" s="7">
        <v>44652.85902777778</v>
      </c>
      <c r="M1096" s="4"/>
      <c r="N1096" s="9" t="s">
        <v>33</v>
      </c>
      <c r="O1096" s="4">
        <v>0.0</v>
      </c>
      <c r="P1096" s="4" t="s">
        <v>34</v>
      </c>
      <c r="Q1096" s="10">
        <v>1.0</v>
      </c>
      <c r="R1096" s="11">
        <f>Enduser_Deliverytime-Order_Create_Time</f>
        <v>7.477083333</v>
      </c>
      <c r="S1096" s="11">
        <f>Enduser_Plan_Deliverytime-Order_Create_Time</f>
        <v>6.28125</v>
      </c>
      <c r="T1096" s="11">
        <f>Enduser_Deliverytime-HubVN_Pickup_Time</f>
        <v>0.2451388889</v>
      </c>
      <c r="U1096" s="12">
        <f>HubVN_Receiving_Time-HubCN_Pickup_Time</f>
        <v>3.001388889</v>
      </c>
      <c r="V1096" s="12">
        <f>Plan_HubVN_Receiving_Time-Plan_HubCN_Pickup_Time</f>
        <v>3.504166667</v>
      </c>
      <c r="W1096" s="4" t="s">
        <v>49</v>
      </c>
      <c r="X1096" s="13" t="str">
        <f>IF(LEFT(Khu_Vực,4)="Quận","Quận","Huyện")</f>
        <v>Quận</v>
      </c>
      <c r="Y1096" s="13" t="str">
        <f>IFS(Grossweight&lt;=1,"A",AND(1&lt;Grossweight,Grossweight&lt;=2),"B",AND(2&lt;Grossweight,Grossweight&lt;=3),"C",AND(3&lt;Grossweight,Grossweight&lt;=4),"D",Grossweight&gt;=4,"E")</f>
        <v>B</v>
      </c>
      <c r="Z109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11000</v>
      </c>
      <c r="AA1096"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09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12100</v>
      </c>
      <c r="AC1096" s="14">
        <f>IF(Carrier_2="ECLogistics",0.167,IF(Carrier_2="LogExpress",0.139,0.104))</f>
        <v>0.104</v>
      </c>
    </row>
    <row r="1097" ht="15.75" customHeight="1">
      <c r="A1097" s="15" t="s">
        <v>3184</v>
      </c>
      <c r="B1097" s="15" t="s">
        <v>3185</v>
      </c>
      <c r="C1097" s="15">
        <v>130352.0</v>
      </c>
      <c r="D1097" s="15" t="str">
        <f>HubVN_ID</f>
        <v>LECVNLB</v>
      </c>
      <c r="E1097" s="15">
        <v>5.0</v>
      </c>
      <c r="F1097" s="15">
        <v>2.4</v>
      </c>
      <c r="G1097" s="16" t="s">
        <v>3186</v>
      </c>
      <c r="H1097" s="15" t="s">
        <v>53</v>
      </c>
      <c r="I1097" s="17">
        <v>0.0</v>
      </c>
      <c r="J1097" s="18">
        <v>44648.84722222222</v>
      </c>
      <c r="K1097" s="19">
        <v>44653.396527777775</v>
      </c>
      <c r="L1097" s="18">
        <v>44653.76458333333</v>
      </c>
      <c r="M1097" s="15"/>
      <c r="N1097" s="21" t="s">
        <v>33</v>
      </c>
      <c r="O1097" s="15">
        <v>0.0</v>
      </c>
      <c r="P1097" s="15" t="s">
        <v>40</v>
      </c>
      <c r="Q1097" s="22">
        <v>3.0</v>
      </c>
      <c r="R1097" s="23">
        <f>Enduser_Deliverytime-Order_Create_Time</f>
        <v>4.917361111</v>
      </c>
      <c r="S1097" s="23">
        <f>Enduser_Plan_Deliverytime-Order_Create_Time</f>
        <v>4.549305556</v>
      </c>
      <c r="T1097" s="23">
        <f>Enduser_Deliverytime-HubVN_Pickup_Time</f>
        <v>0.1479166667</v>
      </c>
      <c r="U1097" s="24">
        <f>HubVN_Receiving_Time-HubCN_Pickup_Time</f>
        <v>4.003472222</v>
      </c>
      <c r="V1097" s="24">
        <f>Plan_HubVN_Receiving_Time-Plan_HubCN_Pickup_Time</f>
        <v>2.000694444</v>
      </c>
      <c r="W1097" s="15" t="s">
        <v>97</v>
      </c>
      <c r="X1097" s="25" t="str">
        <f>IF(LEFT(Khu_Vực,4)="Quận","Quận","Huyện")</f>
        <v>Quận</v>
      </c>
      <c r="Y1097" s="25" t="str">
        <f>IFS(Grossweight&lt;=1,"A",AND(1&lt;Grossweight,Grossweight&lt;=2),"B",AND(2&lt;Grossweight,Grossweight&lt;=3),"C",AND(3&lt;Grossweight,Grossweight&lt;=4),"D",Grossweight&gt;=4,"E")</f>
        <v>C</v>
      </c>
      <c r="Z109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48000</v>
      </c>
      <c r="AA1097"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09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24000</v>
      </c>
      <c r="AC1097" s="26">
        <f>IF(Carrier_2="ECLogistics",0.167,IF(Carrier_2="LogExpress",0.139,0.104))</f>
        <v>0.167</v>
      </c>
    </row>
    <row r="1098" ht="15.75" customHeight="1">
      <c r="A1098" s="4" t="s">
        <v>3187</v>
      </c>
      <c r="B1098" s="4" t="s">
        <v>3188</v>
      </c>
      <c r="C1098" s="4">
        <v>130383.0</v>
      </c>
      <c r="D1098" s="4" t="str">
        <f>HubVN_ID</f>
        <v>LECVNHĐ</v>
      </c>
      <c r="E1098" s="4">
        <v>5.0</v>
      </c>
      <c r="F1098" s="4">
        <v>3.4</v>
      </c>
      <c r="G1098" s="5" t="s">
        <v>3189</v>
      </c>
      <c r="H1098" s="4" t="s">
        <v>53</v>
      </c>
      <c r="I1098" s="6">
        <v>0.0</v>
      </c>
      <c r="J1098" s="7">
        <v>44648.7</v>
      </c>
      <c r="K1098" s="8">
        <v>44653.67847222222</v>
      </c>
      <c r="L1098" s="7">
        <v>44654.80972222222</v>
      </c>
      <c r="M1098" s="4"/>
      <c r="N1098" s="9" t="s">
        <v>33</v>
      </c>
      <c r="O1098" s="4">
        <v>0.0</v>
      </c>
      <c r="P1098" s="4" t="s">
        <v>40</v>
      </c>
      <c r="Q1098" s="10">
        <v>2.0</v>
      </c>
      <c r="R1098" s="11">
        <f>Enduser_Deliverytime-Order_Create_Time</f>
        <v>6.109722222</v>
      </c>
      <c r="S1098" s="11">
        <f>Enduser_Plan_Deliverytime-Order_Create_Time</f>
        <v>4.978472222</v>
      </c>
      <c r="T1098" s="11">
        <f>Enduser_Deliverytime-HubVN_Pickup_Time</f>
        <v>0.1715277778</v>
      </c>
      <c r="U1098" s="12">
        <f>HubVN_Receiving_Time-HubCN_Pickup_Time</f>
        <v>3.501388889</v>
      </c>
      <c r="V1098" s="12">
        <f>Plan_HubVN_Receiving_Time-Plan_HubCN_Pickup_Time</f>
        <v>1.504861111</v>
      </c>
      <c r="W1098" s="4" t="s">
        <v>45</v>
      </c>
      <c r="X1098" s="13" t="str">
        <f>IF(LEFT(Khu_Vực,4)="Quận","Quận","Huyện")</f>
        <v>Quận</v>
      </c>
      <c r="Y1098" s="13" t="str">
        <f>IFS(Grossweight&lt;=1,"A",AND(1&lt;Grossweight,Grossweight&lt;=2),"B",AND(2&lt;Grossweight,Grossweight&lt;=3),"C",AND(3&lt;Grossweight,Grossweight&lt;=4),"D",Grossweight&gt;=4,"E")</f>
        <v>D</v>
      </c>
      <c r="Z109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61000</v>
      </c>
      <c r="AA109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09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34000</v>
      </c>
      <c r="AC1098" s="14">
        <f>IF(Carrier_2="ECLogistics",0.167,IF(Carrier_2="LogExpress",0.139,0.104))</f>
        <v>0.167</v>
      </c>
    </row>
    <row r="1099" ht="15.75" customHeight="1">
      <c r="A1099" s="15" t="s">
        <v>3190</v>
      </c>
      <c r="B1099" s="15" t="s">
        <v>3191</v>
      </c>
      <c r="C1099" s="15">
        <v>130021.0</v>
      </c>
      <c r="D1099" s="15" t="str">
        <f>HubVN_ID</f>
        <v>LECVNLB</v>
      </c>
      <c r="E1099" s="15">
        <v>5.0</v>
      </c>
      <c r="F1099" s="15">
        <v>1.2</v>
      </c>
      <c r="G1099" s="16" t="s">
        <v>3192</v>
      </c>
      <c r="H1099" s="15" t="s">
        <v>53</v>
      </c>
      <c r="I1099" s="17">
        <v>0.0</v>
      </c>
      <c r="J1099" s="18">
        <v>44649.44583333333</v>
      </c>
      <c r="K1099" s="19">
        <v>44653.67152777778</v>
      </c>
      <c r="L1099" s="18">
        <v>44654.493055555555</v>
      </c>
      <c r="M1099" s="15"/>
      <c r="N1099" s="21" t="s">
        <v>33</v>
      </c>
      <c r="O1099" s="15">
        <v>0.0</v>
      </c>
      <c r="P1099" s="15" t="s">
        <v>40</v>
      </c>
      <c r="Q1099" s="22">
        <v>3.0</v>
      </c>
      <c r="R1099" s="23">
        <f>Enduser_Deliverytime-Order_Create_Time</f>
        <v>5.047222222</v>
      </c>
      <c r="S1099" s="23">
        <f>Enduser_Plan_Deliverytime-Order_Create_Time</f>
        <v>4.225694444</v>
      </c>
      <c r="T1099" s="23">
        <f>Enduser_Deliverytime-HubVN_Pickup_Time</f>
        <v>0.1194444444</v>
      </c>
      <c r="U1099" s="24">
        <f>HubVN_Receiving_Time-HubCN_Pickup_Time</f>
        <v>4.003472222</v>
      </c>
      <c r="V1099" s="24">
        <f>Plan_HubVN_Receiving_Time-Plan_HubCN_Pickup_Time</f>
        <v>2.000694444</v>
      </c>
      <c r="W1099" s="15" t="s">
        <v>124</v>
      </c>
      <c r="X1099" s="25" t="str">
        <f>IF(LEFT(Khu_Vực,4)="Quận","Quận","Huyện")</f>
        <v>Quận</v>
      </c>
      <c r="Y1099" s="25" t="str">
        <f>IFS(Grossweight&lt;=1,"A",AND(1&lt;Grossweight,Grossweight&lt;=2),"B",AND(2&lt;Grossweight,Grossweight&lt;=3),"C",AND(3&lt;Grossweight,Grossweight&lt;=4),"D",Grossweight&gt;=4,"E")</f>
        <v>B</v>
      </c>
      <c r="Z109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24000</v>
      </c>
      <c r="AA1099"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09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13200</v>
      </c>
      <c r="AC1099" s="26">
        <f>IF(Carrier_2="ECLogistics",0.167,IF(Carrier_2="LogExpress",0.139,0.104))</f>
        <v>0.104</v>
      </c>
    </row>
    <row r="1100" ht="15.75" customHeight="1">
      <c r="A1100" s="4" t="s">
        <v>3193</v>
      </c>
      <c r="B1100" s="4" t="s">
        <v>1621</v>
      </c>
      <c r="C1100" s="4">
        <v>130400.0</v>
      </c>
      <c r="D1100" s="4" t="str">
        <f>HubVN_ID</f>
        <v>LECVNLB</v>
      </c>
      <c r="E1100" s="4">
        <v>3.0</v>
      </c>
      <c r="F1100" s="4">
        <v>2.8</v>
      </c>
      <c r="G1100" s="5" t="s">
        <v>3194</v>
      </c>
      <c r="H1100" s="4" t="s">
        <v>53</v>
      </c>
      <c r="I1100" s="6">
        <v>0.0</v>
      </c>
      <c r="J1100" s="7">
        <v>44649.61111111111</v>
      </c>
      <c r="K1100" s="8">
        <v>44654.65416666667</v>
      </c>
      <c r="L1100" s="7">
        <v>44655.49444444444</v>
      </c>
      <c r="M1100" s="4"/>
      <c r="N1100" s="9" t="s">
        <v>33</v>
      </c>
      <c r="O1100" s="4">
        <v>0.0</v>
      </c>
      <c r="P1100" s="4" t="s">
        <v>40</v>
      </c>
      <c r="Q1100" s="10">
        <v>3.0</v>
      </c>
      <c r="R1100" s="11">
        <f>Enduser_Deliverytime-Order_Create_Time</f>
        <v>5.883333333</v>
      </c>
      <c r="S1100" s="11">
        <f>Enduser_Plan_Deliverytime-Order_Create_Time</f>
        <v>5.043055556</v>
      </c>
      <c r="T1100" s="11">
        <f>Enduser_Deliverytime-HubVN_Pickup_Time</f>
        <v>0.1222222222</v>
      </c>
      <c r="U1100" s="12">
        <f>HubVN_Receiving_Time-HubCN_Pickup_Time</f>
        <v>5.004861111</v>
      </c>
      <c r="V1100" s="12">
        <f>Plan_HubVN_Receiving_Time-Plan_HubCN_Pickup_Time</f>
        <v>1.504861111</v>
      </c>
      <c r="W1100" s="4" t="s">
        <v>93</v>
      </c>
      <c r="X1100" s="13" t="str">
        <f>IF(LEFT(Khu_Vực,4)="Quận","Quận","Huyện")</f>
        <v>Quận</v>
      </c>
      <c r="Y1100" s="13" t="str">
        <f>IFS(Grossweight&lt;=1,"A",AND(1&lt;Grossweight,Grossweight&lt;=2),"B",AND(2&lt;Grossweight,Grossweight&lt;=3),"C",AND(3&lt;Grossweight,Grossweight&lt;=4),"D",Grossweight&gt;=4,"E")</f>
        <v>C</v>
      </c>
      <c r="Z110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56000</v>
      </c>
      <c r="AA110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10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28000</v>
      </c>
      <c r="AC1100" s="14">
        <f>IF(Carrier_2="ECLogistics",0.167,IF(Carrier_2="LogExpress",0.139,0.104))</f>
        <v>0.167</v>
      </c>
    </row>
    <row r="1101" ht="15.75" customHeight="1">
      <c r="A1101" s="15" t="s">
        <v>3195</v>
      </c>
      <c r="B1101" s="15" t="s">
        <v>3196</v>
      </c>
      <c r="C1101" s="15">
        <v>130424.0</v>
      </c>
      <c r="D1101" s="15" t="str">
        <f>HubVN_ID</f>
        <v>LECVNHĐ</v>
      </c>
      <c r="E1101" s="15">
        <v>4.0</v>
      </c>
      <c r="F1101" s="15">
        <v>2.9</v>
      </c>
      <c r="G1101" s="16" t="s">
        <v>3197</v>
      </c>
      <c r="H1101" s="15" t="s">
        <v>32</v>
      </c>
      <c r="I1101" s="17">
        <v>27000.0</v>
      </c>
      <c r="J1101" s="18">
        <v>44646.2</v>
      </c>
      <c r="K1101" s="19">
        <v>44652.44305555556</v>
      </c>
      <c r="L1101" s="18">
        <v>44653.45138888889</v>
      </c>
      <c r="M1101" s="15"/>
      <c r="N1101" s="21" t="s">
        <v>33</v>
      </c>
      <c r="O1101" s="15">
        <v>0.0</v>
      </c>
      <c r="P1101" s="15" t="s">
        <v>40</v>
      </c>
      <c r="Q1101" s="22">
        <v>1.0</v>
      </c>
      <c r="R1101" s="23">
        <f>Enduser_Deliverytime-Order_Create_Time</f>
        <v>7.251388889</v>
      </c>
      <c r="S1101" s="23">
        <f>Enduser_Plan_Deliverytime-Order_Create_Time</f>
        <v>6.243055556</v>
      </c>
      <c r="T1101" s="23">
        <f>Enduser_Deliverytime-HubVN_Pickup_Time</f>
        <v>0.11875</v>
      </c>
      <c r="U1101" s="24">
        <f>HubVN_Receiving_Time-HubCN_Pickup_Time</f>
        <v>3.004861111</v>
      </c>
      <c r="V1101" s="24">
        <f>Plan_HubVN_Receiving_Time-Plan_HubCN_Pickup_Time</f>
        <v>3.505555556</v>
      </c>
      <c r="W1101" s="15" t="s">
        <v>45</v>
      </c>
      <c r="X1101" s="25" t="str">
        <f>IF(LEFT(Khu_Vực,4)="Quận","Quận","Huyện")</f>
        <v>Quận</v>
      </c>
      <c r="Y1101" s="25" t="str">
        <f>IFS(Grossweight&lt;=1,"A",AND(1&lt;Grossweight,Grossweight&lt;=2),"B",AND(2&lt;Grossweight,Grossweight&lt;=3),"C",AND(3&lt;Grossweight,Grossweight&lt;=4),"D",Grossweight&gt;=4,"E")</f>
        <v>C</v>
      </c>
      <c r="Z110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58000</v>
      </c>
      <c r="AA110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10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29000</v>
      </c>
      <c r="AC1101" s="26">
        <f>IF(Carrier_2="ECLogistics",0.167,IF(Carrier_2="LogExpress",0.139,0.104))</f>
        <v>0.167</v>
      </c>
    </row>
    <row r="1102" ht="15.75" customHeight="1">
      <c r="A1102" s="4" t="s">
        <v>3198</v>
      </c>
      <c r="B1102" s="4" t="s">
        <v>2421</v>
      </c>
      <c r="C1102" s="4">
        <v>130350.0</v>
      </c>
      <c r="D1102" s="4" t="str">
        <f>HubVN_ID</f>
        <v>LECVNTL</v>
      </c>
      <c r="E1102" s="4">
        <v>3.0</v>
      </c>
      <c r="F1102" s="4">
        <v>1.0</v>
      </c>
      <c r="G1102" s="5" t="s">
        <v>3199</v>
      </c>
      <c r="H1102" s="4" t="s">
        <v>32</v>
      </c>
      <c r="I1102" s="6">
        <v>177000.0</v>
      </c>
      <c r="J1102" s="7">
        <v>44651.131944444445</v>
      </c>
      <c r="K1102" s="8">
        <v>44654.384722222225</v>
      </c>
      <c r="L1102" s="7">
        <v>44659.4875</v>
      </c>
      <c r="M1102" s="4"/>
      <c r="N1102" s="9" t="s">
        <v>33</v>
      </c>
      <c r="O1102" s="4">
        <v>0.0</v>
      </c>
      <c r="P1102" s="4" t="s">
        <v>40</v>
      </c>
      <c r="Q1102" s="10">
        <v>3.0</v>
      </c>
      <c r="R1102" s="11">
        <f>Enduser_Deliverytime-Order_Create_Time</f>
        <v>8.355555556</v>
      </c>
      <c r="S1102" s="11">
        <f>Enduser_Plan_Deliverytime-Order_Create_Time</f>
        <v>3.252777778</v>
      </c>
      <c r="T1102" s="11">
        <f>Enduser_Deliverytime-HubVN_Pickup_Time</f>
        <v>0.1020833333</v>
      </c>
      <c r="U1102" s="12">
        <f>HubVN_Receiving_Time-HubCN_Pickup_Time</f>
        <v>6.005555556</v>
      </c>
      <c r="V1102" s="12">
        <f>Plan_HubVN_Receiving_Time-Plan_HubCN_Pickup_Time</f>
        <v>3.004861111</v>
      </c>
      <c r="W1102" s="4" t="s">
        <v>41</v>
      </c>
      <c r="X1102" s="13" t="str">
        <f>IF(LEFT(Khu_Vực,4)="Quận","Quận","Huyện")</f>
        <v>Huyện</v>
      </c>
      <c r="Y1102" s="13" t="str">
        <f>IFS(Grossweight&lt;=1,"A",AND(1&lt;Grossweight,Grossweight&lt;=2),"B",AND(2&lt;Grossweight,Grossweight&lt;=3),"C",AND(3&lt;Grossweight,Grossweight&lt;=4),"D",Grossweight&gt;=4,"E")</f>
        <v>A</v>
      </c>
      <c r="Z110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25000</v>
      </c>
      <c r="AA1102"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10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10000</v>
      </c>
      <c r="AC1102" s="14">
        <f>IF(Carrier_2="ECLogistics",0.167,IF(Carrier_2="LogExpress",0.139,0.104))</f>
        <v>0.167</v>
      </c>
    </row>
    <row r="1103" ht="15.75" customHeight="1">
      <c r="A1103" s="15" t="s">
        <v>3200</v>
      </c>
      <c r="B1103" s="15" t="s">
        <v>3062</v>
      </c>
      <c r="C1103" s="15">
        <v>130395.0</v>
      </c>
      <c r="D1103" s="15" t="str">
        <f>HubVN_ID</f>
        <v>LECVNLB</v>
      </c>
      <c r="E1103" s="15">
        <v>3.0</v>
      </c>
      <c r="F1103" s="15">
        <v>2.0</v>
      </c>
      <c r="G1103" s="16" t="s">
        <v>3201</v>
      </c>
      <c r="H1103" s="15" t="s">
        <v>32</v>
      </c>
      <c r="I1103" s="17">
        <v>74000.0</v>
      </c>
      <c r="J1103" s="18">
        <v>44647.370833333334</v>
      </c>
      <c r="K1103" s="19">
        <v>44651.66388888889</v>
      </c>
      <c r="L1103" s="18">
        <v>44652.87152777778</v>
      </c>
      <c r="M1103" s="15"/>
      <c r="N1103" s="21" t="s">
        <v>33</v>
      </c>
      <c r="O1103" s="15">
        <v>0.0</v>
      </c>
      <c r="P1103" s="15" t="s">
        <v>34</v>
      </c>
      <c r="Q1103" s="22">
        <v>3.0</v>
      </c>
      <c r="R1103" s="23">
        <f>Enduser_Deliverytime-Order_Create_Time</f>
        <v>5.500694444</v>
      </c>
      <c r="S1103" s="23">
        <f>Enduser_Plan_Deliverytime-Order_Create_Time</f>
        <v>4.293055556</v>
      </c>
      <c r="T1103" s="23">
        <f>Enduser_Deliverytime-HubVN_Pickup_Time</f>
        <v>0.2472222222</v>
      </c>
      <c r="U1103" s="24">
        <f>HubVN_Receiving_Time-HubCN_Pickup_Time</f>
        <v>3.004861111</v>
      </c>
      <c r="V1103" s="24">
        <f>Plan_HubVN_Receiving_Time-Plan_HubCN_Pickup_Time</f>
        <v>1.504861111</v>
      </c>
      <c r="W1103" s="15" t="s">
        <v>97</v>
      </c>
      <c r="X1103" s="25" t="str">
        <f>IF(LEFT(Khu_Vực,4)="Quận","Quận","Huyện")</f>
        <v>Quận</v>
      </c>
      <c r="Y1103" s="25" t="str">
        <f>IFS(Grossweight&lt;=1,"A",AND(1&lt;Grossweight,Grossweight&lt;=2),"B",AND(2&lt;Grossweight,Grossweight&lt;=3),"C",AND(3&lt;Grossweight,Grossweight&lt;=4),"D",Grossweight&gt;=4,"E")</f>
        <v>B</v>
      </c>
      <c r="Z110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20000</v>
      </c>
      <c r="AA1103"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10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22000</v>
      </c>
      <c r="AC1103" s="26">
        <f>IF(Carrier_2="ECLogistics",0.167,IF(Carrier_2="LogExpress",0.139,0.104))</f>
        <v>0.104</v>
      </c>
    </row>
    <row r="1104" ht="15.75" customHeight="1">
      <c r="A1104" s="4" t="s">
        <v>3202</v>
      </c>
      <c r="B1104" s="4" t="s">
        <v>3203</v>
      </c>
      <c r="C1104" s="4">
        <v>130317.0</v>
      </c>
      <c r="D1104" s="4" t="str">
        <f>HubVN_ID</f>
        <v>LECVNLB</v>
      </c>
      <c r="E1104" s="4">
        <v>2.0</v>
      </c>
      <c r="F1104" s="4">
        <v>1.8</v>
      </c>
      <c r="G1104" s="5" t="s">
        <v>3204</v>
      </c>
      <c r="H1104" s="4" t="s">
        <v>32</v>
      </c>
      <c r="I1104" s="6">
        <v>21000.0</v>
      </c>
      <c r="J1104" s="7">
        <v>44646.729166666664</v>
      </c>
      <c r="K1104" s="8">
        <v>44652.64861111111</v>
      </c>
      <c r="L1104" s="7">
        <v>44653.48819444444</v>
      </c>
      <c r="M1104" s="4"/>
      <c r="N1104" s="9" t="s">
        <v>33</v>
      </c>
      <c r="O1104" s="4">
        <v>0.0</v>
      </c>
      <c r="P1104" s="4" t="s">
        <v>40</v>
      </c>
      <c r="Q1104" s="10">
        <v>2.0</v>
      </c>
      <c r="R1104" s="11">
        <f>Enduser_Deliverytime-Order_Create_Time</f>
        <v>6.759027778</v>
      </c>
      <c r="S1104" s="11">
        <f>Enduser_Plan_Deliverytime-Order_Create_Time</f>
        <v>5.919444444</v>
      </c>
      <c r="T1104" s="11">
        <f>Enduser_Deliverytime-HubVN_Pickup_Time</f>
        <v>0.1222222222</v>
      </c>
      <c r="U1104" s="12">
        <f>HubVN_Receiving_Time-HubCN_Pickup_Time</f>
        <v>3.004861111</v>
      </c>
      <c r="V1104" s="12">
        <f>Plan_HubVN_Receiving_Time-Plan_HubCN_Pickup_Time</f>
        <v>3.505555556</v>
      </c>
      <c r="W1104" s="4" t="s">
        <v>97</v>
      </c>
      <c r="X1104" s="13" t="str">
        <f>IF(LEFT(Khu_Vực,4)="Quận","Quận","Huyện")</f>
        <v>Quận</v>
      </c>
      <c r="Y1104" s="13" t="str">
        <f>IFS(Grossweight&lt;=1,"A",AND(1&lt;Grossweight,Grossweight&lt;=2),"B",AND(2&lt;Grossweight,Grossweight&lt;=3),"C",AND(3&lt;Grossweight,Grossweight&lt;=4),"D",Grossweight&gt;=4,"E")</f>
        <v>B</v>
      </c>
      <c r="Z110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36000</v>
      </c>
      <c r="AA1104"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10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19800</v>
      </c>
      <c r="AC1104" s="14">
        <f>IF(Carrier_2="ECLogistics",0.167,IF(Carrier_2="LogExpress",0.139,0.104))</f>
        <v>0.104</v>
      </c>
    </row>
    <row r="1105" ht="15.75" customHeight="1">
      <c r="A1105" s="15" t="s">
        <v>3205</v>
      </c>
      <c r="B1105" s="15" t="s">
        <v>3206</v>
      </c>
      <c r="C1105" s="15">
        <v>130366.0</v>
      </c>
      <c r="D1105" s="15" t="str">
        <f>HubVN_ID</f>
        <v>LECVNLB</v>
      </c>
      <c r="E1105" s="15">
        <v>2.0</v>
      </c>
      <c r="F1105" s="15">
        <v>4.8</v>
      </c>
      <c r="G1105" s="16" t="s">
        <v>3207</v>
      </c>
      <c r="H1105" s="15" t="s">
        <v>53</v>
      </c>
      <c r="I1105" s="17">
        <v>0.0</v>
      </c>
      <c r="J1105" s="18">
        <v>44649.85902777778</v>
      </c>
      <c r="K1105" s="19">
        <v>44654.65902777778</v>
      </c>
      <c r="L1105" s="18">
        <v>44655.708333333336</v>
      </c>
      <c r="M1105" s="15"/>
      <c r="N1105" s="21" t="s">
        <v>33</v>
      </c>
      <c r="O1105" s="15">
        <v>0.0</v>
      </c>
      <c r="P1105" s="15" t="s">
        <v>64</v>
      </c>
      <c r="Q1105" s="22">
        <v>3.0</v>
      </c>
      <c r="R1105" s="23">
        <f>Enduser_Deliverytime-Order_Create_Time</f>
        <v>5.849305556</v>
      </c>
      <c r="S1105" s="23">
        <f>Enduser_Plan_Deliverytime-Order_Create_Time</f>
        <v>4.8</v>
      </c>
      <c r="T1105" s="23">
        <f>Enduser_Deliverytime-HubVN_Pickup_Time</f>
        <v>0.07916666667</v>
      </c>
      <c r="U1105" s="24">
        <f>HubVN_Receiving_Time-HubCN_Pickup_Time</f>
        <v>3.003472222</v>
      </c>
      <c r="V1105" s="24">
        <f>Plan_HubVN_Receiving_Time-Plan_HubCN_Pickup_Time</f>
        <v>3.003472222</v>
      </c>
      <c r="W1105" s="15" t="s">
        <v>93</v>
      </c>
      <c r="X1105" s="25" t="str">
        <f>IF(LEFT(Khu_Vực,4)="Quận","Quận","Huyện")</f>
        <v>Quận</v>
      </c>
      <c r="Y1105" s="25" t="str">
        <f>IFS(Grossweight&lt;=1,"A",AND(1&lt;Grossweight,Grossweight&lt;=2),"B",AND(2&lt;Grossweight,Grossweight&lt;=3),"C",AND(3&lt;Grossweight,Grossweight&lt;=4),"D",Grossweight&gt;=4,"E")</f>
        <v>E</v>
      </c>
      <c r="Z110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74800</v>
      </c>
      <c r="AA110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10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48000</v>
      </c>
      <c r="AC1105" s="26">
        <f>IF(Carrier_2="ECLogistics",0.167,IF(Carrier_2="LogExpress",0.139,0.104))</f>
        <v>0.167</v>
      </c>
    </row>
    <row r="1106" ht="15.75" customHeight="1">
      <c r="A1106" s="4" t="s">
        <v>3208</v>
      </c>
      <c r="B1106" s="4" t="s">
        <v>3209</v>
      </c>
      <c r="C1106" s="4">
        <v>130002.0</v>
      </c>
      <c r="D1106" s="4" t="str">
        <f>HubVN_ID</f>
        <v>LECVNTL</v>
      </c>
      <c r="E1106" s="4">
        <v>4.0</v>
      </c>
      <c r="F1106" s="4">
        <v>2.9</v>
      </c>
      <c r="G1106" s="5" t="s">
        <v>3210</v>
      </c>
      <c r="H1106" s="4" t="s">
        <v>32</v>
      </c>
      <c r="I1106" s="6">
        <v>1000.0</v>
      </c>
      <c r="J1106" s="7">
        <v>44648.35902777778</v>
      </c>
      <c r="K1106" s="8">
        <v>44653.404861111114</v>
      </c>
      <c r="L1106" s="7">
        <v>44653.711805555555</v>
      </c>
      <c r="M1106" s="4"/>
      <c r="N1106" s="9" t="s">
        <v>33</v>
      </c>
      <c r="O1106" s="4">
        <v>0.0</v>
      </c>
      <c r="P1106" s="4" t="s">
        <v>34</v>
      </c>
      <c r="Q1106" s="10">
        <v>3.0</v>
      </c>
      <c r="R1106" s="11">
        <f>Enduser_Deliverytime-Order_Create_Time</f>
        <v>5.352777778</v>
      </c>
      <c r="S1106" s="11">
        <f>Enduser_Plan_Deliverytime-Order_Create_Time</f>
        <v>5.045833333</v>
      </c>
      <c r="T1106" s="11">
        <f>Enduser_Deliverytime-HubVN_Pickup_Time</f>
        <v>0.08263888889</v>
      </c>
      <c r="U1106" s="12">
        <f>HubVN_Receiving_Time-HubCN_Pickup_Time</f>
        <v>3.50625</v>
      </c>
      <c r="V1106" s="12">
        <f>Plan_HubVN_Receiving_Time-Plan_HubCN_Pickup_Time</f>
        <v>3.505555556</v>
      </c>
      <c r="W1106" s="4" t="s">
        <v>41</v>
      </c>
      <c r="X1106" s="13" t="str">
        <f>IF(LEFT(Khu_Vực,4)="Quận","Quận","Huyện")</f>
        <v>Huyện</v>
      </c>
      <c r="Y1106" s="13" t="str">
        <f>IFS(Grossweight&lt;=1,"A",AND(1&lt;Grossweight,Grossweight&lt;=2),"B",AND(2&lt;Grossweight,Grossweight&lt;=3),"C",AND(3&lt;Grossweight,Grossweight&lt;=4),"D",Grossweight&gt;=4,"E")</f>
        <v>C</v>
      </c>
      <c r="Z110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29000</v>
      </c>
      <c r="AA110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10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29000</v>
      </c>
      <c r="AC1106" s="14">
        <f>IF(Carrier_2="ECLogistics",0.167,IF(Carrier_2="LogExpress",0.139,0.104))</f>
        <v>0.167</v>
      </c>
    </row>
    <row r="1107" ht="15.75" customHeight="1">
      <c r="A1107" s="15" t="s">
        <v>3211</v>
      </c>
      <c r="B1107" s="15" t="s">
        <v>3212</v>
      </c>
      <c r="C1107" s="15">
        <v>130019.0</v>
      </c>
      <c r="D1107" s="15" t="str">
        <f>HubVN_ID</f>
        <v>LECVNTL</v>
      </c>
      <c r="E1107" s="15">
        <v>3.0</v>
      </c>
      <c r="F1107" s="15">
        <v>2.9</v>
      </c>
      <c r="G1107" s="16" t="s">
        <v>3213</v>
      </c>
      <c r="H1107" s="15" t="s">
        <v>53</v>
      </c>
      <c r="I1107" s="17">
        <v>0.0</v>
      </c>
      <c r="J1107" s="18">
        <v>44647.31805555556</v>
      </c>
      <c r="K1107" s="19">
        <v>44651.65138888889</v>
      </c>
      <c r="L1107" s="18">
        <v>44652.83194444444</v>
      </c>
      <c r="M1107" s="15"/>
      <c r="N1107" s="21" t="s">
        <v>33</v>
      </c>
      <c r="O1107" s="15">
        <v>0.0</v>
      </c>
      <c r="P1107" s="15" t="s">
        <v>34</v>
      </c>
      <c r="Q1107" s="22">
        <v>3.0</v>
      </c>
      <c r="R1107" s="23">
        <f>Enduser_Deliverytime-Order_Create_Time</f>
        <v>5.513888889</v>
      </c>
      <c r="S1107" s="23">
        <f>Enduser_Plan_Deliverytime-Order_Create_Time</f>
        <v>4.333333333</v>
      </c>
      <c r="T1107" s="23">
        <f>Enduser_Deliverytime-HubVN_Pickup_Time</f>
        <v>0.2444444444</v>
      </c>
      <c r="U1107" s="24">
        <f>HubVN_Receiving_Time-HubCN_Pickup_Time</f>
        <v>2.504166667</v>
      </c>
      <c r="V1107" s="24">
        <f>Plan_HubVN_Receiving_Time-Plan_HubCN_Pickup_Time</f>
        <v>3.005555556</v>
      </c>
      <c r="W1107" s="15" t="s">
        <v>41</v>
      </c>
      <c r="X1107" s="25" t="str">
        <f>IF(LEFT(Khu_Vực,4)="Quận","Quận","Huyện")</f>
        <v>Huyện</v>
      </c>
      <c r="Y1107" s="25" t="str">
        <f>IFS(Grossweight&lt;=1,"A",AND(1&lt;Grossweight,Grossweight&lt;=2),"B",AND(2&lt;Grossweight,Grossweight&lt;=3),"C",AND(3&lt;Grossweight,Grossweight&lt;=4),"D",Grossweight&gt;=4,"E")</f>
        <v>C</v>
      </c>
      <c r="Z110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29000</v>
      </c>
      <c r="AA1107"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10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29000</v>
      </c>
      <c r="AC1107" s="26">
        <f>IF(Carrier_2="ECLogistics",0.167,IF(Carrier_2="LogExpress",0.139,0.104))</f>
        <v>0.167</v>
      </c>
    </row>
    <row r="1108" ht="15.75" customHeight="1">
      <c r="A1108" s="4" t="s">
        <v>3214</v>
      </c>
      <c r="B1108" s="4" t="s">
        <v>3215</v>
      </c>
      <c r="C1108" s="4">
        <v>130043.0</v>
      </c>
      <c r="D1108" s="4" t="str">
        <f>HubVN_ID</f>
        <v>LECVNLB</v>
      </c>
      <c r="E1108" s="4">
        <v>5.0</v>
      </c>
      <c r="F1108" s="4">
        <v>4.0</v>
      </c>
      <c r="G1108" s="5" t="s">
        <v>3216</v>
      </c>
      <c r="H1108" s="4" t="s">
        <v>32</v>
      </c>
      <c r="I1108" s="6">
        <v>88000.0</v>
      </c>
      <c r="J1108" s="7">
        <v>44649.44236111111</v>
      </c>
      <c r="K1108" s="8">
        <v>44653.768055555556</v>
      </c>
      <c r="L1108" s="7">
        <v>44654.42291666667</v>
      </c>
      <c r="M1108" s="4"/>
      <c r="N1108" s="9" t="s">
        <v>33</v>
      </c>
      <c r="O1108" s="4">
        <v>0.0</v>
      </c>
      <c r="P1108" s="4" t="s">
        <v>64</v>
      </c>
      <c r="Q1108" s="10">
        <v>3.0</v>
      </c>
      <c r="R1108" s="11">
        <f>Enduser_Deliverytime-Order_Create_Time</f>
        <v>4.980555556</v>
      </c>
      <c r="S1108" s="11">
        <f>Enduser_Plan_Deliverytime-Order_Create_Time</f>
        <v>4.325694444</v>
      </c>
      <c r="T1108" s="11">
        <f>Enduser_Deliverytime-HubVN_Pickup_Time</f>
        <v>0.03888888889</v>
      </c>
      <c r="U1108" s="12">
        <f>HubVN_Receiving_Time-HubCN_Pickup_Time</f>
        <v>4.002083333</v>
      </c>
      <c r="V1108" s="12">
        <f>Plan_HubVN_Receiving_Time-Plan_HubCN_Pickup_Time</f>
        <v>2.004166667</v>
      </c>
      <c r="W1108" s="4" t="s">
        <v>679</v>
      </c>
      <c r="X1108" s="13" t="str">
        <f>IF(LEFT(Khu_Vực,4)="Quận","Quận","Huyện")</f>
        <v>Huyện</v>
      </c>
      <c r="Y1108" s="13" t="str">
        <f>IFS(Grossweight&lt;=1,"A",AND(1&lt;Grossweight,Grossweight&lt;=2),"B",AND(2&lt;Grossweight,Grossweight&lt;=3),"C",AND(3&lt;Grossweight,Grossweight&lt;=4),"D",Grossweight&gt;=4,"E")</f>
        <v>D</v>
      </c>
      <c r="Z110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70000</v>
      </c>
      <c r="AA110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10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40000</v>
      </c>
      <c r="AC1108" s="14">
        <f>IF(Carrier_2="ECLogistics",0.167,IF(Carrier_2="LogExpress",0.139,0.104))</f>
        <v>0.167</v>
      </c>
    </row>
    <row r="1109" ht="15.75" customHeight="1">
      <c r="A1109" s="15" t="s">
        <v>3217</v>
      </c>
      <c r="B1109" s="15" t="s">
        <v>1558</v>
      </c>
      <c r="C1109" s="15">
        <v>130170.0</v>
      </c>
      <c r="D1109" s="15" t="str">
        <f>HubVN_ID</f>
        <v>LECVNLB</v>
      </c>
      <c r="E1109" s="15">
        <v>2.0</v>
      </c>
      <c r="F1109" s="15">
        <v>1.2</v>
      </c>
      <c r="G1109" s="16" t="s">
        <v>3218</v>
      </c>
      <c r="H1109" s="15" t="s">
        <v>53</v>
      </c>
      <c r="I1109" s="17">
        <v>0.0</v>
      </c>
      <c r="J1109" s="18">
        <v>44648.34861111111</v>
      </c>
      <c r="K1109" s="19">
        <v>44653.65138888889</v>
      </c>
      <c r="L1109" s="18">
        <v>44654.73333333333</v>
      </c>
      <c r="M1109" s="15"/>
      <c r="N1109" s="21" t="s">
        <v>33</v>
      </c>
      <c r="O1109" s="15">
        <v>0.0</v>
      </c>
      <c r="P1109" s="15" t="s">
        <v>64</v>
      </c>
      <c r="Q1109" s="22">
        <v>2.0</v>
      </c>
      <c r="R1109" s="23">
        <f>Enduser_Deliverytime-Order_Create_Time</f>
        <v>6.384722222</v>
      </c>
      <c r="S1109" s="23">
        <f>Enduser_Plan_Deliverytime-Order_Create_Time</f>
        <v>5.302777778</v>
      </c>
      <c r="T1109" s="23">
        <f>Enduser_Deliverytime-HubVN_Pickup_Time</f>
        <v>0.1236111111</v>
      </c>
      <c r="U1109" s="24">
        <f>HubVN_Receiving_Time-HubCN_Pickup_Time</f>
        <v>1.839583333</v>
      </c>
      <c r="V1109" s="24">
        <f>Plan_HubVN_Receiving_Time-Plan_HubCN_Pickup_Time</f>
        <v>3.003472222</v>
      </c>
      <c r="W1109" s="15" t="s">
        <v>97</v>
      </c>
      <c r="X1109" s="25" t="str">
        <f>IF(LEFT(Khu_Vực,4)="Quận","Quận","Huyện")</f>
        <v>Quận</v>
      </c>
      <c r="Y1109" s="25" t="str">
        <f>IFS(Grossweight&lt;=1,"A",AND(1&lt;Grossweight,Grossweight&lt;=2),"B",AND(2&lt;Grossweight,Grossweight&lt;=3),"C",AND(3&lt;Grossweight,Grossweight&lt;=4),"D",Grossweight&gt;=4,"E")</f>
        <v>B</v>
      </c>
      <c r="Z110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13200</v>
      </c>
      <c r="AA1109"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10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13200</v>
      </c>
      <c r="AC1109" s="26">
        <f>IF(Carrier_2="ECLogistics",0.167,IF(Carrier_2="LogExpress",0.139,0.104))</f>
        <v>0.104</v>
      </c>
    </row>
    <row r="1110" ht="15.75" customHeight="1">
      <c r="A1110" s="4" t="s">
        <v>3219</v>
      </c>
      <c r="B1110" s="4" t="s">
        <v>3220</v>
      </c>
      <c r="C1110" s="4">
        <v>130116.0</v>
      </c>
      <c r="D1110" s="4" t="str">
        <f>HubVN_ID</f>
        <v>LECVNLB</v>
      </c>
      <c r="E1110" s="4">
        <v>1.0</v>
      </c>
      <c r="F1110" s="4">
        <v>1.3</v>
      </c>
      <c r="G1110" s="5" t="s">
        <v>3221</v>
      </c>
      <c r="H1110" s="4" t="s">
        <v>32</v>
      </c>
      <c r="I1110" s="6">
        <v>192800.0</v>
      </c>
      <c r="J1110" s="7">
        <v>44649.44097222222</v>
      </c>
      <c r="K1110" s="8">
        <v>44653.649305555555</v>
      </c>
      <c r="L1110" s="7">
        <v>44654.5875</v>
      </c>
      <c r="M1110" s="4"/>
      <c r="N1110" s="9" t="s">
        <v>33</v>
      </c>
      <c r="O1110" s="4">
        <v>0.0</v>
      </c>
      <c r="P1110" s="4" t="s">
        <v>34</v>
      </c>
      <c r="Q1110" s="10">
        <v>3.0</v>
      </c>
      <c r="R1110" s="11">
        <f>Enduser_Deliverytime-Order_Create_Time</f>
        <v>5.146527778</v>
      </c>
      <c r="S1110" s="11">
        <f>Enduser_Plan_Deliverytime-Order_Create_Time</f>
        <v>4.208333333</v>
      </c>
      <c r="T1110" s="11">
        <f>Enduser_Deliverytime-HubVN_Pickup_Time</f>
        <v>0.2034722222</v>
      </c>
      <c r="U1110" s="12">
        <f>HubVN_Receiving_Time-HubCN_Pickup_Time</f>
        <v>4.003472222</v>
      </c>
      <c r="V1110" s="12">
        <f>Plan_HubVN_Receiving_Time-Plan_HubCN_Pickup_Time</f>
        <v>3.001388889</v>
      </c>
      <c r="W1110" s="4" t="s">
        <v>120</v>
      </c>
      <c r="X1110" s="13" t="str">
        <f>IF(LEFT(Khu_Vực,4)="Quận","Quận","Huyện")</f>
        <v>Quận</v>
      </c>
      <c r="Y1110" s="13" t="str">
        <f>IFS(Grossweight&lt;=1,"A",AND(1&lt;Grossweight,Grossweight&lt;=2),"B",AND(2&lt;Grossweight,Grossweight&lt;=3),"C",AND(3&lt;Grossweight,Grossweight&lt;=4),"D",Grossweight&gt;=4,"E")</f>
        <v>B</v>
      </c>
      <c r="Z111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13000</v>
      </c>
      <c r="AA1110"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11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14300</v>
      </c>
      <c r="AC1110" s="14">
        <f>IF(Carrier_2="ECLogistics",0.167,IF(Carrier_2="LogExpress",0.139,0.104))</f>
        <v>0.104</v>
      </c>
    </row>
    <row r="1111" ht="15.75" customHeight="1">
      <c r="A1111" s="15" t="s">
        <v>3222</v>
      </c>
      <c r="B1111" s="15" t="s">
        <v>2291</v>
      </c>
      <c r="C1111" s="15">
        <v>130384.0</v>
      </c>
      <c r="D1111" s="15" t="str">
        <f>HubVN_ID</f>
        <v>LECVNLB</v>
      </c>
      <c r="E1111" s="15">
        <v>4.0</v>
      </c>
      <c r="F1111" s="15">
        <v>1.0</v>
      </c>
      <c r="G1111" s="16" t="s">
        <v>3223</v>
      </c>
      <c r="H1111" s="15" t="s">
        <v>32</v>
      </c>
      <c r="I1111" s="17">
        <v>121000.0</v>
      </c>
      <c r="J1111" s="18">
        <v>44647.72152777778</v>
      </c>
      <c r="K1111" s="19">
        <v>44652.40694444445</v>
      </c>
      <c r="L1111" s="18">
        <v>44653.419444444444</v>
      </c>
      <c r="M1111" s="15"/>
      <c r="N1111" s="21" t="s">
        <v>33</v>
      </c>
      <c r="O1111" s="15">
        <v>0.0</v>
      </c>
      <c r="P1111" s="15" t="s">
        <v>64</v>
      </c>
      <c r="Q1111" s="22">
        <v>3.0</v>
      </c>
      <c r="R1111" s="23">
        <f>Enduser_Deliverytime-Order_Create_Time</f>
        <v>5.697916667</v>
      </c>
      <c r="S1111" s="23">
        <f>Enduser_Plan_Deliverytime-Order_Create_Time</f>
        <v>4.685416667</v>
      </c>
      <c r="T1111" s="23">
        <f>Enduser_Deliverytime-HubVN_Pickup_Time</f>
        <v>0.08125</v>
      </c>
      <c r="U1111" s="24">
        <f>HubVN_Receiving_Time-HubCN_Pickup_Time</f>
        <v>3.004861111</v>
      </c>
      <c r="V1111" s="24">
        <f>Plan_HubVN_Receiving_Time-Plan_HubCN_Pickup_Time</f>
        <v>1.504166667</v>
      </c>
      <c r="W1111" s="15" t="s">
        <v>124</v>
      </c>
      <c r="X1111" s="25" t="str">
        <f>IF(LEFT(Khu_Vực,4)="Quận","Quận","Huyện")</f>
        <v>Quận</v>
      </c>
      <c r="Y1111" s="25" t="str">
        <f>IFS(Grossweight&lt;=1,"A",AND(1&lt;Grossweight,Grossweight&lt;=2),"B",AND(2&lt;Grossweight,Grossweight&lt;=3),"C",AND(3&lt;Grossweight,Grossweight&lt;=4),"D",Grossweight&gt;=4,"E")</f>
        <v>A</v>
      </c>
      <c r="Z111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11000</v>
      </c>
      <c r="AA1111"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11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1111" s="26">
        <f>IF(Carrier_2="ECLogistics",0.167,IF(Carrier_2="LogExpress",0.139,0.104))</f>
        <v>0.139</v>
      </c>
    </row>
    <row r="1112" ht="15.75" customHeight="1">
      <c r="A1112" s="4" t="s">
        <v>3224</v>
      </c>
      <c r="B1112" s="4" t="s">
        <v>3225</v>
      </c>
      <c r="C1112" s="4">
        <v>130317.0</v>
      </c>
      <c r="D1112" s="4" t="str">
        <f>HubVN_ID</f>
        <v>LECVNLB</v>
      </c>
      <c r="E1112" s="4">
        <v>4.0</v>
      </c>
      <c r="F1112" s="4">
        <v>3.0</v>
      </c>
      <c r="G1112" s="5" t="s">
        <v>3226</v>
      </c>
      <c r="H1112" s="4" t="s">
        <v>32</v>
      </c>
      <c r="I1112" s="6">
        <v>378000.0</v>
      </c>
      <c r="J1112" s="7">
        <v>44646.64791666667</v>
      </c>
      <c r="K1112" s="8">
        <v>44653.669444444444</v>
      </c>
      <c r="L1112" s="7">
        <v>44654.805555555555</v>
      </c>
      <c r="M1112" s="4"/>
      <c r="N1112" s="9" t="s">
        <v>33</v>
      </c>
      <c r="O1112" s="4">
        <v>0.0</v>
      </c>
      <c r="P1112" s="4" t="s">
        <v>40</v>
      </c>
      <c r="Q1112" s="10">
        <v>1.0</v>
      </c>
      <c r="R1112" s="11">
        <f>Enduser_Deliverytime-Order_Create_Time</f>
        <v>8.157638889</v>
      </c>
      <c r="S1112" s="11">
        <f>Enduser_Plan_Deliverytime-Order_Create_Time</f>
        <v>7.021527778</v>
      </c>
      <c r="T1112" s="11">
        <f>Enduser_Deliverytime-HubVN_Pickup_Time</f>
        <v>0.1708333333</v>
      </c>
      <c r="U1112" s="12">
        <f>HubVN_Receiving_Time-HubCN_Pickup_Time</f>
        <v>3.503472222</v>
      </c>
      <c r="V1112" s="12">
        <f>Plan_HubVN_Receiving_Time-Plan_HubCN_Pickup_Time</f>
        <v>3.504861111</v>
      </c>
      <c r="W1112" s="4" t="s">
        <v>97</v>
      </c>
      <c r="X1112" s="13" t="str">
        <f>IF(LEFT(Khu_Vực,4)="Quận","Quận","Huyện")</f>
        <v>Quận</v>
      </c>
      <c r="Y1112" s="13" t="str">
        <f>IFS(Grossweight&lt;=1,"A",AND(1&lt;Grossweight,Grossweight&lt;=2),"B",AND(2&lt;Grossweight,Grossweight&lt;=3),"C",AND(3&lt;Grossweight,Grossweight&lt;=4),"D",Grossweight&gt;=4,"E")</f>
        <v>C</v>
      </c>
      <c r="Z111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60000</v>
      </c>
      <c r="AA1112"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11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30000</v>
      </c>
      <c r="AC1112" s="14">
        <f>IF(Carrier_2="ECLogistics",0.167,IF(Carrier_2="LogExpress",0.139,0.104))</f>
        <v>0.167</v>
      </c>
    </row>
    <row r="1113" ht="15.75" customHeight="1">
      <c r="A1113" s="15" t="s">
        <v>3227</v>
      </c>
      <c r="B1113" s="15" t="s">
        <v>1291</v>
      </c>
      <c r="C1113" s="15">
        <v>130405.0</v>
      </c>
      <c r="D1113" s="15" t="str">
        <f>HubVN_ID</f>
        <v>LECVNLB</v>
      </c>
      <c r="E1113" s="15">
        <v>5.0</v>
      </c>
      <c r="F1113" s="15">
        <v>1.5</v>
      </c>
      <c r="G1113" s="16" t="s">
        <v>3228</v>
      </c>
      <c r="H1113" s="15" t="s">
        <v>32</v>
      </c>
      <c r="I1113" s="17">
        <v>566500.0</v>
      </c>
      <c r="J1113" s="18">
        <v>44647.71666666667</v>
      </c>
      <c r="K1113" s="19">
        <v>44653.67152777778</v>
      </c>
      <c r="L1113" s="18">
        <v>44654.583333333336</v>
      </c>
      <c r="M1113" s="15"/>
      <c r="N1113" s="21" t="s">
        <v>33</v>
      </c>
      <c r="O1113" s="15">
        <v>0.0</v>
      </c>
      <c r="P1113" s="15" t="s">
        <v>34</v>
      </c>
      <c r="Q1113" s="22">
        <v>2.0</v>
      </c>
      <c r="R1113" s="23">
        <f>Enduser_Deliverytime-Order_Create_Time</f>
        <v>6.866666667</v>
      </c>
      <c r="S1113" s="23">
        <f>Enduser_Plan_Deliverytime-Order_Create_Time</f>
        <v>5.954861111</v>
      </c>
      <c r="T1113" s="23">
        <f>Enduser_Deliverytime-HubVN_Pickup_Time</f>
        <v>0.2041666667</v>
      </c>
      <c r="U1113" s="24">
        <f>HubVN_Receiving_Time-HubCN_Pickup_Time</f>
        <v>4.003472222</v>
      </c>
      <c r="V1113" s="24">
        <f>Plan_HubVN_Receiving_Time-Plan_HubCN_Pickup_Time</f>
        <v>1.500694444</v>
      </c>
      <c r="W1113" s="15" t="s">
        <v>120</v>
      </c>
      <c r="X1113" s="25" t="str">
        <f>IF(LEFT(Khu_Vực,4)="Quận","Quận","Huyện")</f>
        <v>Quận</v>
      </c>
      <c r="Y1113" s="25" t="str">
        <f>IFS(Grossweight&lt;=1,"A",AND(1&lt;Grossweight,Grossweight&lt;=2),"B",AND(2&lt;Grossweight,Grossweight&lt;=3),"C",AND(3&lt;Grossweight,Grossweight&lt;=4),"D",Grossweight&gt;=4,"E")</f>
        <v>B</v>
      </c>
      <c r="Z111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15000</v>
      </c>
      <c r="AA1113"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11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16500</v>
      </c>
      <c r="AC1113" s="26">
        <f>IF(Carrier_2="ECLogistics",0.167,IF(Carrier_2="LogExpress",0.139,0.104))</f>
        <v>0.104</v>
      </c>
    </row>
    <row r="1114" ht="15.75" customHeight="1">
      <c r="A1114" s="4" t="s">
        <v>3229</v>
      </c>
      <c r="B1114" s="4" t="s">
        <v>3230</v>
      </c>
      <c r="C1114" s="4">
        <v>130025.0</v>
      </c>
      <c r="D1114" s="4" t="str">
        <f>HubVN_ID</f>
        <v>LECVNTL</v>
      </c>
      <c r="E1114" s="4">
        <v>2.0</v>
      </c>
      <c r="F1114" s="4">
        <v>3.4</v>
      </c>
      <c r="G1114" s="5" t="s">
        <v>3231</v>
      </c>
      <c r="H1114" s="4" t="s">
        <v>32</v>
      </c>
      <c r="I1114" s="6">
        <v>145.0</v>
      </c>
      <c r="J1114" s="7">
        <v>44649.13680555556</v>
      </c>
      <c r="K1114" s="8">
        <v>44654.402083333334</v>
      </c>
      <c r="L1114" s="7">
        <v>44655.45208333333</v>
      </c>
      <c r="M1114" s="4"/>
      <c r="N1114" s="9" t="s">
        <v>33</v>
      </c>
      <c r="O1114" s="4">
        <v>0.0</v>
      </c>
      <c r="P1114" s="4" t="s">
        <v>64</v>
      </c>
      <c r="Q1114" s="10">
        <v>2.0</v>
      </c>
      <c r="R1114" s="11">
        <f>Enduser_Deliverytime-Order_Create_Time</f>
        <v>6.315277778</v>
      </c>
      <c r="S1114" s="11">
        <f>Enduser_Plan_Deliverytime-Order_Create_Time</f>
        <v>5.265277778</v>
      </c>
      <c r="T1114" s="11">
        <f>Enduser_Deliverytime-HubVN_Pickup_Time</f>
        <v>0.07847222222</v>
      </c>
      <c r="U1114" s="12">
        <f>HubVN_Receiving_Time-HubCN_Pickup_Time</f>
        <v>3.004166667</v>
      </c>
      <c r="V1114" s="12">
        <f>Plan_HubVN_Receiving_Time-Plan_HubCN_Pickup_Time</f>
        <v>2.001388889</v>
      </c>
      <c r="W1114" s="4" t="s">
        <v>49</v>
      </c>
      <c r="X1114" s="13" t="str">
        <f>IF(LEFT(Khu_Vực,4)="Quận","Quận","Huyện")</f>
        <v>Quận</v>
      </c>
      <c r="Y1114" s="13" t="str">
        <f>IFS(Grossweight&lt;=1,"A",AND(1&lt;Grossweight,Grossweight&lt;=2),"B",AND(2&lt;Grossweight,Grossweight&lt;=3),"C",AND(3&lt;Grossweight,Grossweight&lt;=4),"D",Grossweight&gt;=4,"E")</f>
        <v>D</v>
      </c>
      <c r="Z111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66400</v>
      </c>
      <c r="AA111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11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34000</v>
      </c>
      <c r="AC1114" s="14">
        <f>IF(Carrier_2="ECLogistics",0.167,IF(Carrier_2="LogExpress",0.139,0.104))</f>
        <v>0.167</v>
      </c>
    </row>
    <row r="1115" ht="15.75" customHeight="1">
      <c r="A1115" s="15" t="s">
        <v>3232</v>
      </c>
      <c r="B1115" s="15" t="s">
        <v>3233</v>
      </c>
      <c r="C1115" s="15">
        <v>130045.0</v>
      </c>
      <c r="D1115" s="15" t="str">
        <f>HubVN_ID</f>
        <v>LECVNTL</v>
      </c>
      <c r="E1115" s="15">
        <v>1.0</v>
      </c>
      <c r="F1115" s="15">
        <v>2.4</v>
      </c>
      <c r="G1115" s="16" t="s">
        <v>3234</v>
      </c>
      <c r="H1115" s="15" t="s">
        <v>32</v>
      </c>
      <c r="I1115" s="17">
        <v>145500.0</v>
      </c>
      <c r="J1115" s="18">
        <v>44649.120833333334</v>
      </c>
      <c r="K1115" s="19">
        <v>44654.40625</v>
      </c>
      <c r="L1115" s="18">
        <v>44655.43263888889</v>
      </c>
      <c r="M1115" s="15"/>
      <c r="N1115" s="21" t="s">
        <v>33</v>
      </c>
      <c r="O1115" s="15">
        <v>0.0</v>
      </c>
      <c r="P1115" s="15" t="s">
        <v>64</v>
      </c>
      <c r="Q1115" s="22">
        <v>2.0</v>
      </c>
      <c r="R1115" s="23">
        <f>Enduser_Deliverytime-Order_Create_Time</f>
        <v>6.311805556</v>
      </c>
      <c r="S1115" s="23">
        <f>Enduser_Plan_Deliverytime-Order_Create_Time</f>
        <v>5.285416667</v>
      </c>
      <c r="T1115" s="23">
        <f>Enduser_Deliverytime-HubVN_Pickup_Time</f>
        <v>0.08125</v>
      </c>
      <c r="U1115" s="24">
        <f>HubVN_Receiving_Time-HubCN_Pickup_Time</f>
        <v>3.00625</v>
      </c>
      <c r="V1115" s="24">
        <f>Plan_HubVN_Receiving_Time-Plan_HubCN_Pickup_Time</f>
        <v>1.502777778</v>
      </c>
      <c r="W1115" s="15" t="s">
        <v>49</v>
      </c>
      <c r="X1115" s="25" t="str">
        <f>IF(LEFT(Khu_Vực,4)="Quận","Quận","Huyện")</f>
        <v>Quận</v>
      </c>
      <c r="Y1115" s="25" t="str">
        <f>IFS(Grossweight&lt;=1,"A",AND(1&lt;Grossweight,Grossweight&lt;=2),"B",AND(2&lt;Grossweight,Grossweight&lt;=3),"C",AND(3&lt;Grossweight,Grossweight&lt;=4),"D",Grossweight&gt;=4,"E")</f>
        <v>C</v>
      </c>
      <c r="Z111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60400</v>
      </c>
      <c r="AA111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11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24000</v>
      </c>
      <c r="AC1115" s="26">
        <f>IF(Carrier_2="ECLogistics",0.167,IF(Carrier_2="LogExpress",0.139,0.104))</f>
        <v>0.167</v>
      </c>
    </row>
    <row r="1116" ht="15.75" customHeight="1">
      <c r="A1116" s="4" t="s">
        <v>3235</v>
      </c>
      <c r="B1116" s="4" t="s">
        <v>3236</v>
      </c>
      <c r="C1116" s="4">
        <v>130004.0</v>
      </c>
      <c r="D1116" s="4" t="str">
        <f>HubVN_ID</f>
        <v>LECVNTL</v>
      </c>
      <c r="E1116" s="4">
        <v>3.0</v>
      </c>
      <c r="F1116" s="4">
        <v>1.0</v>
      </c>
      <c r="G1116" s="5" t="s">
        <v>3237</v>
      </c>
      <c r="H1116" s="4" t="s">
        <v>32</v>
      </c>
      <c r="I1116" s="6">
        <v>29000.0</v>
      </c>
      <c r="J1116" s="7">
        <v>44647.339583333334</v>
      </c>
      <c r="K1116" s="8">
        <v>44652.413194444445</v>
      </c>
      <c r="L1116" s="7">
        <v>44652.65</v>
      </c>
      <c r="M1116" s="4"/>
      <c r="N1116" s="9" t="s">
        <v>33</v>
      </c>
      <c r="O1116" s="4">
        <v>0.0</v>
      </c>
      <c r="P1116" s="4" t="s">
        <v>40</v>
      </c>
      <c r="Q1116" s="10">
        <v>3.0</v>
      </c>
      <c r="R1116" s="11">
        <f>Enduser_Deliverytime-Order_Create_Time</f>
        <v>5.310416667</v>
      </c>
      <c r="S1116" s="11">
        <f>Enduser_Plan_Deliverytime-Order_Create_Time</f>
        <v>5.073611111</v>
      </c>
      <c r="T1116" s="11">
        <f>Enduser_Deliverytime-HubVN_Pickup_Time</f>
        <v>0.09097222222</v>
      </c>
      <c r="U1116" s="12">
        <f>HubVN_Receiving_Time-HubCN_Pickup_Time</f>
        <v>2.503472222</v>
      </c>
      <c r="V1116" s="12">
        <f>Plan_HubVN_Receiving_Time-Plan_HubCN_Pickup_Time</f>
        <v>1.502777778</v>
      </c>
      <c r="W1116" s="4" t="s">
        <v>41</v>
      </c>
      <c r="X1116" s="13" t="str">
        <f>IF(LEFT(Khu_Vực,4)="Quận","Quận","Huyện")</f>
        <v>Huyện</v>
      </c>
      <c r="Y1116" s="13" t="str">
        <f>IFS(Grossweight&lt;=1,"A",AND(1&lt;Grossweight,Grossweight&lt;=2),"B",AND(2&lt;Grossweight,Grossweight&lt;=3),"C",AND(3&lt;Grossweight,Grossweight&lt;=4),"D",Grossweight&gt;=4,"E")</f>
        <v>A</v>
      </c>
      <c r="Z111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25000</v>
      </c>
      <c r="AA111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11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10000</v>
      </c>
      <c r="AC1116" s="14">
        <f>IF(Carrier_2="ECLogistics",0.167,IF(Carrier_2="LogExpress",0.139,0.104))</f>
        <v>0.167</v>
      </c>
    </row>
    <row r="1117" ht="15.75" customHeight="1">
      <c r="A1117" s="15" t="s">
        <v>3238</v>
      </c>
      <c r="B1117" s="15" t="s">
        <v>3239</v>
      </c>
      <c r="C1117" s="15">
        <v>130336.0</v>
      </c>
      <c r="D1117" s="15" t="str">
        <f>HubVN_ID</f>
        <v>LECVNTL</v>
      </c>
      <c r="E1117" s="15">
        <v>5.0</v>
      </c>
      <c r="F1117" s="15">
        <v>3.0</v>
      </c>
      <c r="G1117" s="16" t="s">
        <v>3240</v>
      </c>
      <c r="H1117" s="15" t="s">
        <v>32</v>
      </c>
      <c r="I1117" s="17">
        <v>129766.0</v>
      </c>
      <c r="J1117" s="18">
        <v>44646.634722222225</v>
      </c>
      <c r="K1117" s="19">
        <v>44651.39722222222</v>
      </c>
      <c r="L1117" s="18">
        <v>44652.430555555555</v>
      </c>
      <c r="M1117" s="15"/>
      <c r="N1117" s="21" t="s">
        <v>33</v>
      </c>
      <c r="O1117" s="15">
        <v>0.0</v>
      </c>
      <c r="P1117" s="15" t="s">
        <v>64</v>
      </c>
      <c r="Q1117" s="22">
        <v>3.0</v>
      </c>
      <c r="R1117" s="23">
        <f>Enduser_Deliverytime-Order_Create_Time</f>
        <v>5.795833333</v>
      </c>
      <c r="S1117" s="23">
        <f>Enduser_Plan_Deliverytime-Order_Create_Time</f>
        <v>4.7625</v>
      </c>
      <c r="T1117" s="23">
        <f>Enduser_Deliverytime-HubVN_Pickup_Time</f>
        <v>0.07777777778</v>
      </c>
      <c r="U1117" s="24">
        <f>HubVN_Receiving_Time-HubCN_Pickup_Time</f>
        <v>5.004166667</v>
      </c>
      <c r="V1117" s="24">
        <f>Plan_HubVN_Receiving_Time-Plan_HubCN_Pickup_Time</f>
        <v>3.000694444</v>
      </c>
      <c r="W1117" s="15" t="s">
        <v>49</v>
      </c>
      <c r="X1117" s="25" t="str">
        <f>IF(LEFT(Khu_Vực,4)="Quận","Quận","Huyện")</f>
        <v>Quận</v>
      </c>
      <c r="Y1117" s="25" t="str">
        <f>IFS(Grossweight&lt;=1,"A",AND(1&lt;Grossweight,Grossweight&lt;=2),"B",AND(2&lt;Grossweight,Grossweight&lt;=3),"C",AND(3&lt;Grossweight,Grossweight&lt;=4),"D",Grossweight&gt;=4,"E")</f>
        <v>C</v>
      </c>
      <c r="Z111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64000</v>
      </c>
      <c r="AA1117"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11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30000</v>
      </c>
      <c r="AC1117" s="26">
        <f>IF(Carrier_2="ECLogistics",0.167,IF(Carrier_2="LogExpress",0.139,0.104))</f>
        <v>0.167</v>
      </c>
    </row>
    <row r="1118" ht="15.75" customHeight="1">
      <c r="A1118" s="4" t="s">
        <v>3241</v>
      </c>
      <c r="B1118" s="4" t="s">
        <v>3242</v>
      </c>
      <c r="C1118" s="4">
        <v>130100.0</v>
      </c>
      <c r="D1118" s="4" t="str">
        <f>HubVN_ID</f>
        <v>LECVNLB</v>
      </c>
      <c r="E1118" s="4">
        <v>1.0</v>
      </c>
      <c r="F1118" s="4">
        <v>2.8</v>
      </c>
      <c r="G1118" s="5" t="s">
        <v>3243</v>
      </c>
      <c r="H1118" s="4" t="s">
        <v>32</v>
      </c>
      <c r="I1118" s="6">
        <v>99000.0</v>
      </c>
      <c r="J1118" s="7">
        <v>44647.729166666664</v>
      </c>
      <c r="K1118" s="8">
        <v>44654.65902777778</v>
      </c>
      <c r="L1118" s="7">
        <v>44654.86388888889</v>
      </c>
      <c r="M1118" s="4"/>
      <c r="N1118" s="9" t="s">
        <v>33</v>
      </c>
      <c r="O1118" s="4">
        <v>0.0</v>
      </c>
      <c r="P1118" s="4" t="s">
        <v>34</v>
      </c>
      <c r="Q1118" s="10">
        <v>1.0</v>
      </c>
      <c r="R1118" s="11">
        <f>Enduser_Deliverytime-Order_Create_Time</f>
        <v>7.134722222</v>
      </c>
      <c r="S1118" s="11">
        <f>Enduser_Plan_Deliverytime-Order_Create_Time</f>
        <v>6.929861111</v>
      </c>
      <c r="T1118" s="11">
        <f>Enduser_Deliverytime-HubVN_Pickup_Time</f>
        <v>0.24375</v>
      </c>
      <c r="U1118" s="12">
        <f>HubVN_Receiving_Time-HubCN_Pickup_Time</f>
        <v>1.834027778</v>
      </c>
      <c r="V1118" s="12">
        <f>Plan_HubVN_Receiving_Time-Plan_HubCN_Pickup_Time</f>
        <v>3.500694444</v>
      </c>
      <c r="W1118" s="4" t="s">
        <v>97</v>
      </c>
      <c r="X1118" s="13" t="str">
        <f>IF(LEFT(Khu_Vực,4)="Quận","Quận","Huyện")</f>
        <v>Quận</v>
      </c>
      <c r="Y1118" s="13" t="str">
        <f>IFS(Grossweight&lt;=1,"A",AND(1&lt;Grossweight,Grossweight&lt;=2),"B",AND(2&lt;Grossweight,Grossweight&lt;=3),"C",AND(3&lt;Grossweight,Grossweight&lt;=4),"D",Grossweight&gt;=4,"E")</f>
        <v>C</v>
      </c>
      <c r="Z111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28000</v>
      </c>
      <c r="AA111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11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28000</v>
      </c>
      <c r="AC1118" s="14">
        <f>IF(Carrier_2="ECLogistics",0.167,IF(Carrier_2="LogExpress",0.139,0.104))</f>
        <v>0.167</v>
      </c>
    </row>
    <row r="1119" ht="15.75" customHeight="1">
      <c r="A1119" s="15" t="s">
        <v>3244</v>
      </c>
      <c r="B1119" s="15" t="s">
        <v>3245</v>
      </c>
      <c r="C1119" s="15">
        <v>130435.0</v>
      </c>
      <c r="D1119" s="15" t="str">
        <f>HubVN_ID</f>
        <v>LECVNLB</v>
      </c>
      <c r="E1119" s="15">
        <v>4.0</v>
      </c>
      <c r="F1119" s="15">
        <v>3.9</v>
      </c>
      <c r="G1119" s="16" t="s">
        <v>3246</v>
      </c>
      <c r="H1119" s="15" t="s">
        <v>53</v>
      </c>
      <c r="I1119" s="17">
        <v>0.0</v>
      </c>
      <c r="J1119" s="18">
        <v>44649.82986111111</v>
      </c>
      <c r="K1119" s="19">
        <v>44654.660416666666</v>
      </c>
      <c r="L1119" s="18">
        <v>44655.73055555556</v>
      </c>
      <c r="M1119" s="15"/>
      <c r="N1119" s="21" t="s">
        <v>33</v>
      </c>
      <c r="O1119" s="15">
        <v>0.0</v>
      </c>
      <c r="P1119" s="15" t="s">
        <v>34</v>
      </c>
      <c r="Q1119" s="22">
        <v>3.0</v>
      </c>
      <c r="R1119" s="23">
        <f>Enduser_Deliverytime-Order_Create_Time</f>
        <v>5.900694444</v>
      </c>
      <c r="S1119" s="23">
        <f>Enduser_Plan_Deliverytime-Order_Create_Time</f>
        <v>4.830555556</v>
      </c>
      <c r="T1119" s="23">
        <f>Enduser_Deliverytime-HubVN_Pickup_Time</f>
        <v>0.08055555556</v>
      </c>
      <c r="U1119" s="24">
        <f>HubVN_Receiving_Time-HubCN_Pickup_Time</f>
        <v>3.005555556</v>
      </c>
      <c r="V1119" s="24">
        <f>Plan_HubVN_Receiving_Time-Plan_HubCN_Pickup_Time</f>
        <v>3.502777778</v>
      </c>
      <c r="W1119" s="15" t="s">
        <v>97</v>
      </c>
      <c r="X1119" s="25" t="str">
        <f>IF(LEFT(Khu_Vực,4)="Quận","Quận","Huyện")</f>
        <v>Quận</v>
      </c>
      <c r="Y1119" s="25" t="str">
        <f>IFS(Grossweight&lt;=1,"A",AND(1&lt;Grossweight,Grossweight&lt;=2),"B",AND(2&lt;Grossweight,Grossweight&lt;=3),"C",AND(3&lt;Grossweight,Grossweight&lt;=4),"D",Grossweight&gt;=4,"E")</f>
        <v>D</v>
      </c>
      <c r="Z111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39000</v>
      </c>
      <c r="AA111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11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39000</v>
      </c>
      <c r="AC1119" s="26">
        <f>IF(Carrier_2="ECLogistics",0.167,IF(Carrier_2="LogExpress",0.139,0.104))</f>
        <v>0.167</v>
      </c>
    </row>
    <row r="1120" ht="15.75" customHeight="1">
      <c r="A1120" s="4" t="s">
        <v>3247</v>
      </c>
      <c r="B1120" s="4" t="s">
        <v>3248</v>
      </c>
      <c r="C1120" s="4">
        <v>130442.0</v>
      </c>
      <c r="D1120" s="4" t="str">
        <f>HubVN_ID</f>
        <v>LECVNLB</v>
      </c>
      <c r="E1120" s="4">
        <v>4.0</v>
      </c>
      <c r="F1120" s="4">
        <v>2.5</v>
      </c>
      <c r="G1120" s="5" t="s">
        <v>3249</v>
      </c>
      <c r="H1120" s="4" t="s">
        <v>32</v>
      </c>
      <c r="I1120" s="6">
        <v>11000.0</v>
      </c>
      <c r="J1120" s="7">
        <v>44646.72361111111</v>
      </c>
      <c r="K1120" s="8">
        <v>44652.65416666667</v>
      </c>
      <c r="L1120" s="7">
        <v>44653.59583333333</v>
      </c>
      <c r="M1120" s="4"/>
      <c r="N1120" s="9" t="s">
        <v>33</v>
      </c>
      <c r="O1120" s="4">
        <v>0.0</v>
      </c>
      <c r="P1120" s="4" t="s">
        <v>34</v>
      </c>
      <c r="Q1120" s="10">
        <v>2.0</v>
      </c>
      <c r="R1120" s="11">
        <f>Enduser_Deliverytime-Order_Create_Time</f>
        <v>6.872222222</v>
      </c>
      <c r="S1120" s="11">
        <f>Enduser_Plan_Deliverytime-Order_Create_Time</f>
        <v>5.930555556</v>
      </c>
      <c r="T1120" s="11">
        <f>Enduser_Deliverytime-HubVN_Pickup_Time</f>
        <v>0.2034722222</v>
      </c>
      <c r="U1120" s="12">
        <f>HubVN_Receiving_Time-HubCN_Pickup_Time</f>
        <v>3.004861111</v>
      </c>
      <c r="V1120" s="12">
        <f>Plan_HubVN_Receiving_Time-Plan_HubCN_Pickup_Time</f>
        <v>2.00625</v>
      </c>
      <c r="W1120" s="4" t="s">
        <v>124</v>
      </c>
      <c r="X1120" s="13" t="str">
        <f>IF(LEFT(Khu_Vực,4)="Quận","Quận","Huyện")</f>
        <v>Quận</v>
      </c>
      <c r="Y1120" s="13" t="str">
        <f>IFS(Grossweight&lt;=1,"A",AND(1&lt;Grossweight,Grossweight&lt;=2),"B",AND(2&lt;Grossweight,Grossweight&lt;=3),"C",AND(3&lt;Grossweight,Grossweight&lt;=4),"D",Grossweight&gt;=4,"E")</f>
        <v>C</v>
      </c>
      <c r="Z112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25000</v>
      </c>
      <c r="AA112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12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25000</v>
      </c>
      <c r="AC1120" s="14">
        <f>IF(Carrier_2="ECLogistics",0.167,IF(Carrier_2="LogExpress",0.139,0.104))</f>
        <v>0.167</v>
      </c>
    </row>
    <row r="1121" ht="15.75" customHeight="1">
      <c r="A1121" s="15" t="s">
        <v>3250</v>
      </c>
      <c r="B1121" s="15" t="s">
        <v>3251</v>
      </c>
      <c r="C1121" s="15">
        <v>130356.0</v>
      </c>
      <c r="D1121" s="15" t="str">
        <f>HubVN_ID</f>
        <v>LECVNLB</v>
      </c>
      <c r="E1121" s="15">
        <v>1.0</v>
      </c>
      <c r="F1121" s="15">
        <v>4.0</v>
      </c>
      <c r="G1121" s="16" t="s">
        <v>3252</v>
      </c>
      <c r="H1121" s="15" t="s">
        <v>32</v>
      </c>
      <c r="I1121" s="17">
        <v>151800.0</v>
      </c>
      <c r="J1121" s="18">
        <v>44647.37847222222</v>
      </c>
      <c r="K1121" s="19">
        <v>44652.49930555555</v>
      </c>
      <c r="L1121" s="18">
        <v>44652.6625</v>
      </c>
      <c r="M1121" s="15"/>
      <c r="N1121" s="21" t="s">
        <v>33</v>
      </c>
      <c r="O1121" s="15">
        <v>0.0</v>
      </c>
      <c r="P1121" s="15" t="s">
        <v>40</v>
      </c>
      <c r="Q1121" s="22">
        <v>3.0</v>
      </c>
      <c r="R1121" s="23">
        <f>Enduser_Deliverytime-Order_Create_Time</f>
        <v>5.284027778</v>
      </c>
      <c r="S1121" s="23">
        <f>Enduser_Plan_Deliverytime-Order_Create_Time</f>
        <v>5.120833333</v>
      </c>
      <c r="T1121" s="23">
        <f>Enduser_Deliverytime-HubVN_Pickup_Time</f>
        <v>0.09166666667</v>
      </c>
      <c r="U1121" s="24">
        <f>HubVN_Receiving_Time-HubCN_Pickup_Time</f>
        <v>3.00625</v>
      </c>
      <c r="V1121" s="24">
        <f>Plan_HubVN_Receiving_Time-Plan_HubCN_Pickup_Time</f>
        <v>3.002777778</v>
      </c>
      <c r="W1121" s="15" t="s">
        <v>787</v>
      </c>
      <c r="X1121" s="25" t="str">
        <f>IF(LEFT(Khu_Vực,4)="Quận","Quận","Huyện")</f>
        <v>Huyện</v>
      </c>
      <c r="Y1121" s="25" t="str">
        <f>IFS(Grossweight&lt;=1,"A",AND(1&lt;Grossweight,Grossweight&lt;=2),"B",AND(2&lt;Grossweight,Grossweight&lt;=3),"C",AND(3&lt;Grossweight,Grossweight&lt;=4),"D",Grossweight&gt;=4,"E")</f>
        <v>D</v>
      </c>
      <c r="Z112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80000</v>
      </c>
      <c r="AA112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12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40000</v>
      </c>
      <c r="AC1121" s="26">
        <f>IF(Carrier_2="ECLogistics",0.167,IF(Carrier_2="LogExpress",0.139,0.104))</f>
        <v>0.167</v>
      </c>
    </row>
    <row r="1122" ht="15.75" customHeight="1">
      <c r="A1122" s="4" t="s">
        <v>3253</v>
      </c>
      <c r="B1122" s="4" t="s">
        <v>3254</v>
      </c>
      <c r="C1122" s="4">
        <v>130460.0</v>
      </c>
      <c r="D1122" s="4" t="str">
        <f>HubVN_ID</f>
        <v>LECVNTL</v>
      </c>
      <c r="E1122" s="4">
        <v>1.0</v>
      </c>
      <c r="F1122" s="4">
        <v>1.0</v>
      </c>
      <c r="G1122" s="5" t="s">
        <v>3255</v>
      </c>
      <c r="H1122" s="4" t="s">
        <v>53</v>
      </c>
      <c r="I1122" s="6">
        <v>0.0</v>
      </c>
      <c r="J1122" s="7">
        <v>44647.626388888886</v>
      </c>
      <c r="K1122" s="8">
        <v>44651.626388888886</v>
      </c>
      <c r="L1122" s="7">
        <v>44657.60138888889</v>
      </c>
      <c r="M1122" s="4"/>
      <c r="N1122" s="9" t="s">
        <v>33</v>
      </c>
      <c r="O1122" s="4">
        <v>0.0</v>
      </c>
      <c r="P1122" s="4" t="s">
        <v>34</v>
      </c>
      <c r="Q1122" s="10">
        <v>3.0</v>
      </c>
      <c r="R1122" s="11">
        <f>Enduser_Deliverytime-Order_Create_Time</f>
        <v>9.975</v>
      </c>
      <c r="S1122" s="11">
        <f>Enduser_Plan_Deliverytime-Order_Create_Time</f>
        <v>4</v>
      </c>
      <c r="T1122" s="11">
        <f>Enduser_Deliverytime-HubVN_Pickup_Time</f>
        <v>0.20625</v>
      </c>
      <c r="U1122" s="12">
        <f>HubVN_Receiving_Time-HubCN_Pickup_Time</f>
        <v>7.004861111</v>
      </c>
      <c r="V1122" s="12">
        <f>Plan_HubVN_Receiving_Time-Plan_HubCN_Pickup_Time</f>
        <v>2.003472222</v>
      </c>
      <c r="W1122" s="4" t="s">
        <v>41</v>
      </c>
      <c r="X1122" s="13" t="str">
        <f>IF(LEFT(Khu_Vực,4)="Quận","Quận","Huyện")</f>
        <v>Huyện</v>
      </c>
      <c r="Y1122" s="13" t="str">
        <f>IFS(Grossweight&lt;=1,"A",AND(1&lt;Grossweight,Grossweight&lt;=2),"B",AND(2&lt;Grossweight,Grossweight&lt;=3),"C",AND(3&lt;Grossweight,Grossweight&lt;=4),"D",Grossweight&gt;=4,"E")</f>
        <v>A</v>
      </c>
      <c r="Z112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10000</v>
      </c>
      <c r="AA1122"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12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10000</v>
      </c>
      <c r="AC1122" s="14">
        <f>IF(Carrier_2="ECLogistics",0.167,IF(Carrier_2="LogExpress",0.139,0.104))</f>
        <v>0.167</v>
      </c>
    </row>
    <row r="1123" ht="15.75" customHeight="1">
      <c r="A1123" s="15" t="s">
        <v>3256</v>
      </c>
      <c r="B1123" s="15" t="s">
        <v>343</v>
      </c>
      <c r="C1123" s="15">
        <v>130197.0</v>
      </c>
      <c r="D1123" s="15" t="str">
        <f>HubVN_ID</f>
        <v>LECVNTL</v>
      </c>
      <c r="E1123" s="15">
        <v>4.0</v>
      </c>
      <c r="F1123" s="15">
        <v>1.3</v>
      </c>
      <c r="G1123" s="16" t="s">
        <v>3257</v>
      </c>
      <c r="H1123" s="15" t="s">
        <v>53</v>
      </c>
      <c r="I1123" s="17">
        <v>0.0</v>
      </c>
      <c r="J1123" s="18">
        <v>44649.12013888889</v>
      </c>
      <c r="K1123" s="19">
        <v>44654.40347222222</v>
      </c>
      <c r="L1123" s="18">
        <v>44655.59027777778</v>
      </c>
      <c r="M1123" s="15"/>
      <c r="N1123" s="21" t="s">
        <v>33</v>
      </c>
      <c r="O1123" s="15">
        <v>0.0</v>
      </c>
      <c r="P1123" s="15" t="s">
        <v>34</v>
      </c>
      <c r="Q1123" s="22">
        <v>2.0</v>
      </c>
      <c r="R1123" s="23">
        <f>Enduser_Deliverytime-Order_Create_Time</f>
        <v>6.470138889</v>
      </c>
      <c r="S1123" s="23">
        <f>Enduser_Plan_Deliverytime-Order_Create_Time</f>
        <v>5.283333333</v>
      </c>
      <c r="T1123" s="23">
        <f>Enduser_Deliverytime-HubVN_Pickup_Time</f>
        <v>0.20625</v>
      </c>
      <c r="U1123" s="24">
        <f>HubVN_Receiving_Time-HubCN_Pickup_Time</f>
        <v>3.000694444</v>
      </c>
      <c r="V1123" s="24">
        <f>Plan_HubVN_Receiving_Time-Plan_HubCN_Pickup_Time</f>
        <v>3.503472222</v>
      </c>
      <c r="W1123" s="15" t="s">
        <v>49</v>
      </c>
      <c r="X1123" s="25" t="str">
        <f>IF(LEFT(Khu_Vực,4)="Quận","Quận","Huyện")</f>
        <v>Quận</v>
      </c>
      <c r="Y1123" s="25" t="str">
        <f>IFS(Grossweight&lt;=1,"A",AND(1&lt;Grossweight,Grossweight&lt;=2),"B",AND(2&lt;Grossweight,Grossweight&lt;=3),"C",AND(3&lt;Grossweight,Grossweight&lt;=4),"D",Grossweight&gt;=4,"E")</f>
        <v>B</v>
      </c>
      <c r="Z112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13000</v>
      </c>
      <c r="AA1123"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12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14300</v>
      </c>
      <c r="AC1123" s="26">
        <f>IF(Carrier_2="ECLogistics",0.167,IF(Carrier_2="LogExpress",0.139,0.104))</f>
        <v>0.104</v>
      </c>
    </row>
    <row r="1124" ht="15.75" customHeight="1">
      <c r="A1124" s="4" t="s">
        <v>3258</v>
      </c>
      <c r="B1124" s="4" t="s">
        <v>1882</v>
      </c>
      <c r="C1124" s="4">
        <v>130350.0</v>
      </c>
      <c r="D1124" s="4" t="str">
        <f>HubVN_ID</f>
        <v>LECVNTL</v>
      </c>
      <c r="E1124" s="4">
        <v>3.0</v>
      </c>
      <c r="F1124" s="4">
        <v>3.4</v>
      </c>
      <c r="G1124" s="5" t="s">
        <v>3259</v>
      </c>
      <c r="H1124" s="4" t="s">
        <v>32</v>
      </c>
      <c r="I1124" s="6">
        <v>37800.0</v>
      </c>
      <c r="J1124" s="7">
        <v>44648.87013888889</v>
      </c>
      <c r="K1124" s="8">
        <v>44653.4125</v>
      </c>
      <c r="L1124" s="7">
        <v>44653.70347222222</v>
      </c>
      <c r="M1124" s="4"/>
      <c r="N1124" s="9" t="s">
        <v>33</v>
      </c>
      <c r="O1124" s="4">
        <v>0.0</v>
      </c>
      <c r="P1124" s="4" t="s">
        <v>64</v>
      </c>
      <c r="Q1124" s="10">
        <v>3.0</v>
      </c>
      <c r="R1124" s="11">
        <f>Enduser_Deliverytime-Order_Create_Time</f>
        <v>4.833333333</v>
      </c>
      <c r="S1124" s="11">
        <f>Enduser_Plan_Deliverytime-Order_Create_Time</f>
        <v>4.542361111</v>
      </c>
      <c r="T1124" s="11">
        <f>Enduser_Deliverytime-HubVN_Pickup_Time</f>
        <v>0.07708333334</v>
      </c>
      <c r="U1124" s="12">
        <f>HubVN_Receiving_Time-HubCN_Pickup_Time</f>
        <v>4.001388889</v>
      </c>
      <c r="V1124" s="12">
        <f>Plan_HubVN_Receiving_Time-Plan_HubCN_Pickup_Time</f>
        <v>1.500694444</v>
      </c>
      <c r="W1124" s="4" t="s">
        <v>41</v>
      </c>
      <c r="X1124" s="13" t="str">
        <f>IF(LEFT(Khu_Vực,4)="Quận","Quận","Huyện")</f>
        <v>Huyện</v>
      </c>
      <c r="Y1124" s="13" t="str">
        <f>IFS(Grossweight&lt;=1,"A",AND(1&lt;Grossweight,Grossweight&lt;=2),"B",AND(2&lt;Grossweight,Grossweight&lt;=3),"C",AND(3&lt;Grossweight,Grossweight&lt;=4),"D",Grossweight&gt;=4,"E")</f>
        <v>D</v>
      </c>
      <c r="Z112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66400</v>
      </c>
      <c r="AA112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12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34000</v>
      </c>
      <c r="AC1124" s="14">
        <f>IF(Carrier_2="ECLogistics",0.167,IF(Carrier_2="LogExpress",0.139,0.104))</f>
        <v>0.167</v>
      </c>
    </row>
    <row r="1125" ht="15.75" customHeight="1">
      <c r="A1125" s="15" t="s">
        <v>3260</v>
      </c>
      <c r="B1125" s="15" t="s">
        <v>3261</v>
      </c>
      <c r="C1125" s="15">
        <v>130206.0</v>
      </c>
      <c r="D1125" s="15" t="str">
        <f>HubVN_ID</f>
        <v>LECVNTL</v>
      </c>
      <c r="E1125" s="15">
        <v>1.0</v>
      </c>
      <c r="F1125" s="15">
        <v>3.7</v>
      </c>
      <c r="G1125" s="16" t="s">
        <v>3262</v>
      </c>
      <c r="H1125" s="15" t="s">
        <v>32</v>
      </c>
      <c r="I1125" s="17">
        <v>58800.0</v>
      </c>
      <c r="J1125" s="18">
        <v>44648.79722222222</v>
      </c>
      <c r="K1125" s="19">
        <v>44655.40555555555</v>
      </c>
      <c r="L1125" s="18">
        <v>44655.70972222222</v>
      </c>
      <c r="M1125" s="15"/>
      <c r="N1125" s="21" t="s">
        <v>33</v>
      </c>
      <c r="O1125" s="15">
        <v>0.0</v>
      </c>
      <c r="P1125" s="15" t="s">
        <v>34</v>
      </c>
      <c r="Q1125" s="22">
        <v>2.0</v>
      </c>
      <c r="R1125" s="23">
        <f>Enduser_Deliverytime-Order_Create_Time</f>
        <v>6.9125</v>
      </c>
      <c r="S1125" s="23">
        <f>Enduser_Plan_Deliverytime-Order_Create_Time</f>
        <v>6.608333333</v>
      </c>
      <c r="T1125" s="23">
        <f>Enduser_Deliverytime-HubVN_Pickup_Time</f>
        <v>0.08055555556</v>
      </c>
      <c r="U1125" s="24">
        <f>HubVN_Receiving_Time-HubCN_Pickup_Time</f>
        <v>3.00625</v>
      </c>
      <c r="V1125" s="24">
        <f>Plan_HubVN_Receiving_Time-Plan_HubCN_Pickup_Time</f>
        <v>3.502777778</v>
      </c>
      <c r="W1125" s="15" t="s">
        <v>41</v>
      </c>
      <c r="X1125" s="25" t="str">
        <f>IF(LEFT(Khu_Vực,4)="Quận","Quận","Huyện")</f>
        <v>Huyện</v>
      </c>
      <c r="Y1125" s="25" t="str">
        <f>IFS(Grossweight&lt;=1,"A",AND(1&lt;Grossweight,Grossweight&lt;=2),"B",AND(2&lt;Grossweight,Grossweight&lt;=3),"C",AND(3&lt;Grossweight,Grossweight&lt;=4),"D",Grossweight&gt;=4,"E")</f>
        <v>D</v>
      </c>
      <c r="Z112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37000</v>
      </c>
      <c r="AA112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12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37000</v>
      </c>
      <c r="AC1125" s="26">
        <f>IF(Carrier_2="ECLogistics",0.167,IF(Carrier_2="LogExpress",0.139,0.104))</f>
        <v>0.167</v>
      </c>
    </row>
    <row r="1126" ht="15.75" customHeight="1">
      <c r="A1126" s="4" t="s">
        <v>3263</v>
      </c>
      <c r="B1126" s="4" t="s">
        <v>1773</v>
      </c>
      <c r="C1126" s="4">
        <v>130453.0</v>
      </c>
      <c r="D1126" s="4" t="str">
        <f>HubVN_ID</f>
        <v>LECVNLB</v>
      </c>
      <c r="E1126" s="4">
        <v>5.0</v>
      </c>
      <c r="F1126" s="4">
        <v>2.5</v>
      </c>
      <c r="G1126" s="5" t="s">
        <v>3264</v>
      </c>
      <c r="H1126" s="4" t="s">
        <v>32</v>
      </c>
      <c r="I1126" s="6">
        <v>34400.0</v>
      </c>
      <c r="J1126" s="7">
        <v>44648.74513888889</v>
      </c>
      <c r="K1126" s="8">
        <v>44652.54027777778</v>
      </c>
      <c r="L1126" s="7">
        <v>44653.42083333333</v>
      </c>
      <c r="M1126" s="4"/>
      <c r="N1126" s="9" t="s">
        <v>33</v>
      </c>
      <c r="O1126" s="4">
        <v>0.0</v>
      </c>
      <c r="P1126" s="4" t="s">
        <v>64</v>
      </c>
      <c r="Q1126" s="10">
        <v>4.0</v>
      </c>
      <c r="R1126" s="11">
        <f>Enduser_Deliverytime-Order_Create_Time</f>
        <v>4.675694444</v>
      </c>
      <c r="S1126" s="11">
        <f>Enduser_Plan_Deliverytime-Order_Create_Time</f>
        <v>3.795138889</v>
      </c>
      <c r="T1126" s="11">
        <f>Enduser_Deliverytime-HubVN_Pickup_Time</f>
        <v>0.08125</v>
      </c>
      <c r="U1126" s="12">
        <f>HubVN_Receiving_Time-HubCN_Pickup_Time</f>
        <v>3.005555556</v>
      </c>
      <c r="V1126" s="12">
        <f>Plan_HubVN_Receiving_Time-Plan_HubCN_Pickup_Time</f>
        <v>1.502777778</v>
      </c>
      <c r="W1126" s="4" t="s">
        <v>679</v>
      </c>
      <c r="X1126" s="13" t="str">
        <f>IF(LEFT(Khu_Vực,4)="Quận","Quận","Huyện")</f>
        <v>Huyện</v>
      </c>
      <c r="Y1126" s="13" t="str">
        <f>IFS(Grossweight&lt;=1,"A",AND(1&lt;Grossweight,Grossweight&lt;=2),"B",AND(2&lt;Grossweight,Grossweight&lt;=3),"C",AND(3&lt;Grossweight,Grossweight&lt;=4),"D",Grossweight&gt;=4,"E")</f>
        <v>C</v>
      </c>
      <c r="Z112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61000</v>
      </c>
      <c r="AA112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12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25000</v>
      </c>
      <c r="AC1126" s="14">
        <f>IF(Carrier_2="ECLogistics",0.167,IF(Carrier_2="LogExpress",0.139,0.104))</f>
        <v>0.167</v>
      </c>
    </row>
    <row r="1127" ht="15.75" customHeight="1">
      <c r="A1127" s="15" t="s">
        <v>3265</v>
      </c>
      <c r="B1127" s="15" t="s">
        <v>1436</v>
      </c>
      <c r="C1127" s="15">
        <v>130161.0</v>
      </c>
      <c r="D1127" s="15" t="str">
        <f>HubVN_ID</f>
        <v>LECVNLB</v>
      </c>
      <c r="E1127" s="15">
        <v>2.0</v>
      </c>
      <c r="F1127" s="15">
        <v>1.3</v>
      </c>
      <c r="G1127" s="16" t="s">
        <v>3266</v>
      </c>
      <c r="H1127" s="15" t="s">
        <v>32</v>
      </c>
      <c r="I1127" s="17">
        <v>70500.0</v>
      </c>
      <c r="J1127" s="18">
        <v>44649.18819444445</v>
      </c>
      <c r="K1127" s="19">
        <v>44654.410416666666</v>
      </c>
      <c r="L1127" s="18">
        <v>44655.42083333333</v>
      </c>
      <c r="M1127" s="15"/>
      <c r="N1127" s="21" t="s">
        <v>33</v>
      </c>
      <c r="O1127" s="15">
        <v>0.0</v>
      </c>
      <c r="P1127" s="15" t="s">
        <v>64</v>
      </c>
      <c r="Q1127" s="22">
        <v>2.0</v>
      </c>
      <c r="R1127" s="23">
        <f>Enduser_Deliverytime-Order_Create_Time</f>
        <v>6.232638889</v>
      </c>
      <c r="S1127" s="23">
        <f>Enduser_Plan_Deliverytime-Order_Create_Time</f>
        <v>5.222222222</v>
      </c>
      <c r="T1127" s="23">
        <f>Enduser_Deliverytime-HubVN_Pickup_Time</f>
        <v>0.03888888888</v>
      </c>
      <c r="U1127" s="24">
        <f>HubVN_Receiving_Time-HubCN_Pickup_Time</f>
        <v>3.005555556</v>
      </c>
      <c r="V1127" s="24">
        <f>Plan_HubVN_Receiving_Time-Plan_HubCN_Pickup_Time</f>
        <v>2.002083333</v>
      </c>
      <c r="W1127" s="15" t="s">
        <v>93</v>
      </c>
      <c r="X1127" s="25" t="str">
        <f>IF(LEFT(Khu_Vực,4)="Quận","Quận","Huyện")</f>
        <v>Quận</v>
      </c>
      <c r="Y1127" s="25" t="str">
        <f>IFS(Grossweight&lt;=1,"A",AND(1&lt;Grossweight,Grossweight&lt;=2),"B",AND(2&lt;Grossweight,Grossweight&lt;=3),"C",AND(3&lt;Grossweight,Grossweight&lt;=4),"D",Grossweight&gt;=4,"E")</f>
        <v>B</v>
      </c>
      <c r="Z112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14300</v>
      </c>
      <c r="AA1127"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12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14300</v>
      </c>
      <c r="AC1127" s="26">
        <f>IF(Carrier_2="ECLogistics",0.167,IF(Carrier_2="LogExpress",0.139,0.104))</f>
        <v>0.104</v>
      </c>
    </row>
    <row r="1128" ht="15.75" customHeight="1">
      <c r="A1128" s="4" t="s">
        <v>3267</v>
      </c>
      <c r="B1128" s="4" t="s">
        <v>3268</v>
      </c>
      <c r="C1128" s="4">
        <v>130003.0</v>
      </c>
      <c r="D1128" s="4" t="str">
        <f>HubVN_ID</f>
        <v>LECVNLB</v>
      </c>
      <c r="E1128" s="4">
        <v>3.0</v>
      </c>
      <c r="F1128" s="4">
        <v>2.5</v>
      </c>
      <c r="G1128" s="5" t="s">
        <v>3269</v>
      </c>
      <c r="H1128" s="4" t="s">
        <v>32</v>
      </c>
      <c r="I1128" s="6">
        <v>104000.0</v>
      </c>
      <c r="J1128" s="7">
        <v>44647.847916666666</v>
      </c>
      <c r="K1128" s="8">
        <v>44652.49236111111</v>
      </c>
      <c r="L1128" s="7">
        <v>44653.43541666667</v>
      </c>
      <c r="M1128" s="4"/>
      <c r="N1128" s="9" t="s">
        <v>33</v>
      </c>
      <c r="O1128" s="4">
        <v>0.0</v>
      </c>
      <c r="P1128" s="4" t="s">
        <v>64</v>
      </c>
      <c r="Q1128" s="10">
        <v>3.0</v>
      </c>
      <c r="R1128" s="11">
        <f>Enduser_Deliverytime-Order_Create_Time</f>
        <v>5.5875</v>
      </c>
      <c r="S1128" s="11">
        <f>Enduser_Plan_Deliverytime-Order_Create_Time</f>
        <v>4.644444444</v>
      </c>
      <c r="T1128" s="11">
        <f>Enduser_Deliverytime-HubVN_Pickup_Time</f>
        <v>0.08263888889</v>
      </c>
      <c r="U1128" s="12">
        <f>HubVN_Receiving_Time-HubCN_Pickup_Time</f>
        <v>2.002083333</v>
      </c>
      <c r="V1128" s="12">
        <f>Plan_HubVN_Receiving_Time-Plan_HubCN_Pickup_Time</f>
        <v>1.504166667</v>
      </c>
      <c r="W1128" s="4" t="s">
        <v>787</v>
      </c>
      <c r="X1128" s="13" t="str">
        <f>IF(LEFT(Khu_Vực,4)="Quận","Quận","Huyện")</f>
        <v>Huyện</v>
      </c>
      <c r="Y1128" s="13" t="str">
        <f>IFS(Grossweight&lt;=1,"A",AND(1&lt;Grossweight,Grossweight&lt;=2),"B",AND(2&lt;Grossweight,Grossweight&lt;=3),"C",AND(3&lt;Grossweight,Grossweight&lt;=4),"D",Grossweight&gt;=4,"E")</f>
        <v>C</v>
      </c>
      <c r="Z112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61000</v>
      </c>
      <c r="AA112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12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25000</v>
      </c>
      <c r="AC1128" s="14">
        <f>IF(Carrier_2="ECLogistics",0.167,IF(Carrier_2="LogExpress",0.139,0.104))</f>
        <v>0.167</v>
      </c>
    </row>
    <row r="1129" ht="15.75" customHeight="1">
      <c r="A1129" s="15" t="s">
        <v>3270</v>
      </c>
      <c r="B1129" s="15" t="s">
        <v>3271</v>
      </c>
      <c r="C1129" s="15">
        <v>130337.0</v>
      </c>
      <c r="D1129" s="15" t="str">
        <f>HubVN_ID</f>
        <v>LECVNTL</v>
      </c>
      <c r="E1129" s="15">
        <v>5.0</v>
      </c>
      <c r="F1129" s="15">
        <v>2.9</v>
      </c>
      <c r="G1129" s="16" t="s">
        <v>3272</v>
      </c>
      <c r="H1129" s="15" t="s">
        <v>53</v>
      </c>
      <c r="I1129" s="17">
        <v>0.0</v>
      </c>
      <c r="J1129" s="18">
        <v>44649.61597222222</v>
      </c>
      <c r="K1129" s="19">
        <v>44654.385416666664</v>
      </c>
      <c r="L1129" s="18">
        <v>44655.6</v>
      </c>
      <c r="M1129" s="15"/>
      <c r="N1129" s="21" t="s">
        <v>33</v>
      </c>
      <c r="O1129" s="15">
        <v>0.0</v>
      </c>
      <c r="P1129" s="15" t="s">
        <v>34</v>
      </c>
      <c r="Q1129" s="22">
        <v>3.0</v>
      </c>
      <c r="R1129" s="23">
        <f>Enduser_Deliverytime-Order_Create_Time</f>
        <v>5.984027778</v>
      </c>
      <c r="S1129" s="23">
        <f>Enduser_Plan_Deliverytime-Order_Create_Time</f>
        <v>4.769444444</v>
      </c>
      <c r="T1129" s="23">
        <f>Enduser_Deliverytime-HubVN_Pickup_Time</f>
        <v>0.2076388889</v>
      </c>
      <c r="U1129" s="24">
        <f>HubVN_Receiving_Time-HubCN_Pickup_Time</f>
        <v>5.001388889</v>
      </c>
      <c r="V1129" s="24">
        <f>Plan_HubVN_Receiving_Time-Plan_HubCN_Pickup_Time</f>
        <v>2.003472222</v>
      </c>
      <c r="W1129" s="15" t="s">
        <v>49</v>
      </c>
      <c r="X1129" s="25" t="str">
        <f>IF(LEFT(Khu_Vực,4)="Quận","Quận","Huyện")</f>
        <v>Quận</v>
      </c>
      <c r="Y1129" s="25" t="str">
        <f>IFS(Grossweight&lt;=1,"A",AND(1&lt;Grossweight,Grossweight&lt;=2),"B",AND(2&lt;Grossweight,Grossweight&lt;=3),"C",AND(3&lt;Grossweight,Grossweight&lt;=4),"D",Grossweight&gt;=4,"E")</f>
        <v>C</v>
      </c>
      <c r="Z112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29000</v>
      </c>
      <c r="AA112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12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29000</v>
      </c>
      <c r="AC1129" s="26">
        <f>IF(Carrier_2="ECLogistics",0.167,IF(Carrier_2="LogExpress",0.139,0.104))</f>
        <v>0.167</v>
      </c>
    </row>
    <row r="1130" ht="15.75" customHeight="1">
      <c r="A1130" s="4" t="s">
        <v>3273</v>
      </c>
      <c r="B1130" s="4" t="s">
        <v>3274</v>
      </c>
      <c r="C1130" s="4">
        <v>130346.0</v>
      </c>
      <c r="D1130" s="4" t="str">
        <f>HubVN_ID</f>
        <v>LECVNLB</v>
      </c>
      <c r="E1130" s="4">
        <v>5.0</v>
      </c>
      <c r="F1130" s="4">
        <v>2.4</v>
      </c>
      <c r="G1130" s="5" t="s">
        <v>3275</v>
      </c>
      <c r="H1130" s="4" t="s">
        <v>32</v>
      </c>
      <c r="I1130" s="6">
        <v>178500.0</v>
      </c>
      <c r="J1130" s="7">
        <v>44647.33194444444</v>
      </c>
      <c r="K1130" s="8">
        <v>44651.65972222222</v>
      </c>
      <c r="L1130" s="7">
        <v>44652.85625</v>
      </c>
      <c r="M1130" s="4"/>
      <c r="N1130" s="9" t="s">
        <v>33</v>
      </c>
      <c r="O1130" s="4">
        <v>0.0</v>
      </c>
      <c r="P1130" s="4" t="s">
        <v>34</v>
      </c>
      <c r="Q1130" s="10">
        <v>3.0</v>
      </c>
      <c r="R1130" s="11">
        <f>Enduser_Deliverytime-Order_Create_Time</f>
        <v>5.524305556</v>
      </c>
      <c r="S1130" s="11">
        <f>Enduser_Plan_Deliverytime-Order_Create_Time</f>
        <v>4.327777778</v>
      </c>
      <c r="T1130" s="11">
        <f>Enduser_Deliverytime-HubVN_Pickup_Time</f>
        <v>0.2479166667</v>
      </c>
      <c r="U1130" s="12">
        <f>HubVN_Receiving_Time-HubCN_Pickup_Time</f>
        <v>3.001388889</v>
      </c>
      <c r="V1130" s="12">
        <f>Plan_HubVN_Receiving_Time-Plan_HubCN_Pickup_Time</f>
        <v>3.504166667</v>
      </c>
      <c r="W1130" s="4" t="s">
        <v>97</v>
      </c>
      <c r="X1130" s="13" t="str">
        <f>IF(LEFT(Khu_Vực,4)="Quận","Quận","Huyện")</f>
        <v>Quận</v>
      </c>
      <c r="Y1130" s="13" t="str">
        <f>IFS(Grossweight&lt;=1,"A",AND(1&lt;Grossweight,Grossweight&lt;=2),"B",AND(2&lt;Grossweight,Grossweight&lt;=3),"C",AND(3&lt;Grossweight,Grossweight&lt;=4),"D",Grossweight&gt;=4,"E")</f>
        <v>C</v>
      </c>
      <c r="Z113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24000</v>
      </c>
      <c r="AA113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13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24000</v>
      </c>
      <c r="AC1130" s="14">
        <f>IF(Carrier_2="ECLogistics",0.167,IF(Carrier_2="LogExpress",0.139,0.104))</f>
        <v>0.167</v>
      </c>
    </row>
    <row r="1131" ht="15.75" customHeight="1">
      <c r="A1131" s="15" t="s">
        <v>3276</v>
      </c>
      <c r="B1131" s="15" t="s">
        <v>3277</v>
      </c>
      <c r="C1131" s="15">
        <v>130324.0</v>
      </c>
      <c r="D1131" s="15" t="str">
        <f>HubVN_ID</f>
        <v>LECVNTL</v>
      </c>
      <c r="E1131" s="15">
        <v>2.0</v>
      </c>
      <c r="F1131" s="15">
        <v>2.9</v>
      </c>
      <c r="G1131" s="16" t="s">
        <v>3278</v>
      </c>
      <c r="H1131" s="15" t="s">
        <v>32</v>
      </c>
      <c r="I1131" s="17">
        <v>243000.0</v>
      </c>
      <c r="J1131" s="18">
        <v>44649.85763888889</v>
      </c>
      <c r="K1131" s="19">
        <v>44655.447222222225</v>
      </c>
      <c r="L1131" s="18">
        <v>44655.70763888889</v>
      </c>
      <c r="M1131" s="15"/>
      <c r="N1131" s="21" t="s">
        <v>33</v>
      </c>
      <c r="O1131" s="15">
        <v>0.0</v>
      </c>
      <c r="P1131" s="15" t="s">
        <v>64</v>
      </c>
      <c r="Q1131" s="22">
        <v>3.0</v>
      </c>
      <c r="R1131" s="23">
        <f>Enduser_Deliverytime-Order_Create_Time</f>
        <v>5.85</v>
      </c>
      <c r="S1131" s="23">
        <f>Enduser_Plan_Deliverytime-Order_Create_Time</f>
        <v>5.589583333</v>
      </c>
      <c r="T1131" s="23">
        <f>Enduser_Deliverytime-HubVN_Pickup_Time</f>
        <v>0.07847222222</v>
      </c>
      <c r="U1131" s="24">
        <f>HubVN_Receiving_Time-HubCN_Pickup_Time</f>
        <v>3.000694444</v>
      </c>
      <c r="V1131" s="24">
        <f>Plan_HubVN_Receiving_Time-Plan_HubCN_Pickup_Time</f>
        <v>3.002083333</v>
      </c>
      <c r="W1131" s="15" t="s">
        <v>622</v>
      </c>
      <c r="X1131" s="25" t="str">
        <f>IF(LEFT(Khu_Vực,4)="Quận","Quận","Huyện")</f>
        <v>Huyện</v>
      </c>
      <c r="Y1131" s="25" t="str">
        <f>IFS(Grossweight&lt;=1,"A",AND(1&lt;Grossweight,Grossweight&lt;=2),"B",AND(2&lt;Grossweight,Grossweight&lt;=3),"C",AND(3&lt;Grossweight,Grossweight&lt;=4),"D",Grossweight&gt;=4,"E")</f>
        <v>C</v>
      </c>
      <c r="Z113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63400</v>
      </c>
      <c r="AA113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13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29000</v>
      </c>
      <c r="AC1131" s="26">
        <f>IF(Carrier_2="ECLogistics",0.167,IF(Carrier_2="LogExpress",0.139,0.104))</f>
        <v>0.167</v>
      </c>
    </row>
    <row r="1132" ht="15.75" customHeight="1">
      <c r="A1132" s="4" t="s">
        <v>3279</v>
      </c>
      <c r="B1132" s="4" t="s">
        <v>3280</v>
      </c>
      <c r="C1132" s="4">
        <v>130442.0</v>
      </c>
      <c r="D1132" s="4" t="str">
        <f>HubVN_ID</f>
        <v>LECVNLB</v>
      </c>
      <c r="E1132" s="4">
        <v>2.0</v>
      </c>
      <c r="F1132" s="4">
        <v>1.2</v>
      </c>
      <c r="G1132" s="5" t="s">
        <v>3281</v>
      </c>
      <c r="H1132" s="4" t="s">
        <v>32</v>
      </c>
      <c r="I1132" s="6">
        <v>92000.0</v>
      </c>
      <c r="J1132" s="7">
        <v>44649.15694444445</v>
      </c>
      <c r="K1132" s="8">
        <v>44653.67152777778</v>
      </c>
      <c r="L1132" s="7">
        <v>44654.48055555556</v>
      </c>
      <c r="M1132" s="4"/>
      <c r="N1132" s="9" t="s">
        <v>33</v>
      </c>
      <c r="O1132" s="4">
        <v>0.0</v>
      </c>
      <c r="P1132" s="4" t="s">
        <v>40</v>
      </c>
      <c r="Q1132" s="10">
        <v>3.0</v>
      </c>
      <c r="R1132" s="11">
        <f>Enduser_Deliverytime-Order_Create_Time</f>
        <v>5.323611111</v>
      </c>
      <c r="S1132" s="11">
        <f>Enduser_Plan_Deliverytime-Order_Create_Time</f>
        <v>4.514583333</v>
      </c>
      <c r="T1132" s="11">
        <f>Enduser_Deliverytime-HubVN_Pickup_Time</f>
        <v>0.1020833333</v>
      </c>
      <c r="U1132" s="12">
        <f>HubVN_Receiving_Time-HubCN_Pickup_Time</f>
        <v>4.004861111</v>
      </c>
      <c r="V1132" s="12">
        <f>Plan_HubVN_Receiving_Time-Plan_HubCN_Pickup_Time</f>
        <v>3.001388889</v>
      </c>
      <c r="W1132" s="4" t="s">
        <v>93</v>
      </c>
      <c r="X1132" s="13" t="str">
        <f>IF(LEFT(Khu_Vực,4)="Quận","Quận","Huyện")</f>
        <v>Quận</v>
      </c>
      <c r="Y1132" s="13" t="str">
        <f>IFS(Grossweight&lt;=1,"A",AND(1&lt;Grossweight,Grossweight&lt;=2),"B",AND(2&lt;Grossweight,Grossweight&lt;=3),"C",AND(3&lt;Grossweight,Grossweight&lt;=4),"D",Grossweight&gt;=4,"E")</f>
        <v>B</v>
      </c>
      <c r="Z113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24000</v>
      </c>
      <c r="AA1132"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13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13200</v>
      </c>
      <c r="AC1132" s="14">
        <f>IF(Carrier_2="ECLogistics",0.167,IF(Carrier_2="LogExpress",0.139,0.104))</f>
        <v>0.104</v>
      </c>
    </row>
    <row r="1133" ht="15.75" customHeight="1">
      <c r="A1133" s="15" t="s">
        <v>3282</v>
      </c>
      <c r="B1133" s="15" t="s">
        <v>3283</v>
      </c>
      <c r="C1133" s="15">
        <v>130364.0</v>
      </c>
      <c r="D1133" s="15" t="str">
        <f>HubVN_ID</f>
        <v>LECVNTL</v>
      </c>
      <c r="E1133" s="15">
        <v>1.0</v>
      </c>
      <c r="F1133" s="15">
        <v>2.4</v>
      </c>
      <c r="G1133" s="16" t="s">
        <v>3284</v>
      </c>
      <c r="H1133" s="15" t="s">
        <v>32</v>
      </c>
      <c r="I1133" s="17">
        <v>447500.0</v>
      </c>
      <c r="J1133" s="18">
        <v>44649.17361111111</v>
      </c>
      <c r="K1133" s="19">
        <v>44653.65555555555</v>
      </c>
      <c r="L1133" s="18">
        <v>44654.48888888889</v>
      </c>
      <c r="M1133" s="15"/>
      <c r="N1133" s="21" t="s">
        <v>33</v>
      </c>
      <c r="O1133" s="15">
        <v>0.0</v>
      </c>
      <c r="P1133" s="15" t="s">
        <v>40</v>
      </c>
      <c r="Q1133" s="22">
        <v>3.0</v>
      </c>
      <c r="R1133" s="23">
        <f>Enduser_Deliverytime-Order_Create_Time</f>
        <v>5.315277778</v>
      </c>
      <c r="S1133" s="23">
        <f>Enduser_Plan_Deliverytime-Order_Create_Time</f>
        <v>4.481944444</v>
      </c>
      <c r="T1133" s="23">
        <f>Enduser_Deliverytime-HubVN_Pickup_Time</f>
        <v>0.09930555556</v>
      </c>
      <c r="U1133" s="24">
        <f>HubVN_Receiving_Time-HubCN_Pickup_Time</f>
        <v>4.00625</v>
      </c>
      <c r="V1133" s="24">
        <f>Plan_HubVN_Receiving_Time-Plan_HubCN_Pickup_Time</f>
        <v>1.502083333</v>
      </c>
      <c r="W1133" s="15" t="s">
        <v>49</v>
      </c>
      <c r="X1133" s="25" t="str">
        <f>IF(LEFT(Khu_Vực,4)="Quận","Quận","Huyện")</f>
        <v>Quận</v>
      </c>
      <c r="Y1133" s="25" t="str">
        <f>IFS(Grossweight&lt;=1,"A",AND(1&lt;Grossweight,Grossweight&lt;=2),"B",AND(2&lt;Grossweight,Grossweight&lt;=3),"C",AND(3&lt;Grossweight,Grossweight&lt;=4),"D",Grossweight&gt;=4,"E")</f>
        <v>C</v>
      </c>
      <c r="Z113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48000</v>
      </c>
      <c r="AA113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13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24000</v>
      </c>
      <c r="AC1133" s="26">
        <f>IF(Carrier_2="ECLogistics",0.167,IF(Carrier_2="LogExpress",0.139,0.104))</f>
        <v>0.167</v>
      </c>
    </row>
    <row r="1134" ht="15.75" customHeight="1">
      <c r="A1134" s="4" t="s">
        <v>3285</v>
      </c>
      <c r="B1134" s="4" t="s">
        <v>2737</v>
      </c>
      <c r="C1134" s="4">
        <v>130013.0</v>
      </c>
      <c r="D1134" s="4" t="str">
        <f>HubVN_ID</f>
        <v>LECVNTL</v>
      </c>
      <c r="E1134" s="4">
        <v>1.0</v>
      </c>
      <c r="F1134" s="4">
        <v>3.4</v>
      </c>
      <c r="G1134" s="5" t="s">
        <v>3286</v>
      </c>
      <c r="H1134" s="4" t="s">
        <v>53</v>
      </c>
      <c r="I1134" s="6">
        <v>0.0</v>
      </c>
      <c r="J1134" s="7">
        <v>44648.32361111111</v>
      </c>
      <c r="K1134" s="8">
        <v>44653.64861111111</v>
      </c>
      <c r="L1134" s="7">
        <v>44653.729166666664</v>
      </c>
      <c r="M1134" s="4"/>
      <c r="N1134" s="9" t="s">
        <v>33</v>
      </c>
      <c r="O1134" s="4">
        <v>0.0</v>
      </c>
      <c r="P1134" s="4" t="s">
        <v>64</v>
      </c>
      <c r="Q1134" s="10">
        <v>3.0</v>
      </c>
      <c r="R1134" s="11">
        <f>Enduser_Deliverytime-Order_Create_Time</f>
        <v>5.405555556</v>
      </c>
      <c r="S1134" s="11">
        <f>Enduser_Plan_Deliverytime-Order_Create_Time</f>
        <v>5.325</v>
      </c>
      <c r="T1134" s="11">
        <f>Enduser_Deliverytime-HubVN_Pickup_Time</f>
        <v>0.1243055556</v>
      </c>
      <c r="U1134" s="12">
        <f>HubVN_Receiving_Time-HubCN_Pickup_Time</f>
        <v>3.504166667</v>
      </c>
      <c r="V1134" s="12">
        <f>Plan_HubVN_Receiving_Time-Plan_HubCN_Pickup_Time</f>
        <v>2.004861111</v>
      </c>
      <c r="W1134" s="4" t="s">
        <v>49</v>
      </c>
      <c r="X1134" s="13" t="str">
        <f>IF(LEFT(Khu_Vực,4)="Quận","Quận","Huyện")</f>
        <v>Quận</v>
      </c>
      <c r="Y1134" s="13" t="str">
        <f>IFS(Grossweight&lt;=1,"A",AND(1&lt;Grossweight,Grossweight&lt;=2),"B",AND(2&lt;Grossweight,Grossweight&lt;=3),"C",AND(3&lt;Grossweight,Grossweight&lt;=4),"D",Grossweight&gt;=4,"E")</f>
        <v>D</v>
      </c>
      <c r="Z113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66400</v>
      </c>
      <c r="AA113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13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34000</v>
      </c>
      <c r="AC1134" s="14">
        <f>IF(Carrier_2="ECLogistics",0.167,IF(Carrier_2="LogExpress",0.139,0.104))</f>
        <v>0.167</v>
      </c>
    </row>
    <row r="1135" ht="15.75" customHeight="1">
      <c r="A1135" s="15" t="s">
        <v>3287</v>
      </c>
      <c r="B1135" s="15" t="s">
        <v>3288</v>
      </c>
      <c r="C1135" s="15">
        <v>130437.0</v>
      </c>
      <c r="D1135" s="15" t="str">
        <f>HubVN_ID</f>
        <v>LECVNHĐ</v>
      </c>
      <c r="E1135" s="15">
        <v>5.0</v>
      </c>
      <c r="F1135" s="15">
        <v>3.9</v>
      </c>
      <c r="G1135" s="16" t="s">
        <v>3289</v>
      </c>
      <c r="H1135" s="15" t="s">
        <v>32</v>
      </c>
      <c r="I1135" s="17">
        <v>910500.0</v>
      </c>
      <c r="J1135" s="18">
        <v>44648.69861111111</v>
      </c>
      <c r="K1135" s="19">
        <v>44653.69305555556</v>
      </c>
      <c r="L1135" s="18">
        <v>44654.75625</v>
      </c>
      <c r="M1135" s="15"/>
      <c r="N1135" s="21" t="s">
        <v>33</v>
      </c>
      <c r="O1135" s="15">
        <v>0.0</v>
      </c>
      <c r="P1135" s="15" t="s">
        <v>40</v>
      </c>
      <c r="Q1135" s="22">
        <v>2.0</v>
      </c>
      <c r="R1135" s="23">
        <f>Enduser_Deliverytime-Order_Create_Time</f>
        <v>6.057638889</v>
      </c>
      <c r="S1135" s="23">
        <f>Enduser_Plan_Deliverytime-Order_Create_Time</f>
        <v>4.994444444</v>
      </c>
      <c r="T1135" s="23">
        <f>Enduser_Deliverytime-HubVN_Pickup_Time</f>
        <v>0.1472222222</v>
      </c>
      <c r="U1135" s="24">
        <f>HubVN_Receiving_Time-HubCN_Pickup_Time</f>
        <v>3.502777778</v>
      </c>
      <c r="V1135" s="24">
        <f>Plan_HubVN_Receiving_Time-Plan_HubCN_Pickup_Time</f>
        <v>3.502083333</v>
      </c>
      <c r="W1135" s="15" t="s">
        <v>137</v>
      </c>
      <c r="X1135" s="25" t="str">
        <f>IF(LEFT(Khu_Vực,4)="Quận","Quận","Huyện")</f>
        <v>Quận</v>
      </c>
      <c r="Y1135" s="25" t="str">
        <f>IFS(Grossweight&lt;=1,"A",AND(1&lt;Grossweight,Grossweight&lt;=2),"B",AND(2&lt;Grossweight,Grossweight&lt;=3),"C",AND(3&lt;Grossweight,Grossweight&lt;=4),"D",Grossweight&gt;=4,"E")</f>
        <v>D</v>
      </c>
      <c r="Z113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62250</v>
      </c>
      <c r="AA113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13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39000</v>
      </c>
      <c r="AC1135" s="26">
        <f>IF(Carrier_2="ECLogistics",0.167,IF(Carrier_2="LogExpress",0.139,0.104))</f>
        <v>0.167</v>
      </c>
    </row>
    <row r="1136" ht="15.75" customHeight="1">
      <c r="A1136" s="4" t="s">
        <v>3290</v>
      </c>
      <c r="B1136" s="4" t="s">
        <v>3291</v>
      </c>
      <c r="C1136" s="4">
        <v>130448.0</v>
      </c>
      <c r="D1136" s="4" t="str">
        <f>HubVN_ID</f>
        <v>LECVNTL</v>
      </c>
      <c r="E1136" s="4">
        <v>3.0</v>
      </c>
      <c r="F1136" s="4">
        <v>1.1</v>
      </c>
      <c r="G1136" s="5" t="s">
        <v>3292</v>
      </c>
      <c r="H1136" s="4" t="s">
        <v>32</v>
      </c>
      <c r="I1136" s="6">
        <v>222487.0</v>
      </c>
      <c r="J1136" s="7">
        <v>44648.85486111111</v>
      </c>
      <c r="K1136" s="8">
        <v>44652.631944444445</v>
      </c>
      <c r="L1136" s="7">
        <v>44653.856944444444</v>
      </c>
      <c r="M1136" s="4"/>
      <c r="N1136" s="9" t="s">
        <v>33</v>
      </c>
      <c r="O1136" s="4">
        <v>0.0</v>
      </c>
      <c r="P1136" s="4" t="s">
        <v>34</v>
      </c>
      <c r="Q1136" s="10">
        <v>3.0</v>
      </c>
      <c r="R1136" s="11">
        <f>Enduser_Deliverytime-Order_Create_Time</f>
        <v>5.002083333</v>
      </c>
      <c r="S1136" s="11">
        <f>Enduser_Plan_Deliverytime-Order_Create_Time</f>
        <v>3.777083333</v>
      </c>
      <c r="T1136" s="11">
        <f>Enduser_Deliverytime-HubVN_Pickup_Time</f>
        <v>0.2479166667</v>
      </c>
      <c r="U1136" s="12">
        <f>HubVN_Receiving_Time-HubCN_Pickup_Time</f>
        <v>4.002777778</v>
      </c>
      <c r="V1136" s="12">
        <f>Plan_HubVN_Receiving_Time-Plan_HubCN_Pickup_Time</f>
        <v>1.503472222</v>
      </c>
      <c r="W1136" s="4" t="s">
        <v>49</v>
      </c>
      <c r="X1136" s="13" t="str">
        <f>IF(LEFT(Khu_Vực,4)="Quận","Quận","Huyện")</f>
        <v>Quận</v>
      </c>
      <c r="Y1136" s="13" t="str">
        <f>IFS(Grossweight&lt;=1,"A",AND(1&lt;Grossweight,Grossweight&lt;=2),"B",AND(2&lt;Grossweight,Grossweight&lt;=3),"C",AND(3&lt;Grossweight,Grossweight&lt;=4),"D",Grossweight&gt;=4,"E")</f>
        <v>B</v>
      </c>
      <c r="Z113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11000</v>
      </c>
      <c r="AA1136"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13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12100</v>
      </c>
      <c r="AC1136" s="14">
        <f>IF(Carrier_2="ECLogistics",0.167,IF(Carrier_2="LogExpress",0.139,0.104))</f>
        <v>0.104</v>
      </c>
    </row>
    <row r="1137" ht="15.75" customHeight="1">
      <c r="A1137" s="15" t="s">
        <v>3293</v>
      </c>
      <c r="B1137" s="15" t="s">
        <v>3294</v>
      </c>
      <c r="C1137" s="15">
        <v>130198.0</v>
      </c>
      <c r="D1137" s="15" t="str">
        <f>HubVN_ID</f>
        <v>LECVNLB</v>
      </c>
      <c r="E1137" s="15">
        <v>4.0</v>
      </c>
      <c r="F1137" s="15">
        <v>1.6</v>
      </c>
      <c r="G1137" s="16" t="s">
        <v>3295</v>
      </c>
      <c r="H1137" s="15" t="s">
        <v>32</v>
      </c>
      <c r="I1137" s="17">
        <v>314000.0</v>
      </c>
      <c r="J1137" s="18">
        <v>44649.38263888889</v>
      </c>
      <c r="K1137" s="19">
        <v>44652.39791666667</v>
      </c>
      <c r="L1137" s="18">
        <v>44653.49444444444</v>
      </c>
      <c r="M1137" s="15"/>
      <c r="N1137" s="21" t="s">
        <v>33</v>
      </c>
      <c r="O1137" s="15">
        <v>0.0</v>
      </c>
      <c r="P1137" s="15" t="s">
        <v>40</v>
      </c>
      <c r="Q1137" s="22">
        <v>3.0</v>
      </c>
      <c r="R1137" s="23">
        <f>Enduser_Deliverytime-Order_Create_Time</f>
        <v>4.111805556</v>
      </c>
      <c r="S1137" s="23">
        <f>Enduser_Plan_Deliverytime-Order_Create_Time</f>
        <v>3.015277778</v>
      </c>
      <c r="T1137" s="23">
        <f>Enduser_Deliverytime-HubVN_Pickup_Time</f>
        <v>0.1243055556</v>
      </c>
      <c r="U1137" s="24">
        <f>HubVN_Receiving_Time-HubCN_Pickup_Time</f>
        <v>2.000694444</v>
      </c>
      <c r="V1137" s="24">
        <f>Plan_HubVN_Receiving_Time-Plan_HubCN_Pickup_Time</f>
        <v>3.502777778</v>
      </c>
      <c r="W1137" s="15" t="s">
        <v>57</v>
      </c>
      <c r="X1137" s="25" t="str">
        <f>IF(LEFT(Khu_Vực,4)="Quận","Quận","Huyện")</f>
        <v>Quận</v>
      </c>
      <c r="Y1137" s="25" t="str">
        <f>IFS(Grossweight&lt;=1,"A",AND(1&lt;Grossweight,Grossweight&lt;=2),"B",AND(2&lt;Grossweight,Grossweight&lt;=3),"C",AND(3&lt;Grossweight,Grossweight&lt;=4),"D",Grossweight&gt;=4,"E")</f>
        <v>B</v>
      </c>
      <c r="Z113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32000</v>
      </c>
      <c r="AA1137"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13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17600</v>
      </c>
      <c r="AC1137" s="26">
        <f>IF(Carrier_2="ECLogistics",0.167,IF(Carrier_2="LogExpress",0.139,0.104))</f>
        <v>0.104</v>
      </c>
    </row>
    <row r="1138" ht="15.75" customHeight="1">
      <c r="A1138" s="4" t="s">
        <v>3296</v>
      </c>
      <c r="B1138" s="4" t="s">
        <v>3297</v>
      </c>
      <c r="C1138" s="4">
        <v>130338.0</v>
      </c>
      <c r="D1138" s="4" t="str">
        <f>HubVN_ID</f>
        <v>LECVNHĐ</v>
      </c>
      <c r="E1138" s="4">
        <v>2.0</v>
      </c>
      <c r="F1138" s="4">
        <v>1.0</v>
      </c>
      <c r="G1138" s="5" t="s">
        <v>3298</v>
      </c>
      <c r="H1138" s="4" t="s">
        <v>53</v>
      </c>
      <c r="I1138" s="6">
        <v>0.0</v>
      </c>
      <c r="J1138" s="7">
        <v>44649.85763888889</v>
      </c>
      <c r="K1138" s="8">
        <v>44655.430555555555</v>
      </c>
      <c r="L1138" s="7">
        <v>44655.708333333336</v>
      </c>
      <c r="M1138" s="4"/>
      <c r="N1138" s="9" t="s">
        <v>33</v>
      </c>
      <c r="O1138" s="4">
        <v>0.0</v>
      </c>
      <c r="P1138" s="4" t="s">
        <v>64</v>
      </c>
      <c r="Q1138" s="10">
        <v>3.0</v>
      </c>
      <c r="R1138" s="11">
        <f>Enduser_Deliverytime-Order_Create_Time</f>
        <v>5.850694444</v>
      </c>
      <c r="S1138" s="11">
        <f>Enduser_Plan_Deliverytime-Order_Create_Time</f>
        <v>5.572916667</v>
      </c>
      <c r="T1138" s="11">
        <f>Enduser_Deliverytime-HubVN_Pickup_Time</f>
        <v>0.07777777778</v>
      </c>
      <c r="U1138" s="12">
        <f>HubVN_Receiving_Time-HubCN_Pickup_Time</f>
        <v>3.001388889</v>
      </c>
      <c r="V1138" s="12">
        <f>Plan_HubVN_Receiving_Time-Plan_HubCN_Pickup_Time</f>
        <v>3.00625</v>
      </c>
      <c r="W1138" s="4" t="s">
        <v>45</v>
      </c>
      <c r="X1138" s="13" t="str">
        <f>IF(LEFT(Khu_Vực,4)="Quận","Quận","Huyện")</f>
        <v>Quận</v>
      </c>
      <c r="Y1138" s="13" t="str">
        <f>IFS(Grossweight&lt;=1,"A",AND(1&lt;Grossweight,Grossweight&lt;=2),"B",AND(2&lt;Grossweight,Grossweight&lt;=3),"C",AND(3&lt;Grossweight,Grossweight&lt;=4),"D",Grossweight&gt;=4,"E")</f>
        <v>A</v>
      </c>
      <c r="Z113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11000</v>
      </c>
      <c r="AA1138"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13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1138" s="14">
        <f>IF(Carrier_2="ECLogistics",0.167,IF(Carrier_2="LogExpress",0.139,0.104))</f>
        <v>0.139</v>
      </c>
    </row>
    <row r="1139" ht="15.75" customHeight="1">
      <c r="A1139" s="15" t="s">
        <v>3299</v>
      </c>
      <c r="B1139" s="15" t="s">
        <v>3144</v>
      </c>
      <c r="C1139" s="15">
        <v>130345.0</v>
      </c>
      <c r="D1139" s="15" t="str">
        <f>HubVN_ID</f>
        <v>LECVNLB</v>
      </c>
      <c r="E1139" s="15">
        <v>5.0</v>
      </c>
      <c r="F1139" s="15">
        <v>1.2</v>
      </c>
      <c r="G1139" s="16" t="s">
        <v>3300</v>
      </c>
      <c r="H1139" s="15" t="s">
        <v>32</v>
      </c>
      <c r="I1139" s="17">
        <v>36900.0</v>
      </c>
      <c r="J1139" s="18">
        <v>44647.71319444444</v>
      </c>
      <c r="K1139" s="19">
        <v>44652.67916666667</v>
      </c>
      <c r="L1139" s="18">
        <v>44653.510416666664</v>
      </c>
      <c r="M1139" s="15"/>
      <c r="N1139" s="21" t="s">
        <v>33</v>
      </c>
      <c r="O1139" s="15">
        <v>0.0</v>
      </c>
      <c r="P1139" s="15" t="s">
        <v>34</v>
      </c>
      <c r="Q1139" s="22">
        <v>3.0</v>
      </c>
      <c r="R1139" s="23">
        <f>Enduser_Deliverytime-Order_Create_Time</f>
        <v>5.797222222</v>
      </c>
      <c r="S1139" s="23">
        <f>Enduser_Plan_Deliverytime-Order_Create_Time</f>
        <v>4.965972222</v>
      </c>
      <c r="T1139" s="23">
        <f>Enduser_Deliverytime-HubVN_Pickup_Time</f>
        <v>0.1645833333</v>
      </c>
      <c r="U1139" s="24">
        <f>HubVN_Receiving_Time-HubCN_Pickup_Time</f>
        <v>3.000694444</v>
      </c>
      <c r="V1139" s="24">
        <f>Plan_HubVN_Receiving_Time-Plan_HubCN_Pickup_Time</f>
        <v>3.002083333</v>
      </c>
      <c r="W1139" s="15" t="s">
        <v>120</v>
      </c>
      <c r="X1139" s="25" t="str">
        <f>IF(LEFT(Khu_Vực,4)="Quận","Quận","Huyện")</f>
        <v>Quận</v>
      </c>
      <c r="Y1139" s="25" t="str">
        <f>IFS(Grossweight&lt;=1,"A",AND(1&lt;Grossweight,Grossweight&lt;=2),"B",AND(2&lt;Grossweight,Grossweight&lt;=3),"C",AND(3&lt;Grossweight,Grossweight&lt;=4),"D",Grossweight&gt;=4,"E")</f>
        <v>B</v>
      </c>
      <c r="Z113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12000</v>
      </c>
      <c r="AA1139"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13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13200</v>
      </c>
      <c r="AC1139" s="26">
        <f>IF(Carrier_2="ECLogistics",0.167,IF(Carrier_2="LogExpress",0.139,0.104))</f>
        <v>0.104</v>
      </c>
    </row>
    <row r="1140" ht="15.75" customHeight="1">
      <c r="A1140" s="4" t="s">
        <v>3301</v>
      </c>
      <c r="B1140" s="4" t="s">
        <v>3302</v>
      </c>
      <c r="C1140" s="4">
        <v>130344.0</v>
      </c>
      <c r="D1140" s="4" t="str">
        <f>HubVN_ID</f>
        <v>LECVNLB</v>
      </c>
      <c r="E1140" s="4">
        <v>3.0</v>
      </c>
      <c r="F1140" s="4">
        <v>1.5</v>
      </c>
      <c r="G1140" s="5" t="s">
        <v>3303</v>
      </c>
      <c r="H1140" s="4" t="s">
        <v>32</v>
      </c>
      <c r="I1140" s="6">
        <v>138000.0</v>
      </c>
      <c r="J1140" s="7">
        <v>44647.72708333333</v>
      </c>
      <c r="K1140" s="8">
        <v>44652.71944444445</v>
      </c>
      <c r="L1140" s="7">
        <v>44656.48125</v>
      </c>
      <c r="M1140" s="4"/>
      <c r="N1140" s="9" t="s">
        <v>33</v>
      </c>
      <c r="O1140" s="4">
        <v>0.0</v>
      </c>
      <c r="P1140" s="4" t="s">
        <v>40</v>
      </c>
      <c r="Q1140" s="10">
        <v>4.0</v>
      </c>
      <c r="R1140" s="11">
        <f>Enduser_Deliverytime-Order_Create_Time</f>
        <v>8.754166667</v>
      </c>
      <c r="S1140" s="11">
        <f>Enduser_Plan_Deliverytime-Order_Create_Time</f>
        <v>4.992361111</v>
      </c>
      <c r="T1140" s="11">
        <f>Enduser_Deliverytime-HubVN_Pickup_Time</f>
        <v>0.11875</v>
      </c>
      <c r="U1140" s="12">
        <f>HubVN_Receiving_Time-HubCN_Pickup_Time</f>
        <v>6.002777778</v>
      </c>
      <c r="V1140" s="12">
        <f>Plan_HubVN_Receiving_Time-Plan_HubCN_Pickup_Time</f>
        <v>1.502083333</v>
      </c>
      <c r="W1140" s="4" t="s">
        <v>787</v>
      </c>
      <c r="X1140" s="13" t="str">
        <f>IF(LEFT(Khu_Vực,4)="Quận","Quận","Huyện")</f>
        <v>Huyện</v>
      </c>
      <c r="Y1140" s="13" t="str">
        <f>IFS(Grossweight&lt;=1,"A",AND(1&lt;Grossweight,Grossweight&lt;=2),"B",AND(2&lt;Grossweight,Grossweight&lt;=3),"C",AND(3&lt;Grossweight,Grossweight&lt;=4),"D",Grossweight&gt;=4,"E")</f>
        <v>B</v>
      </c>
      <c r="Z114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37500</v>
      </c>
      <c r="AA114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14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15000</v>
      </c>
      <c r="AC1140" s="14">
        <f>IF(Carrier_2="ECLogistics",0.167,IF(Carrier_2="LogExpress",0.139,0.104))</f>
        <v>0.167</v>
      </c>
    </row>
    <row r="1141" ht="15.75" customHeight="1">
      <c r="A1141" s="15" t="s">
        <v>3304</v>
      </c>
      <c r="B1141" s="15" t="s">
        <v>3305</v>
      </c>
      <c r="C1141" s="15">
        <v>130206.0</v>
      </c>
      <c r="D1141" s="15" t="str">
        <f>HubVN_ID</f>
        <v>LECVNLB</v>
      </c>
      <c r="E1141" s="15">
        <v>4.0</v>
      </c>
      <c r="F1141" s="15">
        <v>4.0</v>
      </c>
      <c r="G1141" s="16" t="s">
        <v>3306</v>
      </c>
      <c r="H1141" s="15" t="s">
        <v>53</v>
      </c>
      <c r="I1141" s="17">
        <v>0.0</v>
      </c>
      <c r="J1141" s="18">
        <v>44647.71527777778</v>
      </c>
      <c r="K1141" s="19">
        <v>44653.68680555555</v>
      </c>
      <c r="L1141" s="18">
        <v>44654.467361111114</v>
      </c>
      <c r="M1141" s="15"/>
      <c r="N1141" s="21" t="s">
        <v>33</v>
      </c>
      <c r="O1141" s="15">
        <v>0.0</v>
      </c>
      <c r="P1141" s="15" t="s">
        <v>40</v>
      </c>
      <c r="Q1141" s="22">
        <v>2.0</v>
      </c>
      <c r="R1141" s="23">
        <f>Enduser_Deliverytime-Order_Create_Time</f>
        <v>6.752083333</v>
      </c>
      <c r="S1141" s="23">
        <f>Enduser_Plan_Deliverytime-Order_Create_Time</f>
        <v>5.971527778</v>
      </c>
      <c r="T1141" s="23">
        <f>Enduser_Deliverytime-HubVN_Pickup_Time</f>
        <v>0.1208333333</v>
      </c>
      <c r="U1141" s="24">
        <f>HubVN_Receiving_Time-HubCN_Pickup_Time</f>
        <v>4.002083333</v>
      </c>
      <c r="V1141" s="24">
        <f>Plan_HubVN_Receiving_Time-Plan_HubCN_Pickup_Time</f>
        <v>3.504861111</v>
      </c>
      <c r="W1141" s="15" t="s">
        <v>124</v>
      </c>
      <c r="X1141" s="25" t="str">
        <f>IF(LEFT(Khu_Vực,4)="Quận","Quận","Huyện")</f>
        <v>Quận</v>
      </c>
      <c r="Y1141" s="25" t="str">
        <f>IFS(Grossweight&lt;=1,"A",AND(1&lt;Grossweight,Grossweight&lt;=2),"B",AND(2&lt;Grossweight,Grossweight&lt;=3),"C",AND(3&lt;Grossweight,Grossweight&lt;=4),"D",Grossweight&gt;=4,"E")</f>
        <v>D</v>
      </c>
      <c r="Z114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62500</v>
      </c>
      <c r="AA114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14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40000</v>
      </c>
      <c r="AC1141" s="26">
        <f>IF(Carrier_2="ECLogistics",0.167,IF(Carrier_2="LogExpress",0.139,0.104))</f>
        <v>0.167</v>
      </c>
    </row>
    <row r="1142" ht="15.75" customHeight="1">
      <c r="A1142" s="4" t="s">
        <v>3307</v>
      </c>
      <c r="B1142" s="4" t="s">
        <v>3308</v>
      </c>
      <c r="C1142" s="4">
        <v>130399.0</v>
      </c>
      <c r="D1142" s="4" t="str">
        <f>HubVN_ID</f>
        <v>LECVNLB</v>
      </c>
      <c r="E1142" s="4">
        <v>5.0</v>
      </c>
      <c r="F1142" s="4">
        <v>3.4</v>
      </c>
      <c r="G1142" s="5" t="s">
        <v>3309</v>
      </c>
      <c r="H1142" s="4" t="s">
        <v>32</v>
      </c>
      <c r="I1142" s="6">
        <v>1066500.0</v>
      </c>
      <c r="J1142" s="7">
        <v>44648.552083333336</v>
      </c>
      <c r="K1142" s="8">
        <v>44654.67361111111</v>
      </c>
      <c r="L1142" s="7">
        <v>44655.47638888889</v>
      </c>
      <c r="M1142" s="4"/>
      <c r="N1142" s="9" t="s">
        <v>33</v>
      </c>
      <c r="O1142" s="4">
        <v>0.0</v>
      </c>
      <c r="P1142" s="4" t="s">
        <v>40</v>
      </c>
      <c r="Q1142" s="10">
        <v>4.0</v>
      </c>
      <c r="R1142" s="11">
        <f>Enduser_Deliverytime-Order_Create_Time</f>
        <v>6.924305556</v>
      </c>
      <c r="S1142" s="11">
        <f>Enduser_Plan_Deliverytime-Order_Create_Time</f>
        <v>6.121527778</v>
      </c>
      <c r="T1142" s="11">
        <f>Enduser_Deliverytime-HubVN_Pickup_Time</f>
        <v>0.1208333333</v>
      </c>
      <c r="U1142" s="12">
        <f>HubVN_Receiving_Time-HubCN_Pickup_Time</f>
        <v>5.005555556</v>
      </c>
      <c r="V1142" s="12">
        <f>Plan_HubVN_Receiving_Time-Plan_HubCN_Pickup_Time</f>
        <v>3.002083333</v>
      </c>
      <c r="W1142" s="4" t="s">
        <v>120</v>
      </c>
      <c r="X1142" s="13" t="str">
        <f>IF(LEFT(Khu_Vực,4)="Quận","Quận","Huyện")</f>
        <v>Quận</v>
      </c>
      <c r="Y1142" s="13" t="str">
        <f>IFS(Grossweight&lt;=1,"A",AND(1&lt;Grossweight,Grossweight&lt;=2),"B",AND(2&lt;Grossweight,Grossweight&lt;=3),"C",AND(3&lt;Grossweight,Grossweight&lt;=4),"D",Grossweight&gt;=4,"E")</f>
        <v>D</v>
      </c>
      <c r="Z114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61000</v>
      </c>
      <c r="AA1142"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14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34000</v>
      </c>
      <c r="AC1142" s="14">
        <f>IF(Carrier_2="ECLogistics",0.167,IF(Carrier_2="LogExpress",0.139,0.104))</f>
        <v>0.167</v>
      </c>
    </row>
    <row r="1143" ht="15.75" customHeight="1">
      <c r="A1143" s="15" t="s">
        <v>3310</v>
      </c>
      <c r="B1143" s="15" t="s">
        <v>234</v>
      </c>
      <c r="C1143" s="15">
        <v>130324.0</v>
      </c>
      <c r="D1143" s="15" t="str">
        <f>HubVN_ID</f>
        <v>LECVNLB</v>
      </c>
      <c r="E1143" s="15">
        <v>1.0</v>
      </c>
      <c r="F1143" s="15">
        <v>1.1</v>
      </c>
      <c r="G1143" s="16" t="s">
        <v>3311</v>
      </c>
      <c r="H1143" s="15" t="s">
        <v>53</v>
      </c>
      <c r="I1143" s="17">
        <v>0.0</v>
      </c>
      <c r="J1143" s="18">
        <v>44647.71388888889</v>
      </c>
      <c r="K1143" s="19">
        <v>44652.779861111114</v>
      </c>
      <c r="L1143" s="18">
        <v>44653.46875</v>
      </c>
      <c r="M1143" s="15"/>
      <c r="N1143" s="21" t="s">
        <v>33</v>
      </c>
      <c r="O1143" s="15">
        <v>0.0</v>
      </c>
      <c r="P1143" s="15" t="s">
        <v>40</v>
      </c>
      <c r="Q1143" s="22">
        <v>3.0</v>
      </c>
      <c r="R1143" s="23">
        <f>Enduser_Deliverytime-Order_Create_Time</f>
        <v>5.754861111</v>
      </c>
      <c r="S1143" s="23">
        <f>Enduser_Plan_Deliverytime-Order_Create_Time</f>
        <v>5.065972222</v>
      </c>
      <c r="T1143" s="23">
        <f>Enduser_Deliverytime-HubVN_Pickup_Time</f>
        <v>0.1229166667</v>
      </c>
      <c r="U1143" s="24">
        <f>HubVN_Receiving_Time-HubCN_Pickup_Time</f>
        <v>3.004861111</v>
      </c>
      <c r="V1143" s="24">
        <f>Plan_HubVN_Receiving_Time-Plan_HubCN_Pickup_Time</f>
        <v>3.502083333</v>
      </c>
      <c r="W1143" s="15" t="s">
        <v>679</v>
      </c>
      <c r="X1143" s="25" t="str">
        <f>IF(LEFT(Khu_Vực,4)="Quận","Quận","Huyện")</f>
        <v>Huyện</v>
      </c>
      <c r="Y1143" s="25" t="str">
        <f>IFS(Grossweight&lt;=1,"A",AND(1&lt;Grossweight,Grossweight&lt;=2),"B",AND(2&lt;Grossweight,Grossweight&lt;=3),"C",AND(3&lt;Grossweight,Grossweight&lt;=4),"D",Grossweight&gt;=4,"E")</f>
        <v>B</v>
      </c>
      <c r="Z114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27500</v>
      </c>
      <c r="AA114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14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11000</v>
      </c>
      <c r="AC1143" s="26">
        <f>IF(Carrier_2="ECLogistics",0.167,IF(Carrier_2="LogExpress",0.139,0.104))</f>
        <v>0.167</v>
      </c>
    </row>
    <row r="1144" ht="15.75" customHeight="1">
      <c r="A1144" s="4" t="s">
        <v>3312</v>
      </c>
      <c r="B1144" s="4" t="s">
        <v>66</v>
      </c>
      <c r="C1144" s="4">
        <v>130161.0</v>
      </c>
      <c r="D1144" s="4" t="str">
        <f>HubVN_ID</f>
        <v>LECVNHĐ</v>
      </c>
      <c r="E1144" s="4">
        <v>4.0</v>
      </c>
      <c r="F1144" s="4">
        <v>4.8</v>
      </c>
      <c r="G1144" s="5" t="s">
        <v>3313</v>
      </c>
      <c r="H1144" s="4" t="s">
        <v>53</v>
      </c>
      <c r="I1144" s="6">
        <v>0.0</v>
      </c>
      <c r="J1144" s="7">
        <v>44648.350694444445</v>
      </c>
      <c r="K1144" s="8">
        <v>44653.666666666664</v>
      </c>
      <c r="L1144" s="7">
        <v>44654.73055555556</v>
      </c>
      <c r="M1144" s="4"/>
      <c r="N1144" s="9" t="s">
        <v>33</v>
      </c>
      <c r="O1144" s="4">
        <v>0.0</v>
      </c>
      <c r="P1144" s="4" t="s">
        <v>64</v>
      </c>
      <c r="Q1144" s="10">
        <v>2.0</v>
      </c>
      <c r="R1144" s="11">
        <f>Enduser_Deliverytime-Order_Create_Time</f>
        <v>6.379861111</v>
      </c>
      <c r="S1144" s="11">
        <f>Enduser_Plan_Deliverytime-Order_Create_Time</f>
        <v>5.315972222</v>
      </c>
      <c r="T1144" s="11">
        <f>Enduser_Deliverytime-HubVN_Pickup_Time</f>
        <v>0.1208333333</v>
      </c>
      <c r="U1144" s="12">
        <f>HubVN_Receiving_Time-HubCN_Pickup_Time</f>
        <v>1.8375</v>
      </c>
      <c r="V1144" s="12">
        <f>Plan_HubVN_Receiving_Time-Plan_HubCN_Pickup_Time</f>
        <v>3.004166667</v>
      </c>
      <c r="W1144" s="4" t="s">
        <v>137</v>
      </c>
      <c r="X1144" s="13" t="str">
        <f>IF(LEFT(Khu_Vực,4)="Quận","Quận","Huyện")</f>
        <v>Quận</v>
      </c>
      <c r="Y1144" s="13" t="str">
        <f>IFS(Grossweight&lt;=1,"A",AND(1&lt;Grossweight,Grossweight&lt;=2),"B",AND(2&lt;Grossweight,Grossweight&lt;=3),"C",AND(3&lt;Grossweight,Grossweight&lt;=4),"D",Grossweight&gt;=4,"E")</f>
        <v>E</v>
      </c>
      <c r="Z114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74800</v>
      </c>
      <c r="AA114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14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48000</v>
      </c>
      <c r="AC1144" s="14">
        <f>IF(Carrier_2="ECLogistics",0.167,IF(Carrier_2="LogExpress",0.139,0.104))</f>
        <v>0.167</v>
      </c>
    </row>
    <row r="1145" ht="15.75" customHeight="1">
      <c r="A1145" s="15" t="s">
        <v>3314</v>
      </c>
      <c r="B1145" s="15" t="s">
        <v>3315</v>
      </c>
      <c r="C1145" s="15">
        <v>130074.0</v>
      </c>
      <c r="D1145" s="15" t="str">
        <f>HubVN_ID</f>
        <v>LECVNLB</v>
      </c>
      <c r="E1145" s="15">
        <v>3.0</v>
      </c>
      <c r="F1145" s="15">
        <v>1.2</v>
      </c>
      <c r="G1145" s="16" t="s">
        <v>3316</v>
      </c>
      <c r="H1145" s="15" t="s">
        <v>32</v>
      </c>
      <c r="I1145" s="17">
        <v>99800.0</v>
      </c>
      <c r="J1145" s="18">
        <v>44648.393055555556</v>
      </c>
      <c r="K1145" s="19">
        <v>44653.65</v>
      </c>
      <c r="L1145" s="18">
        <v>44654.47083333333</v>
      </c>
      <c r="M1145" s="15"/>
      <c r="N1145" s="21" t="s">
        <v>33</v>
      </c>
      <c r="O1145" s="15">
        <v>0.0</v>
      </c>
      <c r="P1145" s="15" t="s">
        <v>40</v>
      </c>
      <c r="Q1145" s="22">
        <v>3.0</v>
      </c>
      <c r="R1145" s="23">
        <f>Enduser_Deliverytime-Order_Create_Time</f>
        <v>6.077777778</v>
      </c>
      <c r="S1145" s="23">
        <f>Enduser_Plan_Deliverytime-Order_Create_Time</f>
        <v>5.256944444</v>
      </c>
      <c r="T1145" s="23">
        <f>Enduser_Deliverytime-HubVN_Pickup_Time</f>
        <v>0.1222222222</v>
      </c>
      <c r="U1145" s="24">
        <f>HubVN_Receiving_Time-HubCN_Pickup_Time</f>
        <v>4.001388889</v>
      </c>
      <c r="V1145" s="24">
        <f>Plan_HubVN_Receiving_Time-Plan_HubCN_Pickup_Time</f>
        <v>2.003472222</v>
      </c>
      <c r="W1145" s="15" t="s">
        <v>97</v>
      </c>
      <c r="X1145" s="25" t="str">
        <f>IF(LEFT(Khu_Vực,4)="Quận","Quận","Huyện")</f>
        <v>Quận</v>
      </c>
      <c r="Y1145" s="25" t="str">
        <f>IFS(Grossweight&lt;=1,"A",AND(1&lt;Grossweight,Grossweight&lt;=2),"B",AND(2&lt;Grossweight,Grossweight&lt;=3),"C",AND(3&lt;Grossweight,Grossweight&lt;=4),"D",Grossweight&gt;=4,"E")</f>
        <v>B</v>
      </c>
      <c r="Z114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24000</v>
      </c>
      <c r="AA1145"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14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13200</v>
      </c>
      <c r="AC1145" s="26">
        <f>IF(Carrier_2="ECLogistics",0.167,IF(Carrier_2="LogExpress",0.139,0.104))</f>
        <v>0.104</v>
      </c>
    </row>
    <row r="1146" ht="15.75" customHeight="1">
      <c r="A1146" s="4" t="s">
        <v>3317</v>
      </c>
      <c r="B1146" s="4" t="s">
        <v>3318</v>
      </c>
      <c r="C1146" s="4">
        <v>130327.0</v>
      </c>
      <c r="D1146" s="4" t="str">
        <f>HubVN_ID</f>
        <v>LECVNLB</v>
      </c>
      <c r="E1146" s="4">
        <v>2.0</v>
      </c>
      <c r="F1146" s="4">
        <v>2.5</v>
      </c>
      <c r="G1146" s="5" t="s">
        <v>3319</v>
      </c>
      <c r="H1146" s="4" t="s">
        <v>32</v>
      </c>
      <c r="I1146" s="6">
        <v>1009500.0</v>
      </c>
      <c r="J1146" s="7">
        <v>44645.384722222225</v>
      </c>
      <c r="K1146" s="8">
        <v>44651.73125</v>
      </c>
      <c r="L1146" s="7">
        <v>44652.665972222225</v>
      </c>
      <c r="M1146" s="4"/>
      <c r="N1146" s="9" t="s">
        <v>33</v>
      </c>
      <c r="O1146" s="4">
        <v>0.0</v>
      </c>
      <c r="P1146" s="4" t="s">
        <v>40</v>
      </c>
      <c r="Q1146" s="10">
        <v>1.0</v>
      </c>
      <c r="R1146" s="11">
        <f>Enduser_Deliverytime-Order_Create_Time</f>
        <v>7.28125</v>
      </c>
      <c r="S1146" s="11">
        <f>Enduser_Plan_Deliverytime-Order_Create_Time</f>
        <v>6.346527778</v>
      </c>
      <c r="T1146" s="11">
        <f>Enduser_Deliverytime-HubVN_Pickup_Time</f>
        <v>0.0875</v>
      </c>
      <c r="U1146" s="12">
        <f>HubVN_Receiving_Time-HubCN_Pickup_Time</f>
        <v>3.000694444</v>
      </c>
      <c r="V1146" s="12">
        <f>Plan_HubVN_Receiving_Time-Plan_HubCN_Pickup_Time</f>
        <v>1.504861111</v>
      </c>
      <c r="W1146" s="4" t="s">
        <v>787</v>
      </c>
      <c r="X1146" s="13" t="str">
        <f>IF(LEFT(Khu_Vực,4)="Quận","Quận","Huyện")</f>
        <v>Huyện</v>
      </c>
      <c r="Y1146" s="13" t="str">
        <f>IFS(Grossweight&lt;=1,"A",AND(1&lt;Grossweight,Grossweight&lt;=2),"B",AND(2&lt;Grossweight,Grossweight&lt;=3),"C",AND(3&lt;Grossweight,Grossweight&lt;=4),"D",Grossweight&gt;=4,"E")</f>
        <v>C</v>
      </c>
      <c r="Z114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62500</v>
      </c>
      <c r="AA114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14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25000</v>
      </c>
      <c r="AC1146" s="14">
        <f>IF(Carrier_2="ECLogistics",0.167,IF(Carrier_2="LogExpress",0.139,0.104))</f>
        <v>0.167</v>
      </c>
    </row>
    <row r="1147" ht="15.75" customHeight="1">
      <c r="A1147" s="15" t="s">
        <v>3320</v>
      </c>
      <c r="B1147" s="15" t="s">
        <v>2222</v>
      </c>
      <c r="C1147" s="15">
        <v>130397.0</v>
      </c>
      <c r="D1147" s="15" t="str">
        <f>HubVN_ID</f>
        <v>LECVNLB</v>
      </c>
      <c r="E1147" s="15">
        <v>2.0</v>
      </c>
      <c r="F1147" s="15">
        <v>1.0</v>
      </c>
      <c r="G1147" s="16" t="s">
        <v>3321</v>
      </c>
      <c r="H1147" s="15" t="s">
        <v>32</v>
      </c>
      <c r="I1147" s="17">
        <v>11500.0</v>
      </c>
      <c r="J1147" s="18">
        <v>44647.27291666667</v>
      </c>
      <c r="K1147" s="19">
        <v>44652.65833333333</v>
      </c>
      <c r="L1147" s="18">
        <v>44653.43819444445</v>
      </c>
      <c r="M1147" s="15"/>
      <c r="N1147" s="21" t="s">
        <v>33</v>
      </c>
      <c r="O1147" s="15">
        <v>0.0</v>
      </c>
      <c r="P1147" s="15" t="s">
        <v>64</v>
      </c>
      <c r="Q1147" s="22">
        <v>2.0</v>
      </c>
      <c r="R1147" s="23">
        <f>Enduser_Deliverytime-Order_Create_Time</f>
        <v>6.165277778</v>
      </c>
      <c r="S1147" s="23">
        <f>Enduser_Plan_Deliverytime-Order_Create_Time</f>
        <v>5.385416667</v>
      </c>
      <c r="T1147" s="23">
        <f>Enduser_Deliverytime-HubVN_Pickup_Time</f>
        <v>0.07708333334</v>
      </c>
      <c r="U1147" s="24">
        <f>HubVN_Receiving_Time-HubCN_Pickup_Time</f>
        <v>3.00625</v>
      </c>
      <c r="V1147" s="24">
        <f>Plan_HubVN_Receiving_Time-Plan_HubCN_Pickup_Time</f>
        <v>3.004166667</v>
      </c>
      <c r="W1147" s="15" t="s">
        <v>93</v>
      </c>
      <c r="X1147" s="25" t="str">
        <f>IF(LEFT(Khu_Vực,4)="Quận","Quận","Huyện")</f>
        <v>Quận</v>
      </c>
      <c r="Y1147" s="25" t="str">
        <f>IFS(Grossweight&lt;=1,"A",AND(1&lt;Grossweight,Grossweight&lt;=2),"B",AND(2&lt;Grossweight,Grossweight&lt;=3),"C",AND(3&lt;Grossweight,Grossweight&lt;=4),"D",Grossweight&gt;=4,"E")</f>
        <v>A</v>
      </c>
      <c r="Z114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11000</v>
      </c>
      <c r="AA1147"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14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1147" s="26">
        <f>IF(Carrier_2="ECLogistics",0.167,IF(Carrier_2="LogExpress",0.139,0.104))</f>
        <v>0.139</v>
      </c>
    </row>
    <row r="1148" ht="15.75" customHeight="1">
      <c r="A1148" s="4" t="s">
        <v>3322</v>
      </c>
      <c r="B1148" s="4" t="s">
        <v>3323</v>
      </c>
      <c r="C1148" s="4">
        <v>130160.0</v>
      </c>
      <c r="D1148" s="4" t="str">
        <f>HubVN_ID</f>
        <v>LECVNLB</v>
      </c>
      <c r="E1148" s="4">
        <v>1.0</v>
      </c>
      <c r="F1148" s="4">
        <v>1.5</v>
      </c>
      <c r="G1148" s="5" t="s">
        <v>3324</v>
      </c>
      <c r="H1148" s="4" t="s">
        <v>32</v>
      </c>
      <c r="I1148" s="6">
        <v>19000.0</v>
      </c>
      <c r="J1148" s="7">
        <v>44649.915972222225</v>
      </c>
      <c r="K1148" s="8">
        <v>44655.52777777778</v>
      </c>
      <c r="L1148" s="7">
        <v>44655.76111111111</v>
      </c>
      <c r="M1148" s="4"/>
      <c r="N1148" s="9" t="s">
        <v>33</v>
      </c>
      <c r="O1148" s="4">
        <v>0.0</v>
      </c>
      <c r="P1148" s="4" t="s">
        <v>40</v>
      </c>
      <c r="Q1148" s="10">
        <v>3.0</v>
      </c>
      <c r="R1148" s="11">
        <f>Enduser_Deliverytime-Order_Create_Time</f>
        <v>5.845138889</v>
      </c>
      <c r="S1148" s="11">
        <f>Enduser_Plan_Deliverytime-Order_Create_Time</f>
        <v>5.611805556</v>
      </c>
      <c r="T1148" s="11">
        <f>Enduser_Deliverytime-HubVN_Pickup_Time</f>
        <v>0.1465277778</v>
      </c>
      <c r="U1148" s="12">
        <f>HubVN_Receiving_Time-HubCN_Pickup_Time</f>
        <v>2.504166667</v>
      </c>
      <c r="V1148" s="12">
        <f>Plan_HubVN_Receiving_Time-Plan_HubCN_Pickup_Time</f>
        <v>3.504166667</v>
      </c>
      <c r="W1148" s="4" t="s">
        <v>679</v>
      </c>
      <c r="X1148" s="13" t="str">
        <f>IF(LEFT(Khu_Vực,4)="Quận","Quận","Huyện")</f>
        <v>Huyện</v>
      </c>
      <c r="Y1148" s="13" t="str">
        <f>IFS(Grossweight&lt;=1,"A",AND(1&lt;Grossweight,Grossweight&lt;=2),"B",AND(2&lt;Grossweight,Grossweight&lt;=3),"C",AND(3&lt;Grossweight,Grossweight&lt;=4),"D",Grossweight&gt;=4,"E")</f>
        <v>B</v>
      </c>
      <c r="Z114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37500</v>
      </c>
      <c r="AA114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14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15000</v>
      </c>
      <c r="AC1148" s="14">
        <f>IF(Carrier_2="ECLogistics",0.167,IF(Carrier_2="LogExpress",0.139,0.104))</f>
        <v>0.167</v>
      </c>
    </row>
    <row r="1149" ht="15.75" customHeight="1">
      <c r="A1149" s="15" t="s">
        <v>3325</v>
      </c>
      <c r="B1149" s="15" t="s">
        <v>898</v>
      </c>
      <c r="C1149" s="15">
        <v>130329.0</v>
      </c>
      <c r="D1149" s="15" t="str">
        <f>HubVN_ID</f>
        <v>LECVNTL</v>
      </c>
      <c r="E1149" s="15">
        <v>4.0</v>
      </c>
      <c r="F1149" s="15">
        <v>0.3</v>
      </c>
      <c r="G1149" s="16" t="s">
        <v>3326</v>
      </c>
      <c r="H1149" s="15" t="s">
        <v>53</v>
      </c>
      <c r="I1149" s="17">
        <v>0.0</v>
      </c>
      <c r="J1149" s="18">
        <v>44649.17638888889</v>
      </c>
      <c r="K1149" s="19">
        <v>44653.45486111111</v>
      </c>
      <c r="L1149" s="18">
        <v>44654.618055555555</v>
      </c>
      <c r="M1149" s="15"/>
      <c r="N1149" s="21" t="s">
        <v>33</v>
      </c>
      <c r="O1149" s="15">
        <v>0.0</v>
      </c>
      <c r="P1149" s="15" t="s">
        <v>34</v>
      </c>
      <c r="Q1149" s="22">
        <v>3.0</v>
      </c>
      <c r="R1149" s="23">
        <f>Enduser_Deliverytime-Order_Create_Time</f>
        <v>5.441666667</v>
      </c>
      <c r="S1149" s="23">
        <f>Enduser_Plan_Deliverytime-Order_Create_Time</f>
        <v>4.278472222</v>
      </c>
      <c r="T1149" s="23">
        <f>Enduser_Deliverytime-HubVN_Pickup_Time</f>
        <v>0.2027777778</v>
      </c>
      <c r="U1149" s="24">
        <f>HubVN_Receiving_Time-HubCN_Pickup_Time</f>
        <v>4.001388889</v>
      </c>
      <c r="V1149" s="24">
        <f>Plan_HubVN_Receiving_Time-Plan_HubCN_Pickup_Time</f>
        <v>2.004166667</v>
      </c>
      <c r="W1149" s="15" t="s">
        <v>622</v>
      </c>
      <c r="X1149" s="25" t="str">
        <f>IF(LEFT(Khu_Vực,4)="Quận","Quận","Huyện")</f>
        <v>Huyện</v>
      </c>
      <c r="Y1149" s="25" t="str">
        <f>IFS(Grossweight&lt;=1,"A",AND(1&lt;Grossweight,Grossweight&lt;=2),"B",AND(2&lt;Grossweight,Grossweight&lt;=3),"C",AND(3&lt;Grossweight,Grossweight&lt;=4),"D",Grossweight&gt;=4,"E")</f>
        <v>A</v>
      </c>
      <c r="Z114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3000</v>
      </c>
      <c r="AA114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14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3000</v>
      </c>
      <c r="AC1149" s="26">
        <f>IF(Carrier_2="ECLogistics",0.167,IF(Carrier_2="LogExpress",0.139,0.104))</f>
        <v>0.167</v>
      </c>
    </row>
    <row r="1150" ht="15.75" customHeight="1">
      <c r="A1150" s="4" t="s">
        <v>3327</v>
      </c>
      <c r="B1150" s="4" t="s">
        <v>3328</v>
      </c>
      <c r="C1150" s="4">
        <v>130397.0</v>
      </c>
      <c r="D1150" s="4" t="str">
        <f>HubVN_ID</f>
        <v>LECVNTL</v>
      </c>
      <c r="E1150" s="4">
        <v>1.0</v>
      </c>
      <c r="F1150" s="4">
        <v>1.1</v>
      </c>
      <c r="G1150" s="5" t="s">
        <v>3329</v>
      </c>
      <c r="H1150" s="4" t="s">
        <v>32</v>
      </c>
      <c r="I1150" s="6">
        <v>10800.0</v>
      </c>
      <c r="J1150" s="7">
        <v>44649.618055555555</v>
      </c>
      <c r="K1150" s="8">
        <v>44654.40069444444</v>
      </c>
      <c r="L1150" s="7">
        <v>44655.45208333333</v>
      </c>
      <c r="M1150" s="4"/>
      <c r="N1150" s="9" t="s">
        <v>33</v>
      </c>
      <c r="O1150" s="4">
        <v>0.0</v>
      </c>
      <c r="P1150" s="4" t="s">
        <v>64</v>
      </c>
      <c r="Q1150" s="10">
        <v>3.0</v>
      </c>
      <c r="R1150" s="11">
        <f>Enduser_Deliverytime-Order_Create_Time</f>
        <v>5.834027778</v>
      </c>
      <c r="S1150" s="11">
        <f>Enduser_Plan_Deliverytime-Order_Create_Time</f>
        <v>4.782638889</v>
      </c>
      <c r="T1150" s="11">
        <f>Enduser_Deliverytime-HubVN_Pickup_Time</f>
        <v>0.07777777778</v>
      </c>
      <c r="U1150" s="12">
        <f>HubVN_Receiving_Time-HubCN_Pickup_Time</f>
        <v>5.002083333</v>
      </c>
      <c r="V1150" s="12">
        <f>Plan_HubVN_Receiving_Time-Plan_HubCN_Pickup_Time</f>
        <v>2.002777778</v>
      </c>
      <c r="W1150" s="4" t="s">
        <v>49</v>
      </c>
      <c r="X1150" s="13" t="str">
        <f>IF(LEFT(Khu_Vực,4)="Quận","Quận","Huyện")</f>
        <v>Quận</v>
      </c>
      <c r="Y1150" s="13" t="str">
        <f>IFS(Grossweight&lt;=1,"A",AND(1&lt;Grossweight,Grossweight&lt;=2),"B",AND(2&lt;Grossweight,Grossweight&lt;=3),"C",AND(3&lt;Grossweight,Grossweight&lt;=4),"D",Grossweight&gt;=4,"E")</f>
        <v>B</v>
      </c>
      <c r="Z115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12100</v>
      </c>
      <c r="AA1150"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15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12100</v>
      </c>
      <c r="AC1150" s="14">
        <f>IF(Carrier_2="ECLogistics",0.167,IF(Carrier_2="LogExpress",0.139,0.104))</f>
        <v>0.104</v>
      </c>
    </row>
    <row r="1151" ht="15.75" customHeight="1">
      <c r="A1151" s="15" t="s">
        <v>3330</v>
      </c>
      <c r="B1151" s="15" t="s">
        <v>3331</v>
      </c>
      <c r="C1151" s="15">
        <v>130342.0</v>
      </c>
      <c r="D1151" s="15" t="str">
        <f>HubVN_ID</f>
        <v>LECVNTL</v>
      </c>
      <c r="E1151" s="15">
        <v>2.0</v>
      </c>
      <c r="F1151" s="15">
        <v>1.0</v>
      </c>
      <c r="G1151" s="16" t="s">
        <v>3332</v>
      </c>
      <c r="H1151" s="15" t="s">
        <v>53</v>
      </c>
      <c r="I1151" s="17">
        <v>0.0</v>
      </c>
      <c r="J1151" s="18">
        <v>44646.58194444444</v>
      </c>
      <c r="K1151" s="19">
        <v>44651.652083333334</v>
      </c>
      <c r="L1151" s="18">
        <v>44652.53680555556</v>
      </c>
      <c r="M1151" s="15"/>
      <c r="N1151" s="21" t="s">
        <v>33</v>
      </c>
      <c r="O1151" s="15">
        <v>0.0</v>
      </c>
      <c r="P1151" s="15" t="s">
        <v>34</v>
      </c>
      <c r="Q1151" s="22">
        <v>3.0</v>
      </c>
      <c r="R1151" s="23">
        <f>Enduser_Deliverytime-Order_Create_Time</f>
        <v>5.954861111</v>
      </c>
      <c r="S1151" s="23">
        <f>Enduser_Plan_Deliverytime-Order_Create_Time</f>
        <v>5.070138889</v>
      </c>
      <c r="T1151" s="23">
        <f>Enduser_Deliverytime-HubVN_Pickup_Time</f>
        <v>0.1625</v>
      </c>
      <c r="U1151" s="24">
        <f>HubVN_Receiving_Time-HubCN_Pickup_Time</f>
        <v>5.000694444</v>
      </c>
      <c r="V1151" s="24">
        <f>Plan_HubVN_Receiving_Time-Plan_HubCN_Pickup_Time</f>
        <v>3.000694444</v>
      </c>
      <c r="W1151" s="15" t="s">
        <v>41</v>
      </c>
      <c r="X1151" s="25" t="str">
        <f>IF(LEFT(Khu_Vực,4)="Quận","Quận","Huyện")</f>
        <v>Huyện</v>
      </c>
      <c r="Y1151" s="25" t="str">
        <f>IFS(Grossweight&lt;=1,"A",AND(1&lt;Grossweight,Grossweight&lt;=2),"B",AND(2&lt;Grossweight,Grossweight&lt;=3),"C",AND(3&lt;Grossweight,Grossweight&lt;=4),"D",Grossweight&gt;=4,"E")</f>
        <v>A</v>
      </c>
      <c r="Z115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10000</v>
      </c>
      <c r="AA115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15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10000</v>
      </c>
      <c r="AC1151" s="26">
        <f>IF(Carrier_2="ECLogistics",0.167,IF(Carrier_2="LogExpress",0.139,0.104))</f>
        <v>0.167</v>
      </c>
    </row>
    <row r="1152" ht="15.75" customHeight="1">
      <c r="A1152" s="4" t="s">
        <v>3333</v>
      </c>
      <c r="B1152" s="4" t="s">
        <v>3334</v>
      </c>
      <c r="C1152" s="4">
        <v>130350.0</v>
      </c>
      <c r="D1152" s="4" t="str">
        <f>HubVN_ID</f>
        <v>LECVNLB</v>
      </c>
      <c r="E1152" s="4">
        <v>5.0</v>
      </c>
      <c r="F1152" s="4">
        <v>0.1</v>
      </c>
      <c r="G1152" s="5" t="s">
        <v>3335</v>
      </c>
      <c r="H1152" s="4" t="s">
        <v>32</v>
      </c>
      <c r="I1152" s="6">
        <v>171700.0</v>
      </c>
      <c r="J1152" s="7">
        <v>44645.614583333336</v>
      </c>
      <c r="K1152" s="8">
        <v>44651.7875</v>
      </c>
      <c r="L1152" s="7">
        <v>44652.58888888889</v>
      </c>
      <c r="M1152" s="4"/>
      <c r="N1152" s="9" t="s">
        <v>33</v>
      </c>
      <c r="O1152" s="4">
        <v>0.0</v>
      </c>
      <c r="P1152" s="4" t="s">
        <v>34</v>
      </c>
      <c r="Q1152" s="10">
        <v>5.0</v>
      </c>
      <c r="R1152" s="11">
        <f>Enduser_Deliverytime-Order_Create_Time</f>
        <v>6.974305556</v>
      </c>
      <c r="S1152" s="11">
        <f>Enduser_Plan_Deliverytime-Order_Create_Time</f>
        <v>6.172916667</v>
      </c>
      <c r="T1152" s="11">
        <f>Enduser_Deliverytime-HubVN_Pickup_Time</f>
        <v>0.2027777778</v>
      </c>
      <c r="U1152" s="12">
        <f>HubVN_Receiving_Time-HubCN_Pickup_Time</f>
        <v>5.002777778</v>
      </c>
      <c r="V1152" s="12">
        <f>Plan_HubVN_Receiving_Time-Plan_HubCN_Pickup_Time</f>
        <v>1.501388889</v>
      </c>
      <c r="W1152" s="4" t="s">
        <v>679</v>
      </c>
      <c r="X1152" s="13" t="str">
        <f>IF(LEFT(Khu_Vực,4)="Quận","Quận","Huyện")</f>
        <v>Huyện</v>
      </c>
      <c r="Y1152" s="13" t="str">
        <f>IFS(Grossweight&lt;=1,"A",AND(1&lt;Grossweight,Grossweight&lt;=2),"B",AND(2&lt;Grossweight,Grossweight&lt;=3),"C",AND(3&lt;Grossweight,Grossweight&lt;=4),"D",Grossweight&gt;=4,"E")</f>
        <v>A</v>
      </c>
      <c r="Z115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800</v>
      </c>
      <c r="AA1152"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15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800</v>
      </c>
      <c r="AC1152" s="14">
        <f>IF(Carrier_2="ECLogistics",0.167,IF(Carrier_2="LogExpress",0.139,0.104))</f>
        <v>0.167</v>
      </c>
    </row>
    <row r="1153" ht="15.75" customHeight="1">
      <c r="A1153" s="15" t="s">
        <v>3336</v>
      </c>
      <c r="B1153" s="15" t="s">
        <v>3337</v>
      </c>
      <c r="C1153" s="15">
        <v>130042.0</v>
      </c>
      <c r="D1153" s="15" t="str">
        <f>HubVN_ID</f>
        <v>LECVNTL</v>
      </c>
      <c r="E1153" s="15">
        <v>1.0</v>
      </c>
      <c r="F1153" s="15">
        <v>3.5</v>
      </c>
      <c r="G1153" s="16" t="s">
        <v>3338</v>
      </c>
      <c r="H1153" s="15" t="s">
        <v>53</v>
      </c>
      <c r="I1153" s="17">
        <v>0.0</v>
      </c>
      <c r="J1153" s="18">
        <v>44649.44027777778</v>
      </c>
      <c r="K1153" s="19">
        <v>44653.652083333334</v>
      </c>
      <c r="L1153" s="18">
        <v>44654.589583333334</v>
      </c>
      <c r="M1153" s="15"/>
      <c r="N1153" s="21" t="s">
        <v>33</v>
      </c>
      <c r="O1153" s="15">
        <v>0.0</v>
      </c>
      <c r="P1153" s="15" t="s">
        <v>34</v>
      </c>
      <c r="Q1153" s="22">
        <v>3.0</v>
      </c>
      <c r="R1153" s="23">
        <f>Enduser_Deliverytime-Order_Create_Time</f>
        <v>5.149305556</v>
      </c>
      <c r="S1153" s="23">
        <f>Enduser_Plan_Deliverytime-Order_Create_Time</f>
        <v>4.211805556</v>
      </c>
      <c r="T1153" s="23">
        <f>Enduser_Deliverytime-HubVN_Pickup_Time</f>
        <v>0.2034722222</v>
      </c>
      <c r="U1153" s="24">
        <f>HubVN_Receiving_Time-HubCN_Pickup_Time</f>
        <v>4.002777778</v>
      </c>
      <c r="V1153" s="24">
        <f>Plan_HubVN_Receiving_Time-Plan_HubCN_Pickup_Time</f>
        <v>3.504861111</v>
      </c>
      <c r="W1153" s="15" t="s">
        <v>49</v>
      </c>
      <c r="X1153" s="25" t="str">
        <f>IF(LEFT(Khu_Vực,4)="Quận","Quận","Huyện")</f>
        <v>Quận</v>
      </c>
      <c r="Y1153" s="25" t="str">
        <f>IFS(Grossweight&lt;=1,"A",AND(1&lt;Grossweight,Grossweight&lt;=2),"B",AND(2&lt;Grossweight,Grossweight&lt;=3),"C",AND(3&lt;Grossweight,Grossweight&lt;=4),"D",Grossweight&gt;=4,"E")</f>
        <v>D</v>
      </c>
      <c r="Z115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35000</v>
      </c>
      <c r="AA115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15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35000</v>
      </c>
      <c r="AC1153" s="26">
        <f>IF(Carrier_2="ECLogistics",0.167,IF(Carrier_2="LogExpress",0.139,0.104))</f>
        <v>0.167</v>
      </c>
    </row>
    <row r="1154" ht="15.75" customHeight="1">
      <c r="A1154" s="4" t="s">
        <v>3339</v>
      </c>
      <c r="B1154" s="4" t="s">
        <v>3340</v>
      </c>
      <c r="C1154" s="4">
        <v>130444.0</v>
      </c>
      <c r="D1154" s="4" t="str">
        <f>HubVN_ID</f>
        <v>LECVNHĐ</v>
      </c>
      <c r="E1154" s="4">
        <v>5.0</v>
      </c>
      <c r="F1154" s="4">
        <v>3.0</v>
      </c>
      <c r="G1154" s="5" t="s">
        <v>3341</v>
      </c>
      <c r="H1154" s="4" t="s">
        <v>32</v>
      </c>
      <c r="I1154" s="6">
        <v>56230.0</v>
      </c>
      <c r="J1154" s="7">
        <v>44649.830555555556</v>
      </c>
      <c r="K1154" s="8">
        <v>44654.697222222225</v>
      </c>
      <c r="L1154" s="7">
        <v>44655.80416666667</v>
      </c>
      <c r="M1154" s="4"/>
      <c r="N1154" s="9" t="s">
        <v>33</v>
      </c>
      <c r="O1154" s="4">
        <v>0.0</v>
      </c>
      <c r="P1154" s="4" t="s">
        <v>40</v>
      </c>
      <c r="Q1154" s="10">
        <v>3.0</v>
      </c>
      <c r="R1154" s="11">
        <f>Enduser_Deliverytime-Order_Create_Time</f>
        <v>5.973611111</v>
      </c>
      <c r="S1154" s="11">
        <f>Enduser_Plan_Deliverytime-Order_Create_Time</f>
        <v>4.866666667</v>
      </c>
      <c r="T1154" s="11">
        <f>Enduser_Deliverytime-HubVN_Pickup_Time</f>
        <v>0.1673611111</v>
      </c>
      <c r="U1154" s="12">
        <f>HubVN_Receiving_Time-HubCN_Pickup_Time</f>
        <v>3.004861111</v>
      </c>
      <c r="V1154" s="12">
        <f>Plan_HubVN_Receiving_Time-Plan_HubCN_Pickup_Time</f>
        <v>3.500694444</v>
      </c>
      <c r="W1154" s="4" t="s">
        <v>137</v>
      </c>
      <c r="X1154" s="13" t="str">
        <f>IF(LEFT(Khu_Vực,4)="Quận","Quận","Huyện")</f>
        <v>Quận</v>
      </c>
      <c r="Y1154" s="13" t="str">
        <f>IFS(Grossweight&lt;=1,"A",AND(1&lt;Grossweight,Grossweight&lt;=2),"B",AND(2&lt;Grossweight,Grossweight&lt;=3),"C",AND(3&lt;Grossweight,Grossweight&lt;=4),"D",Grossweight&gt;=4,"E")</f>
        <v>C</v>
      </c>
      <c r="Z115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60000</v>
      </c>
      <c r="AA115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15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30000</v>
      </c>
      <c r="AC1154" s="14">
        <f>IF(Carrier_2="ECLogistics",0.167,IF(Carrier_2="LogExpress",0.139,0.104))</f>
        <v>0.167</v>
      </c>
    </row>
    <row r="1155" ht="15.75" customHeight="1">
      <c r="A1155" s="15" t="s">
        <v>3342</v>
      </c>
      <c r="B1155" s="15" t="s">
        <v>3343</v>
      </c>
      <c r="C1155" s="15">
        <v>130067.0</v>
      </c>
      <c r="D1155" s="15" t="str">
        <f>HubVN_ID</f>
        <v>LECVNLB</v>
      </c>
      <c r="E1155" s="15">
        <v>5.0</v>
      </c>
      <c r="F1155" s="15">
        <v>1.5</v>
      </c>
      <c r="G1155" s="16" t="s">
        <v>3344</v>
      </c>
      <c r="H1155" s="15" t="s">
        <v>32</v>
      </c>
      <c r="I1155" s="17">
        <v>290300.0</v>
      </c>
      <c r="J1155" s="18">
        <v>44648.325</v>
      </c>
      <c r="K1155" s="19">
        <v>44653.49652777778</v>
      </c>
      <c r="L1155" s="18">
        <v>44653.711805555555</v>
      </c>
      <c r="M1155" s="15"/>
      <c r="N1155" s="21" t="s">
        <v>33</v>
      </c>
      <c r="O1155" s="15">
        <v>0.0</v>
      </c>
      <c r="P1155" s="15" t="s">
        <v>34</v>
      </c>
      <c r="Q1155" s="22">
        <v>3.0</v>
      </c>
      <c r="R1155" s="23">
        <f>Enduser_Deliverytime-Order_Create_Time</f>
        <v>5.386805556</v>
      </c>
      <c r="S1155" s="23">
        <f>Enduser_Plan_Deliverytime-Order_Create_Time</f>
        <v>5.171527778</v>
      </c>
      <c r="T1155" s="23">
        <f>Enduser_Deliverytime-HubVN_Pickup_Time</f>
        <v>0.08194444444</v>
      </c>
      <c r="U1155" s="24">
        <f>HubVN_Receiving_Time-HubCN_Pickup_Time</f>
        <v>3.504166667</v>
      </c>
      <c r="V1155" s="24">
        <f>Plan_HubVN_Receiving_Time-Plan_HubCN_Pickup_Time</f>
        <v>2.002777778</v>
      </c>
      <c r="W1155" s="15" t="s">
        <v>787</v>
      </c>
      <c r="X1155" s="25" t="str">
        <f>IF(LEFT(Khu_Vực,4)="Quận","Quận","Huyện")</f>
        <v>Huyện</v>
      </c>
      <c r="Y1155" s="25" t="str">
        <f>IFS(Grossweight&lt;=1,"A",AND(1&lt;Grossweight,Grossweight&lt;=2),"B",AND(2&lt;Grossweight,Grossweight&lt;=3),"C",AND(3&lt;Grossweight,Grossweight&lt;=4),"D",Grossweight&gt;=4,"E")</f>
        <v>B</v>
      </c>
      <c r="Z115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15000</v>
      </c>
      <c r="AA115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15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15000</v>
      </c>
      <c r="AC1155" s="26">
        <f>IF(Carrier_2="ECLogistics",0.167,IF(Carrier_2="LogExpress",0.139,0.104))</f>
        <v>0.167</v>
      </c>
    </row>
    <row r="1156" ht="15.75" customHeight="1">
      <c r="A1156" s="4" t="s">
        <v>3345</v>
      </c>
      <c r="B1156" s="4" t="s">
        <v>59</v>
      </c>
      <c r="C1156" s="4">
        <v>130388.0</v>
      </c>
      <c r="D1156" s="4" t="str">
        <f>HubVN_ID</f>
        <v>LECVNHĐ</v>
      </c>
      <c r="E1156" s="4">
        <v>5.0</v>
      </c>
      <c r="F1156" s="4">
        <v>3.5</v>
      </c>
      <c r="G1156" s="5" t="s">
        <v>3346</v>
      </c>
      <c r="H1156" s="4" t="s">
        <v>32</v>
      </c>
      <c r="I1156" s="6">
        <v>1232.0</v>
      </c>
      <c r="J1156" s="7">
        <v>44649.163194444445</v>
      </c>
      <c r="K1156" s="8">
        <v>44653.67569444444</v>
      </c>
      <c r="L1156" s="7">
        <v>44654.42222222222</v>
      </c>
      <c r="M1156" s="4"/>
      <c r="N1156" s="9" t="s">
        <v>33</v>
      </c>
      <c r="O1156" s="4">
        <v>0.0</v>
      </c>
      <c r="P1156" s="4" t="s">
        <v>64</v>
      </c>
      <c r="Q1156" s="10">
        <v>3.0</v>
      </c>
      <c r="R1156" s="11">
        <f>Enduser_Deliverytime-Order_Create_Time</f>
        <v>5.259027778</v>
      </c>
      <c r="S1156" s="11">
        <f>Enduser_Plan_Deliverytime-Order_Create_Time</f>
        <v>4.5125</v>
      </c>
      <c r="T1156" s="11">
        <f>Enduser_Deliverytime-HubVN_Pickup_Time</f>
        <v>0.03958333333</v>
      </c>
      <c r="U1156" s="12">
        <f>HubVN_Receiving_Time-HubCN_Pickup_Time</f>
        <v>4.005555556</v>
      </c>
      <c r="V1156" s="12">
        <f>Plan_HubVN_Receiving_Time-Plan_HubCN_Pickup_Time</f>
        <v>2.004166667</v>
      </c>
      <c r="W1156" s="4" t="s">
        <v>45</v>
      </c>
      <c r="X1156" s="13" t="str">
        <f>IF(LEFT(Khu_Vực,4)="Quận","Quận","Huyện")</f>
        <v>Quận</v>
      </c>
      <c r="Y1156" s="13" t="str">
        <f>IFS(Grossweight&lt;=1,"A",AND(1&lt;Grossweight,Grossweight&lt;=2),"B",AND(2&lt;Grossweight,Grossweight&lt;=3),"C",AND(3&lt;Grossweight,Grossweight&lt;=4),"D",Grossweight&gt;=4,"E")</f>
        <v>D</v>
      </c>
      <c r="Z115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67000</v>
      </c>
      <c r="AA115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15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35000</v>
      </c>
      <c r="AC1156" s="14">
        <f>IF(Carrier_2="ECLogistics",0.167,IF(Carrier_2="LogExpress",0.139,0.104))</f>
        <v>0.167</v>
      </c>
    </row>
    <row r="1157" ht="15.75" customHeight="1">
      <c r="A1157" s="15" t="s">
        <v>3347</v>
      </c>
      <c r="B1157" s="15" t="s">
        <v>2230</v>
      </c>
      <c r="C1157" s="15">
        <v>130320.0</v>
      </c>
      <c r="D1157" s="15" t="str">
        <f>HubVN_ID</f>
        <v>LECVNTL</v>
      </c>
      <c r="E1157" s="15">
        <v>4.0</v>
      </c>
      <c r="F1157" s="15">
        <v>1.2</v>
      </c>
      <c r="G1157" s="16" t="s">
        <v>3348</v>
      </c>
      <c r="H1157" s="15" t="s">
        <v>32</v>
      </c>
      <c r="I1157" s="17">
        <v>49500.0</v>
      </c>
      <c r="J1157" s="18">
        <v>44647.725</v>
      </c>
      <c r="K1157" s="19">
        <v>44653.665972222225</v>
      </c>
      <c r="L1157" s="18">
        <v>44654.43194444444</v>
      </c>
      <c r="M1157" s="15"/>
      <c r="N1157" s="21" t="s">
        <v>33</v>
      </c>
      <c r="O1157" s="15">
        <v>0.0</v>
      </c>
      <c r="P1157" s="15" t="s">
        <v>64</v>
      </c>
      <c r="Q1157" s="22">
        <v>2.0</v>
      </c>
      <c r="R1157" s="23">
        <f>Enduser_Deliverytime-Order_Create_Time</f>
        <v>6.706944444</v>
      </c>
      <c r="S1157" s="23">
        <f>Enduser_Plan_Deliverytime-Order_Create_Time</f>
        <v>5.940972222</v>
      </c>
      <c r="T1157" s="23">
        <f>Enduser_Deliverytime-HubVN_Pickup_Time</f>
        <v>0.07916666666</v>
      </c>
      <c r="U1157" s="24">
        <f>HubVN_Receiving_Time-HubCN_Pickup_Time</f>
        <v>4.001388889</v>
      </c>
      <c r="V1157" s="24">
        <f>Plan_HubVN_Receiving_Time-Plan_HubCN_Pickup_Time</f>
        <v>1.504166667</v>
      </c>
      <c r="W1157" s="15" t="s">
        <v>49</v>
      </c>
      <c r="X1157" s="25" t="str">
        <f>IF(LEFT(Khu_Vực,4)="Quận","Quận","Huyện")</f>
        <v>Quận</v>
      </c>
      <c r="Y1157" s="25" t="str">
        <f>IFS(Grossweight&lt;=1,"A",AND(1&lt;Grossweight,Grossweight&lt;=2),"B",AND(2&lt;Grossweight,Grossweight&lt;=3),"C",AND(3&lt;Grossweight,Grossweight&lt;=4),"D",Grossweight&gt;=4,"E")</f>
        <v>B</v>
      </c>
      <c r="Z115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13200</v>
      </c>
      <c r="AA1157"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15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13200</v>
      </c>
      <c r="AC1157" s="26">
        <f>IF(Carrier_2="ECLogistics",0.167,IF(Carrier_2="LogExpress",0.139,0.104))</f>
        <v>0.104</v>
      </c>
    </row>
    <row r="1158" ht="15.75" customHeight="1">
      <c r="A1158" s="4" t="s">
        <v>3349</v>
      </c>
      <c r="B1158" s="4" t="s">
        <v>3350</v>
      </c>
      <c r="C1158" s="4">
        <v>130011.0</v>
      </c>
      <c r="D1158" s="4" t="str">
        <f>HubVN_ID</f>
        <v>LECVNTL</v>
      </c>
      <c r="E1158" s="4">
        <v>3.0</v>
      </c>
      <c r="F1158" s="4">
        <v>2.4</v>
      </c>
      <c r="G1158" s="5" t="s">
        <v>3351</v>
      </c>
      <c r="H1158" s="4" t="s">
        <v>32</v>
      </c>
      <c r="I1158" s="6">
        <v>87500.0</v>
      </c>
      <c r="J1158" s="7">
        <v>44649.3375</v>
      </c>
      <c r="K1158" s="8">
        <v>44655.65625</v>
      </c>
      <c r="L1158" s="7">
        <v>44655.72083333333</v>
      </c>
      <c r="M1158" s="4"/>
      <c r="N1158" s="9" t="s">
        <v>33</v>
      </c>
      <c r="O1158" s="4">
        <v>0.0</v>
      </c>
      <c r="P1158" s="4" t="s">
        <v>34</v>
      </c>
      <c r="Q1158" s="10">
        <v>2.0</v>
      </c>
      <c r="R1158" s="11">
        <f>Enduser_Deliverytime-Order_Create_Time</f>
        <v>6.383333333</v>
      </c>
      <c r="S1158" s="11">
        <f>Enduser_Plan_Deliverytime-Order_Create_Time</f>
        <v>6.31875</v>
      </c>
      <c r="T1158" s="11">
        <f>Enduser_Deliverytime-HubVN_Pickup_Time</f>
        <v>0.08194444444</v>
      </c>
      <c r="U1158" s="12">
        <f>HubVN_Receiving_Time-HubCN_Pickup_Time</f>
        <v>2.501388889</v>
      </c>
      <c r="V1158" s="12">
        <f>Plan_HubVN_Receiving_Time-Plan_HubCN_Pickup_Time</f>
        <v>3.502083333</v>
      </c>
      <c r="W1158" s="4" t="s">
        <v>49</v>
      </c>
      <c r="X1158" s="13" t="str">
        <f>IF(LEFT(Khu_Vực,4)="Quận","Quận","Huyện")</f>
        <v>Quận</v>
      </c>
      <c r="Y1158" s="13" t="str">
        <f>IFS(Grossweight&lt;=1,"A",AND(1&lt;Grossweight,Grossweight&lt;=2),"B",AND(2&lt;Grossweight,Grossweight&lt;=3),"C",AND(3&lt;Grossweight,Grossweight&lt;=4),"D",Grossweight&gt;=4,"E")</f>
        <v>C</v>
      </c>
      <c r="Z115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24000</v>
      </c>
      <c r="AA115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15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24000</v>
      </c>
      <c r="AC1158" s="14">
        <f>IF(Carrier_2="ECLogistics",0.167,IF(Carrier_2="LogExpress",0.139,0.104))</f>
        <v>0.167</v>
      </c>
    </row>
    <row r="1159" ht="15.75" customHeight="1">
      <c r="A1159" s="15" t="s">
        <v>3352</v>
      </c>
      <c r="B1159" s="15" t="s">
        <v>3353</v>
      </c>
      <c r="C1159" s="15">
        <v>130364.0</v>
      </c>
      <c r="D1159" s="15" t="str">
        <f>HubVN_ID</f>
        <v>LECVNHĐ</v>
      </c>
      <c r="E1159" s="15">
        <v>2.0</v>
      </c>
      <c r="F1159" s="15">
        <v>2.0</v>
      </c>
      <c r="G1159" s="16" t="s">
        <v>3354</v>
      </c>
      <c r="H1159" s="15" t="s">
        <v>53</v>
      </c>
      <c r="I1159" s="17">
        <v>0.0</v>
      </c>
      <c r="J1159" s="18">
        <v>44648.85625</v>
      </c>
      <c r="K1159" s="19">
        <v>44653.70694444444</v>
      </c>
      <c r="L1159" s="18">
        <v>44653.759722222225</v>
      </c>
      <c r="M1159" s="15"/>
      <c r="N1159" s="21" t="s">
        <v>33</v>
      </c>
      <c r="O1159" s="15">
        <v>0.0</v>
      </c>
      <c r="P1159" s="15" t="s">
        <v>40</v>
      </c>
      <c r="Q1159" s="22">
        <v>3.0</v>
      </c>
      <c r="R1159" s="23">
        <f>Enduser_Deliverytime-Order_Create_Time</f>
        <v>4.903472222</v>
      </c>
      <c r="S1159" s="23">
        <f>Enduser_Plan_Deliverytime-Order_Create_Time</f>
        <v>4.850694444</v>
      </c>
      <c r="T1159" s="23">
        <f>Enduser_Deliverytime-HubVN_Pickup_Time</f>
        <v>0.1486111111</v>
      </c>
      <c r="U1159" s="24">
        <f>HubVN_Receiving_Time-HubCN_Pickup_Time</f>
        <v>4.002777778</v>
      </c>
      <c r="V1159" s="24">
        <f>Plan_HubVN_Receiving_Time-Plan_HubCN_Pickup_Time</f>
        <v>3.00625</v>
      </c>
      <c r="W1159" s="15" t="s">
        <v>137</v>
      </c>
      <c r="X1159" s="25" t="str">
        <f>IF(LEFT(Khu_Vực,4)="Quận","Quận","Huyện")</f>
        <v>Quận</v>
      </c>
      <c r="Y1159" s="25" t="str">
        <f>IFS(Grossweight&lt;=1,"A",AND(1&lt;Grossweight,Grossweight&lt;=2),"B",AND(2&lt;Grossweight,Grossweight&lt;=3),"C",AND(3&lt;Grossweight,Grossweight&lt;=4),"D",Grossweight&gt;=4,"E")</f>
        <v>B</v>
      </c>
      <c r="Z115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40000</v>
      </c>
      <c r="AA1159"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15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22000</v>
      </c>
      <c r="AC1159" s="26">
        <f>IF(Carrier_2="ECLogistics",0.167,IF(Carrier_2="LogExpress",0.139,0.104))</f>
        <v>0.104</v>
      </c>
    </row>
    <row r="1160" ht="15.75" customHeight="1">
      <c r="A1160" s="4" t="s">
        <v>3355</v>
      </c>
      <c r="B1160" s="4" t="s">
        <v>3356</v>
      </c>
      <c r="C1160" s="4">
        <v>130331.0</v>
      </c>
      <c r="D1160" s="4" t="str">
        <f>HubVN_ID</f>
        <v>LECVNLB</v>
      </c>
      <c r="E1160" s="4">
        <v>2.0</v>
      </c>
      <c r="F1160" s="4">
        <v>3.9</v>
      </c>
      <c r="G1160" s="5" t="s">
        <v>3357</v>
      </c>
      <c r="H1160" s="4" t="s">
        <v>53</v>
      </c>
      <c r="I1160" s="6">
        <v>0.0</v>
      </c>
      <c r="J1160" s="7">
        <v>44646.57847222222</v>
      </c>
      <c r="K1160" s="8">
        <v>44651.65069444444</v>
      </c>
      <c r="L1160" s="7">
        <v>44652.53055555555</v>
      </c>
      <c r="M1160" s="4"/>
      <c r="N1160" s="9" t="s">
        <v>33</v>
      </c>
      <c r="O1160" s="4">
        <v>0.0</v>
      </c>
      <c r="P1160" s="4" t="s">
        <v>34</v>
      </c>
      <c r="Q1160" s="10">
        <v>3.0</v>
      </c>
      <c r="R1160" s="11">
        <f>Enduser_Deliverytime-Order_Create_Time</f>
        <v>5.952083333</v>
      </c>
      <c r="S1160" s="11">
        <f>Enduser_Plan_Deliverytime-Order_Create_Time</f>
        <v>5.072222222</v>
      </c>
      <c r="T1160" s="11">
        <f>Enduser_Deliverytime-HubVN_Pickup_Time</f>
        <v>0.1604166667</v>
      </c>
      <c r="U1160" s="12">
        <f>HubVN_Receiving_Time-HubCN_Pickup_Time</f>
        <v>5.004166667</v>
      </c>
      <c r="V1160" s="12">
        <f>Plan_HubVN_Receiving_Time-Plan_HubCN_Pickup_Time</f>
        <v>2.00625</v>
      </c>
      <c r="W1160" s="4" t="s">
        <v>97</v>
      </c>
      <c r="X1160" s="13" t="str">
        <f>IF(LEFT(Khu_Vực,4)="Quận","Quận","Huyện")</f>
        <v>Quận</v>
      </c>
      <c r="Y1160" s="13" t="str">
        <f>IFS(Grossweight&lt;=1,"A",AND(1&lt;Grossweight,Grossweight&lt;=2),"B",AND(2&lt;Grossweight,Grossweight&lt;=3),"C",AND(3&lt;Grossweight,Grossweight&lt;=4),"D",Grossweight&gt;=4,"E")</f>
        <v>D</v>
      </c>
      <c r="Z116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39000</v>
      </c>
      <c r="AA116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16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39000</v>
      </c>
      <c r="AC1160" s="14">
        <f>IF(Carrier_2="ECLogistics",0.167,IF(Carrier_2="LogExpress",0.139,0.104))</f>
        <v>0.167</v>
      </c>
    </row>
    <row r="1161" ht="15.75" customHeight="1">
      <c r="A1161" s="15" t="s">
        <v>3358</v>
      </c>
      <c r="B1161" s="15" t="s">
        <v>3359</v>
      </c>
      <c r="C1161" s="15">
        <v>130161.0</v>
      </c>
      <c r="D1161" s="15" t="str">
        <f>HubVN_ID</f>
        <v>LECVNHĐ</v>
      </c>
      <c r="E1161" s="15">
        <v>2.0</v>
      </c>
      <c r="F1161" s="15">
        <v>1.4</v>
      </c>
      <c r="G1161" s="16" t="s">
        <v>3360</v>
      </c>
      <c r="H1161" s="15" t="s">
        <v>53</v>
      </c>
      <c r="I1161" s="17">
        <v>0.0</v>
      </c>
      <c r="J1161" s="18">
        <v>44649.1375</v>
      </c>
      <c r="K1161" s="19">
        <v>44654.42847222222</v>
      </c>
      <c r="L1161" s="18">
        <v>44655.479166666664</v>
      </c>
      <c r="M1161" s="15"/>
      <c r="N1161" s="21" t="s">
        <v>33</v>
      </c>
      <c r="O1161" s="15">
        <v>0.0</v>
      </c>
      <c r="P1161" s="15" t="s">
        <v>40</v>
      </c>
      <c r="Q1161" s="22">
        <v>2.0</v>
      </c>
      <c r="R1161" s="23">
        <f>Enduser_Deliverytime-Order_Create_Time</f>
        <v>6.341666667</v>
      </c>
      <c r="S1161" s="23">
        <f>Enduser_Plan_Deliverytime-Order_Create_Time</f>
        <v>5.290972222</v>
      </c>
      <c r="T1161" s="23">
        <f>Enduser_Deliverytime-HubVN_Pickup_Time</f>
        <v>0.1034722222</v>
      </c>
      <c r="U1161" s="24">
        <f>HubVN_Receiving_Time-HubCN_Pickup_Time</f>
        <v>3.004166667</v>
      </c>
      <c r="V1161" s="24">
        <f>Plan_HubVN_Receiving_Time-Plan_HubCN_Pickup_Time</f>
        <v>3.503472222</v>
      </c>
      <c r="W1161" s="15" t="s">
        <v>45</v>
      </c>
      <c r="X1161" s="25" t="str">
        <f>IF(LEFT(Khu_Vực,4)="Quận","Quận","Huyện")</f>
        <v>Quận</v>
      </c>
      <c r="Y1161" s="25" t="str">
        <f>IFS(Grossweight&lt;=1,"A",AND(1&lt;Grossweight,Grossweight&lt;=2),"B",AND(2&lt;Grossweight,Grossweight&lt;=3),"C",AND(3&lt;Grossweight,Grossweight&lt;=4),"D",Grossweight&gt;=4,"E")</f>
        <v>B</v>
      </c>
      <c r="Z116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28000</v>
      </c>
      <c r="AA1161"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16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15400</v>
      </c>
      <c r="AC1161" s="26">
        <f>IF(Carrier_2="ECLogistics",0.167,IF(Carrier_2="LogExpress",0.139,0.104))</f>
        <v>0.104</v>
      </c>
    </row>
    <row r="1162" ht="15.75" customHeight="1">
      <c r="A1162" s="4" t="s">
        <v>3361</v>
      </c>
      <c r="B1162" s="4" t="s">
        <v>3362</v>
      </c>
      <c r="C1162" s="4">
        <v>130345.0</v>
      </c>
      <c r="D1162" s="4" t="str">
        <f>HubVN_ID</f>
        <v>LECVNHĐ</v>
      </c>
      <c r="E1162" s="4">
        <v>2.0</v>
      </c>
      <c r="F1162" s="4">
        <v>1.2</v>
      </c>
      <c r="G1162" s="5" t="s">
        <v>3363</v>
      </c>
      <c r="H1162" s="4" t="s">
        <v>32</v>
      </c>
      <c r="I1162" s="6">
        <v>125450.0</v>
      </c>
      <c r="J1162" s="7">
        <v>44647.86944444444</v>
      </c>
      <c r="K1162" s="8">
        <v>44653.441666666666</v>
      </c>
      <c r="L1162" s="7">
        <v>44653.72986111111</v>
      </c>
      <c r="M1162" s="4"/>
      <c r="N1162" s="9" t="s">
        <v>33</v>
      </c>
      <c r="O1162" s="4">
        <v>0.0</v>
      </c>
      <c r="P1162" s="4" t="s">
        <v>64</v>
      </c>
      <c r="Q1162" s="10">
        <v>3.0</v>
      </c>
      <c r="R1162" s="11">
        <f>Enduser_Deliverytime-Order_Create_Time</f>
        <v>5.860416667</v>
      </c>
      <c r="S1162" s="11">
        <f>Enduser_Plan_Deliverytime-Order_Create_Time</f>
        <v>5.572222222</v>
      </c>
      <c r="T1162" s="11">
        <f>Enduser_Deliverytime-HubVN_Pickup_Time</f>
        <v>0.1215277778</v>
      </c>
      <c r="U1162" s="12">
        <f>HubVN_Receiving_Time-HubCN_Pickup_Time</f>
        <v>4.003472222</v>
      </c>
      <c r="V1162" s="12">
        <f>Plan_HubVN_Receiving_Time-Plan_HubCN_Pickup_Time</f>
        <v>1.504166667</v>
      </c>
      <c r="W1162" s="4" t="s">
        <v>45</v>
      </c>
      <c r="X1162" s="13" t="str">
        <f>IF(LEFT(Khu_Vực,4)="Quận","Quận","Huyện")</f>
        <v>Quận</v>
      </c>
      <c r="Y1162" s="13" t="str">
        <f>IFS(Grossweight&lt;=1,"A",AND(1&lt;Grossweight,Grossweight&lt;=2),"B",AND(2&lt;Grossweight,Grossweight&lt;=3),"C",AND(3&lt;Grossweight,Grossweight&lt;=4),"D",Grossweight&gt;=4,"E")</f>
        <v>B</v>
      </c>
      <c r="Z116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13200</v>
      </c>
      <c r="AA1162"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16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13200</v>
      </c>
      <c r="AC1162" s="14">
        <f>IF(Carrier_2="ECLogistics",0.167,IF(Carrier_2="LogExpress",0.139,0.104))</f>
        <v>0.104</v>
      </c>
    </row>
    <row r="1163" ht="15.75" customHeight="1">
      <c r="A1163" s="15" t="s">
        <v>3364</v>
      </c>
      <c r="B1163" s="15" t="s">
        <v>3365</v>
      </c>
      <c r="C1163" s="15">
        <v>130025.0</v>
      </c>
      <c r="D1163" s="15" t="str">
        <f>HubVN_ID</f>
        <v>LECVNLB</v>
      </c>
      <c r="E1163" s="15">
        <v>4.0</v>
      </c>
      <c r="F1163" s="15">
        <v>3.9</v>
      </c>
      <c r="G1163" s="16" t="s">
        <v>3366</v>
      </c>
      <c r="H1163" s="15" t="s">
        <v>32</v>
      </c>
      <c r="I1163" s="17">
        <v>75000.0</v>
      </c>
      <c r="J1163" s="18">
        <v>44650.506944444445</v>
      </c>
      <c r="K1163" s="19">
        <v>44654.66736111111</v>
      </c>
      <c r="L1163" s="18">
        <v>44654.74444444444</v>
      </c>
      <c r="M1163" s="15"/>
      <c r="N1163" s="21" t="s">
        <v>33</v>
      </c>
      <c r="O1163" s="15">
        <v>0.0</v>
      </c>
      <c r="P1163" s="15" t="s">
        <v>64</v>
      </c>
      <c r="Q1163" s="22">
        <v>3.0</v>
      </c>
      <c r="R1163" s="23">
        <f>Enduser_Deliverytime-Order_Create_Time</f>
        <v>4.2375</v>
      </c>
      <c r="S1163" s="23">
        <f>Enduser_Plan_Deliverytime-Order_Create_Time</f>
        <v>4.160416667</v>
      </c>
      <c r="T1163" s="23">
        <f>Enduser_Deliverytime-HubVN_Pickup_Time</f>
        <v>0.1201388889</v>
      </c>
      <c r="U1163" s="24">
        <f>HubVN_Receiving_Time-HubCN_Pickup_Time</f>
        <v>1.8375</v>
      </c>
      <c r="V1163" s="24">
        <f>Plan_HubVN_Receiving_Time-Plan_HubCN_Pickup_Time</f>
        <v>3.500694444</v>
      </c>
      <c r="W1163" s="15" t="s">
        <v>124</v>
      </c>
      <c r="X1163" s="25" t="str">
        <f>IF(LEFT(Khu_Vực,4)="Quận","Quận","Huyện")</f>
        <v>Quận</v>
      </c>
      <c r="Y1163" s="25" t="str">
        <f>IFS(Grossweight&lt;=1,"A",AND(1&lt;Grossweight,Grossweight&lt;=2),"B",AND(2&lt;Grossweight,Grossweight&lt;=3),"C",AND(3&lt;Grossweight,Grossweight&lt;=4),"D",Grossweight&gt;=4,"E")</f>
        <v>D</v>
      </c>
      <c r="Z116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69400</v>
      </c>
      <c r="AA116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16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39000</v>
      </c>
      <c r="AC1163" s="26">
        <f>IF(Carrier_2="ECLogistics",0.167,IF(Carrier_2="LogExpress",0.139,0.104))</f>
        <v>0.167</v>
      </c>
    </row>
    <row r="1164" ht="15.75" customHeight="1">
      <c r="A1164" s="4" t="s">
        <v>3367</v>
      </c>
      <c r="B1164" s="4" t="s">
        <v>3368</v>
      </c>
      <c r="C1164" s="4">
        <v>130402.0</v>
      </c>
      <c r="D1164" s="4" t="str">
        <f>HubVN_ID</f>
        <v>LECVNLB</v>
      </c>
      <c r="E1164" s="4">
        <v>1.0</v>
      </c>
      <c r="F1164" s="4">
        <v>1.5</v>
      </c>
      <c r="G1164" s="5" t="s">
        <v>3369</v>
      </c>
      <c r="H1164" s="4" t="s">
        <v>53</v>
      </c>
      <c r="I1164" s="6">
        <v>0.0</v>
      </c>
      <c r="J1164" s="7">
        <v>44645.89236111111</v>
      </c>
      <c r="K1164" s="8">
        <v>44652.404861111114</v>
      </c>
      <c r="L1164" s="7">
        <v>44652.868055555555</v>
      </c>
      <c r="M1164" s="4"/>
      <c r="N1164" s="9" t="s">
        <v>33</v>
      </c>
      <c r="O1164" s="4">
        <v>0.0</v>
      </c>
      <c r="P1164" s="4" t="s">
        <v>34</v>
      </c>
      <c r="Q1164" s="10">
        <v>2.0</v>
      </c>
      <c r="R1164" s="11">
        <f>Enduser_Deliverytime-Order_Create_Time</f>
        <v>6.975694444</v>
      </c>
      <c r="S1164" s="11">
        <f>Enduser_Plan_Deliverytime-Order_Create_Time</f>
        <v>6.5125</v>
      </c>
      <c r="T1164" s="11">
        <f>Enduser_Deliverytime-HubVN_Pickup_Time</f>
        <v>0.2444444444</v>
      </c>
      <c r="U1164" s="12">
        <f>HubVN_Receiving_Time-HubCN_Pickup_Time</f>
        <v>3.00625</v>
      </c>
      <c r="V1164" s="12">
        <f>Plan_HubVN_Receiving_Time-Plan_HubCN_Pickup_Time</f>
        <v>1.504166667</v>
      </c>
      <c r="W1164" s="4" t="s">
        <v>120</v>
      </c>
      <c r="X1164" s="13" t="str">
        <f>IF(LEFT(Khu_Vực,4)="Quận","Quận","Huyện")</f>
        <v>Quận</v>
      </c>
      <c r="Y1164" s="13" t="str">
        <f>IFS(Grossweight&lt;=1,"A",AND(1&lt;Grossweight,Grossweight&lt;=2),"B",AND(2&lt;Grossweight,Grossweight&lt;=3),"C",AND(3&lt;Grossweight,Grossweight&lt;=4),"D",Grossweight&gt;=4,"E")</f>
        <v>B</v>
      </c>
      <c r="Z116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15000</v>
      </c>
      <c r="AA1164"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16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16500</v>
      </c>
      <c r="AC1164" s="14">
        <f>IF(Carrier_2="ECLogistics",0.167,IF(Carrier_2="LogExpress",0.139,0.104))</f>
        <v>0.104</v>
      </c>
    </row>
    <row r="1165" ht="15.75" customHeight="1">
      <c r="A1165" s="15" t="s">
        <v>3370</v>
      </c>
      <c r="B1165" s="15" t="s">
        <v>3371</v>
      </c>
      <c r="C1165" s="15">
        <v>130320.0</v>
      </c>
      <c r="D1165" s="15" t="str">
        <f>HubVN_ID</f>
        <v>LECVNHĐ</v>
      </c>
      <c r="E1165" s="15">
        <v>2.0</v>
      </c>
      <c r="F1165" s="15">
        <v>1.9</v>
      </c>
      <c r="G1165" s="16" t="s">
        <v>3372</v>
      </c>
      <c r="H1165" s="15" t="s">
        <v>32</v>
      </c>
      <c r="I1165" s="17">
        <v>128999.0</v>
      </c>
      <c r="J1165" s="18">
        <v>44649.60972222222</v>
      </c>
      <c r="K1165" s="19">
        <v>44654.67361111111</v>
      </c>
      <c r="L1165" s="18">
        <v>44655.592361111114</v>
      </c>
      <c r="M1165" s="15"/>
      <c r="N1165" s="21" t="s">
        <v>33</v>
      </c>
      <c r="O1165" s="15">
        <v>0.0</v>
      </c>
      <c r="P1165" s="15" t="s">
        <v>34</v>
      </c>
      <c r="Q1165" s="22">
        <v>3.0</v>
      </c>
      <c r="R1165" s="23">
        <f>Enduser_Deliverytime-Order_Create_Time</f>
        <v>5.982638889</v>
      </c>
      <c r="S1165" s="23">
        <f>Enduser_Plan_Deliverytime-Order_Create_Time</f>
        <v>5.063888889</v>
      </c>
      <c r="T1165" s="23">
        <f>Enduser_Deliverytime-HubVN_Pickup_Time</f>
        <v>0.2048611111</v>
      </c>
      <c r="U1165" s="24">
        <f>HubVN_Receiving_Time-HubCN_Pickup_Time</f>
        <v>5.002777778</v>
      </c>
      <c r="V1165" s="24">
        <f>Plan_HubVN_Receiving_Time-Plan_HubCN_Pickup_Time</f>
        <v>3.504861111</v>
      </c>
      <c r="W1165" s="15" t="s">
        <v>137</v>
      </c>
      <c r="X1165" s="25" t="str">
        <f>IF(LEFT(Khu_Vực,4)="Quận","Quận","Huyện")</f>
        <v>Quận</v>
      </c>
      <c r="Y1165" s="25" t="str">
        <f>IFS(Grossweight&lt;=1,"A",AND(1&lt;Grossweight,Grossweight&lt;=2),"B",AND(2&lt;Grossweight,Grossweight&lt;=3),"C",AND(3&lt;Grossweight,Grossweight&lt;=4),"D",Grossweight&gt;=4,"E")</f>
        <v>B</v>
      </c>
      <c r="Z116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19000</v>
      </c>
      <c r="AA1165"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16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20900</v>
      </c>
      <c r="AC1165" s="26">
        <f>IF(Carrier_2="ECLogistics",0.167,IF(Carrier_2="LogExpress",0.139,0.104))</f>
        <v>0.104</v>
      </c>
    </row>
    <row r="1166" ht="15.75" customHeight="1">
      <c r="A1166" s="4" t="s">
        <v>3373</v>
      </c>
      <c r="B1166" s="4" t="s">
        <v>3374</v>
      </c>
      <c r="C1166" s="4">
        <v>130351.0</v>
      </c>
      <c r="D1166" s="4" t="str">
        <f>HubVN_ID</f>
        <v>LECVNLB</v>
      </c>
      <c r="E1166" s="4">
        <v>5.0</v>
      </c>
      <c r="F1166" s="4">
        <v>1.1</v>
      </c>
      <c r="G1166" s="5" t="s">
        <v>3375</v>
      </c>
      <c r="H1166" s="4" t="s">
        <v>53</v>
      </c>
      <c r="I1166" s="6">
        <v>0.0</v>
      </c>
      <c r="J1166" s="7">
        <v>44649.83263888889</v>
      </c>
      <c r="K1166" s="8">
        <v>44655.415972222225</v>
      </c>
      <c r="L1166" s="7">
        <v>44655.70972222222</v>
      </c>
      <c r="M1166" s="4"/>
      <c r="N1166" s="9" t="s">
        <v>33</v>
      </c>
      <c r="O1166" s="4">
        <v>0.0</v>
      </c>
      <c r="P1166" s="4" t="s">
        <v>64</v>
      </c>
      <c r="Q1166" s="10">
        <v>3.0</v>
      </c>
      <c r="R1166" s="11">
        <f>Enduser_Deliverytime-Order_Create_Time</f>
        <v>5.877083333</v>
      </c>
      <c r="S1166" s="11">
        <f>Enduser_Plan_Deliverytime-Order_Create_Time</f>
        <v>5.583333333</v>
      </c>
      <c r="T1166" s="11">
        <f>Enduser_Deliverytime-HubVN_Pickup_Time</f>
        <v>0.08055555556</v>
      </c>
      <c r="U1166" s="12">
        <f>HubVN_Receiving_Time-HubCN_Pickup_Time</f>
        <v>3.001388889</v>
      </c>
      <c r="V1166" s="12">
        <f>Plan_HubVN_Receiving_Time-Plan_HubCN_Pickup_Time</f>
        <v>3.505555556</v>
      </c>
      <c r="W1166" s="4" t="s">
        <v>124</v>
      </c>
      <c r="X1166" s="13" t="str">
        <f>IF(LEFT(Khu_Vực,4)="Quận","Quận","Huyện")</f>
        <v>Quận</v>
      </c>
      <c r="Y1166" s="13" t="str">
        <f>IFS(Grossweight&lt;=1,"A",AND(1&lt;Grossweight,Grossweight&lt;=2),"B",AND(2&lt;Grossweight,Grossweight&lt;=3),"C",AND(3&lt;Grossweight,Grossweight&lt;=4),"D",Grossweight&gt;=4,"E")</f>
        <v>B</v>
      </c>
      <c r="Z116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12100</v>
      </c>
      <c r="AA1166"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16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12100</v>
      </c>
      <c r="AC1166" s="14">
        <f>IF(Carrier_2="ECLogistics",0.167,IF(Carrier_2="LogExpress",0.139,0.104))</f>
        <v>0.104</v>
      </c>
    </row>
    <row r="1167" ht="15.75" customHeight="1">
      <c r="A1167" s="15" t="s">
        <v>3376</v>
      </c>
      <c r="B1167" s="15" t="s">
        <v>3377</v>
      </c>
      <c r="C1167" s="15">
        <v>130372.0</v>
      </c>
      <c r="D1167" s="15" t="str">
        <f>HubVN_ID</f>
        <v>LECVNLB</v>
      </c>
      <c r="E1167" s="15">
        <v>4.0</v>
      </c>
      <c r="F1167" s="15">
        <v>0.3</v>
      </c>
      <c r="G1167" s="16" t="s">
        <v>3378</v>
      </c>
      <c r="H1167" s="15" t="s">
        <v>32</v>
      </c>
      <c r="I1167" s="17">
        <v>567800.0</v>
      </c>
      <c r="J1167" s="18">
        <v>44646.19375</v>
      </c>
      <c r="K1167" s="19">
        <v>44652.4125</v>
      </c>
      <c r="L1167" s="18">
        <v>44653.49375</v>
      </c>
      <c r="M1167" s="15"/>
      <c r="N1167" s="21" t="s">
        <v>33</v>
      </c>
      <c r="O1167" s="15">
        <v>0.0</v>
      </c>
      <c r="P1167" s="15" t="s">
        <v>64</v>
      </c>
      <c r="Q1167" s="22">
        <v>1.0</v>
      </c>
      <c r="R1167" s="23">
        <f>Enduser_Deliverytime-Order_Create_Time</f>
        <v>7.3</v>
      </c>
      <c r="S1167" s="23">
        <f>Enduser_Plan_Deliverytime-Order_Create_Time</f>
        <v>6.21875</v>
      </c>
      <c r="T1167" s="23">
        <f>Enduser_Deliverytime-HubVN_Pickup_Time</f>
        <v>0.1652777778</v>
      </c>
      <c r="U1167" s="24">
        <f>HubVN_Receiving_Time-HubCN_Pickup_Time</f>
        <v>3.000694444</v>
      </c>
      <c r="V1167" s="24">
        <f>Plan_HubVN_Receiving_Time-Plan_HubCN_Pickup_Time</f>
        <v>1.504166667</v>
      </c>
      <c r="W1167" s="15" t="s">
        <v>93</v>
      </c>
      <c r="X1167" s="25" t="str">
        <f>IF(LEFT(Khu_Vực,4)="Quận","Quận","Huyện")</f>
        <v>Quận</v>
      </c>
      <c r="Y1167" s="25" t="str">
        <f>IFS(Grossweight&lt;=1,"A",AND(1&lt;Grossweight,Grossweight&lt;=2),"B",AND(2&lt;Grossweight,Grossweight&lt;=3),"C",AND(3&lt;Grossweight,Grossweight&lt;=4),"D",Grossweight&gt;=4,"E")</f>
        <v>A</v>
      </c>
      <c r="Z116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3300</v>
      </c>
      <c r="AA1167"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16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6000</v>
      </c>
      <c r="AC1167" s="26">
        <f>IF(Carrier_2="ECLogistics",0.167,IF(Carrier_2="LogExpress",0.139,0.104))</f>
        <v>0.139</v>
      </c>
    </row>
    <row r="1168" ht="15.75" customHeight="1">
      <c r="A1168" s="4" t="s">
        <v>3379</v>
      </c>
      <c r="B1168" s="4" t="s">
        <v>3380</v>
      </c>
      <c r="C1168" s="4">
        <v>130362.0</v>
      </c>
      <c r="D1168" s="4" t="str">
        <f>HubVN_ID</f>
        <v>LECVNHĐ</v>
      </c>
      <c r="E1168" s="4">
        <v>1.0</v>
      </c>
      <c r="F1168" s="4">
        <v>1.3</v>
      </c>
      <c r="G1168" s="5" t="s">
        <v>3381</v>
      </c>
      <c r="H1168" s="4" t="s">
        <v>53</v>
      </c>
      <c r="I1168" s="6">
        <v>0.0</v>
      </c>
      <c r="J1168" s="7">
        <v>44648.842361111114</v>
      </c>
      <c r="K1168" s="8">
        <v>44653.69236111111</v>
      </c>
      <c r="L1168" s="7">
        <v>44653.85208333333</v>
      </c>
      <c r="M1168" s="4"/>
      <c r="N1168" s="9" t="s">
        <v>33</v>
      </c>
      <c r="O1168" s="4">
        <v>0.0</v>
      </c>
      <c r="P1168" s="4" t="s">
        <v>34</v>
      </c>
      <c r="Q1168" s="10">
        <v>3.0</v>
      </c>
      <c r="R1168" s="11">
        <f>Enduser_Deliverytime-Order_Create_Time</f>
        <v>5.009722222</v>
      </c>
      <c r="S1168" s="11">
        <f>Enduser_Plan_Deliverytime-Order_Create_Time</f>
        <v>4.85</v>
      </c>
      <c r="T1168" s="11">
        <f>Enduser_Deliverytime-HubVN_Pickup_Time</f>
        <v>0.24375</v>
      </c>
      <c r="U1168" s="12">
        <f>HubVN_Receiving_Time-HubCN_Pickup_Time</f>
        <v>4.000694444</v>
      </c>
      <c r="V1168" s="12">
        <f>Plan_HubVN_Receiving_Time-Plan_HubCN_Pickup_Time</f>
        <v>2.002083333</v>
      </c>
      <c r="W1168" s="4" t="s">
        <v>45</v>
      </c>
      <c r="X1168" s="13" t="str">
        <f>IF(LEFT(Khu_Vực,4)="Quận","Quận","Huyện")</f>
        <v>Quận</v>
      </c>
      <c r="Y1168" s="13" t="str">
        <f>IFS(Grossweight&lt;=1,"A",AND(1&lt;Grossweight,Grossweight&lt;=2),"B",AND(2&lt;Grossweight,Grossweight&lt;=3),"C",AND(3&lt;Grossweight,Grossweight&lt;=4),"D",Grossweight&gt;=4,"E")</f>
        <v>B</v>
      </c>
      <c r="Z116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13000</v>
      </c>
      <c r="AA1168"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16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14300</v>
      </c>
      <c r="AC1168" s="14">
        <f>IF(Carrier_2="ECLogistics",0.167,IF(Carrier_2="LogExpress",0.139,0.104))</f>
        <v>0.104</v>
      </c>
    </row>
    <row r="1169" ht="15.75" customHeight="1">
      <c r="A1169" s="15" t="s">
        <v>3382</v>
      </c>
      <c r="B1169" s="15" t="s">
        <v>711</v>
      </c>
      <c r="C1169" s="15">
        <v>130207.0</v>
      </c>
      <c r="D1169" s="15" t="str">
        <f>HubVN_ID</f>
        <v>LECVNLB</v>
      </c>
      <c r="E1169" s="15">
        <v>1.0</v>
      </c>
      <c r="F1169" s="15">
        <v>2.9</v>
      </c>
      <c r="G1169" s="16" t="s">
        <v>3383</v>
      </c>
      <c r="H1169" s="15" t="s">
        <v>53</v>
      </c>
      <c r="I1169" s="17">
        <v>0.0</v>
      </c>
      <c r="J1169" s="18">
        <v>44645.379166666666</v>
      </c>
      <c r="K1169" s="19">
        <v>44652.43194444444</v>
      </c>
      <c r="L1169" s="18">
        <v>44652.74652777778</v>
      </c>
      <c r="M1169" s="15"/>
      <c r="N1169" s="21" t="s">
        <v>33</v>
      </c>
      <c r="O1169" s="15">
        <v>0.0</v>
      </c>
      <c r="P1169" s="15" t="s">
        <v>64</v>
      </c>
      <c r="Q1169" s="22">
        <v>1.0</v>
      </c>
      <c r="R1169" s="23">
        <f>Enduser_Deliverytime-Order_Create_Time</f>
        <v>7.367361111</v>
      </c>
      <c r="S1169" s="23">
        <f>Enduser_Plan_Deliverytime-Order_Create_Time</f>
        <v>7.052777778</v>
      </c>
      <c r="T1169" s="23">
        <f>Enduser_Deliverytime-HubVN_Pickup_Time</f>
        <v>0.1652777778</v>
      </c>
      <c r="U1169" s="24">
        <f>HubVN_Receiving_Time-HubCN_Pickup_Time</f>
        <v>3.003472222</v>
      </c>
      <c r="V1169" s="24">
        <f>Plan_HubVN_Receiving_Time-Plan_HubCN_Pickup_Time</f>
        <v>2.001388889</v>
      </c>
      <c r="W1169" s="15" t="s">
        <v>93</v>
      </c>
      <c r="X1169" s="25" t="str">
        <f>IF(LEFT(Khu_Vực,4)="Quận","Quận","Huyện")</f>
        <v>Quận</v>
      </c>
      <c r="Y1169" s="25" t="str">
        <f>IFS(Grossweight&lt;=1,"A",AND(1&lt;Grossweight,Grossweight&lt;=2),"B",AND(2&lt;Grossweight,Grossweight&lt;=3),"C",AND(3&lt;Grossweight,Grossweight&lt;=4),"D",Grossweight&gt;=4,"E")</f>
        <v>C</v>
      </c>
      <c r="Z116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63400</v>
      </c>
      <c r="AA116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16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29000</v>
      </c>
      <c r="AC1169" s="26">
        <f>IF(Carrier_2="ECLogistics",0.167,IF(Carrier_2="LogExpress",0.139,0.104))</f>
        <v>0.167</v>
      </c>
    </row>
    <row r="1170" ht="15.75" customHeight="1">
      <c r="A1170" s="4" t="s">
        <v>3384</v>
      </c>
      <c r="B1170" s="4" t="s">
        <v>3385</v>
      </c>
      <c r="C1170" s="4">
        <v>130437.0</v>
      </c>
      <c r="D1170" s="4" t="str">
        <f>HubVN_ID</f>
        <v>LECVNTL</v>
      </c>
      <c r="E1170" s="4">
        <v>3.0</v>
      </c>
      <c r="F1170" s="4">
        <v>1.0</v>
      </c>
      <c r="G1170" s="5" t="s">
        <v>3386</v>
      </c>
      <c r="H1170" s="4" t="s">
        <v>32</v>
      </c>
      <c r="I1170" s="6">
        <v>151500.0</v>
      </c>
      <c r="J1170" s="7">
        <v>44647.725</v>
      </c>
      <c r="K1170" s="8">
        <v>44652.388194444444</v>
      </c>
      <c r="L1170" s="7">
        <v>44653.48611111111</v>
      </c>
      <c r="M1170" s="4"/>
      <c r="N1170" s="9" t="s">
        <v>33</v>
      </c>
      <c r="O1170" s="4">
        <v>0.0</v>
      </c>
      <c r="P1170" s="4" t="s">
        <v>40</v>
      </c>
      <c r="Q1170" s="10">
        <v>3.0</v>
      </c>
      <c r="R1170" s="11">
        <f>Enduser_Deliverytime-Order_Create_Time</f>
        <v>5.761111111</v>
      </c>
      <c r="S1170" s="11">
        <f>Enduser_Plan_Deliverytime-Order_Create_Time</f>
        <v>4.663194444</v>
      </c>
      <c r="T1170" s="11">
        <f>Enduser_Deliverytime-HubVN_Pickup_Time</f>
        <v>0.1208333333</v>
      </c>
      <c r="U1170" s="12">
        <f>HubVN_Receiving_Time-HubCN_Pickup_Time</f>
        <v>3.00625</v>
      </c>
      <c r="V1170" s="12">
        <f>Plan_HubVN_Receiving_Time-Plan_HubCN_Pickup_Time</f>
        <v>3.004861111</v>
      </c>
      <c r="W1170" s="4" t="s">
        <v>49</v>
      </c>
      <c r="X1170" s="13" t="str">
        <f>IF(LEFT(Khu_Vực,4)="Quận","Quận","Huyện")</f>
        <v>Quận</v>
      </c>
      <c r="Y1170" s="13" t="str">
        <f>IFS(Grossweight&lt;=1,"A",AND(1&lt;Grossweight,Grossweight&lt;=2),"B",AND(2&lt;Grossweight,Grossweight&lt;=3),"C",AND(3&lt;Grossweight,Grossweight&lt;=4),"D",Grossweight&gt;=4,"E")</f>
        <v>A</v>
      </c>
      <c r="Z117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20000</v>
      </c>
      <c r="AA1170"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17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1170" s="14">
        <f>IF(Carrier_2="ECLogistics",0.167,IF(Carrier_2="LogExpress",0.139,0.104))</f>
        <v>0.139</v>
      </c>
    </row>
    <row r="1171" ht="15.75" customHeight="1">
      <c r="A1171" s="15" t="s">
        <v>3387</v>
      </c>
      <c r="B1171" s="15" t="s">
        <v>3388</v>
      </c>
      <c r="C1171" s="15">
        <v>130163.0</v>
      </c>
      <c r="D1171" s="15" t="str">
        <f>HubVN_ID</f>
        <v>LECVNHĐ</v>
      </c>
      <c r="E1171" s="15">
        <v>3.0</v>
      </c>
      <c r="F1171" s="15">
        <v>1.5</v>
      </c>
      <c r="G1171" s="16" t="s">
        <v>3389</v>
      </c>
      <c r="H1171" s="15" t="s">
        <v>53</v>
      </c>
      <c r="I1171" s="17">
        <v>0.0</v>
      </c>
      <c r="J1171" s="18">
        <v>44648.35277777778</v>
      </c>
      <c r="K1171" s="19">
        <v>44654.697916666664</v>
      </c>
      <c r="L1171" s="18">
        <v>44654.73541666667</v>
      </c>
      <c r="M1171" s="15"/>
      <c r="N1171" s="21" t="s">
        <v>33</v>
      </c>
      <c r="O1171" s="15">
        <v>0.0</v>
      </c>
      <c r="P1171" s="15" t="s">
        <v>64</v>
      </c>
      <c r="Q1171" s="22">
        <v>2.0</v>
      </c>
      <c r="R1171" s="23">
        <f>Enduser_Deliverytime-Order_Create_Time</f>
        <v>6.382638889</v>
      </c>
      <c r="S1171" s="23">
        <f>Enduser_Plan_Deliverytime-Order_Create_Time</f>
        <v>6.345138889</v>
      </c>
      <c r="T1171" s="23">
        <f>Enduser_Deliverytime-HubVN_Pickup_Time</f>
        <v>0.1222222222</v>
      </c>
      <c r="U1171" s="24">
        <f>HubVN_Receiving_Time-HubCN_Pickup_Time</f>
        <v>1.839583333</v>
      </c>
      <c r="V1171" s="24">
        <f>Plan_HubVN_Receiving_Time-Plan_HubCN_Pickup_Time</f>
        <v>1.503472222</v>
      </c>
      <c r="W1171" s="15" t="s">
        <v>137</v>
      </c>
      <c r="X1171" s="25" t="str">
        <f>IF(LEFT(Khu_Vực,4)="Quận","Quận","Huyện")</f>
        <v>Quận</v>
      </c>
      <c r="Y1171" s="25" t="str">
        <f>IFS(Grossweight&lt;=1,"A",AND(1&lt;Grossweight,Grossweight&lt;=2),"B",AND(2&lt;Grossweight,Grossweight&lt;=3),"C",AND(3&lt;Grossweight,Grossweight&lt;=4),"D",Grossweight&gt;=4,"E")</f>
        <v>B</v>
      </c>
      <c r="Z117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16500</v>
      </c>
      <c r="AA1171"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17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16500</v>
      </c>
      <c r="AC1171" s="26">
        <f>IF(Carrier_2="ECLogistics",0.167,IF(Carrier_2="LogExpress",0.139,0.104))</f>
        <v>0.104</v>
      </c>
    </row>
    <row r="1172" ht="15.75" customHeight="1">
      <c r="A1172" s="4" t="s">
        <v>3390</v>
      </c>
      <c r="B1172" s="4" t="s">
        <v>3391</v>
      </c>
      <c r="C1172" s="4">
        <v>130430.0</v>
      </c>
      <c r="D1172" s="4" t="str">
        <f>HubVN_ID</f>
        <v>LECVNLB</v>
      </c>
      <c r="E1172" s="4">
        <v>5.0</v>
      </c>
      <c r="F1172" s="4">
        <v>1.0</v>
      </c>
      <c r="G1172" s="5" t="s">
        <v>3392</v>
      </c>
      <c r="H1172" s="4" t="s">
        <v>53</v>
      </c>
      <c r="I1172" s="6">
        <v>0.0</v>
      </c>
      <c r="J1172" s="7">
        <v>44648.839583333334</v>
      </c>
      <c r="K1172" s="8">
        <v>44653.645833333336</v>
      </c>
      <c r="L1172" s="7">
        <v>44653.71944444445</v>
      </c>
      <c r="M1172" s="4"/>
      <c r="N1172" s="9" t="s">
        <v>33</v>
      </c>
      <c r="O1172" s="4">
        <v>0.0</v>
      </c>
      <c r="P1172" s="4" t="s">
        <v>64</v>
      </c>
      <c r="Q1172" s="10">
        <v>3.0</v>
      </c>
      <c r="R1172" s="11">
        <f>Enduser_Deliverytime-Order_Create_Time</f>
        <v>4.879861111</v>
      </c>
      <c r="S1172" s="11">
        <f>Enduser_Plan_Deliverytime-Order_Create_Time</f>
        <v>4.80625</v>
      </c>
      <c r="T1172" s="11">
        <f>Enduser_Deliverytime-HubVN_Pickup_Time</f>
        <v>0.1229166667</v>
      </c>
      <c r="U1172" s="12">
        <f>HubVN_Receiving_Time-HubCN_Pickup_Time</f>
        <v>4.002083333</v>
      </c>
      <c r="V1172" s="12">
        <f>Plan_HubVN_Receiving_Time-Plan_HubCN_Pickup_Time</f>
        <v>3.000694444</v>
      </c>
      <c r="W1172" s="4" t="s">
        <v>124</v>
      </c>
      <c r="X1172" s="13" t="str">
        <f>IF(LEFT(Khu_Vực,4)="Quận","Quận","Huyện")</f>
        <v>Quận</v>
      </c>
      <c r="Y1172" s="13" t="str">
        <f>IFS(Grossweight&lt;=1,"A",AND(1&lt;Grossweight,Grossweight&lt;=2),"B",AND(2&lt;Grossweight,Grossweight&lt;=3),"C",AND(3&lt;Grossweight,Grossweight&lt;=4),"D",Grossweight&gt;=4,"E")</f>
        <v>A</v>
      </c>
      <c r="Z117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11000</v>
      </c>
      <c r="AA1172"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17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1172" s="14">
        <f>IF(Carrier_2="ECLogistics",0.167,IF(Carrier_2="LogExpress",0.139,0.104))</f>
        <v>0.139</v>
      </c>
    </row>
    <row r="1173" ht="15.75" customHeight="1">
      <c r="A1173" s="15" t="s">
        <v>3393</v>
      </c>
      <c r="B1173" s="15" t="s">
        <v>3394</v>
      </c>
      <c r="C1173" s="15">
        <v>130446.0</v>
      </c>
      <c r="D1173" s="15" t="str">
        <f>HubVN_ID</f>
        <v>LECVNLB</v>
      </c>
      <c r="E1173" s="15">
        <v>2.0</v>
      </c>
      <c r="F1173" s="15">
        <v>3.5</v>
      </c>
      <c r="G1173" s="16" t="s">
        <v>3395</v>
      </c>
      <c r="H1173" s="15" t="s">
        <v>53</v>
      </c>
      <c r="I1173" s="17">
        <v>0.0</v>
      </c>
      <c r="J1173" s="18">
        <v>44647.18541666667</v>
      </c>
      <c r="K1173" s="19">
        <v>44653.64791666667</v>
      </c>
      <c r="L1173" s="18">
        <v>44654.86597222222</v>
      </c>
      <c r="M1173" s="15"/>
      <c r="N1173" s="21" t="s">
        <v>33</v>
      </c>
      <c r="O1173" s="15">
        <v>0.0</v>
      </c>
      <c r="P1173" s="15" t="s">
        <v>34</v>
      </c>
      <c r="Q1173" s="22">
        <v>1.0</v>
      </c>
      <c r="R1173" s="23">
        <f>Enduser_Deliverytime-Order_Create_Time</f>
        <v>7.680555556</v>
      </c>
      <c r="S1173" s="23">
        <f>Enduser_Plan_Deliverytime-Order_Create_Time</f>
        <v>6.4625</v>
      </c>
      <c r="T1173" s="23">
        <f>Enduser_Deliverytime-HubVN_Pickup_Time</f>
        <v>0.2472222222</v>
      </c>
      <c r="U1173" s="24">
        <f>HubVN_Receiving_Time-HubCN_Pickup_Time</f>
        <v>3.503472222</v>
      </c>
      <c r="V1173" s="24">
        <f>Plan_HubVN_Receiving_Time-Plan_HubCN_Pickup_Time</f>
        <v>3.503472222</v>
      </c>
      <c r="W1173" s="15" t="s">
        <v>57</v>
      </c>
      <c r="X1173" s="25" t="str">
        <f>IF(LEFT(Khu_Vực,4)="Quận","Quận","Huyện")</f>
        <v>Quận</v>
      </c>
      <c r="Y1173" s="25" t="str">
        <f>IFS(Grossweight&lt;=1,"A",AND(1&lt;Grossweight,Grossweight&lt;=2),"B",AND(2&lt;Grossweight,Grossweight&lt;=3),"C",AND(3&lt;Grossweight,Grossweight&lt;=4),"D",Grossweight&gt;=4,"E")</f>
        <v>D</v>
      </c>
      <c r="Z117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35000</v>
      </c>
      <c r="AA117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17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35000</v>
      </c>
      <c r="AC1173" s="26">
        <f>IF(Carrier_2="ECLogistics",0.167,IF(Carrier_2="LogExpress",0.139,0.104))</f>
        <v>0.167</v>
      </c>
    </row>
    <row r="1174" ht="15.75" customHeight="1">
      <c r="A1174" s="4" t="s">
        <v>3396</v>
      </c>
      <c r="B1174" s="4" t="s">
        <v>3397</v>
      </c>
      <c r="C1174" s="4">
        <v>130202.0</v>
      </c>
      <c r="D1174" s="4" t="str">
        <f>HubVN_ID</f>
        <v>LECVNHĐ</v>
      </c>
      <c r="E1174" s="4">
        <v>5.0</v>
      </c>
      <c r="F1174" s="4">
        <v>1.4</v>
      </c>
      <c r="G1174" s="5" t="s">
        <v>3398</v>
      </c>
      <c r="H1174" s="4" t="s">
        <v>32</v>
      </c>
      <c r="I1174" s="6">
        <v>175980.0</v>
      </c>
      <c r="J1174" s="7">
        <v>44648.72708333333</v>
      </c>
      <c r="K1174" s="8">
        <v>44654.42847222222</v>
      </c>
      <c r="L1174" s="7">
        <v>44654.77222222222</v>
      </c>
      <c r="M1174" s="4"/>
      <c r="N1174" s="9" t="s">
        <v>33</v>
      </c>
      <c r="O1174" s="4">
        <v>0.0</v>
      </c>
      <c r="P1174" s="4" t="s">
        <v>40</v>
      </c>
      <c r="Q1174" s="10">
        <v>2.0</v>
      </c>
      <c r="R1174" s="11">
        <f>Enduser_Deliverytime-Order_Create_Time</f>
        <v>6.045138889</v>
      </c>
      <c r="S1174" s="11">
        <f>Enduser_Plan_Deliverytime-Order_Create_Time</f>
        <v>5.701388889</v>
      </c>
      <c r="T1174" s="11">
        <f>Enduser_Deliverytime-HubVN_Pickup_Time</f>
        <v>0.1479166667</v>
      </c>
      <c r="U1174" s="12">
        <f>HubVN_Receiving_Time-HubCN_Pickup_Time</f>
        <v>3.502083333</v>
      </c>
      <c r="V1174" s="12">
        <f>Plan_HubVN_Receiving_Time-Plan_HubCN_Pickup_Time</f>
        <v>3.001388889</v>
      </c>
      <c r="W1174" s="4" t="s">
        <v>45</v>
      </c>
      <c r="X1174" s="13" t="str">
        <f>IF(LEFT(Khu_Vực,4)="Quận","Quận","Huyện")</f>
        <v>Quận</v>
      </c>
      <c r="Y1174" s="13" t="str">
        <f>IFS(Grossweight&lt;=1,"A",AND(1&lt;Grossweight,Grossweight&lt;=2),"B",AND(2&lt;Grossweight,Grossweight&lt;=3),"C",AND(3&lt;Grossweight,Grossweight&lt;=4),"D",Grossweight&gt;=4,"E")</f>
        <v>B</v>
      </c>
      <c r="Z117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28000</v>
      </c>
      <c r="AA1174"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17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15400</v>
      </c>
      <c r="AC1174" s="14">
        <f>IF(Carrier_2="ECLogistics",0.167,IF(Carrier_2="LogExpress",0.139,0.104))</f>
        <v>0.104</v>
      </c>
    </row>
    <row r="1175" ht="15.75" customHeight="1">
      <c r="A1175" s="15" t="s">
        <v>3399</v>
      </c>
      <c r="B1175" s="15" t="s">
        <v>3400</v>
      </c>
      <c r="C1175" s="15">
        <v>130385.0</v>
      </c>
      <c r="D1175" s="15" t="str">
        <f>HubVN_ID</f>
        <v>LECVNHĐ</v>
      </c>
      <c r="E1175" s="15">
        <v>2.0</v>
      </c>
      <c r="F1175" s="15">
        <v>4.1</v>
      </c>
      <c r="G1175" s="16" t="s">
        <v>3401</v>
      </c>
      <c r="H1175" s="15" t="s">
        <v>32</v>
      </c>
      <c r="I1175" s="17">
        <v>77997.0</v>
      </c>
      <c r="J1175" s="18">
        <v>44647.725694444445</v>
      </c>
      <c r="K1175" s="19">
        <v>44653.69930555556</v>
      </c>
      <c r="L1175" s="18">
        <v>44654.45625</v>
      </c>
      <c r="M1175" s="15"/>
      <c r="N1175" s="21" t="s">
        <v>33</v>
      </c>
      <c r="O1175" s="15">
        <v>0.0</v>
      </c>
      <c r="P1175" s="15" t="s">
        <v>64</v>
      </c>
      <c r="Q1175" s="22">
        <v>2.0</v>
      </c>
      <c r="R1175" s="23">
        <f>Enduser_Deliverytime-Order_Create_Time</f>
        <v>6.730555556</v>
      </c>
      <c r="S1175" s="23">
        <f>Enduser_Plan_Deliverytime-Order_Create_Time</f>
        <v>5.973611111</v>
      </c>
      <c r="T1175" s="23">
        <f>Enduser_Deliverytime-HubVN_Pickup_Time</f>
        <v>0.08263888889</v>
      </c>
      <c r="U1175" s="24">
        <f>HubVN_Receiving_Time-HubCN_Pickup_Time</f>
        <v>4.004166667</v>
      </c>
      <c r="V1175" s="24">
        <f>Plan_HubVN_Receiving_Time-Plan_HubCN_Pickup_Time</f>
        <v>3.005555556</v>
      </c>
      <c r="W1175" s="15" t="s">
        <v>45</v>
      </c>
      <c r="X1175" s="25" t="str">
        <f>IF(LEFT(Khu_Vực,4)="Quận","Quận","Huyện")</f>
        <v>Quận</v>
      </c>
      <c r="Y1175" s="25" t="str">
        <f>IFS(Grossweight&lt;=1,"A",AND(1&lt;Grossweight,Grossweight&lt;=2),"B",AND(2&lt;Grossweight,Grossweight&lt;=3),"C",AND(3&lt;Grossweight,Grossweight&lt;=4),"D",Grossweight&gt;=4,"E")</f>
        <v>E</v>
      </c>
      <c r="Z117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70600</v>
      </c>
      <c r="AA117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17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41000</v>
      </c>
      <c r="AC1175" s="26">
        <f>IF(Carrier_2="ECLogistics",0.167,IF(Carrier_2="LogExpress",0.139,0.104))</f>
        <v>0.167</v>
      </c>
    </row>
    <row r="1176" ht="15.75" customHeight="1">
      <c r="A1176" s="4" t="s">
        <v>3402</v>
      </c>
      <c r="B1176" s="4" t="s">
        <v>2376</v>
      </c>
      <c r="C1176" s="4">
        <v>130458.0</v>
      </c>
      <c r="D1176" s="4" t="str">
        <f>HubVN_ID</f>
        <v>LECVNLB</v>
      </c>
      <c r="E1176" s="4">
        <v>4.0</v>
      </c>
      <c r="F1176" s="4">
        <v>3.5</v>
      </c>
      <c r="G1176" s="5" t="s">
        <v>3403</v>
      </c>
      <c r="H1176" s="4" t="s">
        <v>32</v>
      </c>
      <c r="I1176" s="6">
        <v>58000.0</v>
      </c>
      <c r="J1176" s="7">
        <v>44645.62013888889</v>
      </c>
      <c r="K1176" s="8">
        <v>44651.40833333333</v>
      </c>
      <c r="L1176" s="7">
        <v>44652.472916666666</v>
      </c>
      <c r="M1176" s="4"/>
      <c r="N1176" s="9" t="s">
        <v>33</v>
      </c>
      <c r="O1176" s="4">
        <v>0.0</v>
      </c>
      <c r="P1176" s="4" t="s">
        <v>40</v>
      </c>
      <c r="Q1176" s="10">
        <v>5.0</v>
      </c>
      <c r="R1176" s="11">
        <f>Enduser_Deliverytime-Order_Create_Time</f>
        <v>6.852777778</v>
      </c>
      <c r="S1176" s="11">
        <f>Enduser_Plan_Deliverytime-Order_Create_Time</f>
        <v>5.788194444</v>
      </c>
      <c r="T1176" s="11">
        <f>Enduser_Deliverytime-HubVN_Pickup_Time</f>
        <v>0.1236111111</v>
      </c>
      <c r="U1176" s="12">
        <f>HubVN_Receiving_Time-HubCN_Pickup_Time</f>
        <v>5.004861111</v>
      </c>
      <c r="V1176" s="12">
        <f>Plan_HubVN_Receiving_Time-Plan_HubCN_Pickup_Time</f>
        <v>3.005555556</v>
      </c>
      <c r="W1176" s="4" t="s">
        <v>57</v>
      </c>
      <c r="X1176" s="13" t="str">
        <f>IF(LEFT(Khu_Vực,4)="Quận","Quận","Huyện")</f>
        <v>Quận</v>
      </c>
      <c r="Y1176" s="13" t="str">
        <f>IFS(Grossweight&lt;=1,"A",AND(1&lt;Grossweight,Grossweight&lt;=2),"B",AND(2&lt;Grossweight,Grossweight&lt;=3),"C",AND(3&lt;Grossweight,Grossweight&lt;=4),"D",Grossweight&gt;=4,"E")</f>
        <v>D</v>
      </c>
      <c r="Z117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61250</v>
      </c>
      <c r="AA117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17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35000</v>
      </c>
      <c r="AC1176" s="14">
        <f>IF(Carrier_2="ECLogistics",0.167,IF(Carrier_2="LogExpress",0.139,0.104))</f>
        <v>0.167</v>
      </c>
    </row>
    <row r="1177" ht="15.75" customHeight="1">
      <c r="A1177" s="15" t="s">
        <v>3404</v>
      </c>
      <c r="B1177" s="15" t="s">
        <v>3405</v>
      </c>
      <c r="C1177" s="15">
        <v>130358.0</v>
      </c>
      <c r="D1177" s="15" t="str">
        <f>HubVN_ID</f>
        <v>LECVNHĐ</v>
      </c>
      <c r="E1177" s="15">
        <v>3.0</v>
      </c>
      <c r="F1177" s="15">
        <v>0.3</v>
      </c>
      <c r="G1177" s="16" t="s">
        <v>3406</v>
      </c>
      <c r="H1177" s="15" t="s">
        <v>53</v>
      </c>
      <c r="I1177" s="17">
        <v>0.0</v>
      </c>
      <c r="J1177" s="18">
        <v>44647.33541666667</v>
      </c>
      <c r="K1177" s="19">
        <v>44651.694444444445</v>
      </c>
      <c r="L1177" s="18">
        <v>44652.84652777778</v>
      </c>
      <c r="M1177" s="15"/>
      <c r="N1177" s="21" t="s">
        <v>33</v>
      </c>
      <c r="O1177" s="15">
        <v>0.0</v>
      </c>
      <c r="P1177" s="15" t="s">
        <v>34</v>
      </c>
      <c r="Q1177" s="22">
        <v>3.0</v>
      </c>
      <c r="R1177" s="23">
        <f>Enduser_Deliverytime-Order_Create_Time</f>
        <v>5.511111111</v>
      </c>
      <c r="S1177" s="23">
        <f>Enduser_Plan_Deliverytime-Order_Create_Time</f>
        <v>4.359027778</v>
      </c>
      <c r="T1177" s="23">
        <f>Enduser_Deliverytime-HubVN_Pickup_Time</f>
        <v>0.2486111111</v>
      </c>
      <c r="U1177" s="24">
        <f>HubVN_Receiving_Time-HubCN_Pickup_Time</f>
        <v>3.002777778</v>
      </c>
      <c r="V1177" s="24">
        <f>Plan_HubVN_Receiving_Time-Plan_HubCN_Pickup_Time</f>
        <v>1.505555556</v>
      </c>
      <c r="W1177" s="15" t="s">
        <v>137</v>
      </c>
      <c r="X1177" s="25" t="str">
        <f>IF(LEFT(Khu_Vực,4)="Quận","Quận","Huyện")</f>
        <v>Quận</v>
      </c>
      <c r="Y1177" s="25" t="str">
        <f>IFS(Grossweight&lt;=1,"A",AND(1&lt;Grossweight,Grossweight&lt;=2),"B",AND(2&lt;Grossweight,Grossweight&lt;=3),"C",AND(3&lt;Grossweight,Grossweight&lt;=4),"D",Grossweight&gt;=4,"E")</f>
        <v>A</v>
      </c>
      <c r="Z117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3000</v>
      </c>
      <c r="AA1177"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17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6000</v>
      </c>
      <c r="AC1177" s="26">
        <f>IF(Carrier_2="ECLogistics",0.167,IF(Carrier_2="LogExpress",0.139,0.104))</f>
        <v>0.139</v>
      </c>
    </row>
    <row r="1178" ht="15.75" customHeight="1">
      <c r="A1178" s="4" t="s">
        <v>3407</v>
      </c>
      <c r="B1178" s="4" t="s">
        <v>3408</v>
      </c>
      <c r="C1178" s="4">
        <v>130159.0</v>
      </c>
      <c r="D1178" s="4" t="str">
        <f>HubVN_ID</f>
        <v>LECVNTL</v>
      </c>
      <c r="E1178" s="4">
        <v>4.0</v>
      </c>
      <c r="F1178" s="4">
        <v>1.7</v>
      </c>
      <c r="G1178" s="5" t="s">
        <v>3409</v>
      </c>
      <c r="H1178" s="4" t="s">
        <v>32</v>
      </c>
      <c r="I1178" s="6">
        <v>43500.0</v>
      </c>
      <c r="J1178" s="7">
        <v>44650.506944444445</v>
      </c>
      <c r="K1178" s="8">
        <v>44653.697916666664</v>
      </c>
      <c r="L1178" s="7">
        <v>44654.736805555556</v>
      </c>
      <c r="M1178" s="4"/>
      <c r="N1178" s="9" t="s">
        <v>33</v>
      </c>
      <c r="O1178" s="4">
        <v>0.0</v>
      </c>
      <c r="P1178" s="4" t="s">
        <v>34</v>
      </c>
      <c r="Q1178" s="10">
        <v>3.0</v>
      </c>
      <c r="R1178" s="11">
        <f>Enduser_Deliverytime-Order_Create_Time</f>
        <v>4.229861111</v>
      </c>
      <c r="S1178" s="11">
        <f>Enduser_Plan_Deliverytime-Order_Create_Time</f>
        <v>3.190972222</v>
      </c>
      <c r="T1178" s="11">
        <f>Enduser_Deliverytime-HubVN_Pickup_Time</f>
        <v>0.08194444444</v>
      </c>
      <c r="U1178" s="12">
        <f>HubVN_Receiving_Time-HubCN_Pickup_Time</f>
        <v>1.836805556</v>
      </c>
      <c r="V1178" s="12">
        <f>Plan_HubVN_Receiving_Time-Plan_HubCN_Pickup_Time</f>
        <v>1.501388889</v>
      </c>
      <c r="W1178" s="4" t="s">
        <v>622</v>
      </c>
      <c r="X1178" s="13" t="str">
        <f>IF(LEFT(Khu_Vực,4)="Quận","Quận","Huyện")</f>
        <v>Huyện</v>
      </c>
      <c r="Y1178" s="13" t="str">
        <f>IFS(Grossweight&lt;=1,"A",AND(1&lt;Grossweight,Grossweight&lt;=2),"B",AND(2&lt;Grossweight,Grossweight&lt;=3),"C",AND(3&lt;Grossweight,Grossweight&lt;=4),"D",Grossweight&gt;=4,"E")</f>
        <v>B</v>
      </c>
      <c r="Z117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17000</v>
      </c>
      <c r="AA117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17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17000</v>
      </c>
      <c r="AC1178" s="14">
        <f>IF(Carrier_2="ECLogistics",0.167,IF(Carrier_2="LogExpress",0.139,0.104))</f>
        <v>0.167</v>
      </c>
    </row>
    <row r="1179" ht="15.75" customHeight="1">
      <c r="A1179" s="15" t="s">
        <v>3410</v>
      </c>
      <c r="B1179" s="15" t="s">
        <v>2673</v>
      </c>
      <c r="C1179" s="15">
        <v>130349.0</v>
      </c>
      <c r="D1179" s="15" t="str">
        <f>HubVN_ID</f>
        <v>LECVNLB</v>
      </c>
      <c r="E1179" s="15">
        <v>3.0</v>
      </c>
      <c r="F1179" s="15">
        <v>1.9</v>
      </c>
      <c r="G1179" s="16" t="s">
        <v>3411</v>
      </c>
      <c r="H1179" s="15" t="s">
        <v>32</v>
      </c>
      <c r="I1179" s="17">
        <v>46500.0</v>
      </c>
      <c r="J1179" s="18">
        <v>44647.33125</v>
      </c>
      <c r="K1179" s="19">
        <v>44652.652083333334</v>
      </c>
      <c r="L1179" s="18">
        <v>44652.660416666666</v>
      </c>
      <c r="M1179" s="15"/>
      <c r="N1179" s="21" t="s">
        <v>33</v>
      </c>
      <c r="O1179" s="15">
        <v>0.0</v>
      </c>
      <c r="P1179" s="15" t="s">
        <v>40</v>
      </c>
      <c r="Q1179" s="22">
        <v>3.0</v>
      </c>
      <c r="R1179" s="23">
        <f>Enduser_Deliverytime-Order_Create_Time</f>
        <v>5.329166667</v>
      </c>
      <c r="S1179" s="23">
        <f>Enduser_Plan_Deliverytime-Order_Create_Time</f>
        <v>5.320833333</v>
      </c>
      <c r="T1179" s="23">
        <f>Enduser_Deliverytime-HubVN_Pickup_Time</f>
        <v>0.09097222222</v>
      </c>
      <c r="U1179" s="24">
        <f>HubVN_Receiving_Time-HubCN_Pickup_Time</f>
        <v>3.002777778</v>
      </c>
      <c r="V1179" s="24">
        <f>Plan_HubVN_Receiving_Time-Plan_HubCN_Pickup_Time</f>
        <v>1.502777778</v>
      </c>
      <c r="W1179" s="15" t="s">
        <v>97</v>
      </c>
      <c r="X1179" s="25" t="str">
        <f>IF(LEFT(Khu_Vực,4)="Quận","Quận","Huyện")</f>
        <v>Quận</v>
      </c>
      <c r="Y1179" s="25" t="str">
        <f>IFS(Grossweight&lt;=1,"A",AND(1&lt;Grossweight,Grossweight&lt;=2),"B",AND(2&lt;Grossweight,Grossweight&lt;=3),"C",AND(3&lt;Grossweight,Grossweight&lt;=4),"D",Grossweight&gt;=4,"E")</f>
        <v>B</v>
      </c>
      <c r="Z117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38000</v>
      </c>
      <c r="AA1179"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17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20900</v>
      </c>
      <c r="AC1179" s="26">
        <f>IF(Carrier_2="ECLogistics",0.167,IF(Carrier_2="LogExpress",0.139,0.104))</f>
        <v>0.104</v>
      </c>
    </row>
    <row r="1180" ht="15.75" customHeight="1">
      <c r="A1180" s="4" t="s">
        <v>3412</v>
      </c>
      <c r="B1180" s="4" t="s">
        <v>665</v>
      </c>
      <c r="C1180" s="4">
        <v>130359.0</v>
      </c>
      <c r="D1180" s="4" t="str">
        <f>HubVN_ID</f>
        <v>LECVNTL</v>
      </c>
      <c r="E1180" s="4">
        <v>1.0</v>
      </c>
      <c r="F1180" s="4">
        <v>1.8</v>
      </c>
      <c r="G1180" s="5" t="s">
        <v>3413</v>
      </c>
      <c r="H1180" s="4" t="s">
        <v>32</v>
      </c>
      <c r="I1180" s="6">
        <v>72000.0</v>
      </c>
      <c r="J1180" s="7">
        <v>44645.62777777778</v>
      </c>
      <c r="K1180" s="8">
        <v>44651.38680555556</v>
      </c>
      <c r="L1180" s="7">
        <v>44652.58819444444</v>
      </c>
      <c r="M1180" s="4"/>
      <c r="N1180" s="9" t="s">
        <v>33</v>
      </c>
      <c r="O1180" s="4">
        <v>0.0</v>
      </c>
      <c r="P1180" s="4" t="s">
        <v>34</v>
      </c>
      <c r="Q1180" s="10">
        <v>3.0</v>
      </c>
      <c r="R1180" s="11">
        <f>Enduser_Deliverytime-Order_Create_Time</f>
        <v>6.960416667</v>
      </c>
      <c r="S1180" s="11">
        <f>Enduser_Plan_Deliverytime-Order_Create_Time</f>
        <v>5.759027778</v>
      </c>
      <c r="T1180" s="11">
        <f>Enduser_Deliverytime-HubVN_Pickup_Time</f>
        <v>0.20625</v>
      </c>
      <c r="U1180" s="12">
        <f>HubVN_Receiving_Time-HubCN_Pickup_Time</f>
        <v>5.002083333</v>
      </c>
      <c r="V1180" s="12">
        <f>Plan_HubVN_Receiving_Time-Plan_HubCN_Pickup_Time</f>
        <v>1.502083333</v>
      </c>
      <c r="W1180" s="4" t="s">
        <v>41</v>
      </c>
      <c r="X1180" s="13" t="str">
        <f>IF(LEFT(Khu_Vực,4)="Quận","Quận","Huyện")</f>
        <v>Huyện</v>
      </c>
      <c r="Y1180" s="13" t="str">
        <f>IFS(Grossweight&lt;=1,"A",AND(1&lt;Grossweight,Grossweight&lt;=2),"B",AND(2&lt;Grossweight,Grossweight&lt;=3),"C",AND(3&lt;Grossweight,Grossweight&lt;=4),"D",Grossweight&gt;=4,"E")</f>
        <v>B</v>
      </c>
      <c r="Z118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18000</v>
      </c>
      <c r="AA118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18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18000</v>
      </c>
      <c r="AC1180" s="14">
        <f>IF(Carrier_2="ECLogistics",0.167,IF(Carrier_2="LogExpress",0.139,0.104))</f>
        <v>0.167</v>
      </c>
    </row>
    <row r="1181" ht="15.75" customHeight="1">
      <c r="A1181" s="15" t="s">
        <v>3414</v>
      </c>
      <c r="B1181" s="15" t="s">
        <v>1773</v>
      </c>
      <c r="C1181" s="15">
        <v>130328.0</v>
      </c>
      <c r="D1181" s="15" t="str">
        <f>HubVN_ID</f>
        <v>LECVNTL</v>
      </c>
      <c r="E1181" s="15">
        <v>5.0</v>
      </c>
      <c r="F1181" s="15">
        <v>0.3</v>
      </c>
      <c r="G1181" s="16" t="s">
        <v>3415</v>
      </c>
      <c r="H1181" s="15" t="s">
        <v>32</v>
      </c>
      <c r="I1181" s="17">
        <v>67500.0</v>
      </c>
      <c r="J1181" s="18">
        <v>44647.354166666664</v>
      </c>
      <c r="K1181" s="19">
        <v>44652.69305555556</v>
      </c>
      <c r="L1181" s="18">
        <v>44652.84097222222</v>
      </c>
      <c r="M1181" s="15"/>
      <c r="N1181" s="21" t="s">
        <v>33</v>
      </c>
      <c r="O1181" s="15">
        <v>0.0</v>
      </c>
      <c r="P1181" s="15" t="s">
        <v>34</v>
      </c>
      <c r="Q1181" s="22">
        <v>3.0</v>
      </c>
      <c r="R1181" s="23">
        <f>Enduser_Deliverytime-Order_Create_Time</f>
        <v>5.486805556</v>
      </c>
      <c r="S1181" s="23">
        <f>Enduser_Plan_Deliverytime-Order_Create_Time</f>
        <v>5.338888889</v>
      </c>
      <c r="T1181" s="23">
        <f>Enduser_Deliverytime-HubVN_Pickup_Time</f>
        <v>0.2472222222</v>
      </c>
      <c r="U1181" s="24">
        <f>HubVN_Receiving_Time-HubCN_Pickup_Time</f>
        <v>3.005555556</v>
      </c>
      <c r="V1181" s="24">
        <f>Plan_HubVN_Receiving_Time-Plan_HubCN_Pickup_Time</f>
        <v>2.000694444</v>
      </c>
      <c r="W1181" s="15" t="s">
        <v>622</v>
      </c>
      <c r="X1181" s="25" t="str">
        <f>IF(LEFT(Khu_Vực,4)="Quận","Quận","Huyện")</f>
        <v>Huyện</v>
      </c>
      <c r="Y1181" s="25" t="str">
        <f>IFS(Grossweight&lt;=1,"A",AND(1&lt;Grossweight,Grossweight&lt;=2),"B",AND(2&lt;Grossweight,Grossweight&lt;=3),"C",AND(3&lt;Grossweight,Grossweight&lt;=4),"D",Grossweight&gt;=4,"E")</f>
        <v>A</v>
      </c>
      <c r="Z118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3000</v>
      </c>
      <c r="AA118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18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3000</v>
      </c>
      <c r="AC1181" s="26">
        <f>IF(Carrier_2="ECLogistics",0.167,IF(Carrier_2="LogExpress",0.139,0.104))</f>
        <v>0.167</v>
      </c>
    </row>
    <row r="1182" ht="15.75" customHeight="1">
      <c r="A1182" s="4" t="s">
        <v>3416</v>
      </c>
      <c r="B1182" s="4" t="s">
        <v>3417</v>
      </c>
      <c r="C1182" s="4">
        <v>130373.0</v>
      </c>
      <c r="D1182" s="4" t="str">
        <f>HubVN_ID</f>
        <v>LECVNLB</v>
      </c>
      <c r="E1182" s="4">
        <v>5.0</v>
      </c>
      <c r="F1182" s="4">
        <v>4.0</v>
      </c>
      <c r="G1182" s="5" t="s">
        <v>3418</v>
      </c>
      <c r="H1182" s="4" t="s">
        <v>53</v>
      </c>
      <c r="I1182" s="6">
        <v>0.0</v>
      </c>
      <c r="J1182" s="7">
        <v>44649.60277777778</v>
      </c>
      <c r="K1182" s="8">
        <v>44654.53055555555</v>
      </c>
      <c r="L1182" s="7">
        <v>44655.44375</v>
      </c>
      <c r="M1182" s="4"/>
      <c r="N1182" s="9" t="s">
        <v>33</v>
      </c>
      <c r="O1182" s="4">
        <v>0.0</v>
      </c>
      <c r="P1182" s="4" t="s">
        <v>64</v>
      </c>
      <c r="Q1182" s="10">
        <v>3.0</v>
      </c>
      <c r="R1182" s="11">
        <f>Enduser_Deliverytime-Order_Create_Time</f>
        <v>5.840972222</v>
      </c>
      <c r="S1182" s="11">
        <f>Enduser_Plan_Deliverytime-Order_Create_Time</f>
        <v>4.927777778</v>
      </c>
      <c r="T1182" s="11">
        <f>Enduser_Deliverytime-HubVN_Pickup_Time</f>
        <v>0.07777777778</v>
      </c>
      <c r="U1182" s="12">
        <f>HubVN_Receiving_Time-HubCN_Pickup_Time</f>
        <v>5.004861111</v>
      </c>
      <c r="V1182" s="12">
        <f>Plan_HubVN_Receiving_Time-Plan_HubCN_Pickup_Time</f>
        <v>2.003472222</v>
      </c>
      <c r="W1182" s="4" t="s">
        <v>679</v>
      </c>
      <c r="X1182" s="13" t="str">
        <f>IF(LEFT(Khu_Vực,4)="Quận","Quận","Huyện")</f>
        <v>Huyện</v>
      </c>
      <c r="Y1182" s="13" t="str">
        <f>IFS(Grossweight&lt;=1,"A",AND(1&lt;Grossweight,Grossweight&lt;=2),"B",AND(2&lt;Grossweight,Grossweight&lt;=3),"C",AND(3&lt;Grossweight,Grossweight&lt;=4),"D",Grossweight&gt;=4,"E")</f>
        <v>D</v>
      </c>
      <c r="Z118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70000</v>
      </c>
      <c r="AA1182"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18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40000</v>
      </c>
      <c r="AC1182" s="14">
        <f>IF(Carrier_2="ECLogistics",0.167,IF(Carrier_2="LogExpress",0.139,0.104))</f>
        <v>0.167</v>
      </c>
    </row>
    <row r="1183" ht="15.75" customHeight="1">
      <c r="A1183" s="15" t="s">
        <v>3419</v>
      </c>
      <c r="B1183" s="15" t="s">
        <v>3420</v>
      </c>
      <c r="C1183" s="15">
        <v>130340.0</v>
      </c>
      <c r="D1183" s="15" t="str">
        <f>HubVN_ID</f>
        <v>LECVNLB</v>
      </c>
      <c r="E1183" s="15">
        <v>5.0</v>
      </c>
      <c r="F1183" s="15">
        <v>2.9</v>
      </c>
      <c r="G1183" s="16" t="s">
        <v>3421</v>
      </c>
      <c r="H1183" s="15" t="s">
        <v>32</v>
      </c>
      <c r="I1183" s="17">
        <v>158000.0</v>
      </c>
      <c r="J1183" s="18">
        <v>44650.29652777778</v>
      </c>
      <c r="K1183" s="19">
        <v>44654.75277777778</v>
      </c>
      <c r="L1183" s="18">
        <v>44655.756944444445</v>
      </c>
      <c r="M1183" s="15"/>
      <c r="N1183" s="21" t="s">
        <v>33</v>
      </c>
      <c r="O1183" s="15">
        <v>0.0</v>
      </c>
      <c r="P1183" s="15" t="s">
        <v>40</v>
      </c>
      <c r="Q1183" s="22">
        <v>3.0</v>
      </c>
      <c r="R1183" s="23">
        <f>Enduser_Deliverytime-Order_Create_Time</f>
        <v>5.460416667</v>
      </c>
      <c r="S1183" s="23">
        <f>Enduser_Plan_Deliverytime-Order_Create_Time</f>
        <v>4.45625</v>
      </c>
      <c r="T1183" s="23">
        <f>Enduser_Deliverytime-HubVN_Pickup_Time</f>
        <v>0.1451388889</v>
      </c>
      <c r="U1183" s="24">
        <f>HubVN_Receiving_Time-HubCN_Pickup_Time</f>
        <v>3.003472222</v>
      </c>
      <c r="V1183" s="24">
        <f>Plan_HubVN_Receiving_Time-Plan_HubCN_Pickup_Time</f>
        <v>3.503472222</v>
      </c>
      <c r="W1183" s="15" t="s">
        <v>679</v>
      </c>
      <c r="X1183" s="25" t="str">
        <f>IF(LEFT(Khu_Vực,4)="Quận","Quận","Huyện")</f>
        <v>Huyện</v>
      </c>
      <c r="Y1183" s="25" t="str">
        <f>IFS(Grossweight&lt;=1,"A",AND(1&lt;Grossweight,Grossweight&lt;=2),"B",AND(2&lt;Grossweight,Grossweight&lt;=3),"C",AND(3&lt;Grossweight,Grossweight&lt;=4),"D",Grossweight&gt;=4,"E")</f>
        <v>C</v>
      </c>
      <c r="Z118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72500</v>
      </c>
      <c r="AA118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18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29000</v>
      </c>
      <c r="AC1183" s="26">
        <f>IF(Carrier_2="ECLogistics",0.167,IF(Carrier_2="LogExpress",0.139,0.104))</f>
        <v>0.167</v>
      </c>
    </row>
    <row r="1184" ht="15.75" customHeight="1">
      <c r="A1184" s="4" t="s">
        <v>3422</v>
      </c>
      <c r="B1184" s="4" t="s">
        <v>3423</v>
      </c>
      <c r="C1184" s="4">
        <v>130205.0</v>
      </c>
      <c r="D1184" s="4" t="str">
        <f>HubVN_ID</f>
        <v>LECVNHĐ</v>
      </c>
      <c r="E1184" s="4">
        <v>1.0</v>
      </c>
      <c r="F1184" s="4">
        <v>0.1</v>
      </c>
      <c r="G1184" s="5" t="s">
        <v>3424</v>
      </c>
      <c r="H1184" s="4" t="s">
        <v>32</v>
      </c>
      <c r="I1184" s="6">
        <v>201000.0</v>
      </c>
      <c r="J1184" s="7">
        <v>44646.83541666667</v>
      </c>
      <c r="K1184" s="8">
        <v>44652.67291666667</v>
      </c>
      <c r="L1184" s="7">
        <v>44652.72152777778</v>
      </c>
      <c r="M1184" s="4"/>
      <c r="N1184" s="9" t="s">
        <v>33</v>
      </c>
      <c r="O1184" s="4">
        <v>0.0</v>
      </c>
      <c r="P1184" s="4" t="s">
        <v>64</v>
      </c>
      <c r="Q1184" s="10">
        <v>3.0</v>
      </c>
      <c r="R1184" s="11">
        <f>Enduser_Deliverytime-Order_Create_Time</f>
        <v>5.886111111</v>
      </c>
      <c r="S1184" s="11">
        <f>Enduser_Plan_Deliverytime-Order_Create_Time</f>
        <v>5.8375</v>
      </c>
      <c r="T1184" s="11">
        <f>Enduser_Deliverytime-HubVN_Pickup_Time</f>
        <v>0.1659722222</v>
      </c>
      <c r="U1184" s="12">
        <f>HubVN_Receiving_Time-HubCN_Pickup_Time</f>
        <v>3.00625</v>
      </c>
      <c r="V1184" s="12">
        <f>Plan_HubVN_Receiving_Time-Plan_HubCN_Pickup_Time</f>
        <v>3.505555556</v>
      </c>
      <c r="W1184" s="4" t="s">
        <v>45</v>
      </c>
      <c r="X1184" s="13" t="str">
        <f>IF(LEFT(Khu_Vực,4)="Quận","Quận","Huyện")</f>
        <v>Quận</v>
      </c>
      <c r="Y1184" s="13" t="str">
        <f>IFS(Grossweight&lt;=1,"A",AND(1&lt;Grossweight,Grossweight&lt;=2),"B",AND(2&lt;Grossweight,Grossweight&lt;=3),"C",AND(3&lt;Grossweight,Grossweight&lt;=4),"D",Grossweight&gt;=4,"E")</f>
        <v>A</v>
      </c>
      <c r="Z118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1100</v>
      </c>
      <c r="AA1184"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18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v>
      </c>
      <c r="AC1184" s="14">
        <f>IF(Carrier_2="ECLogistics",0.167,IF(Carrier_2="LogExpress",0.139,0.104))</f>
        <v>0.139</v>
      </c>
    </row>
    <row r="1185" ht="15.75" customHeight="1">
      <c r="A1185" s="15" t="s">
        <v>3425</v>
      </c>
      <c r="B1185" s="15" t="s">
        <v>3426</v>
      </c>
      <c r="C1185" s="15">
        <v>130317.0</v>
      </c>
      <c r="D1185" s="15" t="str">
        <f>HubVN_ID</f>
        <v>LECVNTL</v>
      </c>
      <c r="E1185" s="15">
        <v>1.0</v>
      </c>
      <c r="F1185" s="15">
        <v>0.2</v>
      </c>
      <c r="G1185" s="16" t="s">
        <v>3427</v>
      </c>
      <c r="H1185" s="15" t="s">
        <v>32</v>
      </c>
      <c r="I1185" s="17">
        <v>156600.0</v>
      </c>
      <c r="J1185" s="18">
        <v>44646.66875</v>
      </c>
      <c r="K1185" s="19">
        <v>44653.64166666667</v>
      </c>
      <c r="L1185" s="18">
        <v>44654.73541666667</v>
      </c>
      <c r="M1185" s="15"/>
      <c r="N1185" s="21" t="s">
        <v>33</v>
      </c>
      <c r="O1185" s="15">
        <v>0.0</v>
      </c>
      <c r="P1185" s="15" t="s">
        <v>34</v>
      </c>
      <c r="Q1185" s="22">
        <v>1.0</v>
      </c>
      <c r="R1185" s="23">
        <f>Enduser_Deliverytime-Order_Create_Time</f>
        <v>8.066666667</v>
      </c>
      <c r="S1185" s="23">
        <f>Enduser_Plan_Deliverytime-Order_Create_Time</f>
        <v>6.972916667</v>
      </c>
      <c r="T1185" s="23">
        <f>Enduser_Deliverytime-HubVN_Pickup_Time</f>
        <v>0.07847222222</v>
      </c>
      <c r="U1185" s="24">
        <f>HubVN_Receiving_Time-HubCN_Pickup_Time</f>
        <v>3.503472222</v>
      </c>
      <c r="V1185" s="24">
        <f>Plan_HubVN_Receiving_Time-Plan_HubCN_Pickup_Time</f>
        <v>3.503472222</v>
      </c>
      <c r="W1185" s="15" t="s">
        <v>41</v>
      </c>
      <c r="X1185" s="25" t="str">
        <f>IF(LEFT(Khu_Vực,4)="Quận","Quận","Huyện")</f>
        <v>Huyện</v>
      </c>
      <c r="Y1185" s="25" t="str">
        <f>IFS(Grossweight&lt;=1,"A",AND(1&lt;Grossweight,Grossweight&lt;=2),"B",AND(2&lt;Grossweight,Grossweight&lt;=3),"C",AND(3&lt;Grossweight,Grossweight&lt;=4),"D",Grossweight&gt;=4,"E")</f>
        <v>A</v>
      </c>
      <c r="Z118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v>
      </c>
      <c r="AA118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18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v>
      </c>
      <c r="AC1185" s="26">
        <f>IF(Carrier_2="ECLogistics",0.167,IF(Carrier_2="LogExpress",0.139,0.104))</f>
        <v>0.167</v>
      </c>
    </row>
    <row r="1186" ht="15.75" customHeight="1">
      <c r="A1186" s="4" t="s">
        <v>3428</v>
      </c>
      <c r="B1186" s="4" t="s">
        <v>3429</v>
      </c>
      <c r="C1186" s="4">
        <v>130342.0</v>
      </c>
      <c r="D1186" s="4" t="str">
        <f>HubVN_ID</f>
        <v>LECVNHĐ</v>
      </c>
      <c r="E1186" s="4">
        <v>3.0</v>
      </c>
      <c r="F1186" s="4">
        <v>1.0</v>
      </c>
      <c r="G1186" s="5" t="s">
        <v>3430</v>
      </c>
      <c r="H1186" s="4" t="s">
        <v>32</v>
      </c>
      <c r="I1186" s="6">
        <v>65800.0</v>
      </c>
      <c r="J1186" s="7">
        <v>44649.83125</v>
      </c>
      <c r="K1186" s="8">
        <v>44654.67986111111</v>
      </c>
      <c r="L1186" s="7">
        <v>44655.802777777775</v>
      </c>
      <c r="M1186" s="4"/>
      <c r="N1186" s="9" t="s">
        <v>33</v>
      </c>
      <c r="O1186" s="4">
        <v>0.0</v>
      </c>
      <c r="P1186" s="4" t="s">
        <v>40</v>
      </c>
      <c r="Q1186" s="10">
        <v>3.0</v>
      </c>
      <c r="R1186" s="11">
        <f>Enduser_Deliverytime-Order_Create_Time</f>
        <v>5.971527778</v>
      </c>
      <c r="S1186" s="11">
        <f>Enduser_Plan_Deliverytime-Order_Create_Time</f>
        <v>4.848611111</v>
      </c>
      <c r="T1186" s="11">
        <f>Enduser_Deliverytime-HubVN_Pickup_Time</f>
        <v>0.1673611111</v>
      </c>
      <c r="U1186" s="12">
        <f>HubVN_Receiving_Time-HubCN_Pickup_Time</f>
        <v>3.000694444</v>
      </c>
      <c r="V1186" s="12">
        <f>Plan_HubVN_Receiving_Time-Plan_HubCN_Pickup_Time</f>
        <v>3.003472222</v>
      </c>
      <c r="W1186" s="4" t="s">
        <v>137</v>
      </c>
      <c r="X1186" s="13" t="str">
        <f>IF(LEFT(Khu_Vực,4)="Quận","Quận","Huyện")</f>
        <v>Quận</v>
      </c>
      <c r="Y1186" s="13" t="str">
        <f>IFS(Grossweight&lt;=1,"A",AND(1&lt;Grossweight,Grossweight&lt;=2),"B",AND(2&lt;Grossweight,Grossweight&lt;=3),"C",AND(3&lt;Grossweight,Grossweight&lt;=4),"D",Grossweight&gt;=4,"E")</f>
        <v>A</v>
      </c>
      <c r="Z118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20000</v>
      </c>
      <c r="AA1186"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18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1186" s="14">
        <f>IF(Carrier_2="ECLogistics",0.167,IF(Carrier_2="LogExpress",0.139,0.104))</f>
        <v>0.139</v>
      </c>
    </row>
    <row r="1187" ht="15.75" customHeight="1">
      <c r="A1187" s="15" t="s">
        <v>3431</v>
      </c>
      <c r="B1187" s="15" t="s">
        <v>3432</v>
      </c>
      <c r="C1187" s="15">
        <v>130337.0</v>
      </c>
      <c r="D1187" s="15" t="str">
        <f>HubVN_ID</f>
        <v>LECVNHĐ</v>
      </c>
      <c r="E1187" s="15">
        <v>5.0</v>
      </c>
      <c r="F1187" s="15">
        <v>1.3</v>
      </c>
      <c r="G1187" s="16" t="s">
        <v>3433</v>
      </c>
      <c r="H1187" s="15" t="s">
        <v>32</v>
      </c>
      <c r="I1187" s="17">
        <v>24500.0</v>
      </c>
      <c r="J1187" s="18">
        <v>44649.16527777778</v>
      </c>
      <c r="K1187" s="19">
        <v>44653.7</v>
      </c>
      <c r="L1187" s="18">
        <v>44654.61319444444</v>
      </c>
      <c r="M1187" s="15"/>
      <c r="N1187" s="21" t="s">
        <v>33</v>
      </c>
      <c r="O1187" s="15">
        <v>0.0</v>
      </c>
      <c r="P1187" s="15" t="s">
        <v>34</v>
      </c>
      <c r="Q1187" s="22">
        <v>3.0</v>
      </c>
      <c r="R1187" s="23">
        <f>Enduser_Deliverytime-Order_Create_Time</f>
        <v>5.447916667</v>
      </c>
      <c r="S1187" s="23">
        <f>Enduser_Plan_Deliverytime-Order_Create_Time</f>
        <v>4.534722222</v>
      </c>
      <c r="T1187" s="23">
        <f>Enduser_Deliverytime-HubVN_Pickup_Time</f>
        <v>0.2069444444</v>
      </c>
      <c r="U1187" s="24">
        <f>HubVN_Receiving_Time-HubCN_Pickup_Time</f>
        <v>4.004166667</v>
      </c>
      <c r="V1187" s="24">
        <f>Plan_HubVN_Receiving_Time-Plan_HubCN_Pickup_Time</f>
        <v>3.505555556</v>
      </c>
      <c r="W1187" s="15" t="s">
        <v>45</v>
      </c>
      <c r="X1187" s="25" t="str">
        <f>IF(LEFT(Khu_Vực,4)="Quận","Quận","Huyện")</f>
        <v>Quận</v>
      </c>
      <c r="Y1187" s="25" t="str">
        <f>IFS(Grossweight&lt;=1,"A",AND(1&lt;Grossweight,Grossweight&lt;=2),"B",AND(2&lt;Grossweight,Grossweight&lt;=3),"C",AND(3&lt;Grossweight,Grossweight&lt;=4),"D",Grossweight&gt;=4,"E")</f>
        <v>B</v>
      </c>
      <c r="Z118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13000</v>
      </c>
      <c r="AA1187"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18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14300</v>
      </c>
      <c r="AC1187" s="26">
        <f>IF(Carrier_2="ECLogistics",0.167,IF(Carrier_2="LogExpress",0.139,0.104))</f>
        <v>0.104</v>
      </c>
    </row>
    <row r="1188" ht="15.75" customHeight="1">
      <c r="A1188" s="4" t="s">
        <v>3434</v>
      </c>
      <c r="B1188" s="4" t="s">
        <v>3435</v>
      </c>
      <c r="C1188" s="4">
        <v>130067.0</v>
      </c>
      <c r="D1188" s="4" t="str">
        <f>HubVN_ID</f>
        <v>LECVNLB</v>
      </c>
      <c r="E1188" s="4">
        <v>5.0</v>
      </c>
      <c r="F1188" s="4">
        <v>2.5</v>
      </c>
      <c r="G1188" s="5" t="s">
        <v>3436</v>
      </c>
      <c r="H1188" s="4" t="s">
        <v>32</v>
      </c>
      <c r="I1188" s="6">
        <v>101500.0</v>
      </c>
      <c r="J1188" s="7">
        <v>44647.85</v>
      </c>
      <c r="K1188" s="8">
        <v>44652.430555555555</v>
      </c>
      <c r="L1188" s="7">
        <v>44653.48611111111</v>
      </c>
      <c r="M1188" s="4"/>
      <c r="N1188" s="9" t="s">
        <v>33</v>
      </c>
      <c r="O1188" s="4">
        <v>0.0</v>
      </c>
      <c r="P1188" s="4" t="s">
        <v>40</v>
      </c>
      <c r="Q1188" s="10">
        <v>3.0</v>
      </c>
      <c r="R1188" s="11">
        <f>Enduser_Deliverytime-Order_Create_Time</f>
        <v>5.636111111</v>
      </c>
      <c r="S1188" s="11">
        <f>Enduser_Plan_Deliverytime-Order_Create_Time</f>
        <v>4.580555556</v>
      </c>
      <c r="T1188" s="11">
        <f>Enduser_Deliverytime-HubVN_Pickup_Time</f>
        <v>0.1222222222</v>
      </c>
      <c r="U1188" s="12">
        <f>HubVN_Receiving_Time-HubCN_Pickup_Time</f>
        <v>2.000694444</v>
      </c>
      <c r="V1188" s="12">
        <f>Plan_HubVN_Receiving_Time-Plan_HubCN_Pickup_Time</f>
        <v>3.504166667</v>
      </c>
      <c r="W1188" s="4" t="s">
        <v>97</v>
      </c>
      <c r="X1188" s="13" t="str">
        <f>IF(LEFT(Khu_Vực,4)="Quận","Quận","Huyện")</f>
        <v>Quận</v>
      </c>
      <c r="Y1188" s="13" t="str">
        <f>IFS(Grossweight&lt;=1,"A",AND(1&lt;Grossweight,Grossweight&lt;=2),"B",AND(2&lt;Grossweight,Grossweight&lt;=3),"C",AND(3&lt;Grossweight,Grossweight&lt;=4),"D",Grossweight&gt;=4,"E")</f>
        <v>C</v>
      </c>
      <c r="Z118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50000</v>
      </c>
      <c r="AA118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18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25000</v>
      </c>
      <c r="AC1188" s="14">
        <f>IF(Carrier_2="ECLogistics",0.167,IF(Carrier_2="LogExpress",0.139,0.104))</f>
        <v>0.167</v>
      </c>
    </row>
    <row r="1189" ht="15.75" customHeight="1">
      <c r="A1189" s="15" t="s">
        <v>3437</v>
      </c>
      <c r="B1189" s="15" t="s">
        <v>3438</v>
      </c>
      <c r="C1189" s="15">
        <v>130017.0</v>
      </c>
      <c r="D1189" s="15" t="str">
        <f>HubVN_ID</f>
        <v>LECVNLB</v>
      </c>
      <c r="E1189" s="15">
        <v>3.0</v>
      </c>
      <c r="F1189" s="15">
        <v>2.5</v>
      </c>
      <c r="G1189" s="16" t="s">
        <v>3439</v>
      </c>
      <c r="H1189" s="15" t="s">
        <v>32</v>
      </c>
      <c r="I1189" s="17">
        <v>327500.0</v>
      </c>
      <c r="J1189" s="18">
        <v>44648.3125</v>
      </c>
      <c r="K1189" s="19">
        <v>44653.41736111111</v>
      </c>
      <c r="L1189" s="18">
        <v>44653.86875</v>
      </c>
      <c r="M1189" s="15"/>
      <c r="N1189" s="21" t="s">
        <v>33</v>
      </c>
      <c r="O1189" s="15">
        <v>0.0</v>
      </c>
      <c r="P1189" s="15" t="s">
        <v>34</v>
      </c>
      <c r="Q1189" s="22">
        <v>3.0</v>
      </c>
      <c r="R1189" s="23">
        <f>Enduser_Deliverytime-Order_Create_Time</f>
        <v>5.55625</v>
      </c>
      <c r="S1189" s="23">
        <f>Enduser_Plan_Deliverytime-Order_Create_Time</f>
        <v>5.104861111</v>
      </c>
      <c r="T1189" s="23">
        <f>Enduser_Deliverytime-HubVN_Pickup_Time</f>
        <v>0.2472222222</v>
      </c>
      <c r="U1189" s="24">
        <f>HubVN_Receiving_Time-HubCN_Pickup_Time</f>
        <v>3.505555556</v>
      </c>
      <c r="V1189" s="24">
        <f>Plan_HubVN_Receiving_Time-Plan_HubCN_Pickup_Time</f>
        <v>1.501388889</v>
      </c>
      <c r="W1189" s="15" t="s">
        <v>93</v>
      </c>
      <c r="X1189" s="25" t="str">
        <f>IF(LEFT(Khu_Vực,4)="Quận","Quận","Huyện")</f>
        <v>Quận</v>
      </c>
      <c r="Y1189" s="25" t="str">
        <f>IFS(Grossweight&lt;=1,"A",AND(1&lt;Grossweight,Grossweight&lt;=2),"B",AND(2&lt;Grossweight,Grossweight&lt;=3),"C",AND(3&lt;Grossweight,Grossweight&lt;=4),"D",Grossweight&gt;=4,"E")</f>
        <v>C</v>
      </c>
      <c r="Z118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25000</v>
      </c>
      <c r="AA118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18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25000</v>
      </c>
      <c r="AC1189" s="26">
        <f>IF(Carrier_2="ECLogistics",0.167,IF(Carrier_2="LogExpress",0.139,0.104))</f>
        <v>0.167</v>
      </c>
    </row>
    <row r="1190" ht="15.75" customHeight="1">
      <c r="A1190" s="4" t="s">
        <v>3440</v>
      </c>
      <c r="B1190" s="4" t="s">
        <v>3441</v>
      </c>
      <c r="C1190" s="4">
        <v>130003.0</v>
      </c>
      <c r="D1190" s="4" t="str">
        <f>HubVN_ID</f>
        <v>LECVNLB</v>
      </c>
      <c r="E1190" s="4">
        <v>1.0</v>
      </c>
      <c r="F1190" s="4">
        <v>3.7</v>
      </c>
      <c r="G1190" s="5" t="s">
        <v>3442</v>
      </c>
      <c r="H1190" s="4" t="s">
        <v>32</v>
      </c>
      <c r="I1190" s="6">
        <v>9000.0</v>
      </c>
      <c r="J1190" s="7">
        <v>44648.31736111111</v>
      </c>
      <c r="K1190" s="8">
        <v>44653.67222222222</v>
      </c>
      <c r="L1190" s="7">
        <v>44653.75902777778</v>
      </c>
      <c r="M1190" s="4"/>
      <c r="N1190" s="9" t="s">
        <v>33</v>
      </c>
      <c r="O1190" s="4">
        <v>0.0</v>
      </c>
      <c r="P1190" s="4" t="s">
        <v>40</v>
      </c>
      <c r="Q1190" s="10">
        <v>3.0</v>
      </c>
      <c r="R1190" s="11">
        <f>Enduser_Deliverytime-Order_Create_Time</f>
        <v>5.441666667</v>
      </c>
      <c r="S1190" s="11">
        <f>Enduser_Plan_Deliverytime-Order_Create_Time</f>
        <v>5.354861111</v>
      </c>
      <c r="T1190" s="11">
        <f>Enduser_Deliverytime-HubVN_Pickup_Time</f>
        <v>0.1479166667</v>
      </c>
      <c r="U1190" s="12">
        <f>HubVN_Receiving_Time-HubCN_Pickup_Time</f>
        <v>3.501388889</v>
      </c>
      <c r="V1190" s="12">
        <f>Plan_HubVN_Receiving_Time-Plan_HubCN_Pickup_Time</f>
        <v>2.001388889</v>
      </c>
      <c r="W1190" s="4" t="s">
        <v>93</v>
      </c>
      <c r="X1190" s="13" t="str">
        <f>IF(LEFT(Khu_Vực,4)="Quận","Quận","Huyện")</f>
        <v>Quận</v>
      </c>
      <c r="Y1190" s="13" t="str">
        <f>IFS(Grossweight&lt;=1,"A",AND(1&lt;Grossweight,Grossweight&lt;=2),"B",AND(2&lt;Grossweight,Grossweight&lt;=3),"C",AND(3&lt;Grossweight,Grossweight&lt;=4),"D",Grossweight&gt;=4,"E")</f>
        <v>D</v>
      </c>
      <c r="Z119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61750</v>
      </c>
      <c r="AA119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19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37000</v>
      </c>
      <c r="AC1190" s="14">
        <f>IF(Carrier_2="ECLogistics",0.167,IF(Carrier_2="LogExpress",0.139,0.104))</f>
        <v>0.167</v>
      </c>
    </row>
    <row r="1191" ht="15.75" customHeight="1">
      <c r="A1191" s="15" t="s">
        <v>3443</v>
      </c>
      <c r="B1191" s="15" t="s">
        <v>3444</v>
      </c>
      <c r="C1191" s="15">
        <v>130384.0</v>
      </c>
      <c r="D1191" s="15" t="str">
        <f>HubVN_ID</f>
        <v>LECVNLB</v>
      </c>
      <c r="E1191" s="15">
        <v>2.0</v>
      </c>
      <c r="F1191" s="15">
        <v>2.8</v>
      </c>
      <c r="G1191" s="16" t="s">
        <v>3445</v>
      </c>
      <c r="H1191" s="15" t="s">
        <v>32</v>
      </c>
      <c r="I1191" s="17">
        <v>8160.0</v>
      </c>
      <c r="J1191" s="18">
        <v>44646.58263888889</v>
      </c>
      <c r="K1191" s="19">
        <v>44651.5</v>
      </c>
      <c r="L1191" s="18">
        <v>44652.48888888889</v>
      </c>
      <c r="M1191" s="15"/>
      <c r="N1191" s="21" t="s">
        <v>33</v>
      </c>
      <c r="O1191" s="15">
        <v>0.0</v>
      </c>
      <c r="P1191" s="15" t="s">
        <v>64</v>
      </c>
      <c r="Q1191" s="22">
        <v>3.0</v>
      </c>
      <c r="R1191" s="23">
        <f>Enduser_Deliverytime-Order_Create_Time</f>
        <v>5.90625</v>
      </c>
      <c r="S1191" s="23">
        <f>Enduser_Plan_Deliverytime-Order_Create_Time</f>
        <v>4.917361111</v>
      </c>
      <c r="T1191" s="23">
        <f>Enduser_Deliverytime-HubVN_Pickup_Time</f>
        <v>0.1638888889</v>
      </c>
      <c r="U1191" s="24">
        <f>HubVN_Receiving_Time-HubCN_Pickup_Time</f>
        <v>5.001388889</v>
      </c>
      <c r="V1191" s="24">
        <f>Plan_HubVN_Receiving_Time-Plan_HubCN_Pickup_Time</f>
        <v>3.500694444</v>
      </c>
      <c r="W1191" s="15" t="s">
        <v>679</v>
      </c>
      <c r="X1191" s="25" t="str">
        <f>IF(LEFT(Khu_Vực,4)="Quận","Quận","Huyện")</f>
        <v>Huyện</v>
      </c>
      <c r="Y1191" s="25" t="str">
        <f>IFS(Grossweight&lt;=1,"A",AND(1&lt;Grossweight,Grossweight&lt;=2),"B",AND(2&lt;Grossweight,Grossweight&lt;=3),"C",AND(3&lt;Grossweight,Grossweight&lt;=4),"D",Grossweight&gt;=4,"E")</f>
        <v>C</v>
      </c>
      <c r="Z119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62800</v>
      </c>
      <c r="AA119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19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28000</v>
      </c>
      <c r="AC1191" s="26">
        <f>IF(Carrier_2="ECLogistics",0.167,IF(Carrier_2="LogExpress",0.139,0.104))</f>
        <v>0.167</v>
      </c>
    </row>
    <row r="1192" ht="15.75" customHeight="1">
      <c r="A1192" s="4" t="s">
        <v>3446</v>
      </c>
      <c r="B1192" s="4" t="s">
        <v>3447</v>
      </c>
      <c r="C1192" s="4">
        <v>130202.0</v>
      </c>
      <c r="D1192" s="4" t="str">
        <f>HubVN_ID</f>
        <v>LECVNTL</v>
      </c>
      <c r="E1192" s="4">
        <v>2.0</v>
      </c>
      <c r="F1192" s="4">
        <v>4.0</v>
      </c>
      <c r="G1192" s="5" t="s">
        <v>3448</v>
      </c>
      <c r="H1192" s="4" t="s">
        <v>32</v>
      </c>
      <c r="I1192" s="6">
        <v>343000.0</v>
      </c>
      <c r="J1192" s="7">
        <v>44648.73263888889</v>
      </c>
      <c r="K1192" s="8">
        <v>44652.43402777778</v>
      </c>
      <c r="L1192" s="7">
        <v>44653.52569444444</v>
      </c>
      <c r="M1192" s="4"/>
      <c r="N1192" s="9" t="s">
        <v>33</v>
      </c>
      <c r="O1192" s="4">
        <v>0.0</v>
      </c>
      <c r="P1192" s="4" t="s">
        <v>34</v>
      </c>
      <c r="Q1192" s="10">
        <v>4.0</v>
      </c>
      <c r="R1192" s="11">
        <f>Enduser_Deliverytime-Order_Create_Time</f>
        <v>4.793055556</v>
      </c>
      <c r="S1192" s="11">
        <f>Enduser_Plan_Deliverytime-Order_Create_Time</f>
        <v>3.701388889</v>
      </c>
      <c r="T1192" s="11">
        <f>Enduser_Deliverytime-HubVN_Pickup_Time</f>
        <v>0.1645833333</v>
      </c>
      <c r="U1192" s="12">
        <f>HubVN_Receiving_Time-HubCN_Pickup_Time</f>
        <v>3.002083333</v>
      </c>
      <c r="V1192" s="12">
        <f>Plan_HubVN_Receiving_Time-Plan_HubCN_Pickup_Time</f>
        <v>2.004166667</v>
      </c>
      <c r="W1192" s="4" t="s">
        <v>622</v>
      </c>
      <c r="X1192" s="13" t="str">
        <f>IF(LEFT(Khu_Vực,4)="Quận","Quận","Huyện")</f>
        <v>Huyện</v>
      </c>
      <c r="Y1192" s="13" t="str">
        <f>IFS(Grossweight&lt;=1,"A",AND(1&lt;Grossweight,Grossweight&lt;=2),"B",AND(2&lt;Grossweight,Grossweight&lt;=3),"C",AND(3&lt;Grossweight,Grossweight&lt;=4),"D",Grossweight&gt;=4,"E")</f>
        <v>D</v>
      </c>
      <c r="Z119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40000</v>
      </c>
      <c r="AA1192"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19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40000</v>
      </c>
      <c r="AC1192" s="14">
        <f>IF(Carrier_2="ECLogistics",0.167,IF(Carrier_2="LogExpress",0.139,0.104))</f>
        <v>0.167</v>
      </c>
    </row>
    <row r="1193" ht="15.75" customHeight="1">
      <c r="A1193" s="15" t="s">
        <v>3449</v>
      </c>
      <c r="B1193" s="15" t="s">
        <v>85</v>
      </c>
      <c r="C1193" s="15">
        <v>130373.0</v>
      </c>
      <c r="D1193" s="15" t="str">
        <f>HubVN_ID</f>
        <v>LECVNTL</v>
      </c>
      <c r="E1193" s="15">
        <v>2.0</v>
      </c>
      <c r="F1193" s="15">
        <v>1.6</v>
      </c>
      <c r="G1193" s="16" t="s">
        <v>3450</v>
      </c>
      <c r="H1193" s="15" t="s">
        <v>32</v>
      </c>
      <c r="I1193" s="17">
        <v>129800.0</v>
      </c>
      <c r="J1193" s="18">
        <v>44645.82638888889</v>
      </c>
      <c r="K1193" s="19">
        <v>44651.68194444444</v>
      </c>
      <c r="L1193" s="18">
        <v>44652.65069444444</v>
      </c>
      <c r="M1193" s="15"/>
      <c r="N1193" s="21" t="s">
        <v>33</v>
      </c>
      <c r="O1193" s="15">
        <v>0.0</v>
      </c>
      <c r="P1193" s="15" t="s">
        <v>40</v>
      </c>
      <c r="Q1193" s="22">
        <v>2.0</v>
      </c>
      <c r="R1193" s="23">
        <f>Enduser_Deliverytime-Order_Create_Time</f>
        <v>6.824305556</v>
      </c>
      <c r="S1193" s="23">
        <f>Enduser_Plan_Deliverytime-Order_Create_Time</f>
        <v>5.855555556</v>
      </c>
      <c r="T1193" s="23">
        <f>Enduser_Deliverytime-HubVN_Pickup_Time</f>
        <v>0.09305555555</v>
      </c>
      <c r="U1193" s="24">
        <f>HubVN_Receiving_Time-HubCN_Pickup_Time</f>
        <v>3.003472222</v>
      </c>
      <c r="V1193" s="24">
        <f>Plan_HubVN_Receiving_Time-Plan_HubCN_Pickup_Time</f>
        <v>3.505555556</v>
      </c>
      <c r="W1193" s="15" t="s">
        <v>622</v>
      </c>
      <c r="X1193" s="25" t="str">
        <f>IF(LEFT(Khu_Vực,4)="Quận","Quận","Huyện")</f>
        <v>Huyện</v>
      </c>
      <c r="Y1193" s="25" t="str">
        <f>IFS(Grossweight&lt;=1,"A",AND(1&lt;Grossweight,Grossweight&lt;=2),"B",AND(2&lt;Grossweight,Grossweight&lt;=3),"C",AND(3&lt;Grossweight,Grossweight&lt;=4),"D",Grossweight&gt;=4,"E")</f>
        <v>B</v>
      </c>
      <c r="Z119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40000</v>
      </c>
      <c r="AA119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19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16000</v>
      </c>
      <c r="AC1193" s="26">
        <f>IF(Carrier_2="ECLogistics",0.167,IF(Carrier_2="LogExpress",0.139,0.104))</f>
        <v>0.167</v>
      </c>
    </row>
    <row r="1194" ht="15.75" customHeight="1">
      <c r="A1194" s="4" t="s">
        <v>3451</v>
      </c>
      <c r="B1194" s="4" t="s">
        <v>3452</v>
      </c>
      <c r="C1194" s="4">
        <v>130458.0</v>
      </c>
      <c r="D1194" s="4" t="str">
        <f>HubVN_ID</f>
        <v>LECVNHĐ</v>
      </c>
      <c r="E1194" s="4">
        <v>1.0</v>
      </c>
      <c r="F1194" s="4">
        <v>1.5</v>
      </c>
      <c r="G1194" s="5" t="s">
        <v>3453</v>
      </c>
      <c r="H1194" s="4" t="s">
        <v>32</v>
      </c>
      <c r="I1194" s="6">
        <v>70800.0</v>
      </c>
      <c r="J1194" s="7">
        <v>44647.27638888889</v>
      </c>
      <c r="K1194" s="8">
        <v>44652.67847222222</v>
      </c>
      <c r="L1194" s="7">
        <v>44653.45</v>
      </c>
      <c r="M1194" s="4"/>
      <c r="N1194" s="9" t="s">
        <v>33</v>
      </c>
      <c r="O1194" s="4">
        <v>0.0</v>
      </c>
      <c r="P1194" s="4" t="s">
        <v>64</v>
      </c>
      <c r="Q1194" s="10">
        <v>2.0</v>
      </c>
      <c r="R1194" s="11">
        <f>Enduser_Deliverytime-Order_Create_Time</f>
        <v>6.173611111</v>
      </c>
      <c r="S1194" s="11">
        <f>Enduser_Plan_Deliverytime-Order_Create_Time</f>
        <v>5.402083333</v>
      </c>
      <c r="T1194" s="11">
        <f>Enduser_Deliverytime-HubVN_Pickup_Time</f>
        <v>0.08055555556</v>
      </c>
      <c r="U1194" s="12">
        <f>HubVN_Receiving_Time-HubCN_Pickup_Time</f>
        <v>3.000694444</v>
      </c>
      <c r="V1194" s="12">
        <f>Plan_HubVN_Receiving_Time-Plan_HubCN_Pickup_Time</f>
        <v>1.503472222</v>
      </c>
      <c r="W1194" s="4" t="s">
        <v>137</v>
      </c>
      <c r="X1194" s="13" t="str">
        <f>IF(LEFT(Khu_Vực,4)="Quận","Quận","Huyện")</f>
        <v>Quận</v>
      </c>
      <c r="Y1194" s="13" t="str">
        <f>IFS(Grossweight&lt;=1,"A",AND(1&lt;Grossweight,Grossweight&lt;=2),"B",AND(2&lt;Grossweight,Grossweight&lt;=3),"C",AND(3&lt;Grossweight,Grossweight&lt;=4),"D",Grossweight&gt;=4,"E")</f>
        <v>B</v>
      </c>
      <c r="Z119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16500</v>
      </c>
      <c r="AA1194"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19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16500</v>
      </c>
      <c r="AC1194" s="14">
        <f>IF(Carrier_2="ECLogistics",0.167,IF(Carrier_2="LogExpress",0.139,0.104))</f>
        <v>0.104</v>
      </c>
    </row>
    <row r="1195" ht="15.75" customHeight="1">
      <c r="A1195" s="15" t="s">
        <v>3454</v>
      </c>
      <c r="B1195" s="15" t="s">
        <v>3455</v>
      </c>
      <c r="C1195" s="15">
        <v>130437.0</v>
      </c>
      <c r="D1195" s="15" t="str">
        <f>HubVN_ID</f>
        <v>LECVNLB</v>
      </c>
      <c r="E1195" s="15">
        <v>4.0</v>
      </c>
      <c r="F1195" s="15">
        <v>0.3</v>
      </c>
      <c r="G1195" s="16" t="s">
        <v>3456</v>
      </c>
      <c r="H1195" s="15" t="s">
        <v>32</v>
      </c>
      <c r="I1195" s="17">
        <v>224000.0</v>
      </c>
      <c r="J1195" s="18">
        <v>44647.376388888886</v>
      </c>
      <c r="K1195" s="19">
        <v>44652.708333333336</v>
      </c>
      <c r="L1195" s="18">
        <v>44652.84166666667</v>
      </c>
      <c r="M1195" s="20">
        <v>44652.61666666667</v>
      </c>
      <c r="N1195" s="21" t="s">
        <v>153</v>
      </c>
      <c r="O1195" s="15">
        <v>0.0</v>
      </c>
      <c r="P1195" s="15" t="s">
        <v>34</v>
      </c>
      <c r="Q1195" s="22">
        <v>3.0</v>
      </c>
      <c r="R1195" s="23">
        <f>Enduser_Deliverytime-Order_Create_Time</f>
        <v>5.465277778</v>
      </c>
      <c r="S1195" s="23">
        <f>Enduser_Plan_Deliverytime-Order_Create_Time</f>
        <v>5.331944444</v>
      </c>
      <c r="T1195" s="23">
        <f>Enduser_Deliverytime-HubVN_Pickup_Time</f>
        <v>0.2486111111</v>
      </c>
      <c r="U1195" s="24">
        <f>HubVN_Receiving_Time-HubCN_Pickup_Time</f>
        <v>3.004166667</v>
      </c>
      <c r="V1195" s="24">
        <f>Plan_HubVN_Receiving_Time-Plan_HubCN_Pickup_Time</f>
        <v>3.004861111</v>
      </c>
      <c r="W1195" s="15" t="s">
        <v>787</v>
      </c>
      <c r="X1195" s="25" t="str">
        <f>IF(LEFT(Khu_Vực,4)="Quận","Quận","Huyện")</f>
        <v>Huyện</v>
      </c>
      <c r="Y1195" s="25" t="str">
        <f>IFS(Grossweight&lt;=1,"A",AND(1&lt;Grossweight,Grossweight&lt;=2),"B",AND(2&lt;Grossweight,Grossweight&lt;=3),"C",AND(3&lt;Grossweight,Grossweight&lt;=4),"D",Grossweight&gt;=4,"E")</f>
        <v>A</v>
      </c>
      <c r="Z119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3000</v>
      </c>
      <c r="AA119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19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3000</v>
      </c>
      <c r="AC1195" s="26">
        <f>IF(Carrier_2="ECLogistics",0.167,IF(Carrier_2="LogExpress",0.139,0.104))</f>
        <v>0.167</v>
      </c>
    </row>
    <row r="1196" ht="15.75" customHeight="1">
      <c r="A1196" s="4" t="s">
        <v>3457</v>
      </c>
      <c r="B1196" s="4" t="s">
        <v>2711</v>
      </c>
      <c r="C1196" s="4">
        <v>130044.0</v>
      </c>
      <c r="D1196" s="4" t="str">
        <f>HubVN_ID</f>
        <v>LECVNLB</v>
      </c>
      <c r="E1196" s="4">
        <v>3.0</v>
      </c>
      <c r="F1196" s="4">
        <v>1.0</v>
      </c>
      <c r="G1196" s="5" t="s">
        <v>3458</v>
      </c>
      <c r="H1196" s="4" t="s">
        <v>32</v>
      </c>
      <c r="I1196" s="6">
        <v>383194.0</v>
      </c>
      <c r="J1196" s="7">
        <v>44648.39791666667</v>
      </c>
      <c r="K1196" s="8">
        <v>44653.649305555555</v>
      </c>
      <c r="L1196" s="7">
        <v>44654.58541666667</v>
      </c>
      <c r="M1196" s="4"/>
      <c r="N1196" s="9" t="s">
        <v>33</v>
      </c>
      <c r="O1196" s="4">
        <v>0.0</v>
      </c>
      <c r="P1196" s="4" t="s">
        <v>34</v>
      </c>
      <c r="Q1196" s="10">
        <v>3.0</v>
      </c>
      <c r="R1196" s="11">
        <f>Enduser_Deliverytime-Order_Create_Time</f>
        <v>6.1875</v>
      </c>
      <c r="S1196" s="11">
        <f>Enduser_Plan_Deliverytime-Order_Create_Time</f>
        <v>5.251388889</v>
      </c>
      <c r="T1196" s="11">
        <f>Enduser_Deliverytime-HubVN_Pickup_Time</f>
        <v>0.2034722222</v>
      </c>
      <c r="U1196" s="12">
        <f>HubVN_Receiving_Time-HubCN_Pickup_Time</f>
        <v>4.002083333</v>
      </c>
      <c r="V1196" s="12">
        <f>Plan_HubVN_Receiving_Time-Plan_HubCN_Pickup_Time</f>
        <v>1.50625</v>
      </c>
      <c r="W1196" s="4" t="s">
        <v>93</v>
      </c>
      <c r="X1196" s="13" t="str">
        <f>IF(LEFT(Khu_Vực,4)="Quận","Quận","Huyện")</f>
        <v>Quận</v>
      </c>
      <c r="Y1196" s="13" t="str">
        <f>IFS(Grossweight&lt;=1,"A",AND(1&lt;Grossweight,Grossweight&lt;=2),"B",AND(2&lt;Grossweight,Grossweight&lt;=3),"C",AND(3&lt;Grossweight,Grossweight&lt;=4),"D",Grossweight&gt;=4,"E")</f>
        <v>A</v>
      </c>
      <c r="Z119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10000</v>
      </c>
      <c r="AA1196"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19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1196" s="14">
        <f>IF(Carrier_2="ECLogistics",0.167,IF(Carrier_2="LogExpress",0.139,0.104))</f>
        <v>0.139</v>
      </c>
    </row>
    <row r="1197" ht="15.75" customHeight="1">
      <c r="A1197" s="15" t="s">
        <v>3459</v>
      </c>
      <c r="B1197" s="15" t="s">
        <v>1707</v>
      </c>
      <c r="C1197" s="15">
        <v>130449.0</v>
      </c>
      <c r="D1197" s="15" t="str">
        <f>HubVN_ID</f>
        <v>LECVNHĐ</v>
      </c>
      <c r="E1197" s="15">
        <v>3.0</v>
      </c>
      <c r="F1197" s="15">
        <v>2.5</v>
      </c>
      <c r="G1197" s="16" t="s">
        <v>3460</v>
      </c>
      <c r="H1197" s="15" t="s">
        <v>32</v>
      </c>
      <c r="I1197" s="17">
        <v>79500.0</v>
      </c>
      <c r="J1197" s="18">
        <v>44646.20347222222</v>
      </c>
      <c r="K1197" s="19">
        <v>44652.44930555556</v>
      </c>
      <c r="L1197" s="18">
        <v>44653.520833333336</v>
      </c>
      <c r="M1197" s="15"/>
      <c r="N1197" s="21" t="s">
        <v>33</v>
      </c>
      <c r="O1197" s="15">
        <v>0.0</v>
      </c>
      <c r="P1197" s="15" t="s">
        <v>34</v>
      </c>
      <c r="Q1197" s="22">
        <v>1.0</v>
      </c>
      <c r="R1197" s="23">
        <f>Enduser_Deliverytime-Order_Create_Time</f>
        <v>7.317361111</v>
      </c>
      <c r="S1197" s="23">
        <f>Enduser_Plan_Deliverytime-Order_Create_Time</f>
        <v>6.245833333</v>
      </c>
      <c r="T1197" s="23">
        <f>Enduser_Deliverytime-HubVN_Pickup_Time</f>
        <v>0.1659722222</v>
      </c>
      <c r="U1197" s="24">
        <f>HubVN_Receiving_Time-HubCN_Pickup_Time</f>
        <v>3.004166667</v>
      </c>
      <c r="V1197" s="24">
        <f>Plan_HubVN_Receiving_Time-Plan_HubCN_Pickup_Time</f>
        <v>3.000694444</v>
      </c>
      <c r="W1197" s="15" t="s">
        <v>137</v>
      </c>
      <c r="X1197" s="25" t="str">
        <f>IF(LEFT(Khu_Vực,4)="Quận","Quận","Huyện")</f>
        <v>Quận</v>
      </c>
      <c r="Y1197" s="25" t="str">
        <f>IFS(Grossweight&lt;=1,"A",AND(1&lt;Grossweight,Grossweight&lt;=2),"B",AND(2&lt;Grossweight,Grossweight&lt;=3),"C",AND(3&lt;Grossweight,Grossweight&lt;=4),"D",Grossweight&gt;=4,"E")</f>
        <v>C</v>
      </c>
      <c r="Z119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25000</v>
      </c>
      <c r="AA1197"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19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25000</v>
      </c>
      <c r="AC1197" s="26">
        <f>IF(Carrier_2="ECLogistics",0.167,IF(Carrier_2="LogExpress",0.139,0.104))</f>
        <v>0.167</v>
      </c>
    </row>
    <row r="1198" ht="15.75" customHeight="1">
      <c r="A1198" s="4" t="s">
        <v>3461</v>
      </c>
      <c r="B1198" s="4" t="s">
        <v>3462</v>
      </c>
      <c r="C1198" s="4">
        <v>130348.0</v>
      </c>
      <c r="D1198" s="4" t="str">
        <f>HubVN_ID</f>
        <v>LECVNLB</v>
      </c>
      <c r="E1198" s="4">
        <v>2.0</v>
      </c>
      <c r="F1198" s="4">
        <v>2.9</v>
      </c>
      <c r="G1198" s="5" t="s">
        <v>3463</v>
      </c>
      <c r="H1198" s="4" t="s">
        <v>53</v>
      </c>
      <c r="I1198" s="6">
        <v>0.0</v>
      </c>
      <c r="J1198" s="7">
        <v>44647.19097222222</v>
      </c>
      <c r="K1198" s="8">
        <v>44654.67361111111</v>
      </c>
      <c r="L1198" s="7">
        <v>44654.73888888889</v>
      </c>
      <c r="M1198" s="4"/>
      <c r="N1198" s="9" t="s">
        <v>33</v>
      </c>
      <c r="O1198" s="4">
        <v>0.0</v>
      </c>
      <c r="P1198" s="4" t="s">
        <v>64</v>
      </c>
      <c r="Q1198" s="10">
        <v>1.0</v>
      </c>
      <c r="R1198" s="11">
        <f>Enduser_Deliverytime-Order_Create_Time</f>
        <v>7.547916667</v>
      </c>
      <c r="S1198" s="11">
        <f>Enduser_Plan_Deliverytime-Order_Create_Time</f>
        <v>7.482638889</v>
      </c>
      <c r="T1198" s="11">
        <f>Enduser_Deliverytime-HubVN_Pickup_Time</f>
        <v>0.1201388889</v>
      </c>
      <c r="U1198" s="12">
        <f>HubVN_Receiving_Time-HubCN_Pickup_Time</f>
        <v>3.505555556</v>
      </c>
      <c r="V1198" s="12">
        <f>Plan_HubVN_Receiving_Time-Plan_HubCN_Pickup_Time</f>
        <v>3.004166667</v>
      </c>
      <c r="W1198" s="4" t="s">
        <v>93</v>
      </c>
      <c r="X1198" s="13" t="str">
        <f>IF(LEFT(Khu_Vực,4)="Quận","Quận","Huyện")</f>
        <v>Quận</v>
      </c>
      <c r="Y1198" s="13" t="str">
        <f>IFS(Grossweight&lt;=1,"A",AND(1&lt;Grossweight,Grossweight&lt;=2),"B",AND(2&lt;Grossweight,Grossweight&lt;=3),"C",AND(3&lt;Grossweight,Grossweight&lt;=4),"D",Grossweight&gt;=4,"E")</f>
        <v>C</v>
      </c>
      <c r="Z119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63400</v>
      </c>
      <c r="AA119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19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29000</v>
      </c>
      <c r="AC1198" s="14">
        <f>IF(Carrier_2="ECLogistics",0.167,IF(Carrier_2="LogExpress",0.139,0.104))</f>
        <v>0.167</v>
      </c>
    </row>
    <row r="1199" ht="15.75" customHeight="1">
      <c r="A1199" s="15" t="s">
        <v>3464</v>
      </c>
      <c r="B1199" s="15" t="s">
        <v>1641</v>
      </c>
      <c r="C1199" s="15">
        <v>130161.0</v>
      </c>
      <c r="D1199" s="15" t="str">
        <f>HubVN_ID</f>
        <v>LECVNTL</v>
      </c>
      <c r="E1199" s="15">
        <v>3.0</v>
      </c>
      <c r="F1199" s="15">
        <v>2.4</v>
      </c>
      <c r="G1199" s="16" t="s">
        <v>3465</v>
      </c>
      <c r="H1199" s="15" t="s">
        <v>53</v>
      </c>
      <c r="I1199" s="17">
        <v>0.0</v>
      </c>
      <c r="J1199" s="18">
        <v>44649.44375</v>
      </c>
      <c r="K1199" s="19">
        <v>44653.388194444444</v>
      </c>
      <c r="L1199" s="18">
        <v>44654.42013888889</v>
      </c>
      <c r="M1199" s="15"/>
      <c r="N1199" s="21" t="s">
        <v>33</v>
      </c>
      <c r="O1199" s="15">
        <v>0.0</v>
      </c>
      <c r="P1199" s="15" t="s">
        <v>64</v>
      </c>
      <c r="Q1199" s="22">
        <v>3.0</v>
      </c>
      <c r="R1199" s="23">
        <f>Enduser_Deliverytime-Order_Create_Time</f>
        <v>4.976388889</v>
      </c>
      <c r="S1199" s="23">
        <f>Enduser_Plan_Deliverytime-Order_Create_Time</f>
        <v>3.944444444</v>
      </c>
      <c r="T1199" s="23">
        <f>Enduser_Deliverytime-HubVN_Pickup_Time</f>
        <v>0.03819444445</v>
      </c>
      <c r="U1199" s="24">
        <f>HubVN_Receiving_Time-HubCN_Pickup_Time</f>
        <v>4.00625</v>
      </c>
      <c r="V1199" s="24">
        <f>Plan_HubVN_Receiving_Time-Plan_HubCN_Pickup_Time</f>
        <v>3.500694444</v>
      </c>
      <c r="W1199" s="15" t="s">
        <v>41</v>
      </c>
      <c r="X1199" s="25" t="str">
        <f>IF(LEFT(Khu_Vực,4)="Quận","Quận","Huyện")</f>
        <v>Huyện</v>
      </c>
      <c r="Y1199" s="25" t="str">
        <f>IFS(Grossweight&lt;=1,"A",AND(1&lt;Grossweight,Grossweight&lt;=2),"B",AND(2&lt;Grossweight,Grossweight&lt;=3),"C",AND(3&lt;Grossweight,Grossweight&lt;=4),"D",Grossweight&gt;=4,"E")</f>
        <v>C</v>
      </c>
      <c r="Z119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60400</v>
      </c>
      <c r="AA119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19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24000</v>
      </c>
      <c r="AC1199" s="26">
        <f>IF(Carrier_2="ECLogistics",0.167,IF(Carrier_2="LogExpress",0.139,0.104))</f>
        <v>0.167</v>
      </c>
    </row>
    <row r="1200" ht="15.75" customHeight="1">
      <c r="A1200" s="4" t="s">
        <v>3466</v>
      </c>
      <c r="B1200" s="4" t="s">
        <v>337</v>
      </c>
      <c r="C1200" s="4">
        <v>130348.0</v>
      </c>
      <c r="D1200" s="4" t="str">
        <f>HubVN_ID</f>
        <v>LECVNLB</v>
      </c>
      <c r="E1200" s="4">
        <v>5.0</v>
      </c>
      <c r="F1200" s="4">
        <v>2.0</v>
      </c>
      <c r="G1200" s="5" t="s">
        <v>3467</v>
      </c>
      <c r="H1200" s="4" t="s">
        <v>32</v>
      </c>
      <c r="I1200" s="6">
        <v>35000.0</v>
      </c>
      <c r="J1200" s="7">
        <v>44646.725</v>
      </c>
      <c r="K1200" s="8">
        <v>44652.538194444445</v>
      </c>
      <c r="L1200" s="7">
        <v>44653.481944444444</v>
      </c>
      <c r="M1200" s="4"/>
      <c r="N1200" s="9" t="s">
        <v>33</v>
      </c>
      <c r="O1200" s="4">
        <v>0.0</v>
      </c>
      <c r="P1200" s="4" t="s">
        <v>40</v>
      </c>
      <c r="Q1200" s="10">
        <v>2.0</v>
      </c>
      <c r="R1200" s="11">
        <f>Enduser_Deliverytime-Order_Create_Time</f>
        <v>6.756944444</v>
      </c>
      <c r="S1200" s="11">
        <f>Enduser_Plan_Deliverytime-Order_Create_Time</f>
        <v>5.813194444</v>
      </c>
      <c r="T1200" s="11">
        <f>Enduser_Deliverytime-HubVN_Pickup_Time</f>
        <v>0.1208333333</v>
      </c>
      <c r="U1200" s="12">
        <f>HubVN_Receiving_Time-HubCN_Pickup_Time</f>
        <v>3.002083333</v>
      </c>
      <c r="V1200" s="12">
        <f>Plan_HubVN_Receiving_Time-Plan_HubCN_Pickup_Time</f>
        <v>3.001388889</v>
      </c>
      <c r="W1200" s="4" t="s">
        <v>679</v>
      </c>
      <c r="X1200" s="13" t="str">
        <f>IF(LEFT(Khu_Vực,4)="Quận","Quận","Huyện")</f>
        <v>Huyện</v>
      </c>
      <c r="Y1200" s="13" t="str">
        <f>IFS(Grossweight&lt;=1,"A",AND(1&lt;Grossweight,Grossweight&lt;=2),"B",AND(2&lt;Grossweight,Grossweight&lt;=3),"C",AND(3&lt;Grossweight,Grossweight&lt;=4),"D",Grossweight&gt;=4,"E")</f>
        <v>B</v>
      </c>
      <c r="Z120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50000</v>
      </c>
      <c r="AA120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20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1200" s="14">
        <f>IF(Carrier_2="ECLogistics",0.167,IF(Carrier_2="LogExpress",0.139,0.104))</f>
        <v>0.167</v>
      </c>
    </row>
    <row r="1201" ht="15.75" customHeight="1">
      <c r="A1201" s="15" t="s">
        <v>3468</v>
      </c>
      <c r="B1201" s="15" t="s">
        <v>3469</v>
      </c>
      <c r="C1201" s="15">
        <v>130318.0</v>
      </c>
      <c r="D1201" s="15" t="str">
        <f>HubVN_ID</f>
        <v>LECVNTL</v>
      </c>
      <c r="E1201" s="15">
        <v>1.0</v>
      </c>
      <c r="F1201" s="15">
        <v>3.0</v>
      </c>
      <c r="G1201" s="16" t="s">
        <v>3470</v>
      </c>
      <c r="H1201" s="15" t="s">
        <v>32</v>
      </c>
      <c r="I1201" s="17">
        <v>56737.0</v>
      </c>
      <c r="J1201" s="18">
        <v>44647.27847222222</v>
      </c>
      <c r="K1201" s="19">
        <v>44652.629166666666</v>
      </c>
      <c r="L1201" s="18">
        <v>44653.47986111111</v>
      </c>
      <c r="M1201" s="15"/>
      <c r="N1201" s="21" t="s">
        <v>33</v>
      </c>
      <c r="O1201" s="15">
        <v>0.0</v>
      </c>
      <c r="P1201" s="15" t="s">
        <v>40</v>
      </c>
      <c r="Q1201" s="22">
        <v>2.0</v>
      </c>
      <c r="R1201" s="23">
        <f>Enduser_Deliverytime-Order_Create_Time</f>
        <v>6.201388889</v>
      </c>
      <c r="S1201" s="23">
        <f>Enduser_Plan_Deliverytime-Order_Create_Time</f>
        <v>5.350694444</v>
      </c>
      <c r="T1201" s="23">
        <f>Enduser_Deliverytime-HubVN_Pickup_Time</f>
        <v>0.1013888889</v>
      </c>
      <c r="U1201" s="24">
        <f>HubVN_Receiving_Time-HubCN_Pickup_Time</f>
        <v>3.00625</v>
      </c>
      <c r="V1201" s="24">
        <f>Plan_HubVN_Receiving_Time-Plan_HubCN_Pickup_Time</f>
        <v>1.50625</v>
      </c>
      <c r="W1201" s="15" t="s">
        <v>49</v>
      </c>
      <c r="X1201" s="25" t="str">
        <f>IF(LEFT(Khu_Vực,4)="Quận","Quận","Huyện")</f>
        <v>Quận</v>
      </c>
      <c r="Y1201" s="25" t="str">
        <f>IFS(Grossweight&lt;=1,"A",AND(1&lt;Grossweight,Grossweight&lt;=2),"B",AND(2&lt;Grossweight,Grossweight&lt;=3),"C",AND(3&lt;Grossweight,Grossweight&lt;=4),"D",Grossweight&gt;=4,"E")</f>
        <v>C</v>
      </c>
      <c r="Z120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60000</v>
      </c>
      <c r="AA120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20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30000</v>
      </c>
      <c r="AC1201" s="26">
        <f>IF(Carrier_2="ECLogistics",0.167,IF(Carrier_2="LogExpress",0.139,0.104))</f>
        <v>0.167</v>
      </c>
    </row>
    <row r="1202" ht="15.75" customHeight="1">
      <c r="A1202" s="4" t="s">
        <v>3471</v>
      </c>
      <c r="B1202" s="4" t="s">
        <v>756</v>
      </c>
      <c r="C1202" s="4">
        <v>130212.0</v>
      </c>
      <c r="D1202" s="4" t="str">
        <f>HubVN_ID</f>
        <v>LECVNHĐ</v>
      </c>
      <c r="E1202" s="4">
        <v>1.0</v>
      </c>
      <c r="F1202" s="4">
        <v>2.7</v>
      </c>
      <c r="G1202" s="5" t="s">
        <v>3472</v>
      </c>
      <c r="H1202" s="4" t="s">
        <v>32</v>
      </c>
      <c r="I1202" s="6">
        <v>872800.0</v>
      </c>
      <c r="J1202" s="7">
        <v>44647.33125</v>
      </c>
      <c r="K1202" s="8">
        <v>44652.42986111111</v>
      </c>
      <c r="L1202" s="7">
        <v>44652.85902777778</v>
      </c>
      <c r="M1202" s="4"/>
      <c r="N1202" s="9" t="s">
        <v>33</v>
      </c>
      <c r="O1202" s="4">
        <v>0.0</v>
      </c>
      <c r="P1202" s="4" t="s">
        <v>34</v>
      </c>
      <c r="Q1202" s="10">
        <v>3.0</v>
      </c>
      <c r="R1202" s="11">
        <f>Enduser_Deliverytime-Order_Create_Time</f>
        <v>5.527777778</v>
      </c>
      <c r="S1202" s="11">
        <f>Enduser_Plan_Deliverytime-Order_Create_Time</f>
        <v>5.098611111</v>
      </c>
      <c r="T1202" s="11">
        <f>Enduser_Deliverytime-HubVN_Pickup_Time</f>
        <v>0.2479166667</v>
      </c>
      <c r="U1202" s="12">
        <f>HubVN_Receiving_Time-HubCN_Pickup_Time</f>
        <v>3.00625</v>
      </c>
      <c r="V1202" s="12">
        <f>Plan_HubVN_Receiving_Time-Plan_HubCN_Pickup_Time</f>
        <v>3.503472222</v>
      </c>
      <c r="W1202" s="4" t="s">
        <v>137</v>
      </c>
      <c r="X1202" s="13" t="str">
        <f>IF(LEFT(Khu_Vực,4)="Quận","Quận","Huyện")</f>
        <v>Quận</v>
      </c>
      <c r="Y1202" s="13" t="str">
        <f>IFS(Grossweight&lt;=1,"A",AND(1&lt;Grossweight,Grossweight&lt;=2),"B",AND(2&lt;Grossweight,Grossweight&lt;=3),"C",AND(3&lt;Grossweight,Grossweight&lt;=4),"D",Grossweight&gt;=4,"E")</f>
        <v>C</v>
      </c>
      <c r="Z120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27000</v>
      </c>
      <c r="AA1202"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20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27000</v>
      </c>
      <c r="AC1202" s="14">
        <f>IF(Carrier_2="ECLogistics",0.167,IF(Carrier_2="LogExpress",0.139,0.104))</f>
        <v>0.167</v>
      </c>
    </row>
    <row r="1203" ht="15.75" customHeight="1">
      <c r="A1203" s="15" t="s">
        <v>3473</v>
      </c>
      <c r="B1203" s="15" t="s">
        <v>3474</v>
      </c>
      <c r="C1203" s="15">
        <v>130384.0</v>
      </c>
      <c r="D1203" s="15" t="str">
        <f>HubVN_ID</f>
        <v>LECVNLB</v>
      </c>
      <c r="E1203" s="15">
        <v>2.0</v>
      </c>
      <c r="F1203" s="15">
        <v>2.0</v>
      </c>
      <c r="G1203" s="16" t="s">
        <v>3475</v>
      </c>
      <c r="H1203" s="15" t="s">
        <v>32</v>
      </c>
      <c r="I1203" s="17">
        <v>82360.0</v>
      </c>
      <c r="J1203" s="18">
        <v>44646.74166666667</v>
      </c>
      <c r="K1203" s="19">
        <v>44652.652083333334</v>
      </c>
      <c r="L1203" s="18">
        <v>44653.41805555556</v>
      </c>
      <c r="M1203" s="15"/>
      <c r="N1203" s="21" t="s">
        <v>33</v>
      </c>
      <c r="O1203" s="15">
        <v>0.0</v>
      </c>
      <c r="P1203" s="15" t="s">
        <v>64</v>
      </c>
      <c r="Q1203" s="22">
        <v>2.0</v>
      </c>
      <c r="R1203" s="23">
        <f>Enduser_Deliverytime-Order_Create_Time</f>
        <v>6.676388889</v>
      </c>
      <c r="S1203" s="23">
        <f>Enduser_Plan_Deliverytime-Order_Create_Time</f>
        <v>5.910416667</v>
      </c>
      <c r="T1203" s="23">
        <f>Enduser_Deliverytime-HubVN_Pickup_Time</f>
        <v>0.08194444445</v>
      </c>
      <c r="U1203" s="24">
        <f>HubVN_Receiving_Time-HubCN_Pickup_Time</f>
        <v>3.004861111</v>
      </c>
      <c r="V1203" s="24">
        <f>Plan_HubVN_Receiving_Time-Plan_HubCN_Pickup_Time</f>
        <v>1.503472222</v>
      </c>
      <c r="W1203" s="15" t="s">
        <v>93</v>
      </c>
      <c r="X1203" s="25" t="str">
        <f>IF(LEFT(Khu_Vực,4)="Quận","Quận","Huyện")</f>
        <v>Quận</v>
      </c>
      <c r="Y1203" s="25" t="str">
        <f>IFS(Grossweight&lt;=1,"A",AND(1&lt;Grossweight,Grossweight&lt;=2),"B",AND(2&lt;Grossweight,Grossweight&lt;=3),"C",AND(3&lt;Grossweight,Grossweight&lt;=4),"D",Grossweight&gt;=4,"E")</f>
        <v>B</v>
      </c>
      <c r="Z120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22000</v>
      </c>
      <c r="AA1203"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20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22000</v>
      </c>
      <c r="AC1203" s="26">
        <f>IF(Carrier_2="ECLogistics",0.167,IF(Carrier_2="LogExpress",0.139,0.104))</f>
        <v>0.104</v>
      </c>
    </row>
    <row r="1204" ht="15.75" customHeight="1">
      <c r="A1204" s="4" t="s">
        <v>3476</v>
      </c>
      <c r="B1204" s="4" t="s">
        <v>3477</v>
      </c>
      <c r="C1204" s="4">
        <v>130332.0</v>
      </c>
      <c r="D1204" s="4" t="str">
        <f>HubVN_ID</f>
        <v>LECVNTL</v>
      </c>
      <c r="E1204" s="4">
        <v>2.0</v>
      </c>
      <c r="F1204" s="4">
        <v>1.9</v>
      </c>
      <c r="G1204" s="5" t="s">
        <v>3478</v>
      </c>
      <c r="H1204" s="4" t="s">
        <v>32</v>
      </c>
      <c r="I1204" s="6">
        <v>14499.0</v>
      </c>
      <c r="J1204" s="7">
        <v>44649.85277777778</v>
      </c>
      <c r="K1204" s="8">
        <v>44655.38888888889</v>
      </c>
      <c r="L1204" s="7">
        <v>44655.8125</v>
      </c>
      <c r="M1204" s="4"/>
      <c r="N1204" s="9" t="s">
        <v>33</v>
      </c>
      <c r="O1204" s="4">
        <v>0.0</v>
      </c>
      <c r="P1204" s="4" t="s">
        <v>40</v>
      </c>
      <c r="Q1204" s="10">
        <v>3.0</v>
      </c>
      <c r="R1204" s="11">
        <f>Enduser_Deliverytime-Order_Create_Time</f>
        <v>5.959722222</v>
      </c>
      <c r="S1204" s="11">
        <f>Enduser_Plan_Deliverytime-Order_Create_Time</f>
        <v>5.536111111</v>
      </c>
      <c r="T1204" s="11">
        <f>Enduser_Deliverytime-HubVN_Pickup_Time</f>
        <v>0.1722222222</v>
      </c>
      <c r="U1204" s="12">
        <f>HubVN_Receiving_Time-HubCN_Pickup_Time</f>
        <v>3.001388889</v>
      </c>
      <c r="V1204" s="12">
        <f>Plan_HubVN_Receiving_Time-Plan_HubCN_Pickup_Time</f>
        <v>3.502083333</v>
      </c>
      <c r="W1204" s="4" t="s">
        <v>49</v>
      </c>
      <c r="X1204" s="13" t="str">
        <f>IF(LEFT(Khu_Vực,4)="Quận","Quận","Huyện")</f>
        <v>Quận</v>
      </c>
      <c r="Y1204" s="13" t="str">
        <f>IFS(Grossweight&lt;=1,"A",AND(1&lt;Grossweight,Grossweight&lt;=2),"B",AND(2&lt;Grossweight,Grossweight&lt;=3),"C",AND(3&lt;Grossweight,Grossweight&lt;=4),"D",Grossweight&gt;=4,"E")</f>
        <v>B</v>
      </c>
      <c r="Z120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38000</v>
      </c>
      <c r="AA1204"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20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20900</v>
      </c>
      <c r="AC1204" s="14">
        <f>IF(Carrier_2="ECLogistics",0.167,IF(Carrier_2="LogExpress",0.139,0.104))</f>
        <v>0.104</v>
      </c>
    </row>
    <row r="1205" ht="15.75" customHeight="1">
      <c r="A1205" s="15" t="s">
        <v>3479</v>
      </c>
      <c r="B1205" s="15" t="s">
        <v>3480</v>
      </c>
      <c r="C1205" s="15">
        <v>130385.0</v>
      </c>
      <c r="D1205" s="15" t="str">
        <f>HubVN_ID</f>
        <v>LECVNLB</v>
      </c>
      <c r="E1205" s="15">
        <v>1.0</v>
      </c>
      <c r="F1205" s="15">
        <v>1.4</v>
      </c>
      <c r="G1205" s="16" t="s">
        <v>3481</v>
      </c>
      <c r="H1205" s="15" t="s">
        <v>32</v>
      </c>
      <c r="I1205" s="17">
        <v>11000.0</v>
      </c>
      <c r="J1205" s="18">
        <v>44649.15833333333</v>
      </c>
      <c r="K1205" s="19">
        <v>44653.65694444445</v>
      </c>
      <c r="L1205" s="18">
        <v>44654.61111111111</v>
      </c>
      <c r="M1205" s="15"/>
      <c r="N1205" s="21" t="s">
        <v>33</v>
      </c>
      <c r="O1205" s="15">
        <v>0.0</v>
      </c>
      <c r="P1205" s="15" t="s">
        <v>34</v>
      </c>
      <c r="Q1205" s="22">
        <v>3.0</v>
      </c>
      <c r="R1205" s="23">
        <f>Enduser_Deliverytime-Order_Create_Time</f>
        <v>5.452777778</v>
      </c>
      <c r="S1205" s="23">
        <f>Enduser_Plan_Deliverytime-Order_Create_Time</f>
        <v>4.498611111</v>
      </c>
      <c r="T1205" s="23">
        <f>Enduser_Deliverytime-HubVN_Pickup_Time</f>
        <v>0.2055555556</v>
      </c>
      <c r="U1205" s="24">
        <f>HubVN_Receiving_Time-HubCN_Pickup_Time</f>
        <v>4.005555556</v>
      </c>
      <c r="V1205" s="24">
        <f>Plan_HubVN_Receiving_Time-Plan_HubCN_Pickup_Time</f>
        <v>3.500694444</v>
      </c>
      <c r="W1205" s="15" t="s">
        <v>124</v>
      </c>
      <c r="X1205" s="25" t="str">
        <f>IF(LEFT(Khu_Vực,4)="Quận","Quận","Huyện")</f>
        <v>Quận</v>
      </c>
      <c r="Y1205" s="25" t="str">
        <f>IFS(Grossweight&lt;=1,"A",AND(1&lt;Grossweight,Grossweight&lt;=2),"B",AND(2&lt;Grossweight,Grossweight&lt;=3),"C",AND(3&lt;Grossweight,Grossweight&lt;=4),"D",Grossweight&gt;=4,"E")</f>
        <v>B</v>
      </c>
      <c r="Z120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14000</v>
      </c>
      <c r="AA1205"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20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15400</v>
      </c>
      <c r="AC1205" s="26">
        <f>IF(Carrier_2="ECLogistics",0.167,IF(Carrier_2="LogExpress",0.139,0.104))</f>
        <v>0.104</v>
      </c>
    </row>
    <row r="1206" ht="15.75" customHeight="1">
      <c r="A1206" s="4" t="s">
        <v>3482</v>
      </c>
      <c r="B1206" s="4" t="s">
        <v>3483</v>
      </c>
      <c r="C1206" s="4">
        <v>130381.0</v>
      </c>
      <c r="D1206" s="4" t="str">
        <f>HubVN_ID</f>
        <v>LECVNHĐ</v>
      </c>
      <c r="E1206" s="4">
        <v>4.0</v>
      </c>
      <c r="F1206" s="4">
        <v>1.7</v>
      </c>
      <c r="G1206" s="5" t="s">
        <v>3484</v>
      </c>
      <c r="H1206" s="4" t="s">
        <v>32</v>
      </c>
      <c r="I1206" s="6">
        <v>49900.0</v>
      </c>
      <c r="J1206" s="7">
        <v>44648.135416666664</v>
      </c>
      <c r="K1206" s="8">
        <v>44654.427083333336</v>
      </c>
      <c r="L1206" s="7">
        <v>44655.61319444444</v>
      </c>
      <c r="M1206" s="4"/>
      <c r="N1206" s="9" t="s">
        <v>33</v>
      </c>
      <c r="O1206" s="4">
        <v>0.0</v>
      </c>
      <c r="P1206" s="4" t="s">
        <v>34</v>
      </c>
      <c r="Q1206" s="10">
        <v>3.0</v>
      </c>
      <c r="R1206" s="11">
        <f>Enduser_Deliverytime-Order_Create_Time</f>
        <v>7.477777778</v>
      </c>
      <c r="S1206" s="11">
        <f>Enduser_Plan_Deliverytime-Order_Create_Time</f>
        <v>6.291666667</v>
      </c>
      <c r="T1206" s="11">
        <f>Enduser_Deliverytime-HubVN_Pickup_Time</f>
        <v>0.2020833333</v>
      </c>
      <c r="U1206" s="12">
        <f>HubVN_Receiving_Time-HubCN_Pickup_Time</f>
        <v>5.000694444</v>
      </c>
      <c r="V1206" s="12">
        <f>Plan_HubVN_Receiving_Time-Plan_HubCN_Pickup_Time</f>
        <v>1.504861111</v>
      </c>
      <c r="W1206" s="4" t="s">
        <v>45</v>
      </c>
      <c r="X1206" s="13" t="str">
        <f>IF(LEFT(Khu_Vực,4)="Quận","Quận","Huyện")</f>
        <v>Quận</v>
      </c>
      <c r="Y1206" s="13" t="str">
        <f>IFS(Grossweight&lt;=1,"A",AND(1&lt;Grossweight,Grossweight&lt;=2),"B",AND(2&lt;Grossweight,Grossweight&lt;=3),"C",AND(3&lt;Grossweight,Grossweight&lt;=4),"D",Grossweight&gt;=4,"E")</f>
        <v>B</v>
      </c>
      <c r="Z120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17000</v>
      </c>
      <c r="AA1206"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20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18700</v>
      </c>
      <c r="AC1206" s="14">
        <f>IF(Carrier_2="ECLogistics",0.167,IF(Carrier_2="LogExpress",0.139,0.104))</f>
        <v>0.104</v>
      </c>
    </row>
    <row r="1207" ht="15.75" customHeight="1">
      <c r="A1207" s="15" t="s">
        <v>3485</v>
      </c>
      <c r="B1207" s="15" t="s">
        <v>946</v>
      </c>
      <c r="C1207" s="15">
        <v>130435.0</v>
      </c>
      <c r="D1207" s="15" t="str">
        <f>HubVN_ID</f>
        <v>LECVNTL</v>
      </c>
      <c r="E1207" s="15">
        <v>1.0</v>
      </c>
      <c r="F1207" s="15">
        <v>0.2</v>
      </c>
      <c r="G1207" s="16" t="s">
        <v>3486</v>
      </c>
      <c r="H1207" s="15" t="s">
        <v>32</v>
      </c>
      <c r="I1207" s="17">
        <v>142000.0</v>
      </c>
      <c r="J1207" s="18">
        <v>44649.16458333333</v>
      </c>
      <c r="K1207" s="19">
        <v>44653.7</v>
      </c>
      <c r="L1207" s="18">
        <v>44654.62222222222</v>
      </c>
      <c r="M1207" s="15"/>
      <c r="N1207" s="21" t="s">
        <v>33</v>
      </c>
      <c r="O1207" s="15">
        <v>0.0</v>
      </c>
      <c r="P1207" s="15" t="s">
        <v>34</v>
      </c>
      <c r="Q1207" s="22">
        <v>3.0</v>
      </c>
      <c r="R1207" s="23">
        <f>Enduser_Deliverytime-Order_Create_Time</f>
        <v>5.457638889</v>
      </c>
      <c r="S1207" s="23">
        <f>Enduser_Plan_Deliverytime-Order_Create_Time</f>
        <v>4.535416667</v>
      </c>
      <c r="T1207" s="23">
        <f>Enduser_Deliverytime-HubVN_Pickup_Time</f>
        <v>0.2069444444</v>
      </c>
      <c r="U1207" s="24">
        <f>HubVN_Receiving_Time-HubCN_Pickup_Time</f>
        <v>4.00625</v>
      </c>
      <c r="V1207" s="24">
        <f>Plan_HubVN_Receiving_Time-Plan_HubCN_Pickup_Time</f>
        <v>3.505555556</v>
      </c>
      <c r="W1207" s="15" t="s">
        <v>622</v>
      </c>
      <c r="X1207" s="25" t="str">
        <f>IF(LEFT(Khu_Vực,4)="Quận","Quận","Huyện")</f>
        <v>Huyện</v>
      </c>
      <c r="Y1207" s="25" t="str">
        <f>IFS(Grossweight&lt;=1,"A",AND(1&lt;Grossweight,Grossweight&lt;=2),"B",AND(2&lt;Grossweight,Grossweight&lt;=3),"C",AND(3&lt;Grossweight,Grossweight&lt;=4),"D",Grossweight&gt;=4,"E")</f>
        <v>A</v>
      </c>
      <c r="Z120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v>
      </c>
      <c r="AA1207"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20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v>
      </c>
      <c r="AC1207" s="26">
        <f>IF(Carrier_2="ECLogistics",0.167,IF(Carrier_2="LogExpress",0.139,0.104))</f>
        <v>0.167</v>
      </c>
    </row>
    <row r="1208" ht="15.75" customHeight="1">
      <c r="A1208" s="4" t="s">
        <v>3487</v>
      </c>
      <c r="B1208" s="4" t="s">
        <v>3488</v>
      </c>
      <c r="C1208" s="4">
        <v>130364.0</v>
      </c>
      <c r="D1208" s="4" t="str">
        <f>HubVN_ID</f>
        <v>LECVNLB</v>
      </c>
      <c r="E1208" s="4">
        <v>4.0</v>
      </c>
      <c r="F1208" s="4">
        <v>1.2</v>
      </c>
      <c r="G1208" s="5" t="s">
        <v>3489</v>
      </c>
      <c r="H1208" s="4" t="s">
        <v>32</v>
      </c>
      <c r="I1208" s="6">
        <v>118000.0</v>
      </c>
      <c r="J1208" s="7">
        <v>44647.19861111111</v>
      </c>
      <c r="K1208" s="8">
        <v>44654.77777777778</v>
      </c>
      <c r="L1208" s="7">
        <v>44654.74722222222</v>
      </c>
      <c r="M1208" s="4"/>
      <c r="N1208" s="9" t="s">
        <v>33</v>
      </c>
      <c r="O1208" s="4">
        <v>0.0</v>
      </c>
      <c r="P1208" s="4" t="s">
        <v>34</v>
      </c>
      <c r="Q1208" s="10">
        <v>1.0</v>
      </c>
      <c r="R1208" s="11">
        <f>Enduser_Deliverytime-Order_Create_Time</f>
        <v>7.548611111</v>
      </c>
      <c r="S1208" s="11">
        <f>Enduser_Plan_Deliverytime-Order_Create_Time</f>
        <v>7.579166667</v>
      </c>
      <c r="T1208" s="11">
        <f>Enduser_Deliverytime-HubVN_Pickup_Time</f>
        <v>0.08125</v>
      </c>
      <c r="U1208" s="12">
        <f>HubVN_Receiving_Time-HubCN_Pickup_Time</f>
        <v>3.501388889</v>
      </c>
      <c r="V1208" s="12">
        <f>Plan_HubVN_Receiving_Time-Plan_HubCN_Pickup_Time</f>
        <v>2.000694444</v>
      </c>
      <c r="W1208" s="4" t="s">
        <v>679</v>
      </c>
      <c r="X1208" s="13" t="str">
        <f>IF(LEFT(Khu_Vực,4)="Quận","Quận","Huyện")</f>
        <v>Huyện</v>
      </c>
      <c r="Y1208" s="13" t="str">
        <f>IFS(Grossweight&lt;=1,"A",AND(1&lt;Grossweight,Grossweight&lt;=2),"B",AND(2&lt;Grossweight,Grossweight&lt;=3),"C",AND(3&lt;Grossweight,Grossweight&lt;=4),"D",Grossweight&gt;=4,"E")</f>
        <v>B</v>
      </c>
      <c r="Z120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12000</v>
      </c>
      <c r="AA120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20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12000</v>
      </c>
      <c r="AC1208" s="14">
        <f>IF(Carrier_2="ECLogistics",0.167,IF(Carrier_2="LogExpress",0.139,0.104))</f>
        <v>0.167</v>
      </c>
    </row>
    <row r="1209" ht="15.75" customHeight="1">
      <c r="A1209" s="15" t="s">
        <v>3490</v>
      </c>
      <c r="B1209" s="15" t="s">
        <v>1151</v>
      </c>
      <c r="C1209" s="15">
        <v>130405.0</v>
      </c>
      <c r="D1209" s="15" t="str">
        <f>HubVN_ID</f>
        <v>LECVNLB</v>
      </c>
      <c r="E1209" s="15">
        <v>5.0</v>
      </c>
      <c r="F1209" s="15">
        <v>1.5</v>
      </c>
      <c r="G1209" s="16" t="s">
        <v>3491</v>
      </c>
      <c r="H1209" s="15" t="s">
        <v>32</v>
      </c>
      <c r="I1209" s="17">
        <v>22000.0</v>
      </c>
      <c r="J1209" s="18">
        <v>44646.21111111111</v>
      </c>
      <c r="K1209" s="19">
        <v>44652.42361111111</v>
      </c>
      <c r="L1209" s="18">
        <v>44653.53611111111</v>
      </c>
      <c r="M1209" s="15"/>
      <c r="N1209" s="21" t="s">
        <v>33</v>
      </c>
      <c r="O1209" s="15">
        <v>0.0</v>
      </c>
      <c r="P1209" s="15" t="s">
        <v>34</v>
      </c>
      <c r="Q1209" s="22">
        <v>1.0</v>
      </c>
      <c r="R1209" s="23">
        <f>Enduser_Deliverytime-Order_Create_Time</f>
        <v>7.325</v>
      </c>
      <c r="S1209" s="23">
        <f>Enduser_Plan_Deliverytime-Order_Create_Time</f>
        <v>6.2125</v>
      </c>
      <c r="T1209" s="23">
        <f>Enduser_Deliverytime-HubVN_Pickup_Time</f>
        <v>0.1638888889</v>
      </c>
      <c r="U1209" s="24">
        <f>HubVN_Receiving_Time-HubCN_Pickup_Time</f>
        <v>3.002083333</v>
      </c>
      <c r="V1209" s="24">
        <f>Plan_HubVN_Receiving_Time-Plan_HubCN_Pickup_Time</f>
        <v>2.003472222</v>
      </c>
      <c r="W1209" s="15" t="s">
        <v>97</v>
      </c>
      <c r="X1209" s="25" t="str">
        <f>IF(LEFT(Khu_Vực,4)="Quận","Quận","Huyện")</f>
        <v>Quận</v>
      </c>
      <c r="Y1209" s="25" t="str">
        <f>IFS(Grossweight&lt;=1,"A",AND(1&lt;Grossweight,Grossweight&lt;=2),"B",AND(2&lt;Grossweight,Grossweight&lt;=3),"C",AND(3&lt;Grossweight,Grossweight&lt;=4),"D",Grossweight&gt;=4,"E")</f>
        <v>B</v>
      </c>
      <c r="Z120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15000</v>
      </c>
      <c r="AA1209"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20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16500</v>
      </c>
      <c r="AC1209" s="26">
        <f>IF(Carrier_2="ECLogistics",0.167,IF(Carrier_2="LogExpress",0.139,0.104))</f>
        <v>0.104</v>
      </c>
    </row>
    <row r="1210" ht="15.75" customHeight="1">
      <c r="A1210" s="4" t="s">
        <v>3492</v>
      </c>
      <c r="B1210" s="4" t="s">
        <v>1947</v>
      </c>
      <c r="C1210" s="4">
        <v>130373.0</v>
      </c>
      <c r="D1210" s="4" t="str">
        <f>HubVN_ID</f>
        <v>LECVNLB</v>
      </c>
      <c r="E1210" s="4">
        <v>1.0</v>
      </c>
      <c r="F1210" s="4">
        <v>2.9</v>
      </c>
      <c r="G1210" s="5" t="s">
        <v>3493</v>
      </c>
      <c r="H1210" s="4" t="s">
        <v>32</v>
      </c>
      <c r="I1210" s="6">
        <v>31500.0</v>
      </c>
      <c r="J1210" s="7">
        <v>44647.1875</v>
      </c>
      <c r="K1210" s="8">
        <v>44654.7125</v>
      </c>
      <c r="L1210" s="7">
        <v>44654.76458333333</v>
      </c>
      <c r="M1210" s="4"/>
      <c r="N1210" s="9" t="s">
        <v>33</v>
      </c>
      <c r="O1210" s="4">
        <v>0.0</v>
      </c>
      <c r="P1210" s="4" t="s">
        <v>40</v>
      </c>
      <c r="Q1210" s="10">
        <v>1.0</v>
      </c>
      <c r="R1210" s="11">
        <f>Enduser_Deliverytime-Order_Create_Time</f>
        <v>7.577083333</v>
      </c>
      <c r="S1210" s="11">
        <f>Enduser_Plan_Deliverytime-Order_Create_Time</f>
        <v>7.525</v>
      </c>
      <c r="T1210" s="11">
        <f>Enduser_Deliverytime-HubVN_Pickup_Time</f>
        <v>0.1465277778</v>
      </c>
      <c r="U1210" s="12">
        <f>HubVN_Receiving_Time-HubCN_Pickup_Time</f>
        <v>3.503472222</v>
      </c>
      <c r="V1210" s="12">
        <f>Plan_HubVN_Receiving_Time-Plan_HubCN_Pickup_Time</f>
        <v>3.50625</v>
      </c>
      <c r="W1210" s="4" t="s">
        <v>787</v>
      </c>
      <c r="X1210" s="13" t="str">
        <f>IF(LEFT(Khu_Vực,4)="Quận","Quận","Huyện")</f>
        <v>Huyện</v>
      </c>
      <c r="Y1210" s="13" t="str">
        <f>IFS(Grossweight&lt;=1,"A",AND(1&lt;Grossweight,Grossweight&lt;=2),"B",AND(2&lt;Grossweight,Grossweight&lt;=3),"C",AND(3&lt;Grossweight,Grossweight&lt;=4),"D",Grossweight&gt;=4,"E")</f>
        <v>C</v>
      </c>
      <c r="Z121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72500</v>
      </c>
      <c r="AA121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21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29000</v>
      </c>
      <c r="AC1210" s="14">
        <f>IF(Carrier_2="ECLogistics",0.167,IF(Carrier_2="LogExpress",0.139,0.104))</f>
        <v>0.167</v>
      </c>
    </row>
    <row r="1211" ht="15.75" customHeight="1">
      <c r="A1211" s="15" t="s">
        <v>3494</v>
      </c>
      <c r="B1211" s="15" t="s">
        <v>3495</v>
      </c>
      <c r="C1211" s="15">
        <v>130384.0</v>
      </c>
      <c r="D1211" s="15" t="str">
        <f>HubVN_ID</f>
        <v>LECVNLB</v>
      </c>
      <c r="E1211" s="15">
        <v>1.0</v>
      </c>
      <c r="F1211" s="15">
        <v>1.8</v>
      </c>
      <c r="G1211" s="16" t="s">
        <v>3496</v>
      </c>
      <c r="H1211" s="15" t="s">
        <v>32</v>
      </c>
      <c r="I1211" s="17">
        <v>265500.0</v>
      </c>
      <c r="J1211" s="18">
        <v>44647.72222222222</v>
      </c>
      <c r="K1211" s="19">
        <v>44652.51111111111</v>
      </c>
      <c r="L1211" s="18">
        <v>44653.48263888889</v>
      </c>
      <c r="M1211" s="15"/>
      <c r="N1211" s="21" t="s">
        <v>33</v>
      </c>
      <c r="O1211" s="15">
        <v>0.0</v>
      </c>
      <c r="P1211" s="15" t="s">
        <v>40</v>
      </c>
      <c r="Q1211" s="22">
        <v>3.0</v>
      </c>
      <c r="R1211" s="23">
        <f>Enduser_Deliverytime-Order_Create_Time</f>
        <v>5.760416667</v>
      </c>
      <c r="S1211" s="23">
        <f>Enduser_Plan_Deliverytime-Order_Create_Time</f>
        <v>4.788888889</v>
      </c>
      <c r="T1211" s="23">
        <f>Enduser_Deliverytime-HubVN_Pickup_Time</f>
        <v>0.11875</v>
      </c>
      <c r="U1211" s="24">
        <f>HubVN_Receiving_Time-HubCN_Pickup_Time</f>
        <v>3.003472222</v>
      </c>
      <c r="V1211" s="24">
        <f>Plan_HubVN_Receiving_Time-Plan_HubCN_Pickup_Time</f>
        <v>3.001388889</v>
      </c>
      <c r="W1211" s="15" t="s">
        <v>679</v>
      </c>
      <c r="X1211" s="25" t="str">
        <f>IF(LEFT(Khu_Vực,4)="Quận","Quận","Huyện")</f>
        <v>Huyện</v>
      </c>
      <c r="Y1211" s="25" t="str">
        <f>IFS(Grossweight&lt;=1,"A",AND(1&lt;Grossweight,Grossweight&lt;=2),"B",AND(2&lt;Grossweight,Grossweight&lt;=3),"C",AND(3&lt;Grossweight,Grossweight&lt;=4),"D",Grossweight&gt;=4,"E")</f>
        <v>B</v>
      </c>
      <c r="Z121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45000</v>
      </c>
      <c r="AA121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21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18000</v>
      </c>
      <c r="AC1211" s="26">
        <f>IF(Carrier_2="ECLogistics",0.167,IF(Carrier_2="LogExpress",0.139,0.104))</f>
        <v>0.167</v>
      </c>
    </row>
    <row r="1212" ht="15.75" customHeight="1">
      <c r="A1212" s="4" t="s">
        <v>3497</v>
      </c>
      <c r="B1212" s="4" t="s">
        <v>3498</v>
      </c>
      <c r="C1212" s="4">
        <v>130342.0</v>
      </c>
      <c r="D1212" s="4" t="str">
        <f>HubVN_ID</f>
        <v>LECVNLB</v>
      </c>
      <c r="E1212" s="4">
        <v>3.0</v>
      </c>
      <c r="F1212" s="4">
        <v>4.8</v>
      </c>
      <c r="G1212" s="5" t="s">
        <v>3499</v>
      </c>
      <c r="H1212" s="4" t="s">
        <v>32</v>
      </c>
      <c r="I1212" s="6">
        <v>22000.0</v>
      </c>
      <c r="J1212" s="7">
        <v>44647.697222222225</v>
      </c>
      <c r="K1212" s="8">
        <v>44653.416666666664</v>
      </c>
      <c r="L1212" s="7">
        <v>44654.48333333333</v>
      </c>
      <c r="M1212" s="4"/>
      <c r="N1212" s="9" t="s">
        <v>33</v>
      </c>
      <c r="O1212" s="4">
        <v>0.0</v>
      </c>
      <c r="P1212" s="4" t="s">
        <v>40</v>
      </c>
      <c r="Q1212" s="10">
        <v>2.0</v>
      </c>
      <c r="R1212" s="11">
        <f>Enduser_Deliverytime-Order_Create_Time</f>
        <v>6.786111111</v>
      </c>
      <c r="S1212" s="11">
        <f>Enduser_Plan_Deliverytime-Order_Create_Time</f>
        <v>5.719444444</v>
      </c>
      <c r="T1212" s="11">
        <f>Enduser_Deliverytime-HubVN_Pickup_Time</f>
        <v>0.1013888889</v>
      </c>
      <c r="U1212" s="12">
        <f>HubVN_Receiving_Time-HubCN_Pickup_Time</f>
        <v>4.005555556</v>
      </c>
      <c r="V1212" s="12">
        <f>Plan_HubVN_Receiving_Time-Plan_HubCN_Pickup_Time</f>
        <v>3.503472222</v>
      </c>
      <c r="W1212" s="4" t="s">
        <v>97</v>
      </c>
      <c r="X1212" s="13" t="str">
        <f>IF(LEFT(Khu_Vực,4)="Quận","Quận","Huyện")</f>
        <v>Quận</v>
      </c>
      <c r="Y1212" s="13" t="str">
        <f>IFS(Grossweight&lt;=1,"A",AND(1&lt;Grossweight,Grossweight&lt;=2),"B",AND(2&lt;Grossweight,Grossweight&lt;=3),"C",AND(3&lt;Grossweight,Grossweight&lt;=4),"D",Grossweight&gt;=4,"E")</f>
        <v>E</v>
      </c>
      <c r="Z121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64500</v>
      </c>
      <c r="AA1212"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21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48000</v>
      </c>
      <c r="AC1212" s="14">
        <f>IF(Carrier_2="ECLogistics",0.167,IF(Carrier_2="LogExpress",0.139,0.104))</f>
        <v>0.167</v>
      </c>
    </row>
    <row r="1213" ht="15.75" customHeight="1">
      <c r="A1213" s="15" t="s">
        <v>3500</v>
      </c>
      <c r="B1213" s="15" t="s">
        <v>3501</v>
      </c>
      <c r="C1213" s="15">
        <v>130378.0</v>
      </c>
      <c r="D1213" s="15" t="str">
        <f>HubVN_ID</f>
        <v>LECVNTL</v>
      </c>
      <c r="E1213" s="15">
        <v>1.0</v>
      </c>
      <c r="F1213" s="15">
        <v>1.4</v>
      </c>
      <c r="G1213" s="16" t="s">
        <v>3502</v>
      </c>
      <c r="H1213" s="15" t="s">
        <v>32</v>
      </c>
      <c r="I1213" s="17">
        <v>68000.0</v>
      </c>
      <c r="J1213" s="18">
        <v>44646.63263888889</v>
      </c>
      <c r="K1213" s="19">
        <v>44651.70416666667</v>
      </c>
      <c r="L1213" s="18">
        <v>44652.59305555555</v>
      </c>
      <c r="M1213" s="15"/>
      <c r="N1213" s="21" t="s">
        <v>33</v>
      </c>
      <c r="O1213" s="15">
        <v>0.0</v>
      </c>
      <c r="P1213" s="15" t="s">
        <v>34</v>
      </c>
      <c r="Q1213" s="22">
        <v>3.0</v>
      </c>
      <c r="R1213" s="23">
        <f>Enduser_Deliverytime-Order_Create_Time</f>
        <v>5.960416667</v>
      </c>
      <c r="S1213" s="23">
        <f>Enduser_Plan_Deliverytime-Order_Create_Time</f>
        <v>5.071527778</v>
      </c>
      <c r="T1213" s="23">
        <f>Enduser_Deliverytime-HubVN_Pickup_Time</f>
        <v>0.20625</v>
      </c>
      <c r="U1213" s="24">
        <f>HubVN_Receiving_Time-HubCN_Pickup_Time</f>
        <v>5.000694444</v>
      </c>
      <c r="V1213" s="24">
        <f>Plan_HubVN_Receiving_Time-Plan_HubCN_Pickup_Time</f>
        <v>3.002083333</v>
      </c>
      <c r="W1213" s="15" t="s">
        <v>622</v>
      </c>
      <c r="X1213" s="25" t="str">
        <f>IF(LEFT(Khu_Vực,4)="Quận","Quận","Huyện")</f>
        <v>Huyện</v>
      </c>
      <c r="Y1213" s="25" t="str">
        <f>IFS(Grossweight&lt;=1,"A",AND(1&lt;Grossweight,Grossweight&lt;=2),"B",AND(2&lt;Grossweight,Grossweight&lt;=3),"C",AND(3&lt;Grossweight,Grossweight&lt;=4),"D",Grossweight&gt;=4,"E")</f>
        <v>B</v>
      </c>
      <c r="Z121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14000</v>
      </c>
      <c r="AA121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21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14000</v>
      </c>
      <c r="AC1213" s="26">
        <f>IF(Carrier_2="ECLogistics",0.167,IF(Carrier_2="LogExpress",0.139,0.104))</f>
        <v>0.167</v>
      </c>
    </row>
    <row r="1214" ht="15.75" customHeight="1">
      <c r="A1214" s="4" t="s">
        <v>3503</v>
      </c>
      <c r="B1214" s="4" t="s">
        <v>3504</v>
      </c>
      <c r="C1214" s="4">
        <v>130163.0</v>
      </c>
      <c r="D1214" s="4" t="str">
        <f>HubVN_ID</f>
        <v>LECVNLB</v>
      </c>
      <c r="E1214" s="4">
        <v>5.0</v>
      </c>
      <c r="F1214" s="4">
        <v>1.1</v>
      </c>
      <c r="G1214" s="5" t="s">
        <v>3505</v>
      </c>
      <c r="H1214" s="4" t="s">
        <v>32</v>
      </c>
      <c r="I1214" s="6">
        <v>314000.0</v>
      </c>
      <c r="J1214" s="7">
        <v>44648.39444444444</v>
      </c>
      <c r="K1214" s="8">
        <v>44653.50069444445</v>
      </c>
      <c r="L1214" s="7">
        <v>44654.49652777778</v>
      </c>
      <c r="M1214" s="4"/>
      <c r="N1214" s="9" t="s">
        <v>33</v>
      </c>
      <c r="O1214" s="4">
        <v>0.0</v>
      </c>
      <c r="P1214" s="4" t="s">
        <v>40</v>
      </c>
      <c r="Q1214" s="10">
        <v>3.0</v>
      </c>
      <c r="R1214" s="11">
        <f>Enduser_Deliverytime-Order_Create_Time</f>
        <v>6.102083333</v>
      </c>
      <c r="S1214" s="11">
        <f>Enduser_Plan_Deliverytime-Order_Create_Time</f>
        <v>5.10625</v>
      </c>
      <c r="T1214" s="11">
        <f>Enduser_Deliverytime-HubVN_Pickup_Time</f>
        <v>0.1013888889</v>
      </c>
      <c r="U1214" s="12">
        <f>HubVN_Receiving_Time-HubCN_Pickup_Time</f>
        <v>4.003472222</v>
      </c>
      <c r="V1214" s="12">
        <f>Plan_HubVN_Receiving_Time-Plan_HubCN_Pickup_Time</f>
        <v>1.505555556</v>
      </c>
      <c r="W1214" s="4" t="s">
        <v>679</v>
      </c>
      <c r="X1214" s="13" t="str">
        <f>IF(LEFT(Khu_Vực,4)="Quận","Quận","Huyện")</f>
        <v>Huyện</v>
      </c>
      <c r="Y1214" s="13" t="str">
        <f>IFS(Grossweight&lt;=1,"A",AND(1&lt;Grossweight,Grossweight&lt;=2),"B",AND(2&lt;Grossweight,Grossweight&lt;=3),"C",AND(3&lt;Grossweight,Grossweight&lt;=4),"D",Grossweight&gt;=4,"E")</f>
        <v>B</v>
      </c>
      <c r="Z121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27500</v>
      </c>
      <c r="AA121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21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11000</v>
      </c>
      <c r="AC1214" s="14">
        <f>IF(Carrier_2="ECLogistics",0.167,IF(Carrier_2="LogExpress",0.139,0.104))</f>
        <v>0.167</v>
      </c>
    </row>
    <row r="1215" ht="15.75" customHeight="1">
      <c r="A1215" s="15" t="s">
        <v>3506</v>
      </c>
      <c r="B1215" s="15" t="s">
        <v>990</v>
      </c>
      <c r="C1215" s="15">
        <v>130327.0</v>
      </c>
      <c r="D1215" s="15" t="str">
        <f>HubVN_ID</f>
        <v>LECVNLB</v>
      </c>
      <c r="E1215" s="15">
        <v>3.0</v>
      </c>
      <c r="F1215" s="15">
        <v>1.1</v>
      </c>
      <c r="G1215" s="16" t="s">
        <v>3507</v>
      </c>
      <c r="H1215" s="15" t="s">
        <v>32</v>
      </c>
      <c r="I1215" s="17">
        <v>107400.0</v>
      </c>
      <c r="J1215" s="18">
        <v>44645.12708333333</v>
      </c>
      <c r="K1215" s="19">
        <v>44651.663194444445</v>
      </c>
      <c r="L1215" s="18">
        <v>44652.41805555556</v>
      </c>
      <c r="M1215" s="15"/>
      <c r="N1215" s="21" t="s">
        <v>33</v>
      </c>
      <c r="O1215" s="15">
        <v>0.0</v>
      </c>
      <c r="P1215" s="15" t="s">
        <v>64</v>
      </c>
      <c r="Q1215" s="22">
        <v>3.0</v>
      </c>
      <c r="R1215" s="23">
        <f>Enduser_Deliverytime-Order_Create_Time</f>
        <v>7.290972222</v>
      </c>
      <c r="S1215" s="23">
        <f>Enduser_Plan_Deliverytime-Order_Create_Time</f>
        <v>6.536111111</v>
      </c>
      <c r="T1215" s="23">
        <f>Enduser_Deliverytime-HubVN_Pickup_Time</f>
        <v>0.07777777778</v>
      </c>
      <c r="U1215" s="24">
        <f>HubVN_Receiving_Time-HubCN_Pickup_Time</f>
        <v>5.002083333</v>
      </c>
      <c r="V1215" s="24">
        <f>Plan_HubVN_Receiving_Time-Plan_HubCN_Pickup_Time</f>
        <v>1.503472222</v>
      </c>
      <c r="W1215" s="15" t="s">
        <v>124</v>
      </c>
      <c r="X1215" s="25" t="str">
        <f>IF(LEFT(Khu_Vực,4)="Quận","Quận","Huyện")</f>
        <v>Quận</v>
      </c>
      <c r="Y1215" s="25" t="str">
        <f>IFS(Grossweight&lt;=1,"A",AND(1&lt;Grossweight,Grossweight&lt;=2),"B",AND(2&lt;Grossweight,Grossweight&lt;=3),"C",AND(3&lt;Grossweight,Grossweight&lt;=4),"D",Grossweight&gt;=4,"E")</f>
        <v>B</v>
      </c>
      <c r="Z121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12100</v>
      </c>
      <c r="AA1215"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21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12100</v>
      </c>
      <c r="AC1215" s="26">
        <f>IF(Carrier_2="ECLogistics",0.167,IF(Carrier_2="LogExpress",0.139,0.104))</f>
        <v>0.104</v>
      </c>
    </row>
    <row r="1216" ht="15.75" customHeight="1">
      <c r="A1216" s="4" t="s">
        <v>3508</v>
      </c>
      <c r="B1216" s="4" t="s">
        <v>2475</v>
      </c>
      <c r="C1216" s="4">
        <v>130430.0</v>
      </c>
      <c r="D1216" s="4" t="str">
        <f>HubVN_ID</f>
        <v>LECVNLB</v>
      </c>
      <c r="E1216" s="4">
        <v>3.0</v>
      </c>
      <c r="F1216" s="4">
        <v>4.8</v>
      </c>
      <c r="G1216" s="5" t="s">
        <v>3509</v>
      </c>
      <c r="H1216" s="4" t="s">
        <v>32</v>
      </c>
      <c r="I1216" s="6">
        <v>31998.0</v>
      </c>
      <c r="J1216" s="7">
        <v>44646.604166666664</v>
      </c>
      <c r="K1216" s="8">
        <v>44651.709027777775</v>
      </c>
      <c r="L1216" s="7">
        <v>44652.47083333333</v>
      </c>
      <c r="M1216" s="4"/>
      <c r="N1216" s="9" t="s">
        <v>33</v>
      </c>
      <c r="O1216" s="4">
        <v>0.0</v>
      </c>
      <c r="P1216" s="4" t="s">
        <v>40</v>
      </c>
      <c r="Q1216" s="10">
        <v>3.0</v>
      </c>
      <c r="R1216" s="11">
        <f>Enduser_Deliverytime-Order_Create_Time</f>
        <v>5.866666667</v>
      </c>
      <c r="S1216" s="11">
        <f>Enduser_Plan_Deliverytime-Order_Create_Time</f>
        <v>5.104861111</v>
      </c>
      <c r="T1216" s="11">
        <f>Enduser_Deliverytime-HubVN_Pickup_Time</f>
        <v>0.1201388889</v>
      </c>
      <c r="U1216" s="12">
        <f>HubVN_Receiving_Time-HubCN_Pickup_Time</f>
        <v>5.004166667</v>
      </c>
      <c r="V1216" s="12">
        <f>Plan_HubVN_Receiving_Time-Plan_HubCN_Pickup_Time</f>
        <v>2.004861111</v>
      </c>
      <c r="W1216" s="4" t="s">
        <v>787</v>
      </c>
      <c r="X1216" s="13" t="str">
        <f>IF(LEFT(Khu_Vực,4)="Quận","Quận","Huyện")</f>
        <v>Huyện</v>
      </c>
      <c r="Y1216" s="13" t="str">
        <f>IFS(Grossweight&lt;=1,"A",AND(1&lt;Grossweight,Grossweight&lt;=2),"B",AND(2&lt;Grossweight,Grossweight&lt;=3),"C",AND(3&lt;Grossweight,Grossweight&lt;=4),"D",Grossweight&gt;=4,"E")</f>
        <v>E</v>
      </c>
      <c r="Z121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85000</v>
      </c>
      <c r="AA121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21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48000</v>
      </c>
      <c r="AC1216" s="14">
        <f>IF(Carrier_2="ECLogistics",0.167,IF(Carrier_2="LogExpress",0.139,0.104))</f>
        <v>0.167</v>
      </c>
    </row>
    <row r="1217" ht="15.75" customHeight="1">
      <c r="A1217" s="15" t="s">
        <v>3510</v>
      </c>
      <c r="B1217" s="15" t="s">
        <v>3511</v>
      </c>
      <c r="C1217" s="15">
        <v>130415.0</v>
      </c>
      <c r="D1217" s="15" t="str">
        <f>HubVN_ID</f>
        <v>LECVNTL</v>
      </c>
      <c r="E1217" s="15">
        <v>5.0</v>
      </c>
      <c r="F1217" s="15">
        <v>2.9</v>
      </c>
      <c r="G1217" s="16" t="s">
        <v>3512</v>
      </c>
      <c r="H1217" s="15" t="s">
        <v>32</v>
      </c>
      <c r="I1217" s="17">
        <v>192500.0</v>
      </c>
      <c r="J1217" s="18">
        <v>44648.893055555556</v>
      </c>
      <c r="K1217" s="19">
        <v>44653.44513888889</v>
      </c>
      <c r="L1217" s="18">
        <v>44653.725694444445</v>
      </c>
      <c r="M1217" s="15"/>
      <c r="N1217" s="21" t="s">
        <v>33</v>
      </c>
      <c r="O1217" s="15">
        <v>0.0</v>
      </c>
      <c r="P1217" s="15" t="s">
        <v>64</v>
      </c>
      <c r="Q1217" s="22">
        <v>3.0</v>
      </c>
      <c r="R1217" s="23">
        <f>Enduser_Deliverytime-Order_Create_Time</f>
        <v>4.832638889</v>
      </c>
      <c r="S1217" s="23">
        <f>Enduser_Plan_Deliverytime-Order_Create_Time</f>
        <v>4.552083333</v>
      </c>
      <c r="T1217" s="23">
        <f>Enduser_Deliverytime-HubVN_Pickup_Time</f>
        <v>0.1201388889</v>
      </c>
      <c r="U1217" s="24">
        <f>HubVN_Receiving_Time-HubCN_Pickup_Time</f>
        <v>4.004166667</v>
      </c>
      <c r="V1217" s="24">
        <f>Plan_HubVN_Receiving_Time-Plan_HubCN_Pickup_Time</f>
        <v>2.002777778</v>
      </c>
      <c r="W1217" s="15" t="s">
        <v>622</v>
      </c>
      <c r="X1217" s="25" t="str">
        <f>IF(LEFT(Khu_Vực,4)="Quận","Quận","Huyện")</f>
        <v>Huyện</v>
      </c>
      <c r="Y1217" s="25" t="str">
        <f>IFS(Grossweight&lt;=1,"A",AND(1&lt;Grossweight,Grossweight&lt;=2),"B",AND(2&lt;Grossweight,Grossweight&lt;=3),"C",AND(3&lt;Grossweight,Grossweight&lt;=4),"D",Grossweight&gt;=4,"E")</f>
        <v>C</v>
      </c>
      <c r="Z121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63400</v>
      </c>
      <c r="AA1217"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21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29000</v>
      </c>
      <c r="AC1217" s="26">
        <f>IF(Carrier_2="ECLogistics",0.167,IF(Carrier_2="LogExpress",0.139,0.104))</f>
        <v>0.167</v>
      </c>
    </row>
    <row r="1218" ht="15.75" customHeight="1">
      <c r="A1218" s="4" t="s">
        <v>3513</v>
      </c>
      <c r="B1218" s="4" t="s">
        <v>3514</v>
      </c>
      <c r="C1218" s="4">
        <v>130353.0</v>
      </c>
      <c r="D1218" s="4" t="str">
        <f>HubVN_ID</f>
        <v>LECVNHĐ</v>
      </c>
      <c r="E1218" s="4">
        <v>2.0</v>
      </c>
      <c r="F1218" s="4">
        <v>1.3</v>
      </c>
      <c r="G1218" s="5" t="s">
        <v>3515</v>
      </c>
      <c r="H1218" s="4" t="s">
        <v>32</v>
      </c>
      <c r="I1218" s="6">
        <v>80400.0</v>
      </c>
      <c r="J1218" s="7">
        <v>44647.19097222222</v>
      </c>
      <c r="K1218" s="8">
        <v>44654.67847222222</v>
      </c>
      <c r="L1218" s="7">
        <v>44654.87013888889</v>
      </c>
      <c r="M1218" s="4"/>
      <c r="N1218" s="9" t="s">
        <v>33</v>
      </c>
      <c r="O1218" s="4">
        <v>0.0</v>
      </c>
      <c r="P1218" s="4" t="s">
        <v>34</v>
      </c>
      <c r="Q1218" s="10">
        <v>1.0</v>
      </c>
      <c r="R1218" s="11">
        <f>Enduser_Deliverytime-Order_Create_Time</f>
        <v>7.679166667</v>
      </c>
      <c r="S1218" s="11">
        <f>Enduser_Plan_Deliverytime-Order_Create_Time</f>
        <v>7.4875</v>
      </c>
      <c r="T1218" s="11">
        <f>Enduser_Deliverytime-HubVN_Pickup_Time</f>
        <v>0.2479166667</v>
      </c>
      <c r="U1218" s="12">
        <f>HubVN_Receiving_Time-HubCN_Pickup_Time</f>
        <v>3.504166667</v>
      </c>
      <c r="V1218" s="12">
        <f>Plan_HubVN_Receiving_Time-Plan_HubCN_Pickup_Time</f>
        <v>1.502777778</v>
      </c>
      <c r="W1218" s="4" t="s">
        <v>45</v>
      </c>
      <c r="X1218" s="13" t="str">
        <f>IF(LEFT(Khu_Vực,4)="Quận","Quận","Huyện")</f>
        <v>Quận</v>
      </c>
      <c r="Y1218" s="13" t="str">
        <f>IFS(Grossweight&lt;=1,"A",AND(1&lt;Grossweight,Grossweight&lt;=2),"B",AND(2&lt;Grossweight,Grossweight&lt;=3),"C",AND(3&lt;Grossweight,Grossweight&lt;=4),"D",Grossweight&gt;=4,"E")</f>
        <v>B</v>
      </c>
      <c r="Z121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13000</v>
      </c>
      <c r="AA1218"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21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14300</v>
      </c>
      <c r="AC1218" s="14">
        <f>IF(Carrier_2="ECLogistics",0.167,IF(Carrier_2="LogExpress",0.139,0.104))</f>
        <v>0.104</v>
      </c>
    </row>
    <row r="1219" ht="15.75" customHeight="1">
      <c r="A1219" s="15" t="s">
        <v>3516</v>
      </c>
      <c r="B1219" s="15" t="s">
        <v>3517</v>
      </c>
      <c r="C1219" s="15">
        <v>130405.0</v>
      </c>
      <c r="D1219" s="15" t="str">
        <f>HubVN_ID</f>
        <v>LECVNLB</v>
      </c>
      <c r="E1219" s="15">
        <v>2.0</v>
      </c>
      <c r="F1219" s="15">
        <v>1.1</v>
      </c>
      <c r="G1219" s="16" t="s">
        <v>3518</v>
      </c>
      <c r="H1219" s="15" t="s">
        <v>32</v>
      </c>
      <c r="I1219" s="17">
        <v>891000.0</v>
      </c>
      <c r="J1219" s="18">
        <v>44648.62847222222</v>
      </c>
      <c r="K1219" s="19">
        <v>44654.680555555555</v>
      </c>
      <c r="L1219" s="18">
        <v>44655.42083333333</v>
      </c>
      <c r="M1219" s="15"/>
      <c r="N1219" s="21" t="s">
        <v>33</v>
      </c>
      <c r="O1219" s="15">
        <v>0.0</v>
      </c>
      <c r="P1219" s="15" t="s">
        <v>64</v>
      </c>
      <c r="Q1219" s="22">
        <v>4.0</v>
      </c>
      <c r="R1219" s="23">
        <f>Enduser_Deliverytime-Order_Create_Time</f>
        <v>6.792361111</v>
      </c>
      <c r="S1219" s="23">
        <f>Enduser_Plan_Deliverytime-Order_Create_Time</f>
        <v>6.052083333</v>
      </c>
      <c r="T1219" s="23">
        <f>Enduser_Deliverytime-HubVN_Pickup_Time</f>
        <v>0.03958333333</v>
      </c>
      <c r="U1219" s="24">
        <f>HubVN_Receiving_Time-HubCN_Pickup_Time</f>
        <v>5.004166667</v>
      </c>
      <c r="V1219" s="24">
        <f>Plan_HubVN_Receiving_Time-Plan_HubCN_Pickup_Time</f>
        <v>3.502777778</v>
      </c>
      <c r="W1219" s="15" t="s">
        <v>97</v>
      </c>
      <c r="X1219" s="25" t="str">
        <f>IF(LEFT(Khu_Vực,4)="Quận","Quận","Huyện")</f>
        <v>Quận</v>
      </c>
      <c r="Y1219" s="25" t="str">
        <f>IFS(Grossweight&lt;=1,"A",AND(1&lt;Grossweight,Grossweight&lt;=2),"B",AND(2&lt;Grossweight,Grossweight&lt;=3),"C",AND(3&lt;Grossweight,Grossweight&lt;=4),"D",Grossweight&gt;=4,"E")</f>
        <v>B</v>
      </c>
      <c r="Z121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12100</v>
      </c>
      <c r="AA1219"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21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12100</v>
      </c>
      <c r="AC1219" s="26">
        <f>IF(Carrier_2="ECLogistics",0.167,IF(Carrier_2="LogExpress",0.139,0.104))</f>
        <v>0.104</v>
      </c>
    </row>
    <row r="1220" ht="15.75" customHeight="1">
      <c r="A1220" s="4" t="s">
        <v>3519</v>
      </c>
      <c r="B1220" s="4" t="s">
        <v>3520</v>
      </c>
      <c r="C1220" s="4">
        <v>130411.0</v>
      </c>
      <c r="D1220" s="4" t="str">
        <f>HubVN_ID</f>
        <v>LECVNLB</v>
      </c>
      <c r="E1220" s="4">
        <v>2.0</v>
      </c>
      <c r="F1220" s="4">
        <v>2.8</v>
      </c>
      <c r="G1220" s="5" t="s">
        <v>3521</v>
      </c>
      <c r="H1220" s="4" t="s">
        <v>53</v>
      </c>
      <c r="I1220" s="6">
        <v>0.0</v>
      </c>
      <c r="J1220" s="7">
        <v>44645.38333333333</v>
      </c>
      <c r="K1220" s="8">
        <v>44652.42916666667</v>
      </c>
      <c r="L1220" s="7">
        <v>44652.71666666667</v>
      </c>
      <c r="M1220" s="4"/>
      <c r="N1220" s="9" t="s">
        <v>33</v>
      </c>
      <c r="O1220" s="4">
        <v>0.0</v>
      </c>
      <c r="P1220" s="4" t="s">
        <v>64</v>
      </c>
      <c r="Q1220" s="10">
        <v>1.0</v>
      </c>
      <c r="R1220" s="11">
        <f>Enduser_Deliverytime-Order_Create_Time</f>
        <v>7.333333333</v>
      </c>
      <c r="S1220" s="11">
        <f>Enduser_Plan_Deliverytime-Order_Create_Time</f>
        <v>7.045833333</v>
      </c>
      <c r="T1220" s="11">
        <f>Enduser_Deliverytime-HubVN_Pickup_Time</f>
        <v>0.1625</v>
      </c>
      <c r="U1220" s="12">
        <f>HubVN_Receiving_Time-HubCN_Pickup_Time</f>
        <v>3.005555556</v>
      </c>
      <c r="V1220" s="12">
        <f>Plan_HubVN_Receiving_Time-Plan_HubCN_Pickup_Time</f>
        <v>3.503472222</v>
      </c>
      <c r="W1220" s="4" t="s">
        <v>120</v>
      </c>
      <c r="X1220" s="13" t="str">
        <f>IF(LEFT(Khu_Vực,4)="Quận","Quận","Huyện")</f>
        <v>Quận</v>
      </c>
      <c r="Y1220" s="13" t="str">
        <f>IFS(Grossweight&lt;=1,"A",AND(1&lt;Grossweight,Grossweight&lt;=2),"B",AND(2&lt;Grossweight,Grossweight&lt;=3),"C",AND(3&lt;Grossweight,Grossweight&lt;=4),"D",Grossweight&gt;=4,"E")</f>
        <v>C</v>
      </c>
      <c r="Z122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62800</v>
      </c>
      <c r="AA122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22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28000</v>
      </c>
      <c r="AC1220" s="14">
        <f>IF(Carrier_2="ECLogistics",0.167,IF(Carrier_2="LogExpress",0.139,0.104))</f>
        <v>0.167</v>
      </c>
    </row>
    <row r="1221" ht="15.75" customHeight="1">
      <c r="A1221" s="15" t="s">
        <v>3522</v>
      </c>
      <c r="B1221" s="15" t="s">
        <v>2306</v>
      </c>
      <c r="C1221" s="15">
        <v>130356.0</v>
      </c>
      <c r="D1221" s="15" t="str">
        <f>HubVN_ID</f>
        <v>LECVNTL</v>
      </c>
      <c r="E1221" s="15">
        <v>5.0</v>
      </c>
      <c r="F1221" s="15">
        <v>1.4</v>
      </c>
      <c r="G1221" s="16" t="s">
        <v>3523</v>
      </c>
      <c r="H1221" s="15" t="s">
        <v>32</v>
      </c>
      <c r="I1221" s="17">
        <v>580500.0</v>
      </c>
      <c r="J1221" s="18">
        <v>44650.31180555555</v>
      </c>
      <c r="K1221" s="19">
        <v>44655.669444444444</v>
      </c>
      <c r="L1221" s="18">
        <v>44655.77013888889</v>
      </c>
      <c r="M1221" s="15"/>
      <c r="N1221" s="21" t="s">
        <v>33</v>
      </c>
      <c r="O1221" s="15">
        <v>0.0</v>
      </c>
      <c r="P1221" s="15" t="s">
        <v>40</v>
      </c>
      <c r="Q1221" s="22">
        <v>3.0</v>
      </c>
      <c r="R1221" s="23">
        <f>Enduser_Deliverytime-Order_Create_Time</f>
        <v>5.458333333</v>
      </c>
      <c r="S1221" s="23">
        <f>Enduser_Plan_Deliverytime-Order_Create_Time</f>
        <v>5.357638889</v>
      </c>
      <c r="T1221" s="23">
        <f>Enduser_Deliverytime-HubVN_Pickup_Time</f>
        <v>0.1465277778</v>
      </c>
      <c r="U1221" s="24">
        <f>HubVN_Receiving_Time-HubCN_Pickup_Time</f>
        <v>3.001388889</v>
      </c>
      <c r="V1221" s="24">
        <f>Plan_HubVN_Receiving_Time-Plan_HubCN_Pickup_Time</f>
        <v>1.503472222</v>
      </c>
      <c r="W1221" s="15" t="s">
        <v>622</v>
      </c>
      <c r="X1221" s="25" t="str">
        <f>IF(LEFT(Khu_Vực,4)="Quận","Quận","Huyện")</f>
        <v>Huyện</v>
      </c>
      <c r="Y1221" s="25" t="str">
        <f>IFS(Grossweight&lt;=1,"A",AND(1&lt;Grossweight,Grossweight&lt;=2),"B",AND(2&lt;Grossweight,Grossweight&lt;=3),"C",AND(3&lt;Grossweight,Grossweight&lt;=4),"D",Grossweight&gt;=4,"E")</f>
        <v>B</v>
      </c>
      <c r="Z122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35000</v>
      </c>
      <c r="AA122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22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14000</v>
      </c>
      <c r="AC1221" s="26">
        <f>IF(Carrier_2="ECLogistics",0.167,IF(Carrier_2="LogExpress",0.139,0.104))</f>
        <v>0.167</v>
      </c>
    </row>
    <row r="1222" ht="15.75" customHeight="1">
      <c r="A1222" s="4" t="s">
        <v>3524</v>
      </c>
      <c r="B1222" s="4" t="s">
        <v>3525</v>
      </c>
      <c r="C1222" s="4">
        <v>130160.0</v>
      </c>
      <c r="D1222" s="4" t="str">
        <f>HubVN_ID</f>
        <v>LECVNLB</v>
      </c>
      <c r="E1222" s="4">
        <v>1.0</v>
      </c>
      <c r="F1222" s="4">
        <v>2.8</v>
      </c>
      <c r="G1222" s="5" t="s">
        <v>3526</v>
      </c>
      <c r="H1222" s="4" t="s">
        <v>32</v>
      </c>
      <c r="I1222" s="6">
        <v>94050.0</v>
      </c>
      <c r="J1222" s="7">
        <v>44649.12430555555</v>
      </c>
      <c r="K1222" s="8">
        <v>44654.41180555556</v>
      </c>
      <c r="L1222" s="7">
        <v>44655.586805555555</v>
      </c>
      <c r="M1222" s="4"/>
      <c r="N1222" s="9" t="s">
        <v>33</v>
      </c>
      <c r="O1222" s="4">
        <v>0.0</v>
      </c>
      <c r="P1222" s="4" t="s">
        <v>34</v>
      </c>
      <c r="Q1222" s="10">
        <v>2.0</v>
      </c>
      <c r="R1222" s="11">
        <f>Enduser_Deliverytime-Order_Create_Time</f>
        <v>6.4625</v>
      </c>
      <c r="S1222" s="11">
        <f>Enduser_Plan_Deliverytime-Order_Create_Time</f>
        <v>5.2875</v>
      </c>
      <c r="T1222" s="11">
        <f>Enduser_Deliverytime-HubVN_Pickup_Time</f>
        <v>0.2034722222</v>
      </c>
      <c r="U1222" s="12">
        <f>HubVN_Receiving_Time-HubCN_Pickup_Time</f>
        <v>3.005555556</v>
      </c>
      <c r="V1222" s="12">
        <f>Plan_HubVN_Receiving_Time-Plan_HubCN_Pickup_Time</f>
        <v>3.004861111</v>
      </c>
      <c r="W1222" s="4" t="s">
        <v>124</v>
      </c>
      <c r="X1222" s="13" t="str">
        <f>IF(LEFT(Khu_Vực,4)="Quận","Quận","Huyện")</f>
        <v>Quận</v>
      </c>
      <c r="Y1222" s="13" t="str">
        <f>IFS(Grossweight&lt;=1,"A",AND(1&lt;Grossweight,Grossweight&lt;=2),"B",AND(2&lt;Grossweight,Grossweight&lt;=3),"C",AND(3&lt;Grossweight,Grossweight&lt;=4),"D",Grossweight&gt;=4,"E")</f>
        <v>C</v>
      </c>
      <c r="Z122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28000</v>
      </c>
      <c r="AA1222"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22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28000</v>
      </c>
      <c r="AC1222" s="14">
        <f>IF(Carrier_2="ECLogistics",0.167,IF(Carrier_2="LogExpress",0.139,0.104))</f>
        <v>0.167</v>
      </c>
    </row>
    <row r="1223" ht="15.75" customHeight="1">
      <c r="A1223" s="15" t="s">
        <v>3527</v>
      </c>
      <c r="B1223" s="15" t="s">
        <v>3528</v>
      </c>
      <c r="C1223" s="15">
        <v>130449.0</v>
      </c>
      <c r="D1223" s="15" t="str">
        <f>HubVN_ID</f>
        <v>LECVNTL</v>
      </c>
      <c r="E1223" s="15">
        <v>4.0</v>
      </c>
      <c r="F1223" s="15">
        <v>2.7</v>
      </c>
      <c r="G1223" s="16" t="s">
        <v>3529</v>
      </c>
      <c r="H1223" s="15" t="s">
        <v>32</v>
      </c>
      <c r="I1223" s="17">
        <v>98100.0</v>
      </c>
      <c r="J1223" s="18">
        <v>44648.870833333334</v>
      </c>
      <c r="K1223" s="19">
        <v>44652.65347222222</v>
      </c>
      <c r="L1223" s="18">
        <v>44653.85555555556</v>
      </c>
      <c r="M1223" s="15"/>
      <c r="N1223" s="21" t="s">
        <v>33</v>
      </c>
      <c r="O1223" s="15">
        <v>0.0</v>
      </c>
      <c r="P1223" s="15" t="s">
        <v>34</v>
      </c>
      <c r="Q1223" s="22">
        <v>3.0</v>
      </c>
      <c r="R1223" s="23">
        <f>Enduser_Deliverytime-Order_Create_Time</f>
        <v>4.984722222</v>
      </c>
      <c r="S1223" s="23">
        <f>Enduser_Plan_Deliverytime-Order_Create_Time</f>
        <v>3.782638889</v>
      </c>
      <c r="T1223" s="23">
        <f>Enduser_Deliverytime-HubVN_Pickup_Time</f>
        <v>0.2479166667</v>
      </c>
      <c r="U1223" s="24">
        <f>HubVN_Receiving_Time-HubCN_Pickup_Time</f>
        <v>4.001388889</v>
      </c>
      <c r="V1223" s="24">
        <f>Plan_HubVN_Receiving_Time-Plan_HubCN_Pickup_Time</f>
        <v>1.50625</v>
      </c>
      <c r="W1223" s="15" t="s">
        <v>49</v>
      </c>
      <c r="X1223" s="25" t="str">
        <f>IF(LEFT(Khu_Vực,4)="Quận","Quận","Huyện")</f>
        <v>Quận</v>
      </c>
      <c r="Y1223" s="25" t="str">
        <f>IFS(Grossweight&lt;=1,"A",AND(1&lt;Grossweight,Grossweight&lt;=2),"B",AND(2&lt;Grossweight,Grossweight&lt;=3),"C",AND(3&lt;Grossweight,Grossweight&lt;=4),"D",Grossweight&gt;=4,"E")</f>
        <v>C</v>
      </c>
      <c r="Z122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27000</v>
      </c>
      <c r="AA122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22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27000</v>
      </c>
      <c r="AC1223" s="26">
        <f>IF(Carrier_2="ECLogistics",0.167,IF(Carrier_2="LogExpress",0.139,0.104))</f>
        <v>0.167</v>
      </c>
    </row>
    <row r="1224" ht="15.75" customHeight="1">
      <c r="A1224" s="4" t="s">
        <v>3530</v>
      </c>
      <c r="B1224" s="4" t="s">
        <v>1382</v>
      </c>
      <c r="C1224" s="4">
        <v>130355.0</v>
      </c>
      <c r="D1224" s="4" t="str">
        <f>HubVN_ID</f>
        <v>LECVNHĐ</v>
      </c>
      <c r="E1224" s="4">
        <v>4.0</v>
      </c>
      <c r="F1224" s="4">
        <v>1.2</v>
      </c>
      <c r="G1224" s="5" t="s">
        <v>3531</v>
      </c>
      <c r="H1224" s="4" t="s">
        <v>32</v>
      </c>
      <c r="I1224" s="6">
        <v>1018000.0</v>
      </c>
      <c r="J1224" s="7">
        <v>44650.322222222225</v>
      </c>
      <c r="K1224" s="8">
        <v>44655.447916666664</v>
      </c>
      <c r="L1224" s="7">
        <v>44655.717361111114</v>
      </c>
      <c r="M1224" s="4"/>
      <c r="N1224" s="9" t="s">
        <v>33</v>
      </c>
      <c r="O1224" s="4">
        <v>0.0</v>
      </c>
      <c r="P1224" s="4" t="s">
        <v>34</v>
      </c>
      <c r="Q1224" s="10">
        <v>3.0</v>
      </c>
      <c r="R1224" s="11">
        <f>Enduser_Deliverytime-Order_Create_Time</f>
        <v>5.395138889</v>
      </c>
      <c r="S1224" s="11">
        <f>Enduser_Plan_Deliverytime-Order_Create_Time</f>
        <v>5.125694444</v>
      </c>
      <c r="T1224" s="11">
        <f>Enduser_Deliverytime-HubVN_Pickup_Time</f>
        <v>0.07916666667</v>
      </c>
      <c r="U1224" s="12">
        <f>HubVN_Receiving_Time-HubCN_Pickup_Time</f>
        <v>3.003472222</v>
      </c>
      <c r="V1224" s="12">
        <f>Plan_HubVN_Receiving_Time-Plan_HubCN_Pickup_Time</f>
        <v>3.004166667</v>
      </c>
      <c r="W1224" s="4" t="s">
        <v>137</v>
      </c>
      <c r="X1224" s="13" t="str">
        <f>IF(LEFT(Khu_Vực,4)="Quận","Quận","Huyện")</f>
        <v>Quận</v>
      </c>
      <c r="Y1224" s="13" t="str">
        <f>IFS(Grossweight&lt;=1,"A",AND(1&lt;Grossweight,Grossweight&lt;=2),"B",AND(2&lt;Grossweight,Grossweight&lt;=3),"C",AND(3&lt;Grossweight,Grossweight&lt;=4),"D",Grossweight&gt;=4,"E")</f>
        <v>B</v>
      </c>
      <c r="Z122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12000</v>
      </c>
      <c r="AA1224"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22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13200</v>
      </c>
      <c r="AC1224" s="14">
        <f>IF(Carrier_2="ECLogistics",0.167,IF(Carrier_2="LogExpress",0.139,0.104))</f>
        <v>0.104</v>
      </c>
    </row>
    <row r="1225" ht="15.75" customHeight="1">
      <c r="A1225" s="15" t="s">
        <v>3532</v>
      </c>
      <c r="B1225" s="15" t="s">
        <v>3533</v>
      </c>
      <c r="C1225" s="15">
        <v>130400.0</v>
      </c>
      <c r="D1225" s="15" t="str">
        <f>HubVN_ID</f>
        <v>LECVNLB</v>
      </c>
      <c r="E1225" s="15">
        <v>4.0</v>
      </c>
      <c r="F1225" s="15">
        <v>1.4</v>
      </c>
      <c r="G1225" s="16" t="s">
        <v>3534</v>
      </c>
      <c r="H1225" s="15" t="s">
        <v>32</v>
      </c>
      <c r="I1225" s="17">
        <v>26500.0</v>
      </c>
      <c r="J1225" s="18">
        <v>44649.83472222222</v>
      </c>
      <c r="K1225" s="19">
        <v>44655.73125</v>
      </c>
      <c r="L1225" s="18">
        <v>44655.70208333333</v>
      </c>
      <c r="M1225" s="15"/>
      <c r="N1225" s="21" t="s">
        <v>33</v>
      </c>
      <c r="O1225" s="15">
        <v>0.0</v>
      </c>
      <c r="P1225" s="15" t="s">
        <v>64</v>
      </c>
      <c r="Q1225" s="22">
        <v>3.0</v>
      </c>
      <c r="R1225" s="23">
        <f>Enduser_Deliverytime-Order_Create_Time</f>
        <v>5.867361111</v>
      </c>
      <c r="S1225" s="23">
        <f>Enduser_Plan_Deliverytime-Order_Create_Time</f>
        <v>5.896527778</v>
      </c>
      <c r="T1225" s="23">
        <f>Enduser_Deliverytime-HubVN_Pickup_Time</f>
        <v>0.07708333333</v>
      </c>
      <c r="U1225" s="24">
        <f>HubVN_Receiving_Time-HubCN_Pickup_Time</f>
        <v>3.001388889</v>
      </c>
      <c r="V1225" s="24">
        <f>Plan_HubVN_Receiving_Time-Plan_HubCN_Pickup_Time</f>
        <v>3.004166667</v>
      </c>
      <c r="W1225" s="15" t="s">
        <v>787</v>
      </c>
      <c r="X1225" s="25" t="str">
        <f>IF(LEFT(Khu_Vực,4)="Quận","Quận","Huyện")</f>
        <v>Huyện</v>
      </c>
      <c r="Y1225" s="25" t="str">
        <f>IFS(Grossweight&lt;=1,"A",AND(1&lt;Grossweight,Grossweight&lt;=2),"B",AND(2&lt;Grossweight,Grossweight&lt;=3),"C",AND(3&lt;Grossweight,Grossweight&lt;=4),"D",Grossweight&gt;=4,"E")</f>
        <v>B</v>
      </c>
      <c r="Z122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15400</v>
      </c>
      <c r="AA122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22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14000</v>
      </c>
      <c r="AC1225" s="26">
        <f>IF(Carrier_2="ECLogistics",0.167,IF(Carrier_2="LogExpress",0.139,0.104))</f>
        <v>0.167</v>
      </c>
    </row>
    <row r="1226" ht="15.75" customHeight="1">
      <c r="A1226" s="4" t="s">
        <v>3535</v>
      </c>
      <c r="B1226" s="4" t="s">
        <v>3536</v>
      </c>
      <c r="C1226" s="4">
        <v>130334.0</v>
      </c>
      <c r="D1226" s="4" t="str">
        <f>HubVN_ID</f>
        <v>LECVNTL</v>
      </c>
      <c r="E1226" s="4">
        <v>4.0</v>
      </c>
      <c r="F1226" s="4">
        <v>1.2</v>
      </c>
      <c r="G1226" s="5" t="s">
        <v>3537</v>
      </c>
      <c r="H1226" s="4" t="s">
        <v>32</v>
      </c>
      <c r="I1226" s="6">
        <v>320000.0</v>
      </c>
      <c r="J1226" s="7">
        <v>44649.1625</v>
      </c>
      <c r="K1226" s="8">
        <v>44653.38888888889</v>
      </c>
      <c r="L1226" s="7">
        <v>44654.615277777775</v>
      </c>
      <c r="M1226" s="4"/>
      <c r="N1226" s="9" t="s">
        <v>33</v>
      </c>
      <c r="O1226" s="4">
        <v>0.0</v>
      </c>
      <c r="P1226" s="4" t="s">
        <v>34</v>
      </c>
      <c r="Q1226" s="10">
        <v>3.0</v>
      </c>
      <c r="R1226" s="11">
        <f>Enduser_Deliverytime-Order_Create_Time</f>
        <v>5.452777778</v>
      </c>
      <c r="S1226" s="11">
        <f>Enduser_Plan_Deliverytime-Order_Create_Time</f>
        <v>4.226388889</v>
      </c>
      <c r="T1226" s="11">
        <f>Enduser_Deliverytime-HubVN_Pickup_Time</f>
        <v>0.20625</v>
      </c>
      <c r="U1226" s="12">
        <f>HubVN_Receiving_Time-HubCN_Pickup_Time</f>
        <v>4.003472222</v>
      </c>
      <c r="V1226" s="12">
        <f>Plan_HubVN_Receiving_Time-Plan_HubCN_Pickup_Time</f>
        <v>3.003472222</v>
      </c>
      <c r="W1226" s="4" t="s">
        <v>41</v>
      </c>
      <c r="X1226" s="13" t="str">
        <f>IF(LEFT(Khu_Vực,4)="Quận","Quận","Huyện")</f>
        <v>Huyện</v>
      </c>
      <c r="Y1226" s="13" t="str">
        <f>IFS(Grossweight&lt;=1,"A",AND(1&lt;Grossweight,Grossweight&lt;=2),"B",AND(2&lt;Grossweight,Grossweight&lt;=3),"C",AND(3&lt;Grossweight,Grossweight&lt;=4),"D",Grossweight&gt;=4,"E")</f>
        <v>B</v>
      </c>
      <c r="Z122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12000</v>
      </c>
      <c r="AA122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22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12000</v>
      </c>
      <c r="AC1226" s="14">
        <f>IF(Carrier_2="ECLogistics",0.167,IF(Carrier_2="LogExpress",0.139,0.104))</f>
        <v>0.167</v>
      </c>
    </row>
    <row r="1227" ht="15.75" customHeight="1">
      <c r="A1227" s="15" t="s">
        <v>3538</v>
      </c>
      <c r="B1227" s="15" t="s">
        <v>3539</v>
      </c>
      <c r="C1227" s="15">
        <v>130351.0</v>
      </c>
      <c r="D1227" s="15" t="str">
        <f>HubVN_ID</f>
        <v>LECVNTL</v>
      </c>
      <c r="E1227" s="15">
        <v>3.0</v>
      </c>
      <c r="F1227" s="15">
        <v>1.4</v>
      </c>
      <c r="G1227" s="16" t="s">
        <v>3540</v>
      </c>
      <c r="H1227" s="15" t="s">
        <v>32</v>
      </c>
      <c r="I1227" s="17">
        <v>177290.0</v>
      </c>
      <c r="J1227" s="18">
        <v>44646.84166666667</v>
      </c>
      <c r="K1227" s="19">
        <v>44652.39166666667</v>
      </c>
      <c r="L1227" s="18">
        <v>44652.86111111111</v>
      </c>
      <c r="M1227" s="15"/>
      <c r="N1227" s="21" t="s">
        <v>33</v>
      </c>
      <c r="O1227" s="15">
        <v>0.0</v>
      </c>
      <c r="P1227" s="15" t="s">
        <v>34</v>
      </c>
      <c r="Q1227" s="22">
        <v>2.0</v>
      </c>
      <c r="R1227" s="23">
        <f>Enduser_Deliverytime-Order_Create_Time</f>
        <v>6.019444444</v>
      </c>
      <c r="S1227" s="23">
        <f>Enduser_Plan_Deliverytime-Order_Create_Time</f>
        <v>5.55</v>
      </c>
      <c r="T1227" s="23">
        <f>Enduser_Deliverytime-HubVN_Pickup_Time</f>
        <v>0.2451388889</v>
      </c>
      <c r="U1227" s="24">
        <f>HubVN_Receiving_Time-HubCN_Pickup_Time</f>
        <v>3.005555556</v>
      </c>
      <c r="V1227" s="24">
        <f>Plan_HubVN_Receiving_Time-Plan_HubCN_Pickup_Time</f>
        <v>3.504166667</v>
      </c>
      <c r="W1227" s="15" t="s">
        <v>41</v>
      </c>
      <c r="X1227" s="25" t="str">
        <f>IF(LEFT(Khu_Vực,4)="Quận","Quận","Huyện")</f>
        <v>Huyện</v>
      </c>
      <c r="Y1227" s="25" t="str">
        <f>IFS(Grossweight&lt;=1,"A",AND(1&lt;Grossweight,Grossweight&lt;=2),"B",AND(2&lt;Grossweight,Grossweight&lt;=3),"C",AND(3&lt;Grossweight,Grossweight&lt;=4),"D",Grossweight&gt;=4,"E")</f>
        <v>B</v>
      </c>
      <c r="Z122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14000</v>
      </c>
      <c r="AA1227"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22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14000</v>
      </c>
      <c r="AC1227" s="26">
        <f>IF(Carrier_2="ECLogistics",0.167,IF(Carrier_2="LogExpress",0.139,0.104))</f>
        <v>0.167</v>
      </c>
    </row>
    <row r="1228" ht="15.75" customHeight="1">
      <c r="A1228" s="4" t="s">
        <v>3541</v>
      </c>
      <c r="B1228" s="4" t="s">
        <v>1084</v>
      </c>
      <c r="C1228" s="4">
        <v>130325.0</v>
      </c>
      <c r="D1228" s="4" t="str">
        <f>HubVN_ID</f>
        <v>LECVNLB</v>
      </c>
      <c r="E1228" s="4">
        <v>4.0</v>
      </c>
      <c r="F1228" s="4">
        <v>1.2</v>
      </c>
      <c r="G1228" s="5" t="s">
        <v>3542</v>
      </c>
      <c r="H1228" s="4" t="s">
        <v>32</v>
      </c>
      <c r="I1228" s="6">
        <v>155350.0</v>
      </c>
      <c r="J1228" s="7">
        <v>44645.29027777778</v>
      </c>
      <c r="K1228" s="8">
        <v>44652.42222222222</v>
      </c>
      <c r="L1228" s="7">
        <v>44652.71597222222</v>
      </c>
      <c r="M1228" s="4"/>
      <c r="N1228" s="9" t="s">
        <v>33</v>
      </c>
      <c r="O1228" s="4">
        <v>0.0</v>
      </c>
      <c r="P1228" s="4" t="s">
        <v>64</v>
      </c>
      <c r="Q1228" s="10">
        <v>1.0</v>
      </c>
      <c r="R1228" s="11">
        <f>Enduser_Deliverytime-Order_Create_Time</f>
        <v>7.425694444</v>
      </c>
      <c r="S1228" s="11">
        <f>Enduser_Plan_Deliverytime-Order_Create_Time</f>
        <v>7.131944444</v>
      </c>
      <c r="T1228" s="11">
        <f>Enduser_Deliverytime-HubVN_Pickup_Time</f>
        <v>0.1618055556</v>
      </c>
      <c r="U1228" s="12">
        <f>HubVN_Receiving_Time-HubCN_Pickup_Time</f>
        <v>3.004861111</v>
      </c>
      <c r="V1228" s="12">
        <f>Plan_HubVN_Receiving_Time-Plan_HubCN_Pickup_Time</f>
        <v>2.002083333</v>
      </c>
      <c r="W1228" s="4" t="s">
        <v>120</v>
      </c>
      <c r="X1228" s="13" t="str">
        <f>IF(LEFT(Khu_Vực,4)="Quận","Quận","Huyện")</f>
        <v>Quận</v>
      </c>
      <c r="Y1228" s="13" t="str">
        <f>IFS(Grossweight&lt;=1,"A",AND(1&lt;Grossweight,Grossweight&lt;=2),"B",AND(2&lt;Grossweight,Grossweight&lt;=3),"C",AND(3&lt;Grossweight,Grossweight&lt;=4),"D",Grossweight&gt;=4,"E")</f>
        <v>B</v>
      </c>
      <c r="Z122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13200</v>
      </c>
      <c r="AA1228"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22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13200</v>
      </c>
      <c r="AC1228" s="14">
        <f>IF(Carrier_2="ECLogistics",0.167,IF(Carrier_2="LogExpress",0.139,0.104))</f>
        <v>0.104</v>
      </c>
    </row>
    <row r="1229" ht="15.75" customHeight="1">
      <c r="A1229" s="15" t="s">
        <v>3543</v>
      </c>
      <c r="B1229" s="15" t="s">
        <v>3544</v>
      </c>
      <c r="C1229" s="15">
        <v>130165.0</v>
      </c>
      <c r="D1229" s="15" t="str">
        <f>HubVN_ID</f>
        <v>LECVNLB</v>
      </c>
      <c r="E1229" s="15">
        <v>5.0</v>
      </c>
      <c r="F1229" s="15">
        <v>3.9</v>
      </c>
      <c r="G1229" s="16" t="s">
        <v>3545</v>
      </c>
      <c r="H1229" s="15" t="s">
        <v>32</v>
      </c>
      <c r="I1229" s="17">
        <v>51150.0</v>
      </c>
      <c r="J1229" s="18">
        <v>44648.34166666667</v>
      </c>
      <c r="K1229" s="19">
        <v>44653.64722222222</v>
      </c>
      <c r="L1229" s="18">
        <v>44654.86041666667</v>
      </c>
      <c r="M1229" s="15"/>
      <c r="N1229" s="21" t="s">
        <v>33</v>
      </c>
      <c r="O1229" s="15">
        <v>0.0</v>
      </c>
      <c r="P1229" s="15" t="s">
        <v>34</v>
      </c>
      <c r="Q1229" s="22">
        <v>2.0</v>
      </c>
      <c r="R1229" s="23">
        <f>Enduser_Deliverytime-Order_Create_Time</f>
        <v>6.51875</v>
      </c>
      <c r="S1229" s="23">
        <f>Enduser_Plan_Deliverytime-Order_Create_Time</f>
        <v>5.305555556</v>
      </c>
      <c r="T1229" s="23">
        <f>Enduser_Deliverytime-HubVN_Pickup_Time</f>
        <v>0.2486111111</v>
      </c>
      <c r="U1229" s="24">
        <f>HubVN_Receiving_Time-HubCN_Pickup_Time</f>
        <v>1.8375</v>
      </c>
      <c r="V1229" s="24">
        <f>Plan_HubVN_Receiving_Time-Plan_HubCN_Pickup_Time</f>
        <v>3.503472222</v>
      </c>
      <c r="W1229" s="15" t="s">
        <v>57</v>
      </c>
      <c r="X1229" s="25" t="str">
        <f>IF(LEFT(Khu_Vực,4)="Quận","Quận","Huyện")</f>
        <v>Quận</v>
      </c>
      <c r="Y1229" s="25" t="str">
        <f>IFS(Grossweight&lt;=1,"A",AND(1&lt;Grossweight,Grossweight&lt;=2),"B",AND(2&lt;Grossweight,Grossweight&lt;=3),"C",AND(3&lt;Grossweight,Grossweight&lt;=4),"D",Grossweight&gt;=4,"E")</f>
        <v>D</v>
      </c>
      <c r="Z122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39000</v>
      </c>
      <c r="AA122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22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39000</v>
      </c>
      <c r="AC1229" s="26">
        <f>IF(Carrier_2="ECLogistics",0.167,IF(Carrier_2="LogExpress",0.139,0.104))</f>
        <v>0.167</v>
      </c>
    </row>
    <row r="1230" ht="15.75" customHeight="1">
      <c r="A1230" s="4" t="s">
        <v>3546</v>
      </c>
      <c r="B1230" s="4" t="s">
        <v>3098</v>
      </c>
      <c r="C1230" s="4">
        <v>130352.0</v>
      </c>
      <c r="D1230" s="4" t="str">
        <f>HubVN_ID</f>
        <v>LECVNTL</v>
      </c>
      <c r="E1230" s="4">
        <v>1.0</v>
      </c>
      <c r="F1230" s="4">
        <v>2.0</v>
      </c>
      <c r="G1230" s="5" t="s">
        <v>3547</v>
      </c>
      <c r="H1230" s="4" t="s">
        <v>53</v>
      </c>
      <c r="I1230" s="6">
        <v>0.0</v>
      </c>
      <c r="J1230" s="7">
        <v>44647.714583333334</v>
      </c>
      <c r="K1230" s="8">
        <v>44652.62847222222</v>
      </c>
      <c r="L1230" s="7">
        <v>44653.527083333334</v>
      </c>
      <c r="M1230" s="4"/>
      <c r="N1230" s="9" t="s">
        <v>33</v>
      </c>
      <c r="O1230" s="4">
        <v>0.0</v>
      </c>
      <c r="P1230" s="4" t="s">
        <v>34</v>
      </c>
      <c r="Q1230" s="10">
        <v>3.0</v>
      </c>
      <c r="R1230" s="11">
        <f>Enduser_Deliverytime-Order_Create_Time</f>
        <v>5.8125</v>
      </c>
      <c r="S1230" s="11">
        <f>Enduser_Plan_Deliverytime-Order_Create_Time</f>
        <v>4.913888889</v>
      </c>
      <c r="T1230" s="11">
        <f>Enduser_Deliverytime-HubVN_Pickup_Time</f>
        <v>0.1625</v>
      </c>
      <c r="U1230" s="12">
        <f>HubVN_Receiving_Time-HubCN_Pickup_Time</f>
        <v>3.003472222</v>
      </c>
      <c r="V1230" s="12">
        <f>Plan_HubVN_Receiving_Time-Plan_HubCN_Pickup_Time</f>
        <v>3.00625</v>
      </c>
      <c r="W1230" s="4" t="s">
        <v>49</v>
      </c>
      <c r="X1230" s="13" t="str">
        <f>IF(LEFT(Khu_Vực,4)="Quận","Quận","Huyện")</f>
        <v>Quận</v>
      </c>
      <c r="Y1230" s="13" t="str">
        <f>IFS(Grossweight&lt;=1,"A",AND(1&lt;Grossweight,Grossweight&lt;=2),"B",AND(2&lt;Grossweight,Grossweight&lt;=3),"C",AND(3&lt;Grossweight,Grossweight&lt;=4),"D",Grossweight&gt;=4,"E")</f>
        <v>B</v>
      </c>
      <c r="Z123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20000</v>
      </c>
      <c r="AA1230"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23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22000</v>
      </c>
      <c r="AC1230" s="14">
        <f>IF(Carrier_2="ECLogistics",0.167,IF(Carrier_2="LogExpress",0.139,0.104))</f>
        <v>0.104</v>
      </c>
    </row>
    <row r="1231" ht="15.75" customHeight="1">
      <c r="A1231" s="15" t="s">
        <v>3548</v>
      </c>
      <c r="B1231" s="15" t="s">
        <v>3549</v>
      </c>
      <c r="C1231" s="15">
        <v>130358.0</v>
      </c>
      <c r="D1231" s="15" t="str">
        <f>HubVN_ID</f>
        <v>LECVNLB</v>
      </c>
      <c r="E1231" s="15">
        <v>2.0</v>
      </c>
      <c r="F1231" s="15">
        <v>3.9</v>
      </c>
      <c r="G1231" s="16" t="s">
        <v>3550</v>
      </c>
      <c r="H1231" s="15" t="s">
        <v>32</v>
      </c>
      <c r="I1231" s="17">
        <v>103900.0</v>
      </c>
      <c r="J1231" s="18">
        <v>44647.17847222222</v>
      </c>
      <c r="K1231" s="19">
        <v>44654.527083333334</v>
      </c>
      <c r="L1231" s="18">
        <v>44654.770833333336</v>
      </c>
      <c r="M1231" s="15"/>
      <c r="N1231" s="21" t="s">
        <v>33</v>
      </c>
      <c r="O1231" s="15">
        <v>0.0</v>
      </c>
      <c r="P1231" s="15" t="s">
        <v>40</v>
      </c>
      <c r="Q1231" s="22">
        <v>1.0</v>
      </c>
      <c r="R1231" s="23">
        <f>Enduser_Deliverytime-Order_Create_Time</f>
        <v>7.592361111</v>
      </c>
      <c r="S1231" s="23">
        <f>Enduser_Plan_Deliverytime-Order_Create_Time</f>
        <v>7.348611111</v>
      </c>
      <c r="T1231" s="23">
        <f>Enduser_Deliverytime-HubVN_Pickup_Time</f>
        <v>0.1486111111</v>
      </c>
      <c r="U1231" s="24">
        <f>HubVN_Receiving_Time-HubCN_Pickup_Time</f>
        <v>3.502777778</v>
      </c>
      <c r="V1231" s="24">
        <f>Plan_HubVN_Receiving_Time-Plan_HubCN_Pickup_Time</f>
        <v>3.504166667</v>
      </c>
      <c r="W1231" s="15" t="s">
        <v>679</v>
      </c>
      <c r="X1231" s="25" t="str">
        <f>IF(LEFT(Khu_Vực,4)="Quận","Quận","Huyện")</f>
        <v>Huyện</v>
      </c>
      <c r="Y1231" s="25" t="str">
        <f>IFS(Grossweight&lt;=1,"A",AND(1&lt;Grossweight,Grossweight&lt;=2),"B",AND(2&lt;Grossweight,Grossweight&lt;=3),"C",AND(3&lt;Grossweight,Grossweight&lt;=4),"D",Grossweight&gt;=4,"E")</f>
        <v>D</v>
      </c>
      <c r="Z123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80000</v>
      </c>
      <c r="AA123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23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39000</v>
      </c>
      <c r="AC1231" s="26">
        <f>IF(Carrier_2="ECLogistics",0.167,IF(Carrier_2="LogExpress",0.139,0.104))</f>
        <v>0.167</v>
      </c>
    </row>
    <row r="1232" ht="15.75" customHeight="1">
      <c r="A1232" s="4" t="s">
        <v>3551</v>
      </c>
      <c r="B1232" s="4" t="s">
        <v>3552</v>
      </c>
      <c r="C1232" s="4">
        <v>130019.0</v>
      </c>
      <c r="D1232" s="4" t="str">
        <f>HubVN_ID</f>
        <v>LECVNLB</v>
      </c>
      <c r="E1232" s="4">
        <v>3.0</v>
      </c>
      <c r="F1232" s="4">
        <v>1.2</v>
      </c>
      <c r="G1232" s="5" t="s">
        <v>3553</v>
      </c>
      <c r="H1232" s="4" t="s">
        <v>32</v>
      </c>
      <c r="I1232" s="6">
        <v>122160.0</v>
      </c>
      <c r="J1232" s="7">
        <v>44648.34027777778</v>
      </c>
      <c r="K1232" s="8">
        <v>44653.51875</v>
      </c>
      <c r="L1232" s="7">
        <v>44653.76527777778</v>
      </c>
      <c r="M1232" s="4"/>
      <c r="N1232" s="9" t="s">
        <v>33</v>
      </c>
      <c r="O1232" s="4">
        <v>0.0</v>
      </c>
      <c r="P1232" s="4" t="s">
        <v>40</v>
      </c>
      <c r="Q1232" s="10">
        <v>3.0</v>
      </c>
      <c r="R1232" s="11">
        <f>Enduser_Deliverytime-Order_Create_Time</f>
        <v>5.425</v>
      </c>
      <c r="S1232" s="11">
        <f>Enduser_Plan_Deliverytime-Order_Create_Time</f>
        <v>5.178472222</v>
      </c>
      <c r="T1232" s="11">
        <f>Enduser_Deliverytime-HubVN_Pickup_Time</f>
        <v>0.1486111111</v>
      </c>
      <c r="U1232" s="12">
        <f>HubVN_Receiving_Time-HubCN_Pickup_Time</f>
        <v>3.504166667</v>
      </c>
      <c r="V1232" s="12">
        <f>Plan_HubVN_Receiving_Time-Plan_HubCN_Pickup_Time</f>
        <v>3.002777778</v>
      </c>
      <c r="W1232" s="4" t="s">
        <v>679</v>
      </c>
      <c r="X1232" s="13" t="str">
        <f>IF(LEFT(Khu_Vực,4)="Quận","Quận","Huyện")</f>
        <v>Huyện</v>
      </c>
      <c r="Y1232" s="13" t="str">
        <f>IFS(Grossweight&lt;=1,"A",AND(1&lt;Grossweight,Grossweight&lt;=2),"B",AND(2&lt;Grossweight,Grossweight&lt;=3),"C",AND(3&lt;Grossweight,Grossweight&lt;=4),"D",Grossweight&gt;=4,"E")</f>
        <v>B</v>
      </c>
      <c r="Z123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30000</v>
      </c>
      <c r="AA1232"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23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12000</v>
      </c>
      <c r="AC1232" s="14">
        <f>IF(Carrier_2="ECLogistics",0.167,IF(Carrier_2="LogExpress",0.139,0.104))</f>
        <v>0.167</v>
      </c>
    </row>
    <row r="1233" ht="15.75" customHeight="1">
      <c r="A1233" s="15" t="s">
        <v>3554</v>
      </c>
      <c r="B1233" s="15" t="s">
        <v>3555</v>
      </c>
      <c r="C1233" s="15">
        <v>130116.0</v>
      </c>
      <c r="D1233" s="15" t="str">
        <f>HubVN_ID</f>
        <v>LECVNLB</v>
      </c>
      <c r="E1233" s="15">
        <v>3.0</v>
      </c>
      <c r="F1233" s="15">
        <v>1.0</v>
      </c>
      <c r="G1233" s="16" t="s">
        <v>3157</v>
      </c>
      <c r="H1233" s="15" t="s">
        <v>53</v>
      </c>
      <c r="I1233" s="17">
        <v>0.0</v>
      </c>
      <c r="J1233" s="18">
        <v>44647.87569444445</v>
      </c>
      <c r="K1233" s="19">
        <v>44652.777083333334</v>
      </c>
      <c r="L1233" s="18">
        <v>44653.49513888889</v>
      </c>
      <c r="M1233" s="15"/>
      <c r="N1233" s="21" t="s">
        <v>33</v>
      </c>
      <c r="O1233" s="15">
        <v>0.0</v>
      </c>
      <c r="P1233" s="15" t="s">
        <v>40</v>
      </c>
      <c r="Q1233" s="22">
        <v>3.0</v>
      </c>
      <c r="R1233" s="23">
        <f>Enduser_Deliverytime-Order_Create_Time</f>
        <v>5.619444444</v>
      </c>
      <c r="S1233" s="23">
        <f>Enduser_Plan_Deliverytime-Order_Create_Time</f>
        <v>4.901388889</v>
      </c>
      <c r="T1233" s="23">
        <f>Enduser_Deliverytime-HubVN_Pickup_Time</f>
        <v>0.1208333333</v>
      </c>
      <c r="U1233" s="24">
        <f>HubVN_Receiving_Time-HubCN_Pickup_Time</f>
        <v>2.004166667</v>
      </c>
      <c r="V1233" s="24">
        <f>Plan_HubVN_Receiving_Time-Plan_HubCN_Pickup_Time</f>
        <v>3.003472222</v>
      </c>
      <c r="W1233" s="15" t="s">
        <v>679</v>
      </c>
      <c r="X1233" s="25" t="str">
        <f>IF(LEFT(Khu_Vực,4)="Quận","Quận","Huyện")</f>
        <v>Huyện</v>
      </c>
      <c r="Y1233" s="25" t="str">
        <f>IFS(Grossweight&lt;=1,"A",AND(1&lt;Grossweight,Grossweight&lt;=2),"B",AND(2&lt;Grossweight,Grossweight&lt;=3),"C",AND(3&lt;Grossweight,Grossweight&lt;=4),"D",Grossweight&gt;=4,"E")</f>
        <v>A</v>
      </c>
      <c r="Z123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25000</v>
      </c>
      <c r="AA123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23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10000</v>
      </c>
      <c r="AC1233" s="26">
        <f>IF(Carrier_2="ECLogistics",0.167,IF(Carrier_2="LogExpress",0.139,0.104))</f>
        <v>0.167</v>
      </c>
    </row>
    <row r="1234" ht="15.75" customHeight="1">
      <c r="A1234" s="4" t="s">
        <v>3556</v>
      </c>
      <c r="B1234" s="4" t="s">
        <v>965</v>
      </c>
      <c r="C1234" s="4">
        <v>130458.0</v>
      </c>
      <c r="D1234" s="4" t="str">
        <f>HubVN_ID</f>
        <v>LECVNHĐ</v>
      </c>
      <c r="E1234" s="4">
        <v>5.0</v>
      </c>
      <c r="F1234" s="4">
        <v>1.0</v>
      </c>
      <c r="G1234" s="5" t="s">
        <v>3557</v>
      </c>
      <c r="H1234" s="4" t="s">
        <v>53</v>
      </c>
      <c r="I1234" s="6">
        <v>0.0</v>
      </c>
      <c r="J1234" s="7">
        <v>44646.61319444444</v>
      </c>
      <c r="K1234" s="8">
        <v>44651.697916666664</v>
      </c>
      <c r="L1234" s="7">
        <v>44652.4625</v>
      </c>
      <c r="M1234" s="4"/>
      <c r="N1234" s="9" t="s">
        <v>33</v>
      </c>
      <c r="O1234" s="4">
        <v>0.0</v>
      </c>
      <c r="P1234" s="4" t="s">
        <v>40</v>
      </c>
      <c r="Q1234" s="10">
        <v>3.0</v>
      </c>
      <c r="R1234" s="11">
        <f>Enduser_Deliverytime-Order_Create_Time</f>
        <v>5.849305556</v>
      </c>
      <c r="S1234" s="11">
        <f>Enduser_Plan_Deliverytime-Order_Create_Time</f>
        <v>5.084722222</v>
      </c>
      <c r="T1234" s="11">
        <f>Enduser_Deliverytime-HubVN_Pickup_Time</f>
        <v>0.1194444444</v>
      </c>
      <c r="U1234" s="12">
        <f>HubVN_Receiving_Time-HubCN_Pickup_Time</f>
        <v>5.002777778</v>
      </c>
      <c r="V1234" s="12">
        <f>Plan_HubVN_Receiving_Time-Plan_HubCN_Pickup_Time</f>
        <v>2.004166667</v>
      </c>
      <c r="W1234" s="4" t="s">
        <v>45</v>
      </c>
      <c r="X1234" s="13" t="str">
        <f>IF(LEFT(Khu_Vực,4)="Quận","Quận","Huyện")</f>
        <v>Quận</v>
      </c>
      <c r="Y1234" s="13" t="str">
        <f>IFS(Grossweight&lt;=1,"A",AND(1&lt;Grossweight,Grossweight&lt;=2),"B",AND(2&lt;Grossweight,Grossweight&lt;=3),"C",AND(3&lt;Grossweight,Grossweight&lt;=4),"D",Grossweight&gt;=4,"E")</f>
        <v>A</v>
      </c>
      <c r="Z123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20000</v>
      </c>
      <c r="AA1234"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23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1234" s="14">
        <f>IF(Carrier_2="ECLogistics",0.167,IF(Carrier_2="LogExpress",0.139,0.104))</f>
        <v>0.139</v>
      </c>
    </row>
    <row r="1235" ht="15.75" customHeight="1">
      <c r="A1235" s="15" t="s">
        <v>3558</v>
      </c>
      <c r="B1235" s="15" t="s">
        <v>3559</v>
      </c>
      <c r="C1235" s="15">
        <v>130383.0</v>
      </c>
      <c r="D1235" s="15" t="str">
        <f>HubVN_ID</f>
        <v>LECVNLB</v>
      </c>
      <c r="E1235" s="15">
        <v>2.0</v>
      </c>
      <c r="F1235" s="15">
        <v>1.4</v>
      </c>
      <c r="G1235" s="16" t="s">
        <v>3560</v>
      </c>
      <c r="H1235" s="15" t="s">
        <v>53</v>
      </c>
      <c r="I1235" s="17">
        <v>0.0</v>
      </c>
      <c r="J1235" s="18">
        <v>44646.63055555556</v>
      </c>
      <c r="K1235" s="19">
        <v>44651.43402777778</v>
      </c>
      <c r="L1235" s="18">
        <v>44652.604166666664</v>
      </c>
      <c r="M1235" s="15"/>
      <c r="N1235" s="21" t="s">
        <v>33</v>
      </c>
      <c r="O1235" s="15">
        <v>0.0</v>
      </c>
      <c r="P1235" s="15" t="s">
        <v>34</v>
      </c>
      <c r="Q1235" s="22">
        <v>3.0</v>
      </c>
      <c r="R1235" s="23">
        <f>Enduser_Deliverytime-Order_Create_Time</f>
        <v>5.973611111</v>
      </c>
      <c r="S1235" s="23">
        <f>Enduser_Plan_Deliverytime-Order_Create_Time</f>
        <v>4.803472222</v>
      </c>
      <c r="T1235" s="23">
        <f>Enduser_Deliverytime-HubVN_Pickup_Time</f>
        <v>0.2020833333</v>
      </c>
      <c r="U1235" s="24">
        <f>HubVN_Receiving_Time-HubCN_Pickup_Time</f>
        <v>5.002777778</v>
      </c>
      <c r="V1235" s="24">
        <f>Plan_HubVN_Receiving_Time-Plan_HubCN_Pickup_Time</f>
        <v>3.504861111</v>
      </c>
      <c r="W1235" s="15" t="s">
        <v>120</v>
      </c>
      <c r="X1235" s="25" t="str">
        <f>IF(LEFT(Khu_Vực,4)="Quận","Quận","Huyện")</f>
        <v>Quận</v>
      </c>
      <c r="Y1235" s="25" t="str">
        <f>IFS(Grossweight&lt;=1,"A",AND(1&lt;Grossweight,Grossweight&lt;=2),"B",AND(2&lt;Grossweight,Grossweight&lt;=3),"C",AND(3&lt;Grossweight,Grossweight&lt;=4),"D",Grossweight&gt;=4,"E")</f>
        <v>B</v>
      </c>
      <c r="Z123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14000</v>
      </c>
      <c r="AA1235"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23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15400</v>
      </c>
      <c r="AC1235" s="26">
        <f>IF(Carrier_2="ECLogistics",0.167,IF(Carrier_2="LogExpress",0.139,0.104))</f>
        <v>0.104</v>
      </c>
    </row>
    <row r="1236" ht="15.75" customHeight="1">
      <c r="A1236" s="4" t="s">
        <v>3561</v>
      </c>
      <c r="B1236" s="4" t="s">
        <v>3562</v>
      </c>
      <c r="C1236" s="4">
        <v>130427.0</v>
      </c>
      <c r="D1236" s="4" t="str">
        <f>HubVN_ID</f>
        <v>LECVNHĐ</v>
      </c>
      <c r="E1236" s="4">
        <v>5.0</v>
      </c>
      <c r="F1236" s="4">
        <v>1.3</v>
      </c>
      <c r="G1236" s="5" t="s">
        <v>3563</v>
      </c>
      <c r="H1236" s="4" t="s">
        <v>32</v>
      </c>
      <c r="I1236" s="6">
        <v>42000.0</v>
      </c>
      <c r="J1236" s="7">
        <v>44647.191666666666</v>
      </c>
      <c r="K1236" s="8">
        <v>44653.697916666664</v>
      </c>
      <c r="L1236" s="7">
        <v>44654.802777777775</v>
      </c>
      <c r="M1236" s="4"/>
      <c r="N1236" s="9" t="s">
        <v>33</v>
      </c>
      <c r="O1236" s="4">
        <v>0.0</v>
      </c>
      <c r="P1236" s="4" t="s">
        <v>40</v>
      </c>
      <c r="Q1236" s="10">
        <v>1.0</v>
      </c>
      <c r="R1236" s="11">
        <f>Enduser_Deliverytime-Order_Create_Time</f>
        <v>7.611111111</v>
      </c>
      <c r="S1236" s="11">
        <f>Enduser_Plan_Deliverytime-Order_Create_Time</f>
        <v>6.50625</v>
      </c>
      <c r="T1236" s="11">
        <f>Enduser_Deliverytime-HubVN_Pickup_Time</f>
        <v>0.1701388889</v>
      </c>
      <c r="U1236" s="12">
        <f>HubVN_Receiving_Time-HubCN_Pickup_Time</f>
        <v>3.502083333</v>
      </c>
      <c r="V1236" s="12">
        <f>Plan_HubVN_Receiving_Time-Plan_HubCN_Pickup_Time</f>
        <v>1.502777778</v>
      </c>
      <c r="W1236" s="4" t="s">
        <v>137</v>
      </c>
      <c r="X1236" s="13" t="str">
        <f>IF(LEFT(Khu_Vực,4)="Quận","Quận","Huyện")</f>
        <v>Quận</v>
      </c>
      <c r="Y1236" s="13" t="str">
        <f>IFS(Grossweight&lt;=1,"A",AND(1&lt;Grossweight,Grossweight&lt;=2),"B",AND(2&lt;Grossweight,Grossweight&lt;=3),"C",AND(3&lt;Grossweight,Grossweight&lt;=4),"D",Grossweight&gt;=4,"E")</f>
        <v>B</v>
      </c>
      <c r="Z123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26000</v>
      </c>
      <c r="AA1236"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23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14300</v>
      </c>
      <c r="AC1236" s="14">
        <f>IF(Carrier_2="ECLogistics",0.167,IF(Carrier_2="LogExpress",0.139,0.104))</f>
        <v>0.104</v>
      </c>
    </row>
    <row r="1237" ht="15.75" customHeight="1">
      <c r="A1237" s="15" t="s">
        <v>3564</v>
      </c>
      <c r="B1237" s="15" t="s">
        <v>484</v>
      </c>
      <c r="C1237" s="15">
        <v>130458.0</v>
      </c>
      <c r="D1237" s="15" t="str">
        <f>HubVN_ID</f>
        <v>LECVNLB</v>
      </c>
      <c r="E1237" s="15">
        <v>3.0</v>
      </c>
      <c r="F1237" s="15">
        <v>1.3</v>
      </c>
      <c r="G1237" s="16" t="s">
        <v>3565</v>
      </c>
      <c r="H1237" s="15" t="s">
        <v>32</v>
      </c>
      <c r="I1237" s="17">
        <v>101000.0</v>
      </c>
      <c r="J1237" s="18">
        <v>44648.899305555555</v>
      </c>
      <c r="K1237" s="19">
        <v>44653.770833333336</v>
      </c>
      <c r="L1237" s="18">
        <v>44653.736805555556</v>
      </c>
      <c r="M1237" s="15"/>
      <c r="N1237" s="21" t="s">
        <v>33</v>
      </c>
      <c r="O1237" s="15">
        <v>0.0</v>
      </c>
      <c r="P1237" s="15" t="s">
        <v>64</v>
      </c>
      <c r="Q1237" s="22">
        <v>3.0</v>
      </c>
      <c r="R1237" s="23">
        <f>Enduser_Deliverytime-Order_Create_Time</f>
        <v>4.8375</v>
      </c>
      <c r="S1237" s="23">
        <f>Enduser_Plan_Deliverytime-Order_Create_Time</f>
        <v>4.871527778</v>
      </c>
      <c r="T1237" s="23">
        <f>Enduser_Deliverytime-HubVN_Pickup_Time</f>
        <v>0.1194444444</v>
      </c>
      <c r="U1237" s="24">
        <f>HubVN_Receiving_Time-HubCN_Pickup_Time</f>
        <v>4.004861111</v>
      </c>
      <c r="V1237" s="24">
        <f>Plan_HubVN_Receiving_Time-Plan_HubCN_Pickup_Time</f>
        <v>2.002777778</v>
      </c>
      <c r="W1237" s="15" t="s">
        <v>679</v>
      </c>
      <c r="X1237" s="25" t="str">
        <f>IF(LEFT(Khu_Vực,4)="Quận","Quận","Huyện")</f>
        <v>Huyện</v>
      </c>
      <c r="Y1237" s="25" t="str">
        <f>IFS(Grossweight&lt;=1,"A",AND(1&lt;Grossweight,Grossweight&lt;=2),"B",AND(2&lt;Grossweight,Grossweight&lt;=3),"C",AND(3&lt;Grossweight,Grossweight&lt;=4),"D",Grossweight&gt;=4,"E")</f>
        <v>B</v>
      </c>
      <c r="Z123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14300</v>
      </c>
      <c r="AA1237"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23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13000</v>
      </c>
      <c r="AC1237" s="26">
        <f>IF(Carrier_2="ECLogistics",0.167,IF(Carrier_2="LogExpress",0.139,0.104))</f>
        <v>0.167</v>
      </c>
    </row>
    <row r="1238" ht="15.75" customHeight="1">
      <c r="A1238" s="4" t="s">
        <v>3566</v>
      </c>
      <c r="B1238" s="4" t="s">
        <v>2699</v>
      </c>
      <c r="C1238" s="4">
        <v>130318.0</v>
      </c>
      <c r="D1238" s="4" t="str">
        <f>HubVN_ID</f>
        <v>LECVNLB</v>
      </c>
      <c r="E1238" s="4">
        <v>5.0</v>
      </c>
      <c r="F1238" s="4">
        <v>3.4</v>
      </c>
      <c r="G1238" s="5" t="s">
        <v>3567</v>
      </c>
      <c r="H1238" s="4" t="s">
        <v>53</v>
      </c>
      <c r="I1238" s="6">
        <v>0.0</v>
      </c>
      <c r="J1238" s="7">
        <v>44647.72152777778</v>
      </c>
      <c r="K1238" s="8">
        <v>44653.42222222222</v>
      </c>
      <c r="L1238" s="7">
        <v>44654.48472222222</v>
      </c>
      <c r="M1238" s="4"/>
      <c r="N1238" s="9" t="s">
        <v>33</v>
      </c>
      <c r="O1238" s="4">
        <v>0.0</v>
      </c>
      <c r="P1238" s="4" t="s">
        <v>40</v>
      </c>
      <c r="Q1238" s="10">
        <v>2.0</v>
      </c>
      <c r="R1238" s="11">
        <f>Enduser_Deliverytime-Order_Create_Time</f>
        <v>6.763194444</v>
      </c>
      <c r="S1238" s="11">
        <f>Enduser_Plan_Deliverytime-Order_Create_Time</f>
        <v>5.700694444</v>
      </c>
      <c r="T1238" s="11">
        <f>Enduser_Deliverytime-HubVN_Pickup_Time</f>
        <v>0.11875</v>
      </c>
      <c r="U1238" s="12">
        <f>HubVN_Receiving_Time-HubCN_Pickup_Time</f>
        <v>4.002777778</v>
      </c>
      <c r="V1238" s="12">
        <f>Plan_HubVN_Receiving_Time-Plan_HubCN_Pickup_Time</f>
        <v>1.500694444</v>
      </c>
      <c r="W1238" s="4" t="s">
        <v>57</v>
      </c>
      <c r="X1238" s="13" t="str">
        <f>IF(LEFT(Khu_Vực,4)="Quận","Quận","Huyện")</f>
        <v>Quận</v>
      </c>
      <c r="Y1238" s="13" t="str">
        <f>IFS(Grossweight&lt;=1,"A",AND(1&lt;Grossweight,Grossweight&lt;=2),"B",AND(2&lt;Grossweight,Grossweight&lt;=3),"C",AND(3&lt;Grossweight,Grossweight&lt;=4),"D",Grossweight&gt;=4,"E")</f>
        <v>D</v>
      </c>
      <c r="Z123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61000</v>
      </c>
      <c r="AA123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23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34000</v>
      </c>
      <c r="AC1238" s="14">
        <f>IF(Carrier_2="ECLogistics",0.167,IF(Carrier_2="LogExpress",0.139,0.104))</f>
        <v>0.167</v>
      </c>
    </row>
    <row r="1239" ht="15.75" customHeight="1">
      <c r="A1239" s="15" t="s">
        <v>3568</v>
      </c>
      <c r="B1239" s="15" t="s">
        <v>3569</v>
      </c>
      <c r="C1239" s="15">
        <v>130391.0</v>
      </c>
      <c r="D1239" s="15" t="str">
        <f>HubVN_ID</f>
        <v>LECVNLB</v>
      </c>
      <c r="E1239" s="15">
        <v>1.0</v>
      </c>
      <c r="F1239" s="15">
        <v>2.9</v>
      </c>
      <c r="G1239" s="16" t="s">
        <v>3570</v>
      </c>
      <c r="H1239" s="15" t="s">
        <v>32</v>
      </c>
      <c r="I1239" s="17">
        <v>5037500.0</v>
      </c>
      <c r="J1239" s="18">
        <v>44647.71388888889</v>
      </c>
      <c r="K1239" s="19">
        <v>44653.68541666667</v>
      </c>
      <c r="L1239" s="18">
        <v>44654.59305555555</v>
      </c>
      <c r="M1239" s="15"/>
      <c r="N1239" s="21" t="s">
        <v>33</v>
      </c>
      <c r="O1239" s="15">
        <v>0.0</v>
      </c>
      <c r="P1239" s="15" t="s">
        <v>34</v>
      </c>
      <c r="Q1239" s="22">
        <v>2.0</v>
      </c>
      <c r="R1239" s="23">
        <f>Enduser_Deliverytime-Order_Create_Time</f>
        <v>6.879166667</v>
      </c>
      <c r="S1239" s="23">
        <f>Enduser_Plan_Deliverytime-Order_Create_Time</f>
        <v>5.971527778</v>
      </c>
      <c r="T1239" s="23">
        <f>Enduser_Deliverytime-HubVN_Pickup_Time</f>
        <v>0.20625</v>
      </c>
      <c r="U1239" s="24">
        <f>HubVN_Receiving_Time-HubCN_Pickup_Time</f>
        <v>4.003472222</v>
      </c>
      <c r="V1239" s="24">
        <f>Plan_HubVN_Receiving_Time-Plan_HubCN_Pickup_Time</f>
        <v>1.504166667</v>
      </c>
      <c r="W1239" s="15" t="s">
        <v>120</v>
      </c>
      <c r="X1239" s="25" t="str">
        <f>IF(LEFT(Khu_Vực,4)="Quận","Quận","Huyện")</f>
        <v>Quận</v>
      </c>
      <c r="Y1239" s="25" t="str">
        <f>IFS(Grossweight&lt;=1,"A",AND(1&lt;Grossweight,Grossweight&lt;=2),"B",AND(2&lt;Grossweight,Grossweight&lt;=3),"C",AND(3&lt;Grossweight,Grossweight&lt;=4),"D",Grossweight&gt;=4,"E")</f>
        <v>C</v>
      </c>
      <c r="Z123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29000</v>
      </c>
      <c r="AA123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23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29000</v>
      </c>
      <c r="AC1239" s="26">
        <f>IF(Carrier_2="ECLogistics",0.167,IF(Carrier_2="LogExpress",0.139,0.104))</f>
        <v>0.167</v>
      </c>
    </row>
    <row r="1240" ht="15.75" customHeight="1">
      <c r="A1240" s="4" t="s">
        <v>3571</v>
      </c>
      <c r="B1240" s="4" t="s">
        <v>3572</v>
      </c>
      <c r="C1240" s="4">
        <v>130003.0</v>
      </c>
      <c r="D1240" s="4" t="str">
        <f>HubVN_ID</f>
        <v>LECVNLB</v>
      </c>
      <c r="E1240" s="4">
        <v>3.0</v>
      </c>
      <c r="F1240" s="4">
        <v>1.6</v>
      </c>
      <c r="G1240" s="5" t="s">
        <v>3573</v>
      </c>
      <c r="H1240" s="4" t="s">
        <v>32</v>
      </c>
      <c r="I1240" s="6">
        <v>57000.0</v>
      </c>
      <c r="J1240" s="7">
        <v>44648.24652777778</v>
      </c>
      <c r="K1240" s="8">
        <v>44653.419444444444</v>
      </c>
      <c r="L1240" s="7">
        <v>44653.71388888889</v>
      </c>
      <c r="M1240" s="4"/>
      <c r="N1240" s="9" t="s">
        <v>33</v>
      </c>
      <c r="O1240" s="4">
        <v>0.0</v>
      </c>
      <c r="P1240" s="4" t="s">
        <v>64</v>
      </c>
      <c r="Q1240" s="10">
        <v>3.0</v>
      </c>
      <c r="R1240" s="11">
        <f>Enduser_Deliverytime-Order_Create_Time</f>
        <v>5.467361111</v>
      </c>
      <c r="S1240" s="11">
        <f>Enduser_Plan_Deliverytime-Order_Create_Time</f>
        <v>5.172916667</v>
      </c>
      <c r="T1240" s="11">
        <f>Enduser_Deliverytime-HubVN_Pickup_Time</f>
        <v>0.1222222222</v>
      </c>
      <c r="U1240" s="12">
        <f>HubVN_Receiving_Time-HubCN_Pickup_Time</f>
        <v>3.50625</v>
      </c>
      <c r="V1240" s="12">
        <f>Plan_HubVN_Receiving_Time-Plan_HubCN_Pickup_Time</f>
        <v>3.000694444</v>
      </c>
      <c r="W1240" s="4" t="s">
        <v>124</v>
      </c>
      <c r="X1240" s="13" t="str">
        <f>IF(LEFT(Khu_Vực,4)="Quận","Quận","Huyện")</f>
        <v>Quận</v>
      </c>
      <c r="Y1240" s="13" t="str">
        <f>IFS(Grossweight&lt;=1,"A",AND(1&lt;Grossweight,Grossweight&lt;=2),"B",AND(2&lt;Grossweight,Grossweight&lt;=3),"C",AND(3&lt;Grossweight,Grossweight&lt;=4),"D",Grossweight&gt;=4,"E")</f>
        <v>B</v>
      </c>
      <c r="Z124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17600</v>
      </c>
      <c r="AA1240"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24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17600</v>
      </c>
      <c r="AC1240" s="14">
        <f>IF(Carrier_2="ECLogistics",0.167,IF(Carrier_2="LogExpress",0.139,0.104))</f>
        <v>0.104</v>
      </c>
    </row>
    <row r="1241" ht="15.75" customHeight="1">
      <c r="A1241" s="15" t="s">
        <v>3574</v>
      </c>
      <c r="B1241" s="15" t="s">
        <v>3575</v>
      </c>
      <c r="C1241" s="15">
        <v>130019.0</v>
      </c>
      <c r="D1241" s="15" t="str">
        <f>HubVN_ID</f>
        <v>LECVNLB</v>
      </c>
      <c r="E1241" s="15">
        <v>2.0</v>
      </c>
      <c r="F1241" s="15">
        <v>1.9</v>
      </c>
      <c r="G1241" s="16" t="s">
        <v>3576</v>
      </c>
      <c r="H1241" s="15" t="s">
        <v>32</v>
      </c>
      <c r="I1241" s="17">
        <v>313860.0</v>
      </c>
      <c r="J1241" s="18">
        <v>44650.54513888889</v>
      </c>
      <c r="K1241" s="19">
        <v>44653.65347222222</v>
      </c>
      <c r="L1241" s="18">
        <v>44654.71875</v>
      </c>
      <c r="M1241" s="15"/>
      <c r="N1241" s="21" t="s">
        <v>33</v>
      </c>
      <c r="O1241" s="15">
        <v>0.0</v>
      </c>
      <c r="P1241" s="15" t="s">
        <v>64</v>
      </c>
      <c r="Q1241" s="22">
        <v>3.0</v>
      </c>
      <c r="R1241" s="23">
        <f>Enduser_Deliverytime-Order_Create_Time</f>
        <v>4.173611111</v>
      </c>
      <c r="S1241" s="23">
        <f>Enduser_Plan_Deliverytime-Order_Create_Time</f>
        <v>3.108333333</v>
      </c>
      <c r="T1241" s="23">
        <f>Enduser_Deliverytime-HubVN_Pickup_Time</f>
        <v>0.08194444444</v>
      </c>
      <c r="U1241" s="24">
        <f>HubVN_Receiving_Time-HubCN_Pickup_Time</f>
        <v>1.834722222</v>
      </c>
      <c r="V1241" s="24">
        <f>Plan_HubVN_Receiving_Time-Plan_HubCN_Pickup_Time</f>
        <v>1.502083333</v>
      </c>
      <c r="W1241" s="15" t="s">
        <v>93</v>
      </c>
      <c r="X1241" s="25" t="str">
        <f>IF(LEFT(Khu_Vực,4)="Quận","Quận","Huyện")</f>
        <v>Quận</v>
      </c>
      <c r="Y1241" s="25" t="str">
        <f>IFS(Grossweight&lt;=1,"A",AND(1&lt;Grossweight,Grossweight&lt;=2),"B",AND(2&lt;Grossweight,Grossweight&lt;=3),"C",AND(3&lt;Grossweight,Grossweight&lt;=4),"D",Grossweight&gt;=4,"E")</f>
        <v>B</v>
      </c>
      <c r="Z124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20900</v>
      </c>
      <c r="AA1241"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24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20900</v>
      </c>
      <c r="AC1241" s="26">
        <f>IF(Carrier_2="ECLogistics",0.167,IF(Carrier_2="LogExpress",0.139,0.104))</f>
        <v>0.104</v>
      </c>
    </row>
    <row r="1242" ht="15.75" customHeight="1">
      <c r="A1242" s="4" t="s">
        <v>3577</v>
      </c>
      <c r="B1242" s="4" t="s">
        <v>3578</v>
      </c>
      <c r="C1242" s="4">
        <v>130442.0</v>
      </c>
      <c r="D1242" s="4" t="str">
        <f>HubVN_ID</f>
        <v>LECVNTL</v>
      </c>
      <c r="E1242" s="4">
        <v>1.0</v>
      </c>
      <c r="F1242" s="4">
        <v>4.0</v>
      </c>
      <c r="G1242" s="5" t="s">
        <v>3579</v>
      </c>
      <c r="H1242" s="4" t="s">
        <v>32</v>
      </c>
      <c r="I1242" s="6">
        <v>180950.0</v>
      </c>
      <c r="J1242" s="7">
        <v>44647.38263888889</v>
      </c>
      <c r="K1242" s="8">
        <v>44652.39722222222</v>
      </c>
      <c r="L1242" s="7">
        <v>44652.85486111111</v>
      </c>
      <c r="M1242" s="4"/>
      <c r="N1242" s="9" t="s">
        <v>33</v>
      </c>
      <c r="O1242" s="4">
        <v>0.0</v>
      </c>
      <c r="P1242" s="4" t="s">
        <v>34</v>
      </c>
      <c r="Q1242" s="10">
        <v>3.0</v>
      </c>
      <c r="R1242" s="11">
        <f>Enduser_Deliverytime-Order_Create_Time</f>
        <v>5.472222222</v>
      </c>
      <c r="S1242" s="11">
        <f>Enduser_Plan_Deliverytime-Order_Create_Time</f>
        <v>5.014583333</v>
      </c>
      <c r="T1242" s="11">
        <f>Enduser_Deliverytime-HubVN_Pickup_Time</f>
        <v>0.2479166667</v>
      </c>
      <c r="U1242" s="12">
        <f>HubVN_Receiving_Time-HubCN_Pickup_Time</f>
        <v>3.000694444</v>
      </c>
      <c r="V1242" s="12">
        <f>Plan_HubVN_Receiving_Time-Plan_HubCN_Pickup_Time</f>
        <v>1.504166667</v>
      </c>
      <c r="W1242" s="4" t="s">
        <v>49</v>
      </c>
      <c r="X1242" s="13" t="str">
        <f>IF(LEFT(Khu_Vực,4)="Quận","Quận","Huyện")</f>
        <v>Quận</v>
      </c>
      <c r="Y1242" s="13" t="str">
        <f>IFS(Grossweight&lt;=1,"A",AND(1&lt;Grossweight,Grossweight&lt;=2),"B",AND(2&lt;Grossweight,Grossweight&lt;=3),"C",AND(3&lt;Grossweight,Grossweight&lt;=4),"D",Grossweight&gt;=4,"E")</f>
        <v>D</v>
      </c>
      <c r="Z124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40000</v>
      </c>
      <c r="AA1242"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24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40000</v>
      </c>
      <c r="AC1242" s="14">
        <f>IF(Carrier_2="ECLogistics",0.167,IF(Carrier_2="LogExpress",0.139,0.104))</f>
        <v>0.167</v>
      </c>
    </row>
    <row r="1243" ht="15.75" customHeight="1">
      <c r="A1243" s="15" t="s">
        <v>3580</v>
      </c>
      <c r="B1243" s="15" t="s">
        <v>3581</v>
      </c>
      <c r="C1243" s="15">
        <v>130344.0</v>
      </c>
      <c r="D1243" s="15" t="str">
        <f>HubVN_ID</f>
        <v>LECVNHĐ</v>
      </c>
      <c r="E1243" s="15">
        <v>3.0</v>
      </c>
      <c r="F1243" s="15">
        <v>1.4</v>
      </c>
      <c r="G1243" s="16" t="s">
        <v>3582</v>
      </c>
      <c r="H1243" s="15" t="s">
        <v>32</v>
      </c>
      <c r="I1243" s="17">
        <v>15000.0</v>
      </c>
      <c r="J1243" s="18">
        <v>44649.61875</v>
      </c>
      <c r="K1243" s="19">
        <v>44654.45694444444</v>
      </c>
      <c r="L1243" s="18">
        <v>44655.45208333333</v>
      </c>
      <c r="M1243" s="15"/>
      <c r="N1243" s="21" t="s">
        <v>33</v>
      </c>
      <c r="O1243" s="15">
        <v>0.0</v>
      </c>
      <c r="P1243" s="15" t="s">
        <v>64</v>
      </c>
      <c r="Q1243" s="22">
        <v>3.0</v>
      </c>
      <c r="R1243" s="23">
        <f>Enduser_Deliverytime-Order_Create_Time</f>
        <v>5.833333333</v>
      </c>
      <c r="S1243" s="23">
        <f>Enduser_Plan_Deliverytime-Order_Create_Time</f>
        <v>4.838194444</v>
      </c>
      <c r="T1243" s="23">
        <f>Enduser_Deliverytime-HubVN_Pickup_Time</f>
        <v>0.08263888889</v>
      </c>
      <c r="U1243" s="24">
        <f>HubVN_Receiving_Time-HubCN_Pickup_Time</f>
        <v>5.002083333</v>
      </c>
      <c r="V1243" s="24">
        <f>Plan_HubVN_Receiving_Time-Plan_HubCN_Pickup_Time</f>
        <v>3.002083333</v>
      </c>
      <c r="W1243" s="15" t="s">
        <v>137</v>
      </c>
      <c r="X1243" s="25" t="str">
        <f>IF(LEFT(Khu_Vực,4)="Quận","Quận","Huyện")</f>
        <v>Quận</v>
      </c>
      <c r="Y1243" s="25" t="str">
        <f>IFS(Grossweight&lt;=1,"A",AND(1&lt;Grossweight,Grossweight&lt;=2),"B",AND(2&lt;Grossweight,Grossweight&lt;=3),"C",AND(3&lt;Grossweight,Grossweight&lt;=4),"D",Grossweight&gt;=4,"E")</f>
        <v>B</v>
      </c>
      <c r="Z124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15400</v>
      </c>
      <c r="AA1243"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24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15400</v>
      </c>
      <c r="AC1243" s="26">
        <f>IF(Carrier_2="ECLogistics",0.167,IF(Carrier_2="LogExpress",0.139,0.104))</f>
        <v>0.104</v>
      </c>
    </row>
    <row r="1244" ht="15.75" customHeight="1">
      <c r="A1244" s="4" t="s">
        <v>3583</v>
      </c>
      <c r="B1244" s="4" t="s">
        <v>3584</v>
      </c>
      <c r="C1244" s="4">
        <v>130353.0</v>
      </c>
      <c r="D1244" s="4" t="str">
        <f>HubVN_ID</f>
        <v>LECVNLB</v>
      </c>
      <c r="E1244" s="4">
        <v>5.0</v>
      </c>
      <c r="F1244" s="4">
        <v>3.0</v>
      </c>
      <c r="G1244" s="5" t="s">
        <v>3585</v>
      </c>
      <c r="H1244" s="4" t="s">
        <v>53</v>
      </c>
      <c r="I1244" s="6">
        <v>0.0</v>
      </c>
      <c r="J1244" s="7">
        <v>44649.84027777778</v>
      </c>
      <c r="K1244" s="8">
        <v>44655.481944444444</v>
      </c>
      <c r="L1244" s="7">
        <v>44655.756944444445</v>
      </c>
      <c r="M1244" s="4"/>
      <c r="N1244" s="9" t="s">
        <v>33</v>
      </c>
      <c r="O1244" s="4">
        <v>0.0</v>
      </c>
      <c r="P1244" s="4" t="s">
        <v>40</v>
      </c>
      <c r="Q1244" s="10">
        <v>3.0</v>
      </c>
      <c r="R1244" s="11">
        <f>Enduser_Deliverytime-Order_Create_Time</f>
        <v>5.916666667</v>
      </c>
      <c r="S1244" s="11">
        <f>Enduser_Plan_Deliverytime-Order_Create_Time</f>
        <v>5.641666667</v>
      </c>
      <c r="T1244" s="11">
        <f>Enduser_Deliverytime-HubVN_Pickup_Time</f>
        <v>0.1444444444</v>
      </c>
      <c r="U1244" s="12">
        <f>HubVN_Receiving_Time-HubCN_Pickup_Time</f>
        <v>3.004166667</v>
      </c>
      <c r="V1244" s="12">
        <f>Plan_HubVN_Receiving_Time-Plan_HubCN_Pickup_Time</f>
        <v>1.504861111</v>
      </c>
      <c r="W1244" s="4" t="s">
        <v>787</v>
      </c>
      <c r="X1244" s="13" t="str">
        <f>IF(LEFT(Khu_Vực,4)="Quận","Quận","Huyện")</f>
        <v>Huyện</v>
      </c>
      <c r="Y1244" s="13" t="str">
        <f>IFS(Grossweight&lt;=1,"A",AND(1&lt;Grossweight,Grossweight&lt;=2),"B",AND(2&lt;Grossweight,Grossweight&lt;=3),"C",AND(3&lt;Grossweight,Grossweight&lt;=4),"D",Grossweight&gt;=4,"E")</f>
        <v>C</v>
      </c>
      <c r="Z124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75000</v>
      </c>
      <c r="AA124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24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30000</v>
      </c>
      <c r="AC1244" s="14">
        <f>IF(Carrier_2="ECLogistics",0.167,IF(Carrier_2="LogExpress",0.139,0.104))</f>
        <v>0.167</v>
      </c>
    </row>
    <row r="1245" ht="15.75" customHeight="1">
      <c r="A1245" s="15" t="s">
        <v>3586</v>
      </c>
      <c r="B1245" s="15" t="s">
        <v>3587</v>
      </c>
      <c r="C1245" s="15">
        <v>130197.0</v>
      </c>
      <c r="D1245" s="15" t="str">
        <f>HubVN_ID</f>
        <v>LECVNLB</v>
      </c>
      <c r="E1245" s="15">
        <v>1.0</v>
      </c>
      <c r="F1245" s="15">
        <v>1.1</v>
      </c>
      <c r="G1245" s="16" t="s">
        <v>3588</v>
      </c>
      <c r="H1245" s="15" t="s">
        <v>32</v>
      </c>
      <c r="I1245" s="17">
        <v>73000.0</v>
      </c>
      <c r="J1245" s="18">
        <v>44644.75</v>
      </c>
      <c r="K1245" s="19">
        <v>44651.42361111111</v>
      </c>
      <c r="L1245" s="18">
        <v>44652.42986111111</v>
      </c>
      <c r="M1245" s="15"/>
      <c r="N1245" s="21" t="s">
        <v>33</v>
      </c>
      <c r="O1245" s="15">
        <v>0.0</v>
      </c>
      <c r="P1245" s="15" t="s">
        <v>64</v>
      </c>
      <c r="Q1245" s="22">
        <v>1.0</v>
      </c>
      <c r="R1245" s="23">
        <f>Enduser_Deliverytime-Order_Create_Time</f>
        <v>7.679861111</v>
      </c>
      <c r="S1245" s="23">
        <f>Enduser_Plan_Deliverytime-Order_Create_Time</f>
        <v>6.673611111</v>
      </c>
      <c r="T1245" s="23">
        <f>Enduser_Deliverytime-HubVN_Pickup_Time</f>
        <v>0.07986111111</v>
      </c>
      <c r="U1245" s="24">
        <f>HubVN_Receiving_Time-HubCN_Pickup_Time</f>
        <v>3.000694444</v>
      </c>
      <c r="V1245" s="24">
        <f>Plan_HubVN_Receiving_Time-Plan_HubCN_Pickup_Time</f>
        <v>2.004166667</v>
      </c>
      <c r="W1245" s="15" t="s">
        <v>93</v>
      </c>
      <c r="X1245" s="25" t="str">
        <f>IF(LEFT(Khu_Vực,4)="Quận","Quận","Huyện")</f>
        <v>Quận</v>
      </c>
      <c r="Y1245" s="25" t="str">
        <f>IFS(Grossweight&lt;=1,"A",AND(1&lt;Grossweight,Grossweight&lt;=2),"B",AND(2&lt;Grossweight,Grossweight&lt;=3),"C",AND(3&lt;Grossweight,Grossweight&lt;=4),"D",Grossweight&gt;=4,"E")</f>
        <v>B</v>
      </c>
      <c r="Z124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12100</v>
      </c>
      <c r="AA1245"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24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12100</v>
      </c>
      <c r="AC1245" s="26">
        <f>IF(Carrier_2="ECLogistics",0.167,IF(Carrier_2="LogExpress",0.139,0.104))</f>
        <v>0.104</v>
      </c>
    </row>
    <row r="1246" ht="15.75" customHeight="1">
      <c r="A1246" s="4" t="s">
        <v>3589</v>
      </c>
      <c r="B1246" s="4" t="s">
        <v>1270</v>
      </c>
      <c r="C1246" s="4">
        <v>130344.0</v>
      </c>
      <c r="D1246" s="4" t="str">
        <f>HubVN_ID</f>
        <v>LECVNTL</v>
      </c>
      <c r="E1246" s="4">
        <v>3.0</v>
      </c>
      <c r="F1246" s="4">
        <v>2.5</v>
      </c>
      <c r="G1246" s="5" t="s">
        <v>3590</v>
      </c>
      <c r="H1246" s="4" t="s">
        <v>32</v>
      </c>
      <c r="I1246" s="6">
        <v>136400.0</v>
      </c>
      <c r="J1246" s="7">
        <v>44646.65069444444</v>
      </c>
      <c r="K1246" s="8">
        <v>44654.384722222225</v>
      </c>
      <c r="L1246" s="7">
        <v>44654.86388888889</v>
      </c>
      <c r="M1246" s="4"/>
      <c r="N1246" s="9" t="s">
        <v>33</v>
      </c>
      <c r="O1246" s="4">
        <v>0.0</v>
      </c>
      <c r="P1246" s="4" t="s">
        <v>34</v>
      </c>
      <c r="Q1246" s="10">
        <v>1.0</v>
      </c>
      <c r="R1246" s="11">
        <f>Enduser_Deliverytime-Order_Create_Time</f>
        <v>8.213194444</v>
      </c>
      <c r="S1246" s="11">
        <f>Enduser_Plan_Deliverytime-Order_Create_Time</f>
        <v>7.734027778</v>
      </c>
      <c r="T1246" s="11">
        <f>Enduser_Deliverytime-HubVN_Pickup_Time</f>
        <v>0.24375</v>
      </c>
      <c r="U1246" s="12">
        <f>HubVN_Receiving_Time-HubCN_Pickup_Time</f>
        <v>3.50625</v>
      </c>
      <c r="V1246" s="12">
        <f>Plan_HubVN_Receiving_Time-Plan_HubCN_Pickup_Time</f>
        <v>1.50625</v>
      </c>
      <c r="W1246" s="4" t="s">
        <v>41</v>
      </c>
      <c r="X1246" s="13" t="str">
        <f>IF(LEFT(Khu_Vực,4)="Quận","Quận","Huyện")</f>
        <v>Huyện</v>
      </c>
      <c r="Y1246" s="13" t="str">
        <f>IFS(Grossweight&lt;=1,"A",AND(1&lt;Grossweight,Grossweight&lt;=2),"B",AND(2&lt;Grossweight,Grossweight&lt;=3),"C",AND(3&lt;Grossweight,Grossweight&lt;=4),"D",Grossweight&gt;=4,"E")</f>
        <v>C</v>
      </c>
      <c r="Z124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25000</v>
      </c>
      <c r="AA124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24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25000</v>
      </c>
      <c r="AC1246" s="14">
        <f>IF(Carrier_2="ECLogistics",0.167,IF(Carrier_2="LogExpress",0.139,0.104))</f>
        <v>0.167</v>
      </c>
    </row>
    <row r="1247" ht="15.75" customHeight="1">
      <c r="A1247" s="15" t="s">
        <v>3591</v>
      </c>
      <c r="B1247" s="15" t="s">
        <v>3592</v>
      </c>
      <c r="C1247" s="15">
        <v>130043.0</v>
      </c>
      <c r="D1247" s="15" t="str">
        <f>HubVN_ID</f>
        <v>LECVNLB</v>
      </c>
      <c r="E1247" s="15">
        <v>4.0</v>
      </c>
      <c r="F1247" s="15">
        <v>1.5</v>
      </c>
      <c r="G1247" s="16" t="s">
        <v>3593</v>
      </c>
      <c r="H1247" s="15" t="s">
        <v>32</v>
      </c>
      <c r="I1247" s="17">
        <v>27500.0</v>
      </c>
      <c r="J1247" s="18">
        <v>44648.322222222225</v>
      </c>
      <c r="K1247" s="19">
        <v>44653.51458333333</v>
      </c>
      <c r="L1247" s="18">
        <v>44653.805555555555</v>
      </c>
      <c r="M1247" s="15"/>
      <c r="N1247" s="21" t="s">
        <v>33</v>
      </c>
      <c r="O1247" s="15">
        <v>0.0</v>
      </c>
      <c r="P1247" s="15" t="s">
        <v>40</v>
      </c>
      <c r="Q1247" s="22">
        <v>3.0</v>
      </c>
      <c r="R1247" s="23">
        <f>Enduser_Deliverytime-Order_Create_Time</f>
        <v>5.483333333</v>
      </c>
      <c r="S1247" s="23">
        <f>Enduser_Plan_Deliverytime-Order_Create_Time</f>
        <v>5.192361111</v>
      </c>
      <c r="T1247" s="23">
        <f>Enduser_Deliverytime-HubVN_Pickup_Time</f>
        <v>0.16875</v>
      </c>
      <c r="U1247" s="24">
        <f>HubVN_Receiving_Time-HubCN_Pickup_Time</f>
        <v>3.501388889</v>
      </c>
      <c r="V1247" s="24">
        <f>Plan_HubVN_Receiving_Time-Plan_HubCN_Pickup_Time</f>
        <v>1.502777778</v>
      </c>
      <c r="W1247" s="15" t="s">
        <v>679</v>
      </c>
      <c r="X1247" s="25" t="str">
        <f>IF(LEFT(Khu_Vực,4)="Quận","Quận","Huyện")</f>
        <v>Huyện</v>
      </c>
      <c r="Y1247" s="25" t="str">
        <f>IFS(Grossweight&lt;=1,"A",AND(1&lt;Grossweight,Grossweight&lt;=2),"B",AND(2&lt;Grossweight,Grossweight&lt;=3),"C",AND(3&lt;Grossweight,Grossweight&lt;=4),"D",Grossweight&gt;=4,"E")</f>
        <v>B</v>
      </c>
      <c r="Z124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37500</v>
      </c>
      <c r="AA1247"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24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15000</v>
      </c>
      <c r="AC1247" s="26">
        <f>IF(Carrier_2="ECLogistics",0.167,IF(Carrier_2="LogExpress",0.139,0.104))</f>
        <v>0.167</v>
      </c>
    </row>
    <row r="1248" ht="15.75" customHeight="1">
      <c r="A1248" s="4" t="s">
        <v>3594</v>
      </c>
      <c r="B1248" s="4" t="s">
        <v>3595</v>
      </c>
      <c r="C1248" s="4">
        <v>130018.0</v>
      </c>
      <c r="D1248" s="4" t="str">
        <f>HubVN_ID</f>
        <v>LECVNHĐ</v>
      </c>
      <c r="E1248" s="4">
        <v>5.0</v>
      </c>
      <c r="F1248" s="4">
        <v>1.7</v>
      </c>
      <c r="G1248" s="5" t="s">
        <v>3596</v>
      </c>
      <c r="H1248" s="4" t="s">
        <v>32</v>
      </c>
      <c r="I1248" s="6">
        <v>30500.0</v>
      </c>
      <c r="J1248" s="7">
        <v>44647.86111111111</v>
      </c>
      <c r="K1248" s="8">
        <v>44652.45416666667</v>
      </c>
      <c r="L1248" s="7">
        <v>44653.481944444444</v>
      </c>
      <c r="M1248" s="4"/>
      <c r="N1248" s="9" t="s">
        <v>33</v>
      </c>
      <c r="O1248" s="4">
        <v>0.0</v>
      </c>
      <c r="P1248" s="4" t="s">
        <v>40</v>
      </c>
      <c r="Q1248" s="10">
        <v>3.0</v>
      </c>
      <c r="R1248" s="11">
        <f>Enduser_Deliverytime-Order_Create_Time</f>
        <v>5.620833333</v>
      </c>
      <c r="S1248" s="11">
        <f>Enduser_Plan_Deliverytime-Order_Create_Time</f>
        <v>4.593055556</v>
      </c>
      <c r="T1248" s="11">
        <f>Enduser_Deliverytime-HubVN_Pickup_Time</f>
        <v>0.11875</v>
      </c>
      <c r="U1248" s="12">
        <f>HubVN_Receiving_Time-HubCN_Pickup_Time</f>
        <v>2.002777778</v>
      </c>
      <c r="V1248" s="12">
        <f>Plan_HubVN_Receiving_Time-Plan_HubCN_Pickup_Time</f>
        <v>1.500694444</v>
      </c>
      <c r="W1248" s="4" t="s">
        <v>45</v>
      </c>
      <c r="X1248" s="13" t="str">
        <f>IF(LEFT(Khu_Vực,4)="Quận","Quận","Huyện")</f>
        <v>Quận</v>
      </c>
      <c r="Y1248" s="13" t="str">
        <f>IFS(Grossweight&lt;=1,"A",AND(1&lt;Grossweight,Grossweight&lt;=2),"B",AND(2&lt;Grossweight,Grossweight&lt;=3),"C",AND(3&lt;Grossweight,Grossweight&lt;=4),"D",Grossweight&gt;=4,"E")</f>
        <v>B</v>
      </c>
      <c r="Z124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34000</v>
      </c>
      <c r="AA1248"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24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18700</v>
      </c>
      <c r="AC1248" s="14">
        <f>IF(Carrier_2="ECLogistics",0.167,IF(Carrier_2="LogExpress",0.139,0.104))</f>
        <v>0.104</v>
      </c>
    </row>
    <row r="1249" ht="15.75" customHeight="1">
      <c r="A1249" s="15" t="s">
        <v>3597</v>
      </c>
      <c r="B1249" s="15" t="s">
        <v>2601</v>
      </c>
      <c r="C1249" s="15">
        <v>130342.0</v>
      </c>
      <c r="D1249" s="15" t="str">
        <f>HubVN_ID</f>
        <v>LECVNLB</v>
      </c>
      <c r="E1249" s="15">
        <v>5.0</v>
      </c>
      <c r="F1249" s="15">
        <v>2.0</v>
      </c>
      <c r="G1249" s="16" t="s">
        <v>3598</v>
      </c>
      <c r="H1249" s="15" t="s">
        <v>32</v>
      </c>
      <c r="I1249" s="17">
        <v>620000.0</v>
      </c>
      <c r="J1249" s="18">
        <v>44648.873611111114</v>
      </c>
      <c r="K1249" s="19">
        <v>44653.774305555555</v>
      </c>
      <c r="L1249" s="18">
        <v>44653.73333333333</v>
      </c>
      <c r="M1249" s="15"/>
      <c r="N1249" s="21" t="s">
        <v>33</v>
      </c>
      <c r="O1249" s="15">
        <v>0.0</v>
      </c>
      <c r="P1249" s="15" t="s">
        <v>64</v>
      </c>
      <c r="Q1249" s="22">
        <v>3.0</v>
      </c>
      <c r="R1249" s="23">
        <f>Enduser_Deliverytime-Order_Create_Time</f>
        <v>4.859722222</v>
      </c>
      <c r="S1249" s="23">
        <f>Enduser_Plan_Deliverytime-Order_Create_Time</f>
        <v>4.900694444</v>
      </c>
      <c r="T1249" s="23">
        <f>Enduser_Deliverytime-HubVN_Pickup_Time</f>
        <v>0.1201388889</v>
      </c>
      <c r="U1249" s="24">
        <f>HubVN_Receiving_Time-HubCN_Pickup_Time</f>
        <v>4.00625</v>
      </c>
      <c r="V1249" s="24">
        <f>Plan_HubVN_Receiving_Time-Plan_HubCN_Pickup_Time</f>
        <v>3.505555556</v>
      </c>
      <c r="W1249" s="15" t="s">
        <v>679</v>
      </c>
      <c r="X1249" s="25" t="str">
        <f>IF(LEFT(Khu_Vực,4)="Quận","Quận","Huyện")</f>
        <v>Huyện</v>
      </c>
      <c r="Y1249" s="25" t="str">
        <f>IFS(Grossweight&lt;=1,"A",AND(1&lt;Grossweight,Grossweight&lt;=2),"B",AND(2&lt;Grossweight,Grossweight&lt;=3),"C",AND(3&lt;Grossweight,Grossweight&lt;=4),"D",Grossweight&gt;=4,"E")</f>
        <v>B</v>
      </c>
      <c r="Z124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22000</v>
      </c>
      <c r="AA124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24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1249" s="26">
        <f>IF(Carrier_2="ECLogistics",0.167,IF(Carrier_2="LogExpress",0.139,0.104))</f>
        <v>0.167</v>
      </c>
    </row>
    <row r="1250" ht="15.75" customHeight="1">
      <c r="A1250" s="4" t="s">
        <v>3599</v>
      </c>
      <c r="B1250" s="4" t="s">
        <v>1081</v>
      </c>
      <c r="C1250" s="4">
        <v>130158.0</v>
      </c>
      <c r="D1250" s="4" t="str">
        <f>HubVN_ID</f>
        <v>LECVNLB</v>
      </c>
      <c r="E1250" s="4">
        <v>3.0</v>
      </c>
      <c r="F1250" s="4">
        <v>1.3</v>
      </c>
      <c r="G1250" s="5" t="s">
        <v>3600</v>
      </c>
      <c r="H1250" s="4" t="s">
        <v>32</v>
      </c>
      <c r="I1250" s="6">
        <v>253000.0</v>
      </c>
      <c r="J1250" s="7">
        <v>44650.54652777778</v>
      </c>
      <c r="K1250" s="8">
        <v>44653.68194444444</v>
      </c>
      <c r="L1250" s="7">
        <v>44654.71388888889</v>
      </c>
      <c r="M1250" s="4"/>
      <c r="N1250" s="9" t="s">
        <v>33</v>
      </c>
      <c r="O1250" s="4">
        <v>0.0</v>
      </c>
      <c r="P1250" s="4" t="s">
        <v>64</v>
      </c>
      <c r="Q1250" s="10">
        <v>3.0</v>
      </c>
      <c r="R1250" s="11">
        <f>Enduser_Deliverytime-Order_Create_Time</f>
        <v>4.167361111</v>
      </c>
      <c r="S1250" s="11">
        <f>Enduser_Plan_Deliverytime-Order_Create_Time</f>
        <v>3.135416667</v>
      </c>
      <c r="T1250" s="11">
        <f>Enduser_Deliverytime-HubVN_Pickup_Time</f>
        <v>0.07708333333</v>
      </c>
      <c r="U1250" s="12">
        <f>HubVN_Receiving_Time-HubCN_Pickup_Time</f>
        <v>1.836111111</v>
      </c>
      <c r="V1250" s="12">
        <f>Plan_HubVN_Receiving_Time-Plan_HubCN_Pickup_Time</f>
        <v>3.504861111</v>
      </c>
      <c r="W1250" s="4" t="s">
        <v>120</v>
      </c>
      <c r="X1250" s="13" t="str">
        <f>IF(LEFT(Khu_Vực,4)="Quận","Quận","Huyện")</f>
        <v>Quận</v>
      </c>
      <c r="Y1250" s="13" t="str">
        <f>IFS(Grossweight&lt;=1,"A",AND(1&lt;Grossweight,Grossweight&lt;=2),"B",AND(2&lt;Grossweight,Grossweight&lt;=3),"C",AND(3&lt;Grossweight,Grossweight&lt;=4),"D",Grossweight&gt;=4,"E")</f>
        <v>B</v>
      </c>
      <c r="Z125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14300</v>
      </c>
      <c r="AA1250"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25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14300</v>
      </c>
      <c r="AC1250" s="14">
        <f>IF(Carrier_2="ECLogistics",0.167,IF(Carrier_2="LogExpress",0.139,0.104))</f>
        <v>0.104</v>
      </c>
    </row>
    <row r="1251" ht="15.75" customHeight="1">
      <c r="A1251" s="15" t="s">
        <v>3601</v>
      </c>
      <c r="B1251" s="15" t="s">
        <v>3602</v>
      </c>
      <c r="C1251" s="15">
        <v>130074.0</v>
      </c>
      <c r="D1251" s="15" t="str">
        <f>HubVN_ID</f>
        <v>LECVNLB</v>
      </c>
      <c r="E1251" s="15">
        <v>2.0</v>
      </c>
      <c r="F1251" s="15">
        <v>3.7</v>
      </c>
      <c r="G1251" s="16" t="s">
        <v>3603</v>
      </c>
      <c r="H1251" s="15" t="s">
        <v>32</v>
      </c>
      <c r="I1251" s="17">
        <v>151800.0</v>
      </c>
      <c r="J1251" s="18">
        <v>44650.76597222222</v>
      </c>
      <c r="K1251" s="19">
        <v>44655.46319444444</v>
      </c>
      <c r="L1251" s="18">
        <v>44655.80138888889</v>
      </c>
      <c r="M1251" s="15"/>
      <c r="N1251" s="21" t="s">
        <v>33</v>
      </c>
      <c r="O1251" s="15">
        <v>0.0</v>
      </c>
      <c r="P1251" s="15" t="s">
        <v>40</v>
      </c>
      <c r="Q1251" s="22">
        <v>3.0</v>
      </c>
      <c r="R1251" s="23">
        <f>Enduser_Deliverytime-Order_Create_Time</f>
        <v>5.035416667</v>
      </c>
      <c r="S1251" s="23">
        <f>Enduser_Plan_Deliverytime-Order_Create_Time</f>
        <v>4.697222222</v>
      </c>
      <c r="T1251" s="23">
        <f>Enduser_Deliverytime-HubVN_Pickup_Time</f>
        <v>0.1694444444</v>
      </c>
      <c r="U1251" s="24">
        <f>HubVN_Receiving_Time-HubCN_Pickup_Time</f>
        <v>2.502083333</v>
      </c>
      <c r="V1251" s="24">
        <f>Plan_HubVN_Receiving_Time-Plan_HubCN_Pickup_Time</f>
        <v>3.000694444</v>
      </c>
      <c r="W1251" s="15" t="s">
        <v>787</v>
      </c>
      <c r="X1251" s="25" t="str">
        <f>IF(LEFT(Khu_Vực,4)="Quận","Quận","Huyện")</f>
        <v>Huyện</v>
      </c>
      <c r="Y1251" s="25" t="str">
        <f>IFS(Grossweight&lt;=1,"A",AND(1&lt;Grossweight,Grossweight&lt;=2),"B",AND(2&lt;Grossweight,Grossweight&lt;=3),"C",AND(3&lt;Grossweight,Grossweight&lt;=4),"D",Grossweight&gt;=4,"E")</f>
        <v>D</v>
      </c>
      <c r="Z125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80000</v>
      </c>
      <c r="AA125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25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37000</v>
      </c>
      <c r="AC1251" s="26">
        <f>IF(Carrier_2="ECLogistics",0.167,IF(Carrier_2="LogExpress",0.139,0.104))</f>
        <v>0.167</v>
      </c>
    </row>
    <row r="1252" ht="15.75" customHeight="1">
      <c r="A1252" s="4" t="s">
        <v>3604</v>
      </c>
      <c r="B1252" s="4" t="s">
        <v>3605</v>
      </c>
      <c r="C1252" s="4">
        <v>130391.0</v>
      </c>
      <c r="D1252" s="4" t="str">
        <f>HubVN_ID</f>
        <v>LECVNLB</v>
      </c>
      <c r="E1252" s="4">
        <v>2.0</v>
      </c>
      <c r="F1252" s="4">
        <v>4.1</v>
      </c>
      <c r="G1252" s="5" t="s">
        <v>3606</v>
      </c>
      <c r="H1252" s="4" t="s">
        <v>32</v>
      </c>
      <c r="I1252" s="6">
        <v>650000.0</v>
      </c>
      <c r="J1252" s="7">
        <v>44649.84027777778</v>
      </c>
      <c r="K1252" s="8">
        <v>44654.64861111111</v>
      </c>
      <c r="L1252" s="7">
        <v>44655.76180555556</v>
      </c>
      <c r="M1252" s="4"/>
      <c r="N1252" s="9" t="s">
        <v>33</v>
      </c>
      <c r="O1252" s="4">
        <v>0.0</v>
      </c>
      <c r="P1252" s="4" t="s">
        <v>40</v>
      </c>
      <c r="Q1252" s="10">
        <v>3.0</v>
      </c>
      <c r="R1252" s="11">
        <f>Enduser_Deliverytime-Order_Create_Time</f>
        <v>5.921527778</v>
      </c>
      <c r="S1252" s="11">
        <f>Enduser_Plan_Deliverytime-Order_Create_Time</f>
        <v>4.808333333</v>
      </c>
      <c r="T1252" s="11">
        <f>Enduser_Deliverytime-HubVN_Pickup_Time</f>
        <v>0.1486111111</v>
      </c>
      <c r="U1252" s="12">
        <f>HubVN_Receiving_Time-HubCN_Pickup_Time</f>
        <v>3.003472222</v>
      </c>
      <c r="V1252" s="12">
        <f>Plan_HubVN_Receiving_Time-Plan_HubCN_Pickup_Time</f>
        <v>1.500694444</v>
      </c>
      <c r="W1252" s="4" t="s">
        <v>57</v>
      </c>
      <c r="X1252" s="13" t="str">
        <f>IF(LEFT(Khu_Vực,4)="Quận","Quận","Huyện")</f>
        <v>Quận</v>
      </c>
      <c r="Y1252" s="13" t="str">
        <f>IFS(Grossweight&lt;=1,"A",AND(1&lt;Grossweight,Grossweight&lt;=2),"B",AND(2&lt;Grossweight,Grossweight&lt;=3),"C",AND(3&lt;Grossweight,Grossweight&lt;=4),"D",Grossweight&gt;=4,"E")</f>
        <v>E</v>
      </c>
      <c r="Z125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62750</v>
      </c>
      <c r="AA1252"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25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41000</v>
      </c>
      <c r="AC1252" s="14">
        <f>IF(Carrier_2="ECLogistics",0.167,IF(Carrier_2="LogExpress",0.139,0.104))</f>
        <v>0.167</v>
      </c>
    </row>
    <row r="1253" ht="15.75" customHeight="1">
      <c r="A1253" s="15" t="s">
        <v>3607</v>
      </c>
      <c r="B1253" s="15" t="s">
        <v>3608</v>
      </c>
      <c r="C1253" s="15">
        <v>130400.0</v>
      </c>
      <c r="D1253" s="15" t="str">
        <f>HubVN_ID</f>
        <v>LECVNTL</v>
      </c>
      <c r="E1253" s="15">
        <v>2.0</v>
      </c>
      <c r="F1253" s="15">
        <v>2.9</v>
      </c>
      <c r="G1253" s="16" t="s">
        <v>3609</v>
      </c>
      <c r="H1253" s="15" t="s">
        <v>32</v>
      </c>
      <c r="I1253" s="17">
        <v>65800.0</v>
      </c>
      <c r="J1253" s="18">
        <v>44650.364583333336</v>
      </c>
      <c r="K1253" s="19">
        <v>44655.40138888889</v>
      </c>
      <c r="L1253" s="18">
        <v>44655.80694444444</v>
      </c>
      <c r="M1253" s="15"/>
      <c r="N1253" s="21" t="s">
        <v>33</v>
      </c>
      <c r="O1253" s="15">
        <v>0.0</v>
      </c>
      <c r="P1253" s="15" t="s">
        <v>40</v>
      </c>
      <c r="Q1253" s="22">
        <v>3.0</v>
      </c>
      <c r="R1253" s="23">
        <f>Enduser_Deliverytime-Order_Create_Time</f>
        <v>5.442361111</v>
      </c>
      <c r="S1253" s="23">
        <f>Enduser_Plan_Deliverytime-Order_Create_Time</f>
        <v>5.036805556</v>
      </c>
      <c r="T1253" s="23">
        <f>Enduser_Deliverytime-HubVN_Pickup_Time</f>
        <v>0.1673611111</v>
      </c>
      <c r="U1253" s="24">
        <f>HubVN_Receiving_Time-HubCN_Pickup_Time</f>
        <v>3.002083333</v>
      </c>
      <c r="V1253" s="24">
        <f>Plan_HubVN_Receiving_Time-Plan_HubCN_Pickup_Time</f>
        <v>2.00625</v>
      </c>
      <c r="W1253" s="15" t="s">
        <v>49</v>
      </c>
      <c r="X1253" s="25" t="str">
        <f>IF(LEFT(Khu_Vực,4)="Quận","Quận","Huyện")</f>
        <v>Quận</v>
      </c>
      <c r="Y1253" s="25" t="str">
        <f>IFS(Grossweight&lt;=1,"A",AND(1&lt;Grossweight,Grossweight&lt;=2),"B",AND(2&lt;Grossweight,Grossweight&lt;=3),"C",AND(3&lt;Grossweight,Grossweight&lt;=4),"D",Grossweight&gt;=4,"E")</f>
        <v>C</v>
      </c>
      <c r="Z125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58000</v>
      </c>
      <c r="AA125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25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29000</v>
      </c>
      <c r="AC1253" s="26">
        <f>IF(Carrier_2="ECLogistics",0.167,IF(Carrier_2="LogExpress",0.139,0.104))</f>
        <v>0.167</v>
      </c>
    </row>
    <row r="1254" ht="15.75" customHeight="1">
      <c r="A1254" s="4" t="s">
        <v>3610</v>
      </c>
      <c r="B1254" s="4" t="s">
        <v>3611</v>
      </c>
      <c r="C1254" s="4">
        <v>130399.0</v>
      </c>
      <c r="D1254" s="4" t="str">
        <f>HubVN_ID</f>
        <v>LECVNTL</v>
      </c>
      <c r="E1254" s="4">
        <v>2.0</v>
      </c>
      <c r="F1254" s="4">
        <v>0.2</v>
      </c>
      <c r="G1254" s="5" t="s">
        <v>3612</v>
      </c>
      <c r="H1254" s="4" t="s">
        <v>32</v>
      </c>
      <c r="I1254" s="6">
        <v>56500.0</v>
      </c>
      <c r="J1254" s="7">
        <v>44649.614583333336</v>
      </c>
      <c r="K1254" s="8">
        <v>44654.40972222222</v>
      </c>
      <c r="L1254" s="7">
        <v>44655.44513888889</v>
      </c>
      <c r="M1254" s="4"/>
      <c r="N1254" s="9" t="s">
        <v>33</v>
      </c>
      <c r="O1254" s="4">
        <v>0.0</v>
      </c>
      <c r="P1254" s="4" t="s">
        <v>64</v>
      </c>
      <c r="Q1254" s="10">
        <v>3.0</v>
      </c>
      <c r="R1254" s="11">
        <f>Enduser_Deliverytime-Order_Create_Time</f>
        <v>5.830555556</v>
      </c>
      <c r="S1254" s="11">
        <f>Enduser_Plan_Deliverytime-Order_Create_Time</f>
        <v>4.795138889</v>
      </c>
      <c r="T1254" s="11">
        <f>Enduser_Deliverytime-HubVN_Pickup_Time</f>
        <v>0.07847222222</v>
      </c>
      <c r="U1254" s="12">
        <f>HubVN_Receiving_Time-HubCN_Pickup_Time</f>
        <v>5.002777778</v>
      </c>
      <c r="V1254" s="12">
        <f>Plan_HubVN_Receiving_Time-Plan_HubCN_Pickup_Time</f>
        <v>3.004861111</v>
      </c>
      <c r="W1254" s="4" t="s">
        <v>49</v>
      </c>
      <c r="X1254" s="13" t="str">
        <f>IF(LEFT(Khu_Vực,4)="Quận","Quận","Huyện")</f>
        <v>Quận</v>
      </c>
      <c r="Y1254" s="13" t="str">
        <f>IFS(Grossweight&lt;=1,"A",AND(1&lt;Grossweight,Grossweight&lt;=2),"B",AND(2&lt;Grossweight,Grossweight&lt;=3),"C",AND(3&lt;Grossweight,Grossweight&lt;=4),"D",Grossweight&gt;=4,"E")</f>
        <v>A</v>
      </c>
      <c r="Z125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2200</v>
      </c>
      <c r="AA1254"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25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v>
      </c>
      <c r="AC1254" s="14">
        <f>IF(Carrier_2="ECLogistics",0.167,IF(Carrier_2="LogExpress",0.139,0.104))</f>
        <v>0.139</v>
      </c>
    </row>
    <row r="1255" ht="15.75" customHeight="1">
      <c r="A1255" s="15" t="s">
        <v>3613</v>
      </c>
      <c r="B1255" s="15" t="s">
        <v>574</v>
      </c>
      <c r="C1255" s="15">
        <v>130324.0</v>
      </c>
      <c r="D1255" s="15" t="str">
        <f>HubVN_ID</f>
        <v>LECVNLB</v>
      </c>
      <c r="E1255" s="15">
        <v>1.0</v>
      </c>
      <c r="F1255" s="15">
        <v>1.3</v>
      </c>
      <c r="G1255" s="16" t="s">
        <v>3614</v>
      </c>
      <c r="H1255" s="15" t="s">
        <v>32</v>
      </c>
      <c r="I1255" s="17">
        <v>68500.0</v>
      </c>
      <c r="J1255" s="18">
        <v>44646.13263888889</v>
      </c>
      <c r="K1255" s="19">
        <v>44654.65069444444</v>
      </c>
      <c r="L1255" s="18">
        <v>44655.60902777778</v>
      </c>
      <c r="M1255" s="15"/>
      <c r="N1255" s="21" t="s">
        <v>33</v>
      </c>
      <c r="O1255" s="15">
        <v>0.0</v>
      </c>
      <c r="P1255" s="15" t="s">
        <v>34</v>
      </c>
      <c r="Q1255" s="22">
        <v>3.0</v>
      </c>
      <c r="R1255" s="23">
        <f>Enduser_Deliverytime-Order_Create_Time</f>
        <v>9.476388889</v>
      </c>
      <c r="S1255" s="23">
        <f>Enduser_Plan_Deliverytime-Order_Create_Time</f>
        <v>8.518055556</v>
      </c>
      <c r="T1255" s="23">
        <f>Enduser_Deliverytime-HubVN_Pickup_Time</f>
        <v>0.2055555556</v>
      </c>
      <c r="U1255" s="24">
        <f>HubVN_Receiving_Time-HubCN_Pickup_Time</f>
        <v>5.005555556</v>
      </c>
      <c r="V1255" s="24">
        <f>Plan_HubVN_Receiving_Time-Plan_HubCN_Pickup_Time</f>
        <v>1.502777778</v>
      </c>
      <c r="W1255" s="15" t="s">
        <v>97</v>
      </c>
      <c r="X1255" s="25" t="str">
        <f>IF(LEFT(Khu_Vực,4)="Quận","Quận","Huyện")</f>
        <v>Quận</v>
      </c>
      <c r="Y1255" s="25" t="str">
        <f>IFS(Grossweight&lt;=1,"A",AND(1&lt;Grossweight,Grossweight&lt;=2),"B",AND(2&lt;Grossweight,Grossweight&lt;=3),"C",AND(3&lt;Grossweight,Grossweight&lt;=4),"D",Grossweight&gt;=4,"E")</f>
        <v>B</v>
      </c>
      <c r="Z125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13000</v>
      </c>
      <c r="AA1255"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25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14300</v>
      </c>
      <c r="AC1255" s="26">
        <f>IF(Carrier_2="ECLogistics",0.167,IF(Carrier_2="LogExpress",0.139,0.104))</f>
        <v>0.104</v>
      </c>
    </row>
    <row r="1256" ht="15.75" customHeight="1">
      <c r="A1256" s="4" t="s">
        <v>3615</v>
      </c>
      <c r="B1256" s="4" t="s">
        <v>3616</v>
      </c>
      <c r="C1256" s="4">
        <v>130340.0</v>
      </c>
      <c r="D1256" s="4" t="str">
        <f>HubVN_ID</f>
        <v>LECVNLB</v>
      </c>
      <c r="E1256" s="4">
        <v>2.0</v>
      </c>
      <c r="F1256" s="4">
        <v>0.2</v>
      </c>
      <c r="G1256" s="5" t="s">
        <v>3617</v>
      </c>
      <c r="H1256" s="4" t="s">
        <v>32</v>
      </c>
      <c r="I1256" s="6">
        <v>53000.0</v>
      </c>
      <c r="J1256" s="7">
        <v>44647.17986111111</v>
      </c>
      <c r="K1256" s="8">
        <v>44653.65277777778</v>
      </c>
      <c r="L1256" s="7">
        <v>44654.73472222222</v>
      </c>
      <c r="M1256" s="4"/>
      <c r="N1256" s="9" t="s">
        <v>33</v>
      </c>
      <c r="O1256" s="4">
        <v>0.0</v>
      </c>
      <c r="P1256" s="4" t="s">
        <v>64</v>
      </c>
      <c r="Q1256" s="10">
        <v>1.0</v>
      </c>
      <c r="R1256" s="11">
        <f>Enduser_Deliverytime-Order_Create_Time</f>
        <v>7.554861111</v>
      </c>
      <c r="S1256" s="11">
        <f>Enduser_Plan_Deliverytime-Order_Create_Time</f>
        <v>6.472916667</v>
      </c>
      <c r="T1256" s="11">
        <f>Enduser_Deliverytime-HubVN_Pickup_Time</f>
        <v>0.1222222222</v>
      </c>
      <c r="U1256" s="12">
        <f>HubVN_Receiving_Time-HubCN_Pickup_Time</f>
        <v>3.502083333</v>
      </c>
      <c r="V1256" s="12">
        <f>Plan_HubVN_Receiving_Time-Plan_HubCN_Pickup_Time</f>
        <v>2.004861111</v>
      </c>
      <c r="W1256" s="4" t="s">
        <v>93</v>
      </c>
      <c r="X1256" s="13" t="str">
        <f>IF(LEFT(Khu_Vực,4)="Quận","Quận","Huyện")</f>
        <v>Quận</v>
      </c>
      <c r="Y1256" s="13" t="str">
        <f>IFS(Grossweight&lt;=1,"A",AND(1&lt;Grossweight,Grossweight&lt;=2),"B",AND(2&lt;Grossweight,Grossweight&lt;=3),"C",AND(3&lt;Grossweight,Grossweight&lt;=4),"D",Grossweight&gt;=4,"E")</f>
        <v>A</v>
      </c>
      <c r="Z125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2200</v>
      </c>
      <c r="AA1256"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25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v>
      </c>
      <c r="AC1256" s="14">
        <f>IF(Carrier_2="ECLogistics",0.167,IF(Carrier_2="LogExpress",0.139,0.104))</f>
        <v>0.139</v>
      </c>
    </row>
    <row r="1257" ht="15.75" customHeight="1">
      <c r="A1257" s="15" t="s">
        <v>3618</v>
      </c>
      <c r="B1257" s="15" t="s">
        <v>3619</v>
      </c>
      <c r="C1257" s="15">
        <v>130421.0</v>
      </c>
      <c r="D1257" s="15" t="str">
        <f>HubVN_ID</f>
        <v>LECVNHĐ</v>
      </c>
      <c r="E1257" s="15">
        <v>3.0</v>
      </c>
      <c r="F1257" s="15">
        <v>1.2</v>
      </c>
      <c r="G1257" s="16" t="s">
        <v>3620</v>
      </c>
      <c r="H1257" s="15" t="s">
        <v>32</v>
      </c>
      <c r="I1257" s="17">
        <v>126500.0</v>
      </c>
      <c r="J1257" s="18">
        <v>44646.731944444444</v>
      </c>
      <c r="K1257" s="19">
        <v>44652.444444444445</v>
      </c>
      <c r="L1257" s="18">
        <v>44653.4375</v>
      </c>
      <c r="M1257" s="15"/>
      <c r="N1257" s="21" t="s">
        <v>33</v>
      </c>
      <c r="O1257" s="15">
        <v>0.0</v>
      </c>
      <c r="P1257" s="15" t="s">
        <v>64</v>
      </c>
      <c r="Q1257" s="22">
        <v>2.0</v>
      </c>
      <c r="R1257" s="23">
        <f>Enduser_Deliverytime-Order_Create_Time</f>
        <v>6.705555556</v>
      </c>
      <c r="S1257" s="23">
        <f>Enduser_Plan_Deliverytime-Order_Create_Time</f>
        <v>5.7125</v>
      </c>
      <c r="T1257" s="23">
        <f>Enduser_Deliverytime-HubVN_Pickup_Time</f>
        <v>0.08263888889</v>
      </c>
      <c r="U1257" s="24">
        <f>HubVN_Receiving_Time-HubCN_Pickup_Time</f>
        <v>3.002777778</v>
      </c>
      <c r="V1257" s="24">
        <f>Plan_HubVN_Receiving_Time-Plan_HubCN_Pickup_Time</f>
        <v>3.005555556</v>
      </c>
      <c r="W1257" s="15" t="s">
        <v>45</v>
      </c>
      <c r="X1257" s="25" t="str">
        <f>IF(LEFT(Khu_Vực,4)="Quận","Quận","Huyện")</f>
        <v>Quận</v>
      </c>
      <c r="Y1257" s="25" t="str">
        <f>IFS(Grossweight&lt;=1,"A",AND(1&lt;Grossweight,Grossweight&lt;=2),"B",AND(2&lt;Grossweight,Grossweight&lt;=3),"C",AND(3&lt;Grossweight,Grossweight&lt;=4),"D",Grossweight&gt;=4,"E")</f>
        <v>B</v>
      </c>
      <c r="Z125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13200</v>
      </c>
      <c r="AA1257"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25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13200</v>
      </c>
      <c r="AC1257" s="26">
        <f>IF(Carrier_2="ECLogistics",0.167,IF(Carrier_2="LogExpress",0.139,0.104))</f>
        <v>0.104</v>
      </c>
    </row>
    <row r="1258" ht="15.75" customHeight="1">
      <c r="A1258" s="4" t="s">
        <v>3621</v>
      </c>
      <c r="B1258" s="4" t="s">
        <v>3622</v>
      </c>
      <c r="C1258" s="4">
        <v>130460.0</v>
      </c>
      <c r="D1258" s="4" t="str">
        <f>HubVN_ID</f>
        <v>LECVNLB</v>
      </c>
      <c r="E1258" s="4">
        <v>3.0</v>
      </c>
      <c r="F1258" s="4">
        <v>0.2</v>
      </c>
      <c r="G1258" s="5" t="s">
        <v>3623</v>
      </c>
      <c r="H1258" s="4" t="s">
        <v>32</v>
      </c>
      <c r="I1258" s="6">
        <v>18000.0</v>
      </c>
      <c r="J1258" s="7">
        <v>44648.85138888889</v>
      </c>
      <c r="K1258" s="8">
        <v>44652.76736111111</v>
      </c>
      <c r="L1258" s="7">
        <v>44653.736805555556</v>
      </c>
      <c r="M1258" s="4"/>
      <c r="N1258" s="9" t="s">
        <v>33</v>
      </c>
      <c r="O1258" s="4">
        <v>0.0</v>
      </c>
      <c r="P1258" s="4" t="s">
        <v>64</v>
      </c>
      <c r="Q1258" s="10">
        <v>3.0</v>
      </c>
      <c r="R1258" s="11">
        <f>Enduser_Deliverytime-Order_Create_Time</f>
        <v>4.885416667</v>
      </c>
      <c r="S1258" s="11">
        <f>Enduser_Plan_Deliverytime-Order_Create_Time</f>
        <v>3.915972222</v>
      </c>
      <c r="T1258" s="11">
        <f>Enduser_Deliverytime-HubVN_Pickup_Time</f>
        <v>0.1229166667</v>
      </c>
      <c r="U1258" s="12">
        <f>HubVN_Receiving_Time-HubCN_Pickup_Time</f>
        <v>4.000694444</v>
      </c>
      <c r="V1258" s="12">
        <f>Plan_HubVN_Receiving_Time-Plan_HubCN_Pickup_Time</f>
        <v>3.502083333</v>
      </c>
      <c r="W1258" s="4" t="s">
        <v>679</v>
      </c>
      <c r="X1258" s="13" t="str">
        <f>IF(LEFT(Khu_Vực,4)="Quận","Quận","Huyện")</f>
        <v>Huyện</v>
      </c>
      <c r="Y1258" s="13" t="str">
        <f>IFS(Grossweight&lt;=1,"A",AND(1&lt;Grossweight,Grossweight&lt;=2),"B",AND(2&lt;Grossweight,Grossweight&lt;=3),"C",AND(3&lt;Grossweight,Grossweight&lt;=4),"D",Grossweight&gt;=4,"E")</f>
        <v>A</v>
      </c>
      <c r="Z125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2200</v>
      </c>
      <c r="AA125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25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v>
      </c>
      <c r="AC1258" s="14">
        <f>IF(Carrier_2="ECLogistics",0.167,IF(Carrier_2="LogExpress",0.139,0.104))</f>
        <v>0.167</v>
      </c>
    </row>
    <row r="1259" ht="15.75" customHeight="1">
      <c r="A1259" s="15" t="s">
        <v>3624</v>
      </c>
      <c r="B1259" s="15" t="s">
        <v>3625</v>
      </c>
      <c r="C1259" s="15">
        <v>130437.0</v>
      </c>
      <c r="D1259" s="15" t="str">
        <f>HubVN_ID</f>
        <v>LECVNLB</v>
      </c>
      <c r="E1259" s="15">
        <v>1.0</v>
      </c>
      <c r="F1259" s="15">
        <v>1.4</v>
      </c>
      <c r="G1259" s="16" t="s">
        <v>3626</v>
      </c>
      <c r="H1259" s="15" t="s">
        <v>32</v>
      </c>
      <c r="I1259" s="17">
        <v>69000.0</v>
      </c>
      <c r="J1259" s="18">
        <v>44649.61041666667</v>
      </c>
      <c r="K1259" s="19">
        <v>44654.54027777778</v>
      </c>
      <c r="L1259" s="18">
        <v>44655.47361111111</v>
      </c>
      <c r="M1259" s="15"/>
      <c r="N1259" s="21" t="s">
        <v>33</v>
      </c>
      <c r="O1259" s="15">
        <v>0.0</v>
      </c>
      <c r="P1259" s="15" t="s">
        <v>40</v>
      </c>
      <c r="Q1259" s="22">
        <v>3.0</v>
      </c>
      <c r="R1259" s="23">
        <f>Enduser_Deliverytime-Order_Create_Time</f>
        <v>5.863194444</v>
      </c>
      <c r="S1259" s="23">
        <f>Enduser_Plan_Deliverytime-Order_Create_Time</f>
        <v>4.929861111</v>
      </c>
      <c r="T1259" s="23">
        <f>Enduser_Deliverytime-HubVN_Pickup_Time</f>
        <v>0.09791666667</v>
      </c>
      <c r="U1259" s="24">
        <f>HubVN_Receiving_Time-HubCN_Pickup_Time</f>
        <v>5.003472222</v>
      </c>
      <c r="V1259" s="24">
        <f>Plan_HubVN_Receiving_Time-Plan_HubCN_Pickup_Time</f>
        <v>3.500694444</v>
      </c>
      <c r="W1259" s="15" t="s">
        <v>679</v>
      </c>
      <c r="X1259" s="25" t="str">
        <f>IF(LEFT(Khu_Vực,4)="Quận","Quận","Huyện")</f>
        <v>Huyện</v>
      </c>
      <c r="Y1259" s="25" t="str">
        <f>IFS(Grossweight&lt;=1,"A",AND(1&lt;Grossweight,Grossweight&lt;=2),"B",AND(2&lt;Grossweight,Grossweight&lt;=3),"C",AND(3&lt;Grossweight,Grossweight&lt;=4),"D",Grossweight&gt;=4,"E")</f>
        <v>B</v>
      </c>
      <c r="Z125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35000</v>
      </c>
      <c r="AA125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25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14000</v>
      </c>
      <c r="AC1259" s="26">
        <f>IF(Carrier_2="ECLogistics",0.167,IF(Carrier_2="LogExpress",0.139,0.104))</f>
        <v>0.167</v>
      </c>
    </row>
    <row r="1260" ht="15.75" customHeight="1">
      <c r="A1260" s="4" t="s">
        <v>3627</v>
      </c>
      <c r="B1260" s="4" t="s">
        <v>1081</v>
      </c>
      <c r="C1260" s="4">
        <v>130044.0</v>
      </c>
      <c r="D1260" s="4" t="str">
        <f>HubVN_ID</f>
        <v>LECVNLB</v>
      </c>
      <c r="E1260" s="4">
        <v>5.0</v>
      </c>
      <c r="F1260" s="4">
        <v>3.0</v>
      </c>
      <c r="G1260" s="5" t="s">
        <v>3628</v>
      </c>
      <c r="H1260" s="4" t="s">
        <v>32</v>
      </c>
      <c r="I1260" s="6">
        <v>50800.0</v>
      </c>
      <c r="J1260" s="7">
        <v>44648.34652777778</v>
      </c>
      <c r="K1260" s="8">
        <v>44653.65555555555</v>
      </c>
      <c r="L1260" s="7">
        <v>44654.856944444444</v>
      </c>
      <c r="M1260" s="4"/>
      <c r="N1260" s="9" t="s">
        <v>33</v>
      </c>
      <c r="O1260" s="4">
        <v>0.0</v>
      </c>
      <c r="P1260" s="4" t="s">
        <v>34</v>
      </c>
      <c r="Q1260" s="10">
        <v>2.0</v>
      </c>
      <c r="R1260" s="11">
        <f>Enduser_Deliverytime-Order_Create_Time</f>
        <v>6.510416667</v>
      </c>
      <c r="S1260" s="11">
        <f>Enduser_Plan_Deliverytime-Order_Create_Time</f>
        <v>5.309027778</v>
      </c>
      <c r="T1260" s="11">
        <f>Enduser_Deliverytime-HubVN_Pickup_Time</f>
        <v>0.2479166667</v>
      </c>
      <c r="U1260" s="12">
        <f>HubVN_Receiving_Time-HubCN_Pickup_Time</f>
        <v>1.834027778</v>
      </c>
      <c r="V1260" s="12">
        <f>Plan_HubVN_Receiving_Time-Plan_HubCN_Pickup_Time</f>
        <v>2.003472222</v>
      </c>
      <c r="W1260" s="4" t="s">
        <v>124</v>
      </c>
      <c r="X1260" s="13" t="str">
        <f>IF(LEFT(Khu_Vực,4)="Quận","Quận","Huyện")</f>
        <v>Quận</v>
      </c>
      <c r="Y1260" s="13" t="str">
        <f>IFS(Grossweight&lt;=1,"A",AND(1&lt;Grossweight,Grossweight&lt;=2),"B",AND(2&lt;Grossweight,Grossweight&lt;=3),"C",AND(3&lt;Grossweight,Grossweight&lt;=4),"D",Grossweight&gt;=4,"E")</f>
        <v>C</v>
      </c>
      <c r="Z126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30000</v>
      </c>
      <c r="AA126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26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30000</v>
      </c>
      <c r="AC1260" s="14">
        <f>IF(Carrier_2="ECLogistics",0.167,IF(Carrier_2="LogExpress",0.139,0.104))</f>
        <v>0.167</v>
      </c>
    </row>
    <row r="1261" ht="15.75" customHeight="1">
      <c r="A1261" s="15" t="s">
        <v>3629</v>
      </c>
      <c r="B1261" s="15" t="s">
        <v>3630</v>
      </c>
      <c r="C1261" s="15">
        <v>130013.0</v>
      </c>
      <c r="D1261" s="15" t="str">
        <f>HubVN_ID</f>
        <v>LECVNLB</v>
      </c>
      <c r="E1261" s="15">
        <v>5.0</v>
      </c>
      <c r="F1261" s="15">
        <v>2.0</v>
      </c>
      <c r="G1261" s="16" t="s">
        <v>3631</v>
      </c>
      <c r="H1261" s="15" t="s">
        <v>53</v>
      </c>
      <c r="I1261" s="17">
        <v>0.0</v>
      </c>
      <c r="J1261" s="18">
        <v>44649.31805555556</v>
      </c>
      <c r="K1261" s="19">
        <v>44655.467361111114</v>
      </c>
      <c r="L1261" s="18">
        <v>44655.73472222222</v>
      </c>
      <c r="M1261" s="15"/>
      <c r="N1261" s="21" t="s">
        <v>33</v>
      </c>
      <c r="O1261" s="15">
        <v>0.0</v>
      </c>
      <c r="P1261" s="15" t="s">
        <v>64</v>
      </c>
      <c r="Q1261" s="22">
        <v>2.0</v>
      </c>
      <c r="R1261" s="23">
        <f>Enduser_Deliverytime-Order_Create_Time</f>
        <v>6.416666667</v>
      </c>
      <c r="S1261" s="23">
        <f>Enduser_Plan_Deliverytime-Order_Create_Time</f>
        <v>6.149305556</v>
      </c>
      <c r="T1261" s="23">
        <f>Enduser_Deliverytime-HubVN_Pickup_Time</f>
        <v>0.1243055556</v>
      </c>
      <c r="U1261" s="24">
        <f>HubVN_Receiving_Time-HubCN_Pickup_Time</f>
        <v>2.505555556</v>
      </c>
      <c r="V1261" s="24">
        <f>Plan_HubVN_Receiving_Time-Plan_HubCN_Pickup_Time</f>
        <v>3.502083333</v>
      </c>
      <c r="W1261" s="15" t="s">
        <v>787</v>
      </c>
      <c r="X1261" s="25" t="str">
        <f>IF(LEFT(Khu_Vực,4)="Quận","Quận","Huyện")</f>
        <v>Huyện</v>
      </c>
      <c r="Y1261" s="25" t="str">
        <f>IFS(Grossweight&lt;=1,"A",AND(1&lt;Grossweight,Grossweight&lt;=2),"B",AND(2&lt;Grossweight,Grossweight&lt;=3),"C",AND(3&lt;Grossweight,Grossweight&lt;=4),"D",Grossweight&gt;=4,"E")</f>
        <v>B</v>
      </c>
      <c r="Z126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22000</v>
      </c>
      <c r="AA126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26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1261" s="26">
        <f>IF(Carrier_2="ECLogistics",0.167,IF(Carrier_2="LogExpress",0.139,0.104))</f>
        <v>0.167</v>
      </c>
    </row>
    <row r="1262" ht="15.75" customHeight="1">
      <c r="A1262" s="4" t="s">
        <v>3632</v>
      </c>
      <c r="B1262" s="4" t="s">
        <v>3633</v>
      </c>
      <c r="C1262" s="4">
        <v>130198.0</v>
      </c>
      <c r="D1262" s="4" t="str">
        <f>HubVN_ID</f>
        <v>LECVNLB</v>
      </c>
      <c r="E1262" s="4">
        <v>5.0</v>
      </c>
      <c r="F1262" s="4">
        <v>1.0</v>
      </c>
      <c r="G1262" s="5" t="s">
        <v>3634</v>
      </c>
      <c r="H1262" s="4" t="s">
        <v>32</v>
      </c>
      <c r="I1262" s="6">
        <v>22500.0</v>
      </c>
      <c r="J1262" s="7">
        <v>44649.38055555556</v>
      </c>
      <c r="K1262" s="8">
        <v>44652.436111111114</v>
      </c>
      <c r="L1262" s="7">
        <v>44653.49097222222</v>
      </c>
      <c r="M1262" s="4"/>
      <c r="N1262" s="9" t="s">
        <v>33</v>
      </c>
      <c r="O1262" s="4">
        <v>0.0</v>
      </c>
      <c r="P1262" s="4" t="s">
        <v>40</v>
      </c>
      <c r="Q1262" s="10">
        <v>3.0</v>
      </c>
      <c r="R1262" s="11">
        <f>Enduser_Deliverytime-Order_Create_Time</f>
        <v>4.110416667</v>
      </c>
      <c r="S1262" s="11">
        <f>Enduser_Plan_Deliverytime-Order_Create_Time</f>
        <v>3.055555556</v>
      </c>
      <c r="T1262" s="11">
        <f>Enduser_Deliverytime-HubVN_Pickup_Time</f>
        <v>0.11875</v>
      </c>
      <c r="U1262" s="12">
        <f>HubVN_Receiving_Time-HubCN_Pickup_Time</f>
        <v>2.00625</v>
      </c>
      <c r="V1262" s="12">
        <f>Plan_HubVN_Receiving_Time-Plan_HubCN_Pickup_Time</f>
        <v>3.001388889</v>
      </c>
      <c r="W1262" s="4" t="s">
        <v>97</v>
      </c>
      <c r="X1262" s="13" t="str">
        <f>IF(LEFT(Khu_Vực,4)="Quận","Quận","Huyện")</f>
        <v>Quận</v>
      </c>
      <c r="Y1262" s="13" t="str">
        <f>IFS(Grossweight&lt;=1,"A",AND(1&lt;Grossweight,Grossweight&lt;=2),"B",AND(2&lt;Grossweight,Grossweight&lt;=3),"C",AND(3&lt;Grossweight,Grossweight&lt;=4),"D",Grossweight&gt;=4,"E")</f>
        <v>A</v>
      </c>
      <c r="Z126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20000</v>
      </c>
      <c r="AA1262"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26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1262" s="14">
        <f>IF(Carrier_2="ECLogistics",0.167,IF(Carrier_2="LogExpress",0.139,0.104))</f>
        <v>0.139</v>
      </c>
    </row>
    <row r="1263" ht="15.75" customHeight="1">
      <c r="A1263" s="15" t="s">
        <v>3635</v>
      </c>
      <c r="B1263" s="15" t="s">
        <v>3636</v>
      </c>
      <c r="C1263" s="15">
        <v>130166.0</v>
      </c>
      <c r="D1263" s="15" t="str">
        <f>HubVN_ID</f>
        <v>LECVNLB</v>
      </c>
      <c r="E1263" s="15">
        <v>4.0</v>
      </c>
      <c r="F1263" s="15">
        <v>2.5</v>
      </c>
      <c r="G1263" s="16" t="s">
        <v>3637</v>
      </c>
      <c r="H1263" s="15" t="s">
        <v>32</v>
      </c>
      <c r="I1263" s="17">
        <v>65700.0</v>
      </c>
      <c r="J1263" s="18">
        <v>44648.322916666664</v>
      </c>
      <c r="K1263" s="19">
        <v>44653.39722222222</v>
      </c>
      <c r="L1263" s="18">
        <v>44653.72638888889</v>
      </c>
      <c r="M1263" s="15"/>
      <c r="N1263" s="21" t="s">
        <v>33</v>
      </c>
      <c r="O1263" s="15">
        <v>0.0</v>
      </c>
      <c r="P1263" s="15" t="s">
        <v>34</v>
      </c>
      <c r="Q1263" s="22">
        <v>3.0</v>
      </c>
      <c r="R1263" s="23">
        <f>Enduser_Deliverytime-Order_Create_Time</f>
        <v>5.403472222</v>
      </c>
      <c r="S1263" s="23">
        <f>Enduser_Plan_Deliverytime-Order_Create_Time</f>
        <v>5.074305556</v>
      </c>
      <c r="T1263" s="23">
        <f>Enduser_Deliverytime-HubVN_Pickup_Time</f>
        <v>0.07986111112</v>
      </c>
      <c r="U1263" s="24">
        <f>HubVN_Receiving_Time-HubCN_Pickup_Time</f>
        <v>3.50625</v>
      </c>
      <c r="V1263" s="24">
        <f>Plan_HubVN_Receiving_Time-Plan_HubCN_Pickup_Time</f>
        <v>1.505555556</v>
      </c>
      <c r="W1263" s="15" t="s">
        <v>97</v>
      </c>
      <c r="X1263" s="25" t="str">
        <f>IF(LEFT(Khu_Vực,4)="Quận","Quận","Huyện")</f>
        <v>Quận</v>
      </c>
      <c r="Y1263" s="25" t="str">
        <f>IFS(Grossweight&lt;=1,"A",AND(1&lt;Grossweight,Grossweight&lt;=2),"B",AND(2&lt;Grossweight,Grossweight&lt;=3),"C",AND(3&lt;Grossweight,Grossweight&lt;=4),"D",Grossweight&gt;=4,"E")</f>
        <v>C</v>
      </c>
      <c r="Z126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25000</v>
      </c>
      <c r="AA126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26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25000</v>
      </c>
      <c r="AC1263" s="26">
        <f>IF(Carrier_2="ECLogistics",0.167,IF(Carrier_2="LogExpress",0.139,0.104))</f>
        <v>0.167</v>
      </c>
    </row>
    <row r="1264" ht="15.75" customHeight="1">
      <c r="A1264" s="4" t="s">
        <v>3638</v>
      </c>
      <c r="B1264" s="4" t="s">
        <v>3639</v>
      </c>
      <c r="C1264" s="4">
        <v>130205.0</v>
      </c>
      <c r="D1264" s="4" t="str">
        <f>HubVN_ID</f>
        <v>LECVNLB</v>
      </c>
      <c r="E1264" s="4">
        <v>2.0</v>
      </c>
      <c r="F1264" s="4">
        <v>4.8</v>
      </c>
      <c r="G1264" s="5" t="s">
        <v>3640</v>
      </c>
      <c r="H1264" s="4" t="s">
        <v>32</v>
      </c>
      <c r="I1264" s="6">
        <v>68500.0</v>
      </c>
      <c r="J1264" s="7">
        <v>44648.82847222222</v>
      </c>
      <c r="K1264" s="8">
        <v>44653.78472222222</v>
      </c>
      <c r="L1264" s="7">
        <v>44653.71041666667</v>
      </c>
      <c r="M1264" s="4"/>
      <c r="N1264" s="9" t="s">
        <v>33</v>
      </c>
      <c r="O1264" s="4">
        <v>0.0</v>
      </c>
      <c r="P1264" s="4" t="s">
        <v>64</v>
      </c>
      <c r="Q1264" s="10">
        <v>3.0</v>
      </c>
      <c r="R1264" s="11">
        <f>Enduser_Deliverytime-Order_Create_Time</f>
        <v>4.881944444</v>
      </c>
      <c r="S1264" s="11">
        <f>Enduser_Plan_Deliverytime-Order_Create_Time</f>
        <v>4.95625</v>
      </c>
      <c r="T1264" s="11">
        <f>Enduser_Deliverytime-HubVN_Pickup_Time</f>
        <v>0.1208333333</v>
      </c>
      <c r="U1264" s="12">
        <f>HubVN_Receiving_Time-HubCN_Pickup_Time</f>
        <v>4.005555556</v>
      </c>
      <c r="V1264" s="12">
        <f>Plan_HubVN_Receiving_Time-Plan_HubCN_Pickup_Time</f>
        <v>3.505555556</v>
      </c>
      <c r="W1264" s="4" t="s">
        <v>679</v>
      </c>
      <c r="X1264" s="13" t="str">
        <f>IF(LEFT(Khu_Vực,4)="Quận","Quận","Huyện")</f>
        <v>Huyện</v>
      </c>
      <c r="Y1264" s="13" t="str">
        <f>IFS(Grossweight&lt;=1,"A",AND(1&lt;Grossweight,Grossweight&lt;=2),"B",AND(2&lt;Grossweight,Grossweight&lt;=3),"C",AND(3&lt;Grossweight,Grossweight&lt;=4),"D",Grossweight&gt;=4,"E")</f>
        <v>E</v>
      </c>
      <c r="Z126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74800</v>
      </c>
      <c r="AA126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26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48000</v>
      </c>
      <c r="AC1264" s="14">
        <f>IF(Carrier_2="ECLogistics",0.167,IF(Carrier_2="LogExpress",0.139,0.104))</f>
        <v>0.167</v>
      </c>
    </row>
    <row r="1265" ht="15.75" customHeight="1">
      <c r="A1265" s="15" t="s">
        <v>3641</v>
      </c>
      <c r="B1265" s="15" t="s">
        <v>1833</v>
      </c>
      <c r="C1265" s="15">
        <v>130207.0</v>
      </c>
      <c r="D1265" s="15" t="str">
        <f>HubVN_ID</f>
        <v>LECVNLB</v>
      </c>
      <c r="E1265" s="15">
        <v>4.0</v>
      </c>
      <c r="F1265" s="15">
        <v>2.4</v>
      </c>
      <c r="G1265" s="16" t="s">
        <v>3642</v>
      </c>
      <c r="H1265" s="15" t="s">
        <v>53</v>
      </c>
      <c r="I1265" s="17">
        <v>0.0</v>
      </c>
      <c r="J1265" s="18">
        <v>44645.38333333333</v>
      </c>
      <c r="K1265" s="19">
        <v>44652.41527777778</v>
      </c>
      <c r="L1265" s="18">
        <v>44652.73055555556</v>
      </c>
      <c r="M1265" s="15"/>
      <c r="N1265" s="21" t="s">
        <v>33</v>
      </c>
      <c r="O1265" s="15">
        <v>0.0</v>
      </c>
      <c r="P1265" s="15" t="s">
        <v>64</v>
      </c>
      <c r="Q1265" s="22">
        <v>1.0</v>
      </c>
      <c r="R1265" s="23">
        <f>Enduser_Deliverytime-Order_Create_Time</f>
        <v>7.347222222</v>
      </c>
      <c r="S1265" s="23">
        <f>Enduser_Plan_Deliverytime-Order_Create_Time</f>
        <v>7.031944444</v>
      </c>
      <c r="T1265" s="23">
        <f>Enduser_Deliverytime-HubVN_Pickup_Time</f>
        <v>0.1631944444</v>
      </c>
      <c r="U1265" s="24">
        <f>HubVN_Receiving_Time-HubCN_Pickup_Time</f>
        <v>3.002083333</v>
      </c>
      <c r="V1265" s="24">
        <f>Plan_HubVN_Receiving_Time-Plan_HubCN_Pickup_Time</f>
        <v>3.003472222</v>
      </c>
      <c r="W1265" s="15" t="s">
        <v>93</v>
      </c>
      <c r="X1265" s="25" t="str">
        <f>IF(LEFT(Khu_Vực,4)="Quận","Quận","Huyện")</f>
        <v>Quận</v>
      </c>
      <c r="Y1265" s="25" t="str">
        <f>IFS(Grossweight&lt;=1,"A",AND(1&lt;Grossweight,Grossweight&lt;=2),"B",AND(2&lt;Grossweight,Grossweight&lt;=3),"C",AND(3&lt;Grossweight,Grossweight&lt;=4),"D",Grossweight&gt;=4,"E")</f>
        <v>C</v>
      </c>
      <c r="Z126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60400</v>
      </c>
      <c r="AA126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26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24000</v>
      </c>
      <c r="AC1265" s="26">
        <f>IF(Carrier_2="ECLogistics",0.167,IF(Carrier_2="LogExpress",0.139,0.104))</f>
        <v>0.167</v>
      </c>
    </row>
    <row r="1266" ht="15.75" customHeight="1">
      <c r="A1266" s="4" t="s">
        <v>3643</v>
      </c>
      <c r="B1266" s="4" t="s">
        <v>3644</v>
      </c>
      <c r="C1266" s="4">
        <v>130432.0</v>
      </c>
      <c r="D1266" s="4" t="str">
        <f>HubVN_ID</f>
        <v>LECVNLB</v>
      </c>
      <c r="E1266" s="4">
        <v>4.0</v>
      </c>
      <c r="F1266" s="4">
        <v>1.7</v>
      </c>
      <c r="G1266" s="5" t="s">
        <v>3645</v>
      </c>
      <c r="H1266" s="4" t="s">
        <v>53</v>
      </c>
      <c r="I1266" s="6">
        <v>0.0</v>
      </c>
      <c r="J1266" s="7">
        <v>44648.902083333334</v>
      </c>
      <c r="K1266" s="8">
        <v>44653.73263888889</v>
      </c>
      <c r="L1266" s="7">
        <v>44653.856944444444</v>
      </c>
      <c r="M1266" s="4"/>
      <c r="N1266" s="9" t="s">
        <v>33</v>
      </c>
      <c r="O1266" s="4">
        <v>0.0</v>
      </c>
      <c r="P1266" s="4" t="s">
        <v>34</v>
      </c>
      <c r="Q1266" s="10">
        <v>3.0</v>
      </c>
      <c r="R1266" s="11">
        <f>Enduser_Deliverytime-Order_Create_Time</f>
        <v>4.954861111</v>
      </c>
      <c r="S1266" s="11">
        <f>Enduser_Plan_Deliverytime-Order_Create_Time</f>
        <v>4.830555556</v>
      </c>
      <c r="T1266" s="11">
        <f>Enduser_Deliverytime-HubVN_Pickup_Time</f>
        <v>0.2444444444</v>
      </c>
      <c r="U1266" s="12">
        <f>HubVN_Receiving_Time-HubCN_Pickup_Time</f>
        <v>4.003472222</v>
      </c>
      <c r="V1266" s="12">
        <f>Plan_HubVN_Receiving_Time-Plan_HubCN_Pickup_Time</f>
        <v>2.000694444</v>
      </c>
      <c r="W1266" s="4" t="s">
        <v>787</v>
      </c>
      <c r="X1266" s="13" t="str">
        <f>IF(LEFT(Khu_Vực,4)="Quận","Quận","Huyện")</f>
        <v>Huyện</v>
      </c>
      <c r="Y1266" s="13" t="str">
        <f>IFS(Grossweight&lt;=1,"A",AND(1&lt;Grossweight,Grossweight&lt;=2),"B",AND(2&lt;Grossweight,Grossweight&lt;=3),"C",AND(3&lt;Grossweight,Grossweight&lt;=4),"D",Grossweight&gt;=4,"E")</f>
        <v>B</v>
      </c>
      <c r="Z126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17000</v>
      </c>
      <c r="AA126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26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17000</v>
      </c>
      <c r="AC1266" s="14">
        <f>IF(Carrier_2="ECLogistics",0.167,IF(Carrier_2="LogExpress",0.139,0.104))</f>
        <v>0.167</v>
      </c>
    </row>
    <row r="1267" ht="15.75" customHeight="1">
      <c r="A1267" s="15" t="s">
        <v>3646</v>
      </c>
      <c r="B1267" s="15" t="s">
        <v>3647</v>
      </c>
      <c r="C1267" s="15">
        <v>130378.0</v>
      </c>
      <c r="D1267" s="15" t="str">
        <f>HubVN_ID</f>
        <v>LECVNLB</v>
      </c>
      <c r="E1267" s="15">
        <v>1.0</v>
      </c>
      <c r="F1267" s="15">
        <v>3.7</v>
      </c>
      <c r="G1267" s="16" t="s">
        <v>3648</v>
      </c>
      <c r="H1267" s="15" t="s">
        <v>53</v>
      </c>
      <c r="I1267" s="17">
        <v>0.0</v>
      </c>
      <c r="J1267" s="18">
        <v>44650.36111111111</v>
      </c>
      <c r="K1267" s="19">
        <v>44655.430555555555</v>
      </c>
      <c r="L1267" s="18">
        <v>44655.708333333336</v>
      </c>
      <c r="M1267" s="15"/>
      <c r="N1267" s="21" t="s">
        <v>33</v>
      </c>
      <c r="O1267" s="15">
        <v>0.0</v>
      </c>
      <c r="P1267" s="15" t="s">
        <v>64</v>
      </c>
      <c r="Q1267" s="22">
        <v>3.0</v>
      </c>
      <c r="R1267" s="23">
        <f>Enduser_Deliverytime-Order_Create_Time</f>
        <v>5.347222222</v>
      </c>
      <c r="S1267" s="23">
        <f>Enduser_Plan_Deliverytime-Order_Create_Time</f>
        <v>5.069444444</v>
      </c>
      <c r="T1267" s="23">
        <f>Enduser_Deliverytime-HubVN_Pickup_Time</f>
        <v>0.07777777778</v>
      </c>
      <c r="U1267" s="24">
        <f>HubVN_Receiving_Time-HubCN_Pickup_Time</f>
        <v>3.004166667</v>
      </c>
      <c r="V1267" s="24">
        <f>Plan_HubVN_Receiving_Time-Plan_HubCN_Pickup_Time</f>
        <v>1.500694444</v>
      </c>
      <c r="W1267" s="15" t="s">
        <v>120</v>
      </c>
      <c r="X1267" s="25" t="str">
        <f>IF(LEFT(Khu_Vực,4)="Quận","Quận","Huyện")</f>
        <v>Quận</v>
      </c>
      <c r="Y1267" s="25" t="str">
        <f>IFS(Grossweight&lt;=1,"A",AND(1&lt;Grossweight,Grossweight&lt;=2),"B",AND(2&lt;Grossweight,Grossweight&lt;=3),"C",AND(3&lt;Grossweight,Grossweight&lt;=4),"D",Grossweight&gt;=4,"E")</f>
        <v>D</v>
      </c>
      <c r="Z126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68200</v>
      </c>
      <c r="AA1267"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26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37000</v>
      </c>
      <c r="AC1267" s="26">
        <f>IF(Carrier_2="ECLogistics",0.167,IF(Carrier_2="LogExpress",0.139,0.104))</f>
        <v>0.167</v>
      </c>
    </row>
    <row r="1268" ht="15.75" customHeight="1">
      <c r="A1268" s="4" t="s">
        <v>3649</v>
      </c>
      <c r="B1268" s="4" t="s">
        <v>2962</v>
      </c>
      <c r="C1268" s="4">
        <v>130161.0</v>
      </c>
      <c r="D1268" s="4" t="str">
        <f>HubVN_ID</f>
        <v>LECVNTL</v>
      </c>
      <c r="E1268" s="4">
        <v>3.0</v>
      </c>
      <c r="F1268" s="4">
        <v>2.8</v>
      </c>
      <c r="G1268" s="5" t="s">
        <v>3650</v>
      </c>
      <c r="H1268" s="4" t="s">
        <v>32</v>
      </c>
      <c r="I1268" s="6">
        <v>115000.0</v>
      </c>
      <c r="J1268" s="7">
        <v>44648.31319444445</v>
      </c>
      <c r="K1268" s="8">
        <v>44653.645833333336</v>
      </c>
      <c r="L1268" s="7">
        <v>44653.73263888889</v>
      </c>
      <c r="M1268" s="4"/>
      <c r="N1268" s="9" t="s">
        <v>33</v>
      </c>
      <c r="O1268" s="4">
        <v>0.0</v>
      </c>
      <c r="P1268" s="4" t="s">
        <v>64</v>
      </c>
      <c r="Q1268" s="10">
        <v>3.0</v>
      </c>
      <c r="R1268" s="11">
        <f>Enduser_Deliverytime-Order_Create_Time</f>
        <v>5.419444444</v>
      </c>
      <c r="S1268" s="11">
        <f>Enduser_Plan_Deliverytime-Order_Create_Time</f>
        <v>5.332638889</v>
      </c>
      <c r="T1268" s="11">
        <f>Enduser_Deliverytime-HubVN_Pickup_Time</f>
        <v>0.11875</v>
      </c>
      <c r="U1268" s="12">
        <f>HubVN_Receiving_Time-HubCN_Pickup_Time</f>
        <v>3.504861111</v>
      </c>
      <c r="V1268" s="12">
        <f>Plan_HubVN_Receiving_Time-Plan_HubCN_Pickup_Time</f>
        <v>3.00625</v>
      </c>
      <c r="W1268" s="4" t="s">
        <v>41</v>
      </c>
      <c r="X1268" s="13" t="str">
        <f>IF(LEFT(Khu_Vực,4)="Quận","Quận","Huyện")</f>
        <v>Huyện</v>
      </c>
      <c r="Y1268" s="13" t="str">
        <f>IFS(Grossweight&lt;=1,"A",AND(1&lt;Grossweight,Grossweight&lt;=2),"B",AND(2&lt;Grossweight,Grossweight&lt;=3),"C",AND(3&lt;Grossweight,Grossweight&lt;=4),"D",Grossweight&gt;=4,"E")</f>
        <v>C</v>
      </c>
      <c r="Z126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62800</v>
      </c>
      <c r="AA126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26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28000</v>
      </c>
      <c r="AC1268" s="14">
        <f>IF(Carrier_2="ECLogistics",0.167,IF(Carrier_2="LogExpress",0.139,0.104))</f>
        <v>0.167</v>
      </c>
    </row>
    <row r="1269" ht="15.75" customHeight="1">
      <c r="A1269" s="15" t="s">
        <v>3651</v>
      </c>
      <c r="B1269" s="15" t="s">
        <v>3652</v>
      </c>
      <c r="C1269" s="15">
        <v>130405.0</v>
      </c>
      <c r="D1269" s="15" t="str">
        <f>HubVN_ID</f>
        <v>LECVNLB</v>
      </c>
      <c r="E1269" s="15">
        <v>2.0</v>
      </c>
      <c r="F1269" s="15">
        <v>2.5</v>
      </c>
      <c r="G1269" s="16" t="s">
        <v>3653</v>
      </c>
      <c r="H1269" s="15" t="s">
        <v>32</v>
      </c>
      <c r="I1269" s="17">
        <v>104050.0</v>
      </c>
      <c r="J1269" s="18">
        <v>44649.85</v>
      </c>
      <c r="K1269" s="19">
        <v>44655.72083333333</v>
      </c>
      <c r="L1269" s="18">
        <v>44655.73402777778</v>
      </c>
      <c r="M1269" s="15"/>
      <c r="N1269" s="21" t="s">
        <v>33</v>
      </c>
      <c r="O1269" s="15">
        <v>0.0</v>
      </c>
      <c r="P1269" s="15" t="s">
        <v>64</v>
      </c>
      <c r="Q1269" s="22">
        <v>3.0</v>
      </c>
      <c r="R1269" s="23">
        <f>Enduser_Deliverytime-Order_Create_Time</f>
        <v>5.884027778</v>
      </c>
      <c r="S1269" s="23">
        <f>Enduser_Plan_Deliverytime-Order_Create_Time</f>
        <v>5.870833333</v>
      </c>
      <c r="T1269" s="23">
        <f>Enduser_Deliverytime-HubVN_Pickup_Time</f>
        <v>0.1194444444</v>
      </c>
      <c r="U1269" s="24">
        <f>HubVN_Receiving_Time-HubCN_Pickup_Time</f>
        <v>3.003472222</v>
      </c>
      <c r="V1269" s="24">
        <f>Plan_HubVN_Receiving_Time-Plan_HubCN_Pickup_Time</f>
        <v>3.00625</v>
      </c>
      <c r="W1269" s="15" t="s">
        <v>787</v>
      </c>
      <c r="X1269" s="25" t="str">
        <f>IF(LEFT(Khu_Vực,4)="Quận","Quận","Huyện")</f>
        <v>Huyện</v>
      </c>
      <c r="Y1269" s="25" t="str">
        <f>IFS(Grossweight&lt;=1,"A",AND(1&lt;Grossweight,Grossweight&lt;=2),"B",AND(2&lt;Grossweight,Grossweight&lt;=3),"C",AND(3&lt;Grossweight,Grossweight&lt;=4),"D",Grossweight&gt;=4,"E")</f>
        <v>C</v>
      </c>
      <c r="Z126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61000</v>
      </c>
      <c r="AA126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26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25000</v>
      </c>
      <c r="AC1269" s="26">
        <f>IF(Carrier_2="ECLogistics",0.167,IF(Carrier_2="LogExpress",0.139,0.104))</f>
        <v>0.167</v>
      </c>
    </row>
    <row r="1270" ht="15.75" customHeight="1">
      <c r="A1270" s="4" t="s">
        <v>3654</v>
      </c>
      <c r="B1270" s="4" t="s">
        <v>1246</v>
      </c>
      <c r="C1270" s="4">
        <v>130417.0</v>
      </c>
      <c r="D1270" s="4" t="str">
        <f>HubVN_ID</f>
        <v>LECVNHĐ</v>
      </c>
      <c r="E1270" s="4">
        <v>4.0</v>
      </c>
      <c r="F1270" s="4">
        <v>3.5</v>
      </c>
      <c r="G1270" s="5" t="s">
        <v>3655</v>
      </c>
      <c r="H1270" s="4" t="s">
        <v>32</v>
      </c>
      <c r="I1270" s="6">
        <v>107500.0</v>
      </c>
      <c r="J1270" s="7">
        <v>44648.86041666667</v>
      </c>
      <c r="K1270" s="8">
        <v>44652.70486111111</v>
      </c>
      <c r="L1270" s="7">
        <v>44653.756944444445</v>
      </c>
      <c r="M1270" s="4"/>
      <c r="N1270" s="9" t="s">
        <v>33</v>
      </c>
      <c r="O1270" s="4">
        <v>0.0</v>
      </c>
      <c r="P1270" s="4" t="s">
        <v>40</v>
      </c>
      <c r="Q1270" s="10">
        <v>3.0</v>
      </c>
      <c r="R1270" s="11">
        <f>Enduser_Deliverytime-Order_Create_Time</f>
        <v>4.896527778</v>
      </c>
      <c r="S1270" s="11">
        <f>Enduser_Plan_Deliverytime-Order_Create_Time</f>
        <v>3.844444444</v>
      </c>
      <c r="T1270" s="11">
        <f>Enduser_Deliverytime-HubVN_Pickup_Time</f>
        <v>0.1465277778</v>
      </c>
      <c r="U1270" s="12">
        <f>HubVN_Receiving_Time-HubCN_Pickup_Time</f>
        <v>4.000694444</v>
      </c>
      <c r="V1270" s="12">
        <f>Plan_HubVN_Receiving_Time-Plan_HubCN_Pickup_Time</f>
        <v>3.005555556</v>
      </c>
      <c r="W1270" s="4" t="s">
        <v>45</v>
      </c>
      <c r="X1270" s="13" t="str">
        <f>IF(LEFT(Khu_Vực,4)="Quận","Quận","Huyện")</f>
        <v>Quận</v>
      </c>
      <c r="Y1270" s="13" t="str">
        <f>IFS(Grossweight&lt;=1,"A",AND(1&lt;Grossweight,Grossweight&lt;=2),"B",AND(2&lt;Grossweight,Grossweight&lt;=3),"C",AND(3&lt;Grossweight,Grossweight&lt;=4),"D",Grossweight&gt;=4,"E")</f>
        <v>D</v>
      </c>
      <c r="Z127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61250</v>
      </c>
      <c r="AA127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27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35000</v>
      </c>
      <c r="AC1270" s="14">
        <f>IF(Carrier_2="ECLogistics",0.167,IF(Carrier_2="LogExpress",0.139,0.104))</f>
        <v>0.167</v>
      </c>
    </row>
    <row r="1271" ht="15.75" customHeight="1">
      <c r="A1271" s="15" t="s">
        <v>3656</v>
      </c>
      <c r="B1271" s="15" t="s">
        <v>3639</v>
      </c>
      <c r="C1271" s="15">
        <v>130336.0</v>
      </c>
      <c r="D1271" s="15" t="str">
        <f>HubVN_ID</f>
        <v>LECVNLB</v>
      </c>
      <c r="E1271" s="15">
        <v>5.0</v>
      </c>
      <c r="F1271" s="15">
        <v>2.4</v>
      </c>
      <c r="G1271" s="16" t="s">
        <v>3657</v>
      </c>
      <c r="H1271" s="15" t="s">
        <v>32</v>
      </c>
      <c r="I1271" s="17">
        <v>157000.0</v>
      </c>
      <c r="J1271" s="18">
        <v>44646.660416666666</v>
      </c>
      <c r="K1271" s="19">
        <v>44653.64861111111</v>
      </c>
      <c r="L1271" s="18">
        <v>44654.75902777778</v>
      </c>
      <c r="M1271" s="15"/>
      <c r="N1271" s="21" t="s">
        <v>33</v>
      </c>
      <c r="O1271" s="15">
        <v>0.0</v>
      </c>
      <c r="P1271" s="15" t="s">
        <v>40</v>
      </c>
      <c r="Q1271" s="22">
        <v>1.0</v>
      </c>
      <c r="R1271" s="23">
        <f>Enduser_Deliverytime-Order_Create_Time</f>
        <v>8.098611111</v>
      </c>
      <c r="S1271" s="23">
        <f>Enduser_Plan_Deliverytime-Order_Create_Time</f>
        <v>6.988194444</v>
      </c>
      <c r="T1271" s="23">
        <f>Enduser_Deliverytime-HubVN_Pickup_Time</f>
        <v>0.1465277778</v>
      </c>
      <c r="U1271" s="24">
        <f>HubVN_Receiving_Time-HubCN_Pickup_Time</f>
        <v>3.501388889</v>
      </c>
      <c r="V1271" s="24">
        <f>Plan_HubVN_Receiving_Time-Plan_HubCN_Pickup_Time</f>
        <v>3.504861111</v>
      </c>
      <c r="W1271" s="15" t="s">
        <v>120</v>
      </c>
      <c r="X1271" s="25" t="str">
        <f>IF(LEFT(Khu_Vực,4)="Quận","Quận","Huyện")</f>
        <v>Quận</v>
      </c>
      <c r="Y1271" s="25" t="str">
        <f>IFS(Grossweight&lt;=1,"A",AND(1&lt;Grossweight,Grossweight&lt;=2),"B",AND(2&lt;Grossweight,Grossweight&lt;=3),"C",AND(3&lt;Grossweight,Grossweight&lt;=4),"D",Grossweight&gt;=4,"E")</f>
        <v>C</v>
      </c>
      <c r="Z127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48000</v>
      </c>
      <c r="AA127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27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24000</v>
      </c>
      <c r="AC1271" s="26">
        <f>IF(Carrier_2="ECLogistics",0.167,IF(Carrier_2="LogExpress",0.139,0.104))</f>
        <v>0.167</v>
      </c>
    </row>
    <row r="1272" ht="15.75" customHeight="1">
      <c r="A1272" s="4" t="s">
        <v>3658</v>
      </c>
      <c r="B1272" s="4" t="s">
        <v>3659</v>
      </c>
      <c r="C1272" s="4">
        <v>130320.0</v>
      </c>
      <c r="D1272" s="4" t="str">
        <f>HubVN_ID</f>
        <v>LECVNHĐ</v>
      </c>
      <c r="E1272" s="4">
        <v>3.0</v>
      </c>
      <c r="F1272" s="4">
        <v>0.1</v>
      </c>
      <c r="G1272" s="5" t="s">
        <v>3660</v>
      </c>
      <c r="H1272" s="4" t="s">
        <v>32</v>
      </c>
      <c r="I1272" s="6">
        <v>410000.0</v>
      </c>
      <c r="J1272" s="7">
        <v>44649.83541666667</v>
      </c>
      <c r="K1272" s="8">
        <v>44654.683333333334</v>
      </c>
      <c r="L1272" s="7">
        <v>44655.71319444444</v>
      </c>
      <c r="M1272" s="4"/>
      <c r="N1272" s="9" t="s">
        <v>33</v>
      </c>
      <c r="O1272" s="4">
        <v>0.0</v>
      </c>
      <c r="P1272" s="4" t="s">
        <v>34</v>
      </c>
      <c r="Q1272" s="10">
        <v>3.0</v>
      </c>
      <c r="R1272" s="11">
        <f>Enduser_Deliverytime-Order_Create_Time</f>
        <v>5.877777778</v>
      </c>
      <c r="S1272" s="11">
        <f>Enduser_Plan_Deliverytime-Order_Create_Time</f>
        <v>4.847916667</v>
      </c>
      <c r="T1272" s="11">
        <f>Enduser_Deliverytime-HubVN_Pickup_Time</f>
        <v>0.07916666666</v>
      </c>
      <c r="U1272" s="12">
        <f>HubVN_Receiving_Time-HubCN_Pickup_Time</f>
        <v>3.000694444</v>
      </c>
      <c r="V1272" s="12">
        <f>Plan_HubVN_Receiving_Time-Plan_HubCN_Pickup_Time</f>
        <v>3.50625</v>
      </c>
      <c r="W1272" s="4" t="s">
        <v>137</v>
      </c>
      <c r="X1272" s="13" t="str">
        <f>IF(LEFT(Khu_Vực,4)="Quận","Quận","Huyện")</f>
        <v>Quận</v>
      </c>
      <c r="Y1272" s="13" t="str">
        <f>IFS(Grossweight&lt;=1,"A",AND(1&lt;Grossweight,Grossweight&lt;=2),"B",AND(2&lt;Grossweight,Grossweight&lt;=3),"C",AND(3&lt;Grossweight,Grossweight&lt;=4),"D",Grossweight&gt;=4,"E")</f>
        <v>A</v>
      </c>
      <c r="Z127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800</v>
      </c>
      <c r="AA1272"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27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v>
      </c>
      <c r="AC1272" s="14">
        <f>IF(Carrier_2="ECLogistics",0.167,IF(Carrier_2="LogExpress",0.139,0.104))</f>
        <v>0.139</v>
      </c>
    </row>
    <row r="1273" ht="15.75" customHeight="1">
      <c r="A1273" s="15" t="s">
        <v>3661</v>
      </c>
      <c r="B1273" s="15" t="s">
        <v>66</v>
      </c>
      <c r="C1273" s="15">
        <v>130024.0</v>
      </c>
      <c r="D1273" s="15" t="str">
        <f>HubVN_ID</f>
        <v>LECVNLB</v>
      </c>
      <c r="E1273" s="15">
        <v>5.0</v>
      </c>
      <c r="F1273" s="15">
        <v>2.0</v>
      </c>
      <c r="G1273" s="16" t="s">
        <v>3662</v>
      </c>
      <c r="H1273" s="15" t="s">
        <v>53</v>
      </c>
      <c r="I1273" s="17">
        <v>0.0</v>
      </c>
      <c r="J1273" s="18">
        <v>44648.34930555556</v>
      </c>
      <c r="K1273" s="19">
        <v>44653.67013888889</v>
      </c>
      <c r="L1273" s="18">
        <v>44654.73819444444</v>
      </c>
      <c r="M1273" s="15"/>
      <c r="N1273" s="21" t="s">
        <v>33</v>
      </c>
      <c r="O1273" s="15">
        <v>0.0</v>
      </c>
      <c r="P1273" s="15" t="s">
        <v>64</v>
      </c>
      <c r="Q1273" s="22">
        <v>2.0</v>
      </c>
      <c r="R1273" s="23">
        <f>Enduser_Deliverytime-Order_Create_Time</f>
        <v>6.388888889</v>
      </c>
      <c r="S1273" s="23">
        <f>Enduser_Plan_Deliverytime-Order_Create_Time</f>
        <v>5.320833333</v>
      </c>
      <c r="T1273" s="23">
        <f>Enduser_Deliverytime-HubVN_Pickup_Time</f>
        <v>0.1236111111</v>
      </c>
      <c r="U1273" s="24">
        <f>HubVN_Receiving_Time-HubCN_Pickup_Time</f>
        <v>1.839583333</v>
      </c>
      <c r="V1273" s="24">
        <f>Plan_HubVN_Receiving_Time-Plan_HubCN_Pickup_Time</f>
        <v>2.000694444</v>
      </c>
      <c r="W1273" s="15" t="s">
        <v>120</v>
      </c>
      <c r="X1273" s="25" t="str">
        <f>IF(LEFT(Khu_Vực,4)="Quận","Quận","Huyện")</f>
        <v>Quận</v>
      </c>
      <c r="Y1273" s="25" t="str">
        <f>IFS(Grossweight&lt;=1,"A",AND(1&lt;Grossweight,Grossweight&lt;=2),"B",AND(2&lt;Grossweight,Grossweight&lt;=3),"C",AND(3&lt;Grossweight,Grossweight&lt;=4),"D",Grossweight&gt;=4,"E")</f>
        <v>B</v>
      </c>
      <c r="Z127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22000</v>
      </c>
      <c r="AA1273"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27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22000</v>
      </c>
      <c r="AC1273" s="26">
        <f>IF(Carrier_2="ECLogistics",0.167,IF(Carrier_2="LogExpress",0.139,0.104))</f>
        <v>0.104</v>
      </c>
    </row>
    <row r="1274" ht="15.75" customHeight="1">
      <c r="A1274" s="4" t="s">
        <v>3663</v>
      </c>
      <c r="B1274" s="4" t="s">
        <v>3664</v>
      </c>
      <c r="C1274" s="4">
        <v>130322.0</v>
      </c>
      <c r="D1274" s="4" t="str">
        <f>HubVN_ID</f>
        <v>LECVNLB</v>
      </c>
      <c r="E1274" s="4">
        <v>5.0</v>
      </c>
      <c r="F1274" s="4">
        <v>1.5</v>
      </c>
      <c r="G1274" s="5" t="s">
        <v>3665</v>
      </c>
      <c r="H1274" s="4" t="s">
        <v>32</v>
      </c>
      <c r="I1274" s="6">
        <v>93000.0</v>
      </c>
      <c r="J1274" s="7">
        <v>44646.63680555556</v>
      </c>
      <c r="K1274" s="8">
        <v>44651.66805555556</v>
      </c>
      <c r="L1274" s="7">
        <v>44652.58472222222</v>
      </c>
      <c r="M1274" s="4"/>
      <c r="N1274" s="9" t="s">
        <v>33</v>
      </c>
      <c r="O1274" s="4">
        <v>0.0</v>
      </c>
      <c r="P1274" s="4" t="s">
        <v>34</v>
      </c>
      <c r="Q1274" s="10">
        <v>3.0</v>
      </c>
      <c r="R1274" s="11">
        <f>Enduser_Deliverytime-Order_Create_Time</f>
        <v>5.947916667</v>
      </c>
      <c r="S1274" s="11">
        <f>Enduser_Plan_Deliverytime-Order_Create_Time</f>
        <v>5.03125</v>
      </c>
      <c r="T1274" s="11">
        <f>Enduser_Deliverytime-HubVN_Pickup_Time</f>
        <v>0.2034722222</v>
      </c>
      <c r="U1274" s="12">
        <f>HubVN_Receiving_Time-HubCN_Pickup_Time</f>
        <v>5.001388889</v>
      </c>
      <c r="V1274" s="12">
        <f>Plan_HubVN_Receiving_Time-Plan_HubCN_Pickup_Time</f>
        <v>3.000694444</v>
      </c>
      <c r="W1274" s="4" t="s">
        <v>124</v>
      </c>
      <c r="X1274" s="13" t="str">
        <f>IF(LEFT(Khu_Vực,4)="Quận","Quận","Huyện")</f>
        <v>Quận</v>
      </c>
      <c r="Y1274" s="13" t="str">
        <f>IFS(Grossweight&lt;=1,"A",AND(1&lt;Grossweight,Grossweight&lt;=2),"B",AND(2&lt;Grossweight,Grossweight&lt;=3),"C",AND(3&lt;Grossweight,Grossweight&lt;=4),"D",Grossweight&gt;=4,"E")</f>
        <v>B</v>
      </c>
      <c r="Z127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15000</v>
      </c>
      <c r="AA1274"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27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16500</v>
      </c>
      <c r="AC1274" s="14">
        <f>IF(Carrier_2="ECLogistics",0.167,IF(Carrier_2="LogExpress",0.139,0.104))</f>
        <v>0.104</v>
      </c>
    </row>
    <row r="1275" ht="15.75" customHeight="1">
      <c r="A1275" s="15" t="s">
        <v>3666</v>
      </c>
      <c r="B1275" s="15" t="s">
        <v>3667</v>
      </c>
      <c r="C1275" s="15">
        <v>130444.0</v>
      </c>
      <c r="D1275" s="15" t="str">
        <f>HubVN_ID</f>
        <v>LECVNLB</v>
      </c>
      <c r="E1275" s="15">
        <v>4.0</v>
      </c>
      <c r="F1275" s="15">
        <v>0.1</v>
      </c>
      <c r="G1275" s="16" t="s">
        <v>3668</v>
      </c>
      <c r="H1275" s="15" t="s">
        <v>53</v>
      </c>
      <c r="I1275" s="17">
        <v>0.0</v>
      </c>
      <c r="J1275" s="18">
        <v>44647.36666666667</v>
      </c>
      <c r="K1275" s="19">
        <v>44652.67013888889</v>
      </c>
      <c r="L1275" s="18">
        <v>44652.85208333333</v>
      </c>
      <c r="M1275" s="15"/>
      <c r="N1275" s="21" t="s">
        <v>33</v>
      </c>
      <c r="O1275" s="15">
        <v>0.0</v>
      </c>
      <c r="P1275" s="15" t="s">
        <v>34</v>
      </c>
      <c r="Q1275" s="22">
        <v>3.0</v>
      </c>
      <c r="R1275" s="23">
        <f>Enduser_Deliverytime-Order_Create_Time</f>
        <v>5.485416667</v>
      </c>
      <c r="S1275" s="23">
        <f>Enduser_Plan_Deliverytime-Order_Create_Time</f>
        <v>5.303472222</v>
      </c>
      <c r="T1275" s="23">
        <f>Enduser_Deliverytime-HubVN_Pickup_Time</f>
        <v>0.2493055556</v>
      </c>
      <c r="U1275" s="24">
        <f>HubVN_Receiving_Time-HubCN_Pickup_Time</f>
        <v>3.00625</v>
      </c>
      <c r="V1275" s="24">
        <f>Plan_HubVN_Receiving_Time-Plan_HubCN_Pickup_Time</f>
        <v>1.50625</v>
      </c>
      <c r="W1275" s="15" t="s">
        <v>124</v>
      </c>
      <c r="X1275" s="25" t="str">
        <f>IF(LEFT(Khu_Vực,4)="Quận","Quận","Huyện")</f>
        <v>Quận</v>
      </c>
      <c r="Y1275" s="25" t="str">
        <f>IFS(Grossweight&lt;=1,"A",AND(1&lt;Grossweight,Grossweight&lt;=2),"B",AND(2&lt;Grossweight,Grossweight&lt;=3),"C",AND(3&lt;Grossweight,Grossweight&lt;=4),"D",Grossweight&gt;=4,"E")</f>
        <v>A</v>
      </c>
      <c r="Z127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800</v>
      </c>
      <c r="AA1275"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27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v>
      </c>
      <c r="AC1275" s="26">
        <f>IF(Carrier_2="ECLogistics",0.167,IF(Carrier_2="LogExpress",0.139,0.104))</f>
        <v>0.139</v>
      </c>
    </row>
    <row r="1276" ht="15.75" customHeight="1">
      <c r="A1276" s="4" t="s">
        <v>3669</v>
      </c>
      <c r="B1276" s="4" t="s">
        <v>1882</v>
      </c>
      <c r="C1276" s="4">
        <v>130208.0</v>
      </c>
      <c r="D1276" s="4" t="str">
        <f>HubVN_ID</f>
        <v>LECVNHĐ</v>
      </c>
      <c r="E1276" s="4">
        <v>3.0</v>
      </c>
      <c r="F1276" s="4">
        <v>1.1</v>
      </c>
      <c r="G1276" s="5" t="s">
        <v>3670</v>
      </c>
      <c r="H1276" s="4" t="s">
        <v>32</v>
      </c>
      <c r="I1276" s="6">
        <v>54500.0</v>
      </c>
      <c r="J1276" s="7">
        <v>44646.63958333333</v>
      </c>
      <c r="K1276" s="8">
        <v>44651.455555555556</v>
      </c>
      <c r="L1276" s="7">
        <v>44652.597916666666</v>
      </c>
      <c r="M1276" s="4"/>
      <c r="N1276" s="9" t="s">
        <v>33</v>
      </c>
      <c r="O1276" s="4">
        <v>0.0</v>
      </c>
      <c r="P1276" s="4" t="s">
        <v>34</v>
      </c>
      <c r="Q1276" s="10">
        <v>3.0</v>
      </c>
      <c r="R1276" s="11">
        <f>Enduser_Deliverytime-Order_Create_Time</f>
        <v>5.958333333</v>
      </c>
      <c r="S1276" s="11">
        <f>Enduser_Plan_Deliverytime-Order_Create_Time</f>
        <v>4.815972222</v>
      </c>
      <c r="T1276" s="11">
        <f>Enduser_Deliverytime-HubVN_Pickup_Time</f>
        <v>0.2055555556</v>
      </c>
      <c r="U1276" s="12">
        <f>HubVN_Receiving_Time-HubCN_Pickup_Time</f>
        <v>5.004166667</v>
      </c>
      <c r="V1276" s="12">
        <f>Plan_HubVN_Receiving_Time-Plan_HubCN_Pickup_Time</f>
        <v>1.502777778</v>
      </c>
      <c r="W1276" s="4" t="s">
        <v>45</v>
      </c>
      <c r="X1276" s="13" t="str">
        <f>IF(LEFT(Khu_Vực,4)="Quận","Quận","Huyện")</f>
        <v>Quận</v>
      </c>
      <c r="Y1276" s="13" t="str">
        <f>IFS(Grossweight&lt;=1,"A",AND(1&lt;Grossweight,Grossweight&lt;=2),"B",AND(2&lt;Grossweight,Grossweight&lt;=3),"C",AND(3&lt;Grossweight,Grossweight&lt;=4),"D",Grossweight&gt;=4,"E")</f>
        <v>B</v>
      </c>
      <c r="Z127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11000</v>
      </c>
      <c r="AA1276"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27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12100</v>
      </c>
      <c r="AC1276" s="14">
        <f>IF(Carrier_2="ECLogistics",0.167,IF(Carrier_2="LogExpress",0.139,0.104))</f>
        <v>0.104</v>
      </c>
    </row>
    <row r="1277" ht="15.75" customHeight="1">
      <c r="A1277" s="15" t="s">
        <v>3671</v>
      </c>
      <c r="B1277" s="15" t="s">
        <v>3672</v>
      </c>
      <c r="C1277" s="15">
        <v>130025.0</v>
      </c>
      <c r="D1277" s="15" t="str">
        <f>HubVN_ID</f>
        <v>LECVNLB</v>
      </c>
      <c r="E1277" s="15">
        <v>4.0</v>
      </c>
      <c r="F1277" s="15">
        <v>1.4</v>
      </c>
      <c r="G1277" s="16" t="s">
        <v>3673</v>
      </c>
      <c r="H1277" s="15" t="s">
        <v>32</v>
      </c>
      <c r="I1277" s="17">
        <v>178000.0</v>
      </c>
      <c r="J1277" s="18">
        <v>44649.129166666666</v>
      </c>
      <c r="K1277" s="19">
        <v>44654.43194444444</v>
      </c>
      <c r="L1277" s="18">
        <v>44655.592361111114</v>
      </c>
      <c r="M1277" s="15"/>
      <c r="N1277" s="21" t="s">
        <v>33</v>
      </c>
      <c r="O1277" s="15">
        <v>0.0</v>
      </c>
      <c r="P1277" s="15" t="s">
        <v>34</v>
      </c>
      <c r="Q1277" s="22">
        <v>2.0</v>
      </c>
      <c r="R1277" s="23">
        <f>Enduser_Deliverytime-Order_Create_Time</f>
        <v>6.463194444</v>
      </c>
      <c r="S1277" s="23">
        <f>Enduser_Plan_Deliverytime-Order_Create_Time</f>
        <v>5.302777778</v>
      </c>
      <c r="T1277" s="23">
        <f>Enduser_Deliverytime-HubVN_Pickup_Time</f>
        <v>0.2069444444</v>
      </c>
      <c r="U1277" s="24">
        <f>HubVN_Receiving_Time-HubCN_Pickup_Time</f>
        <v>3.001388889</v>
      </c>
      <c r="V1277" s="24">
        <f>Plan_HubVN_Receiving_Time-Plan_HubCN_Pickup_Time</f>
        <v>3.000694444</v>
      </c>
      <c r="W1277" s="15" t="s">
        <v>93</v>
      </c>
      <c r="X1277" s="25" t="str">
        <f>IF(LEFT(Khu_Vực,4)="Quận","Quận","Huyện")</f>
        <v>Quận</v>
      </c>
      <c r="Y1277" s="25" t="str">
        <f>IFS(Grossweight&lt;=1,"A",AND(1&lt;Grossweight,Grossweight&lt;=2),"B",AND(2&lt;Grossweight,Grossweight&lt;=3),"C",AND(3&lt;Grossweight,Grossweight&lt;=4),"D",Grossweight&gt;=4,"E")</f>
        <v>B</v>
      </c>
      <c r="Z127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14000</v>
      </c>
      <c r="AA1277"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27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15400</v>
      </c>
      <c r="AC1277" s="26">
        <f>IF(Carrier_2="ECLogistics",0.167,IF(Carrier_2="LogExpress",0.139,0.104))</f>
        <v>0.104</v>
      </c>
    </row>
    <row r="1278" ht="15.75" customHeight="1">
      <c r="A1278" s="4" t="s">
        <v>3674</v>
      </c>
      <c r="B1278" s="4" t="s">
        <v>2361</v>
      </c>
      <c r="C1278" s="4">
        <v>130401.0</v>
      </c>
      <c r="D1278" s="4" t="str">
        <f>HubVN_ID</f>
        <v>LECVNLB</v>
      </c>
      <c r="E1278" s="4">
        <v>3.0</v>
      </c>
      <c r="F1278" s="4">
        <v>3.4</v>
      </c>
      <c r="G1278" s="5" t="s">
        <v>3675</v>
      </c>
      <c r="H1278" s="4" t="s">
        <v>32</v>
      </c>
      <c r="I1278" s="6">
        <v>152500.0</v>
      </c>
      <c r="J1278" s="7">
        <v>44647.18263888889</v>
      </c>
      <c r="K1278" s="8">
        <v>44653.677083333336</v>
      </c>
      <c r="L1278" s="7">
        <v>44654.73055555556</v>
      </c>
      <c r="M1278" s="4"/>
      <c r="N1278" s="9" t="s">
        <v>33</v>
      </c>
      <c r="O1278" s="4">
        <v>0.0</v>
      </c>
      <c r="P1278" s="4" t="s">
        <v>34</v>
      </c>
      <c r="Q1278" s="10">
        <v>1.0</v>
      </c>
      <c r="R1278" s="11">
        <f>Enduser_Deliverytime-Order_Create_Time</f>
        <v>7.547916667</v>
      </c>
      <c r="S1278" s="11">
        <f>Enduser_Plan_Deliverytime-Order_Create_Time</f>
        <v>6.494444444</v>
      </c>
      <c r="T1278" s="11">
        <f>Enduser_Deliverytime-HubVN_Pickup_Time</f>
        <v>0.08055555556</v>
      </c>
      <c r="U1278" s="12">
        <f>HubVN_Receiving_Time-HubCN_Pickup_Time</f>
        <v>3.503472222</v>
      </c>
      <c r="V1278" s="12">
        <f>Plan_HubVN_Receiving_Time-Plan_HubCN_Pickup_Time</f>
        <v>3.00625</v>
      </c>
      <c r="W1278" s="4" t="s">
        <v>124</v>
      </c>
      <c r="X1278" s="13" t="str">
        <f>IF(LEFT(Khu_Vực,4)="Quận","Quận","Huyện")</f>
        <v>Quận</v>
      </c>
      <c r="Y1278" s="13" t="str">
        <f>IFS(Grossweight&lt;=1,"A",AND(1&lt;Grossweight,Grossweight&lt;=2),"B",AND(2&lt;Grossweight,Grossweight&lt;=3),"C",AND(3&lt;Grossweight,Grossweight&lt;=4),"D",Grossweight&gt;=4,"E")</f>
        <v>D</v>
      </c>
      <c r="Z127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34000</v>
      </c>
      <c r="AA127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27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34000</v>
      </c>
      <c r="AC1278" s="14">
        <f>IF(Carrier_2="ECLogistics",0.167,IF(Carrier_2="LogExpress",0.139,0.104))</f>
        <v>0.167</v>
      </c>
    </row>
    <row r="1279" ht="15.75" customHeight="1">
      <c r="A1279" s="15" t="s">
        <v>3676</v>
      </c>
      <c r="B1279" s="15" t="s">
        <v>3677</v>
      </c>
      <c r="C1279" s="15">
        <v>130331.0</v>
      </c>
      <c r="D1279" s="15" t="str">
        <f>HubVN_ID</f>
        <v>LECVNLB</v>
      </c>
      <c r="E1279" s="15">
        <v>5.0</v>
      </c>
      <c r="F1279" s="15">
        <v>1.4</v>
      </c>
      <c r="G1279" s="16" t="s">
        <v>3678</v>
      </c>
      <c r="H1279" s="15" t="s">
        <v>32</v>
      </c>
      <c r="I1279" s="17">
        <v>79500.0</v>
      </c>
      <c r="J1279" s="18">
        <v>44648.853472222225</v>
      </c>
      <c r="K1279" s="19">
        <v>44653.66875</v>
      </c>
      <c r="L1279" s="18">
        <v>44653.87152777778</v>
      </c>
      <c r="M1279" s="15"/>
      <c r="N1279" s="21" t="s">
        <v>33</v>
      </c>
      <c r="O1279" s="15">
        <v>0.0</v>
      </c>
      <c r="P1279" s="15" t="s">
        <v>34</v>
      </c>
      <c r="Q1279" s="22">
        <v>3.0</v>
      </c>
      <c r="R1279" s="23">
        <f>Enduser_Deliverytime-Order_Create_Time</f>
        <v>5.018055556</v>
      </c>
      <c r="S1279" s="23">
        <f>Enduser_Plan_Deliverytime-Order_Create_Time</f>
        <v>4.815277778</v>
      </c>
      <c r="T1279" s="23">
        <f>Enduser_Deliverytime-HubVN_Pickup_Time</f>
        <v>0.2493055556</v>
      </c>
      <c r="U1279" s="24">
        <f>HubVN_Receiving_Time-HubCN_Pickup_Time</f>
        <v>4.002083333</v>
      </c>
      <c r="V1279" s="24">
        <f>Plan_HubVN_Receiving_Time-Plan_HubCN_Pickup_Time</f>
        <v>2.005555556</v>
      </c>
      <c r="W1279" s="15" t="s">
        <v>97</v>
      </c>
      <c r="X1279" s="25" t="str">
        <f>IF(LEFT(Khu_Vực,4)="Quận","Quận","Huyện")</f>
        <v>Quận</v>
      </c>
      <c r="Y1279" s="25" t="str">
        <f>IFS(Grossweight&lt;=1,"A",AND(1&lt;Grossweight,Grossweight&lt;=2),"B",AND(2&lt;Grossweight,Grossweight&lt;=3),"C",AND(3&lt;Grossweight,Grossweight&lt;=4),"D",Grossweight&gt;=4,"E")</f>
        <v>B</v>
      </c>
      <c r="Z127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14000</v>
      </c>
      <c r="AA1279"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27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15400</v>
      </c>
      <c r="AC1279" s="26">
        <f>IF(Carrier_2="ECLogistics",0.167,IF(Carrier_2="LogExpress",0.139,0.104))</f>
        <v>0.104</v>
      </c>
    </row>
    <row r="1280" ht="15.75" customHeight="1">
      <c r="A1280" s="4" t="s">
        <v>3679</v>
      </c>
      <c r="B1280" s="4" t="s">
        <v>3680</v>
      </c>
      <c r="C1280" s="4">
        <v>130355.0</v>
      </c>
      <c r="D1280" s="4" t="str">
        <f>HubVN_ID</f>
        <v>LECVNTL</v>
      </c>
      <c r="E1280" s="4">
        <v>3.0</v>
      </c>
      <c r="F1280" s="4">
        <v>2.0</v>
      </c>
      <c r="G1280" s="5" t="s">
        <v>3681</v>
      </c>
      <c r="H1280" s="4" t="s">
        <v>32</v>
      </c>
      <c r="I1280" s="6">
        <v>148900.0</v>
      </c>
      <c r="J1280" s="7">
        <v>44648.856944444444</v>
      </c>
      <c r="K1280" s="8">
        <v>44653.65902777778</v>
      </c>
      <c r="L1280" s="7">
        <v>44653.85833333333</v>
      </c>
      <c r="M1280" s="4"/>
      <c r="N1280" s="9" t="s">
        <v>33</v>
      </c>
      <c r="O1280" s="4">
        <v>0.0</v>
      </c>
      <c r="P1280" s="4" t="s">
        <v>34</v>
      </c>
      <c r="Q1280" s="10">
        <v>3.0</v>
      </c>
      <c r="R1280" s="11">
        <f>Enduser_Deliverytime-Order_Create_Time</f>
        <v>5.001388889</v>
      </c>
      <c r="S1280" s="11">
        <f>Enduser_Plan_Deliverytime-Order_Create_Time</f>
        <v>4.802083333</v>
      </c>
      <c r="T1280" s="11">
        <f>Enduser_Deliverytime-HubVN_Pickup_Time</f>
        <v>0.2493055556</v>
      </c>
      <c r="U1280" s="12">
        <f>HubVN_Receiving_Time-HubCN_Pickup_Time</f>
        <v>4.000694444</v>
      </c>
      <c r="V1280" s="12">
        <f>Plan_HubVN_Receiving_Time-Plan_HubCN_Pickup_Time</f>
        <v>3.004861111</v>
      </c>
      <c r="W1280" s="4" t="s">
        <v>41</v>
      </c>
      <c r="X1280" s="13" t="str">
        <f>IF(LEFT(Khu_Vực,4)="Quận","Quận","Huyện")</f>
        <v>Huyện</v>
      </c>
      <c r="Y1280" s="13" t="str">
        <f>IFS(Grossweight&lt;=1,"A",AND(1&lt;Grossweight,Grossweight&lt;=2),"B",AND(2&lt;Grossweight,Grossweight&lt;=3),"C",AND(3&lt;Grossweight,Grossweight&lt;=4),"D",Grossweight&gt;=4,"E")</f>
        <v>B</v>
      </c>
      <c r="Z128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20000</v>
      </c>
      <c r="AA128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28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1280" s="14">
        <f>IF(Carrier_2="ECLogistics",0.167,IF(Carrier_2="LogExpress",0.139,0.104))</f>
        <v>0.167</v>
      </c>
    </row>
    <row r="1281" ht="15.75" customHeight="1">
      <c r="A1281" s="15" t="s">
        <v>3682</v>
      </c>
      <c r="B1281" s="15" t="s">
        <v>3683</v>
      </c>
      <c r="C1281" s="15">
        <v>130366.0</v>
      </c>
      <c r="D1281" s="15" t="str">
        <f>HubVN_ID</f>
        <v>LECVNLB</v>
      </c>
      <c r="E1281" s="15">
        <v>3.0</v>
      </c>
      <c r="F1281" s="15">
        <v>1.8</v>
      </c>
      <c r="G1281" s="16" t="s">
        <v>3684</v>
      </c>
      <c r="H1281" s="15" t="s">
        <v>32</v>
      </c>
      <c r="I1281" s="17">
        <v>417800.0</v>
      </c>
      <c r="J1281" s="18">
        <v>44648.85902777778</v>
      </c>
      <c r="K1281" s="19">
        <v>44652.71805555555</v>
      </c>
      <c r="L1281" s="18">
        <v>44653.865277777775</v>
      </c>
      <c r="M1281" s="15"/>
      <c r="N1281" s="21" t="s">
        <v>33</v>
      </c>
      <c r="O1281" s="15">
        <v>0.0</v>
      </c>
      <c r="P1281" s="15" t="s">
        <v>34</v>
      </c>
      <c r="Q1281" s="22">
        <v>3.0</v>
      </c>
      <c r="R1281" s="23">
        <f>Enduser_Deliverytime-Order_Create_Time</f>
        <v>5.00625</v>
      </c>
      <c r="S1281" s="23">
        <f>Enduser_Plan_Deliverytime-Order_Create_Time</f>
        <v>3.859027778</v>
      </c>
      <c r="T1281" s="23">
        <f>Enduser_Deliverytime-HubVN_Pickup_Time</f>
        <v>0.24375</v>
      </c>
      <c r="U1281" s="24">
        <f>HubVN_Receiving_Time-HubCN_Pickup_Time</f>
        <v>4.005555556</v>
      </c>
      <c r="V1281" s="24">
        <f>Plan_HubVN_Receiving_Time-Plan_HubCN_Pickup_Time</f>
        <v>3.502777778</v>
      </c>
      <c r="W1281" s="15" t="s">
        <v>787</v>
      </c>
      <c r="X1281" s="25" t="str">
        <f>IF(LEFT(Khu_Vực,4)="Quận","Quận","Huyện")</f>
        <v>Huyện</v>
      </c>
      <c r="Y1281" s="25" t="str">
        <f>IFS(Grossweight&lt;=1,"A",AND(1&lt;Grossweight,Grossweight&lt;=2),"B",AND(2&lt;Grossweight,Grossweight&lt;=3),"C",AND(3&lt;Grossweight,Grossweight&lt;=4),"D",Grossweight&gt;=4,"E")</f>
        <v>B</v>
      </c>
      <c r="Z128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18000</v>
      </c>
      <c r="AA128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28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18000</v>
      </c>
      <c r="AC1281" s="26">
        <f>IF(Carrier_2="ECLogistics",0.167,IF(Carrier_2="LogExpress",0.139,0.104))</f>
        <v>0.167</v>
      </c>
    </row>
    <row r="1282" ht="15.75" customHeight="1">
      <c r="A1282" s="4" t="s">
        <v>3685</v>
      </c>
      <c r="B1282" s="4" t="s">
        <v>355</v>
      </c>
      <c r="C1282" s="4">
        <v>130338.0</v>
      </c>
      <c r="D1282" s="4" t="str">
        <f>HubVN_ID</f>
        <v>LECVNLB</v>
      </c>
      <c r="E1282" s="4">
        <v>3.0</v>
      </c>
      <c r="F1282" s="4">
        <v>1.5</v>
      </c>
      <c r="G1282" s="5" t="s">
        <v>103</v>
      </c>
      <c r="H1282" s="4" t="s">
        <v>32</v>
      </c>
      <c r="I1282" s="6">
        <v>304000.0</v>
      </c>
      <c r="J1282" s="7">
        <v>44646.64722222222</v>
      </c>
      <c r="K1282" s="8">
        <v>44653.67569444444</v>
      </c>
      <c r="L1282" s="7">
        <v>44654.80486111111</v>
      </c>
      <c r="M1282" s="4"/>
      <c r="N1282" s="9" t="s">
        <v>33</v>
      </c>
      <c r="O1282" s="4">
        <v>0.0</v>
      </c>
      <c r="P1282" s="4" t="s">
        <v>40</v>
      </c>
      <c r="Q1282" s="10">
        <v>1.0</v>
      </c>
      <c r="R1282" s="11">
        <f>Enduser_Deliverytime-Order_Create_Time</f>
        <v>8.157638889</v>
      </c>
      <c r="S1282" s="11">
        <f>Enduser_Plan_Deliverytime-Order_Create_Time</f>
        <v>7.028472222</v>
      </c>
      <c r="T1282" s="11">
        <f>Enduser_Deliverytime-HubVN_Pickup_Time</f>
        <v>0.16875</v>
      </c>
      <c r="U1282" s="12">
        <f>HubVN_Receiving_Time-HubCN_Pickup_Time</f>
        <v>3.50625</v>
      </c>
      <c r="V1282" s="12">
        <f>Plan_HubVN_Receiving_Time-Plan_HubCN_Pickup_Time</f>
        <v>1.50625</v>
      </c>
      <c r="W1282" s="4" t="s">
        <v>93</v>
      </c>
      <c r="X1282" s="13" t="str">
        <f>IF(LEFT(Khu_Vực,4)="Quận","Quận","Huyện")</f>
        <v>Quận</v>
      </c>
      <c r="Y1282" s="13" t="str">
        <f>IFS(Grossweight&lt;=1,"A",AND(1&lt;Grossweight,Grossweight&lt;=2),"B",AND(2&lt;Grossweight,Grossweight&lt;=3),"C",AND(3&lt;Grossweight,Grossweight&lt;=4),"D",Grossweight&gt;=4,"E")</f>
        <v>B</v>
      </c>
      <c r="Z128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30000</v>
      </c>
      <c r="AA1282"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28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16500</v>
      </c>
      <c r="AC1282" s="14">
        <f>IF(Carrier_2="ECLogistics",0.167,IF(Carrier_2="LogExpress",0.139,0.104))</f>
        <v>0.104</v>
      </c>
    </row>
    <row r="1283" ht="15.75" customHeight="1">
      <c r="A1283" s="15" t="s">
        <v>3686</v>
      </c>
      <c r="B1283" s="15" t="s">
        <v>132</v>
      </c>
      <c r="C1283" s="15">
        <v>130437.0</v>
      </c>
      <c r="D1283" s="15" t="str">
        <f>HubVN_ID</f>
        <v>LECVNLB</v>
      </c>
      <c r="E1283" s="15">
        <v>5.0</v>
      </c>
      <c r="F1283" s="15">
        <v>2.9</v>
      </c>
      <c r="G1283" s="16" t="s">
        <v>3687</v>
      </c>
      <c r="H1283" s="15" t="s">
        <v>32</v>
      </c>
      <c r="I1283" s="17">
        <v>225900.0</v>
      </c>
      <c r="J1283" s="18">
        <v>44646.850694444445</v>
      </c>
      <c r="K1283" s="19">
        <v>44652.71527777778</v>
      </c>
      <c r="L1283" s="18">
        <v>44652.83194444444</v>
      </c>
      <c r="M1283" s="15"/>
      <c r="N1283" s="21" t="s">
        <v>33</v>
      </c>
      <c r="O1283" s="15">
        <v>0.0</v>
      </c>
      <c r="P1283" s="15" t="s">
        <v>34</v>
      </c>
      <c r="Q1283" s="22">
        <v>3.0</v>
      </c>
      <c r="R1283" s="23">
        <f>Enduser_Deliverytime-Order_Create_Time</f>
        <v>5.98125</v>
      </c>
      <c r="S1283" s="23">
        <f>Enduser_Plan_Deliverytime-Order_Create_Time</f>
        <v>5.864583333</v>
      </c>
      <c r="T1283" s="23">
        <f>Enduser_Deliverytime-HubVN_Pickup_Time</f>
        <v>0.2444444444</v>
      </c>
      <c r="U1283" s="24">
        <f>HubVN_Receiving_Time-HubCN_Pickup_Time</f>
        <v>3.00625</v>
      </c>
      <c r="V1283" s="24">
        <f>Plan_HubVN_Receiving_Time-Plan_HubCN_Pickup_Time</f>
        <v>1.505555556</v>
      </c>
      <c r="W1283" s="15" t="s">
        <v>787</v>
      </c>
      <c r="X1283" s="25" t="str">
        <f>IF(LEFT(Khu_Vực,4)="Quận","Quận","Huyện")</f>
        <v>Huyện</v>
      </c>
      <c r="Y1283" s="25" t="str">
        <f>IFS(Grossweight&lt;=1,"A",AND(1&lt;Grossweight,Grossweight&lt;=2),"B",AND(2&lt;Grossweight,Grossweight&lt;=3),"C",AND(3&lt;Grossweight,Grossweight&lt;=4),"D",Grossweight&gt;=4,"E")</f>
        <v>C</v>
      </c>
      <c r="Z128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29000</v>
      </c>
      <c r="AA128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28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29000</v>
      </c>
      <c r="AC1283" s="26">
        <f>IF(Carrier_2="ECLogistics",0.167,IF(Carrier_2="LogExpress",0.139,0.104))</f>
        <v>0.167</v>
      </c>
    </row>
    <row r="1284" ht="15.75" customHeight="1">
      <c r="A1284" s="4" t="s">
        <v>3688</v>
      </c>
      <c r="B1284" s="4" t="s">
        <v>3689</v>
      </c>
      <c r="C1284" s="4">
        <v>130432.0</v>
      </c>
      <c r="D1284" s="4" t="str">
        <f>HubVN_ID</f>
        <v>LECVNLB</v>
      </c>
      <c r="E1284" s="4">
        <v>2.0</v>
      </c>
      <c r="F1284" s="4">
        <v>1.7</v>
      </c>
      <c r="G1284" s="5" t="s">
        <v>3690</v>
      </c>
      <c r="H1284" s="4" t="s">
        <v>32</v>
      </c>
      <c r="I1284" s="6">
        <v>72240.0</v>
      </c>
      <c r="J1284" s="7">
        <v>44647.705555555556</v>
      </c>
      <c r="K1284" s="8">
        <v>44653.40555555555</v>
      </c>
      <c r="L1284" s="7">
        <v>44654.46111111111</v>
      </c>
      <c r="M1284" s="4"/>
      <c r="N1284" s="9" t="s">
        <v>33</v>
      </c>
      <c r="O1284" s="4">
        <v>0.0</v>
      </c>
      <c r="P1284" s="4" t="s">
        <v>40</v>
      </c>
      <c r="Q1284" s="10">
        <v>2.0</v>
      </c>
      <c r="R1284" s="11">
        <f>Enduser_Deliverytime-Order_Create_Time</f>
        <v>6.755555556</v>
      </c>
      <c r="S1284" s="11">
        <f>Enduser_Plan_Deliverytime-Order_Create_Time</f>
        <v>5.7</v>
      </c>
      <c r="T1284" s="11">
        <f>Enduser_Deliverytime-HubVN_Pickup_Time</f>
        <v>0.1194444444</v>
      </c>
      <c r="U1284" s="12">
        <f>HubVN_Receiving_Time-HubCN_Pickup_Time</f>
        <v>4.002083333</v>
      </c>
      <c r="V1284" s="12">
        <f>Plan_HubVN_Receiving_Time-Plan_HubCN_Pickup_Time</f>
        <v>1.504166667</v>
      </c>
      <c r="W1284" s="4" t="s">
        <v>120</v>
      </c>
      <c r="X1284" s="13" t="str">
        <f>IF(LEFT(Khu_Vực,4)="Quận","Quận","Huyện")</f>
        <v>Quận</v>
      </c>
      <c r="Y1284" s="13" t="str">
        <f>IFS(Grossweight&lt;=1,"A",AND(1&lt;Grossweight,Grossweight&lt;=2),"B",AND(2&lt;Grossweight,Grossweight&lt;=3),"C",AND(3&lt;Grossweight,Grossweight&lt;=4),"D",Grossweight&gt;=4,"E")</f>
        <v>B</v>
      </c>
      <c r="Z128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34000</v>
      </c>
      <c r="AA1284"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28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18700</v>
      </c>
      <c r="AC1284" s="14">
        <f>IF(Carrier_2="ECLogistics",0.167,IF(Carrier_2="LogExpress",0.139,0.104))</f>
        <v>0.104</v>
      </c>
    </row>
    <row r="1285" ht="15.75" customHeight="1">
      <c r="A1285" s="15" t="s">
        <v>3691</v>
      </c>
      <c r="B1285" s="15" t="s">
        <v>1405</v>
      </c>
      <c r="C1285" s="15">
        <v>130198.0</v>
      </c>
      <c r="D1285" s="15" t="str">
        <f>HubVN_ID</f>
        <v>LECVNHĐ</v>
      </c>
      <c r="E1285" s="15">
        <v>3.0</v>
      </c>
      <c r="F1285" s="15">
        <v>2.4</v>
      </c>
      <c r="G1285" s="16" t="s">
        <v>3692</v>
      </c>
      <c r="H1285" s="15" t="s">
        <v>32</v>
      </c>
      <c r="I1285" s="17">
        <v>55000.0</v>
      </c>
      <c r="J1285" s="18">
        <v>44645.845138888886</v>
      </c>
      <c r="K1285" s="19">
        <v>44651.70763888889</v>
      </c>
      <c r="L1285" s="18">
        <v>44652.66180555556</v>
      </c>
      <c r="M1285" s="15"/>
      <c r="N1285" s="21" t="s">
        <v>33</v>
      </c>
      <c r="O1285" s="15">
        <v>0.0</v>
      </c>
      <c r="P1285" s="15" t="s">
        <v>40</v>
      </c>
      <c r="Q1285" s="22">
        <v>2.0</v>
      </c>
      <c r="R1285" s="23">
        <f>Enduser_Deliverytime-Order_Create_Time</f>
        <v>6.816666667</v>
      </c>
      <c r="S1285" s="23">
        <f>Enduser_Plan_Deliverytime-Order_Create_Time</f>
        <v>5.8625</v>
      </c>
      <c r="T1285" s="23">
        <f>Enduser_Deliverytime-HubVN_Pickup_Time</f>
        <v>0.08819444445</v>
      </c>
      <c r="U1285" s="24">
        <f>HubVN_Receiving_Time-HubCN_Pickup_Time</f>
        <v>2.504861111</v>
      </c>
      <c r="V1285" s="24">
        <f>Plan_HubVN_Receiving_Time-Plan_HubCN_Pickup_Time</f>
        <v>3.003472222</v>
      </c>
      <c r="W1285" s="15" t="s">
        <v>137</v>
      </c>
      <c r="X1285" s="25" t="str">
        <f>IF(LEFT(Khu_Vực,4)="Quận","Quận","Huyện")</f>
        <v>Quận</v>
      </c>
      <c r="Y1285" s="25" t="str">
        <f>IFS(Grossweight&lt;=1,"A",AND(1&lt;Grossweight,Grossweight&lt;=2),"B",AND(2&lt;Grossweight,Grossweight&lt;=3),"C",AND(3&lt;Grossweight,Grossweight&lt;=4),"D",Grossweight&gt;=4,"E")</f>
        <v>C</v>
      </c>
      <c r="Z128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48000</v>
      </c>
      <c r="AA128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28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24000</v>
      </c>
      <c r="AC1285" s="26">
        <f>IF(Carrier_2="ECLogistics",0.167,IF(Carrier_2="LogExpress",0.139,0.104))</f>
        <v>0.167</v>
      </c>
    </row>
    <row r="1286" ht="15.75" customHeight="1">
      <c r="A1286" s="4" t="s">
        <v>3693</v>
      </c>
      <c r="B1286" s="4" t="s">
        <v>3694</v>
      </c>
      <c r="C1286" s="4">
        <v>130074.0</v>
      </c>
      <c r="D1286" s="4" t="str">
        <f>HubVN_ID</f>
        <v>LECVNHĐ</v>
      </c>
      <c r="E1286" s="4">
        <v>3.0</v>
      </c>
      <c r="F1286" s="4">
        <v>2.0</v>
      </c>
      <c r="G1286" s="5" t="s">
        <v>3695</v>
      </c>
      <c r="H1286" s="4" t="s">
        <v>32</v>
      </c>
      <c r="I1286" s="6">
        <v>41500.0</v>
      </c>
      <c r="J1286" s="7">
        <v>44648.902083333334</v>
      </c>
      <c r="K1286" s="8">
        <v>44653.705555555556</v>
      </c>
      <c r="L1286" s="7">
        <v>44654.49097222222</v>
      </c>
      <c r="M1286" s="4"/>
      <c r="N1286" s="9" t="s">
        <v>33</v>
      </c>
      <c r="O1286" s="4">
        <v>0.0</v>
      </c>
      <c r="P1286" s="4" t="s">
        <v>40</v>
      </c>
      <c r="Q1286" s="10">
        <v>3.0</v>
      </c>
      <c r="R1286" s="11">
        <f>Enduser_Deliverytime-Order_Create_Time</f>
        <v>5.588888889</v>
      </c>
      <c r="S1286" s="11">
        <f>Enduser_Plan_Deliverytime-Order_Create_Time</f>
        <v>4.803472222</v>
      </c>
      <c r="T1286" s="11">
        <f>Enduser_Deliverytime-HubVN_Pickup_Time</f>
        <v>0.1243055556</v>
      </c>
      <c r="U1286" s="12">
        <f>HubVN_Receiving_Time-HubCN_Pickup_Time</f>
        <v>4.003472222</v>
      </c>
      <c r="V1286" s="12">
        <f>Plan_HubVN_Receiving_Time-Plan_HubCN_Pickup_Time</f>
        <v>2.002083333</v>
      </c>
      <c r="W1286" s="4" t="s">
        <v>137</v>
      </c>
      <c r="X1286" s="13" t="str">
        <f>IF(LEFT(Khu_Vực,4)="Quận","Quận","Huyện")</f>
        <v>Quận</v>
      </c>
      <c r="Y1286" s="13" t="str">
        <f>IFS(Grossweight&lt;=1,"A",AND(1&lt;Grossweight,Grossweight&lt;=2),"B",AND(2&lt;Grossweight,Grossweight&lt;=3),"C",AND(3&lt;Grossweight,Grossweight&lt;=4),"D",Grossweight&gt;=4,"E")</f>
        <v>B</v>
      </c>
      <c r="Z128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40000</v>
      </c>
      <c r="AA1286"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28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22000</v>
      </c>
      <c r="AC1286" s="14">
        <f>IF(Carrier_2="ECLogistics",0.167,IF(Carrier_2="LogExpress",0.139,0.104))</f>
        <v>0.104</v>
      </c>
    </row>
    <row r="1287" ht="15.75" customHeight="1">
      <c r="A1287" s="15" t="s">
        <v>3696</v>
      </c>
      <c r="B1287" s="15" t="s">
        <v>59</v>
      </c>
      <c r="C1287" s="15">
        <v>130448.0</v>
      </c>
      <c r="D1287" s="15" t="str">
        <f>HubVN_ID</f>
        <v>LECVNTL</v>
      </c>
      <c r="E1287" s="15">
        <v>5.0</v>
      </c>
      <c r="F1287" s="15">
        <v>0.2</v>
      </c>
      <c r="G1287" s="16" t="s">
        <v>3697</v>
      </c>
      <c r="H1287" s="15" t="s">
        <v>32</v>
      </c>
      <c r="I1287" s="17">
        <v>10589.0</v>
      </c>
      <c r="J1287" s="18">
        <v>44650.364583333336</v>
      </c>
      <c r="K1287" s="19">
        <v>44654.6625</v>
      </c>
      <c r="L1287" s="18">
        <v>44655.81180555555</v>
      </c>
      <c r="M1287" s="15"/>
      <c r="N1287" s="21" t="s">
        <v>33</v>
      </c>
      <c r="O1287" s="15">
        <v>0.0</v>
      </c>
      <c r="P1287" s="15" t="s">
        <v>40</v>
      </c>
      <c r="Q1287" s="22">
        <v>3.0</v>
      </c>
      <c r="R1287" s="23">
        <f>Enduser_Deliverytime-Order_Create_Time</f>
        <v>5.447222222</v>
      </c>
      <c r="S1287" s="23">
        <f>Enduser_Plan_Deliverytime-Order_Create_Time</f>
        <v>4.297916667</v>
      </c>
      <c r="T1287" s="23">
        <f>Enduser_Deliverytime-HubVN_Pickup_Time</f>
        <v>0.1680555556</v>
      </c>
      <c r="U1287" s="24">
        <f>HubVN_Receiving_Time-HubCN_Pickup_Time</f>
        <v>3.000694444</v>
      </c>
      <c r="V1287" s="24">
        <f>Plan_HubVN_Receiving_Time-Plan_HubCN_Pickup_Time</f>
        <v>3.001388889</v>
      </c>
      <c r="W1287" s="15" t="s">
        <v>41</v>
      </c>
      <c r="X1287" s="25" t="str">
        <f>IF(LEFT(Khu_Vực,4)="Quận","Quận","Huyện")</f>
        <v>Huyện</v>
      </c>
      <c r="Y1287" s="25" t="str">
        <f>IFS(Grossweight&lt;=1,"A",AND(1&lt;Grossweight,Grossweight&lt;=2),"B",AND(2&lt;Grossweight,Grossweight&lt;=3),"C",AND(3&lt;Grossweight,Grossweight&lt;=4),"D",Grossweight&gt;=4,"E")</f>
        <v>A</v>
      </c>
      <c r="Z128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5000</v>
      </c>
      <c r="AA1287"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28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v>
      </c>
      <c r="AC1287" s="26">
        <f>IF(Carrier_2="ECLogistics",0.167,IF(Carrier_2="LogExpress",0.139,0.104))</f>
        <v>0.167</v>
      </c>
    </row>
    <row r="1288" ht="15.75" customHeight="1">
      <c r="A1288" s="4" t="s">
        <v>3698</v>
      </c>
      <c r="B1288" s="4" t="s">
        <v>2691</v>
      </c>
      <c r="C1288" s="4">
        <v>130317.0</v>
      </c>
      <c r="D1288" s="4" t="str">
        <f>HubVN_ID</f>
        <v>LECVNLB</v>
      </c>
      <c r="E1288" s="4">
        <v>2.0</v>
      </c>
      <c r="F1288" s="4">
        <v>2.4</v>
      </c>
      <c r="G1288" s="5" t="s">
        <v>3699</v>
      </c>
      <c r="H1288" s="4" t="s">
        <v>32</v>
      </c>
      <c r="I1288" s="6">
        <v>162530.0</v>
      </c>
      <c r="J1288" s="7">
        <v>44645.123611111114</v>
      </c>
      <c r="K1288" s="8">
        <v>44651.65625</v>
      </c>
      <c r="L1288" s="7">
        <v>44652.53055555555</v>
      </c>
      <c r="M1288" s="4"/>
      <c r="N1288" s="9" t="s">
        <v>33</v>
      </c>
      <c r="O1288" s="4">
        <v>0.0</v>
      </c>
      <c r="P1288" s="4" t="s">
        <v>34</v>
      </c>
      <c r="Q1288" s="10">
        <v>3.0</v>
      </c>
      <c r="R1288" s="11">
        <f>Enduser_Deliverytime-Order_Create_Time</f>
        <v>7.406944444</v>
      </c>
      <c r="S1288" s="11">
        <f>Enduser_Plan_Deliverytime-Order_Create_Time</f>
        <v>6.532638889</v>
      </c>
      <c r="T1288" s="11">
        <f>Enduser_Deliverytime-HubVN_Pickup_Time</f>
        <v>0.1604166667</v>
      </c>
      <c r="U1288" s="12">
        <f>HubVN_Receiving_Time-HubCN_Pickup_Time</f>
        <v>5.002777778</v>
      </c>
      <c r="V1288" s="12">
        <f>Plan_HubVN_Receiving_Time-Plan_HubCN_Pickup_Time</f>
        <v>3.002083333</v>
      </c>
      <c r="W1288" s="4" t="s">
        <v>120</v>
      </c>
      <c r="X1288" s="13" t="str">
        <f>IF(LEFT(Khu_Vực,4)="Quận","Quận","Huyện")</f>
        <v>Quận</v>
      </c>
      <c r="Y1288" s="13" t="str">
        <f>IFS(Grossweight&lt;=1,"A",AND(1&lt;Grossweight,Grossweight&lt;=2),"B",AND(2&lt;Grossweight,Grossweight&lt;=3),"C",AND(3&lt;Grossweight,Grossweight&lt;=4),"D",Grossweight&gt;=4,"E")</f>
        <v>C</v>
      </c>
      <c r="Z128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24000</v>
      </c>
      <c r="AA128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28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24000</v>
      </c>
      <c r="AC1288" s="14">
        <f>IF(Carrier_2="ECLogistics",0.167,IF(Carrier_2="LogExpress",0.139,0.104))</f>
        <v>0.167</v>
      </c>
    </row>
    <row r="1289" ht="15.75" customHeight="1">
      <c r="A1289" s="15" t="s">
        <v>3700</v>
      </c>
      <c r="B1289" s="15" t="s">
        <v>1339</v>
      </c>
      <c r="C1289" s="15">
        <v>130004.0</v>
      </c>
      <c r="D1289" s="15" t="str">
        <f>HubVN_ID</f>
        <v>LECVNLB</v>
      </c>
      <c r="E1289" s="15">
        <v>4.0</v>
      </c>
      <c r="F1289" s="15">
        <v>3.4</v>
      </c>
      <c r="G1289" s="16" t="s">
        <v>3701</v>
      </c>
      <c r="H1289" s="15" t="s">
        <v>32</v>
      </c>
      <c r="I1289" s="17">
        <v>475000.0</v>
      </c>
      <c r="J1289" s="18">
        <v>44648.342361111114</v>
      </c>
      <c r="K1289" s="19">
        <v>44653.666666666664</v>
      </c>
      <c r="L1289" s="18">
        <v>44654.73333333333</v>
      </c>
      <c r="M1289" s="15"/>
      <c r="N1289" s="21" t="s">
        <v>33</v>
      </c>
      <c r="O1289" s="15">
        <v>0.0</v>
      </c>
      <c r="P1289" s="15" t="s">
        <v>64</v>
      </c>
      <c r="Q1289" s="22">
        <v>2.0</v>
      </c>
      <c r="R1289" s="23">
        <f>Enduser_Deliverytime-Order_Create_Time</f>
        <v>6.390972222</v>
      </c>
      <c r="S1289" s="23">
        <f>Enduser_Plan_Deliverytime-Order_Create_Time</f>
        <v>5.324305556</v>
      </c>
      <c r="T1289" s="23">
        <f>Enduser_Deliverytime-HubVN_Pickup_Time</f>
        <v>0.1208333333</v>
      </c>
      <c r="U1289" s="24">
        <f>HubVN_Receiving_Time-HubCN_Pickup_Time</f>
        <v>1.839583333</v>
      </c>
      <c r="V1289" s="24">
        <f>Plan_HubVN_Receiving_Time-Plan_HubCN_Pickup_Time</f>
        <v>1.504166667</v>
      </c>
      <c r="W1289" s="15" t="s">
        <v>120</v>
      </c>
      <c r="X1289" s="25" t="str">
        <f>IF(LEFT(Khu_Vực,4)="Quận","Quận","Huyện")</f>
        <v>Quận</v>
      </c>
      <c r="Y1289" s="25" t="str">
        <f>IFS(Grossweight&lt;=1,"A",AND(1&lt;Grossweight,Grossweight&lt;=2),"B",AND(2&lt;Grossweight,Grossweight&lt;=3),"C",AND(3&lt;Grossweight,Grossweight&lt;=4),"D",Grossweight&gt;=4,"E")</f>
        <v>D</v>
      </c>
      <c r="Z128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66400</v>
      </c>
      <c r="AA128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28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34000</v>
      </c>
      <c r="AC1289" s="26">
        <f>IF(Carrier_2="ECLogistics",0.167,IF(Carrier_2="LogExpress",0.139,0.104))</f>
        <v>0.167</v>
      </c>
    </row>
    <row r="1290" ht="15.75" customHeight="1">
      <c r="A1290" s="4" t="s">
        <v>3702</v>
      </c>
      <c r="B1290" s="4" t="s">
        <v>3703</v>
      </c>
      <c r="C1290" s="4">
        <v>130171.0</v>
      </c>
      <c r="D1290" s="4" t="str">
        <f>HubVN_ID</f>
        <v>LECVNLB</v>
      </c>
      <c r="E1290" s="4">
        <v>4.0</v>
      </c>
      <c r="F1290" s="4">
        <v>2.5</v>
      </c>
      <c r="G1290" s="5" t="s">
        <v>3704</v>
      </c>
      <c r="H1290" s="4" t="s">
        <v>53</v>
      </c>
      <c r="I1290" s="6">
        <v>0.0</v>
      </c>
      <c r="J1290" s="7">
        <v>44648.27222222222</v>
      </c>
      <c r="K1290" s="8">
        <v>44654.501388888886</v>
      </c>
      <c r="L1290" s="7">
        <v>44655.42569444444</v>
      </c>
      <c r="M1290" s="4"/>
      <c r="N1290" s="9" t="s">
        <v>33</v>
      </c>
      <c r="O1290" s="4">
        <v>0.0</v>
      </c>
      <c r="P1290" s="4" t="s">
        <v>64</v>
      </c>
      <c r="Q1290" s="10">
        <v>1.0</v>
      </c>
      <c r="R1290" s="11">
        <f>Enduser_Deliverytime-Order_Create_Time</f>
        <v>7.153472222</v>
      </c>
      <c r="S1290" s="11">
        <f>Enduser_Plan_Deliverytime-Order_Create_Time</f>
        <v>6.229166667</v>
      </c>
      <c r="T1290" s="11">
        <f>Enduser_Deliverytime-HubVN_Pickup_Time</f>
        <v>0.03680555555</v>
      </c>
      <c r="U1290" s="12">
        <f>HubVN_Receiving_Time-HubCN_Pickup_Time</f>
        <v>3.002777778</v>
      </c>
      <c r="V1290" s="12">
        <f>Plan_HubVN_Receiving_Time-Plan_HubCN_Pickup_Time</f>
        <v>3.504861111</v>
      </c>
      <c r="W1290" s="4" t="s">
        <v>679</v>
      </c>
      <c r="X1290" s="13" t="str">
        <f>IF(LEFT(Khu_Vực,4)="Quận","Quận","Huyện")</f>
        <v>Huyện</v>
      </c>
      <c r="Y1290" s="13" t="str">
        <f>IFS(Grossweight&lt;=1,"A",AND(1&lt;Grossweight,Grossweight&lt;=2),"B",AND(2&lt;Grossweight,Grossweight&lt;=3),"C",AND(3&lt;Grossweight,Grossweight&lt;=4),"D",Grossweight&gt;=4,"E")</f>
        <v>C</v>
      </c>
      <c r="Z129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61000</v>
      </c>
      <c r="AA129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29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25000</v>
      </c>
      <c r="AC1290" s="14">
        <f>IF(Carrier_2="ECLogistics",0.167,IF(Carrier_2="LogExpress",0.139,0.104))</f>
        <v>0.167</v>
      </c>
    </row>
    <row r="1291" ht="15.75" customHeight="1">
      <c r="A1291" s="15" t="s">
        <v>3705</v>
      </c>
      <c r="B1291" s="15" t="s">
        <v>3706</v>
      </c>
      <c r="C1291" s="15">
        <v>130373.0</v>
      </c>
      <c r="D1291" s="15" t="str">
        <f>HubVN_ID</f>
        <v>LECVNTL</v>
      </c>
      <c r="E1291" s="15">
        <v>3.0</v>
      </c>
      <c r="F1291" s="15">
        <v>1.3</v>
      </c>
      <c r="G1291" s="16" t="s">
        <v>3707</v>
      </c>
      <c r="H1291" s="15" t="s">
        <v>53</v>
      </c>
      <c r="I1291" s="17">
        <v>0.0</v>
      </c>
      <c r="J1291" s="18">
        <v>44649.82152777778</v>
      </c>
      <c r="K1291" s="19">
        <v>44655.63263888889</v>
      </c>
      <c r="L1291" s="18">
        <v>44655.80069444444</v>
      </c>
      <c r="M1291" s="15"/>
      <c r="N1291" s="21" t="s">
        <v>33</v>
      </c>
      <c r="O1291" s="15">
        <v>0.0</v>
      </c>
      <c r="P1291" s="15" t="s">
        <v>40</v>
      </c>
      <c r="Q1291" s="22">
        <v>3.0</v>
      </c>
      <c r="R1291" s="23">
        <f>Enduser_Deliverytime-Order_Create_Time</f>
        <v>5.979166667</v>
      </c>
      <c r="S1291" s="23">
        <f>Enduser_Plan_Deliverytime-Order_Create_Time</f>
        <v>5.811111111</v>
      </c>
      <c r="T1291" s="23">
        <f>Enduser_Deliverytime-HubVN_Pickup_Time</f>
        <v>0.1715277778</v>
      </c>
      <c r="U1291" s="24">
        <f>HubVN_Receiving_Time-HubCN_Pickup_Time</f>
        <v>3.004861111</v>
      </c>
      <c r="V1291" s="24">
        <f>Plan_HubVN_Receiving_Time-Plan_HubCN_Pickup_Time</f>
        <v>3.502083333</v>
      </c>
      <c r="W1291" s="15" t="s">
        <v>41</v>
      </c>
      <c r="X1291" s="25" t="str">
        <f>IF(LEFT(Khu_Vực,4)="Quận","Quận","Huyện")</f>
        <v>Huyện</v>
      </c>
      <c r="Y1291" s="25" t="str">
        <f>IFS(Grossweight&lt;=1,"A",AND(1&lt;Grossweight,Grossweight&lt;=2),"B",AND(2&lt;Grossweight,Grossweight&lt;=3),"C",AND(3&lt;Grossweight,Grossweight&lt;=4),"D",Grossweight&gt;=4,"E")</f>
        <v>B</v>
      </c>
      <c r="Z129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32500</v>
      </c>
      <c r="AA129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29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13000</v>
      </c>
      <c r="AC1291" s="26">
        <f>IF(Carrier_2="ECLogistics",0.167,IF(Carrier_2="LogExpress",0.139,0.104))</f>
        <v>0.167</v>
      </c>
    </row>
    <row r="1292" ht="15.75" customHeight="1">
      <c r="A1292" s="4" t="s">
        <v>3708</v>
      </c>
      <c r="B1292" s="4" t="s">
        <v>3709</v>
      </c>
      <c r="C1292" s="4">
        <v>130042.0</v>
      </c>
      <c r="D1292" s="4" t="str">
        <f>HubVN_ID</f>
        <v>LECVNHĐ</v>
      </c>
      <c r="E1292" s="4">
        <v>5.0</v>
      </c>
      <c r="F1292" s="4">
        <v>1.2</v>
      </c>
      <c r="G1292" s="5" t="s">
        <v>3710</v>
      </c>
      <c r="H1292" s="4" t="s">
        <v>32</v>
      </c>
      <c r="I1292" s="6">
        <v>32500.0</v>
      </c>
      <c r="J1292" s="7">
        <v>44644.71527777778</v>
      </c>
      <c r="K1292" s="8">
        <v>44651.44097222222</v>
      </c>
      <c r="L1292" s="7">
        <v>44652.592361111114</v>
      </c>
      <c r="M1292" s="4"/>
      <c r="N1292" s="9" t="s">
        <v>33</v>
      </c>
      <c r="O1292" s="4">
        <v>0.0</v>
      </c>
      <c r="P1292" s="4" t="s">
        <v>34</v>
      </c>
      <c r="Q1292" s="10">
        <v>1.0</v>
      </c>
      <c r="R1292" s="11">
        <f>Enduser_Deliverytime-Order_Create_Time</f>
        <v>7.877083333</v>
      </c>
      <c r="S1292" s="11">
        <f>Enduser_Plan_Deliverytime-Order_Create_Time</f>
        <v>6.725694444</v>
      </c>
      <c r="T1292" s="11">
        <f>Enduser_Deliverytime-HubVN_Pickup_Time</f>
        <v>0.2034722222</v>
      </c>
      <c r="U1292" s="12">
        <f>HubVN_Receiving_Time-HubCN_Pickup_Time</f>
        <v>3.005555556</v>
      </c>
      <c r="V1292" s="12">
        <f>Plan_HubVN_Receiving_Time-Plan_HubCN_Pickup_Time</f>
        <v>2.001388889</v>
      </c>
      <c r="W1292" s="4" t="s">
        <v>45</v>
      </c>
      <c r="X1292" s="13" t="str">
        <f>IF(LEFT(Khu_Vực,4)="Quận","Quận","Huyện")</f>
        <v>Quận</v>
      </c>
      <c r="Y1292" s="13" t="str">
        <f>IFS(Grossweight&lt;=1,"A",AND(1&lt;Grossweight,Grossweight&lt;=2),"B",AND(2&lt;Grossweight,Grossweight&lt;=3),"C",AND(3&lt;Grossweight,Grossweight&lt;=4),"D",Grossweight&gt;=4,"E")</f>
        <v>B</v>
      </c>
      <c r="Z129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12000</v>
      </c>
      <c r="AA1292"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29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13200</v>
      </c>
      <c r="AC1292" s="14">
        <f>IF(Carrier_2="ECLogistics",0.167,IF(Carrier_2="LogExpress",0.139,0.104))</f>
        <v>0.104</v>
      </c>
    </row>
    <row r="1293" ht="15.75" customHeight="1">
      <c r="A1293" s="15" t="s">
        <v>3711</v>
      </c>
      <c r="B1293" s="15" t="s">
        <v>3712</v>
      </c>
      <c r="C1293" s="15">
        <v>130019.0</v>
      </c>
      <c r="D1293" s="15" t="str">
        <f>HubVN_ID</f>
        <v>LECVNLB</v>
      </c>
      <c r="E1293" s="15">
        <v>2.0</v>
      </c>
      <c r="F1293" s="15">
        <v>1.8</v>
      </c>
      <c r="G1293" s="16" t="s">
        <v>3713</v>
      </c>
      <c r="H1293" s="15" t="s">
        <v>32</v>
      </c>
      <c r="I1293" s="17">
        <v>111500.0</v>
      </c>
      <c r="J1293" s="18">
        <v>44649.33125</v>
      </c>
      <c r="K1293" s="19">
        <v>44655.43194444444</v>
      </c>
      <c r="L1293" s="18">
        <v>44655.81180555555</v>
      </c>
      <c r="M1293" s="15"/>
      <c r="N1293" s="21" t="s">
        <v>33</v>
      </c>
      <c r="O1293" s="15">
        <v>0.0</v>
      </c>
      <c r="P1293" s="15" t="s">
        <v>40</v>
      </c>
      <c r="Q1293" s="22">
        <v>2.0</v>
      </c>
      <c r="R1293" s="23">
        <f>Enduser_Deliverytime-Order_Create_Time</f>
        <v>6.480555556</v>
      </c>
      <c r="S1293" s="23">
        <f>Enduser_Plan_Deliverytime-Order_Create_Time</f>
        <v>6.100694444</v>
      </c>
      <c r="T1293" s="23">
        <f>Enduser_Deliverytime-HubVN_Pickup_Time</f>
        <v>0.1722222222</v>
      </c>
      <c r="U1293" s="24">
        <f>HubVN_Receiving_Time-HubCN_Pickup_Time</f>
        <v>2.501388889</v>
      </c>
      <c r="V1293" s="24">
        <f>Plan_HubVN_Receiving_Time-Plan_HubCN_Pickup_Time</f>
        <v>1.500694444</v>
      </c>
      <c r="W1293" s="15" t="s">
        <v>97</v>
      </c>
      <c r="X1293" s="25" t="str">
        <f>IF(LEFT(Khu_Vực,4)="Quận","Quận","Huyện")</f>
        <v>Quận</v>
      </c>
      <c r="Y1293" s="25" t="str">
        <f>IFS(Grossweight&lt;=1,"A",AND(1&lt;Grossweight,Grossweight&lt;=2),"B",AND(2&lt;Grossweight,Grossweight&lt;=3),"C",AND(3&lt;Grossweight,Grossweight&lt;=4),"D",Grossweight&gt;=4,"E")</f>
        <v>B</v>
      </c>
      <c r="Z129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36000</v>
      </c>
      <c r="AA1293"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29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19800</v>
      </c>
      <c r="AC1293" s="26">
        <f>IF(Carrier_2="ECLogistics",0.167,IF(Carrier_2="LogExpress",0.139,0.104))</f>
        <v>0.104</v>
      </c>
    </row>
    <row r="1294" ht="15.75" customHeight="1">
      <c r="A1294" s="4" t="s">
        <v>3714</v>
      </c>
      <c r="B1294" s="4" t="s">
        <v>3715</v>
      </c>
      <c r="C1294" s="4">
        <v>130358.0</v>
      </c>
      <c r="D1294" s="4" t="str">
        <f>HubVN_ID</f>
        <v>LECVNHĐ</v>
      </c>
      <c r="E1294" s="4">
        <v>3.0</v>
      </c>
      <c r="F1294" s="4">
        <v>3.9</v>
      </c>
      <c r="G1294" s="5" t="s">
        <v>3716</v>
      </c>
      <c r="H1294" s="4" t="s">
        <v>32</v>
      </c>
      <c r="I1294" s="6">
        <v>37600.0</v>
      </c>
      <c r="J1294" s="7">
        <v>44648.84583333333</v>
      </c>
      <c r="K1294" s="8">
        <v>44653.427083333336</v>
      </c>
      <c r="L1294" s="7">
        <v>44653.76111111111</v>
      </c>
      <c r="M1294" s="4"/>
      <c r="N1294" s="9" t="s">
        <v>33</v>
      </c>
      <c r="O1294" s="4">
        <v>0.0</v>
      </c>
      <c r="P1294" s="4" t="s">
        <v>40</v>
      </c>
      <c r="Q1294" s="10">
        <v>3.0</v>
      </c>
      <c r="R1294" s="11">
        <f>Enduser_Deliverytime-Order_Create_Time</f>
        <v>4.915277778</v>
      </c>
      <c r="S1294" s="11">
        <f>Enduser_Plan_Deliverytime-Order_Create_Time</f>
        <v>4.58125</v>
      </c>
      <c r="T1294" s="11">
        <f>Enduser_Deliverytime-HubVN_Pickup_Time</f>
        <v>0.14375</v>
      </c>
      <c r="U1294" s="12">
        <f>HubVN_Receiving_Time-HubCN_Pickup_Time</f>
        <v>4.004166667</v>
      </c>
      <c r="V1294" s="12">
        <f>Plan_HubVN_Receiving_Time-Plan_HubCN_Pickup_Time</f>
        <v>2.003472222</v>
      </c>
      <c r="W1294" s="4" t="s">
        <v>137</v>
      </c>
      <c r="X1294" s="13" t="str">
        <f>IF(LEFT(Khu_Vực,4)="Quận","Quận","Huyện")</f>
        <v>Quận</v>
      </c>
      <c r="Y1294" s="13" t="str">
        <f>IFS(Grossweight&lt;=1,"A",AND(1&lt;Grossweight,Grossweight&lt;=2),"B",AND(2&lt;Grossweight,Grossweight&lt;=3),"C",AND(3&lt;Grossweight,Grossweight&lt;=4),"D",Grossweight&gt;=4,"E")</f>
        <v>D</v>
      </c>
      <c r="Z129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62250</v>
      </c>
      <c r="AA129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29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39000</v>
      </c>
      <c r="AC1294" s="14">
        <f>IF(Carrier_2="ECLogistics",0.167,IF(Carrier_2="LogExpress",0.139,0.104))</f>
        <v>0.167</v>
      </c>
    </row>
    <row r="1295" ht="15.75" customHeight="1">
      <c r="A1295" s="15" t="s">
        <v>3717</v>
      </c>
      <c r="B1295" s="15" t="s">
        <v>3718</v>
      </c>
      <c r="C1295" s="15">
        <v>130041.0</v>
      </c>
      <c r="D1295" s="15" t="str">
        <f>HubVN_ID</f>
        <v>LECVNLB</v>
      </c>
      <c r="E1295" s="15">
        <v>2.0</v>
      </c>
      <c r="F1295" s="15">
        <v>2.0</v>
      </c>
      <c r="G1295" s="16" t="s">
        <v>3719</v>
      </c>
      <c r="H1295" s="15" t="s">
        <v>32</v>
      </c>
      <c r="I1295" s="17">
        <v>144700.0</v>
      </c>
      <c r="J1295" s="18">
        <v>44647.85</v>
      </c>
      <c r="K1295" s="19">
        <v>44652.78888888889</v>
      </c>
      <c r="L1295" s="18">
        <v>44653.43263888889</v>
      </c>
      <c r="M1295" s="15"/>
      <c r="N1295" s="21" t="s">
        <v>33</v>
      </c>
      <c r="O1295" s="15">
        <v>0.0</v>
      </c>
      <c r="P1295" s="15" t="s">
        <v>64</v>
      </c>
      <c r="Q1295" s="22">
        <v>3.0</v>
      </c>
      <c r="R1295" s="23">
        <f>Enduser_Deliverytime-Order_Create_Time</f>
        <v>5.582638889</v>
      </c>
      <c r="S1295" s="23">
        <f>Enduser_Plan_Deliverytime-Order_Create_Time</f>
        <v>4.938888889</v>
      </c>
      <c r="T1295" s="23">
        <f>Enduser_Deliverytime-HubVN_Pickup_Time</f>
        <v>0.07916666666</v>
      </c>
      <c r="U1295" s="24">
        <f>HubVN_Receiving_Time-HubCN_Pickup_Time</f>
        <v>2.001388889</v>
      </c>
      <c r="V1295" s="24">
        <f>Plan_HubVN_Receiving_Time-Plan_HubCN_Pickup_Time</f>
        <v>1.505555556</v>
      </c>
      <c r="W1295" s="15" t="s">
        <v>679</v>
      </c>
      <c r="X1295" s="25" t="str">
        <f>IF(LEFT(Khu_Vực,4)="Quận","Quận","Huyện")</f>
        <v>Huyện</v>
      </c>
      <c r="Y1295" s="25" t="str">
        <f>IFS(Grossweight&lt;=1,"A",AND(1&lt;Grossweight,Grossweight&lt;=2),"B",AND(2&lt;Grossweight,Grossweight&lt;=3),"C",AND(3&lt;Grossweight,Grossweight&lt;=4),"D",Grossweight&gt;=4,"E")</f>
        <v>B</v>
      </c>
      <c r="Z129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22000</v>
      </c>
      <c r="AA129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29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1295" s="26">
        <f>IF(Carrier_2="ECLogistics",0.167,IF(Carrier_2="LogExpress",0.139,0.104))</f>
        <v>0.167</v>
      </c>
    </row>
    <row r="1296" ht="15.75" customHeight="1">
      <c r="A1296" s="4" t="s">
        <v>3720</v>
      </c>
      <c r="B1296" s="4" t="s">
        <v>3721</v>
      </c>
      <c r="C1296" s="4">
        <v>130369.0</v>
      </c>
      <c r="D1296" s="4" t="str">
        <f>HubVN_ID</f>
        <v>LECVNLB</v>
      </c>
      <c r="E1296" s="4">
        <v>3.0</v>
      </c>
      <c r="F1296" s="4">
        <v>2.9</v>
      </c>
      <c r="G1296" s="5" t="s">
        <v>3722</v>
      </c>
      <c r="H1296" s="4" t="s">
        <v>53</v>
      </c>
      <c r="I1296" s="6">
        <v>0.0</v>
      </c>
      <c r="J1296" s="7">
        <v>44648.85833333333</v>
      </c>
      <c r="K1296" s="8">
        <v>44653.42222222222</v>
      </c>
      <c r="L1296" s="7">
        <v>44653.717361111114</v>
      </c>
      <c r="M1296" s="4"/>
      <c r="N1296" s="9" t="s">
        <v>33</v>
      </c>
      <c r="O1296" s="4">
        <v>0.0</v>
      </c>
      <c r="P1296" s="4" t="s">
        <v>64</v>
      </c>
      <c r="Q1296" s="10">
        <v>3.0</v>
      </c>
      <c r="R1296" s="11">
        <f>Enduser_Deliverytime-Order_Create_Time</f>
        <v>4.859027778</v>
      </c>
      <c r="S1296" s="11">
        <f>Enduser_Plan_Deliverytime-Order_Create_Time</f>
        <v>4.563888889</v>
      </c>
      <c r="T1296" s="11">
        <f>Enduser_Deliverytime-HubVN_Pickup_Time</f>
        <v>0.1215277778</v>
      </c>
      <c r="U1296" s="12">
        <f>HubVN_Receiving_Time-HubCN_Pickup_Time</f>
        <v>4.002083333</v>
      </c>
      <c r="V1296" s="12">
        <f>Plan_HubVN_Receiving_Time-Plan_HubCN_Pickup_Time</f>
        <v>3.502083333</v>
      </c>
      <c r="W1296" s="4" t="s">
        <v>97</v>
      </c>
      <c r="X1296" s="13" t="str">
        <f>IF(LEFT(Khu_Vực,4)="Quận","Quận","Huyện")</f>
        <v>Quận</v>
      </c>
      <c r="Y1296" s="13" t="str">
        <f>IFS(Grossweight&lt;=1,"A",AND(1&lt;Grossweight,Grossweight&lt;=2),"B",AND(2&lt;Grossweight,Grossweight&lt;=3),"C",AND(3&lt;Grossweight,Grossweight&lt;=4),"D",Grossweight&gt;=4,"E")</f>
        <v>C</v>
      </c>
      <c r="Z129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63400</v>
      </c>
      <c r="AA129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29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29000</v>
      </c>
      <c r="AC1296" s="14">
        <f>IF(Carrier_2="ECLogistics",0.167,IF(Carrier_2="LogExpress",0.139,0.104))</f>
        <v>0.167</v>
      </c>
    </row>
    <row r="1297" ht="15.75" customHeight="1">
      <c r="A1297" s="15" t="s">
        <v>3723</v>
      </c>
      <c r="B1297" s="15" t="s">
        <v>3724</v>
      </c>
      <c r="C1297" s="15">
        <v>130393.0</v>
      </c>
      <c r="D1297" s="15" t="str">
        <f>HubVN_ID</f>
        <v>LECVNLB</v>
      </c>
      <c r="E1297" s="15">
        <v>2.0</v>
      </c>
      <c r="F1297" s="15">
        <v>1.8</v>
      </c>
      <c r="G1297" s="16" t="s">
        <v>3725</v>
      </c>
      <c r="H1297" s="15" t="s">
        <v>32</v>
      </c>
      <c r="I1297" s="17">
        <v>136000.0</v>
      </c>
      <c r="J1297" s="18">
        <v>44648.72708333333</v>
      </c>
      <c r="K1297" s="19">
        <v>44652.722916666666</v>
      </c>
      <c r="L1297" s="18">
        <v>44653.51875</v>
      </c>
      <c r="M1297" s="15"/>
      <c r="N1297" s="21" t="s">
        <v>33</v>
      </c>
      <c r="O1297" s="15">
        <v>0.0</v>
      </c>
      <c r="P1297" s="15" t="s">
        <v>34</v>
      </c>
      <c r="Q1297" s="22">
        <v>4.0</v>
      </c>
      <c r="R1297" s="23">
        <f>Enduser_Deliverytime-Order_Create_Time</f>
        <v>4.791666667</v>
      </c>
      <c r="S1297" s="23">
        <f>Enduser_Plan_Deliverytime-Order_Create_Time</f>
        <v>3.995833333</v>
      </c>
      <c r="T1297" s="23">
        <f>Enduser_Deliverytime-HubVN_Pickup_Time</f>
        <v>0.1625</v>
      </c>
      <c r="U1297" s="24">
        <f>HubVN_Receiving_Time-HubCN_Pickup_Time</f>
        <v>3.004166667</v>
      </c>
      <c r="V1297" s="24">
        <f>Plan_HubVN_Receiving_Time-Plan_HubCN_Pickup_Time</f>
        <v>2.005555556</v>
      </c>
      <c r="W1297" s="15" t="s">
        <v>787</v>
      </c>
      <c r="X1297" s="25" t="str">
        <f>IF(LEFT(Khu_Vực,4)="Quận","Quận","Huyện")</f>
        <v>Huyện</v>
      </c>
      <c r="Y1297" s="25" t="str">
        <f>IFS(Grossweight&lt;=1,"A",AND(1&lt;Grossweight,Grossweight&lt;=2),"B",AND(2&lt;Grossweight,Grossweight&lt;=3),"C",AND(3&lt;Grossweight,Grossweight&lt;=4),"D",Grossweight&gt;=4,"E")</f>
        <v>B</v>
      </c>
      <c r="Z129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18000</v>
      </c>
      <c r="AA1297"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29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18000</v>
      </c>
      <c r="AC1297" s="26">
        <f>IF(Carrier_2="ECLogistics",0.167,IF(Carrier_2="LogExpress",0.139,0.104))</f>
        <v>0.167</v>
      </c>
    </row>
    <row r="1298" ht="15.75" customHeight="1">
      <c r="A1298" s="4" t="s">
        <v>3726</v>
      </c>
      <c r="B1298" s="4" t="s">
        <v>3727</v>
      </c>
      <c r="C1298" s="4">
        <v>130317.0</v>
      </c>
      <c r="D1298" s="4" t="str">
        <f>HubVN_ID</f>
        <v>LECVNLB</v>
      </c>
      <c r="E1298" s="4">
        <v>5.0</v>
      </c>
      <c r="F1298" s="4">
        <v>2.7</v>
      </c>
      <c r="G1298" s="5" t="s">
        <v>3728</v>
      </c>
      <c r="H1298" s="4" t="s">
        <v>53</v>
      </c>
      <c r="I1298" s="6">
        <v>0.0</v>
      </c>
      <c r="J1298" s="7">
        <v>44647.361805555556</v>
      </c>
      <c r="K1298" s="8">
        <v>44651.683333333334</v>
      </c>
      <c r="L1298" s="7">
        <v>44652.711805555555</v>
      </c>
      <c r="M1298" s="4"/>
      <c r="N1298" s="9" t="s">
        <v>33</v>
      </c>
      <c r="O1298" s="4">
        <v>0.0</v>
      </c>
      <c r="P1298" s="4" t="s">
        <v>64</v>
      </c>
      <c r="Q1298" s="10">
        <v>3.0</v>
      </c>
      <c r="R1298" s="11">
        <f>Enduser_Deliverytime-Order_Create_Time</f>
        <v>5.35</v>
      </c>
      <c r="S1298" s="11">
        <f>Enduser_Plan_Deliverytime-Order_Create_Time</f>
        <v>4.321527778</v>
      </c>
      <c r="T1298" s="11">
        <f>Enduser_Deliverytime-HubVN_Pickup_Time</f>
        <v>0.1618055556</v>
      </c>
      <c r="U1298" s="12">
        <f>HubVN_Receiving_Time-HubCN_Pickup_Time</f>
        <v>3.002083333</v>
      </c>
      <c r="V1298" s="12">
        <f>Plan_HubVN_Receiving_Time-Plan_HubCN_Pickup_Time</f>
        <v>3.50625</v>
      </c>
      <c r="W1298" s="4" t="s">
        <v>97</v>
      </c>
      <c r="X1298" s="13" t="str">
        <f>IF(LEFT(Khu_Vực,4)="Quận","Quận","Huyện")</f>
        <v>Quận</v>
      </c>
      <c r="Y1298" s="13" t="str">
        <f>IFS(Grossweight&lt;=1,"A",AND(1&lt;Grossweight,Grossweight&lt;=2),"B",AND(2&lt;Grossweight,Grossweight&lt;=3),"C",AND(3&lt;Grossweight,Grossweight&lt;=4),"D",Grossweight&gt;=4,"E")</f>
        <v>C</v>
      </c>
      <c r="Z129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62200</v>
      </c>
      <c r="AA129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29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27000</v>
      </c>
      <c r="AC1298" s="14">
        <f>IF(Carrier_2="ECLogistics",0.167,IF(Carrier_2="LogExpress",0.139,0.104))</f>
        <v>0.167</v>
      </c>
    </row>
    <row r="1299" ht="15.75" customHeight="1">
      <c r="A1299" s="15" t="s">
        <v>3729</v>
      </c>
      <c r="B1299" s="15" t="s">
        <v>3730</v>
      </c>
      <c r="C1299" s="15">
        <v>130346.0</v>
      </c>
      <c r="D1299" s="15" t="str">
        <f>HubVN_ID</f>
        <v>LECVNLB</v>
      </c>
      <c r="E1299" s="15">
        <v>2.0</v>
      </c>
      <c r="F1299" s="15">
        <v>2.4</v>
      </c>
      <c r="G1299" s="16" t="s">
        <v>3731</v>
      </c>
      <c r="H1299" s="15" t="s">
        <v>32</v>
      </c>
      <c r="I1299" s="17">
        <v>58900.0</v>
      </c>
      <c r="J1299" s="18">
        <v>44647.711805555555</v>
      </c>
      <c r="K1299" s="19">
        <v>44653.77361111111</v>
      </c>
      <c r="L1299" s="18">
        <v>44654.42291666667</v>
      </c>
      <c r="M1299" s="15"/>
      <c r="N1299" s="21" t="s">
        <v>33</v>
      </c>
      <c r="O1299" s="15">
        <v>0.0</v>
      </c>
      <c r="P1299" s="15" t="s">
        <v>64</v>
      </c>
      <c r="Q1299" s="22">
        <v>2.0</v>
      </c>
      <c r="R1299" s="23">
        <f>Enduser_Deliverytime-Order_Create_Time</f>
        <v>6.711111111</v>
      </c>
      <c r="S1299" s="23">
        <f>Enduser_Plan_Deliverytime-Order_Create_Time</f>
        <v>6.061805556</v>
      </c>
      <c r="T1299" s="23">
        <f>Enduser_Deliverytime-HubVN_Pickup_Time</f>
        <v>0.07777777778</v>
      </c>
      <c r="U1299" s="24">
        <f>HubVN_Receiving_Time-HubCN_Pickup_Time</f>
        <v>4.004861111</v>
      </c>
      <c r="V1299" s="24">
        <f>Plan_HubVN_Receiving_Time-Plan_HubCN_Pickup_Time</f>
        <v>3.002777778</v>
      </c>
      <c r="W1299" s="15" t="s">
        <v>679</v>
      </c>
      <c r="X1299" s="25" t="str">
        <f>IF(LEFT(Khu_Vực,4)="Quận","Quận","Huyện")</f>
        <v>Huyện</v>
      </c>
      <c r="Y1299" s="25" t="str">
        <f>IFS(Grossweight&lt;=1,"A",AND(1&lt;Grossweight,Grossweight&lt;=2),"B",AND(2&lt;Grossweight,Grossweight&lt;=3),"C",AND(3&lt;Grossweight,Grossweight&lt;=4),"D",Grossweight&gt;=4,"E")</f>
        <v>C</v>
      </c>
      <c r="Z129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60400</v>
      </c>
      <c r="AA129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29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24000</v>
      </c>
      <c r="AC1299" s="26">
        <f>IF(Carrier_2="ECLogistics",0.167,IF(Carrier_2="LogExpress",0.139,0.104))</f>
        <v>0.167</v>
      </c>
    </row>
    <row r="1300" ht="15.75" customHeight="1">
      <c r="A1300" s="4" t="s">
        <v>3732</v>
      </c>
      <c r="B1300" s="4" t="s">
        <v>3733</v>
      </c>
      <c r="C1300" s="4">
        <v>130044.0</v>
      </c>
      <c r="D1300" s="4" t="str">
        <f>HubVN_ID</f>
        <v>LECVNHĐ</v>
      </c>
      <c r="E1300" s="4">
        <v>2.0</v>
      </c>
      <c r="F1300" s="4">
        <v>1.6</v>
      </c>
      <c r="G1300" s="5" t="s">
        <v>3734</v>
      </c>
      <c r="H1300" s="4" t="s">
        <v>32</v>
      </c>
      <c r="I1300" s="6">
        <v>26500.0</v>
      </c>
      <c r="J1300" s="7">
        <v>44649.49722222222</v>
      </c>
      <c r="K1300" s="8">
        <v>44654.683333333334</v>
      </c>
      <c r="L1300" s="7">
        <v>44654.74097222222</v>
      </c>
      <c r="M1300" s="4"/>
      <c r="N1300" s="9" t="s">
        <v>33</v>
      </c>
      <c r="O1300" s="4">
        <v>0.0</v>
      </c>
      <c r="P1300" s="4" t="s">
        <v>64</v>
      </c>
      <c r="Q1300" s="10">
        <v>3.0</v>
      </c>
      <c r="R1300" s="11">
        <f>Enduser_Deliverytime-Order_Create_Time</f>
        <v>5.24375</v>
      </c>
      <c r="S1300" s="11">
        <f>Enduser_Plan_Deliverytime-Order_Create_Time</f>
        <v>5.186111111</v>
      </c>
      <c r="T1300" s="11">
        <f>Enduser_Deliverytime-HubVN_Pickup_Time</f>
        <v>0.1215277778</v>
      </c>
      <c r="U1300" s="12">
        <f>HubVN_Receiving_Time-HubCN_Pickup_Time</f>
        <v>1.836805556</v>
      </c>
      <c r="V1300" s="12">
        <f>Plan_HubVN_Receiving_Time-Plan_HubCN_Pickup_Time</f>
        <v>3.001388889</v>
      </c>
      <c r="W1300" s="4" t="s">
        <v>45</v>
      </c>
      <c r="X1300" s="13" t="str">
        <f>IF(LEFT(Khu_Vực,4)="Quận","Quận","Huyện")</f>
        <v>Quận</v>
      </c>
      <c r="Y1300" s="13" t="str">
        <f>IFS(Grossweight&lt;=1,"A",AND(1&lt;Grossweight,Grossweight&lt;=2),"B",AND(2&lt;Grossweight,Grossweight&lt;=3),"C",AND(3&lt;Grossweight,Grossweight&lt;=4),"D",Grossweight&gt;=4,"E")</f>
        <v>B</v>
      </c>
      <c r="Z130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17600</v>
      </c>
      <c r="AA1300"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30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17600</v>
      </c>
      <c r="AC1300" s="14">
        <f>IF(Carrier_2="ECLogistics",0.167,IF(Carrier_2="LogExpress",0.139,0.104))</f>
        <v>0.104</v>
      </c>
    </row>
    <row r="1301" ht="15.75" customHeight="1">
      <c r="A1301" s="15" t="s">
        <v>3735</v>
      </c>
      <c r="B1301" s="15" t="s">
        <v>3736</v>
      </c>
      <c r="C1301" s="15">
        <v>130362.0</v>
      </c>
      <c r="D1301" s="15" t="str">
        <f>HubVN_ID</f>
        <v>LECVNLB</v>
      </c>
      <c r="E1301" s="15">
        <v>5.0</v>
      </c>
      <c r="F1301" s="15">
        <v>1.0</v>
      </c>
      <c r="G1301" s="16" t="s">
        <v>3737</v>
      </c>
      <c r="H1301" s="15" t="s">
        <v>32</v>
      </c>
      <c r="I1301" s="17">
        <v>138600.0</v>
      </c>
      <c r="J1301" s="18">
        <v>44645.38402777778</v>
      </c>
      <c r="K1301" s="19">
        <v>44652.680555555555</v>
      </c>
      <c r="L1301" s="18">
        <v>44652.870833333334</v>
      </c>
      <c r="M1301" s="15"/>
      <c r="N1301" s="21" t="s">
        <v>33</v>
      </c>
      <c r="O1301" s="15">
        <v>0.0</v>
      </c>
      <c r="P1301" s="15" t="s">
        <v>34</v>
      </c>
      <c r="Q1301" s="22">
        <v>1.0</v>
      </c>
      <c r="R1301" s="23">
        <f>Enduser_Deliverytime-Order_Create_Time</f>
        <v>7.486805556</v>
      </c>
      <c r="S1301" s="23">
        <f>Enduser_Plan_Deliverytime-Order_Create_Time</f>
        <v>7.296527778</v>
      </c>
      <c r="T1301" s="23">
        <f>Enduser_Deliverytime-HubVN_Pickup_Time</f>
        <v>0.2493055556</v>
      </c>
      <c r="U1301" s="24">
        <f>HubVN_Receiving_Time-HubCN_Pickup_Time</f>
        <v>3.002777778</v>
      </c>
      <c r="V1301" s="24">
        <f>Plan_HubVN_Receiving_Time-Plan_HubCN_Pickup_Time</f>
        <v>3.004861111</v>
      </c>
      <c r="W1301" s="15" t="s">
        <v>124</v>
      </c>
      <c r="X1301" s="25" t="str">
        <f>IF(LEFT(Khu_Vực,4)="Quận","Quận","Huyện")</f>
        <v>Quận</v>
      </c>
      <c r="Y1301" s="25" t="str">
        <f>IFS(Grossweight&lt;=1,"A",AND(1&lt;Grossweight,Grossweight&lt;=2),"B",AND(2&lt;Grossweight,Grossweight&lt;=3),"C",AND(3&lt;Grossweight,Grossweight&lt;=4),"D",Grossweight&gt;=4,"E")</f>
        <v>A</v>
      </c>
      <c r="Z130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10000</v>
      </c>
      <c r="AA1301"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30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1301" s="26">
        <f>IF(Carrier_2="ECLogistics",0.167,IF(Carrier_2="LogExpress",0.139,0.104))</f>
        <v>0.139</v>
      </c>
    </row>
    <row r="1302" ht="15.75" customHeight="1">
      <c r="A1302" s="4" t="s">
        <v>3738</v>
      </c>
      <c r="B1302" s="4" t="s">
        <v>3739</v>
      </c>
      <c r="C1302" s="4">
        <v>130430.0</v>
      </c>
      <c r="D1302" s="4" t="str">
        <f>HubVN_ID</f>
        <v>LECVNLB</v>
      </c>
      <c r="E1302" s="4">
        <v>1.0</v>
      </c>
      <c r="F1302" s="4">
        <v>1.4</v>
      </c>
      <c r="G1302" s="5" t="s">
        <v>3740</v>
      </c>
      <c r="H1302" s="4" t="s">
        <v>32</v>
      </c>
      <c r="I1302" s="6">
        <v>30400.0</v>
      </c>
      <c r="J1302" s="7">
        <v>44647.1875</v>
      </c>
      <c r="K1302" s="8">
        <v>44654.674305555556</v>
      </c>
      <c r="L1302" s="7">
        <v>44654.802083333336</v>
      </c>
      <c r="M1302" s="4"/>
      <c r="N1302" s="9" t="s">
        <v>33</v>
      </c>
      <c r="O1302" s="4">
        <v>0.0</v>
      </c>
      <c r="P1302" s="4" t="s">
        <v>40</v>
      </c>
      <c r="Q1302" s="10">
        <v>1.0</v>
      </c>
      <c r="R1302" s="11">
        <f>Enduser_Deliverytime-Order_Create_Time</f>
        <v>7.614583333</v>
      </c>
      <c r="S1302" s="11">
        <f>Enduser_Plan_Deliverytime-Order_Create_Time</f>
        <v>7.486805556</v>
      </c>
      <c r="T1302" s="11">
        <f>Enduser_Deliverytime-HubVN_Pickup_Time</f>
        <v>0.1673611111</v>
      </c>
      <c r="U1302" s="12">
        <f>HubVN_Receiving_Time-HubCN_Pickup_Time</f>
        <v>3.501388889</v>
      </c>
      <c r="V1302" s="12">
        <f>Plan_HubVN_Receiving_Time-Plan_HubCN_Pickup_Time</f>
        <v>3.000694444</v>
      </c>
      <c r="W1302" s="4" t="s">
        <v>57</v>
      </c>
      <c r="X1302" s="13" t="str">
        <f>IF(LEFT(Khu_Vực,4)="Quận","Quận","Huyện")</f>
        <v>Quận</v>
      </c>
      <c r="Y1302" s="13" t="str">
        <f>IFS(Grossweight&lt;=1,"A",AND(1&lt;Grossweight,Grossweight&lt;=2),"B",AND(2&lt;Grossweight,Grossweight&lt;=3),"C",AND(3&lt;Grossweight,Grossweight&lt;=4),"D",Grossweight&gt;=4,"E")</f>
        <v>B</v>
      </c>
      <c r="Z130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28000</v>
      </c>
      <c r="AA1302"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30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15400</v>
      </c>
      <c r="AC1302" s="14">
        <f>IF(Carrier_2="ECLogistics",0.167,IF(Carrier_2="LogExpress",0.139,0.104))</f>
        <v>0.104</v>
      </c>
    </row>
    <row r="1303" ht="15.75" customHeight="1">
      <c r="A1303" s="15" t="s">
        <v>3741</v>
      </c>
      <c r="B1303" s="15" t="s">
        <v>1655</v>
      </c>
      <c r="C1303" s="15">
        <v>130328.0</v>
      </c>
      <c r="D1303" s="15" t="str">
        <f>HubVN_ID</f>
        <v>LECVNTL</v>
      </c>
      <c r="E1303" s="15">
        <v>5.0</v>
      </c>
      <c r="F1303" s="15">
        <v>1.4</v>
      </c>
      <c r="G1303" s="16" t="s">
        <v>3742</v>
      </c>
      <c r="H1303" s="15" t="s">
        <v>32</v>
      </c>
      <c r="I1303" s="17">
        <v>57800.0</v>
      </c>
      <c r="J1303" s="18">
        <v>44646.669444444444</v>
      </c>
      <c r="K1303" s="19">
        <v>44653.674305555556</v>
      </c>
      <c r="L1303" s="18">
        <v>44654.770833333336</v>
      </c>
      <c r="M1303" s="15"/>
      <c r="N1303" s="21" t="s">
        <v>33</v>
      </c>
      <c r="O1303" s="15">
        <v>0.0</v>
      </c>
      <c r="P1303" s="15" t="s">
        <v>40</v>
      </c>
      <c r="Q1303" s="22">
        <v>1.0</v>
      </c>
      <c r="R1303" s="23">
        <f>Enduser_Deliverytime-Order_Create_Time</f>
        <v>8.101388889</v>
      </c>
      <c r="S1303" s="23">
        <f>Enduser_Plan_Deliverytime-Order_Create_Time</f>
        <v>7.004861111</v>
      </c>
      <c r="T1303" s="23">
        <f>Enduser_Deliverytime-HubVN_Pickup_Time</f>
        <v>0.1465277778</v>
      </c>
      <c r="U1303" s="24">
        <f>HubVN_Receiving_Time-HubCN_Pickup_Time</f>
        <v>3.503472222</v>
      </c>
      <c r="V1303" s="24">
        <f>Plan_HubVN_Receiving_Time-Plan_HubCN_Pickup_Time</f>
        <v>3.002083333</v>
      </c>
      <c r="W1303" s="15" t="s">
        <v>622</v>
      </c>
      <c r="X1303" s="25" t="str">
        <f>IF(LEFT(Khu_Vực,4)="Quận","Quận","Huyện")</f>
        <v>Huyện</v>
      </c>
      <c r="Y1303" s="25" t="str">
        <f>IFS(Grossweight&lt;=1,"A",AND(1&lt;Grossweight,Grossweight&lt;=2),"B",AND(2&lt;Grossweight,Grossweight&lt;=3),"C",AND(3&lt;Grossweight,Grossweight&lt;=4),"D",Grossweight&gt;=4,"E")</f>
        <v>B</v>
      </c>
      <c r="Z130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35000</v>
      </c>
      <c r="AA130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30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14000</v>
      </c>
      <c r="AC1303" s="26">
        <f>IF(Carrier_2="ECLogistics",0.167,IF(Carrier_2="LogExpress",0.139,0.104))</f>
        <v>0.167</v>
      </c>
    </row>
    <row r="1304" ht="15.75" customHeight="1">
      <c r="A1304" s="4" t="s">
        <v>3743</v>
      </c>
      <c r="B1304" s="4" t="s">
        <v>3504</v>
      </c>
      <c r="C1304" s="4">
        <v>130383.0</v>
      </c>
      <c r="D1304" s="4" t="str">
        <f>HubVN_ID</f>
        <v>LECVNLB</v>
      </c>
      <c r="E1304" s="4">
        <v>5.0</v>
      </c>
      <c r="F1304" s="4">
        <v>1.4</v>
      </c>
      <c r="G1304" s="5" t="s">
        <v>3744</v>
      </c>
      <c r="H1304" s="4" t="s">
        <v>32</v>
      </c>
      <c r="I1304" s="6">
        <v>61500.0</v>
      </c>
      <c r="J1304" s="7">
        <v>44645.322916666664</v>
      </c>
      <c r="K1304" s="8">
        <v>44652.43263888889</v>
      </c>
      <c r="L1304" s="7">
        <v>44652.84722222222</v>
      </c>
      <c r="M1304" s="4"/>
      <c r="N1304" s="9" t="s">
        <v>33</v>
      </c>
      <c r="O1304" s="4">
        <v>0.0</v>
      </c>
      <c r="P1304" s="4" t="s">
        <v>34</v>
      </c>
      <c r="Q1304" s="10">
        <v>1.0</v>
      </c>
      <c r="R1304" s="11">
        <f>Enduser_Deliverytime-Order_Create_Time</f>
        <v>7.524305556</v>
      </c>
      <c r="S1304" s="11">
        <f>Enduser_Plan_Deliverytime-Order_Create_Time</f>
        <v>7.109722222</v>
      </c>
      <c r="T1304" s="11">
        <f>Enduser_Deliverytime-HubVN_Pickup_Time</f>
        <v>0.2493055556</v>
      </c>
      <c r="U1304" s="12">
        <f>HubVN_Receiving_Time-HubCN_Pickup_Time</f>
        <v>3.005555556</v>
      </c>
      <c r="V1304" s="12">
        <f>Plan_HubVN_Receiving_Time-Plan_HubCN_Pickup_Time</f>
        <v>3.004166667</v>
      </c>
      <c r="W1304" s="4" t="s">
        <v>57</v>
      </c>
      <c r="X1304" s="13" t="str">
        <f>IF(LEFT(Khu_Vực,4)="Quận","Quận","Huyện")</f>
        <v>Quận</v>
      </c>
      <c r="Y1304" s="13" t="str">
        <f>IFS(Grossweight&lt;=1,"A",AND(1&lt;Grossweight,Grossweight&lt;=2),"B",AND(2&lt;Grossweight,Grossweight&lt;=3),"C",AND(3&lt;Grossweight,Grossweight&lt;=4),"D",Grossweight&gt;=4,"E")</f>
        <v>B</v>
      </c>
      <c r="Z130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14000</v>
      </c>
      <c r="AA1304"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30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15400</v>
      </c>
      <c r="AC1304" s="14">
        <f>IF(Carrier_2="ECLogistics",0.167,IF(Carrier_2="LogExpress",0.139,0.104))</f>
        <v>0.104</v>
      </c>
    </row>
    <row r="1305" ht="15.75" customHeight="1">
      <c r="A1305" s="15" t="s">
        <v>3745</v>
      </c>
      <c r="B1305" s="15" t="s">
        <v>66</v>
      </c>
      <c r="C1305" s="15">
        <v>130011.0</v>
      </c>
      <c r="D1305" s="15" t="str">
        <f>HubVN_ID</f>
        <v>LECVNTL</v>
      </c>
      <c r="E1305" s="15">
        <v>3.0</v>
      </c>
      <c r="F1305" s="15">
        <v>3.9</v>
      </c>
      <c r="G1305" s="16" t="s">
        <v>3746</v>
      </c>
      <c r="H1305" s="15" t="s">
        <v>53</v>
      </c>
      <c r="I1305" s="17">
        <v>0.0</v>
      </c>
      <c r="J1305" s="18">
        <v>44648.31041666667</v>
      </c>
      <c r="K1305" s="19">
        <v>44653.38611111111</v>
      </c>
      <c r="L1305" s="18">
        <v>44653.73541666667</v>
      </c>
      <c r="M1305" s="15"/>
      <c r="N1305" s="21" t="s">
        <v>33</v>
      </c>
      <c r="O1305" s="15">
        <v>0.0</v>
      </c>
      <c r="P1305" s="15" t="s">
        <v>40</v>
      </c>
      <c r="Q1305" s="22">
        <v>3.0</v>
      </c>
      <c r="R1305" s="23">
        <f>Enduser_Deliverytime-Order_Create_Time</f>
        <v>5.425</v>
      </c>
      <c r="S1305" s="23">
        <f>Enduser_Plan_Deliverytime-Order_Create_Time</f>
        <v>5.075694444</v>
      </c>
      <c r="T1305" s="23">
        <f>Enduser_Deliverytime-HubVN_Pickup_Time</f>
        <v>0.1465277778</v>
      </c>
      <c r="U1305" s="24">
        <f>HubVN_Receiving_Time-HubCN_Pickup_Time</f>
        <v>3.502083333</v>
      </c>
      <c r="V1305" s="24">
        <f>Plan_HubVN_Receiving_Time-Plan_HubCN_Pickup_Time</f>
        <v>3.50625</v>
      </c>
      <c r="W1305" s="15" t="s">
        <v>41</v>
      </c>
      <c r="X1305" s="25" t="str">
        <f>IF(LEFT(Khu_Vực,4)="Quận","Quận","Huyện")</f>
        <v>Huyện</v>
      </c>
      <c r="Y1305" s="25" t="str">
        <f>IFS(Grossweight&lt;=1,"A",AND(1&lt;Grossweight,Grossweight&lt;=2),"B",AND(2&lt;Grossweight,Grossweight&lt;=3),"C",AND(3&lt;Grossweight,Grossweight&lt;=4),"D",Grossweight&gt;=4,"E")</f>
        <v>D</v>
      </c>
      <c r="Z130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80000</v>
      </c>
      <c r="AA130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30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39000</v>
      </c>
      <c r="AC1305" s="26">
        <f>IF(Carrier_2="ECLogistics",0.167,IF(Carrier_2="LogExpress",0.139,0.104))</f>
        <v>0.167</v>
      </c>
    </row>
    <row r="1306" ht="15.75" customHeight="1">
      <c r="A1306" s="4" t="s">
        <v>3747</v>
      </c>
      <c r="B1306" s="4" t="s">
        <v>201</v>
      </c>
      <c r="C1306" s="4">
        <v>130402.0</v>
      </c>
      <c r="D1306" s="4" t="str">
        <f>HubVN_ID</f>
        <v>LECVNTL</v>
      </c>
      <c r="E1306" s="4">
        <v>3.0</v>
      </c>
      <c r="F1306" s="4">
        <v>1.9</v>
      </c>
      <c r="G1306" s="5" t="s">
        <v>3748</v>
      </c>
      <c r="H1306" s="4" t="s">
        <v>32</v>
      </c>
      <c r="I1306" s="6">
        <v>60000.0</v>
      </c>
      <c r="J1306" s="7">
        <v>44649.61944444444</v>
      </c>
      <c r="K1306" s="8">
        <v>44654.38958333333</v>
      </c>
      <c r="L1306" s="7">
        <v>44655.45347222222</v>
      </c>
      <c r="M1306" s="4"/>
      <c r="N1306" s="9" t="s">
        <v>33</v>
      </c>
      <c r="O1306" s="4">
        <v>0.0</v>
      </c>
      <c r="P1306" s="4" t="s">
        <v>64</v>
      </c>
      <c r="Q1306" s="10">
        <v>3.0</v>
      </c>
      <c r="R1306" s="11">
        <f>Enduser_Deliverytime-Order_Create_Time</f>
        <v>5.834027778</v>
      </c>
      <c r="S1306" s="11">
        <f>Enduser_Plan_Deliverytime-Order_Create_Time</f>
        <v>4.770138889</v>
      </c>
      <c r="T1306" s="11">
        <f>Enduser_Deliverytime-HubVN_Pickup_Time</f>
        <v>0.07916666667</v>
      </c>
      <c r="U1306" s="12">
        <f>HubVN_Receiving_Time-HubCN_Pickup_Time</f>
        <v>5.002777778</v>
      </c>
      <c r="V1306" s="12">
        <f>Plan_HubVN_Receiving_Time-Plan_HubCN_Pickup_Time</f>
        <v>3.502083333</v>
      </c>
      <c r="W1306" s="4" t="s">
        <v>49</v>
      </c>
      <c r="X1306" s="13" t="str">
        <f>IF(LEFT(Khu_Vực,4)="Quận","Quận","Huyện")</f>
        <v>Quận</v>
      </c>
      <c r="Y1306" s="13" t="str">
        <f>IFS(Grossweight&lt;=1,"A",AND(1&lt;Grossweight,Grossweight&lt;=2),"B",AND(2&lt;Grossweight,Grossweight&lt;=3),"C",AND(3&lt;Grossweight,Grossweight&lt;=4),"D",Grossweight&gt;=4,"E")</f>
        <v>B</v>
      </c>
      <c r="Z130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20900</v>
      </c>
      <c r="AA1306"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30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20900</v>
      </c>
      <c r="AC1306" s="14">
        <f>IF(Carrier_2="ECLogistics",0.167,IF(Carrier_2="LogExpress",0.139,0.104))</f>
        <v>0.104</v>
      </c>
    </row>
    <row r="1307" ht="15.75" customHeight="1">
      <c r="A1307" s="15" t="s">
        <v>3749</v>
      </c>
      <c r="B1307" s="15" t="s">
        <v>414</v>
      </c>
      <c r="C1307" s="15">
        <v>130421.0</v>
      </c>
      <c r="D1307" s="15" t="str">
        <f>HubVN_ID</f>
        <v>LECVNLB</v>
      </c>
      <c r="E1307" s="15">
        <v>2.0</v>
      </c>
      <c r="F1307" s="15">
        <v>1.3</v>
      </c>
      <c r="G1307" s="16" t="s">
        <v>3750</v>
      </c>
      <c r="H1307" s="15" t="s">
        <v>32</v>
      </c>
      <c r="I1307" s="17">
        <v>318000.0</v>
      </c>
      <c r="J1307" s="18">
        <v>44649.60763888889</v>
      </c>
      <c r="K1307" s="19">
        <v>44654.67361111111</v>
      </c>
      <c r="L1307" s="18">
        <v>44655.43263888889</v>
      </c>
      <c r="M1307" s="15"/>
      <c r="N1307" s="21" t="s">
        <v>33</v>
      </c>
      <c r="O1307" s="15">
        <v>0.0</v>
      </c>
      <c r="P1307" s="15" t="s">
        <v>64</v>
      </c>
      <c r="Q1307" s="22">
        <v>3.0</v>
      </c>
      <c r="R1307" s="23">
        <f>Enduser_Deliverytime-Order_Create_Time</f>
        <v>5.825</v>
      </c>
      <c r="S1307" s="23">
        <f>Enduser_Plan_Deliverytime-Order_Create_Time</f>
        <v>5.065972222</v>
      </c>
      <c r="T1307" s="23">
        <f>Enduser_Deliverytime-HubVN_Pickup_Time</f>
        <v>0.07916666666</v>
      </c>
      <c r="U1307" s="24">
        <f>HubVN_Receiving_Time-HubCN_Pickup_Time</f>
        <v>5.00625</v>
      </c>
      <c r="V1307" s="24">
        <f>Plan_HubVN_Receiving_Time-Plan_HubCN_Pickup_Time</f>
        <v>2.003472222</v>
      </c>
      <c r="W1307" s="15" t="s">
        <v>97</v>
      </c>
      <c r="X1307" s="25" t="str">
        <f>IF(LEFT(Khu_Vực,4)="Quận","Quận","Huyện")</f>
        <v>Quận</v>
      </c>
      <c r="Y1307" s="25" t="str">
        <f>IFS(Grossweight&lt;=1,"A",AND(1&lt;Grossweight,Grossweight&lt;=2),"B",AND(2&lt;Grossweight,Grossweight&lt;=3),"C",AND(3&lt;Grossweight,Grossweight&lt;=4),"D",Grossweight&gt;=4,"E")</f>
        <v>B</v>
      </c>
      <c r="Z130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14300</v>
      </c>
      <c r="AA1307"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30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14300</v>
      </c>
      <c r="AC1307" s="26">
        <f>IF(Carrier_2="ECLogistics",0.167,IF(Carrier_2="LogExpress",0.139,0.104))</f>
        <v>0.104</v>
      </c>
    </row>
    <row r="1308" ht="15.75" customHeight="1">
      <c r="A1308" s="4" t="s">
        <v>3751</v>
      </c>
      <c r="B1308" s="4" t="s">
        <v>2719</v>
      </c>
      <c r="C1308" s="4">
        <v>130336.0</v>
      </c>
      <c r="D1308" s="4" t="str">
        <f>HubVN_ID</f>
        <v>LECVNHĐ</v>
      </c>
      <c r="E1308" s="4">
        <v>5.0</v>
      </c>
      <c r="F1308" s="4">
        <v>2.5</v>
      </c>
      <c r="G1308" s="5" t="s">
        <v>3752</v>
      </c>
      <c r="H1308" s="4" t="s">
        <v>53</v>
      </c>
      <c r="I1308" s="6">
        <v>0.0</v>
      </c>
      <c r="J1308" s="7">
        <v>44647.72152777778</v>
      </c>
      <c r="K1308" s="8">
        <v>44652.444444444445</v>
      </c>
      <c r="L1308" s="7">
        <v>44653.53055555555</v>
      </c>
      <c r="M1308" s="4"/>
      <c r="N1308" s="9" t="s">
        <v>33</v>
      </c>
      <c r="O1308" s="4">
        <v>0.0</v>
      </c>
      <c r="P1308" s="4" t="s">
        <v>34</v>
      </c>
      <c r="Q1308" s="10">
        <v>3.0</v>
      </c>
      <c r="R1308" s="11">
        <f>Enduser_Deliverytime-Order_Create_Time</f>
        <v>5.809027778</v>
      </c>
      <c r="S1308" s="11">
        <f>Enduser_Plan_Deliverytime-Order_Create_Time</f>
        <v>4.722916667</v>
      </c>
      <c r="T1308" s="11">
        <f>Enduser_Deliverytime-HubVN_Pickup_Time</f>
        <v>0.1625</v>
      </c>
      <c r="U1308" s="12">
        <f>HubVN_Receiving_Time-HubCN_Pickup_Time</f>
        <v>3.002777778</v>
      </c>
      <c r="V1308" s="12">
        <f>Plan_HubVN_Receiving_Time-Plan_HubCN_Pickup_Time</f>
        <v>2.001388889</v>
      </c>
      <c r="W1308" s="4" t="s">
        <v>45</v>
      </c>
      <c r="X1308" s="13" t="str">
        <f>IF(LEFT(Khu_Vực,4)="Quận","Quận","Huyện")</f>
        <v>Quận</v>
      </c>
      <c r="Y1308" s="13" t="str">
        <f>IFS(Grossweight&lt;=1,"A",AND(1&lt;Grossweight,Grossweight&lt;=2),"B",AND(2&lt;Grossweight,Grossweight&lt;=3),"C",AND(3&lt;Grossweight,Grossweight&lt;=4),"D",Grossweight&gt;=4,"E")</f>
        <v>C</v>
      </c>
      <c r="Z130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25000</v>
      </c>
      <c r="AA130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30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25000</v>
      </c>
      <c r="AC1308" s="14">
        <f>IF(Carrier_2="ECLogistics",0.167,IF(Carrier_2="LogExpress",0.139,0.104))</f>
        <v>0.167</v>
      </c>
    </row>
    <row r="1309" ht="15.75" customHeight="1">
      <c r="A1309" s="15" t="s">
        <v>3753</v>
      </c>
      <c r="B1309" s="15" t="s">
        <v>3754</v>
      </c>
      <c r="C1309" s="15">
        <v>130025.0</v>
      </c>
      <c r="D1309" s="15" t="str">
        <f>HubVN_ID</f>
        <v>LECVNLB</v>
      </c>
      <c r="E1309" s="15">
        <v>3.0</v>
      </c>
      <c r="F1309" s="15">
        <v>0.2</v>
      </c>
      <c r="G1309" s="16" t="s">
        <v>3755</v>
      </c>
      <c r="H1309" s="15" t="s">
        <v>32</v>
      </c>
      <c r="I1309" s="17">
        <v>261600.0</v>
      </c>
      <c r="J1309" s="18">
        <v>44648.88958333333</v>
      </c>
      <c r="K1309" s="19">
        <v>44653.42013888889</v>
      </c>
      <c r="L1309" s="18">
        <v>44654.61944444444</v>
      </c>
      <c r="M1309" s="15"/>
      <c r="N1309" s="21" t="s">
        <v>33</v>
      </c>
      <c r="O1309" s="15">
        <v>0.0</v>
      </c>
      <c r="P1309" s="15" t="s">
        <v>34</v>
      </c>
      <c r="Q1309" s="22">
        <v>3.0</v>
      </c>
      <c r="R1309" s="23">
        <f>Enduser_Deliverytime-Order_Create_Time</f>
        <v>5.729861111</v>
      </c>
      <c r="S1309" s="23">
        <f>Enduser_Plan_Deliverytime-Order_Create_Time</f>
        <v>4.530555556</v>
      </c>
      <c r="T1309" s="23">
        <f>Enduser_Deliverytime-HubVN_Pickup_Time</f>
        <v>0.2048611111</v>
      </c>
      <c r="U1309" s="24">
        <f>HubVN_Receiving_Time-HubCN_Pickup_Time</f>
        <v>4.000694444</v>
      </c>
      <c r="V1309" s="24">
        <f>Plan_HubVN_Receiving_Time-Plan_HubCN_Pickup_Time</f>
        <v>3.502083333</v>
      </c>
      <c r="W1309" s="15" t="s">
        <v>124</v>
      </c>
      <c r="X1309" s="25" t="str">
        <f>IF(LEFT(Khu_Vực,4)="Quận","Quận","Huyện")</f>
        <v>Quận</v>
      </c>
      <c r="Y1309" s="25" t="str">
        <f>IFS(Grossweight&lt;=1,"A",AND(1&lt;Grossweight,Grossweight&lt;=2),"B",AND(2&lt;Grossweight,Grossweight&lt;=3),"C",AND(3&lt;Grossweight,Grossweight&lt;=4),"D",Grossweight&gt;=4,"E")</f>
        <v>A</v>
      </c>
      <c r="Z130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v>
      </c>
      <c r="AA1309"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30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v>
      </c>
      <c r="AC1309" s="26">
        <f>IF(Carrier_2="ECLogistics",0.167,IF(Carrier_2="LogExpress",0.139,0.104))</f>
        <v>0.139</v>
      </c>
    </row>
    <row r="1310" ht="15.75" customHeight="1">
      <c r="A1310" s="4" t="s">
        <v>3756</v>
      </c>
      <c r="B1310" s="4" t="s">
        <v>337</v>
      </c>
      <c r="C1310" s="4">
        <v>130328.0</v>
      </c>
      <c r="D1310" s="4" t="str">
        <f>HubVN_ID</f>
        <v>LECVNLB</v>
      </c>
      <c r="E1310" s="4">
        <v>1.0</v>
      </c>
      <c r="F1310" s="4">
        <v>1.4</v>
      </c>
      <c r="G1310" s="5" t="s">
        <v>3757</v>
      </c>
      <c r="H1310" s="4" t="s">
        <v>32</v>
      </c>
      <c r="I1310" s="6">
        <v>29000.0</v>
      </c>
      <c r="J1310" s="7">
        <v>44647.71111111111</v>
      </c>
      <c r="K1310" s="8">
        <v>44653.424305555556</v>
      </c>
      <c r="L1310" s="7">
        <v>44654.42638888889</v>
      </c>
      <c r="M1310" s="4"/>
      <c r="N1310" s="9" t="s">
        <v>33</v>
      </c>
      <c r="O1310" s="4">
        <v>0.0</v>
      </c>
      <c r="P1310" s="4" t="s">
        <v>64</v>
      </c>
      <c r="Q1310" s="10">
        <v>2.0</v>
      </c>
      <c r="R1310" s="11">
        <f>Enduser_Deliverytime-Order_Create_Time</f>
        <v>6.715277778</v>
      </c>
      <c r="S1310" s="11">
        <f>Enduser_Plan_Deliverytime-Order_Create_Time</f>
        <v>5.713194444</v>
      </c>
      <c r="T1310" s="11">
        <f>Enduser_Deliverytime-HubVN_Pickup_Time</f>
        <v>0.07708333333</v>
      </c>
      <c r="U1310" s="12">
        <f>HubVN_Receiving_Time-HubCN_Pickup_Time</f>
        <v>4.001388889</v>
      </c>
      <c r="V1310" s="12">
        <f>Plan_HubVN_Receiving_Time-Plan_HubCN_Pickup_Time</f>
        <v>3.500694444</v>
      </c>
      <c r="W1310" s="4" t="s">
        <v>124</v>
      </c>
      <c r="X1310" s="13" t="str">
        <f>IF(LEFT(Khu_Vực,4)="Quận","Quận","Huyện")</f>
        <v>Quận</v>
      </c>
      <c r="Y1310" s="13" t="str">
        <f>IFS(Grossweight&lt;=1,"A",AND(1&lt;Grossweight,Grossweight&lt;=2),"B",AND(2&lt;Grossweight,Grossweight&lt;=3),"C",AND(3&lt;Grossweight,Grossweight&lt;=4),"D",Grossweight&gt;=4,"E")</f>
        <v>B</v>
      </c>
      <c r="Z131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15400</v>
      </c>
      <c r="AA1310"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31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15400</v>
      </c>
      <c r="AC1310" s="14">
        <f>IF(Carrier_2="ECLogistics",0.167,IF(Carrier_2="LogExpress",0.139,0.104))</f>
        <v>0.104</v>
      </c>
    </row>
    <row r="1311" ht="15.75" customHeight="1">
      <c r="A1311" s="15" t="s">
        <v>3758</v>
      </c>
      <c r="B1311" s="15" t="s">
        <v>3759</v>
      </c>
      <c r="C1311" s="15">
        <v>130349.0</v>
      </c>
      <c r="D1311" s="15" t="str">
        <f>HubVN_ID</f>
        <v>LECVNLB</v>
      </c>
      <c r="E1311" s="15">
        <v>5.0</v>
      </c>
      <c r="F1311" s="15">
        <v>3.9</v>
      </c>
      <c r="G1311" s="16" t="s">
        <v>3760</v>
      </c>
      <c r="H1311" s="15" t="s">
        <v>32</v>
      </c>
      <c r="I1311" s="17">
        <v>53300.0</v>
      </c>
      <c r="J1311" s="18">
        <v>44646.84861111111</v>
      </c>
      <c r="K1311" s="19">
        <v>44651.68125</v>
      </c>
      <c r="L1311" s="18">
        <v>44652.834027777775</v>
      </c>
      <c r="M1311" s="15"/>
      <c r="N1311" s="21" t="s">
        <v>33</v>
      </c>
      <c r="O1311" s="15">
        <v>0.0</v>
      </c>
      <c r="P1311" s="15" t="s">
        <v>34</v>
      </c>
      <c r="Q1311" s="22">
        <v>3.0</v>
      </c>
      <c r="R1311" s="23">
        <f>Enduser_Deliverytime-Order_Create_Time</f>
        <v>5.985416667</v>
      </c>
      <c r="S1311" s="23">
        <f>Enduser_Plan_Deliverytime-Order_Create_Time</f>
        <v>4.832638889</v>
      </c>
      <c r="T1311" s="23">
        <f>Enduser_Deliverytime-HubVN_Pickup_Time</f>
        <v>0.2465277778</v>
      </c>
      <c r="U1311" s="24">
        <f>HubVN_Receiving_Time-HubCN_Pickup_Time</f>
        <v>3.004166667</v>
      </c>
      <c r="V1311" s="24">
        <f>Plan_HubVN_Receiving_Time-Plan_HubCN_Pickup_Time</f>
        <v>2.005555556</v>
      </c>
      <c r="W1311" s="15" t="s">
        <v>57</v>
      </c>
      <c r="X1311" s="25" t="str">
        <f>IF(LEFT(Khu_Vực,4)="Quận","Quận","Huyện")</f>
        <v>Quận</v>
      </c>
      <c r="Y1311" s="25" t="str">
        <f>IFS(Grossweight&lt;=1,"A",AND(1&lt;Grossweight,Grossweight&lt;=2),"B",AND(2&lt;Grossweight,Grossweight&lt;=3),"C",AND(3&lt;Grossweight,Grossweight&lt;=4),"D",Grossweight&gt;=4,"E")</f>
        <v>D</v>
      </c>
      <c r="Z131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39000</v>
      </c>
      <c r="AA131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31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39000</v>
      </c>
      <c r="AC1311" s="26">
        <f>IF(Carrier_2="ECLogistics",0.167,IF(Carrier_2="LogExpress",0.139,0.104))</f>
        <v>0.167</v>
      </c>
    </row>
    <row r="1312" ht="15.75" customHeight="1">
      <c r="A1312" s="4" t="s">
        <v>3761</v>
      </c>
      <c r="B1312" s="4" t="s">
        <v>3762</v>
      </c>
      <c r="C1312" s="4">
        <v>130400.0</v>
      </c>
      <c r="D1312" s="4" t="str">
        <f>HubVN_ID</f>
        <v>LECVNLB</v>
      </c>
      <c r="E1312" s="4">
        <v>3.0</v>
      </c>
      <c r="F1312" s="4">
        <v>1.1</v>
      </c>
      <c r="G1312" s="5" t="s">
        <v>3763</v>
      </c>
      <c r="H1312" s="4" t="s">
        <v>32</v>
      </c>
      <c r="I1312" s="6">
        <v>1390000.0</v>
      </c>
      <c r="J1312" s="7">
        <v>44649.16805555556</v>
      </c>
      <c r="K1312" s="8">
        <v>44653.654861111114</v>
      </c>
      <c r="L1312" s="7">
        <v>44654.481944444444</v>
      </c>
      <c r="M1312" s="4"/>
      <c r="N1312" s="9" t="s">
        <v>33</v>
      </c>
      <c r="O1312" s="4">
        <v>0.0</v>
      </c>
      <c r="P1312" s="4" t="s">
        <v>40</v>
      </c>
      <c r="Q1312" s="10">
        <v>3.0</v>
      </c>
      <c r="R1312" s="11">
        <f>Enduser_Deliverytime-Order_Create_Time</f>
        <v>5.313888889</v>
      </c>
      <c r="S1312" s="11">
        <f>Enduser_Plan_Deliverytime-Order_Create_Time</f>
        <v>4.486805556</v>
      </c>
      <c r="T1312" s="11">
        <f>Enduser_Deliverytime-HubVN_Pickup_Time</f>
        <v>0.1020833333</v>
      </c>
      <c r="U1312" s="12">
        <f>HubVN_Receiving_Time-HubCN_Pickup_Time</f>
        <v>4.002083333</v>
      </c>
      <c r="V1312" s="12">
        <f>Plan_HubVN_Receiving_Time-Plan_HubCN_Pickup_Time</f>
        <v>2.004166667</v>
      </c>
      <c r="W1312" s="4" t="s">
        <v>120</v>
      </c>
      <c r="X1312" s="13" t="str">
        <f>IF(LEFT(Khu_Vực,4)="Quận","Quận","Huyện")</f>
        <v>Quận</v>
      </c>
      <c r="Y1312" s="13" t="str">
        <f>IFS(Grossweight&lt;=1,"A",AND(1&lt;Grossweight,Grossweight&lt;=2),"B",AND(2&lt;Grossweight,Grossweight&lt;=3),"C",AND(3&lt;Grossweight,Grossweight&lt;=4),"D",Grossweight&gt;=4,"E")</f>
        <v>B</v>
      </c>
      <c r="Z131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22000</v>
      </c>
      <c r="AA1312"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31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12100</v>
      </c>
      <c r="AC1312" s="14">
        <f>IF(Carrier_2="ECLogistics",0.167,IF(Carrier_2="LogExpress",0.139,0.104))</f>
        <v>0.104</v>
      </c>
    </row>
    <row r="1313" ht="15.75" customHeight="1">
      <c r="A1313" s="15" t="s">
        <v>3764</v>
      </c>
      <c r="B1313" s="15" t="s">
        <v>1971</v>
      </c>
      <c r="C1313" s="15">
        <v>130327.0</v>
      </c>
      <c r="D1313" s="15" t="str">
        <f>HubVN_ID</f>
        <v>LECVNLB</v>
      </c>
      <c r="E1313" s="15">
        <v>5.0</v>
      </c>
      <c r="F1313" s="15">
        <v>2.8</v>
      </c>
      <c r="G1313" s="16" t="s">
        <v>3765</v>
      </c>
      <c r="H1313" s="15" t="s">
        <v>32</v>
      </c>
      <c r="I1313" s="17">
        <v>140500.0</v>
      </c>
      <c r="J1313" s="18">
        <v>44647.711805555555</v>
      </c>
      <c r="K1313" s="19">
        <v>44653.399305555555</v>
      </c>
      <c r="L1313" s="18">
        <v>44654.584027777775</v>
      </c>
      <c r="M1313" s="15"/>
      <c r="N1313" s="21" t="s">
        <v>33</v>
      </c>
      <c r="O1313" s="15">
        <v>0.0</v>
      </c>
      <c r="P1313" s="15" t="s">
        <v>34</v>
      </c>
      <c r="Q1313" s="22">
        <v>2.0</v>
      </c>
      <c r="R1313" s="23">
        <f>Enduser_Deliverytime-Order_Create_Time</f>
        <v>6.872222222</v>
      </c>
      <c r="S1313" s="23">
        <f>Enduser_Plan_Deliverytime-Order_Create_Time</f>
        <v>5.6875</v>
      </c>
      <c r="T1313" s="23">
        <f>Enduser_Deliverytime-HubVN_Pickup_Time</f>
        <v>0.2055555556</v>
      </c>
      <c r="U1313" s="24">
        <f>HubVN_Receiving_Time-HubCN_Pickup_Time</f>
        <v>4.001388889</v>
      </c>
      <c r="V1313" s="24">
        <f>Plan_HubVN_Receiving_Time-Plan_HubCN_Pickup_Time</f>
        <v>3.500694444</v>
      </c>
      <c r="W1313" s="15" t="s">
        <v>124</v>
      </c>
      <c r="X1313" s="25" t="str">
        <f>IF(LEFT(Khu_Vực,4)="Quận","Quận","Huyện")</f>
        <v>Quận</v>
      </c>
      <c r="Y1313" s="25" t="str">
        <f>IFS(Grossweight&lt;=1,"A",AND(1&lt;Grossweight,Grossweight&lt;=2),"B",AND(2&lt;Grossweight,Grossweight&lt;=3),"C",AND(3&lt;Grossweight,Grossweight&lt;=4),"D",Grossweight&gt;=4,"E")</f>
        <v>C</v>
      </c>
      <c r="Z131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28000</v>
      </c>
      <c r="AA131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31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28000</v>
      </c>
      <c r="AC1313" s="26">
        <f>IF(Carrier_2="ECLogistics",0.167,IF(Carrier_2="LogExpress",0.139,0.104))</f>
        <v>0.167</v>
      </c>
    </row>
    <row r="1314" ht="15.75" customHeight="1">
      <c r="A1314" s="4" t="s">
        <v>3766</v>
      </c>
      <c r="B1314" s="4" t="s">
        <v>3377</v>
      </c>
      <c r="C1314" s="4">
        <v>130401.0</v>
      </c>
      <c r="D1314" s="4" t="str">
        <f>HubVN_ID</f>
        <v>LECVNHĐ</v>
      </c>
      <c r="E1314" s="4">
        <v>1.0</v>
      </c>
      <c r="F1314" s="4">
        <v>4.0</v>
      </c>
      <c r="G1314" s="5" t="s">
        <v>3767</v>
      </c>
      <c r="H1314" s="4" t="s">
        <v>32</v>
      </c>
      <c r="I1314" s="6">
        <v>753000.0</v>
      </c>
      <c r="J1314" s="7">
        <v>44649.84097222222</v>
      </c>
      <c r="K1314" s="8">
        <v>44655.43402777778</v>
      </c>
      <c r="L1314" s="7">
        <v>44655.76527777778</v>
      </c>
      <c r="M1314" s="4"/>
      <c r="N1314" s="9" t="s">
        <v>33</v>
      </c>
      <c r="O1314" s="4">
        <v>0.0</v>
      </c>
      <c r="P1314" s="4" t="s">
        <v>40</v>
      </c>
      <c r="Q1314" s="10">
        <v>3.0</v>
      </c>
      <c r="R1314" s="11">
        <f>Enduser_Deliverytime-Order_Create_Time</f>
        <v>5.924305556</v>
      </c>
      <c r="S1314" s="11">
        <f>Enduser_Plan_Deliverytime-Order_Create_Time</f>
        <v>5.593055556</v>
      </c>
      <c r="T1314" s="11">
        <f>Enduser_Deliverytime-HubVN_Pickup_Time</f>
        <v>0.1458333333</v>
      </c>
      <c r="U1314" s="12">
        <f>HubVN_Receiving_Time-HubCN_Pickup_Time</f>
        <v>3.002083333</v>
      </c>
      <c r="V1314" s="12">
        <f>Plan_HubVN_Receiving_Time-Plan_HubCN_Pickup_Time</f>
        <v>2.001388889</v>
      </c>
      <c r="W1314" s="4" t="s">
        <v>137</v>
      </c>
      <c r="X1314" s="13" t="str">
        <f>IF(LEFT(Khu_Vực,4)="Quận","Quận","Huyện")</f>
        <v>Quận</v>
      </c>
      <c r="Y1314" s="13" t="str">
        <f>IFS(Grossweight&lt;=1,"A",AND(1&lt;Grossweight,Grossweight&lt;=2),"B",AND(2&lt;Grossweight,Grossweight&lt;=3),"C",AND(3&lt;Grossweight,Grossweight&lt;=4),"D",Grossweight&gt;=4,"E")</f>
        <v>D</v>
      </c>
      <c r="Z131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62500</v>
      </c>
      <c r="AA131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31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40000</v>
      </c>
      <c r="AC1314" s="14">
        <f>IF(Carrier_2="ECLogistics",0.167,IF(Carrier_2="LogExpress",0.139,0.104))</f>
        <v>0.167</v>
      </c>
    </row>
    <row r="1315" ht="15.75" customHeight="1">
      <c r="A1315" s="15" t="s">
        <v>3768</v>
      </c>
      <c r="B1315" s="15" t="s">
        <v>3769</v>
      </c>
      <c r="C1315" s="15">
        <v>130166.0</v>
      </c>
      <c r="D1315" s="15" t="str">
        <f>HubVN_ID</f>
        <v>LECVNTL</v>
      </c>
      <c r="E1315" s="15">
        <v>4.0</v>
      </c>
      <c r="F1315" s="15">
        <v>2.9</v>
      </c>
      <c r="G1315" s="16" t="s">
        <v>3770</v>
      </c>
      <c r="H1315" s="15" t="s">
        <v>32</v>
      </c>
      <c r="I1315" s="17">
        <v>189500.0</v>
      </c>
      <c r="J1315" s="18">
        <v>44648.90902777778</v>
      </c>
      <c r="K1315" s="19">
        <v>44653.70208333333</v>
      </c>
      <c r="L1315" s="18">
        <v>44654.42152777778</v>
      </c>
      <c r="M1315" s="15"/>
      <c r="N1315" s="21" t="s">
        <v>33</v>
      </c>
      <c r="O1315" s="15">
        <v>0.0</v>
      </c>
      <c r="P1315" s="15" t="s">
        <v>64</v>
      </c>
      <c r="Q1315" s="22">
        <v>3.0</v>
      </c>
      <c r="R1315" s="23">
        <f>Enduser_Deliverytime-Order_Create_Time</f>
        <v>5.5125</v>
      </c>
      <c r="S1315" s="23">
        <f>Enduser_Plan_Deliverytime-Order_Create_Time</f>
        <v>4.793055556</v>
      </c>
      <c r="T1315" s="23">
        <f>Enduser_Deliverytime-HubVN_Pickup_Time</f>
        <v>0.03958333333</v>
      </c>
      <c r="U1315" s="24">
        <f>HubVN_Receiving_Time-HubCN_Pickup_Time</f>
        <v>4.003472222</v>
      </c>
      <c r="V1315" s="24">
        <f>Plan_HubVN_Receiving_Time-Plan_HubCN_Pickup_Time</f>
        <v>2.004861111</v>
      </c>
      <c r="W1315" s="15" t="s">
        <v>622</v>
      </c>
      <c r="X1315" s="25" t="str">
        <f>IF(LEFT(Khu_Vực,4)="Quận","Quận","Huyện")</f>
        <v>Huyện</v>
      </c>
      <c r="Y1315" s="25" t="str">
        <f>IFS(Grossweight&lt;=1,"A",AND(1&lt;Grossweight,Grossweight&lt;=2),"B",AND(2&lt;Grossweight,Grossweight&lt;=3),"C",AND(3&lt;Grossweight,Grossweight&lt;=4),"D",Grossweight&gt;=4,"E")</f>
        <v>C</v>
      </c>
      <c r="Z131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63400</v>
      </c>
      <c r="AA131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31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29000</v>
      </c>
      <c r="AC1315" s="26">
        <f>IF(Carrier_2="ECLogistics",0.167,IF(Carrier_2="LogExpress",0.139,0.104))</f>
        <v>0.167</v>
      </c>
    </row>
    <row r="1316" ht="15.75" customHeight="1">
      <c r="A1316" s="4" t="s">
        <v>3771</v>
      </c>
      <c r="B1316" s="4" t="s">
        <v>3772</v>
      </c>
      <c r="C1316" s="4">
        <v>130395.0</v>
      </c>
      <c r="D1316" s="4" t="str">
        <f>HubVN_ID</f>
        <v>LECVNTL</v>
      </c>
      <c r="E1316" s="4">
        <v>3.0</v>
      </c>
      <c r="F1316" s="4">
        <v>2.0</v>
      </c>
      <c r="G1316" s="5" t="s">
        <v>3773</v>
      </c>
      <c r="H1316" s="4" t="s">
        <v>32</v>
      </c>
      <c r="I1316" s="6">
        <v>5300.0</v>
      </c>
      <c r="J1316" s="7">
        <v>44648.85625</v>
      </c>
      <c r="K1316" s="8">
        <v>44653.388194444444</v>
      </c>
      <c r="L1316" s="7">
        <v>44653.79861111111</v>
      </c>
      <c r="M1316" s="4"/>
      <c r="N1316" s="9" t="s">
        <v>33</v>
      </c>
      <c r="O1316" s="4">
        <v>0.0</v>
      </c>
      <c r="P1316" s="4" t="s">
        <v>40</v>
      </c>
      <c r="Q1316" s="10">
        <v>3.0</v>
      </c>
      <c r="R1316" s="11">
        <f>Enduser_Deliverytime-Order_Create_Time</f>
        <v>4.942361111</v>
      </c>
      <c r="S1316" s="11">
        <f>Enduser_Plan_Deliverytime-Order_Create_Time</f>
        <v>4.531944444</v>
      </c>
      <c r="T1316" s="11">
        <f>Enduser_Deliverytime-HubVN_Pickup_Time</f>
        <v>0.1722222222</v>
      </c>
      <c r="U1316" s="12">
        <f>HubVN_Receiving_Time-HubCN_Pickup_Time</f>
        <v>4.001388889</v>
      </c>
      <c r="V1316" s="12">
        <f>Plan_HubVN_Receiving_Time-Plan_HubCN_Pickup_Time</f>
        <v>3.505555556</v>
      </c>
      <c r="W1316" s="4" t="s">
        <v>41</v>
      </c>
      <c r="X1316" s="13" t="str">
        <f>IF(LEFT(Khu_Vực,4)="Quận","Quận","Huyện")</f>
        <v>Huyện</v>
      </c>
      <c r="Y1316" s="13" t="str">
        <f>IFS(Grossweight&lt;=1,"A",AND(1&lt;Grossweight,Grossweight&lt;=2),"B",AND(2&lt;Grossweight,Grossweight&lt;=3),"C",AND(3&lt;Grossweight,Grossweight&lt;=4),"D",Grossweight&gt;=4,"E")</f>
        <v>B</v>
      </c>
      <c r="Z131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50000</v>
      </c>
      <c r="AA131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31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1316" s="14">
        <f>IF(Carrier_2="ECLogistics",0.167,IF(Carrier_2="LogExpress",0.139,0.104))</f>
        <v>0.167</v>
      </c>
    </row>
    <row r="1317" ht="15.75" customHeight="1">
      <c r="A1317" s="15" t="s">
        <v>3774</v>
      </c>
      <c r="B1317" s="15" t="s">
        <v>3775</v>
      </c>
      <c r="C1317" s="15">
        <v>130159.0</v>
      </c>
      <c r="D1317" s="15" t="str">
        <f>HubVN_ID</f>
        <v>LECVNLB</v>
      </c>
      <c r="E1317" s="15">
        <v>1.0</v>
      </c>
      <c r="F1317" s="15">
        <v>1.9</v>
      </c>
      <c r="G1317" s="16" t="s">
        <v>3776</v>
      </c>
      <c r="H1317" s="15" t="s">
        <v>32</v>
      </c>
      <c r="I1317" s="17">
        <v>3000.0</v>
      </c>
      <c r="J1317" s="18">
        <v>44648.35625</v>
      </c>
      <c r="K1317" s="19">
        <v>44653.41736111111</v>
      </c>
      <c r="L1317" s="18">
        <v>44653.72083333333</v>
      </c>
      <c r="M1317" s="15"/>
      <c r="N1317" s="21" t="s">
        <v>33</v>
      </c>
      <c r="O1317" s="15">
        <v>0.0</v>
      </c>
      <c r="P1317" s="15" t="s">
        <v>34</v>
      </c>
      <c r="Q1317" s="22">
        <v>3.0</v>
      </c>
      <c r="R1317" s="23">
        <f>Enduser_Deliverytime-Order_Create_Time</f>
        <v>5.364583333</v>
      </c>
      <c r="S1317" s="23">
        <f>Enduser_Plan_Deliverytime-Order_Create_Time</f>
        <v>5.061111111</v>
      </c>
      <c r="T1317" s="23">
        <f>Enduser_Deliverytime-HubVN_Pickup_Time</f>
        <v>0.07916666666</v>
      </c>
      <c r="U1317" s="24">
        <f>HubVN_Receiving_Time-HubCN_Pickup_Time</f>
        <v>3.501388889</v>
      </c>
      <c r="V1317" s="24">
        <f>Plan_HubVN_Receiving_Time-Plan_HubCN_Pickup_Time</f>
        <v>3.002777778</v>
      </c>
      <c r="W1317" s="15" t="s">
        <v>120</v>
      </c>
      <c r="X1317" s="25" t="str">
        <f>IF(LEFT(Khu_Vực,4)="Quận","Quận","Huyện")</f>
        <v>Quận</v>
      </c>
      <c r="Y1317" s="25" t="str">
        <f>IFS(Grossweight&lt;=1,"A",AND(1&lt;Grossweight,Grossweight&lt;=2),"B",AND(2&lt;Grossweight,Grossweight&lt;=3),"C",AND(3&lt;Grossweight,Grossweight&lt;=4),"D",Grossweight&gt;=4,"E")</f>
        <v>B</v>
      </c>
      <c r="Z131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19000</v>
      </c>
      <c r="AA1317"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31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20900</v>
      </c>
      <c r="AC1317" s="26">
        <f>IF(Carrier_2="ECLogistics",0.167,IF(Carrier_2="LogExpress",0.139,0.104))</f>
        <v>0.104</v>
      </c>
    </row>
    <row r="1318" ht="15.75" customHeight="1">
      <c r="A1318" s="4" t="s">
        <v>3777</v>
      </c>
      <c r="B1318" s="4" t="s">
        <v>1356</v>
      </c>
      <c r="C1318" s="4">
        <v>130388.0</v>
      </c>
      <c r="D1318" s="4" t="str">
        <f>HubVN_ID</f>
        <v>LECVNHĐ</v>
      </c>
      <c r="E1318" s="4">
        <v>2.0</v>
      </c>
      <c r="F1318" s="4">
        <v>2.4</v>
      </c>
      <c r="G1318" s="5" t="s">
        <v>3778</v>
      </c>
      <c r="H1318" s="4" t="s">
        <v>32</v>
      </c>
      <c r="I1318" s="6">
        <v>3000.0</v>
      </c>
      <c r="J1318" s="7">
        <v>44649.62847222222</v>
      </c>
      <c r="K1318" s="8">
        <v>44654.43402777778</v>
      </c>
      <c r="L1318" s="7">
        <v>44655.6</v>
      </c>
      <c r="M1318" s="4"/>
      <c r="N1318" s="9" t="s">
        <v>33</v>
      </c>
      <c r="O1318" s="4">
        <v>0.0</v>
      </c>
      <c r="P1318" s="4" t="s">
        <v>34</v>
      </c>
      <c r="Q1318" s="10">
        <v>3.0</v>
      </c>
      <c r="R1318" s="11">
        <f>Enduser_Deliverytime-Order_Create_Time</f>
        <v>5.971527778</v>
      </c>
      <c r="S1318" s="11">
        <f>Enduser_Plan_Deliverytime-Order_Create_Time</f>
        <v>4.805555556</v>
      </c>
      <c r="T1318" s="11">
        <f>Enduser_Deliverytime-HubVN_Pickup_Time</f>
        <v>0.2027777778</v>
      </c>
      <c r="U1318" s="12">
        <f>HubVN_Receiving_Time-HubCN_Pickup_Time</f>
        <v>5.002083333</v>
      </c>
      <c r="V1318" s="12">
        <f>Plan_HubVN_Receiving_Time-Plan_HubCN_Pickup_Time</f>
        <v>3.500694444</v>
      </c>
      <c r="W1318" s="4" t="s">
        <v>137</v>
      </c>
      <c r="X1318" s="13" t="str">
        <f>IF(LEFT(Khu_Vực,4)="Quận","Quận","Huyện")</f>
        <v>Quận</v>
      </c>
      <c r="Y1318" s="13" t="str">
        <f>IFS(Grossweight&lt;=1,"A",AND(1&lt;Grossweight,Grossweight&lt;=2),"B",AND(2&lt;Grossweight,Grossweight&lt;=3),"C",AND(3&lt;Grossweight,Grossweight&lt;=4),"D",Grossweight&gt;=4,"E")</f>
        <v>C</v>
      </c>
      <c r="Z131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24000</v>
      </c>
      <c r="AA131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31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24000</v>
      </c>
      <c r="AC1318" s="14">
        <f>IF(Carrier_2="ECLogistics",0.167,IF(Carrier_2="LogExpress",0.139,0.104))</f>
        <v>0.167</v>
      </c>
    </row>
    <row r="1319" ht="15.75" customHeight="1">
      <c r="A1319" s="15" t="s">
        <v>3779</v>
      </c>
      <c r="B1319" s="15" t="s">
        <v>3780</v>
      </c>
      <c r="C1319" s="15">
        <v>130447.0</v>
      </c>
      <c r="D1319" s="15" t="str">
        <f>HubVN_ID</f>
        <v>LECVNLB</v>
      </c>
      <c r="E1319" s="15">
        <v>5.0</v>
      </c>
      <c r="F1319" s="15">
        <v>1.0</v>
      </c>
      <c r="G1319" s="16" t="s">
        <v>3781</v>
      </c>
      <c r="H1319" s="15" t="s">
        <v>32</v>
      </c>
      <c r="I1319" s="17">
        <v>1000.0</v>
      </c>
      <c r="J1319" s="18">
        <v>44645.376388888886</v>
      </c>
      <c r="K1319" s="19">
        <v>44651.677777777775</v>
      </c>
      <c r="L1319" s="18">
        <v>44652.64097222222</v>
      </c>
      <c r="M1319" s="15"/>
      <c r="N1319" s="21" t="s">
        <v>33</v>
      </c>
      <c r="O1319" s="15">
        <v>0.0</v>
      </c>
      <c r="P1319" s="15" t="s">
        <v>40</v>
      </c>
      <c r="Q1319" s="22">
        <v>1.0</v>
      </c>
      <c r="R1319" s="23">
        <f>Enduser_Deliverytime-Order_Create_Time</f>
        <v>7.264583333</v>
      </c>
      <c r="S1319" s="23">
        <f>Enduser_Plan_Deliverytime-Order_Create_Time</f>
        <v>6.301388889</v>
      </c>
      <c r="T1319" s="23">
        <f>Enduser_Deliverytime-HubVN_Pickup_Time</f>
        <v>0.09097222222</v>
      </c>
      <c r="U1319" s="24">
        <f>HubVN_Receiving_Time-HubCN_Pickup_Time</f>
        <v>3.004861111</v>
      </c>
      <c r="V1319" s="24">
        <f>Plan_HubVN_Receiving_Time-Plan_HubCN_Pickup_Time</f>
        <v>2.002083333</v>
      </c>
      <c r="W1319" s="15" t="s">
        <v>97</v>
      </c>
      <c r="X1319" s="25" t="str">
        <f>IF(LEFT(Khu_Vực,4)="Quận","Quận","Huyện")</f>
        <v>Quận</v>
      </c>
      <c r="Y1319" s="25" t="str">
        <f>IFS(Grossweight&lt;=1,"A",AND(1&lt;Grossweight,Grossweight&lt;=2),"B",AND(2&lt;Grossweight,Grossweight&lt;=3),"C",AND(3&lt;Grossweight,Grossweight&lt;=4),"D",Grossweight&gt;=4,"E")</f>
        <v>A</v>
      </c>
      <c r="Z131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20000</v>
      </c>
      <c r="AA1319"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31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1319" s="26">
        <f>IF(Carrier_2="ECLogistics",0.167,IF(Carrier_2="LogExpress",0.139,0.104))</f>
        <v>0.139</v>
      </c>
    </row>
    <row r="1320" ht="15.75" customHeight="1">
      <c r="A1320" s="4" t="s">
        <v>3782</v>
      </c>
      <c r="B1320" s="4" t="s">
        <v>3783</v>
      </c>
      <c r="C1320" s="4">
        <v>130415.0</v>
      </c>
      <c r="D1320" s="4" t="str">
        <f>HubVN_ID</f>
        <v>LECVNLB</v>
      </c>
      <c r="E1320" s="4">
        <v>2.0</v>
      </c>
      <c r="F1320" s="4">
        <v>3.5</v>
      </c>
      <c r="G1320" s="5" t="s">
        <v>3784</v>
      </c>
      <c r="H1320" s="4" t="s">
        <v>32</v>
      </c>
      <c r="I1320" s="6">
        <v>197000.0</v>
      </c>
      <c r="J1320" s="7">
        <v>44647.26944444444</v>
      </c>
      <c r="K1320" s="8">
        <v>44652.43125</v>
      </c>
      <c r="L1320" s="7">
        <v>44653.49444444444</v>
      </c>
      <c r="M1320" s="4"/>
      <c r="N1320" s="9" t="s">
        <v>33</v>
      </c>
      <c r="O1320" s="4">
        <v>0.0</v>
      </c>
      <c r="P1320" s="4" t="s">
        <v>40</v>
      </c>
      <c r="Q1320" s="10">
        <v>2.0</v>
      </c>
      <c r="R1320" s="11">
        <f>Enduser_Deliverytime-Order_Create_Time</f>
        <v>6.225</v>
      </c>
      <c r="S1320" s="11">
        <f>Enduser_Plan_Deliverytime-Order_Create_Time</f>
        <v>5.161805556</v>
      </c>
      <c r="T1320" s="11">
        <f>Enduser_Deliverytime-HubVN_Pickup_Time</f>
        <v>0.1222222222</v>
      </c>
      <c r="U1320" s="12">
        <f>HubVN_Receiving_Time-HubCN_Pickup_Time</f>
        <v>3.000694444</v>
      </c>
      <c r="V1320" s="12">
        <f>Plan_HubVN_Receiving_Time-Plan_HubCN_Pickup_Time</f>
        <v>3.502083333</v>
      </c>
      <c r="W1320" s="4" t="s">
        <v>93</v>
      </c>
      <c r="X1320" s="13" t="str">
        <f>IF(LEFT(Khu_Vực,4)="Quận","Quận","Huyện")</f>
        <v>Quận</v>
      </c>
      <c r="Y1320" s="13" t="str">
        <f>IFS(Grossweight&lt;=1,"A",AND(1&lt;Grossweight,Grossweight&lt;=2),"B",AND(2&lt;Grossweight,Grossweight&lt;=3),"C",AND(3&lt;Grossweight,Grossweight&lt;=4),"D",Grossweight&gt;=4,"E")</f>
        <v>D</v>
      </c>
      <c r="Z132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61250</v>
      </c>
      <c r="AA132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32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35000</v>
      </c>
      <c r="AC1320" s="14">
        <f>IF(Carrier_2="ECLogistics",0.167,IF(Carrier_2="LogExpress",0.139,0.104))</f>
        <v>0.167</v>
      </c>
    </row>
    <row r="1321" ht="15.75" customHeight="1">
      <c r="A1321" s="15" t="s">
        <v>3785</v>
      </c>
      <c r="B1321" s="15" t="s">
        <v>3786</v>
      </c>
      <c r="C1321" s="15">
        <v>130415.0</v>
      </c>
      <c r="D1321" s="15" t="str">
        <f>HubVN_ID</f>
        <v>LECVNLB</v>
      </c>
      <c r="E1321" s="15">
        <v>1.0</v>
      </c>
      <c r="F1321" s="15">
        <v>0.1</v>
      </c>
      <c r="G1321" s="16" t="s">
        <v>3787</v>
      </c>
      <c r="H1321" s="15" t="s">
        <v>32</v>
      </c>
      <c r="I1321" s="17">
        <v>157000.0</v>
      </c>
      <c r="J1321" s="18">
        <v>44646.635416666664</v>
      </c>
      <c r="K1321" s="19">
        <v>44651.39861111111</v>
      </c>
      <c r="L1321" s="18">
        <v>44652.4875</v>
      </c>
      <c r="M1321" s="15"/>
      <c r="N1321" s="21" t="s">
        <v>33</v>
      </c>
      <c r="O1321" s="15">
        <v>0.0</v>
      </c>
      <c r="P1321" s="15" t="s">
        <v>40</v>
      </c>
      <c r="Q1321" s="22">
        <v>3.0</v>
      </c>
      <c r="R1321" s="23">
        <f>Enduser_Deliverytime-Order_Create_Time</f>
        <v>5.852083333</v>
      </c>
      <c r="S1321" s="23">
        <f>Enduser_Plan_Deliverytime-Order_Create_Time</f>
        <v>4.763194444</v>
      </c>
      <c r="T1321" s="23">
        <f>Enduser_Deliverytime-HubVN_Pickup_Time</f>
        <v>0.1222222222</v>
      </c>
      <c r="U1321" s="24">
        <f>HubVN_Receiving_Time-HubCN_Pickup_Time</f>
        <v>5.004166667</v>
      </c>
      <c r="V1321" s="24">
        <f>Plan_HubVN_Receiving_Time-Plan_HubCN_Pickup_Time</f>
        <v>3.502777778</v>
      </c>
      <c r="W1321" s="15" t="s">
        <v>93</v>
      </c>
      <c r="X1321" s="25" t="str">
        <f>IF(LEFT(Khu_Vực,4)="Quận","Quận","Huyện")</f>
        <v>Quận</v>
      </c>
      <c r="Y1321" s="25" t="str">
        <f>IFS(Grossweight&lt;=1,"A",AND(1&lt;Grossweight,Grossweight&lt;=2),"B",AND(2&lt;Grossweight,Grossweight&lt;=3),"C",AND(3&lt;Grossweight,Grossweight&lt;=4),"D",Grossweight&gt;=4,"E")</f>
        <v>A</v>
      </c>
      <c r="Z132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v>
      </c>
      <c r="AA1321"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32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v>
      </c>
      <c r="AC1321" s="26">
        <f>IF(Carrier_2="ECLogistics",0.167,IF(Carrier_2="LogExpress",0.139,0.104))</f>
        <v>0.139</v>
      </c>
    </row>
    <row r="1322" ht="15.75" customHeight="1">
      <c r="A1322" s="4" t="s">
        <v>3788</v>
      </c>
      <c r="B1322" s="4" t="s">
        <v>1603</v>
      </c>
      <c r="C1322" s="4">
        <v>130197.0</v>
      </c>
      <c r="D1322" s="4" t="str">
        <f>HubVN_ID</f>
        <v>LECVNLB</v>
      </c>
      <c r="E1322" s="4">
        <v>3.0</v>
      </c>
      <c r="F1322" s="4">
        <v>2.8</v>
      </c>
      <c r="G1322" s="5" t="s">
        <v>3789</v>
      </c>
      <c r="H1322" s="4" t="s">
        <v>32</v>
      </c>
      <c r="I1322" s="6">
        <v>690000.0</v>
      </c>
      <c r="J1322" s="7">
        <v>44647.325</v>
      </c>
      <c r="K1322" s="8">
        <v>44652.43194444444</v>
      </c>
      <c r="L1322" s="7">
        <v>44652.70625</v>
      </c>
      <c r="M1322" s="4"/>
      <c r="N1322" s="9" t="s">
        <v>33</v>
      </c>
      <c r="O1322" s="4">
        <v>0.0</v>
      </c>
      <c r="P1322" s="4" t="s">
        <v>64</v>
      </c>
      <c r="Q1322" s="10">
        <v>3.0</v>
      </c>
      <c r="R1322" s="11">
        <f>Enduser_Deliverytime-Order_Create_Time</f>
        <v>5.38125</v>
      </c>
      <c r="S1322" s="11">
        <f>Enduser_Plan_Deliverytime-Order_Create_Time</f>
        <v>5.106944444</v>
      </c>
      <c r="T1322" s="11">
        <f>Enduser_Deliverytime-HubVN_Pickup_Time</f>
        <v>0.1645833333</v>
      </c>
      <c r="U1322" s="12">
        <f>HubVN_Receiving_Time-HubCN_Pickup_Time</f>
        <v>2.504861111</v>
      </c>
      <c r="V1322" s="12">
        <f>Plan_HubVN_Receiving_Time-Plan_HubCN_Pickup_Time</f>
        <v>3.502777778</v>
      </c>
      <c r="W1322" s="4" t="s">
        <v>93</v>
      </c>
      <c r="X1322" s="13" t="str">
        <f>IF(LEFT(Khu_Vực,4)="Quận","Quận","Huyện")</f>
        <v>Quận</v>
      </c>
      <c r="Y1322" s="13" t="str">
        <f>IFS(Grossweight&lt;=1,"A",AND(1&lt;Grossweight,Grossweight&lt;=2),"B",AND(2&lt;Grossweight,Grossweight&lt;=3),"C",AND(3&lt;Grossweight,Grossweight&lt;=4),"D",Grossweight&gt;=4,"E")</f>
        <v>C</v>
      </c>
      <c r="Z132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62800</v>
      </c>
      <c r="AA1322"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32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28000</v>
      </c>
      <c r="AC1322" s="14">
        <f>IF(Carrier_2="ECLogistics",0.167,IF(Carrier_2="LogExpress",0.139,0.104))</f>
        <v>0.167</v>
      </c>
    </row>
    <row r="1323" ht="15.75" customHeight="1">
      <c r="A1323" s="15" t="s">
        <v>3790</v>
      </c>
      <c r="B1323" s="15" t="s">
        <v>1707</v>
      </c>
      <c r="C1323" s="15">
        <v>130362.0</v>
      </c>
      <c r="D1323" s="15" t="str">
        <f>HubVN_ID</f>
        <v>LECVNHĐ</v>
      </c>
      <c r="E1323" s="15">
        <v>2.0</v>
      </c>
      <c r="F1323" s="15">
        <v>1.5</v>
      </c>
      <c r="G1323" s="16" t="s">
        <v>3791</v>
      </c>
      <c r="H1323" s="15" t="s">
        <v>32</v>
      </c>
      <c r="I1323" s="17">
        <v>53000.0</v>
      </c>
      <c r="J1323" s="18">
        <v>44645.37569444445</v>
      </c>
      <c r="K1323" s="19">
        <v>44652.69513888889</v>
      </c>
      <c r="L1323" s="18">
        <v>44652.73055555556</v>
      </c>
      <c r="M1323" s="15"/>
      <c r="N1323" s="21" t="s">
        <v>33</v>
      </c>
      <c r="O1323" s="15">
        <v>0.0</v>
      </c>
      <c r="P1323" s="15" t="s">
        <v>64</v>
      </c>
      <c r="Q1323" s="22">
        <v>1.0</v>
      </c>
      <c r="R1323" s="23">
        <f>Enduser_Deliverytime-Order_Create_Time</f>
        <v>7.354861111</v>
      </c>
      <c r="S1323" s="23">
        <f>Enduser_Plan_Deliverytime-Order_Create_Time</f>
        <v>7.319444444</v>
      </c>
      <c r="T1323" s="23">
        <f>Enduser_Deliverytime-HubVN_Pickup_Time</f>
        <v>0.1645833333</v>
      </c>
      <c r="U1323" s="24">
        <f>HubVN_Receiving_Time-HubCN_Pickup_Time</f>
        <v>3.00625</v>
      </c>
      <c r="V1323" s="24">
        <f>Plan_HubVN_Receiving_Time-Plan_HubCN_Pickup_Time</f>
        <v>3.504166667</v>
      </c>
      <c r="W1323" s="15" t="s">
        <v>45</v>
      </c>
      <c r="X1323" s="25" t="str">
        <f>IF(LEFT(Khu_Vực,4)="Quận","Quận","Huyện")</f>
        <v>Quận</v>
      </c>
      <c r="Y1323" s="25" t="str">
        <f>IFS(Grossweight&lt;=1,"A",AND(1&lt;Grossweight,Grossweight&lt;=2),"B",AND(2&lt;Grossweight,Grossweight&lt;=3),"C",AND(3&lt;Grossweight,Grossweight&lt;=4),"D",Grossweight&gt;=4,"E")</f>
        <v>B</v>
      </c>
      <c r="Z132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16500</v>
      </c>
      <c r="AA1323"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32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16500</v>
      </c>
      <c r="AC1323" s="26">
        <f>IF(Carrier_2="ECLogistics",0.167,IF(Carrier_2="LogExpress",0.139,0.104))</f>
        <v>0.104</v>
      </c>
    </row>
    <row r="1324" ht="15.75" customHeight="1">
      <c r="A1324" s="4" t="s">
        <v>3792</v>
      </c>
      <c r="B1324" s="4" t="s">
        <v>3793</v>
      </c>
      <c r="C1324" s="4">
        <v>130116.0</v>
      </c>
      <c r="D1324" s="4" t="str">
        <f>HubVN_ID</f>
        <v>LECVNLB</v>
      </c>
      <c r="E1324" s="4">
        <v>3.0</v>
      </c>
      <c r="F1324" s="4">
        <v>3.9</v>
      </c>
      <c r="G1324" s="5" t="s">
        <v>3794</v>
      </c>
      <c r="H1324" s="4" t="s">
        <v>32</v>
      </c>
      <c r="I1324" s="6">
        <v>34672.0</v>
      </c>
      <c r="J1324" s="7">
        <v>44647.85555555556</v>
      </c>
      <c r="K1324" s="8">
        <v>44652.404861111114</v>
      </c>
      <c r="L1324" s="7">
        <v>44653.48888888889</v>
      </c>
      <c r="M1324" s="4"/>
      <c r="N1324" s="9" t="s">
        <v>33</v>
      </c>
      <c r="O1324" s="4">
        <v>0.0</v>
      </c>
      <c r="P1324" s="4" t="s">
        <v>40</v>
      </c>
      <c r="Q1324" s="10">
        <v>3.0</v>
      </c>
      <c r="R1324" s="11">
        <f>Enduser_Deliverytime-Order_Create_Time</f>
        <v>5.633333333</v>
      </c>
      <c r="S1324" s="11">
        <f>Enduser_Plan_Deliverytime-Order_Create_Time</f>
        <v>4.549305556</v>
      </c>
      <c r="T1324" s="11">
        <f>Enduser_Deliverytime-HubVN_Pickup_Time</f>
        <v>0.1222222222</v>
      </c>
      <c r="U1324" s="12">
        <f>HubVN_Receiving_Time-HubCN_Pickup_Time</f>
        <v>2.000694444</v>
      </c>
      <c r="V1324" s="12">
        <f>Plan_HubVN_Receiving_Time-Plan_HubCN_Pickup_Time</f>
        <v>3.00625</v>
      </c>
      <c r="W1324" s="4" t="s">
        <v>93</v>
      </c>
      <c r="X1324" s="13" t="str">
        <f>IF(LEFT(Khu_Vực,4)="Quận","Quận","Huyện")</f>
        <v>Quận</v>
      </c>
      <c r="Y1324" s="13" t="str">
        <f>IFS(Grossweight&lt;=1,"A",AND(1&lt;Grossweight,Grossweight&lt;=2),"B",AND(2&lt;Grossweight,Grossweight&lt;=3),"C",AND(3&lt;Grossweight,Grossweight&lt;=4),"D",Grossweight&gt;=4,"E")</f>
        <v>D</v>
      </c>
      <c r="Z132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62250</v>
      </c>
      <c r="AA132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32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39000</v>
      </c>
      <c r="AC1324" s="14">
        <f>IF(Carrier_2="ECLogistics",0.167,IF(Carrier_2="LogExpress",0.139,0.104))</f>
        <v>0.167</v>
      </c>
    </row>
    <row r="1325" ht="15.75" customHeight="1">
      <c r="A1325" s="15" t="s">
        <v>3795</v>
      </c>
      <c r="B1325" s="15" t="s">
        <v>3796</v>
      </c>
      <c r="C1325" s="15">
        <v>130364.0</v>
      </c>
      <c r="D1325" s="15" t="str">
        <f>HubVN_ID</f>
        <v>LECVNTL</v>
      </c>
      <c r="E1325" s="15">
        <v>5.0</v>
      </c>
      <c r="F1325" s="15">
        <v>2.8</v>
      </c>
      <c r="G1325" s="16" t="s">
        <v>3797</v>
      </c>
      <c r="H1325" s="15" t="s">
        <v>32</v>
      </c>
      <c r="I1325" s="17">
        <v>112200.0</v>
      </c>
      <c r="J1325" s="18">
        <v>44648.22986111111</v>
      </c>
      <c r="K1325" s="19">
        <v>44653.66805555556</v>
      </c>
      <c r="L1325" s="18">
        <v>44654.595138888886</v>
      </c>
      <c r="M1325" s="15"/>
      <c r="N1325" s="21" t="s">
        <v>33</v>
      </c>
      <c r="O1325" s="15">
        <v>0.0</v>
      </c>
      <c r="P1325" s="15" t="s">
        <v>34</v>
      </c>
      <c r="Q1325" s="22">
        <v>2.0</v>
      </c>
      <c r="R1325" s="23">
        <f>Enduser_Deliverytime-Order_Create_Time</f>
        <v>6.365277778</v>
      </c>
      <c r="S1325" s="23">
        <f>Enduser_Plan_Deliverytime-Order_Create_Time</f>
        <v>5.438194444</v>
      </c>
      <c r="T1325" s="23">
        <f>Enduser_Deliverytime-HubVN_Pickup_Time</f>
        <v>0.2069444444</v>
      </c>
      <c r="U1325" s="24">
        <f>HubVN_Receiving_Time-HubCN_Pickup_Time</f>
        <v>4.003472222</v>
      </c>
      <c r="V1325" s="24">
        <f>Plan_HubVN_Receiving_Time-Plan_HubCN_Pickup_Time</f>
        <v>1.504166667</v>
      </c>
      <c r="W1325" s="15" t="s">
        <v>622</v>
      </c>
      <c r="X1325" s="25" t="str">
        <f>IF(LEFT(Khu_Vực,4)="Quận","Quận","Huyện")</f>
        <v>Huyện</v>
      </c>
      <c r="Y1325" s="25" t="str">
        <f>IFS(Grossweight&lt;=1,"A",AND(1&lt;Grossweight,Grossweight&lt;=2),"B",AND(2&lt;Grossweight,Grossweight&lt;=3),"C",AND(3&lt;Grossweight,Grossweight&lt;=4),"D",Grossweight&gt;=4,"E")</f>
        <v>C</v>
      </c>
      <c r="Z132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28000</v>
      </c>
      <c r="AA132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32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28000</v>
      </c>
      <c r="AC1325" s="26">
        <f>IF(Carrier_2="ECLogistics",0.167,IF(Carrier_2="LogExpress",0.139,0.104))</f>
        <v>0.167</v>
      </c>
    </row>
    <row r="1326" ht="15.75" customHeight="1">
      <c r="A1326" s="4" t="s">
        <v>3798</v>
      </c>
      <c r="B1326" s="4" t="s">
        <v>2665</v>
      </c>
      <c r="C1326" s="4">
        <v>130017.0</v>
      </c>
      <c r="D1326" s="4" t="str">
        <f>HubVN_ID</f>
        <v>LECVNLB</v>
      </c>
      <c r="E1326" s="4">
        <v>1.0</v>
      </c>
      <c r="F1326" s="4">
        <v>1.7</v>
      </c>
      <c r="G1326" s="5" t="s">
        <v>3799</v>
      </c>
      <c r="H1326" s="4" t="s">
        <v>32</v>
      </c>
      <c r="I1326" s="6">
        <v>219200.0</v>
      </c>
      <c r="J1326" s="7">
        <v>44649.29375</v>
      </c>
      <c r="K1326" s="8">
        <v>44655.731944444444</v>
      </c>
      <c r="L1326" s="7">
        <v>44655.73402777778</v>
      </c>
      <c r="M1326" s="4"/>
      <c r="N1326" s="9" t="s">
        <v>33</v>
      </c>
      <c r="O1326" s="4">
        <v>0.0</v>
      </c>
      <c r="P1326" s="4" t="s">
        <v>64</v>
      </c>
      <c r="Q1326" s="10">
        <v>2.0</v>
      </c>
      <c r="R1326" s="11">
        <f>Enduser_Deliverytime-Order_Create_Time</f>
        <v>6.440277778</v>
      </c>
      <c r="S1326" s="11">
        <f>Enduser_Plan_Deliverytime-Order_Create_Time</f>
        <v>6.438194444</v>
      </c>
      <c r="T1326" s="11">
        <f>Enduser_Deliverytime-HubVN_Pickup_Time</f>
        <v>0.1222222222</v>
      </c>
      <c r="U1326" s="12">
        <f>HubVN_Receiving_Time-HubCN_Pickup_Time</f>
        <v>2.500694444</v>
      </c>
      <c r="V1326" s="12">
        <f>Plan_HubVN_Receiving_Time-Plan_HubCN_Pickup_Time</f>
        <v>1.50625</v>
      </c>
      <c r="W1326" s="4" t="s">
        <v>787</v>
      </c>
      <c r="X1326" s="13" t="str">
        <f>IF(LEFT(Khu_Vực,4)="Quận","Quận","Huyện")</f>
        <v>Huyện</v>
      </c>
      <c r="Y1326" s="13" t="str">
        <f>IFS(Grossweight&lt;=1,"A",AND(1&lt;Grossweight,Grossweight&lt;=2),"B",AND(2&lt;Grossweight,Grossweight&lt;=3),"C",AND(3&lt;Grossweight,Grossweight&lt;=4),"D",Grossweight&gt;=4,"E")</f>
        <v>B</v>
      </c>
      <c r="Z132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18700</v>
      </c>
      <c r="AA132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32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17000</v>
      </c>
      <c r="AC1326" s="14">
        <f>IF(Carrier_2="ECLogistics",0.167,IF(Carrier_2="LogExpress",0.139,0.104))</f>
        <v>0.167</v>
      </c>
    </row>
    <row r="1327" ht="15.75" customHeight="1">
      <c r="A1327" s="15" t="s">
        <v>3800</v>
      </c>
      <c r="B1327" s="15" t="s">
        <v>3801</v>
      </c>
      <c r="C1327" s="15">
        <v>130458.0</v>
      </c>
      <c r="D1327" s="15" t="str">
        <f>HubVN_ID</f>
        <v>LECVNLB</v>
      </c>
      <c r="E1327" s="15">
        <v>5.0</v>
      </c>
      <c r="F1327" s="15">
        <v>1.5</v>
      </c>
      <c r="G1327" s="16" t="s">
        <v>3802</v>
      </c>
      <c r="H1327" s="15" t="s">
        <v>32</v>
      </c>
      <c r="I1327" s="17">
        <v>21250.0</v>
      </c>
      <c r="J1327" s="18">
        <v>44648.72222222222</v>
      </c>
      <c r="K1327" s="19">
        <v>44653.654861111114</v>
      </c>
      <c r="L1327" s="18">
        <v>44654.763194444444</v>
      </c>
      <c r="M1327" s="15"/>
      <c r="N1327" s="21" t="s">
        <v>33</v>
      </c>
      <c r="O1327" s="15">
        <v>0.0</v>
      </c>
      <c r="P1327" s="15" t="s">
        <v>40</v>
      </c>
      <c r="Q1327" s="22">
        <v>2.0</v>
      </c>
      <c r="R1327" s="23">
        <f>Enduser_Deliverytime-Order_Create_Time</f>
        <v>6.040972222</v>
      </c>
      <c r="S1327" s="23">
        <f>Enduser_Plan_Deliverytime-Order_Create_Time</f>
        <v>4.932638889</v>
      </c>
      <c r="T1327" s="23">
        <f>Enduser_Deliverytime-HubVN_Pickup_Time</f>
        <v>0.1472222222</v>
      </c>
      <c r="U1327" s="24">
        <f>HubVN_Receiving_Time-HubCN_Pickup_Time</f>
        <v>3.501388889</v>
      </c>
      <c r="V1327" s="24">
        <f>Plan_HubVN_Receiving_Time-Plan_HubCN_Pickup_Time</f>
        <v>3.00625</v>
      </c>
      <c r="W1327" s="15" t="s">
        <v>93</v>
      </c>
      <c r="X1327" s="25" t="str">
        <f>IF(LEFT(Khu_Vực,4)="Quận","Quận","Huyện")</f>
        <v>Quận</v>
      </c>
      <c r="Y1327" s="25" t="str">
        <f>IFS(Grossweight&lt;=1,"A",AND(1&lt;Grossweight,Grossweight&lt;=2),"B",AND(2&lt;Grossweight,Grossweight&lt;=3),"C",AND(3&lt;Grossweight,Grossweight&lt;=4),"D",Grossweight&gt;=4,"E")</f>
        <v>B</v>
      </c>
      <c r="Z132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30000</v>
      </c>
      <c r="AA1327"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32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16500</v>
      </c>
      <c r="AC1327" s="26">
        <f>IF(Carrier_2="ECLogistics",0.167,IF(Carrier_2="LogExpress",0.139,0.104))</f>
        <v>0.104</v>
      </c>
    </row>
    <row r="1328" ht="15.75" customHeight="1">
      <c r="A1328" s="4" t="s">
        <v>3803</v>
      </c>
      <c r="B1328" s="4" t="s">
        <v>1558</v>
      </c>
      <c r="C1328" s="4">
        <v>130447.0</v>
      </c>
      <c r="D1328" s="4" t="str">
        <f>HubVN_ID</f>
        <v>LECVNTL</v>
      </c>
      <c r="E1328" s="4">
        <v>4.0</v>
      </c>
      <c r="F1328" s="4">
        <v>4.0</v>
      </c>
      <c r="G1328" s="5" t="s">
        <v>3804</v>
      </c>
      <c r="H1328" s="4" t="s">
        <v>32</v>
      </c>
      <c r="I1328" s="6">
        <v>1000.0</v>
      </c>
      <c r="J1328" s="7">
        <v>44647.71041666667</v>
      </c>
      <c r="K1328" s="8">
        <v>44653.686111111114</v>
      </c>
      <c r="L1328" s="7">
        <v>44654.42638888889</v>
      </c>
      <c r="M1328" s="4"/>
      <c r="N1328" s="9" t="s">
        <v>33</v>
      </c>
      <c r="O1328" s="4">
        <v>0.0</v>
      </c>
      <c r="P1328" s="4" t="s">
        <v>64</v>
      </c>
      <c r="Q1328" s="10">
        <v>2.0</v>
      </c>
      <c r="R1328" s="11">
        <f>Enduser_Deliverytime-Order_Create_Time</f>
        <v>6.715972222</v>
      </c>
      <c r="S1328" s="11">
        <f>Enduser_Plan_Deliverytime-Order_Create_Time</f>
        <v>5.975694444</v>
      </c>
      <c r="T1328" s="11">
        <f>Enduser_Deliverytime-HubVN_Pickup_Time</f>
        <v>0.07777777778</v>
      </c>
      <c r="U1328" s="12">
        <f>HubVN_Receiving_Time-HubCN_Pickup_Time</f>
        <v>4.000694444</v>
      </c>
      <c r="V1328" s="12">
        <f>Plan_HubVN_Receiving_Time-Plan_HubCN_Pickup_Time</f>
        <v>2.003472222</v>
      </c>
      <c r="W1328" s="4" t="s">
        <v>622</v>
      </c>
      <c r="X1328" s="13" t="str">
        <f>IF(LEFT(Khu_Vực,4)="Quận","Quận","Huyện")</f>
        <v>Huyện</v>
      </c>
      <c r="Y1328" s="13" t="str">
        <f>IFS(Grossweight&lt;=1,"A",AND(1&lt;Grossweight,Grossweight&lt;=2),"B",AND(2&lt;Grossweight,Grossweight&lt;=3),"C",AND(3&lt;Grossweight,Grossweight&lt;=4),"D",Grossweight&gt;=4,"E")</f>
        <v>D</v>
      </c>
      <c r="Z132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70000</v>
      </c>
      <c r="AA132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32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40000</v>
      </c>
      <c r="AC1328" s="14">
        <f>IF(Carrier_2="ECLogistics",0.167,IF(Carrier_2="LogExpress",0.139,0.104))</f>
        <v>0.167</v>
      </c>
    </row>
    <row r="1329" ht="15.75" customHeight="1">
      <c r="A1329" s="15" t="s">
        <v>3805</v>
      </c>
      <c r="B1329" s="15" t="s">
        <v>1151</v>
      </c>
      <c r="C1329" s="15">
        <v>130430.0</v>
      </c>
      <c r="D1329" s="15" t="str">
        <f>HubVN_ID</f>
        <v>LECVNHĐ</v>
      </c>
      <c r="E1329" s="15">
        <v>1.0</v>
      </c>
      <c r="F1329" s="15">
        <v>3.4</v>
      </c>
      <c r="G1329" s="16" t="s">
        <v>3806</v>
      </c>
      <c r="H1329" s="15" t="s">
        <v>32</v>
      </c>
      <c r="I1329" s="17">
        <v>17000.0</v>
      </c>
      <c r="J1329" s="18">
        <v>44645.11597222222</v>
      </c>
      <c r="K1329" s="19">
        <v>44651.66875</v>
      </c>
      <c r="L1329" s="18">
        <v>44652.50902777778</v>
      </c>
      <c r="M1329" s="15"/>
      <c r="N1329" s="21" t="s">
        <v>33</v>
      </c>
      <c r="O1329" s="15">
        <v>0.0</v>
      </c>
      <c r="P1329" s="15" t="s">
        <v>34</v>
      </c>
      <c r="Q1329" s="22">
        <v>3.0</v>
      </c>
      <c r="R1329" s="23">
        <f>Enduser_Deliverytime-Order_Create_Time</f>
        <v>7.393055556</v>
      </c>
      <c r="S1329" s="23">
        <f>Enduser_Plan_Deliverytime-Order_Create_Time</f>
        <v>6.552777778</v>
      </c>
      <c r="T1329" s="23">
        <f>Enduser_Deliverytime-HubVN_Pickup_Time</f>
        <v>0.1604166667</v>
      </c>
      <c r="U1329" s="24">
        <f>HubVN_Receiving_Time-HubCN_Pickup_Time</f>
        <v>5.00625</v>
      </c>
      <c r="V1329" s="24">
        <f>Plan_HubVN_Receiving_Time-Plan_HubCN_Pickup_Time</f>
        <v>1.502777778</v>
      </c>
      <c r="W1329" s="15" t="s">
        <v>137</v>
      </c>
      <c r="X1329" s="25" t="str">
        <f>IF(LEFT(Khu_Vực,4)="Quận","Quận","Huyện")</f>
        <v>Quận</v>
      </c>
      <c r="Y1329" s="25" t="str">
        <f>IFS(Grossweight&lt;=1,"A",AND(1&lt;Grossweight,Grossweight&lt;=2),"B",AND(2&lt;Grossweight,Grossweight&lt;=3),"C",AND(3&lt;Grossweight,Grossweight&lt;=4),"D",Grossweight&gt;=4,"E")</f>
        <v>D</v>
      </c>
      <c r="Z132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34000</v>
      </c>
      <c r="AA132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32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34000</v>
      </c>
      <c r="AC1329" s="26">
        <f>IF(Carrier_2="ECLogistics",0.167,IF(Carrier_2="LogExpress",0.139,0.104))</f>
        <v>0.167</v>
      </c>
    </row>
    <row r="1330" ht="15.75" customHeight="1">
      <c r="A1330" s="4" t="s">
        <v>3807</v>
      </c>
      <c r="B1330" s="4" t="s">
        <v>3808</v>
      </c>
      <c r="C1330" s="4">
        <v>130373.0</v>
      </c>
      <c r="D1330" s="4" t="str">
        <f>HubVN_ID</f>
        <v>LECVNHĐ</v>
      </c>
      <c r="E1330" s="4">
        <v>2.0</v>
      </c>
      <c r="F1330" s="4">
        <v>1.9</v>
      </c>
      <c r="G1330" s="5" t="s">
        <v>3809</v>
      </c>
      <c r="H1330" s="4" t="s">
        <v>32</v>
      </c>
      <c r="I1330" s="6">
        <v>62323.0</v>
      </c>
      <c r="J1330" s="7">
        <v>44649.19861111111</v>
      </c>
      <c r="K1330" s="8">
        <v>44653.669444444444</v>
      </c>
      <c r="L1330" s="7">
        <v>44654.419444444444</v>
      </c>
      <c r="M1330" s="4"/>
      <c r="N1330" s="9" t="s">
        <v>33</v>
      </c>
      <c r="O1330" s="4">
        <v>0.0</v>
      </c>
      <c r="P1330" s="4" t="s">
        <v>64</v>
      </c>
      <c r="Q1330" s="10">
        <v>3.0</v>
      </c>
      <c r="R1330" s="11">
        <f>Enduser_Deliverytime-Order_Create_Time</f>
        <v>5.220833333</v>
      </c>
      <c r="S1330" s="11">
        <f>Enduser_Plan_Deliverytime-Order_Create_Time</f>
        <v>4.470833333</v>
      </c>
      <c r="T1330" s="11">
        <f>Enduser_Deliverytime-HubVN_Pickup_Time</f>
        <v>0.03888888888</v>
      </c>
      <c r="U1330" s="12">
        <f>HubVN_Receiving_Time-HubCN_Pickup_Time</f>
        <v>4.002777778</v>
      </c>
      <c r="V1330" s="12">
        <f>Plan_HubVN_Receiving_Time-Plan_HubCN_Pickup_Time</f>
        <v>3.505555556</v>
      </c>
      <c r="W1330" s="4" t="s">
        <v>137</v>
      </c>
      <c r="X1330" s="13" t="str">
        <f>IF(LEFT(Khu_Vực,4)="Quận","Quận","Huyện")</f>
        <v>Quận</v>
      </c>
      <c r="Y1330" s="13" t="str">
        <f>IFS(Grossweight&lt;=1,"A",AND(1&lt;Grossweight,Grossweight&lt;=2),"B",AND(2&lt;Grossweight,Grossweight&lt;=3),"C",AND(3&lt;Grossweight,Grossweight&lt;=4),"D",Grossweight&gt;=4,"E")</f>
        <v>B</v>
      </c>
      <c r="Z133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20900</v>
      </c>
      <c r="AA1330"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33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20900</v>
      </c>
      <c r="AC1330" s="14">
        <f>IF(Carrier_2="ECLogistics",0.167,IF(Carrier_2="LogExpress",0.139,0.104))</f>
        <v>0.104</v>
      </c>
    </row>
    <row r="1331" ht="15.75" customHeight="1">
      <c r="A1331" s="15" t="s">
        <v>3810</v>
      </c>
      <c r="B1331" s="15" t="s">
        <v>3811</v>
      </c>
      <c r="C1331" s="15">
        <v>130350.0</v>
      </c>
      <c r="D1331" s="15" t="str">
        <f>HubVN_ID</f>
        <v>LECVNHĐ</v>
      </c>
      <c r="E1331" s="15">
        <v>3.0</v>
      </c>
      <c r="F1331" s="15">
        <v>2.9</v>
      </c>
      <c r="G1331" s="16" t="s">
        <v>3812</v>
      </c>
      <c r="H1331" s="15" t="s">
        <v>32</v>
      </c>
      <c r="I1331" s="17">
        <v>99000.0</v>
      </c>
      <c r="J1331" s="18">
        <v>44645.38333333333</v>
      </c>
      <c r="K1331" s="19">
        <v>44652.444444444445</v>
      </c>
      <c r="L1331" s="18">
        <v>44652.72708333333</v>
      </c>
      <c r="M1331" s="15"/>
      <c r="N1331" s="21" t="s">
        <v>33</v>
      </c>
      <c r="O1331" s="15">
        <v>0.0</v>
      </c>
      <c r="P1331" s="15" t="s">
        <v>64</v>
      </c>
      <c r="Q1331" s="22">
        <v>1.0</v>
      </c>
      <c r="R1331" s="23">
        <f>Enduser_Deliverytime-Order_Create_Time</f>
        <v>7.34375</v>
      </c>
      <c r="S1331" s="23">
        <f>Enduser_Plan_Deliverytime-Order_Create_Time</f>
        <v>7.061111111</v>
      </c>
      <c r="T1331" s="23">
        <f>Enduser_Deliverytime-HubVN_Pickup_Time</f>
        <v>0.1631944444</v>
      </c>
      <c r="U1331" s="24">
        <f>HubVN_Receiving_Time-HubCN_Pickup_Time</f>
        <v>3.002777778</v>
      </c>
      <c r="V1331" s="24">
        <f>Plan_HubVN_Receiving_Time-Plan_HubCN_Pickup_Time</f>
        <v>2.004861111</v>
      </c>
      <c r="W1331" s="15" t="s">
        <v>45</v>
      </c>
      <c r="X1331" s="25" t="str">
        <f>IF(LEFT(Khu_Vực,4)="Quận","Quận","Huyện")</f>
        <v>Quận</v>
      </c>
      <c r="Y1331" s="25" t="str">
        <f>IFS(Grossweight&lt;=1,"A",AND(1&lt;Grossweight,Grossweight&lt;=2),"B",AND(2&lt;Grossweight,Grossweight&lt;=3),"C",AND(3&lt;Grossweight,Grossweight&lt;=4),"D",Grossweight&gt;=4,"E")</f>
        <v>C</v>
      </c>
      <c r="Z133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63400</v>
      </c>
      <c r="AA133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33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29000</v>
      </c>
      <c r="AC1331" s="26">
        <f>IF(Carrier_2="ECLogistics",0.167,IF(Carrier_2="LogExpress",0.139,0.104))</f>
        <v>0.167</v>
      </c>
    </row>
    <row r="1332" ht="15.75" customHeight="1">
      <c r="A1332" s="4" t="s">
        <v>3813</v>
      </c>
      <c r="B1332" s="4" t="s">
        <v>3814</v>
      </c>
      <c r="C1332" s="4">
        <v>130020.0</v>
      </c>
      <c r="D1332" s="4" t="str">
        <f>HubVN_ID</f>
        <v>LECVNLB</v>
      </c>
      <c r="E1332" s="4">
        <v>1.0</v>
      </c>
      <c r="F1332" s="4">
        <v>4.8</v>
      </c>
      <c r="G1332" s="5" t="s">
        <v>3815</v>
      </c>
      <c r="H1332" s="4" t="s">
        <v>32</v>
      </c>
      <c r="I1332" s="6">
        <v>81800.0</v>
      </c>
      <c r="J1332" s="7">
        <v>44650.76944444444</v>
      </c>
      <c r="K1332" s="8">
        <v>44655.78125</v>
      </c>
      <c r="L1332" s="7">
        <v>44655.73125</v>
      </c>
      <c r="M1332" s="4"/>
      <c r="N1332" s="9" t="s">
        <v>33</v>
      </c>
      <c r="O1332" s="4">
        <v>0.0</v>
      </c>
      <c r="P1332" s="4" t="s">
        <v>34</v>
      </c>
      <c r="Q1332" s="10">
        <v>3.0</v>
      </c>
      <c r="R1332" s="11">
        <f>Enduser_Deliverytime-Order_Create_Time</f>
        <v>4.961805556</v>
      </c>
      <c r="S1332" s="11">
        <f>Enduser_Plan_Deliverytime-Order_Create_Time</f>
        <v>5.011805556</v>
      </c>
      <c r="T1332" s="11">
        <f>Enduser_Deliverytime-HubVN_Pickup_Time</f>
        <v>0.08194444444</v>
      </c>
      <c r="U1332" s="12">
        <f>HubVN_Receiving_Time-HubCN_Pickup_Time</f>
        <v>2.501388889</v>
      </c>
      <c r="V1332" s="12">
        <f>Plan_HubVN_Receiving_Time-Plan_HubCN_Pickup_Time</f>
        <v>2.00625</v>
      </c>
      <c r="W1332" s="4" t="s">
        <v>679</v>
      </c>
      <c r="X1332" s="13" t="str">
        <f>IF(LEFT(Khu_Vực,4)="Quận","Quận","Huyện")</f>
        <v>Huyện</v>
      </c>
      <c r="Y1332" s="13" t="str">
        <f>IFS(Grossweight&lt;=1,"A",AND(1&lt;Grossweight,Grossweight&lt;=2),"B",AND(2&lt;Grossweight,Grossweight&lt;=3),"C",AND(3&lt;Grossweight,Grossweight&lt;=4),"D",Grossweight&gt;=4,"E")</f>
        <v>E</v>
      </c>
      <c r="Z133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48000</v>
      </c>
      <c r="AA1332"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33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48000</v>
      </c>
      <c r="AC1332" s="14">
        <f>IF(Carrier_2="ECLogistics",0.167,IF(Carrier_2="LogExpress",0.139,0.104))</f>
        <v>0.167</v>
      </c>
    </row>
    <row r="1333" ht="15.75" customHeight="1">
      <c r="A1333" s="15" t="s">
        <v>3816</v>
      </c>
      <c r="B1333" s="15" t="s">
        <v>3817</v>
      </c>
      <c r="C1333" s="15">
        <v>130358.0</v>
      </c>
      <c r="D1333" s="15" t="str">
        <f>HubVN_ID</f>
        <v>LECVNLB</v>
      </c>
      <c r="E1333" s="15">
        <v>5.0</v>
      </c>
      <c r="F1333" s="15">
        <v>1.7</v>
      </c>
      <c r="G1333" s="16" t="s">
        <v>3818</v>
      </c>
      <c r="H1333" s="15" t="s">
        <v>53</v>
      </c>
      <c r="I1333" s="17">
        <v>0.0</v>
      </c>
      <c r="J1333" s="18">
        <v>44647.71527777778</v>
      </c>
      <c r="K1333" s="19">
        <v>44652.395833333336</v>
      </c>
      <c r="L1333" s="18">
        <v>44653.41527777778</v>
      </c>
      <c r="M1333" s="15"/>
      <c r="N1333" s="21" t="s">
        <v>33</v>
      </c>
      <c r="O1333" s="15">
        <v>0.0</v>
      </c>
      <c r="P1333" s="15" t="s">
        <v>64</v>
      </c>
      <c r="Q1333" s="22">
        <v>3.0</v>
      </c>
      <c r="R1333" s="23">
        <f>Enduser_Deliverytime-Order_Create_Time</f>
        <v>5.7</v>
      </c>
      <c r="S1333" s="23">
        <f>Enduser_Plan_Deliverytime-Order_Create_Time</f>
        <v>4.680555556</v>
      </c>
      <c r="T1333" s="23">
        <f>Enduser_Deliverytime-HubVN_Pickup_Time</f>
        <v>0.07986111111</v>
      </c>
      <c r="U1333" s="24">
        <f>HubVN_Receiving_Time-HubCN_Pickup_Time</f>
        <v>3.004861111</v>
      </c>
      <c r="V1333" s="24">
        <f>Plan_HubVN_Receiving_Time-Plan_HubCN_Pickup_Time</f>
        <v>2.004861111</v>
      </c>
      <c r="W1333" s="15" t="s">
        <v>120</v>
      </c>
      <c r="X1333" s="25" t="str">
        <f>IF(LEFT(Khu_Vực,4)="Quận","Quận","Huyện")</f>
        <v>Quận</v>
      </c>
      <c r="Y1333" s="25" t="str">
        <f>IFS(Grossweight&lt;=1,"A",AND(1&lt;Grossweight,Grossweight&lt;=2),"B",AND(2&lt;Grossweight,Grossweight&lt;=3),"C",AND(3&lt;Grossweight,Grossweight&lt;=4),"D",Grossweight&gt;=4,"E")</f>
        <v>B</v>
      </c>
      <c r="Z133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18700</v>
      </c>
      <c r="AA1333"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33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18700</v>
      </c>
      <c r="AC1333" s="26">
        <f>IF(Carrier_2="ECLogistics",0.167,IF(Carrier_2="LogExpress",0.139,0.104))</f>
        <v>0.104</v>
      </c>
    </row>
    <row r="1334" ht="15.75" customHeight="1">
      <c r="A1334" s="4" t="s">
        <v>3819</v>
      </c>
      <c r="B1334" s="4" t="s">
        <v>3820</v>
      </c>
      <c r="C1334" s="4">
        <v>130372.0</v>
      </c>
      <c r="D1334" s="4" t="str">
        <f>HubVN_ID</f>
        <v>LECVNHĐ</v>
      </c>
      <c r="E1334" s="4">
        <v>4.0</v>
      </c>
      <c r="F1334" s="4">
        <v>3.5</v>
      </c>
      <c r="G1334" s="5" t="s">
        <v>3821</v>
      </c>
      <c r="H1334" s="4" t="s">
        <v>53</v>
      </c>
      <c r="I1334" s="6">
        <v>0.0</v>
      </c>
      <c r="J1334" s="7">
        <v>44649.83888888889</v>
      </c>
      <c r="K1334" s="8">
        <v>44655.69097222222</v>
      </c>
      <c r="L1334" s="7">
        <v>44655.720138888886</v>
      </c>
      <c r="M1334" s="4"/>
      <c r="N1334" s="9" t="s">
        <v>33</v>
      </c>
      <c r="O1334" s="4">
        <v>0.0</v>
      </c>
      <c r="P1334" s="4" t="s">
        <v>34</v>
      </c>
      <c r="Q1334" s="10">
        <v>3.0</v>
      </c>
      <c r="R1334" s="11">
        <f>Enduser_Deliverytime-Order_Create_Time</f>
        <v>5.88125</v>
      </c>
      <c r="S1334" s="11">
        <f>Enduser_Plan_Deliverytime-Order_Create_Time</f>
        <v>5.852083333</v>
      </c>
      <c r="T1334" s="11">
        <f>Enduser_Deliverytime-HubVN_Pickup_Time</f>
        <v>0.08194444444</v>
      </c>
      <c r="U1334" s="12">
        <f>HubVN_Receiving_Time-HubCN_Pickup_Time</f>
        <v>3.002777778</v>
      </c>
      <c r="V1334" s="12">
        <f>Plan_HubVN_Receiving_Time-Plan_HubCN_Pickup_Time</f>
        <v>2.00625</v>
      </c>
      <c r="W1334" s="4" t="s">
        <v>137</v>
      </c>
      <c r="X1334" s="13" t="str">
        <f>IF(LEFT(Khu_Vực,4)="Quận","Quận","Huyện")</f>
        <v>Quận</v>
      </c>
      <c r="Y1334" s="13" t="str">
        <f>IFS(Grossweight&lt;=1,"A",AND(1&lt;Grossweight,Grossweight&lt;=2),"B",AND(2&lt;Grossweight,Grossweight&lt;=3),"C",AND(3&lt;Grossweight,Grossweight&lt;=4),"D",Grossweight&gt;=4,"E")</f>
        <v>D</v>
      </c>
      <c r="Z133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35000</v>
      </c>
      <c r="AA133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33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35000</v>
      </c>
      <c r="AC1334" s="14">
        <f>IF(Carrier_2="ECLogistics",0.167,IF(Carrier_2="LogExpress",0.139,0.104))</f>
        <v>0.167</v>
      </c>
    </row>
    <row r="1335" ht="15.75" customHeight="1">
      <c r="A1335" s="15" t="s">
        <v>3822</v>
      </c>
      <c r="B1335" s="15" t="s">
        <v>3823</v>
      </c>
      <c r="C1335" s="15">
        <v>130346.0</v>
      </c>
      <c r="D1335" s="15" t="str">
        <f>HubVN_ID</f>
        <v>LECVNTL</v>
      </c>
      <c r="E1335" s="15">
        <v>4.0</v>
      </c>
      <c r="F1335" s="15">
        <v>4.0</v>
      </c>
      <c r="G1335" s="16" t="s">
        <v>3824</v>
      </c>
      <c r="H1335" s="15" t="s">
        <v>53</v>
      </c>
      <c r="I1335" s="17">
        <v>0.0</v>
      </c>
      <c r="J1335" s="18">
        <v>44649.845138888886</v>
      </c>
      <c r="K1335" s="19">
        <v>44655.42152777778</v>
      </c>
      <c r="L1335" s="18">
        <v>44655.725694444445</v>
      </c>
      <c r="M1335" s="15"/>
      <c r="N1335" s="21" t="s">
        <v>33</v>
      </c>
      <c r="O1335" s="15">
        <v>0.0</v>
      </c>
      <c r="P1335" s="15" t="s">
        <v>34</v>
      </c>
      <c r="Q1335" s="22">
        <v>3.0</v>
      </c>
      <c r="R1335" s="23">
        <f>Enduser_Deliverytime-Order_Create_Time</f>
        <v>5.880555556</v>
      </c>
      <c r="S1335" s="23">
        <f>Enduser_Plan_Deliverytime-Order_Create_Time</f>
        <v>5.576388889</v>
      </c>
      <c r="T1335" s="23">
        <f>Enduser_Deliverytime-HubVN_Pickup_Time</f>
        <v>0.07986111111</v>
      </c>
      <c r="U1335" s="24">
        <f>HubVN_Receiving_Time-HubCN_Pickup_Time</f>
        <v>3.001388889</v>
      </c>
      <c r="V1335" s="24">
        <f>Plan_HubVN_Receiving_Time-Plan_HubCN_Pickup_Time</f>
        <v>2.005555556</v>
      </c>
      <c r="W1335" s="15" t="s">
        <v>622</v>
      </c>
      <c r="X1335" s="25" t="str">
        <f>IF(LEFT(Khu_Vực,4)="Quận","Quận","Huyện")</f>
        <v>Huyện</v>
      </c>
      <c r="Y1335" s="25" t="str">
        <f>IFS(Grossweight&lt;=1,"A",AND(1&lt;Grossweight,Grossweight&lt;=2),"B",AND(2&lt;Grossweight,Grossweight&lt;=3),"C",AND(3&lt;Grossweight,Grossweight&lt;=4),"D",Grossweight&gt;=4,"E")</f>
        <v>D</v>
      </c>
      <c r="Z133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40000</v>
      </c>
      <c r="AA133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33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40000</v>
      </c>
      <c r="AC1335" s="26">
        <f>IF(Carrier_2="ECLogistics",0.167,IF(Carrier_2="LogExpress",0.139,0.104))</f>
        <v>0.167</v>
      </c>
    </row>
    <row r="1336" ht="15.75" customHeight="1">
      <c r="A1336" s="4" t="s">
        <v>3825</v>
      </c>
      <c r="B1336" s="4" t="s">
        <v>3826</v>
      </c>
      <c r="C1336" s="4">
        <v>130385.0</v>
      </c>
      <c r="D1336" s="4" t="str">
        <f>HubVN_ID</f>
        <v>LECVNLB</v>
      </c>
      <c r="E1336" s="4">
        <v>3.0</v>
      </c>
      <c r="F1336" s="4">
        <v>1.5</v>
      </c>
      <c r="G1336" s="5" t="s">
        <v>3827</v>
      </c>
      <c r="H1336" s="4" t="s">
        <v>32</v>
      </c>
      <c r="I1336" s="6">
        <v>201500.0</v>
      </c>
      <c r="J1336" s="7">
        <v>44649.160416666666</v>
      </c>
      <c r="K1336" s="8">
        <v>44653.40138888889</v>
      </c>
      <c r="L1336" s="7">
        <v>44654.4875</v>
      </c>
      <c r="M1336" s="4"/>
      <c r="N1336" s="9" t="s">
        <v>33</v>
      </c>
      <c r="O1336" s="4">
        <v>0.0</v>
      </c>
      <c r="P1336" s="4" t="s">
        <v>40</v>
      </c>
      <c r="Q1336" s="10">
        <v>3.0</v>
      </c>
      <c r="R1336" s="11">
        <f>Enduser_Deliverytime-Order_Create_Time</f>
        <v>5.327083333</v>
      </c>
      <c r="S1336" s="11">
        <f>Enduser_Plan_Deliverytime-Order_Create_Time</f>
        <v>4.240972222</v>
      </c>
      <c r="T1336" s="11">
        <f>Enduser_Deliverytime-HubVN_Pickup_Time</f>
        <v>0.1006944444</v>
      </c>
      <c r="U1336" s="12">
        <f>HubVN_Receiving_Time-HubCN_Pickup_Time</f>
        <v>4.005555556</v>
      </c>
      <c r="V1336" s="12">
        <f>Plan_HubVN_Receiving_Time-Plan_HubCN_Pickup_Time</f>
        <v>1.500694444</v>
      </c>
      <c r="W1336" s="4" t="s">
        <v>57</v>
      </c>
      <c r="X1336" s="13" t="str">
        <f>IF(LEFT(Khu_Vực,4)="Quận","Quận","Huyện")</f>
        <v>Quận</v>
      </c>
      <c r="Y1336" s="13" t="str">
        <f>IFS(Grossweight&lt;=1,"A",AND(1&lt;Grossweight,Grossweight&lt;=2),"B",AND(2&lt;Grossweight,Grossweight&lt;=3),"C",AND(3&lt;Grossweight,Grossweight&lt;=4),"D",Grossweight&gt;=4,"E")</f>
        <v>B</v>
      </c>
      <c r="Z133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30000</v>
      </c>
      <c r="AA1336"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33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16500</v>
      </c>
      <c r="AC1336" s="14">
        <f>IF(Carrier_2="ECLogistics",0.167,IF(Carrier_2="LogExpress",0.139,0.104))</f>
        <v>0.104</v>
      </c>
    </row>
    <row r="1337" ht="15.75" customHeight="1">
      <c r="A1337" s="15" t="s">
        <v>3828</v>
      </c>
      <c r="B1337" s="15" t="s">
        <v>3829</v>
      </c>
      <c r="C1337" s="15">
        <v>130424.0</v>
      </c>
      <c r="D1337" s="15" t="str">
        <f>HubVN_ID</f>
        <v>LECVNLB</v>
      </c>
      <c r="E1337" s="15">
        <v>4.0</v>
      </c>
      <c r="F1337" s="15">
        <v>1.4</v>
      </c>
      <c r="G1337" s="16" t="s">
        <v>3830</v>
      </c>
      <c r="H1337" s="15" t="s">
        <v>32</v>
      </c>
      <c r="I1337" s="17">
        <v>313500.0</v>
      </c>
      <c r="J1337" s="18">
        <v>44649.82638888889</v>
      </c>
      <c r="K1337" s="19">
        <v>44655.41180555556</v>
      </c>
      <c r="L1337" s="18">
        <v>44655.79791666667</v>
      </c>
      <c r="M1337" s="15"/>
      <c r="N1337" s="21" t="s">
        <v>33</v>
      </c>
      <c r="O1337" s="15">
        <v>0.0</v>
      </c>
      <c r="P1337" s="15" t="s">
        <v>40</v>
      </c>
      <c r="Q1337" s="22">
        <v>3.0</v>
      </c>
      <c r="R1337" s="23">
        <f>Enduser_Deliverytime-Order_Create_Time</f>
        <v>5.971527778</v>
      </c>
      <c r="S1337" s="23">
        <f>Enduser_Plan_Deliverytime-Order_Create_Time</f>
        <v>5.585416667</v>
      </c>
      <c r="T1337" s="23">
        <f>Enduser_Deliverytime-HubVN_Pickup_Time</f>
        <v>0.1673611111</v>
      </c>
      <c r="U1337" s="24">
        <f>HubVN_Receiving_Time-HubCN_Pickup_Time</f>
        <v>3.00625</v>
      </c>
      <c r="V1337" s="24">
        <f>Plan_HubVN_Receiving_Time-Plan_HubCN_Pickup_Time</f>
        <v>2.004861111</v>
      </c>
      <c r="W1337" s="15" t="s">
        <v>97</v>
      </c>
      <c r="X1337" s="25" t="str">
        <f>IF(LEFT(Khu_Vực,4)="Quận","Quận","Huyện")</f>
        <v>Quận</v>
      </c>
      <c r="Y1337" s="25" t="str">
        <f>IFS(Grossweight&lt;=1,"A",AND(1&lt;Grossweight,Grossweight&lt;=2),"B",AND(2&lt;Grossweight,Grossweight&lt;=3),"C",AND(3&lt;Grossweight,Grossweight&lt;=4),"D",Grossweight&gt;=4,"E")</f>
        <v>B</v>
      </c>
      <c r="Z133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28000</v>
      </c>
      <c r="AA1337"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33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15400</v>
      </c>
      <c r="AC1337" s="26">
        <f>IF(Carrier_2="ECLogistics",0.167,IF(Carrier_2="LogExpress",0.139,0.104))</f>
        <v>0.104</v>
      </c>
    </row>
    <row r="1338" ht="15.75" customHeight="1">
      <c r="A1338" s="4" t="s">
        <v>3831</v>
      </c>
      <c r="B1338" s="4" t="s">
        <v>2208</v>
      </c>
      <c r="C1338" s="4">
        <v>130202.0</v>
      </c>
      <c r="D1338" s="4" t="str">
        <f>HubVN_ID</f>
        <v>LECVNLB</v>
      </c>
      <c r="E1338" s="4">
        <v>5.0</v>
      </c>
      <c r="F1338" s="4">
        <v>1.7</v>
      </c>
      <c r="G1338" s="5" t="s">
        <v>3832</v>
      </c>
      <c r="H1338" s="4" t="s">
        <v>32</v>
      </c>
      <c r="I1338" s="6">
        <v>500.0</v>
      </c>
      <c r="J1338" s="7">
        <v>44649.60555555556</v>
      </c>
      <c r="K1338" s="8">
        <v>44654.48263888889</v>
      </c>
      <c r="L1338" s="7">
        <v>44655.493055555555</v>
      </c>
      <c r="M1338" s="4"/>
      <c r="N1338" s="9" t="s">
        <v>33</v>
      </c>
      <c r="O1338" s="4">
        <v>0.0</v>
      </c>
      <c r="P1338" s="4" t="s">
        <v>40</v>
      </c>
      <c r="Q1338" s="10">
        <v>3.0</v>
      </c>
      <c r="R1338" s="11">
        <f>Enduser_Deliverytime-Order_Create_Time</f>
        <v>5.8875</v>
      </c>
      <c r="S1338" s="11">
        <f>Enduser_Plan_Deliverytime-Order_Create_Time</f>
        <v>4.877083333</v>
      </c>
      <c r="T1338" s="11">
        <f>Enduser_Deliverytime-HubVN_Pickup_Time</f>
        <v>0.1243055556</v>
      </c>
      <c r="U1338" s="12">
        <f>HubVN_Receiving_Time-HubCN_Pickup_Time</f>
        <v>5.003472222</v>
      </c>
      <c r="V1338" s="12">
        <f>Plan_HubVN_Receiving_Time-Plan_HubCN_Pickup_Time</f>
        <v>1.502083333</v>
      </c>
      <c r="W1338" s="4" t="s">
        <v>787</v>
      </c>
      <c r="X1338" s="13" t="str">
        <f>IF(LEFT(Khu_Vực,4)="Quận","Quận","Huyện")</f>
        <v>Huyện</v>
      </c>
      <c r="Y1338" s="13" t="str">
        <f>IFS(Grossweight&lt;=1,"A",AND(1&lt;Grossweight,Grossweight&lt;=2),"B",AND(2&lt;Grossweight,Grossweight&lt;=3),"C",AND(3&lt;Grossweight,Grossweight&lt;=4),"D",Grossweight&gt;=4,"E")</f>
        <v>B</v>
      </c>
      <c r="Z133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42500</v>
      </c>
      <c r="AA133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33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17000</v>
      </c>
      <c r="AC1338" s="14">
        <f>IF(Carrier_2="ECLogistics",0.167,IF(Carrier_2="LogExpress",0.139,0.104))</f>
        <v>0.167</v>
      </c>
    </row>
    <row r="1339" ht="15.75" customHeight="1">
      <c r="A1339" s="15" t="s">
        <v>3833</v>
      </c>
      <c r="B1339" s="15" t="s">
        <v>1117</v>
      </c>
      <c r="C1339" s="15">
        <v>130116.0</v>
      </c>
      <c r="D1339" s="15" t="str">
        <f>HubVN_ID</f>
        <v>LECVNHĐ</v>
      </c>
      <c r="E1339" s="15">
        <v>3.0</v>
      </c>
      <c r="F1339" s="15">
        <v>4.8</v>
      </c>
      <c r="G1339" s="16" t="s">
        <v>3834</v>
      </c>
      <c r="H1339" s="15" t="s">
        <v>32</v>
      </c>
      <c r="I1339" s="17">
        <v>88000.0</v>
      </c>
      <c r="J1339" s="18">
        <v>44649.34375</v>
      </c>
      <c r="K1339" s="19">
        <v>44655.447222222225</v>
      </c>
      <c r="L1339" s="18">
        <v>44655.72777777778</v>
      </c>
      <c r="M1339" s="15"/>
      <c r="N1339" s="21" t="s">
        <v>33</v>
      </c>
      <c r="O1339" s="15">
        <v>0.0</v>
      </c>
      <c r="P1339" s="15" t="s">
        <v>34</v>
      </c>
      <c r="Q1339" s="22">
        <v>2.0</v>
      </c>
      <c r="R1339" s="23">
        <f>Enduser_Deliverytime-Order_Create_Time</f>
        <v>6.384027778</v>
      </c>
      <c r="S1339" s="23">
        <f>Enduser_Plan_Deliverytime-Order_Create_Time</f>
        <v>6.103472222</v>
      </c>
      <c r="T1339" s="23">
        <f>Enduser_Deliverytime-HubVN_Pickup_Time</f>
        <v>0.07777777778</v>
      </c>
      <c r="U1339" s="24">
        <f>HubVN_Receiving_Time-HubCN_Pickup_Time</f>
        <v>2.505555556</v>
      </c>
      <c r="V1339" s="24">
        <f>Plan_HubVN_Receiving_Time-Plan_HubCN_Pickup_Time</f>
        <v>3.503472222</v>
      </c>
      <c r="W1339" s="15" t="s">
        <v>137</v>
      </c>
      <c r="X1339" s="25" t="str">
        <f>IF(LEFT(Khu_Vực,4)="Quận","Quận","Huyện")</f>
        <v>Quận</v>
      </c>
      <c r="Y1339" s="25" t="str">
        <f>IFS(Grossweight&lt;=1,"A",AND(1&lt;Grossweight,Grossweight&lt;=2),"B",AND(2&lt;Grossweight,Grossweight&lt;=3),"C",AND(3&lt;Grossweight,Grossweight&lt;=4),"D",Grossweight&gt;=4,"E")</f>
        <v>E</v>
      </c>
      <c r="Z133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48000</v>
      </c>
      <c r="AA133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33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48000</v>
      </c>
      <c r="AC1339" s="26">
        <f>IF(Carrier_2="ECLogistics",0.167,IF(Carrier_2="LogExpress",0.139,0.104))</f>
        <v>0.167</v>
      </c>
    </row>
    <row r="1340" ht="15.75" customHeight="1">
      <c r="A1340" s="4" t="s">
        <v>3835</v>
      </c>
      <c r="B1340" s="4" t="s">
        <v>3836</v>
      </c>
      <c r="C1340" s="4">
        <v>130354.0</v>
      </c>
      <c r="D1340" s="4" t="str">
        <f>HubVN_ID</f>
        <v>LECVNLB</v>
      </c>
      <c r="E1340" s="4">
        <v>4.0</v>
      </c>
      <c r="F1340" s="4">
        <v>3.0</v>
      </c>
      <c r="G1340" s="5" t="s">
        <v>3837</v>
      </c>
      <c r="H1340" s="4" t="s">
        <v>32</v>
      </c>
      <c r="I1340" s="6">
        <v>201800.0</v>
      </c>
      <c r="J1340" s="7">
        <v>44648.864583333336</v>
      </c>
      <c r="K1340" s="8">
        <v>44653.51666666667</v>
      </c>
      <c r="L1340" s="7">
        <v>44653.73055555556</v>
      </c>
      <c r="M1340" s="4"/>
      <c r="N1340" s="9" t="s">
        <v>33</v>
      </c>
      <c r="O1340" s="4">
        <v>0.0</v>
      </c>
      <c r="P1340" s="4" t="s">
        <v>34</v>
      </c>
      <c r="Q1340" s="10">
        <v>3.0</v>
      </c>
      <c r="R1340" s="11">
        <f>Enduser_Deliverytime-Order_Create_Time</f>
        <v>4.865972222</v>
      </c>
      <c r="S1340" s="11">
        <f>Enduser_Plan_Deliverytime-Order_Create_Time</f>
        <v>4.652083333</v>
      </c>
      <c r="T1340" s="11">
        <f>Enduser_Deliverytime-HubVN_Pickup_Time</f>
        <v>0.07847222222</v>
      </c>
      <c r="U1340" s="12">
        <f>HubVN_Receiving_Time-HubCN_Pickup_Time</f>
        <v>4.001388889</v>
      </c>
      <c r="V1340" s="12">
        <f>Plan_HubVN_Receiving_Time-Plan_HubCN_Pickup_Time</f>
        <v>2.002777778</v>
      </c>
      <c r="W1340" s="4" t="s">
        <v>679</v>
      </c>
      <c r="X1340" s="13" t="str">
        <f>IF(LEFT(Khu_Vực,4)="Quận","Quận","Huyện")</f>
        <v>Huyện</v>
      </c>
      <c r="Y1340" s="13" t="str">
        <f>IFS(Grossweight&lt;=1,"A",AND(1&lt;Grossweight,Grossweight&lt;=2),"B",AND(2&lt;Grossweight,Grossweight&lt;=3),"C",AND(3&lt;Grossweight,Grossweight&lt;=4),"D",Grossweight&gt;=4,"E")</f>
        <v>C</v>
      </c>
      <c r="Z134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30000</v>
      </c>
      <c r="AA134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34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30000</v>
      </c>
      <c r="AC1340" s="14">
        <f>IF(Carrier_2="ECLogistics",0.167,IF(Carrier_2="LogExpress",0.139,0.104))</f>
        <v>0.167</v>
      </c>
    </row>
    <row r="1341" ht="15.75" customHeight="1">
      <c r="A1341" s="15" t="s">
        <v>3838</v>
      </c>
      <c r="B1341" s="15" t="s">
        <v>3839</v>
      </c>
      <c r="C1341" s="15">
        <v>130391.0</v>
      </c>
      <c r="D1341" s="15" t="str">
        <f>HubVN_ID</f>
        <v>LECVNLB</v>
      </c>
      <c r="E1341" s="15">
        <v>4.0</v>
      </c>
      <c r="F1341" s="15">
        <v>1.2</v>
      </c>
      <c r="G1341" s="16" t="s">
        <v>3840</v>
      </c>
      <c r="H1341" s="15" t="s">
        <v>32</v>
      </c>
      <c r="I1341" s="17">
        <v>220000.0</v>
      </c>
      <c r="J1341" s="18">
        <v>44647.36875</v>
      </c>
      <c r="K1341" s="19">
        <v>44652.425</v>
      </c>
      <c r="L1341" s="18">
        <v>44652.85833333333</v>
      </c>
      <c r="M1341" s="15"/>
      <c r="N1341" s="21" t="s">
        <v>33</v>
      </c>
      <c r="O1341" s="15">
        <v>0.0</v>
      </c>
      <c r="P1341" s="15" t="s">
        <v>34</v>
      </c>
      <c r="Q1341" s="22">
        <v>3.0</v>
      </c>
      <c r="R1341" s="23">
        <f>Enduser_Deliverytime-Order_Create_Time</f>
        <v>5.489583333</v>
      </c>
      <c r="S1341" s="23">
        <f>Enduser_Plan_Deliverytime-Order_Create_Time</f>
        <v>5.05625</v>
      </c>
      <c r="T1341" s="23">
        <f>Enduser_Deliverytime-HubVN_Pickup_Time</f>
        <v>0.2493055556</v>
      </c>
      <c r="U1341" s="24">
        <f>HubVN_Receiving_Time-HubCN_Pickup_Time</f>
        <v>3.003472222</v>
      </c>
      <c r="V1341" s="24">
        <f>Plan_HubVN_Receiving_Time-Plan_HubCN_Pickup_Time</f>
        <v>3.502777778</v>
      </c>
      <c r="W1341" s="15" t="s">
        <v>97</v>
      </c>
      <c r="X1341" s="25" t="str">
        <f>IF(LEFT(Khu_Vực,4)="Quận","Quận","Huyện")</f>
        <v>Quận</v>
      </c>
      <c r="Y1341" s="25" t="str">
        <f>IFS(Grossweight&lt;=1,"A",AND(1&lt;Grossweight,Grossweight&lt;=2),"B",AND(2&lt;Grossweight,Grossweight&lt;=3),"C",AND(3&lt;Grossweight,Grossweight&lt;=4),"D",Grossweight&gt;=4,"E")</f>
        <v>B</v>
      </c>
      <c r="Z134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12000</v>
      </c>
      <c r="AA1341"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34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13200</v>
      </c>
      <c r="AC1341" s="26">
        <f>IF(Carrier_2="ECLogistics",0.167,IF(Carrier_2="LogExpress",0.139,0.104))</f>
        <v>0.104</v>
      </c>
    </row>
    <row r="1342" ht="15.75" customHeight="1">
      <c r="A1342" s="4" t="s">
        <v>3841</v>
      </c>
      <c r="B1342" s="4" t="s">
        <v>3842</v>
      </c>
      <c r="C1342" s="4">
        <v>130408.0</v>
      </c>
      <c r="D1342" s="4" t="str">
        <f>HubVN_ID</f>
        <v>LECVNLB</v>
      </c>
      <c r="E1342" s="4">
        <v>3.0</v>
      </c>
      <c r="F1342" s="4">
        <v>2.4</v>
      </c>
      <c r="G1342" s="5" t="s">
        <v>3843</v>
      </c>
      <c r="H1342" s="4" t="s">
        <v>32</v>
      </c>
      <c r="I1342" s="6">
        <v>124700.0</v>
      </c>
      <c r="J1342" s="7">
        <v>44649.16736111111</v>
      </c>
      <c r="K1342" s="8">
        <v>44653.65833333333</v>
      </c>
      <c r="L1342" s="7">
        <v>44654.4875</v>
      </c>
      <c r="M1342" s="4"/>
      <c r="N1342" s="9" t="s">
        <v>33</v>
      </c>
      <c r="O1342" s="4">
        <v>0.0</v>
      </c>
      <c r="P1342" s="4" t="s">
        <v>40</v>
      </c>
      <c r="Q1342" s="10">
        <v>3.0</v>
      </c>
      <c r="R1342" s="11">
        <f>Enduser_Deliverytime-Order_Create_Time</f>
        <v>5.320138889</v>
      </c>
      <c r="S1342" s="11">
        <f>Enduser_Plan_Deliverytime-Order_Create_Time</f>
        <v>4.490972222</v>
      </c>
      <c r="T1342" s="11">
        <f>Enduser_Deliverytime-HubVN_Pickup_Time</f>
        <v>0.1</v>
      </c>
      <c r="U1342" s="12">
        <f>HubVN_Receiving_Time-HubCN_Pickup_Time</f>
        <v>4.002777778</v>
      </c>
      <c r="V1342" s="12">
        <f>Plan_HubVN_Receiving_Time-Plan_HubCN_Pickup_Time</f>
        <v>3.004861111</v>
      </c>
      <c r="W1342" s="4" t="s">
        <v>57</v>
      </c>
      <c r="X1342" s="13" t="str">
        <f>IF(LEFT(Khu_Vực,4)="Quận","Quận","Huyện")</f>
        <v>Quận</v>
      </c>
      <c r="Y1342" s="13" t="str">
        <f>IFS(Grossweight&lt;=1,"A",AND(1&lt;Grossweight,Grossweight&lt;=2),"B",AND(2&lt;Grossweight,Grossweight&lt;=3),"C",AND(3&lt;Grossweight,Grossweight&lt;=4),"D",Grossweight&gt;=4,"E")</f>
        <v>C</v>
      </c>
      <c r="Z134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48000</v>
      </c>
      <c r="AA1342"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34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24000</v>
      </c>
      <c r="AC1342" s="14">
        <f>IF(Carrier_2="ECLogistics",0.167,IF(Carrier_2="LogExpress",0.139,0.104))</f>
        <v>0.167</v>
      </c>
    </row>
    <row r="1343" ht="15.75" customHeight="1">
      <c r="A1343" s="15" t="s">
        <v>3844</v>
      </c>
      <c r="B1343" s="15" t="s">
        <v>3549</v>
      </c>
      <c r="C1343" s="15">
        <v>130158.0</v>
      </c>
      <c r="D1343" s="15" t="str">
        <f>HubVN_ID</f>
        <v>LECVNLB</v>
      </c>
      <c r="E1343" s="15">
        <v>5.0</v>
      </c>
      <c r="F1343" s="15">
        <v>0.2</v>
      </c>
      <c r="G1343" s="16" t="s">
        <v>3845</v>
      </c>
      <c r="H1343" s="15" t="s">
        <v>32</v>
      </c>
      <c r="I1343" s="17">
        <v>161500.0</v>
      </c>
      <c r="J1343" s="18">
        <v>44647.87847222222</v>
      </c>
      <c r="K1343" s="19">
        <v>44652.47430555556</v>
      </c>
      <c r="L1343" s="18">
        <v>44653.60277777778</v>
      </c>
      <c r="M1343" s="15"/>
      <c r="N1343" s="21" t="s">
        <v>33</v>
      </c>
      <c r="O1343" s="15">
        <v>0.0</v>
      </c>
      <c r="P1343" s="15" t="s">
        <v>34</v>
      </c>
      <c r="Q1343" s="22">
        <v>3.0</v>
      </c>
      <c r="R1343" s="23">
        <f>Enduser_Deliverytime-Order_Create_Time</f>
        <v>5.724305556</v>
      </c>
      <c r="S1343" s="23">
        <f>Enduser_Plan_Deliverytime-Order_Create_Time</f>
        <v>4.595833333</v>
      </c>
      <c r="T1343" s="23">
        <f>Enduser_Deliverytime-HubVN_Pickup_Time</f>
        <v>0.2020833333</v>
      </c>
      <c r="U1343" s="24">
        <f>HubVN_Receiving_Time-HubCN_Pickup_Time</f>
        <v>2.001388889</v>
      </c>
      <c r="V1343" s="24">
        <f>Plan_HubVN_Receiving_Time-Plan_HubCN_Pickup_Time</f>
        <v>3.50625</v>
      </c>
      <c r="W1343" s="15" t="s">
        <v>787</v>
      </c>
      <c r="X1343" s="25" t="str">
        <f>IF(LEFT(Khu_Vực,4)="Quận","Quận","Huyện")</f>
        <v>Huyện</v>
      </c>
      <c r="Y1343" s="25" t="str">
        <f>IFS(Grossweight&lt;=1,"A",AND(1&lt;Grossweight,Grossweight&lt;=2),"B",AND(2&lt;Grossweight,Grossweight&lt;=3),"C",AND(3&lt;Grossweight,Grossweight&lt;=4),"D",Grossweight&gt;=4,"E")</f>
        <v>A</v>
      </c>
      <c r="Z134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v>
      </c>
      <c r="AA134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34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v>
      </c>
      <c r="AC1343" s="26">
        <f>IF(Carrier_2="ECLogistics",0.167,IF(Carrier_2="LogExpress",0.139,0.104))</f>
        <v>0.167</v>
      </c>
    </row>
    <row r="1344" ht="15.75" customHeight="1">
      <c r="A1344" s="4" t="s">
        <v>3846</v>
      </c>
      <c r="B1344" s="4" t="s">
        <v>3847</v>
      </c>
      <c r="C1344" s="4">
        <v>130024.0</v>
      </c>
      <c r="D1344" s="4" t="str">
        <f>HubVN_ID</f>
        <v>LECVNLB</v>
      </c>
      <c r="E1344" s="4">
        <v>2.0</v>
      </c>
      <c r="F1344" s="4">
        <v>2.4</v>
      </c>
      <c r="G1344" s="5" t="s">
        <v>3848</v>
      </c>
      <c r="H1344" s="4" t="s">
        <v>53</v>
      </c>
      <c r="I1344" s="6">
        <v>0.0</v>
      </c>
      <c r="J1344" s="7">
        <v>44648.884722222225</v>
      </c>
      <c r="K1344" s="8">
        <v>44653.66736111111</v>
      </c>
      <c r="L1344" s="7">
        <v>44654.6125</v>
      </c>
      <c r="M1344" s="4"/>
      <c r="N1344" s="9" t="s">
        <v>33</v>
      </c>
      <c r="O1344" s="4">
        <v>0.0</v>
      </c>
      <c r="P1344" s="4" t="s">
        <v>34</v>
      </c>
      <c r="Q1344" s="10">
        <v>3.0</v>
      </c>
      <c r="R1344" s="11">
        <f>Enduser_Deliverytime-Order_Create_Time</f>
        <v>5.727777778</v>
      </c>
      <c r="S1344" s="11">
        <f>Enduser_Plan_Deliverytime-Order_Create_Time</f>
        <v>4.782638889</v>
      </c>
      <c r="T1344" s="11">
        <f>Enduser_Deliverytime-HubVN_Pickup_Time</f>
        <v>0.2069444444</v>
      </c>
      <c r="U1344" s="12">
        <f>HubVN_Receiving_Time-HubCN_Pickup_Time</f>
        <v>4.004166667</v>
      </c>
      <c r="V1344" s="12">
        <f>Plan_HubVN_Receiving_Time-Plan_HubCN_Pickup_Time</f>
        <v>3.504166667</v>
      </c>
      <c r="W1344" s="4" t="s">
        <v>124</v>
      </c>
      <c r="X1344" s="13" t="str">
        <f>IF(LEFT(Khu_Vực,4)="Quận","Quận","Huyện")</f>
        <v>Quận</v>
      </c>
      <c r="Y1344" s="13" t="str">
        <f>IFS(Grossweight&lt;=1,"A",AND(1&lt;Grossweight,Grossweight&lt;=2),"B",AND(2&lt;Grossweight,Grossweight&lt;=3),"C",AND(3&lt;Grossweight,Grossweight&lt;=4),"D",Grossweight&gt;=4,"E")</f>
        <v>C</v>
      </c>
      <c r="Z134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24000</v>
      </c>
      <c r="AA134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34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24000</v>
      </c>
      <c r="AC1344" s="14">
        <f>IF(Carrier_2="ECLogistics",0.167,IF(Carrier_2="LogExpress",0.139,0.104))</f>
        <v>0.167</v>
      </c>
    </row>
    <row r="1345" ht="15.75" customHeight="1">
      <c r="A1345" s="15" t="s">
        <v>3849</v>
      </c>
      <c r="B1345" s="15" t="s">
        <v>3850</v>
      </c>
      <c r="C1345" s="15">
        <v>130325.0</v>
      </c>
      <c r="D1345" s="15" t="str">
        <f>HubVN_ID</f>
        <v>LECVNLB</v>
      </c>
      <c r="E1345" s="15">
        <v>4.0</v>
      </c>
      <c r="F1345" s="15">
        <v>1.1</v>
      </c>
      <c r="G1345" s="16" t="s">
        <v>3851</v>
      </c>
      <c r="H1345" s="15" t="s">
        <v>32</v>
      </c>
      <c r="I1345" s="17">
        <v>328200.0</v>
      </c>
      <c r="J1345" s="18">
        <v>44650.36041666667</v>
      </c>
      <c r="K1345" s="19">
        <v>44655.71111111111</v>
      </c>
      <c r="L1345" s="18">
        <v>44655.80138888889</v>
      </c>
      <c r="M1345" s="15"/>
      <c r="N1345" s="21" t="s">
        <v>33</v>
      </c>
      <c r="O1345" s="15">
        <v>0.0</v>
      </c>
      <c r="P1345" s="15" t="s">
        <v>40</v>
      </c>
      <c r="Q1345" s="22">
        <v>3.0</v>
      </c>
      <c r="R1345" s="23">
        <f>Enduser_Deliverytime-Order_Create_Time</f>
        <v>5.440972222</v>
      </c>
      <c r="S1345" s="23">
        <f>Enduser_Plan_Deliverytime-Order_Create_Time</f>
        <v>5.350694444</v>
      </c>
      <c r="T1345" s="23">
        <f>Enduser_Deliverytime-HubVN_Pickup_Time</f>
        <v>0.1673611111</v>
      </c>
      <c r="U1345" s="24">
        <f>HubVN_Receiving_Time-HubCN_Pickup_Time</f>
        <v>3.00625</v>
      </c>
      <c r="V1345" s="24">
        <f>Plan_HubVN_Receiving_Time-Plan_HubCN_Pickup_Time</f>
        <v>3.502083333</v>
      </c>
      <c r="W1345" s="15" t="s">
        <v>787</v>
      </c>
      <c r="X1345" s="25" t="str">
        <f>IF(LEFT(Khu_Vực,4)="Quận","Quận","Huyện")</f>
        <v>Huyện</v>
      </c>
      <c r="Y1345" s="25" t="str">
        <f>IFS(Grossweight&lt;=1,"A",AND(1&lt;Grossweight,Grossweight&lt;=2),"B",AND(2&lt;Grossweight,Grossweight&lt;=3),"C",AND(3&lt;Grossweight,Grossweight&lt;=4),"D",Grossweight&gt;=4,"E")</f>
        <v>B</v>
      </c>
      <c r="Z134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27500</v>
      </c>
      <c r="AA134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34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11000</v>
      </c>
      <c r="AC1345" s="26">
        <f>IF(Carrier_2="ECLogistics",0.167,IF(Carrier_2="LogExpress",0.139,0.104))</f>
        <v>0.167</v>
      </c>
    </row>
    <row r="1346" ht="15.75" customHeight="1">
      <c r="A1346" s="4" t="s">
        <v>3852</v>
      </c>
      <c r="B1346" s="4" t="s">
        <v>1305</v>
      </c>
      <c r="C1346" s="4">
        <v>130170.0</v>
      </c>
      <c r="D1346" s="4" t="str">
        <f>HubVN_ID</f>
        <v>LECVNLB</v>
      </c>
      <c r="E1346" s="4">
        <v>3.0</v>
      </c>
      <c r="F1346" s="4">
        <v>1.1</v>
      </c>
      <c r="G1346" s="5" t="s">
        <v>3853</v>
      </c>
      <c r="H1346" s="4" t="s">
        <v>32</v>
      </c>
      <c r="I1346" s="6">
        <v>146800.0</v>
      </c>
      <c r="J1346" s="7">
        <v>44650.76944444444</v>
      </c>
      <c r="K1346" s="8">
        <v>44654.763194444444</v>
      </c>
      <c r="L1346" s="7">
        <v>44655.80625</v>
      </c>
      <c r="M1346" s="4"/>
      <c r="N1346" s="9" t="s">
        <v>33</v>
      </c>
      <c r="O1346" s="4">
        <v>0.0</v>
      </c>
      <c r="P1346" s="4" t="s">
        <v>40</v>
      </c>
      <c r="Q1346" s="10">
        <v>3.0</v>
      </c>
      <c r="R1346" s="11">
        <f>Enduser_Deliverytime-Order_Create_Time</f>
        <v>5.036805556</v>
      </c>
      <c r="S1346" s="11">
        <f>Enduser_Plan_Deliverytime-Order_Create_Time</f>
        <v>3.99375</v>
      </c>
      <c r="T1346" s="11">
        <f>Enduser_Deliverytime-HubVN_Pickup_Time</f>
        <v>0.1694444444</v>
      </c>
      <c r="U1346" s="12">
        <f>HubVN_Receiving_Time-HubCN_Pickup_Time</f>
        <v>2.502777778</v>
      </c>
      <c r="V1346" s="12">
        <f>Plan_HubVN_Receiving_Time-Plan_HubCN_Pickup_Time</f>
        <v>2.002083333</v>
      </c>
      <c r="W1346" s="4" t="s">
        <v>679</v>
      </c>
      <c r="X1346" s="13" t="str">
        <f>IF(LEFT(Khu_Vực,4)="Quận","Quận","Huyện")</f>
        <v>Huyện</v>
      </c>
      <c r="Y1346" s="13" t="str">
        <f>IFS(Grossweight&lt;=1,"A",AND(1&lt;Grossweight,Grossweight&lt;=2),"B",AND(2&lt;Grossweight,Grossweight&lt;=3),"C",AND(3&lt;Grossweight,Grossweight&lt;=4),"D",Grossweight&gt;=4,"E")</f>
        <v>B</v>
      </c>
      <c r="Z134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27500</v>
      </c>
      <c r="AA134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34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11000</v>
      </c>
      <c r="AC1346" s="14">
        <f>IF(Carrier_2="ECLogistics",0.167,IF(Carrier_2="LogExpress",0.139,0.104))</f>
        <v>0.167</v>
      </c>
    </row>
    <row r="1347" ht="15.75" customHeight="1">
      <c r="A1347" s="15" t="s">
        <v>3854</v>
      </c>
      <c r="B1347" s="15" t="s">
        <v>3855</v>
      </c>
      <c r="C1347" s="15">
        <v>130359.0</v>
      </c>
      <c r="D1347" s="15" t="str">
        <f>HubVN_ID</f>
        <v>LECVNHĐ</v>
      </c>
      <c r="E1347" s="15">
        <v>5.0</v>
      </c>
      <c r="F1347" s="15">
        <v>2.0</v>
      </c>
      <c r="G1347" s="16" t="s">
        <v>3856</v>
      </c>
      <c r="H1347" s="15" t="s">
        <v>32</v>
      </c>
      <c r="I1347" s="17">
        <v>75000.0</v>
      </c>
      <c r="J1347" s="18">
        <v>44648.87152777778</v>
      </c>
      <c r="K1347" s="19">
        <v>44653.70486111111</v>
      </c>
      <c r="L1347" s="18">
        <v>44653.80902777778</v>
      </c>
      <c r="M1347" s="15"/>
      <c r="N1347" s="21" t="s">
        <v>33</v>
      </c>
      <c r="O1347" s="15">
        <v>0.0</v>
      </c>
      <c r="P1347" s="15" t="s">
        <v>40</v>
      </c>
      <c r="Q1347" s="22">
        <v>3.0</v>
      </c>
      <c r="R1347" s="23">
        <f>Enduser_Deliverytime-Order_Create_Time</f>
        <v>4.9375</v>
      </c>
      <c r="S1347" s="23">
        <f>Enduser_Plan_Deliverytime-Order_Create_Time</f>
        <v>4.833333333</v>
      </c>
      <c r="T1347" s="23">
        <f>Enduser_Deliverytime-HubVN_Pickup_Time</f>
        <v>0.1694444445</v>
      </c>
      <c r="U1347" s="24">
        <f>HubVN_Receiving_Time-HubCN_Pickup_Time</f>
        <v>4.004166667</v>
      </c>
      <c r="V1347" s="24">
        <f>Plan_HubVN_Receiving_Time-Plan_HubCN_Pickup_Time</f>
        <v>3.001388889</v>
      </c>
      <c r="W1347" s="15" t="s">
        <v>137</v>
      </c>
      <c r="X1347" s="25" t="str">
        <f>IF(LEFT(Khu_Vực,4)="Quận","Quận","Huyện")</f>
        <v>Quận</v>
      </c>
      <c r="Y1347" s="25" t="str">
        <f>IFS(Grossweight&lt;=1,"A",AND(1&lt;Grossweight,Grossweight&lt;=2),"B",AND(2&lt;Grossweight,Grossweight&lt;=3),"C",AND(3&lt;Grossweight,Grossweight&lt;=4),"D",Grossweight&gt;=4,"E")</f>
        <v>B</v>
      </c>
      <c r="Z134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40000</v>
      </c>
      <c r="AA1347"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34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22000</v>
      </c>
      <c r="AC1347" s="26">
        <f>IF(Carrier_2="ECLogistics",0.167,IF(Carrier_2="LogExpress",0.139,0.104))</f>
        <v>0.104</v>
      </c>
    </row>
    <row r="1348" ht="15.75" customHeight="1">
      <c r="A1348" s="4" t="s">
        <v>3857</v>
      </c>
      <c r="B1348" s="4" t="s">
        <v>3858</v>
      </c>
      <c r="C1348" s="4">
        <v>130346.0</v>
      </c>
      <c r="D1348" s="4" t="str">
        <f>HubVN_ID</f>
        <v>LECVNLB</v>
      </c>
      <c r="E1348" s="4">
        <v>1.0</v>
      </c>
      <c r="F1348" s="4">
        <v>1.4</v>
      </c>
      <c r="G1348" s="5" t="s">
        <v>3859</v>
      </c>
      <c r="H1348" s="4" t="s">
        <v>32</v>
      </c>
      <c r="I1348" s="6">
        <v>11000.0</v>
      </c>
      <c r="J1348" s="7">
        <v>44648.78888888889</v>
      </c>
      <c r="K1348" s="8">
        <v>44655.39791666667</v>
      </c>
      <c r="L1348" s="7">
        <v>44655.72638888889</v>
      </c>
      <c r="M1348" s="4"/>
      <c r="N1348" s="9" t="s">
        <v>33</v>
      </c>
      <c r="O1348" s="4">
        <v>0.0</v>
      </c>
      <c r="P1348" s="4" t="s">
        <v>64</v>
      </c>
      <c r="Q1348" s="10">
        <v>2.0</v>
      </c>
      <c r="R1348" s="11">
        <f>Enduser_Deliverytime-Order_Create_Time</f>
        <v>6.9375</v>
      </c>
      <c r="S1348" s="11">
        <f>Enduser_Plan_Deliverytime-Order_Create_Time</f>
        <v>6.609027778</v>
      </c>
      <c r="T1348" s="11">
        <f>Enduser_Deliverytime-HubVN_Pickup_Time</f>
        <v>0.1201388889</v>
      </c>
      <c r="U1348" s="12">
        <f>HubVN_Receiving_Time-HubCN_Pickup_Time</f>
        <v>3.001388889</v>
      </c>
      <c r="V1348" s="12">
        <f>Plan_HubVN_Receiving_Time-Plan_HubCN_Pickup_Time</f>
        <v>3.003472222</v>
      </c>
      <c r="W1348" s="4" t="s">
        <v>57</v>
      </c>
      <c r="X1348" s="13" t="str">
        <f>IF(LEFT(Khu_Vực,4)="Quận","Quận","Huyện")</f>
        <v>Quận</v>
      </c>
      <c r="Y1348" s="13" t="str">
        <f>IFS(Grossweight&lt;=1,"A",AND(1&lt;Grossweight,Grossweight&lt;=2),"B",AND(2&lt;Grossweight,Grossweight&lt;=3),"C",AND(3&lt;Grossweight,Grossweight&lt;=4),"D",Grossweight&gt;=4,"E")</f>
        <v>B</v>
      </c>
      <c r="Z134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15400</v>
      </c>
      <c r="AA1348"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34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15400</v>
      </c>
      <c r="AC1348" s="14">
        <f>IF(Carrier_2="ECLogistics",0.167,IF(Carrier_2="LogExpress",0.139,0.104))</f>
        <v>0.104</v>
      </c>
    </row>
    <row r="1349" ht="15.75" customHeight="1">
      <c r="A1349" s="15" t="s">
        <v>3860</v>
      </c>
      <c r="B1349" s="15" t="s">
        <v>3861</v>
      </c>
      <c r="C1349" s="15">
        <v>130415.0</v>
      </c>
      <c r="D1349" s="15" t="str">
        <f>HubVN_ID</f>
        <v>LECVNTL</v>
      </c>
      <c r="E1349" s="15">
        <v>5.0</v>
      </c>
      <c r="F1349" s="15">
        <v>1.3</v>
      </c>
      <c r="G1349" s="16" t="s">
        <v>3862</v>
      </c>
      <c r="H1349" s="15" t="s">
        <v>32</v>
      </c>
      <c r="I1349" s="17">
        <v>50000.0</v>
      </c>
      <c r="J1349" s="18">
        <v>44646.83819444444</v>
      </c>
      <c r="K1349" s="19">
        <v>44652.42916666667</v>
      </c>
      <c r="L1349" s="18">
        <v>44652.71388888889</v>
      </c>
      <c r="M1349" s="15"/>
      <c r="N1349" s="21" t="s">
        <v>33</v>
      </c>
      <c r="O1349" s="15">
        <v>0.0</v>
      </c>
      <c r="P1349" s="15" t="s">
        <v>64</v>
      </c>
      <c r="Q1349" s="22">
        <v>3.0</v>
      </c>
      <c r="R1349" s="23">
        <f>Enduser_Deliverytime-Order_Create_Time</f>
        <v>5.875694444</v>
      </c>
      <c r="S1349" s="23">
        <f>Enduser_Plan_Deliverytime-Order_Create_Time</f>
        <v>5.590972222</v>
      </c>
      <c r="T1349" s="23">
        <f>Enduser_Deliverytime-HubVN_Pickup_Time</f>
        <v>0.1618055556</v>
      </c>
      <c r="U1349" s="24">
        <f>HubVN_Receiving_Time-HubCN_Pickup_Time</f>
        <v>3.004166667</v>
      </c>
      <c r="V1349" s="24">
        <f>Plan_HubVN_Receiving_Time-Plan_HubCN_Pickup_Time</f>
        <v>1.504861111</v>
      </c>
      <c r="W1349" s="15" t="s">
        <v>622</v>
      </c>
      <c r="X1349" s="25" t="str">
        <f>IF(LEFT(Khu_Vực,4)="Quận","Quận","Huyện")</f>
        <v>Huyện</v>
      </c>
      <c r="Y1349" s="25" t="str">
        <f>IFS(Grossweight&lt;=1,"A",AND(1&lt;Grossweight,Grossweight&lt;=2),"B",AND(2&lt;Grossweight,Grossweight&lt;=3),"C",AND(3&lt;Grossweight,Grossweight&lt;=4),"D",Grossweight&gt;=4,"E")</f>
        <v>B</v>
      </c>
      <c r="Z134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14300</v>
      </c>
      <c r="AA134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34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13000</v>
      </c>
      <c r="AC1349" s="26">
        <f>IF(Carrier_2="ECLogistics",0.167,IF(Carrier_2="LogExpress",0.139,0.104))</f>
        <v>0.167</v>
      </c>
    </row>
    <row r="1350" ht="15.75" customHeight="1">
      <c r="A1350" s="4" t="s">
        <v>3863</v>
      </c>
      <c r="B1350" s="4" t="s">
        <v>3864</v>
      </c>
      <c r="C1350" s="4">
        <v>130340.0</v>
      </c>
      <c r="D1350" s="4" t="str">
        <f>HubVN_ID</f>
        <v>LECVNLB</v>
      </c>
      <c r="E1350" s="4">
        <v>2.0</v>
      </c>
      <c r="F1350" s="4">
        <v>1.8</v>
      </c>
      <c r="G1350" s="5" t="s">
        <v>3865</v>
      </c>
      <c r="H1350" s="4" t="s">
        <v>32</v>
      </c>
      <c r="I1350" s="6">
        <v>193774.0</v>
      </c>
      <c r="J1350" s="7">
        <v>44648.825</v>
      </c>
      <c r="K1350" s="8">
        <v>44653.42569444444</v>
      </c>
      <c r="L1350" s="7">
        <v>44653.70277777778</v>
      </c>
      <c r="M1350" s="4"/>
      <c r="N1350" s="9" t="s">
        <v>33</v>
      </c>
      <c r="O1350" s="4">
        <v>0.0</v>
      </c>
      <c r="P1350" s="4" t="s">
        <v>64</v>
      </c>
      <c r="Q1350" s="10">
        <v>3.0</v>
      </c>
      <c r="R1350" s="11">
        <f>Enduser_Deliverytime-Order_Create_Time</f>
        <v>4.877777778</v>
      </c>
      <c r="S1350" s="11">
        <f>Enduser_Plan_Deliverytime-Order_Create_Time</f>
        <v>4.600694444</v>
      </c>
      <c r="T1350" s="11">
        <f>Enduser_Deliverytime-HubVN_Pickup_Time</f>
        <v>0.11875</v>
      </c>
      <c r="U1350" s="12">
        <f>HubVN_Receiving_Time-HubCN_Pickup_Time</f>
        <v>4.003472222</v>
      </c>
      <c r="V1350" s="12">
        <f>Plan_HubVN_Receiving_Time-Plan_HubCN_Pickup_Time</f>
        <v>3.002083333</v>
      </c>
      <c r="W1350" s="4" t="s">
        <v>120</v>
      </c>
      <c r="X1350" s="13" t="str">
        <f>IF(LEFT(Khu_Vực,4)="Quận","Quận","Huyện")</f>
        <v>Quận</v>
      </c>
      <c r="Y1350" s="13" t="str">
        <f>IFS(Grossweight&lt;=1,"A",AND(1&lt;Grossweight,Grossweight&lt;=2),"B",AND(2&lt;Grossweight,Grossweight&lt;=3),"C",AND(3&lt;Grossweight,Grossweight&lt;=4),"D",Grossweight&gt;=4,"E")</f>
        <v>B</v>
      </c>
      <c r="Z135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19800</v>
      </c>
      <c r="AA1350"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35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19800</v>
      </c>
      <c r="AC1350" s="14">
        <f>IF(Carrier_2="ECLogistics",0.167,IF(Carrier_2="LogExpress",0.139,0.104))</f>
        <v>0.104</v>
      </c>
    </row>
    <row r="1351" ht="15.75" customHeight="1">
      <c r="A1351" s="15" t="s">
        <v>3866</v>
      </c>
      <c r="B1351" s="15" t="s">
        <v>3867</v>
      </c>
      <c r="C1351" s="15">
        <v>130446.0</v>
      </c>
      <c r="D1351" s="15" t="str">
        <f>HubVN_ID</f>
        <v>LECVNLB</v>
      </c>
      <c r="E1351" s="15">
        <v>3.0</v>
      </c>
      <c r="F1351" s="15">
        <v>1.3</v>
      </c>
      <c r="G1351" s="16" t="s">
        <v>3868</v>
      </c>
      <c r="H1351" s="15" t="s">
        <v>32</v>
      </c>
      <c r="I1351" s="17">
        <v>58000.0</v>
      </c>
      <c r="J1351" s="18">
        <v>44647.709027777775</v>
      </c>
      <c r="K1351" s="19">
        <v>44652.51111111111</v>
      </c>
      <c r="L1351" s="18">
        <v>44653.461805555555</v>
      </c>
      <c r="M1351" s="15"/>
      <c r="N1351" s="21" t="s">
        <v>33</v>
      </c>
      <c r="O1351" s="15">
        <v>0.0</v>
      </c>
      <c r="P1351" s="15" t="s">
        <v>40</v>
      </c>
      <c r="Q1351" s="22">
        <v>3.0</v>
      </c>
      <c r="R1351" s="23">
        <f>Enduser_Deliverytime-Order_Create_Time</f>
        <v>5.752777778</v>
      </c>
      <c r="S1351" s="23">
        <f>Enduser_Plan_Deliverytime-Order_Create_Time</f>
        <v>4.802083333</v>
      </c>
      <c r="T1351" s="23">
        <f>Enduser_Deliverytime-HubVN_Pickup_Time</f>
        <v>0.1243055556</v>
      </c>
      <c r="U1351" s="24">
        <f>HubVN_Receiving_Time-HubCN_Pickup_Time</f>
        <v>3.002777778</v>
      </c>
      <c r="V1351" s="24">
        <f>Plan_HubVN_Receiving_Time-Plan_HubCN_Pickup_Time</f>
        <v>1.503472222</v>
      </c>
      <c r="W1351" s="15" t="s">
        <v>679</v>
      </c>
      <c r="X1351" s="25" t="str">
        <f>IF(LEFT(Khu_Vực,4)="Quận","Quận","Huyện")</f>
        <v>Huyện</v>
      </c>
      <c r="Y1351" s="25" t="str">
        <f>IFS(Grossweight&lt;=1,"A",AND(1&lt;Grossweight,Grossweight&lt;=2),"B",AND(2&lt;Grossweight,Grossweight&lt;=3),"C",AND(3&lt;Grossweight,Grossweight&lt;=4),"D",Grossweight&gt;=4,"E")</f>
        <v>B</v>
      </c>
      <c r="Z135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32500</v>
      </c>
      <c r="AA135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35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13000</v>
      </c>
      <c r="AC1351" s="26">
        <f>IF(Carrier_2="ECLogistics",0.167,IF(Carrier_2="LogExpress",0.139,0.104))</f>
        <v>0.167</v>
      </c>
    </row>
    <row r="1352" ht="15.75" customHeight="1">
      <c r="A1352" s="4" t="s">
        <v>3869</v>
      </c>
      <c r="B1352" s="4" t="s">
        <v>3870</v>
      </c>
      <c r="C1352" s="4">
        <v>130337.0</v>
      </c>
      <c r="D1352" s="4" t="str">
        <f>HubVN_ID</f>
        <v>LECVNHĐ</v>
      </c>
      <c r="E1352" s="4">
        <v>3.0</v>
      </c>
      <c r="F1352" s="4">
        <v>1.2</v>
      </c>
      <c r="G1352" s="5" t="s">
        <v>3871</v>
      </c>
      <c r="H1352" s="4" t="s">
        <v>32</v>
      </c>
      <c r="I1352" s="6">
        <v>642000.0</v>
      </c>
      <c r="J1352" s="7">
        <v>44648.8625</v>
      </c>
      <c r="K1352" s="8">
        <v>44653.455555555556</v>
      </c>
      <c r="L1352" s="7">
        <v>44653.80138888889</v>
      </c>
      <c r="M1352" s="4"/>
      <c r="N1352" s="9" t="s">
        <v>33</v>
      </c>
      <c r="O1352" s="4">
        <v>0.0</v>
      </c>
      <c r="P1352" s="4" t="s">
        <v>40</v>
      </c>
      <c r="Q1352" s="10">
        <v>3.0</v>
      </c>
      <c r="R1352" s="11">
        <f>Enduser_Deliverytime-Order_Create_Time</f>
        <v>4.938888889</v>
      </c>
      <c r="S1352" s="11">
        <f>Enduser_Plan_Deliverytime-Order_Create_Time</f>
        <v>4.593055556</v>
      </c>
      <c r="T1352" s="11">
        <f>Enduser_Deliverytime-HubVN_Pickup_Time</f>
        <v>0.1680555556</v>
      </c>
      <c r="U1352" s="12">
        <f>HubVN_Receiving_Time-HubCN_Pickup_Time</f>
        <v>4.002777778</v>
      </c>
      <c r="V1352" s="12">
        <f>Plan_HubVN_Receiving_Time-Plan_HubCN_Pickup_Time</f>
        <v>3.504166667</v>
      </c>
      <c r="W1352" s="4" t="s">
        <v>137</v>
      </c>
      <c r="X1352" s="13" t="str">
        <f>IF(LEFT(Khu_Vực,4)="Quận","Quận","Huyện")</f>
        <v>Quận</v>
      </c>
      <c r="Y1352" s="13" t="str">
        <f>IFS(Grossweight&lt;=1,"A",AND(1&lt;Grossweight,Grossweight&lt;=2),"B",AND(2&lt;Grossweight,Grossweight&lt;=3),"C",AND(3&lt;Grossweight,Grossweight&lt;=4),"D",Grossweight&gt;=4,"E")</f>
        <v>B</v>
      </c>
      <c r="Z135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24000</v>
      </c>
      <c r="AA1352"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35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13200</v>
      </c>
      <c r="AC1352" s="14">
        <f>IF(Carrier_2="ECLogistics",0.167,IF(Carrier_2="LogExpress",0.139,0.104))</f>
        <v>0.104</v>
      </c>
    </row>
    <row r="1353" ht="15.75" customHeight="1">
      <c r="A1353" s="15" t="s">
        <v>3872</v>
      </c>
      <c r="B1353" s="15" t="s">
        <v>3873</v>
      </c>
      <c r="C1353" s="15">
        <v>130206.0</v>
      </c>
      <c r="D1353" s="15" t="str">
        <f>HubVN_ID</f>
        <v>LECVNLB</v>
      </c>
      <c r="E1353" s="15">
        <v>3.0</v>
      </c>
      <c r="F1353" s="15">
        <v>1.0</v>
      </c>
      <c r="G1353" s="16" t="s">
        <v>3874</v>
      </c>
      <c r="H1353" s="15" t="s">
        <v>32</v>
      </c>
      <c r="I1353" s="17">
        <v>140400.0</v>
      </c>
      <c r="J1353" s="18">
        <v>44645.131944444445</v>
      </c>
      <c r="K1353" s="19">
        <v>44651.65416666667</v>
      </c>
      <c r="L1353" s="18">
        <v>44652.42638888889</v>
      </c>
      <c r="M1353" s="15"/>
      <c r="N1353" s="21" t="s">
        <v>33</v>
      </c>
      <c r="O1353" s="15">
        <v>0.0</v>
      </c>
      <c r="P1353" s="15" t="s">
        <v>64</v>
      </c>
      <c r="Q1353" s="22">
        <v>3.0</v>
      </c>
      <c r="R1353" s="23">
        <f>Enduser_Deliverytime-Order_Create_Time</f>
        <v>7.294444444</v>
      </c>
      <c r="S1353" s="23">
        <f>Enduser_Plan_Deliverytime-Order_Create_Time</f>
        <v>6.522222222</v>
      </c>
      <c r="T1353" s="23">
        <f>Enduser_Deliverytime-HubVN_Pickup_Time</f>
        <v>0.08263888889</v>
      </c>
      <c r="U1353" s="24">
        <f>HubVN_Receiving_Time-HubCN_Pickup_Time</f>
        <v>5.002083333</v>
      </c>
      <c r="V1353" s="24">
        <f>Plan_HubVN_Receiving_Time-Plan_HubCN_Pickup_Time</f>
        <v>3.002083333</v>
      </c>
      <c r="W1353" s="15" t="s">
        <v>57</v>
      </c>
      <c r="X1353" s="25" t="str">
        <f>IF(LEFT(Khu_Vực,4)="Quận","Quận","Huyện")</f>
        <v>Quận</v>
      </c>
      <c r="Y1353" s="25" t="str">
        <f>IFS(Grossweight&lt;=1,"A",AND(1&lt;Grossweight,Grossweight&lt;=2),"B",AND(2&lt;Grossweight,Grossweight&lt;=3),"C",AND(3&lt;Grossweight,Grossweight&lt;=4),"D",Grossweight&gt;=4,"E")</f>
        <v>A</v>
      </c>
      <c r="Z135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11000</v>
      </c>
      <c r="AA1353"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35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1353" s="26">
        <f>IF(Carrier_2="ECLogistics",0.167,IF(Carrier_2="LogExpress",0.139,0.104))</f>
        <v>0.139</v>
      </c>
    </row>
    <row r="1354" ht="15.75" customHeight="1">
      <c r="A1354" s="4" t="s">
        <v>3875</v>
      </c>
      <c r="B1354" s="4" t="s">
        <v>3876</v>
      </c>
      <c r="C1354" s="4">
        <v>130411.0</v>
      </c>
      <c r="D1354" s="4" t="str">
        <f>HubVN_ID</f>
        <v>LECVNTL</v>
      </c>
      <c r="E1354" s="4">
        <v>5.0</v>
      </c>
      <c r="F1354" s="4">
        <v>1.0</v>
      </c>
      <c r="G1354" s="5" t="s">
        <v>3877</v>
      </c>
      <c r="H1354" s="4" t="s">
        <v>32</v>
      </c>
      <c r="I1354" s="6">
        <v>77000.0</v>
      </c>
      <c r="J1354" s="7">
        <v>44648.794444444444</v>
      </c>
      <c r="K1354" s="8">
        <v>44654.67847222222</v>
      </c>
      <c r="L1354" s="7">
        <v>44655.751388888886</v>
      </c>
      <c r="M1354" s="4"/>
      <c r="N1354" s="9" t="s">
        <v>33</v>
      </c>
      <c r="O1354" s="4">
        <v>0.0</v>
      </c>
      <c r="P1354" s="4" t="s">
        <v>40</v>
      </c>
      <c r="Q1354" s="10">
        <v>2.0</v>
      </c>
      <c r="R1354" s="11">
        <f>Enduser_Deliverytime-Order_Create_Time</f>
        <v>6.956944444</v>
      </c>
      <c r="S1354" s="11">
        <f>Enduser_Plan_Deliverytime-Order_Create_Time</f>
        <v>5.884027778</v>
      </c>
      <c r="T1354" s="11">
        <f>Enduser_Deliverytime-HubVN_Pickup_Time</f>
        <v>0.14375</v>
      </c>
      <c r="U1354" s="12">
        <f>HubVN_Receiving_Time-HubCN_Pickup_Time</f>
        <v>3.001388889</v>
      </c>
      <c r="V1354" s="12">
        <f>Plan_HubVN_Receiving_Time-Plan_HubCN_Pickup_Time</f>
        <v>3.50625</v>
      </c>
      <c r="W1354" s="4" t="s">
        <v>622</v>
      </c>
      <c r="X1354" s="13" t="str">
        <f>IF(LEFT(Khu_Vực,4)="Quận","Quận","Huyện")</f>
        <v>Huyện</v>
      </c>
      <c r="Y1354" s="13" t="str">
        <f>IFS(Grossweight&lt;=1,"A",AND(1&lt;Grossweight,Grossweight&lt;=2),"B",AND(2&lt;Grossweight,Grossweight&lt;=3),"C",AND(3&lt;Grossweight,Grossweight&lt;=4),"D",Grossweight&gt;=4,"E")</f>
        <v>A</v>
      </c>
      <c r="Z135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25000</v>
      </c>
      <c r="AA135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35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10000</v>
      </c>
      <c r="AC1354" s="14">
        <f>IF(Carrier_2="ECLogistics",0.167,IF(Carrier_2="LogExpress",0.139,0.104))</f>
        <v>0.167</v>
      </c>
    </row>
    <row r="1355" ht="15.75" customHeight="1">
      <c r="A1355" s="15" t="s">
        <v>3878</v>
      </c>
      <c r="B1355" s="15" t="s">
        <v>1974</v>
      </c>
      <c r="C1355" s="15">
        <v>130427.0</v>
      </c>
      <c r="D1355" s="15" t="str">
        <f>HubVN_ID</f>
        <v>LECVNLB</v>
      </c>
      <c r="E1355" s="15">
        <v>2.0</v>
      </c>
      <c r="F1355" s="15">
        <v>2.0</v>
      </c>
      <c r="G1355" s="16" t="s">
        <v>3879</v>
      </c>
      <c r="H1355" s="15" t="s">
        <v>53</v>
      </c>
      <c r="I1355" s="17">
        <v>0.0</v>
      </c>
      <c r="J1355" s="18">
        <v>44648.623611111114</v>
      </c>
      <c r="K1355" s="19">
        <v>44654.66111111111</v>
      </c>
      <c r="L1355" s="18">
        <v>44655.42361111111</v>
      </c>
      <c r="M1355" s="15"/>
      <c r="N1355" s="21" t="s">
        <v>33</v>
      </c>
      <c r="O1355" s="15">
        <v>0.0</v>
      </c>
      <c r="P1355" s="15" t="s">
        <v>64</v>
      </c>
      <c r="Q1355" s="22">
        <v>4.0</v>
      </c>
      <c r="R1355" s="23">
        <f>Enduser_Deliverytime-Order_Create_Time</f>
        <v>6.8</v>
      </c>
      <c r="S1355" s="23">
        <f>Enduser_Plan_Deliverytime-Order_Create_Time</f>
        <v>6.0375</v>
      </c>
      <c r="T1355" s="23">
        <f>Enduser_Deliverytime-HubVN_Pickup_Time</f>
        <v>0.03888888888</v>
      </c>
      <c r="U1355" s="24">
        <f>HubVN_Receiving_Time-HubCN_Pickup_Time</f>
        <v>5.004861111</v>
      </c>
      <c r="V1355" s="24">
        <f>Plan_HubVN_Receiving_Time-Plan_HubCN_Pickup_Time</f>
        <v>3.504166667</v>
      </c>
      <c r="W1355" s="15" t="s">
        <v>57</v>
      </c>
      <c r="X1355" s="25" t="str">
        <f>IF(LEFT(Khu_Vực,4)="Quận","Quận","Huyện")</f>
        <v>Quận</v>
      </c>
      <c r="Y1355" s="25" t="str">
        <f>IFS(Grossweight&lt;=1,"A",AND(1&lt;Grossweight,Grossweight&lt;=2),"B",AND(2&lt;Grossweight,Grossweight&lt;=3),"C",AND(3&lt;Grossweight,Grossweight&lt;=4),"D",Grossweight&gt;=4,"E")</f>
        <v>B</v>
      </c>
      <c r="Z135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22000</v>
      </c>
      <c r="AA1355"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35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22000</v>
      </c>
      <c r="AC1355" s="26">
        <f>IF(Carrier_2="ECLogistics",0.167,IF(Carrier_2="LogExpress",0.139,0.104))</f>
        <v>0.104</v>
      </c>
    </row>
    <row r="1356" ht="15.75" customHeight="1">
      <c r="A1356" s="4" t="s">
        <v>3880</v>
      </c>
      <c r="B1356" s="4" t="s">
        <v>3881</v>
      </c>
      <c r="C1356" s="4">
        <v>130384.0</v>
      </c>
      <c r="D1356" s="4" t="str">
        <f>HubVN_ID</f>
        <v>LECVNTL</v>
      </c>
      <c r="E1356" s="4">
        <v>3.0</v>
      </c>
      <c r="F1356" s="4">
        <v>1.6</v>
      </c>
      <c r="G1356" s="5" t="s">
        <v>3882</v>
      </c>
      <c r="H1356" s="4" t="s">
        <v>32</v>
      </c>
      <c r="I1356" s="6">
        <v>140500.0</v>
      </c>
      <c r="J1356" s="7">
        <v>44647.86597222222</v>
      </c>
      <c r="K1356" s="8">
        <v>44653.69097222222</v>
      </c>
      <c r="L1356" s="7">
        <v>44653.80625</v>
      </c>
      <c r="M1356" s="4"/>
      <c r="N1356" s="9" t="s">
        <v>33</v>
      </c>
      <c r="O1356" s="4">
        <v>0.0</v>
      </c>
      <c r="P1356" s="4" t="s">
        <v>40</v>
      </c>
      <c r="Q1356" s="10">
        <v>3.0</v>
      </c>
      <c r="R1356" s="11">
        <f>Enduser_Deliverytime-Order_Create_Time</f>
        <v>5.940277778</v>
      </c>
      <c r="S1356" s="11">
        <f>Enduser_Plan_Deliverytime-Order_Create_Time</f>
        <v>5.825</v>
      </c>
      <c r="T1356" s="11">
        <f>Enduser_Deliverytime-HubVN_Pickup_Time</f>
        <v>0.1708333333</v>
      </c>
      <c r="U1356" s="12">
        <f>HubVN_Receiving_Time-HubCN_Pickup_Time</f>
        <v>4.001388889</v>
      </c>
      <c r="V1356" s="12">
        <f>Plan_HubVN_Receiving_Time-Plan_HubCN_Pickup_Time</f>
        <v>3.001388889</v>
      </c>
      <c r="W1356" s="4" t="s">
        <v>622</v>
      </c>
      <c r="X1356" s="13" t="str">
        <f>IF(LEFT(Khu_Vực,4)="Quận","Quận","Huyện")</f>
        <v>Huyện</v>
      </c>
      <c r="Y1356" s="13" t="str">
        <f>IFS(Grossweight&lt;=1,"A",AND(1&lt;Grossweight,Grossweight&lt;=2),"B",AND(2&lt;Grossweight,Grossweight&lt;=3),"C",AND(3&lt;Grossweight,Grossweight&lt;=4),"D",Grossweight&gt;=4,"E")</f>
        <v>B</v>
      </c>
      <c r="Z135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40000</v>
      </c>
      <c r="AA135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35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16000</v>
      </c>
      <c r="AC1356" s="14">
        <f>IF(Carrier_2="ECLogistics",0.167,IF(Carrier_2="LogExpress",0.139,0.104))</f>
        <v>0.167</v>
      </c>
    </row>
    <row r="1357" ht="15.75" customHeight="1">
      <c r="A1357" s="15" t="s">
        <v>3883</v>
      </c>
      <c r="B1357" s="15" t="s">
        <v>3884</v>
      </c>
      <c r="C1357" s="15">
        <v>130397.0</v>
      </c>
      <c r="D1357" s="15" t="str">
        <f>HubVN_ID</f>
        <v>LECVNHĐ</v>
      </c>
      <c r="E1357" s="15">
        <v>5.0</v>
      </c>
      <c r="F1357" s="15">
        <v>1.2</v>
      </c>
      <c r="G1357" s="16" t="s">
        <v>3885</v>
      </c>
      <c r="H1357" s="15" t="s">
        <v>32</v>
      </c>
      <c r="I1357" s="17">
        <v>88000.0</v>
      </c>
      <c r="J1357" s="18">
        <v>44648.62291666667</v>
      </c>
      <c r="K1357" s="19">
        <v>44654.44236111111</v>
      </c>
      <c r="L1357" s="18">
        <v>44655.42291666667</v>
      </c>
      <c r="M1357" s="15"/>
      <c r="N1357" s="21" t="s">
        <v>33</v>
      </c>
      <c r="O1357" s="15">
        <v>0.0</v>
      </c>
      <c r="P1357" s="15" t="s">
        <v>64</v>
      </c>
      <c r="Q1357" s="22">
        <v>4.0</v>
      </c>
      <c r="R1357" s="23">
        <f>Enduser_Deliverytime-Order_Create_Time</f>
        <v>6.8</v>
      </c>
      <c r="S1357" s="23">
        <f>Enduser_Plan_Deliverytime-Order_Create_Time</f>
        <v>5.819444444</v>
      </c>
      <c r="T1357" s="23">
        <f>Enduser_Deliverytime-HubVN_Pickup_Time</f>
        <v>0.03958333334</v>
      </c>
      <c r="U1357" s="24">
        <f>HubVN_Receiving_Time-HubCN_Pickup_Time</f>
        <v>5.004166667</v>
      </c>
      <c r="V1357" s="24">
        <f>Plan_HubVN_Receiving_Time-Plan_HubCN_Pickup_Time</f>
        <v>1.504861111</v>
      </c>
      <c r="W1357" s="15" t="s">
        <v>137</v>
      </c>
      <c r="X1357" s="25" t="str">
        <f>IF(LEFT(Khu_Vực,4)="Quận","Quận","Huyện")</f>
        <v>Quận</v>
      </c>
      <c r="Y1357" s="25" t="str">
        <f>IFS(Grossweight&lt;=1,"A",AND(1&lt;Grossweight,Grossweight&lt;=2),"B",AND(2&lt;Grossweight,Grossweight&lt;=3),"C",AND(3&lt;Grossweight,Grossweight&lt;=4),"D",Grossweight&gt;=4,"E")</f>
        <v>B</v>
      </c>
      <c r="Z135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13200</v>
      </c>
      <c r="AA1357"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35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13200</v>
      </c>
      <c r="AC1357" s="26">
        <f>IF(Carrier_2="ECLogistics",0.167,IF(Carrier_2="LogExpress",0.139,0.104))</f>
        <v>0.104</v>
      </c>
    </row>
    <row r="1358" ht="15.75" customHeight="1">
      <c r="A1358" s="4" t="s">
        <v>3886</v>
      </c>
      <c r="B1358" s="4" t="s">
        <v>3887</v>
      </c>
      <c r="C1358" s="4">
        <v>130349.0</v>
      </c>
      <c r="D1358" s="4" t="str">
        <f>HubVN_ID</f>
        <v>LECVNHĐ</v>
      </c>
      <c r="E1358" s="4">
        <v>3.0</v>
      </c>
      <c r="F1358" s="4">
        <v>1.6</v>
      </c>
      <c r="G1358" s="5" t="s">
        <v>3888</v>
      </c>
      <c r="H1358" s="4" t="s">
        <v>32</v>
      </c>
      <c r="I1358" s="6">
        <v>179000.0</v>
      </c>
      <c r="J1358" s="7">
        <v>44645.37708333333</v>
      </c>
      <c r="K1358" s="8">
        <v>44652.44027777778</v>
      </c>
      <c r="L1358" s="7">
        <v>44652.8625</v>
      </c>
      <c r="M1358" s="4"/>
      <c r="N1358" s="9" t="s">
        <v>33</v>
      </c>
      <c r="O1358" s="4">
        <v>0.0</v>
      </c>
      <c r="P1358" s="4" t="s">
        <v>34</v>
      </c>
      <c r="Q1358" s="10">
        <v>1.0</v>
      </c>
      <c r="R1358" s="11">
        <f>Enduser_Deliverytime-Order_Create_Time</f>
        <v>7.485416667</v>
      </c>
      <c r="S1358" s="11">
        <f>Enduser_Plan_Deliverytime-Order_Create_Time</f>
        <v>7.063194444</v>
      </c>
      <c r="T1358" s="11">
        <f>Enduser_Deliverytime-HubVN_Pickup_Time</f>
        <v>0.24375</v>
      </c>
      <c r="U1358" s="12">
        <f>HubVN_Receiving_Time-HubCN_Pickup_Time</f>
        <v>3.00625</v>
      </c>
      <c r="V1358" s="12">
        <f>Plan_HubVN_Receiving_Time-Plan_HubCN_Pickup_Time</f>
        <v>3.002777778</v>
      </c>
      <c r="W1358" s="4" t="s">
        <v>45</v>
      </c>
      <c r="X1358" s="13" t="str">
        <f>IF(LEFT(Khu_Vực,4)="Quận","Quận","Huyện")</f>
        <v>Quận</v>
      </c>
      <c r="Y1358" s="13" t="str">
        <f>IFS(Grossweight&lt;=1,"A",AND(1&lt;Grossweight,Grossweight&lt;=2),"B",AND(2&lt;Grossweight,Grossweight&lt;=3),"C",AND(3&lt;Grossweight,Grossweight&lt;=4),"D",Grossweight&gt;=4,"E")</f>
        <v>B</v>
      </c>
      <c r="Z135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16000</v>
      </c>
      <c r="AA1358"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35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17600</v>
      </c>
      <c r="AC1358" s="14">
        <f>IF(Carrier_2="ECLogistics",0.167,IF(Carrier_2="LogExpress",0.139,0.104))</f>
        <v>0.104</v>
      </c>
    </row>
    <row r="1359" ht="15.75" customHeight="1">
      <c r="A1359" s="15" t="s">
        <v>3889</v>
      </c>
      <c r="B1359" s="15" t="s">
        <v>3890</v>
      </c>
      <c r="C1359" s="15">
        <v>130020.0</v>
      </c>
      <c r="D1359" s="15" t="str">
        <f>HubVN_ID</f>
        <v>LECVNLB</v>
      </c>
      <c r="E1359" s="15">
        <v>1.0</v>
      </c>
      <c r="F1359" s="15">
        <v>4.0</v>
      </c>
      <c r="G1359" s="16" t="s">
        <v>3891</v>
      </c>
      <c r="H1359" s="15" t="s">
        <v>32</v>
      </c>
      <c r="I1359" s="17">
        <v>218000.0</v>
      </c>
      <c r="J1359" s="18">
        <v>44648.90347222222</v>
      </c>
      <c r="K1359" s="19">
        <v>44653.65625</v>
      </c>
      <c r="L1359" s="18">
        <v>44654.48333333333</v>
      </c>
      <c r="M1359" s="15"/>
      <c r="N1359" s="21" t="s">
        <v>33</v>
      </c>
      <c r="O1359" s="15">
        <v>0.0</v>
      </c>
      <c r="P1359" s="15" t="s">
        <v>40</v>
      </c>
      <c r="Q1359" s="22">
        <v>3.0</v>
      </c>
      <c r="R1359" s="23">
        <f>Enduser_Deliverytime-Order_Create_Time</f>
        <v>5.579861111</v>
      </c>
      <c r="S1359" s="23">
        <f>Enduser_Plan_Deliverytime-Order_Create_Time</f>
        <v>4.752777778</v>
      </c>
      <c r="T1359" s="23">
        <f>Enduser_Deliverytime-HubVN_Pickup_Time</f>
        <v>0.1222222222</v>
      </c>
      <c r="U1359" s="24">
        <f>HubVN_Receiving_Time-HubCN_Pickup_Time</f>
        <v>4.005555556</v>
      </c>
      <c r="V1359" s="24">
        <f>Plan_HubVN_Receiving_Time-Plan_HubCN_Pickup_Time</f>
        <v>2.004166667</v>
      </c>
      <c r="W1359" s="15" t="s">
        <v>124</v>
      </c>
      <c r="X1359" s="25" t="str">
        <f>IF(LEFT(Khu_Vực,4)="Quận","Quận","Huyện")</f>
        <v>Quận</v>
      </c>
      <c r="Y1359" s="25" t="str">
        <f>IFS(Grossweight&lt;=1,"A",AND(1&lt;Grossweight,Grossweight&lt;=2),"B",AND(2&lt;Grossweight,Grossweight&lt;=3),"C",AND(3&lt;Grossweight,Grossweight&lt;=4),"D",Grossweight&gt;=4,"E")</f>
        <v>D</v>
      </c>
      <c r="Z135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62500</v>
      </c>
      <c r="AA135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35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40000</v>
      </c>
      <c r="AC1359" s="26">
        <f>IF(Carrier_2="ECLogistics",0.167,IF(Carrier_2="LogExpress",0.139,0.104))</f>
        <v>0.167</v>
      </c>
    </row>
    <row r="1360" ht="15.75" customHeight="1">
      <c r="A1360" s="4" t="s">
        <v>3892</v>
      </c>
      <c r="B1360" s="4" t="s">
        <v>3893</v>
      </c>
      <c r="C1360" s="4">
        <v>130395.0</v>
      </c>
      <c r="D1360" s="4" t="str">
        <f>HubVN_ID</f>
        <v>LECVNHĐ</v>
      </c>
      <c r="E1360" s="4">
        <v>4.0</v>
      </c>
      <c r="F1360" s="4">
        <v>2.0</v>
      </c>
      <c r="G1360" s="5" t="s">
        <v>3894</v>
      </c>
      <c r="H1360" s="4" t="s">
        <v>32</v>
      </c>
      <c r="I1360" s="6">
        <v>279500.0</v>
      </c>
      <c r="J1360" s="7">
        <v>44646.65277777778</v>
      </c>
      <c r="K1360" s="8">
        <v>44654.69305555556</v>
      </c>
      <c r="L1360" s="7">
        <v>44654.76736111111</v>
      </c>
      <c r="M1360" s="4"/>
      <c r="N1360" s="9" t="s">
        <v>33</v>
      </c>
      <c r="O1360" s="4">
        <v>0.0</v>
      </c>
      <c r="P1360" s="4" t="s">
        <v>40</v>
      </c>
      <c r="Q1360" s="10">
        <v>1.0</v>
      </c>
      <c r="R1360" s="11">
        <f>Enduser_Deliverytime-Order_Create_Time</f>
        <v>8.114583333</v>
      </c>
      <c r="S1360" s="11">
        <f>Enduser_Plan_Deliverytime-Order_Create_Time</f>
        <v>8.040277778</v>
      </c>
      <c r="T1360" s="11">
        <f>Enduser_Deliverytime-HubVN_Pickup_Time</f>
        <v>0.1430555556</v>
      </c>
      <c r="U1360" s="12">
        <f>HubVN_Receiving_Time-HubCN_Pickup_Time</f>
        <v>3.503472222</v>
      </c>
      <c r="V1360" s="12">
        <f>Plan_HubVN_Receiving_Time-Plan_HubCN_Pickup_Time</f>
        <v>3.002777778</v>
      </c>
      <c r="W1360" s="4" t="s">
        <v>137</v>
      </c>
      <c r="X1360" s="13" t="str">
        <f>IF(LEFT(Khu_Vực,4)="Quận","Quận","Huyện")</f>
        <v>Quận</v>
      </c>
      <c r="Y1360" s="13" t="str">
        <f>IFS(Grossweight&lt;=1,"A",AND(1&lt;Grossweight,Grossweight&lt;=2),"B",AND(2&lt;Grossweight,Grossweight&lt;=3),"C",AND(3&lt;Grossweight,Grossweight&lt;=4),"D",Grossweight&gt;=4,"E")</f>
        <v>B</v>
      </c>
      <c r="Z136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40000</v>
      </c>
      <c r="AA1360"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36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22000</v>
      </c>
      <c r="AC1360" s="14">
        <f>IF(Carrier_2="ECLogistics",0.167,IF(Carrier_2="LogExpress",0.139,0.104))</f>
        <v>0.104</v>
      </c>
    </row>
    <row r="1361" ht="15.75" customHeight="1">
      <c r="A1361" s="15" t="s">
        <v>3895</v>
      </c>
      <c r="B1361" s="15" t="s">
        <v>3062</v>
      </c>
      <c r="C1361" s="15">
        <v>130002.0</v>
      </c>
      <c r="D1361" s="15" t="str">
        <f>HubVN_ID</f>
        <v>LECVNTL</v>
      </c>
      <c r="E1361" s="15">
        <v>1.0</v>
      </c>
      <c r="F1361" s="15">
        <v>3.0</v>
      </c>
      <c r="G1361" s="16" t="s">
        <v>3896</v>
      </c>
      <c r="H1361" s="15" t="s">
        <v>32</v>
      </c>
      <c r="I1361" s="17">
        <v>29500.0</v>
      </c>
      <c r="J1361" s="18">
        <v>44648.34444444445</v>
      </c>
      <c r="K1361" s="19">
        <v>44653.663194444445</v>
      </c>
      <c r="L1361" s="18">
        <v>44654.85486111111</v>
      </c>
      <c r="M1361" s="15"/>
      <c r="N1361" s="21" t="s">
        <v>33</v>
      </c>
      <c r="O1361" s="15">
        <v>0.0</v>
      </c>
      <c r="P1361" s="15" t="s">
        <v>34</v>
      </c>
      <c r="Q1361" s="22">
        <v>2.0</v>
      </c>
      <c r="R1361" s="23">
        <f>Enduser_Deliverytime-Order_Create_Time</f>
        <v>6.510416667</v>
      </c>
      <c r="S1361" s="23">
        <f>Enduser_Plan_Deliverytime-Order_Create_Time</f>
        <v>5.31875</v>
      </c>
      <c r="T1361" s="23">
        <f>Enduser_Deliverytime-HubVN_Pickup_Time</f>
        <v>0.2465277778</v>
      </c>
      <c r="U1361" s="24">
        <f>HubVN_Receiving_Time-HubCN_Pickup_Time</f>
        <v>1.838888889</v>
      </c>
      <c r="V1361" s="24">
        <f>Plan_HubVN_Receiving_Time-Plan_HubCN_Pickup_Time</f>
        <v>3.004166667</v>
      </c>
      <c r="W1361" s="15" t="s">
        <v>49</v>
      </c>
      <c r="X1361" s="25" t="str">
        <f>IF(LEFT(Khu_Vực,4)="Quận","Quận","Huyện")</f>
        <v>Quận</v>
      </c>
      <c r="Y1361" s="25" t="str">
        <f>IFS(Grossweight&lt;=1,"A",AND(1&lt;Grossweight,Grossweight&lt;=2),"B",AND(2&lt;Grossweight,Grossweight&lt;=3),"C",AND(3&lt;Grossweight,Grossweight&lt;=4),"D",Grossweight&gt;=4,"E")</f>
        <v>C</v>
      </c>
      <c r="Z136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30000</v>
      </c>
      <c r="AA136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36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30000</v>
      </c>
      <c r="AC1361" s="26">
        <f>IF(Carrier_2="ECLogistics",0.167,IF(Carrier_2="LogExpress",0.139,0.104))</f>
        <v>0.167</v>
      </c>
    </row>
    <row r="1362" ht="15.75" customHeight="1">
      <c r="A1362" s="4" t="s">
        <v>3897</v>
      </c>
      <c r="B1362" s="4" t="s">
        <v>3898</v>
      </c>
      <c r="C1362" s="4">
        <v>130328.0</v>
      </c>
      <c r="D1362" s="4" t="str">
        <f>HubVN_ID</f>
        <v>LECVNLB</v>
      </c>
      <c r="E1362" s="4">
        <v>1.0</v>
      </c>
      <c r="F1362" s="4">
        <v>1.4</v>
      </c>
      <c r="G1362" s="5" t="s">
        <v>3899</v>
      </c>
      <c r="H1362" s="4" t="s">
        <v>53</v>
      </c>
      <c r="I1362" s="6">
        <v>0.0</v>
      </c>
      <c r="J1362" s="7">
        <v>44648.899305555555</v>
      </c>
      <c r="K1362" s="8">
        <v>44653.490277777775</v>
      </c>
      <c r="L1362" s="7">
        <v>44653.73402777778</v>
      </c>
      <c r="M1362" s="4"/>
      <c r="N1362" s="9" t="s">
        <v>33</v>
      </c>
      <c r="O1362" s="4">
        <v>0.0</v>
      </c>
      <c r="P1362" s="4" t="s">
        <v>64</v>
      </c>
      <c r="Q1362" s="10">
        <v>3.0</v>
      </c>
      <c r="R1362" s="11">
        <f>Enduser_Deliverytime-Order_Create_Time</f>
        <v>4.834722222</v>
      </c>
      <c r="S1362" s="11">
        <f>Enduser_Plan_Deliverytime-Order_Create_Time</f>
        <v>4.590972222</v>
      </c>
      <c r="T1362" s="11">
        <f>Enduser_Deliverytime-HubVN_Pickup_Time</f>
        <v>0.1215277778</v>
      </c>
      <c r="U1362" s="12">
        <f>HubVN_Receiving_Time-HubCN_Pickup_Time</f>
        <v>4.001388889</v>
      </c>
      <c r="V1362" s="12">
        <f>Plan_HubVN_Receiving_Time-Plan_HubCN_Pickup_Time</f>
        <v>3.005555556</v>
      </c>
      <c r="W1362" s="4" t="s">
        <v>787</v>
      </c>
      <c r="X1362" s="13" t="str">
        <f>IF(LEFT(Khu_Vực,4)="Quận","Quận","Huyện")</f>
        <v>Huyện</v>
      </c>
      <c r="Y1362" s="13" t="str">
        <f>IFS(Grossweight&lt;=1,"A",AND(1&lt;Grossweight,Grossweight&lt;=2),"B",AND(2&lt;Grossweight,Grossweight&lt;=3),"C",AND(3&lt;Grossweight,Grossweight&lt;=4),"D",Grossweight&gt;=4,"E")</f>
        <v>B</v>
      </c>
      <c r="Z136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15400</v>
      </c>
      <c r="AA1362"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36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14000</v>
      </c>
      <c r="AC1362" s="14">
        <f>IF(Carrier_2="ECLogistics",0.167,IF(Carrier_2="LogExpress",0.139,0.104))</f>
        <v>0.167</v>
      </c>
    </row>
    <row r="1363" ht="15.75" customHeight="1">
      <c r="A1363" s="15" t="s">
        <v>3900</v>
      </c>
      <c r="B1363" s="15" t="s">
        <v>3901</v>
      </c>
      <c r="C1363" s="15">
        <v>130369.0</v>
      </c>
      <c r="D1363" s="15" t="str">
        <f>HubVN_ID</f>
        <v>LECVNLB</v>
      </c>
      <c r="E1363" s="15">
        <v>1.0</v>
      </c>
      <c r="F1363" s="15">
        <v>1.2</v>
      </c>
      <c r="G1363" s="16" t="s">
        <v>3902</v>
      </c>
      <c r="H1363" s="15" t="s">
        <v>32</v>
      </c>
      <c r="I1363" s="17">
        <v>41999.0</v>
      </c>
      <c r="J1363" s="18">
        <v>44645.384722222225</v>
      </c>
      <c r="K1363" s="19">
        <v>44652.64722222222</v>
      </c>
      <c r="L1363" s="18">
        <v>44652.74375</v>
      </c>
      <c r="M1363" s="15"/>
      <c r="N1363" s="21" t="s">
        <v>33</v>
      </c>
      <c r="O1363" s="15">
        <v>0.0</v>
      </c>
      <c r="P1363" s="15" t="s">
        <v>64</v>
      </c>
      <c r="Q1363" s="22">
        <v>1.0</v>
      </c>
      <c r="R1363" s="23">
        <f>Enduser_Deliverytime-Order_Create_Time</f>
        <v>7.359027778</v>
      </c>
      <c r="S1363" s="23">
        <f>Enduser_Plan_Deliverytime-Order_Create_Time</f>
        <v>7.2625</v>
      </c>
      <c r="T1363" s="23">
        <f>Enduser_Deliverytime-HubVN_Pickup_Time</f>
        <v>0.1631944444</v>
      </c>
      <c r="U1363" s="24">
        <f>HubVN_Receiving_Time-HubCN_Pickup_Time</f>
        <v>3.003472222</v>
      </c>
      <c r="V1363" s="24">
        <f>Plan_HubVN_Receiving_Time-Plan_HubCN_Pickup_Time</f>
        <v>3.50625</v>
      </c>
      <c r="W1363" s="15" t="s">
        <v>93</v>
      </c>
      <c r="X1363" s="25" t="str">
        <f>IF(LEFT(Khu_Vực,4)="Quận","Quận","Huyện")</f>
        <v>Quận</v>
      </c>
      <c r="Y1363" s="25" t="str">
        <f>IFS(Grossweight&lt;=1,"A",AND(1&lt;Grossweight,Grossweight&lt;=2),"B",AND(2&lt;Grossweight,Grossweight&lt;=3),"C",AND(3&lt;Grossweight,Grossweight&lt;=4),"D",Grossweight&gt;=4,"E")</f>
        <v>B</v>
      </c>
      <c r="Z136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13200</v>
      </c>
      <c r="AA1363"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36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13200</v>
      </c>
      <c r="AC1363" s="26">
        <f>IF(Carrier_2="ECLogistics",0.167,IF(Carrier_2="LogExpress",0.139,0.104))</f>
        <v>0.104</v>
      </c>
    </row>
    <row r="1364" ht="15.75" customHeight="1">
      <c r="A1364" s="4" t="s">
        <v>3903</v>
      </c>
      <c r="B1364" s="4" t="s">
        <v>3904</v>
      </c>
      <c r="C1364" s="4">
        <v>130212.0</v>
      </c>
      <c r="D1364" s="4" t="str">
        <f>HubVN_ID</f>
        <v>LECVNLB</v>
      </c>
      <c r="E1364" s="4">
        <v>3.0</v>
      </c>
      <c r="F1364" s="4">
        <v>1.5</v>
      </c>
      <c r="G1364" s="5" t="s">
        <v>3905</v>
      </c>
      <c r="H1364" s="4" t="s">
        <v>53</v>
      </c>
      <c r="I1364" s="6">
        <v>0.0</v>
      </c>
      <c r="J1364" s="7">
        <v>44649.8375</v>
      </c>
      <c r="K1364" s="8">
        <v>44655.41388888889</v>
      </c>
      <c r="L1364" s="7">
        <v>44655.73333333333</v>
      </c>
      <c r="M1364" s="4"/>
      <c r="N1364" s="9" t="s">
        <v>33</v>
      </c>
      <c r="O1364" s="4">
        <v>0.0</v>
      </c>
      <c r="P1364" s="4" t="s">
        <v>64</v>
      </c>
      <c r="Q1364" s="10">
        <v>3.0</v>
      </c>
      <c r="R1364" s="11">
        <f>Enduser_Deliverytime-Order_Create_Time</f>
        <v>5.895833333</v>
      </c>
      <c r="S1364" s="11">
        <f>Enduser_Plan_Deliverytime-Order_Create_Time</f>
        <v>5.576388889</v>
      </c>
      <c r="T1364" s="11">
        <f>Enduser_Deliverytime-HubVN_Pickup_Time</f>
        <v>0.1201388889</v>
      </c>
      <c r="U1364" s="12">
        <f>HubVN_Receiving_Time-HubCN_Pickup_Time</f>
        <v>3.005555556</v>
      </c>
      <c r="V1364" s="12">
        <f>Plan_HubVN_Receiving_Time-Plan_HubCN_Pickup_Time</f>
        <v>3.002083333</v>
      </c>
      <c r="W1364" s="4" t="s">
        <v>97</v>
      </c>
      <c r="X1364" s="13" t="str">
        <f>IF(LEFT(Khu_Vực,4)="Quận","Quận","Huyện")</f>
        <v>Quận</v>
      </c>
      <c r="Y1364" s="13" t="str">
        <f>IFS(Grossweight&lt;=1,"A",AND(1&lt;Grossweight,Grossweight&lt;=2),"B",AND(2&lt;Grossweight,Grossweight&lt;=3),"C",AND(3&lt;Grossweight,Grossweight&lt;=4),"D",Grossweight&gt;=4,"E")</f>
        <v>B</v>
      </c>
      <c r="Z136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16500</v>
      </c>
      <c r="AA1364"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36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16500</v>
      </c>
      <c r="AC1364" s="14">
        <f>IF(Carrier_2="ECLogistics",0.167,IF(Carrier_2="LogExpress",0.139,0.104))</f>
        <v>0.104</v>
      </c>
    </row>
    <row r="1365" ht="15.75" customHeight="1">
      <c r="A1365" s="15" t="s">
        <v>3906</v>
      </c>
      <c r="B1365" s="15" t="s">
        <v>3907</v>
      </c>
      <c r="C1365" s="15">
        <v>130448.0</v>
      </c>
      <c r="D1365" s="15" t="str">
        <f>HubVN_ID</f>
        <v>LECVNLB</v>
      </c>
      <c r="E1365" s="15">
        <v>1.0</v>
      </c>
      <c r="F1365" s="15">
        <v>1.2</v>
      </c>
      <c r="G1365" s="16" t="s">
        <v>3908</v>
      </c>
      <c r="H1365" s="15" t="s">
        <v>32</v>
      </c>
      <c r="I1365" s="17">
        <v>102800.0</v>
      </c>
      <c r="J1365" s="18">
        <v>44645.822916666664</v>
      </c>
      <c r="K1365" s="19">
        <v>44652.67361111111</v>
      </c>
      <c r="L1365" s="18">
        <v>44652.71805555555</v>
      </c>
      <c r="M1365" s="15"/>
      <c r="N1365" s="21" t="s">
        <v>33</v>
      </c>
      <c r="O1365" s="15">
        <v>0.0</v>
      </c>
      <c r="P1365" s="15" t="s">
        <v>64</v>
      </c>
      <c r="Q1365" s="22">
        <v>2.0</v>
      </c>
      <c r="R1365" s="23">
        <f>Enduser_Deliverytime-Order_Create_Time</f>
        <v>6.895138889</v>
      </c>
      <c r="S1365" s="23">
        <f>Enduser_Plan_Deliverytime-Order_Create_Time</f>
        <v>6.850694444</v>
      </c>
      <c r="T1365" s="23">
        <f>Enduser_Deliverytime-HubVN_Pickup_Time</f>
        <v>0.1611111111</v>
      </c>
      <c r="U1365" s="24">
        <f>HubVN_Receiving_Time-HubCN_Pickup_Time</f>
        <v>3.004166667</v>
      </c>
      <c r="V1365" s="24">
        <f>Plan_HubVN_Receiving_Time-Plan_HubCN_Pickup_Time</f>
        <v>2.00625</v>
      </c>
      <c r="W1365" s="15" t="s">
        <v>120</v>
      </c>
      <c r="X1365" s="25" t="str">
        <f>IF(LEFT(Khu_Vực,4)="Quận","Quận","Huyện")</f>
        <v>Quận</v>
      </c>
      <c r="Y1365" s="25" t="str">
        <f>IFS(Grossweight&lt;=1,"A",AND(1&lt;Grossweight,Grossweight&lt;=2),"B",AND(2&lt;Grossweight,Grossweight&lt;=3),"C",AND(3&lt;Grossweight,Grossweight&lt;=4),"D",Grossweight&gt;=4,"E")</f>
        <v>B</v>
      </c>
      <c r="Z136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13200</v>
      </c>
      <c r="AA1365"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36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13200</v>
      </c>
      <c r="AC1365" s="26">
        <f>IF(Carrier_2="ECLogistics",0.167,IF(Carrier_2="LogExpress",0.139,0.104))</f>
        <v>0.104</v>
      </c>
    </row>
    <row r="1366" ht="15.75" customHeight="1">
      <c r="A1366" s="4" t="s">
        <v>3909</v>
      </c>
      <c r="B1366" s="4" t="s">
        <v>590</v>
      </c>
      <c r="C1366" s="4">
        <v>130042.0</v>
      </c>
      <c r="D1366" s="4" t="str">
        <f>HubVN_ID</f>
        <v>LECVNLB</v>
      </c>
      <c r="E1366" s="4">
        <v>4.0</v>
      </c>
      <c r="F1366" s="4">
        <v>1.7</v>
      </c>
      <c r="G1366" s="5" t="s">
        <v>3910</v>
      </c>
      <c r="H1366" s="4" t="s">
        <v>32</v>
      </c>
      <c r="I1366" s="6">
        <v>192500.0</v>
      </c>
      <c r="J1366" s="7">
        <v>44648.39236111111</v>
      </c>
      <c r="K1366" s="8">
        <v>44653.65625</v>
      </c>
      <c r="L1366" s="7">
        <v>44654.470138888886</v>
      </c>
      <c r="M1366" s="4"/>
      <c r="N1366" s="9" t="s">
        <v>33</v>
      </c>
      <c r="O1366" s="4">
        <v>0.0</v>
      </c>
      <c r="P1366" s="4" t="s">
        <v>40</v>
      </c>
      <c r="Q1366" s="10">
        <v>3.0</v>
      </c>
      <c r="R1366" s="11">
        <f>Enduser_Deliverytime-Order_Create_Time</f>
        <v>6.077777778</v>
      </c>
      <c r="S1366" s="11">
        <f>Enduser_Plan_Deliverytime-Order_Create_Time</f>
        <v>5.263888889</v>
      </c>
      <c r="T1366" s="11">
        <f>Enduser_Deliverytime-HubVN_Pickup_Time</f>
        <v>0.1208333333</v>
      </c>
      <c r="U1366" s="12">
        <f>HubVN_Receiving_Time-HubCN_Pickup_Time</f>
        <v>4.004861111</v>
      </c>
      <c r="V1366" s="12">
        <f>Plan_HubVN_Receiving_Time-Plan_HubCN_Pickup_Time</f>
        <v>1.500694444</v>
      </c>
      <c r="W1366" s="4" t="s">
        <v>57</v>
      </c>
      <c r="X1366" s="13" t="str">
        <f>IF(LEFT(Khu_Vực,4)="Quận","Quận","Huyện")</f>
        <v>Quận</v>
      </c>
      <c r="Y1366" s="13" t="str">
        <f>IFS(Grossweight&lt;=1,"A",AND(1&lt;Grossweight,Grossweight&lt;=2),"B",AND(2&lt;Grossweight,Grossweight&lt;=3),"C",AND(3&lt;Grossweight,Grossweight&lt;=4),"D",Grossweight&gt;=4,"E")</f>
        <v>B</v>
      </c>
      <c r="Z136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34000</v>
      </c>
      <c r="AA1366"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36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18700</v>
      </c>
      <c r="AC1366" s="14">
        <f>IF(Carrier_2="ECLogistics",0.167,IF(Carrier_2="LogExpress",0.139,0.104))</f>
        <v>0.104</v>
      </c>
    </row>
    <row r="1367" ht="15.75" customHeight="1">
      <c r="A1367" s="15" t="s">
        <v>3911</v>
      </c>
      <c r="B1367" s="15" t="s">
        <v>3912</v>
      </c>
      <c r="C1367" s="15">
        <v>130100.0</v>
      </c>
      <c r="D1367" s="15" t="str">
        <f>HubVN_ID</f>
        <v>LECVNLB</v>
      </c>
      <c r="E1367" s="15">
        <v>3.0</v>
      </c>
      <c r="F1367" s="15">
        <v>1.4</v>
      </c>
      <c r="G1367" s="16" t="s">
        <v>3913</v>
      </c>
      <c r="H1367" s="15" t="s">
        <v>53</v>
      </c>
      <c r="I1367" s="17">
        <v>0.0</v>
      </c>
      <c r="J1367" s="18">
        <v>44645.85277777778</v>
      </c>
      <c r="K1367" s="19">
        <v>44651.65555555555</v>
      </c>
      <c r="L1367" s="18">
        <v>44652.8625</v>
      </c>
      <c r="M1367" s="15"/>
      <c r="N1367" s="21" t="s">
        <v>33</v>
      </c>
      <c r="O1367" s="15">
        <v>0.0</v>
      </c>
      <c r="P1367" s="15" t="s">
        <v>34</v>
      </c>
      <c r="Q1367" s="22">
        <v>1.0</v>
      </c>
      <c r="R1367" s="23">
        <f>Enduser_Deliverytime-Order_Create_Time</f>
        <v>7.009722222</v>
      </c>
      <c r="S1367" s="23">
        <f>Enduser_Plan_Deliverytime-Order_Create_Time</f>
        <v>5.802777778</v>
      </c>
      <c r="T1367" s="23">
        <f>Enduser_Deliverytime-HubVN_Pickup_Time</f>
        <v>0.2444444444</v>
      </c>
      <c r="U1367" s="24">
        <f>HubVN_Receiving_Time-HubCN_Pickup_Time</f>
        <v>2.501388889</v>
      </c>
      <c r="V1367" s="24">
        <f>Plan_HubVN_Receiving_Time-Plan_HubCN_Pickup_Time</f>
        <v>2.001388889</v>
      </c>
      <c r="W1367" s="15" t="s">
        <v>97</v>
      </c>
      <c r="X1367" s="25" t="str">
        <f>IF(LEFT(Khu_Vực,4)="Quận","Quận","Huyện")</f>
        <v>Quận</v>
      </c>
      <c r="Y1367" s="25" t="str">
        <f>IFS(Grossweight&lt;=1,"A",AND(1&lt;Grossweight,Grossweight&lt;=2),"B",AND(2&lt;Grossweight,Grossweight&lt;=3),"C",AND(3&lt;Grossweight,Grossweight&lt;=4),"D",Grossweight&gt;=4,"E")</f>
        <v>B</v>
      </c>
      <c r="Z136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14000</v>
      </c>
      <c r="AA1367"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36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15400</v>
      </c>
      <c r="AC1367" s="26">
        <f>IF(Carrier_2="ECLogistics",0.167,IF(Carrier_2="LogExpress",0.139,0.104))</f>
        <v>0.104</v>
      </c>
    </row>
    <row r="1368" ht="15.75" customHeight="1">
      <c r="A1368" s="4" t="s">
        <v>3914</v>
      </c>
      <c r="B1368" s="4" t="s">
        <v>3915</v>
      </c>
      <c r="C1368" s="4">
        <v>130421.0</v>
      </c>
      <c r="D1368" s="4" t="str">
        <f>HubVN_ID</f>
        <v>LECVNLB</v>
      </c>
      <c r="E1368" s="4">
        <v>5.0</v>
      </c>
      <c r="F1368" s="4">
        <v>1.9</v>
      </c>
      <c r="G1368" s="5" t="s">
        <v>3916</v>
      </c>
      <c r="H1368" s="4" t="s">
        <v>32</v>
      </c>
      <c r="I1368" s="6">
        <v>248000.0</v>
      </c>
      <c r="J1368" s="7">
        <v>44648.59861111111</v>
      </c>
      <c r="K1368" s="8">
        <v>44654.40138888889</v>
      </c>
      <c r="L1368" s="7">
        <v>44655.43472222222</v>
      </c>
      <c r="M1368" s="4"/>
      <c r="N1368" s="9" t="s">
        <v>33</v>
      </c>
      <c r="O1368" s="4">
        <v>0.0</v>
      </c>
      <c r="P1368" s="4" t="s">
        <v>64</v>
      </c>
      <c r="Q1368" s="10">
        <v>4.0</v>
      </c>
      <c r="R1368" s="11">
        <f>Enduser_Deliverytime-Order_Create_Time</f>
        <v>6.836111111</v>
      </c>
      <c r="S1368" s="11">
        <f>Enduser_Plan_Deliverytime-Order_Create_Time</f>
        <v>5.802777778</v>
      </c>
      <c r="T1368" s="11">
        <f>Enduser_Deliverytime-HubVN_Pickup_Time</f>
        <v>0.07847222222</v>
      </c>
      <c r="U1368" s="12">
        <f>HubVN_Receiving_Time-HubCN_Pickup_Time</f>
        <v>5.002083333</v>
      </c>
      <c r="V1368" s="12">
        <f>Plan_HubVN_Receiving_Time-Plan_HubCN_Pickup_Time</f>
        <v>1.502083333</v>
      </c>
      <c r="W1368" s="4" t="s">
        <v>57</v>
      </c>
      <c r="X1368" s="13" t="str">
        <f>IF(LEFT(Khu_Vực,4)="Quận","Quận","Huyện")</f>
        <v>Quận</v>
      </c>
      <c r="Y1368" s="13" t="str">
        <f>IFS(Grossweight&lt;=1,"A",AND(1&lt;Grossweight,Grossweight&lt;=2),"B",AND(2&lt;Grossweight,Grossweight&lt;=3),"C",AND(3&lt;Grossweight,Grossweight&lt;=4),"D",Grossweight&gt;=4,"E")</f>
        <v>B</v>
      </c>
      <c r="Z136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20900</v>
      </c>
      <c r="AA1368"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36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20900</v>
      </c>
      <c r="AC1368" s="14">
        <f>IF(Carrier_2="ECLogistics",0.167,IF(Carrier_2="LogExpress",0.139,0.104))</f>
        <v>0.104</v>
      </c>
    </row>
    <row r="1369" ht="15.75" customHeight="1">
      <c r="A1369" s="15" t="s">
        <v>3917</v>
      </c>
      <c r="B1369" s="15" t="s">
        <v>590</v>
      </c>
      <c r="C1369" s="15">
        <v>130449.0</v>
      </c>
      <c r="D1369" s="15" t="str">
        <f>HubVN_ID</f>
        <v>LECVNLB</v>
      </c>
      <c r="E1369" s="15">
        <v>5.0</v>
      </c>
      <c r="F1369" s="15">
        <v>1.0</v>
      </c>
      <c r="G1369" s="16" t="s">
        <v>3918</v>
      </c>
      <c r="H1369" s="15" t="s">
        <v>32</v>
      </c>
      <c r="I1369" s="17">
        <v>322000.0</v>
      </c>
      <c r="J1369" s="18">
        <v>44650.35555555556</v>
      </c>
      <c r="K1369" s="19">
        <v>44655.76527777778</v>
      </c>
      <c r="L1369" s="18">
        <v>44655.72708333333</v>
      </c>
      <c r="M1369" s="15"/>
      <c r="N1369" s="21" t="s">
        <v>33</v>
      </c>
      <c r="O1369" s="15">
        <v>0.0</v>
      </c>
      <c r="P1369" s="15" t="s">
        <v>34</v>
      </c>
      <c r="Q1369" s="22">
        <v>3.0</v>
      </c>
      <c r="R1369" s="23">
        <f>Enduser_Deliverytime-Order_Create_Time</f>
        <v>5.371527778</v>
      </c>
      <c r="S1369" s="23">
        <f>Enduser_Plan_Deliverytime-Order_Create_Time</f>
        <v>5.409722222</v>
      </c>
      <c r="T1369" s="23">
        <f>Enduser_Deliverytime-HubVN_Pickup_Time</f>
        <v>0.07708333333</v>
      </c>
      <c r="U1369" s="24">
        <f>HubVN_Receiving_Time-HubCN_Pickup_Time</f>
        <v>3.004861111</v>
      </c>
      <c r="V1369" s="24">
        <f>Plan_HubVN_Receiving_Time-Plan_HubCN_Pickup_Time</f>
        <v>3.00625</v>
      </c>
      <c r="W1369" s="15" t="s">
        <v>679</v>
      </c>
      <c r="X1369" s="25" t="str">
        <f>IF(LEFT(Khu_Vực,4)="Quận","Quận","Huyện")</f>
        <v>Huyện</v>
      </c>
      <c r="Y1369" s="25" t="str">
        <f>IFS(Grossweight&lt;=1,"A",AND(1&lt;Grossweight,Grossweight&lt;=2),"B",AND(2&lt;Grossweight,Grossweight&lt;=3),"C",AND(3&lt;Grossweight,Grossweight&lt;=4),"D",Grossweight&gt;=4,"E")</f>
        <v>A</v>
      </c>
      <c r="Z136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10000</v>
      </c>
      <c r="AA136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36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10000</v>
      </c>
      <c r="AC1369" s="26">
        <f>IF(Carrier_2="ECLogistics",0.167,IF(Carrier_2="LogExpress",0.139,0.104))</f>
        <v>0.167</v>
      </c>
    </row>
    <row r="1370" ht="15.75" customHeight="1">
      <c r="A1370" s="4" t="s">
        <v>3919</v>
      </c>
      <c r="B1370" s="4" t="s">
        <v>3920</v>
      </c>
      <c r="C1370" s="4">
        <v>130460.0</v>
      </c>
      <c r="D1370" s="4" t="str">
        <f>HubVN_ID</f>
        <v>LECVNLB</v>
      </c>
      <c r="E1370" s="4">
        <v>5.0</v>
      </c>
      <c r="F1370" s="4">
        <v>3.4</v>
      </c>
      <c r="G1370" s="5" t="s">
        <v>3921</v>
      </c>
      <c r="H1370" s="4" t="s">
        <v>53</v>
      </c>
      <c r="I1370" s="6">
        <v>0.0</v>
      </c>
      <c r="J1370" s="7">
        <v>44649.62152777778</v>
      </c>
      <c r="K1370" s="8">
        <v>44654.42847222222</v>
      </c>
      <c r="L1370" s="7">
        <v>44655.49722222222</v>
      </c>
      <c r="M1370" s="4"/>
      <c r="N1370" s="9" t="s">
        <v>33</v>
      </c>
      <c r="O1370" s="4">
        <v>0.0</v>
      </c>
      <c r="P1370" s="4" t="s">
        <v>40</v>
      </c>
      <c r="Q1370" s="10">
        <v>3.0</v>
      </c>
      <c r="R1370" s="11">
        <f>Enduser_Deliverytime-Order_Create_Time</f>
        <v>5.875694444</v>
      </c>
      <c r="S1370" s="11">
        <f>Enduser_Plan_Deliverytime-Order_Create_Time</f>
        <v>4.806944444</v>
      </c>
      <c r="T1370" s="11">
        <f>Enduser_Deliverytime-HubVN_Pickup_Time</f>
        <v>0.09861111111</v>
      </c>
      <c r="U1370" s="12">
        <f>HubVN_Receiving_Time-HubCN_Pickup_Time</f>
        <v>5.002777778</v>
      </c>
      <c r="V1370" s="12">
        <f>Plan_HubVN_Receiving_Time-Plan_HubCN_Pickup_Time</f>
        <v>3.005555556</v>
      </c>
      <c r="W1370" s="4" t="s">
        <v>97</v>
      </c>
      <c r="X1370" s="13" t="str">
        <f>IF(LEFT(Khu_Vực,4)="Quận","Quận","Huyện")</f>
        <v>Quận</v>
      </c>
      <c r="Y1370" s="13" t="str">
        <f>IFS(Grossweight&lt;=1,"A",AND(1&lt;Grossweight,Grossweight&lt;=2),"B",AND(2&lt;Grossweight,Grossweight&lt;=3),"C",AND(3&lt;Grossweight,Grossweight&lt;=4),"D",Grossweight&gt;=4,"E")</f>
        <v>D</v>
      </c>
      <c r="Z137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61000</v>
      </c>
      <c r="AA137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37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34000</v>
      </c>
      <c r="AC1370" s="14">
        <f>IF(Carrier_2="ECLogistics",0.167,IF(Carrier_2="LogExpress",0.139,0.104))</f>
        <v>0.167</v>
      </c>
    </row>
    <row r="1371" ht="15.75" customHeight="1">
      <c r="A1371" s="15" t="s">
        <v>3922</v>
      </c>
      <c r="B1371" s="15" t="s">
        <v>3923</v>
      </c>
      <c r="C1371" s="15">
        <v>130327.0</v>
      </c>
      <c r="D1371" s="15" t="str">
        <f>HubVN_ID</f>
        <v>LECVNTL</v>
      </c>
      <c r="E1371" s="15">
        <v>2.0</v>
      </c>
      <c r="F1371" s="15">
        <v>2.8</v>
      </c>
      <c r="G1371" s="16" t="s">
        <v>3924</v>
      </c>
      <c r="H1371" s="15" t="s">
        <v>32</v>
      </c>
      <c r="I1371" s="17">
        <v>938500.0</v>
      </c>
      <c r="J1371" s="18">
        <v>44647.180555555555</v>
      </c>
      <c r="K1371" s="19">
        <v>44653.654861111114</v>
      </c>
      <c r="L1371" s="18">
        <v>44654.73888888889</v>
      </c>
      <c r="M1371" s="15"/>
      <c r="N1371" s="21" t="s">
        <v>33</v>
      </c>
      <c r="O1371" s="15">
        <v>0.0</v>
      </c>
      <c r="P1371" s="15" t="s">
        <v>64</v>
      </c>
      <c r="Q1371" s="22">
        <v>1.0</v>
      </c>
      <c r="R1371" s="23">
        <f>Enduser_Deliverytime-Order_Create_Time</f>
        <v>7.558333333</v>
      </c>
      <c r="S1371" s="23">
        <f>Enduser_Plan_Deliverytime-Order_Create_Time</f>
        <v>6.474305556</v>
      </c>
      <c r="T1371" s="23">
        <f>Enduser_Deliverytime-HubVN_Pickup_Time</f>
        <v>0.1243055556</v>
      </c>
      <c r="U1371" s="24">
        <f>HubVN_Receiving_Time-HubCN_Pickup_Time</f>
        <v>3.505555556</v>
      </c>
      <c r="V1371" s="24">
        <f>Plan_HubVN_Receiving_Time-Plan_HubCN_Pickup_Time</f>
        <v>3.504861111</v>
      </c>
      <c r="W1371" s="15" t="s">
        <v>41</v>
      </c>
      <c r="X1371" s="25" t="str">
        <f>IF(LEFT(Khu_Vực,4)="Quận","Quận","Huyện")</f>
        <v>Huyện</v>
      </c>
      <c r="Y1371" s="25" t="str">
        <f>IFS(Grossweight&lt;=1,"A",AND(1&lt;Grossweight,Grossweight&lt;=2),"B",AND(2&lt;Grossweight,Grossweight&lt;=3),"C",AND(3&lt;Grossweight,Grossweight&lt;=4),"D",Grossweight&gt;=4,"E")</f>
        <v>C</v>
      </c>
      <c r="Z137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62800</v>
      </c>
      <c r="AA137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37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28000</v>
      </c>
      <c r="AC1371" s="26">
        <f>IF(Carrier_2="ECLogistics",0.167,IF(Carrier_2="LogExpress",0.139,0.104))</f>
        <v>0.167</v>
      </c>
    </row>
    <row r="1372" ht="15.75" customHeight="1">
      <c r="A1372" s="4" t="s">
        <v>3925</v>
      </c>
      <c r="B1372" s="4" t="s">
        <v>3926</v>
      </c>
      <c r="C1372" s="4">
        <v>130163.0</v>
      </c>
      <c r="D1372" s="4" t="str">
        <f>HubVN_ID</f>
        <v>LECVNLB</v>
      </c>
      <c r="E1372" s="4">
        <v>1.0</v>
      </c>
      <c r="F1372" s="4">
        <v>1.7</v>
      </c>
      <c r="G1372" s="5" t="s">
        <v>3927</v>
      </c>
      <c r="H1372" s="4" t="s">
        <v>32</v>
      </c>
      <c r="I1372" s="6">
        <v>118600.0</v>
      </c>
      <c r="J1372" s="7">
        <v>44648.31458333333</v>
      </c>
      <c r="K1372" s="8">
        <v>44653.41805555556</v>
      </c>
      <c r="L1372" s="7">
        <v>44653.75486111111</v>
      </c>
      <c r="M1372" s="4"/>
      <c r="N1372" s="9" t="s">
        <v>33</v>
      </c>
      <c r="O1372" s="4">
        <v>0.0</v>
      </c>
      <c r="P1372" s="4" t="s">
        <v>40</v>
      </c>
      <c r="Q1372" s="10">
        <v>3.0</v>
      </c>
      <c r="R1372" s="11">
        <f>Enduser_Deliverytime-Order_Create_Time</f>
        <v>5.440277778</v>
      </c>
      <c r="S1372" s="11">
        <f>Enduser_Plan_Deliverytime-Order_Create_Time</f>
        <v>5.103472222</v>
      </c>
      <c r="T1372" s="11">
        <f>Enduser_Deliverytime-HubVN_Pickup_Time</f>
        <v>0.1430555556</v>
      </c>
      <c r="U1372" s="12">
        <f>HubVN_Receiving_Time-HubCN_Pickup_Time</f>
        <v>3.504861111</v>
      </c>
      <c r="V1372" s="12">
        <f>Plan_HubVN_Receiving_Time-Plan_HubCN_Pickup_Time</f>
        <v>2.00625</v>
      </c>
      <c r="W1372" s="4" t="s">
        <v>93</v>
      </c>
      <c r="X1372" s="13" t="str">
        <f>IF(LEFT(Khu_Vực,4)="Quận","Quận","Huyện")</f>
        <v>Quận</v>
      </c>
      <c r="Y1372" s="13" t="str">
        <f>IFS(Grossweight&lt;=1,"A",AND(1&lt;Grossweight,Grossweight&lt;=2),"B",AND(2&lt;Grossweight,Grossweight&lt;=3),"C",AND(3&lt;Grossweight,Grossweight&lt;=4),"D",Grossweight&gt;=4,"E")</f>
        <v>B</v>
      </c>
      <c r="Z137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34000</v>
      </c>
      <c r="AA1372"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37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18700</v>
      </c>
      <c r="AC1372" s="14">
        <f>IF(Carrier_2="ECLogistics",0.167,IF(Carrier_2="LogExpress",0.139,0.104))</f>
        <v>0.104</v>
      </c>
    </row>
    <row r="1373" ht="15.75" customHeight="1">
      <c r="A1373" s="15" t="s">
        <v>3928</v>
      </c>
      <c r="B1373" s="15" t="s">
        <v>3215</v>
      </c>
      <c r="C1373" s="15">
        <v>130383.0</v>
      </c>
      <c r="D1373" s="15" t="str">
        <f>HubVN_ID</f>
        <v>LECVNLB</v>
      </c>
      <c r="E1373" s="15">
        <v>1.0</v>
      </c>
      <c r="F1373" s="15">
        <v>1.6</v>
      </c>
      <c r="G1373" s="16" t="s">
        <v>3929</v>
      </c>
      <c r="H1373" s="15" t="s">
        <v>32</v>
      </c>
      <c r="I1373" s="17">
        <v>289500.0</v>
      </c>
      <c r="J1373" s="18">
        <v>44650.35555555556</v>
      </c>
      <c r="K1373" s="19">
        <v>44655.67916666667</v>
      </c>
      <c r="L1373" s="18">
        <v>44655.80902777778</v>
      </c>
      <c r="M1373" s="15"/>
      <c r="N1373" s="21" t="s">
        <v>33</v>
      </c>
      <c r="O1373" s="15">
        <v>0.0</v>
      </c>
      <c r="P1373" s="15" t="s">
        <v>40</v>
      </c>
      <c r="Q1373" s="22">
        <v>3.0</v>
      </c>
      <c r="R1373" s="23">
        <f>Enduser_Deliverytime-Order_Create_Time</f>
        <v>5.453472222</v>
      </c>
      <c r="S1373" s="23">
        <f>Enduser_Plan_Deliverytime-Order_Create_Time</f>
        <v>5.323611111</v>
      </c>
      <c r="T1373" s="23">
        <f>Enduser_Deliverytime-HubVN_Pickup_Time</f>
        <v>0.1694444445</v>
      </c>
      <c r="U1373" s="24">
        <f>HubVN_Receiving_Time-HubCN_Pickup_Time</f>
        <v>3.005555556</v>
      </c>
      <c r="V1373" s="24">
        <f>Plan_HubVN_Receiving_Time-Plan_HubCN_Pickup_Time</f>
        <v>1.504166667</v>
      </c>
      <c r="W1373" s="15" t="s">
        <v>124</v>
      </c>
      <c r="X1373" s="25" t="str">
        <f>IF(LEFT(Khu_Vực,4)="Quận","Quận","Huyện")</f>
        <v>Quận</v>
      </c>
      <c r="Y1373" s="25" t="str">
        <f>IFS(Grossweight&lt;=1,"A",AND(1&lt;Grossweight,Grossweight&lt;=2),"B",AND(2&lt;Grossweight,Grossweight&lt;=3),"C",AND(3&lt;Grossweight,Grossweight&lt;=4),"D",Grossweight&gt;=4,"E")</f>
        <v>B</v>
      </c>
      <c r="Z137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32000</v>
      </c>
      <c r="AA1373"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37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17600</v>
      </c>
      <c r="AC1373" s="26">
        <f>IF(Carrier_2="ECLogistics",0.167,IF(Carrier_2="LogExpress",0.139,0.104))</f>
        <v>0.104</v>
      </c>
    </row>
    <row r="1374" ht="15.75" customHeight="1">
      <c r="A1374" s="4" t="s">
        <v>3930</v>
      </c>
      <c r="B1374" s="4" t="s">
        <v>3931</v>
      </c>
      <c r="C1374" s="4">
        <v>130411.0</v>
      </c>
      <c r="D1374" s="4" t="str">
        <f>HubVN_ID</f>
        <v>LECVNLB</v>
      </c>
      <c r="E1374" s="4">
        <v>3.0</v>
      </c>
      <c r="F1374" s="4">
        <v>1.2</v>
      </c>
      <c r="G1374" s="5" t="s">
        <v>3932</v>
      </c>
      <c r="H1374" s="4" t="s">
        <v>32</v>
      </c>
      <c r="I1374" s="6">
        <v>319531.0</v>
      </c>
      <c r="J1374" s="7">
        <v>44648.83888888889</v>
      </c>
      <c r="K1374" s="8">
        <v>44652.720138888886</v>
      </c>
      <c r="L1374" s="7">
        <v>44653.870833333334</v>
      </c>
      <c r="M1374" s="4"/>
      <c r="N1374" s="9" t="s">
        <v>33</v>
      </c>
      <c r="O1374" s="4">
        <v>0.0</v>
      </c>
      <c r="P1374" s="4" t="s">
        <v>34</v>
      </c>
      <c r="Q1374" s="10">
        <v>3.0</v>
      </c>
      <c r="R1374" s="11">
        <f>Enduser_Deliverytime-Order_Create_Time</f>
        <v>5.031944444</v>
      </c>
      <c r="S1374" s="11">
        <f>Enduser_Plan_Deliverytime-Order_Create_Time</f>
        <v>3.88125</v>
      </c>
      <c r="T1374" s="11">
        <f>Enduser_Deliverytime-HubVN_Pickup_Time</f>
        <v>0.2465277778</v>
      </c>
      <c r="U1374" s="12">
        <f>HubVN_Receiving_Time-HubCN_Pickup_Time</f>
        <v>4.003472222</v>
      </c>
      <c r="V1374" s="12">
        <f>Plan_HubVN_Receiving_Time-Plan_HubCN_Pickup_Time</f>
        <v>3.000694444</v>
      </c>
      <c r="W1374" s="4" t="s">
        <v>787</v>
      </c>
      <c r="X1374" s="13" t="str">
        <f>IF(LEFT(Khu_Vực,4)="Quận","Quận","Huyện")</f>
        <v>Huyện</v>
      </c>
      <c r="Y1374" s="13" t="str">
        <f>IFS(Grossweight&lt;=1,"A",AND(1&lt;Grossweight,Grossweight&lt;=2),"B",AND(2&lt;Grossweight,Grossweight&lt;=3),"C",AND(3&lt;Grossweight,Grossweight&lt;=4),"D",Grossweight&gt;=4,"E")</f>
        <v>B</v>
      </c>
      <c r="Z137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12000</v>
      </c>
      <c r="AA137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37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12000</v>
      </c>
      <c r="AC1374" s="14">
        <f>IF(Carrier_2="ECLogistics",0.167,IF(Carrier_2="LogExpress",0.139,0.104))</f>
        <v>0.167</v>
      </c>
    </row>
    <row r="1375" ht="15.75" customHeight="1">
      <c r="A1375" s="15" t="s">
        <v>3933</v>
      </c>
      <c r="B1375" s="15" t="s">
        <v>3934</v>
      </c>
      <c r="C1375" s="15">
        <v>130395.0</v>
      </c>
      <c r="D1375" s="15" t="str">
        <f>HubVN_ID</f>
        <v>LECVNLB</v>
      </c>
      <c r="E1375" s="15">
        <v>2.0</v>
      </c>
      <c r="F1375" s="15">
        <v>3.4</v>
      </c>
      <c r="G1375" s="16" t="s">
        <v>3935</v>
      </c>
      <c r="H1375" s="15" t="s">
        <v>32</v>
      </c>
      <c r="I1375" s="17">
        <v>106000.0</v>
      </c>
      <c r="J1375" s="18">
        <v>44646.589583333334</v>
      </c>
      <c r="K1375" s="19">
        <v>44651.65833333333</v>
      </c>
      <c r="L1375" s="18">
        <v>44652.59930555556</v>
      </c>
      <c r="M1375" s="15"/>
      <c r="N1375" s="21" t="s">
        <v>33</v>
      </c>
      <c r="O1375" s="15">
        <v>0.0</v>
      </c>
      <c r="P1375" s="15" t="s">
        <v>34</v>
      </c>
      <c r="Q1375" s="22">
        <v>2.0</v>
      </c>
      <c r="R1375" s="23">
        <f>Enduser_Deliverytime-Order_Create_Time</f>
        <v>6.009722222</v>
      </c>
      <c r="S1375" s="23">
        <f>Enduser_Plan_Deliverytime-Order_Create_Time</f>
        <v>5.06875</v>
      </c>
      <c r="T1375" s="23">
        <f>Enduser_Deliverytime-HubVN_Pickup_Time</f>
        <v>0.2069444444</v>
      </c>
      <c r="U1375" s="24">
        <f>HubVN_Receiving_Time-HubCN_Pickup_Time</f>
        <v>5.005555556</v>
      </c>
      <c r="V1375" s="24">
        <f>Plan_HubVN_Receiving_Time-Plan_HubCN_Pickup_Time</f>
        <v>1.504166667</v>
      </c>
      <c r="W1375" s="15" t="s">
        <v>57</v>
      </c>
      <c r="X1375" s="25" t="str">
        <f>IF(LEFT(Khu_Vực,4)="Quận","Quận","Huyện")</f>
        <v>Quận</v>
      </c>
      <c r="Y1375" s="25" t="str">
        <f>IFS(Grossweight&lt;=1,"A",AND(1&lt;Grossweight,Grossweight&lt;=2),"B",AND(2&lt;Grossweight,Grossweight&lt;=3),"C",AND(3&lt;Grossweight,Grossweight&lt;=4),"D",Grossweight&gt;=4,"E")</f>
        <v>D</v>
      </c>
      <c r="Z137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34000</v>
      </c>
      <c r="AA137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37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34000</v>
      </c>
      <c r="AC1375" s="26">
        <f>IF(Carrier_2="ECLogistics",0.167,IF(Carrier_2="LogExpress",0.139,0.104))</f>
        <v>0.167</v>
      </c>
    </row>
    <row r="1376" ht="15.75" customHeight="1">
      <c r="A1376" s="4" t="s">
        <v>3936</v>
      </c>
      <c r="B1376" s="4" t="s">
        <v>3937</v>
      </c>
      <c r="C1376" s="4">
        <v>130453.0</v>
      </c>
      <c r="D1376" s="4" t="str">
        <f>HubVN_ID</f>
        <v>LECVNLB</v>
      </c>
      <c r="E1376" s="4">
        <v>2.0</v>
      </c>
      <c r="F1376" s="4">
        <v>1.1</v>
      </c>
      <c r="G1376" s="5" t="s">
        <v>3938</v>
      </c>
      <c r="H1376" s="4" t="s">
        <v>32</v>
      </c>
      <c r="I1376" s="6">
        <v>13500.0</v>
      </c>
      <c r="J1376" s="7">
        <v>44647.277083333334</v>
      </c>
      <c r="K1376" s="8">
        <v>44652.48055555556</v>
      </c>
      <c r="L1376" s="7">
        <v>44653.5375</v>
      </c>
      <c r="M1376" s="4"/>
      <c r="N1376" s="9" t="s">
        <v>33</v>
      </c>
      <c r="O1376" s="4">
        <v>0.0</v>
      </c>
      <c r="P1376" s="4" t="s">
        <v>34</v>
      </c>
      <c r="Q1376" s="10">
        <v>2.0</v>
      </c>
      <c r="R1376" s="11">
        <f>Enduser_Deliverytime-Order_Create_Time</f>
        <v>6.260416667</v>
      </c>
      <c r="S1376" s="11">
        <f>Enduser_Plan_Deliverytime-Order_Create_Time</f>
        <v>5.203472222</v>
      </c>
      <c r="T1376" s="11">
        <f>Enduser_Deliverytime-HubVN_Pickup_Time</f>
        <v>0.1638888889</v>
      </c>
      <c r="U1376" s="12">
        <f>HubVN_Receiving_Time-HubCN_Pickup_Time</f>
        <v>3.004861111</v>
      </c>
      <c r="V1376" s="12">
        <f>Plan_HubVN_Receiving_Time-Plan_HubCN_Pickup_Time</f>
        <v>3.504166667</v>
      </c>
      <c r="W1376" s="4" t="s">
        <v>787</v>
      </c>
      <c r="X1376" s="13" t="str">
        <f>IF(LEFT(Khu_Vực,4)="Quận","Quận","Huyện")</f>
        <v>Huyện</v>
      </c>
      <c r="Y1376" s="13" t="str">
        <f>IFS(Grossweight&lt;=1,"A",AND(1&lt;Grossweight,Grossweight&lt;=2),"B",AND(2&lt;Grossweight,Grossweight&lt;=3),"C",AND(3&lt;Grossweight,Grossweight&lt;=4),"D",Grossweight&gt;=4,"E")</f>
        <v>B</v>
      </c>
      <c r="Z137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11000</v>
      </c>
      <c r="AA137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37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11000</v>
      </c>
      <c r="AC1376" s="14">
        <f>IF(Carrier_2="ECLogistics",0.167,IF(Carrier_2="LogExpress",0.139,0.104))</f>
        <v>0.167</v>
      </c>
    </row>
    <row r="1377" ht="15.75" customHeight="1">
      <c r="A1377" s="15" t="s">
        <v>3939</v>
      </c>
      <c r="B1377" s="15" t="s">
        <v>3940</v>
      </c>
      <c r="C1377" s="15">
        <v>130346.0</v>
      </c>
      <c r="D1377" s="15" t="str">
        <f>HubVN_ID</f>
        <v>LECVNTL</v>
      </c>
      <c r="E1377" s="15">
        <v>1.0</v>
      </c>
      <c r="F1377" s="15">
        <v>2.8</v>
      </c>
      <c r="G1377" s="16" t="s">
        <v>3941</v>
      </c>
      <c r="H1377" s="15" t="s">
        <v>32</v>
      </c>
      <c r="I1377" s="17">
        <v>54300.0</v>
      </c>
      <c r="J1377" s="18">
        <v>44648.85555555556</v>
      </c>
      <c r="K1377" s="19">
        <v>44653.65</v>
      </c>
      <c r="L1377" s="18">
        <v>44653.748611111114</v>
      </c>
      <c r="M1377" s="15"/>
      <c r="N1377" s="21" t="s">
        <v>33</v>
      </c>
      <c r="O1377" s="15">
        <v>0.0</v>
      </c>
      <c r="P1377" s="15" t="s">
        <v>40</v>
      </c>
      <c r="Q1377" s="22">
        <v>3.0</v>
      </c>
      <c r="R1377" s="23">
        <f>Enduser_Deliverytime-Order_Create_Time</f>
        <v>4.893055556</v>
      </c>
      <c r="S1377" s="23">
        <f>Enduser_Plan_Deliverytime-Order_Create_Time</f>
        <v>4.794444444</v>
      </c>
      <c r="T1377" s="23">
        <f>Enduser_Deliverytime-HubVN_Pickup_Time</f>
        <v>0.1430555556</v>
      </c>
      <c r="U1377" s="24">
        <f>HubVN_Receiving_Time-HubCN_Pickup_Time</f>
        <v>4.00625</v>
      </c>
      <c r="V1377" s="24">
        <f>Plan_HubVN_Receiving_Time-Plan_HubCN_Pickup_Time</f>
        <v>1.504861111</v>
      </c>
      <c r="W1377" s="15" t="s">
        <v>49</v>
      </c>
      <c r="X1377" s="25" t="str">
        <f>IF(LEFT(Khu_Vực,4)="Quận","Quận","Huyện")</f>
        <v>Quận</v>
      </c>
      <c r="Y1377" s="25" t="str">
        <f>IFS(Grossweight&lt;=1,"A",AND(1&lt;Grossweight,Grossweight&lt;=2),"B",AND(2&lt;Grossweight,Grossweight&lt;=3),"C",AND(3&lt;Grossweight,Grossweight&lt;=4),"D",Grossweight&gt;=4,"E")</f>
        <v>C</v>
      </c>
      <c r="Z137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56000</v>
      </c>
      <c r="AA1377"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37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28000</v>
      </c>
      <c r="AC1377" s="26">
        <f>IF(Carrier_2="ECLogistics",0.167,IF(Carrier_2="LogExpress",0.139,0.104))</f>
        <v>0.167</v>
      </c>
    </row>
    <row r="1378" ht="15.75" customHeight="1">
      <c r="A1378" s="4" t="s">
        <v>3942</v>
      </c>
      <c r="B1378" s="4" t="s">
        <v>3943</v>
      </c>
      <c r="C1378" s="4">
        <v>130337.0</v>
      </c>
      <c r="D1378" s="4" t="str">
        <f>HubVN_ID</f>
        <v>LECVNHĐ</v>
      </c>
      <c r="E1378" s="4">
        <v>4.0</v>
      </c>
      <c r="F1378" s="4">
        <v>4.8</v>
      </c>
      <c r="G1378" s="5" t="s">
        <v>3944</v>
      </c>
      <c r="H1378" s="4" t="s">
        <v>53</v>
      </c>
      <c r="I1378" s="6">
        <v>0.0</v>
      </c>
      <c r="J1378" s="7">
        <v>44647.27013888889</v>
      </c>
      <c r="K1378" s="8">
        <v>44652.43194444444</v>
      </c>
      <c r="L1378" s="7">
        <v>44653.592361111114</v>
      </c>
      <c r="M1378" s="4"/>
      <c r="N1378" s="9" t="s">
        <v>33</v>
      </c>
      <c r="O1378" s="4">
        <v>0.0</v>
      </c>
      <c r="P1378" s="4" t="s">
        <v>34</v>
      </c>
      <c r="Q1378" s="10">
        <v>2.0</v>
      </c>
      <c r="R1378" s="11">
        <f>Enduser_Deliverytime-Order_Create_Time</f>
        <v>6.322222222</v>
      </c>
      <c r="S1378" s="11">
        <f>Enduser_Plan_Deliverytime-Order_Create_Time</f>
        <v>5.161805556</v>
      </c>
      <c r="T1378" s="11">
        <f>Enduser_Deliverytime-HubVN_Pickup_Time</f>
        <v>0.2020833333</v>
      </c>
      <c r="U1378" s="12">
        <f>HubVN_Receiving_Time-HubCN_Pickup_Time</f>
        <v>3.003472222</v>
      </c>
      <c r="V1378" s="12">
        <f>Plan_HubVN_Receiving_Time-Plan_HubCN_Pickup_Time</f>
        <v>3.502083333</v>
      </c>
      <c r="W1378" s="4" t="s">
        <v>137</v>
      </c>
      <c r="X1378" s="13" t="str">
        <f>IF(LEFT(Khu_Vực,4)="Quận","Quận","Huyện")</f>
        <v>Quận</v>
      </c>
      <c r="Y1378" s="13" t="str">
        <f>IFS(Grossweight&lt;=1,"A",AND(1&lt;Grossweight,Grossweight&lt;=2),"B",AND(2&lt;Grossweight,Grossweight&lt;=3),"C",AND(3&lt;Grossweight,Grossweight&lt;=4),"D",Grossweight&gt;=4,"E")</f>
        <v>E</v>
      </c>
      <c r="Z137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48000</v>
      </c>
      <c r="AA137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37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48000</v>
      </c>
      <c r="AC1378" s="14">
        <f>IF(Carrier_2="ECLogistics",0.167,IF(Carrier_2="LogExpress",0.139,0.104))</f>
        <v>0.167</v>
      </c>
    </row>
    <row r="1379" ht="15.75" customHeight="1">
      <c r="A1379" s="15" t="s">
        <v>3945</v>
      </c>
      <c r="B1379" s="15" t="s">
        <v>3946</v>
      </c>
      <c r="C1379" s="15">
        <v>130388.0</v>
      </c>
      <c r="D1379" s="15" t="str">
        <f>HubVN_ID</f>
        <v>LECVNLB</v>
      </c>
      <c r="E1379" s="15">
        <v>3.0</v>
      </c>
      <c r="F1379" s="15">
        <v>2.0</v>
      </c>
      <c r="G1379" s="16" t="s">
        <v>3947</v>
      </c>
      <c r="H1379" s="15" t="s">
        <v>32</v>
      </c>
      <c r="I1379" s="17">
        <v>30400.0</v>
      </c>
      <c r="J1379" s="18">
        <v>44647.70347222222</v>
      </c>
      <c r="K1379" s="19">
        <v>44653.65555555555</v>
      </c>
      <c r="L1379" s="18">
        <v>44654.4625</v>
      </c>
      <c r="M1379" s="15"/>
      <c r="N1379" s="21" t="s">
        <v>33</v>
      </c>
      <c r="O1379" s="15">
        <v>0.0</v>
      </c>
      <c r="P1379" s="15" t="s">
        <v>40</v>
      </c>
      <c r="Q1379" s="22">
        <v>2.0</v>
      </c>
      <c r="R1379" s="23">
        <f>Enduser_Deliverytime-Order_Create_Time</f>
        <v>6.759027778</v>
      </c>
      <c r="S1379" s="23">
        <f>Enduser_Plan_Deliverytime-Order_Create_Time</f>
        <v>5.952083333</v>
      </c>
      <c r="T1379" s="23">
        <f>Enduser_Deliverytime-HubVN_Pickup_Time</f>
        <v>0.1236111111</v>
      </c>
      <c r="U1379" s="24">
        <f>HubVN_Receiving_Time-HubCN_Pickup_Time</f>
        <v>4.00625</v>
      </c>
      <c r="V1379" s="24">
        <f>Plan_HubVN_Receiving_Time-Plan_HubCN_Pickup_Time</f>
        <v>3.002777778</v>
      </c>
      <c r="W1379" s="15" t="s">
        <v>120</v>
      </c>
      <c r="X1379" s="25" t="str">
        <f>IF(LEFT(Khu_Vực,4)="Quận","Quận","Huyện")</f>
        <v>Quận</v>
      </c>
      <c r="Y1379" s="25" t="str">
        <f>IFS(Grossweight&lt;=1,"A",AND(1&lt;Grossweight,Grossweight&lt;=2),"B",AND(2&lt;Grossweight,Grossweight&lt;=3),"C",AND(3&lt;Grossweight,Grossweight&lt;=4),"D",Grossweight&gt;=4,"E")</f>
        <v>B</v>
      </c>
      <c r="Z137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40000</v>
      </c>
      <c r="AA1379"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37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22000</v>
      </c>
      <c r="AC1379" s="26">
        <f>IF(Carrier_2="ECLogistics",0.167,IF(Carrier_2="LogExpress",0.139,0.104))</f>
        <v>0.104</v>
      </c>
    </row>
    <row r="1380" ht="15.75" customHeight="1">
      <c r="A1380" s="4" t="s">
        <v>3948</v>
      </c>
      <c r="B1380" s="4" t="s">
        <v>3949</v>
      </c>
      <c r="C1380" s="4">
        <v>130042.0</v>
      </c>
      <c r="D1380" s="4" t="str">
        <f>HubVN_ID</f>
        <v>LECVNHĐ</v>
      </c>
      <c r="E1380" s="4">
        <v>3.0</v>
      </c>
      <c r="F1380" s="4">
        <v>2.0</v>
      </c>
      <c r="G1380" s="5" t="s">
        <v>3950</v>
      </c>
      <c r="H1380" s="4" t="s">
        <v>53</v>
      </c>
      <c r="I1380" s="6">
        <v>0.0</v>
      </c>
      <c r="J1380" s="7">
        <v>44646.61944444444</v>
      </c>
      <c r="K1380" s="8">
        <v>44651.42222222222</v>
      </c>
      <c r="L1380" s="7">
        <v>44652.53611111111</v>
      </c>
      <c r="M1380" s="4"/>
      <c r="N1380" s="9" t="s">
        <v>33</v>
      </c>
      <c r="O1380" s="4">
        <v>0.0</v>
      </c>
      <c r="P1380" s="4" t="s">
        <v>34</v>
      </c>
      <c r="Q1380" s="10">
        <v>3.0</v>
      </c>
      <c r="R1380" s="11">
        <f>Enduser_Deliverytime-Order_Create_Time</f>
        <v>5.916666667</v>
      </c>
      <c r="S1380" s="11">
        <f>Enduser_Plan_Deliverytime-Order_Create_Time</f>
        <v>4.802777778</v>
      </c>
      <c r="T1380" s="11">
        <f>Enduser_Deliverytime-HubVN_Pickup_Time</f>
        <v>0.1625</v>
      </c>
      <c r="U1380" s="12">
        <f>HubVN_Receiving_Time-HubCN_Pickup_Time</f>
        <v>3.002777778</v>
      </c>
      <c r="V1380" s="12">
        <f>Plan_HubVN_Receiving_Time-Plan_HubCN_Pickup_Time</f>
        <v>3.500694444</v>
      </c>
      <c r="W1380" s="4" t="s">
        <v>45</v>
      </c>
      <c r="X1380" s="13" t="str">
        <f>IF(LEFT(Khu_Vực,4)="Quận","Quận","Huyện")</f>
        <v>Quận</v>
      </c>
      <c r="Y1380" s="13" t="str">
        <f>IFS(Grossweight&lt;=1,"A",AND(1&lt;Grossweight,Grossweight&lt;=2),"B",AND(2&lt;Grossweight,Grossweight&lt;=3),"C",AND(3&lt;Grossweight,Grossweight&lt;=4),"D",Grossweight&gt;=4,"E")</f>
        <v>B</v>
      </c>
      <c r="Z138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20000</v>
      </c>
      <c r="AA1380"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38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22000</v>
      </c>
      <c r="AC1380" s="14">
        <f>IF(Carrier_2="ECLogistics",0.167,IF(Carrier_2="LogExpress",0.139,0.104))</f>
        <v>0.104</v>
      </c>
    </row>
    <row r="1381" ht="15.75" customHeight="1">
      <c r="A1381" s="15" t="s">
        <v>3951</v>
      </c>
      <c r="B1381" s="15" t="s">
        <v>3952</v>
      </c>
      <c r="C1381" s="15">
        <v>130400.0</v>
      </c>
      <c r="D1381" s="15" t="str">
        <f>HubVN_ID</f>
        <v>LECVNLB</v>
      </c>
      <c r="E1381" s="15">
        <v>2.0</v>
      </c>
      <c r="F1381" s="15">
        <v>2.0</v>
      </c>
      <c r="G1381" s="16" t="s">
        <v>3953</v>
      </c>
      <c r="H1381" s="15" t="s">
        <v>32</v>
      </c>
      <c r="I1381" s="17">
        <v>45499.0</v>
      </c>
      <c r="J1381" s="18">
        <v>44645.12847222222</v>
      </c>
      <c r="K1381" s="19">
        <v>44651.66180555556</v>
      </c>
      <c r="L1381" s="18">
        <v>44652.60972222222</v>
      </c>
      <c r="M1381" s="15"/>
      <c r="N1381" s="21" t="s">
        <v>33</v>
      </c>
      <c r="O1381" s="15">
        <v>0.0</v>
      </c>
      <c r="P1381" s="15" t="s">
        <v>34</v>
      </c>
      <c r="Q1381" s="22">
        <v>3.0</v>
      </c>
      <c r="R1381" s="23">
        <f>Enduser_Deliverytime-Order_Create_Time</f>
        <v>7.48125</v>
      </c>
      <c r="S1381" s="23">
        <f>Enduser_Plan_Deliverytime-Order_Create_Time</f>
        <v>6.533333333</v>
      </c>
      <c r="T1381" s="23">
        <f>Enduser_Deliverytime-HubVN_Pickup_Time</f>
        <v>0.2034722222</v>
      </c>
      <c r="U1381" s="24">
        <f>HubVN_Receiving_Time-HubCN_Pickup_Time</f>
        <v>5.004166667</v>
      </c>
      <c r="V1381" s="24">
        <f>Plan_HubVN_Receiving_Time-Plan_HubCN_Pickup_Time</f>
        <v>2.004861111</v>
      </c>
      <c r="W1381" s="15" t="s">
        <v>124</v>
      </c>
      <c r="X1381" s="25" t="str">
        <f>IF(LEFT(Khu_Vực,4)="Quận","Quận","Huyện")</f>
        <v>Quận</v>
      </c>
      <c r="Y1381" s="25" t="str">
        <f>IFS(Grossweight&lt;=1,"A",AND(1&lt;Grossweight,Grossweight&lt;=2),"B",AND(2&lt;Grossweight,Grossweight&lt;=3),"C",AND(3&lt;Grossweight,Grossweight&lt;=4),"D",Grossweight&gt;=4,"E")</f>
        <v>B</v>
      </c>
      <c r="Z138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20000</v>
      </c>
      <c r="AA1381"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38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22000</v>
      </c>
      <c r="AC1381" s="26">
        <f>IF(Carrier_2="ECLogistics",0.167,IF(Carrier_2="LogExpress",0.139,0.104))</f>
        <v>0.104</v>
      </c>
    </row>
    <row r="1382" ht="15.75" customHeight="1">
      <c r="A1382" s="4" t="s">
        <v>3954</v>
      </c>
      <c r="B1382" s="4" t="s">
        <v>3955</v>
      </c>
      <c r="C1382" s="4">
        <v>130327.0</v>
      </c>
      <c r="D1382" s="4" t="str">
        <f>HubVN_ID</f>
        <v>LECVNHĐ</v>
      </c>
      <c r="E1382" s="4">
        <v>1.0</v>
      </c>
      <c r="F1382" s="4">
        <v>1.9</v>
      </c>
      <c r="G1382" s="5" t="s">
        <v>3956</v>
      </c>
      <c r="H1382" s="4" t="s">
        <v>32</v>
      </c>
      <c r="I1382" s="6">
        <v>150000.0</v>
      </c>
      <c r="J1382" s="7">
        <v>44647.275</v>
      </c>
      <c r="K1382" s="8">
        <v>44652.42638888889</v>
      </c>
      <c r="L1382" s="7">
        <v>44653.48819444444</v>
      </c>
      <c r="M1382" s="4"/>
      <c r="N1382" s="9" t="s">
        <v>33</v>
      </c>
      <c r="O1382" s="4">
        <v>0.0</v>
      </c>
      <c r="P1382" s="4" t="s">
        <v>40</v>
      </c>
      <c r="Q1382" s="10">
        <v>2.0</v>
      </c>
      <c r="R1382" s="11">
        <f>Enduser_Deliverytime-Order_Create_Time</f>
        <v>6.213194444</v>
      </c>
      <c r="S1382" s="11">
        <f>Enduser_Plan_Deliverytime-Order_Create_Time</f>
        <v>5.151388889</v>
      </c>
      <c r="T1382" s="11">
        <f>Enduser_Deliverytime-HubVN_Pickup_Time</f>
        <v>0.1201388889</v>
      </c>
      <c r="U1382" s="12">
        <f>HubVN_Receiving_Time-HubCN_Pickup_Time</f>
        <v>3.003472222</v>
      </c>
      <c r="V1382" s="12">
        <f>Plan_HubVN_Receiving_Time-Plan_HubCN_Pickup_Time</f>
        <v>2.005555556</v>
      </c>
      <c r="W1382" s="4" t="s">
        <v>45</v>
      </c>
      <c r="X1382" s="13" t="str">
        <f>IF(LEFT(Khu_Vực,4)="Quận","Quận","Huyện")</f>
        <v>Quận</v>
      </c>
      <c r="Y1382" s="13" t="str">
        <f>IFS(Grossweight&lt;=1,"A",AND(1&lt;Grossweight,Grossweight&lt;=2),"B",AND(2&lt;Grossweight,Grossweight&lt;=3),"C",AND(3&lt;Grossweight,Grossweight&lt;=4),"D",Grossweight&gt;=4,"E")</f>
        <v>B</v>
      </c>
      <c r="Z138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38000</v>
      </c>
      <c r="AA1382"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38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20900</v>
      </c>
      <c r="AC1382" s="14">
        <f>IF(Carrier_2="ECLogistics",0.167,IF(Carrier_2="LogExpress",0.139,0.104))</f>
        <v>0.104</v>
      </c>
    </row>
    <row r="1383" ht="15.75" customHeight="1">
      <c r="A1383" s="15" t="s">
        <v>3957</v>
      </c>
      <c r="B1383" s="15" t="s">
        <v>3958</v>
      </c>
      <c r="C1383" s="15">
        <v>130331.0</v>
      </c>
      <c r="D1383" s="15" t="str">
        <f>HubVN_ID</f>
        <v>LECVNTL</v>
      </c>
      <c r="E1383" s="15">
        <v>1.0</v>
      </c>
      <c r="F1383" s="15">
        <v>1.3</v>
      </c>
      <c r="G1383" s="16" t="s">
        <v>3959</v>
      </c>
      <c r="H1383" s="15" t="s">
        <v>32</v>
      </c>
      <c r="I1383" s="17">
        <v>168000.0</v>
      </c>
      <c r="J1383" s="18">
        <v>44648.73263888889</v>
      </c>
      <c r="K1383" s="19">
        <v>44653.657638888886</v>
      </c>
      <c r="L1383" s="18">
        <v>44654.708333333336</v>
      </c>
      <c r="M1383" s="15"/>
      <c r="N1383" s="21" t="s">
        <v>33</v>
      </c>
      <c r="O1383" s="15">
        <v>0.0</v>
      </c>
      <c r="P1383" s="15" t="s">
        <v>64</v>
      </c>
      <c r="Q1383" s="22">
        <v>3.0</v>
      </c>
      <c r="R1383" s="23">
        <f>Enduser_Deliverytime-Order_Create_Time</f>
        <v>5.975694444</v>
      </c>
      <c r="S1383" s="23">
        <f>Enduser_Plan_Deliverytime-Order_Create_Time</f>
        <v>4.925</v>
      </c>
      <c r="T1383" s="23">
        <f>Enduser_Deliverytime-HubVN_Pickup_Time</f>
        <v>0.07916666667</v>
      </c>
      <c r="U1383" s="24">
        <f>HubVN_Receiving_Time-HubCN_Pickup_Time</f>
        <v>3.500694444</v>
      </c>
      <c r="V1383" s="24">
        <f>Plan_HubVN_Receiving_Time-Plan_HubCN_Pickup_Time</f>
        <v>2.001388889</v>
      </c>
      <c r="W1383" s="15" t="s">
        <v>49</v>
      </c>
      <c r="X1383" s="25" t="str">
        <f>IF(LEFT(Khu_Vực,4)="Quận","Quận","Huyện")</f>
        <v>Quận</v>
      </c>
      <c r="Y1383" s="25" t="str">
        <f>IFS(Grossweight&lt;=1,"A",AND(1&lt;Grossweight,Grossweight&lt;=2),"B",AND(2&lt;Grossweight,Grossweight&lt;=3),"C",AND(3&lt;Grossweight,Grossweight&lt;=4),"D",Grossweight&gt;=4,"E")</f>
        <v>B</v>
      </c>
      <c r="Z138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14300</v>
      </c>
      <c r="AA1383"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38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14300</v>
      </c>
      <c r="AC1383" s="26">
        <f>IF(Carrier_2="ECLogistics",0.167,IF(Carrier_2="LogExpress",0.139,0.104))</f>
        <v>0.104</v>
      </c>
    </row>
    <row r="1384" ht="15.75" customHeight="1">
      <c r="A1384" s="4" t="s">
        <v>3960</v>
      </c>
      <c r="B1384" s="4" t="s">
        <v>3961</v>
      </c>
      <c r="C1384" s="4">
        <v>130158.0</v>
      </c>
      <c r="D1384" s="4" t="str">
        <f>HubVN_ID</f>
        <v>LECVNTL</v>
      </c>
      <c r="E1384" s="4">
        <v>1.0</v>
      </c>
      <c r="F1384" s="4">
        <v>2.4</v>
      </c>
      <c r="G1384" s="5" t="s">
        <v>3962</v>
      </c>
      <c r="H1384" s="4" t="s">
        <v>32</v>
      </c>
      <c r="I1384" s="6">
        <v>347000.0</v>
      </c>
      <c r="J1384" s="7">
        <v>44649.041666666664</v>
      </c>
      <c r="K1384" s="8">
        <v>44653.67152777778</v>
      </c>
      <c r="L1384" s="7">
        <v>44654.80902777778</v>
      </c>
      <c r="M1384" s="4"/>
      <c r="N1384" s="9" t="s">
        <v>33</v>
      </c>
      <c r="O1384" s="4">
        <v>0.0</v>
      </c>
      <c r="P1384" s="4" t="s">
        <v>40</v>
      </c>
      <c r="Q1384" s="10">
        <v>3.0</v>
      </c>
      <c r="R1384" s="11">
        <f>Enduser_Deliverytime-Order_Create_Time</f>
        <v>5.767361111</v>
      </c>
      <c r="S1384" s="11">
        <f>Enduser_Plan_Deliverytime-Order_Create_Time</f>
        <v>4.629861111</v>
      </c>
      <c r="T1384" s="11">
        <f>Enduser_Deliverytime-HubVN_Pickup_Time</f>
        <v>0.1729166667</v>
      </c>
      <c r="U1384" s="12">
        <f>HubVN_Receiving_Time-HubCN_Pickup_Time</f>
        <v>1.836805556</v>
      </c>
      <c r="V1384" s="12">
        <f>Plan_HubVN_Receiving_Time-Plan_HubCN_Pickup_Time</f>
        <v>1.505555556</v>
      </c>
      <c r="W1384" s="4" t="s">
        <v>622</v>
      </c>
      <c r="X1384" s="13" t="str">
        <f>IF(LEFT(Khu_Vực,4)="Quận","Quận","Huyện")</f>
        <v>Huyện</v>
      </c>
      <c r="Y1384" s="13" t="str">
        <f>IFS(Grossweight&lt;=1,"A",AND(1&lt;Grossweight,Grossweight&lt;=2),"B",AND(2&lt;Grossweight,Grossweight&lt;=3),"C",AND(3&lt;Grossweight,Grossweight&lt;=4),"D",Grossweight&gt;=4,"E")</f>
        <v>C</v>
      </c>
      <c r="Z138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60000</v>
      </c>
      <c r="AA138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38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24000</v>
      </c>
      <c r="AC1384" s="14">
        <f>IF(Carrier_2="ECLogistics",0.167,IF(Carrier_2="LogExpress",0.139,0.104))</f>
        <v>0.167</v>
      </c>
    </row>
    <row r="1385" ht="15.75" customHeight="1">
      <c r="A1385" s="15" t="s">
        <v>3963</v>
      </c>
      <c r="B1385" s="15" t="s">
        <v>3964</v>
      </c>
      <c r="C1385" s="15">
        <v>130024.0</v>
      </c>
      <c r="D1385" s="15" t="str">
        <f>HubVN_ID</f>
        <v>LECVNLB</v>
      </c>
      <c r="E1385" s="15">
        <v>5.0</v>
      </c>
      <c r="F1385" s="15">
        <v>3.7</v>
      </c>
      <c r="G1385" s="16" t="s">
        <v>3965</v>
      </c>
      <c r="H1385" s="15" t="s">
        <v>32</v>
      </c>
      <c r="I1385" s="17">
        <v>150000.0</v>
      </c>
      <c r="J1385" s="18">
        <v>44648.396527777775</v>
      </c>
      <c r="K1385" s="19">
        <v>44653.76666666667</v>
      </c>
      <c r="L1385" s="18">
        <v>44654.58194444444</v>
      </c>
      <c r="M1385" s="15"/>
      <c r="N1385" s="21" t="s">
        <v>33</v>
      </c>
      <c r="O1385" s="15">
        <v>0.0</v>
      </c>
      <c r="P1385" s="15" t="s">
        <v>34</v>
      </c>
      <c r="Q1385" s="22">
        <v>3.0</v>
      </c>
      <c r="R1385" s="23">
        <f>Enduser_Deliverytime-Order_Create_Time</f>
        <v>6.185416667</v>
      </c>
      <c r="S1385" s="23">
        <f>Enduser_Plan_Deliverytime-Order_Create_Time</f>
        <v>5.370138889</v>
      </c>
      <c r="T1385" s="23">
        <f>Enduser_Deliverytime-HubVN_Pickup_Time</f>
        <v>0.2041666667</v>
      </c>
      <c r="U1385" s="24">
        <f>HubVN_Receiving_Time-HubCN_Pickup_Time</f>
        <v>4.002083333</v>
      </c>
      <c r="V1385" s="24">
        <f>Plan_HubVN_Receiving_Time-Plan_HubCN_Pickup_Time</f>
        <v>2.001388889</v>
      </c>
      <c r="W1385" s="15" t="s">
        <v>679</v>
      </c>
      <c r="X1385" s="25" t="str">
        <f>IF(LEFT(Khu_Vực,4)="Quận","Quận","Huyện")</f>
        <v>Huyện</v>
      </c>
      <c r="Y1385" s="25" t="str">
        <f>IFS(Grossweight&lt;=1,"A",AND(1&lt;Grossweight,Grossweight&lt;=2),"B",AND(2&lt;Grossweight,Grossweight&lt;=3),"C",AND(3&lt;Grossweight,Grossweight&lt;=4),"D",Grossweight&gt;=4,"E")</f>
        <v>D</v>
      </c>
      <c r="Z138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37000</v>
      </c>
      <c r="AA138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38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37000</v>
      </c>
      <c r="AC1385" s="26">
        <f>IF(Carrier_2="ECLogistics",0.167,IF(Carrier_2="LogExpress",0.139,0.104))</f>
        <v>0.167</v>
      </c>
    </row>
    <row r="1386" ht="15.75" customHeight="1">
      <c r="A1386" s="4" t="s">
        <v>3966</v>
      </c>
      <c r="B1386" s="4" t="s">
        <v>3967</v>
      </c>
      <c r="C1386" s="4">
        <v>130447.0</v>
      </c>
      <c r="D1386" s="4" t="str">
        <f>HubVN_ID</f>
        <v>LECVNLB</v>
      </c>
      <c r="E1386" s="4">
        <v>4.0</v>
      </c>
      <c r="F1386" s="4">
        <v>1.1</v>
      </c>
      <c r="G1386" s="5" t="s">
        <v>3968</v>
      </c>
      <c r="H1386" s="4" t="s">
        <v>53</v>
      </c>
      <c r="I1386" s="6">
        <v>0.0</v>
      </c>
      <c r="J1386" s="7">
        <v>44646.600694444445</v>
      </c>
      <c r="K1386" s="8">
        <v>44651.42638888889</v>
      </c>
      <c r="L1386" s="7">
        <v>44652.615277777775</v>
      </c>
      <c r="M1386" s="4"/>
      <c r="N1386" s="9" t="s">
        <v>33</v>
      </c>
      <c r="O1386" s="4">
        <v>0.0</v>
      </c>
      <c r="P1386" s="4" t="s">
        <v>34</v>
      </c>
      <c r="Q1386" s="10">
        <v>2.0</v>
      </c>
      <c r="R1386" s="11">
        <f>Enduser_Deliverytime-Order_Create_Time</f>
        <v>6.014583333</v>
      </c>
      <c r="S1386" s="11">
        <f>Enduser_Plan_Deliverytime-Order_Create_Time</f>
        <v>4.825694444</v>
      </c>
      <c r="T1386" s="11">
        <f>Enduser_Deliverytime-HubVN_Pickup_Time</f>
        <v>0.2069444444</v>
      </c>
      <c r="U1386" s="12">
        <f>HubVN_Receiving_Time-HubCN_Pickup_Time</f>
        <v>5.000694444</v>
      </c>
      <c r="V1386" s="12">
        <f>Plan_HubVN_Receiving_Time-Plan_HubCN_Pickup_Time</f>
        <v>3.501388889</v>
      </c>
      <c r="W1386" s="4" t="s">
        <v>57</v>
      </c>
      <c r="X1386" s="13" t="str">
        <f>IF(LEFT(Khu_Vực,4)="Quận","Quận","Huyện")</f>
        <v>Quận</v>
      </c>
      <c r="Y1386" s="13" t="str">
        <f>IFS(Grossweight&lt;=1,"A",AND(1&lt;Grossweight,Grossweight&lt;=2),"B",AND(2&lt;Grossweight,Grossweight&lt;=3),"C",AND(3&lt;Grossweight,Grossweight&lt;=4),"D",Grossweight&gt;=4,"E")</f>
        <v>B</v>
      </c>
      <c r="Z138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11000</v>
      </c>
      <c r="AA1386"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38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12100</v>
      </c>
      <c r="AC1386" s="14">
        <f>IF(Carrier_2="ECLogistics",0.167,IF(Carrier_2="LogExpress",0.139,0.104))</f>
        <v>0.104</v>
      </c>
    </row>
    <row r="1387" ht="15.75" customHeight="1">
      <c r="A1387" s="15" t="s">
        <v>3969</v>
      </c>
      <c r="B1387" s="15" t="s">
        <v>3970</v>
      </c>
      <c r="C1387" s="15">
        <v>130421.0</v>
      </c>
      <c r="D1387" s="15" t="str">
        <f>HubVN_ID</f>
        <v>LECVNLB</v>
      </c>
      <c r="E1387" s="15">
        <v>4.0</v>
      </c>
      <c r="F1387" s="15">
        <v>0.3</v>
      </c>
      <c r="G1387" s="16" t="s">
        <v>3971</v>
      </c>
      <c r="H1387" s="15" t="s">
        <v>53</v>
      </c>
      <c r="I1387" s="17">
        <v>0.0</v>
      </c>
      <c r="J1387" s="18">
        <v>44647.72777777778</v>
      </c>
      <c r="K1387" s="19">
        <v>44653.660416666666</v>
      </c>
      <c r="L1387" s="18">
        <v>44654.48263888889</v>
      </c>
      <c r="M1387" s="15"/>
      <c r="N1387" s="21" t="s">
        <v>33</v>
      </c>
      <c r="O1387" s="15">
        <v>0.0</v>
      </c>
      <c r="P1387" s="15" t="s">
        <v>40</v>
      </c>
      <c r="Q1387" s="22">
        <v>2.0</v>
      </c>
      <c r="R1387" s="23">
        <f>Enduser_Deliverytime-Order_Create_Time</f>
        <v>6.754861111</v>
      </c>
      <c r="S1387" s="23">
        <f>Enduser_Plan_Deliverytime-Order_Create_Time</f>
        <v>5.932638889</v>
      </c>
      <c r="T1387" s="23">
        <f>Enduser_Deliverytime-HubVN_Pickup_Time</f>
        <v>0.1236111111</v>
      </c>
      <c r="U1387" s="24">
        <f>HubVN_Receiving_Time-HubCN_Pickup_Time</f>
        <v>4.004166667</v>
      </c>
      <c r="V1387" s="24">
        <f>Plan_HubVN_Receiving_Time-Plan_HubCN_Pickup_Time</f>
        <v>3.50625</v>
      </c>
      <c r="W1387" s="15" t="s">
        <v>97</v>
      </c>
      <c r="X1387" s="25" t="str">
        <f>IF(LEFT(Khu_Vực,4)="Quận","Quận","Huyện")</f>
        <v>Quận</v>
      </c>
      <c r="Y1387" s="25" t="str">
        <f>IFS(Grossweight&lt;=1,"A",AND(1&lt;Grossweight,Grossweight&lt;=2),"B",AND(2&lt;Grossweight,Grossweight&lt;=3),"C",AND(3&lt;Grossweight,Grossweight&lt;=4),"D",Grossweight&gt;=4,"E")</f>
        <v>A</v>
      </c>
      <c r="Z138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6000</v>
      </c>
      <c r="AA1387"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38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6000</v>
      </c>
      <c r="AC1387" s="26">
        <f>IF(Carrier_2="ECLogistics",0.167,IF(Carrier_2="LogExpress",0.139,0.104))</f>
        <v>0.139</v>
      </c>
    </row>
    <row r="1388" ht="15.75" customHeight="1">
      <c r="A1388" s="4" t="s">
        <v>3972</v>
      </c>
      <c r="B1388" s="4" t="s">
        <v>3973</v>
      </c>
      <c r="C1388" s="4">
        <v>130100.0</v>
      </c>
      <c r="D1388" s="4" t="str">
        <f>HubVN_ID</f>
        <v>LECVNTL</v>
      </c>
      <c r="E1388" s="4">
        <v>5.0</v>
      </c>
      <c r="F1388" s="4">
        <v>4.8</v>
      </c>
      <c r="G1388" s="5" t="s">
        <v>3974</v>
      </c>
      <c r="H1388" s="4" t="s">
        <v>32</v>
      </c>
      <c r="I1388" s="6">
        <v>229500.0</v>
      </c>
      <c r="J1388" s="7">
        <v>44649.447222222225</v>
      </c>
      <c r="K1388" s="8">
        <v>44653.39097222222</v>
      </c>
      <c r="L1388" s="7">
        <v>44654.6125</v>
      </c>
      <c r="M1388" s="4"/>
      <c r="N1388" s="9" t="s">
        <v>33</v>
      </c>
      <c r="O1388" s="4">
        <v>0.0</v>
      </c>
      <c r="P1388" s="4" t="s">
        <v>34</v>
      </c>
      <c r="Q1388" s="10">
        <v>3.0</v>
      </c>
      <c r="R1388" s="11">
        <f>Enduser_Deliverytime-Order_Create_Time</f>
        <v>5.165277778</v>
      </c>
      <c r="S1388" s="11">
        <f>Enduser_Plan_Deliverytime-Order_Create_Time</f>
        <v>3.94375</v>
      </c>
      <c r="T1388" s="11">
        <f>Enduser_Deliverytime-HubVN_Pickup_Time</f>
        <v>0.20625</v>
      </c>
      <c r="U1388" s="12">
        <f>HubVN_Receiving_Time-HubCN_Pickup_Time</f>
        <v>4.003472222</v>
      </c>
      <c r="V1388" s="12">
        <f>Plan_HubVN_Receiving_Time-Plan_HubCN_Pickup_Time</f>
        <v>3.500694444</v>
      </c>
      <c r="W1388" s="4" t="s">
        <v>41</v>
      </c>
      <c r="X1388" s="13" t="str">
        <f>IF(LEFT(Khu_Vực,4)="Quận","Quận","Huyện")</f>
        <v>Huyện</v>
      </c>
      <c r="Y1388" s="13" t="str">
        <f>IFS(Grossweight&lt;=1,"A",AND(1&lt;Grossweight,Grossweight&lt;=2),"B",AND(2&lt;Grossweight,Grossweight&lt;=3),"C",AND(3&lt;Grossweight,Grossweight&lt;=4),"D",Grossweight&gt;=4,"E")</f>
        <v>E</v>
      </c>
      <c r="Z138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48000</v>
      </c>
      <c r="AA138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38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48000</v>
      </c>
      <c r="AC1388" s="14">
        <f>IF(Carrier_2="ECLogistics",0.167,IF(Carrier_2="LogExpress",0.139,0.104))</f>
        <v>0.167</v>
      </c>
    </row>
    <row r="1389" ht="15.75" customHeight="1">
      <c r="A1389" s="15" t="s">
        <v>3975</v>
      </c>
      <c r="B1389" s="15" t="s">
        <v>759</v>
      </c>
      <c r="C1389" s="15">
        <v>130359.0</v>
      </c>
      <c r="D1389" s="15" t="str">
        <f>HubVN_ID</f>
        <v>LECVNLB</v>
      </c>
      <c r="E1389" s="15">
        <v>4.0</v>
      </c>
      <c r="F1389" s="15">
        <v>2.5</v>
      </c>
      <c r="G1389" s="16" t="s">
        <v>3976</v>
      </c>
      <c r="H1389" s="15" t="s">
        <v>32</v>
      </c>
      <c r="I1389" s="17">
        <v>157220.0</v>
      </c>
      <c r="J1389" s="18">
        <v>44647.72152777778</v>
      </c>
      <c r="K1389" s="19">
        <v>44653.654861111114</v>
      </c>
      <c r="L1389" s="18">
        <v>44654.479166666664</v>
      </c>
      <c r="M1389" s="15"/>
      <c r="N1389" s="21" t="s">
        <v>33</v>
      </c>
      <c r="O1389" s="15">
        <v>0.0</v>
      </c>
      <c r="P1389" s="15" t="s">
        <v>40</v>
      </c>
      <c r="Q1389" s="22">
        <v>2.0</v>
      </c>
      <c r="R1389" s="23">
        <f>Enduser_Deliverytime-Order_Create_Time</f>
        <v>6.757638889</v>
      </c>
      <c r="S1389" s="23">
        <f>Enduser_Plan_Deliverytime-Order_Create_Time</f>
        <v>5.933333333</v>
      </c>
      <c r="T1389" s="23">
        <f>Enduser_Deliverytime-HubVN_Pickup_Time</f>
        <v>0.1194444444</v>
      </c>
      <c r="U1389" s="24">
        <f>HubVN_Receiving_Time-HubCN_Pickup_Time</f>
        <v>4.000694444</v>
      </c>
      <c r="V1389" s="24">
        <f>Plan_HubVN_Receiving_Time-Plan_HubCN_Pickup_Time</f>
        <v>3.004166667</v>
      </c>
      <c r="W1389" s="15" t="s">
        <v>97</v>
      </c>
      <c r="X1389" s="25" t="str">
        <f>IF(LEFT(Khu_Vực,4)="Quận","Quận","Huyện")</f>
        <v>Quận</v>
      </c>
      <c r="Y1389" s="25" t="str">
        <f>IFS(Grossweight&lt;=1,"A",AND(1&lt;Grossweight,Grossweight&lt;=2),"B",AND(2&lt;Grossweight,Grossweight&lt;=3),"C",AND(3&lt;Grossweight,Grossweight&lt;=4),"D",Grossweight&gt;=4,"E")</f>
        <v>C</v>
      </c>
      <c r="Z138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50000</v>
      </c>
      <c r="AA138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38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25000</v>
      </c>
      <c r="AC1389" s="26">
        <f>IF(Carrier_2="ECLogistics",0.167,IF(Carrier_2="LogExpress",0.139,0.104))</f>
        <v>0.167</v>
      </c>
    </row>
    <row r="1390" ht="15.75" customHeight="1">
      <c r="A1390" s="4" t="s">
        <v>3977</v>
      </c>
      <c r="B1390" s="4" t="s">
        <v>3978</v>
      </c>
      <c r="C1390" s="4">
        <v>130159.0</v>
      </c>
      <c r="D1390" s="4" t="str">
        <f>HubVN_ID</f>
        <v>LECVNTL</v>
      </c>
      <c r="E1390" s="4">
        <v>1.0</v>
      </c>
      <c r="F1390" s="4">
        <v>2.7</v>
      </c>
      <c r="G1390" s="5" t="s">
        <v>3979</v>
      </c>
      <c r="H1390" s="4" t="s">
        <v>32</v>
      </c>
      <c r="I1390" s="6">
        <v>170000.0</v>
      </c>
      <c r="J1390" s="7">
        <v>44644.68125</v>
      </c>
      <c r="K1390" s="8">
        <v>44651.384722222225</v>
      </c>
      <c r="L1390" s="7">
        <v>44652.46041666667</v>
      </c>
      <c r="M1390" s="4"/>
      <c r="N1390" s="9" t="s">
        <v>33</v>
      </c>
      <c r="O1390" s="4">
        <v>0.0</v>
      </c>
      <c r="P1390" s="4" t="s">
        <v>40</v>
      </c>
      <c r="Q1390" s="10">
        <v>1.0</v>
      </c>
      <c r="R1390" s="11">
        <f>Enduser_Deliverytime-Order_Create_Time</f>
        <v>7.779166667</v>
      </c>
      <c r="S1390" s="11">
        <f>Enduser_Plan_Deliverytime-Order_Create_Time</f>
        <v>6.703472222</v>
      </c>
      <c r="T1390" s="11">
        <f>Enduser_Deliverytime-HubVN_Pickup_Time</f>
        <v>0.1215277778</v>
      </c>
      <c r="U1390" s="12">
        <f>HubVN_Receiving_Time-HubCN_Pickup_Time</f>
        <v>3.003472222</v>
      </c>
      <c r="V1390" s="12">
        <f>Plan_HubVN_Receiving_Time-Plan_HubCN_Pickup_Time</f>
        <v>2.004861111</v>
      </c>
      <c r="W1390" s="4" t="s">
        <v>49</v>
      </c>
      <c r="X1390" s="13" t="str">
        <f>IF(LEFT(Khu_Vực,4)="Quận","Quận","Huyện")</f>
        <v>Quận</v>
      </c>
      <c r="Y1390" s="13" t="str">
        <f>IFS(Grossweight&lt;=1,"A",AND(1&lt;Grossweight,Grossweight&lt;=2),"B",AND(2&lt;Grossweight,Grossweight&lt;=3),"C",AND(3&lt;Grossweight,Grossweight&lt;=4),"D",Grossweight&gt;=4,"E")</f>
        <v>C</v>
      </c>
      <c r="Z139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54000</v>
      </c>
      <c r="AA139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39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27000</v>
      </c>
      <c r="AC1390" s="14">
        <f>IF(Carrier_2="ECLogistics",0.167,IF(Carrier_2="LogExpress",0.139,0.104))</f>
        <v>0.167</v>
      </c>
    </row>
    <row r="1391" ht="15.75" customHeight="1">
      <c r="A1391" s="15" t="s">
        <v>3980</v>
      </c>
      <c r="B1391" s="15" t="s">
        <v>3251</v>
      </c>
      <c r="C1391" s="15">
        <v>130399.0</v>
      </c>
      <c r="D1391" s="15" t="str">
        <f>HubVN_ID</f>
        <v>LECVNTL</v>
      </c>
      <c r="E1391" s="15">
        <v>3.0</v>
      </c>
      <c r="F1391" s="15">
        <v>1.0</v>
      </c>
      <c r="G1391" s="16" t="s">
        <v>3981</v>
      </c>
      <c r="H1391" s="15" t="s">
        <v>32</v>
      </c>
      <c r="I1391" s="17">
        <v>137800.0</v>
      </c>
      <c r="J1391" s="18">
        <v>44646.60625</v>
      </c>
      <c r="K1391" s="19">
        <v>44651.39513888889</v>
      </c>
      <c r="L1391" s="18">
        <v>44652.49722222222</v>
      </c>
      <c r="M1391" s="15"/>
      <c r="N1391" s="21" t="s">
        <v>33</v>
      </c>
      <c r="O1391" s="15">
        <v>0.0</v>
      </c>
      <c r="P1391" s="15" t="s">
        <v>64</v>
      </c>
      <c r="Q1391" s="22">
        <v>3.0</v>
      </c>
      <c r="R1391" s="23">
        <f>Enduser_Deliverytime-Order_Create_Time</f>
        <v>5.890972222</v>
      </c>
      <c r="S1391" s="23">
        <f>Enduser_Plan_Deliverytime-Order_Create_Time</f>
        <v>4.788888889</v>
      </c>
      <c r="T1391" s="23">
        <f>Enduser_Deliverytime-HubVN_Pickup_Time</f>
        <v>0.1645833333</v>
      </c>
      <c r="U1391" s="24">
        <f>HubVN_Receiving_Time-HubCN_Pickup_Time</f>
        <v>5.002083333</v>
      </c>
      <c r="V1391" s="24">
        <f>Plan_HubVN_Receiving_Time-Plan_HubCN_Pickup_Time</f>
        <v>1.50625</v>
      </c>
      <c r="W1391" s="15" t="s">
        <v>49</v>
      </c>
      <c r="X1391" s="25" t="str">
        <f>IF(LEFT(Khu_Vực,4)="Quận","Quận","Huyện")</f>
        <v>Quận</v>
      </c>
      <c r="Y1391" s="25" t="str">
        <f>IFS(Grossweight&lt;=1,"A",AND(1&lt;Grossweight,Grossweight&lt;=2),"B",AND(2&lt;Grossweight,Grossweight&lt;=3),"C",AND(3&lt;Grossweight,Grossweight&lt;=4),"D",Grossweight&gt;=4,"E")</f>
        <v>A</v>
      </c>
      <c r="Z139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11000</v>
      </c>
      <c r="AA1391"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39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1391" s="26">
        <f>IF(Carrier_2="ECLogistics",0.167,IF(Carrier_2="LogExpress",0.139,0.104))</f>
        <v>0.139</v>
      </c>
    </row>
    <row r="1392" ht="15.75" customHeight="1">
      <c r="A1392" s="4" t="s">
        <v>3982</v>
      </c>
      <c r="B1392" s="4" t="s">
        <v>355</v>
      </c>
      <c r="C1392" s="4">
        <v>130384.0</v>
      </c>
      <c r="D1392" s="4" t="str">
        <f>HubVN_ID</f>
        <v>LECVNHĐ</v>
      </c>
      <c r="E1392" s="4">
        <v>5.0</v>
      </c>
      <c r="F1392" s="4">
        <v>4.0</v>
      </c>
      <c r="G1392" s="5" t="s">
        <v>3983</v>
      </c>
      <c r="H1392" s="4" t="s">
        <v>32</v>
      </c>
      <c r="I1392" s="6">
        <v>36000.0</v>
      </c>
      <c r="J1392" s="7">
        <v>44649.16805555556</v>
      </c>
      <c r="K1392" s="8">
        <v>44653.44930555556</v>
      </c>
      <c r="L1392" s="7">
        <v>44654.427083333336</v>
      </c>
      <c r="M1392" s="4"/>
      <c r="N1392" s="9" t="s">
        <v>33</v>
      </c>
      <c r="O1392" s="4">
        <v>0.0</v>
      </c>
      <c r="P1392" s="4" t="s">
        <v>64</v>
      </c>
      <c r="Q1392" s="10">
        <v>3.0</v>
      </c>
      <c r="R1392" s="11">
        <f>Enduser_Deliverytime-Order_Create_Time</f>
        <v>5.259027778</v>
      </c>
      <c r="S1392" s="11">
        <f>Enduser_Plan_Deliverytime-Order_Create_Time</f>
        <v>4.28125</v>
      </c>
      <c r="T1392" s="11">
        <f>Enduser_Deliverytime-HubVN_Pickup_Time</f>
        <v>0.03541666667</v>
      </c>
      <c r="U1392" s="12">
        <f>HubVN_Receiving_Time-HubCN_Pickup_Time</f>
        <v>4.001388889</v>
      </c>
      <c r="V1392" s="12">
        <f>Plan_HubVN_Receiving_Time-Plan_HubCN_Pickup_Time</f>
        <v>3.004166667</v>
      </c>
      <c r="W1392" s="4" t="s">
        <v>45</v>
      </c>
      <c r="X1392" s="13" t="str">
        <f>IF(LEFT(Khu_Vực,4)="Quận","Quận","Huyện")</f>
        <v>Quận</v>
      </c>
      <c r="Y1392" s="13" t="str">
        <f>IFS(Grossweight&lt;=1,"A",AND(1&lt;Grossweight,Grossweight&lt;=2),"B",AND(2&lt;Grossweight,Grossweight&lt;=3),"C",AND(3&lt;Grossweight,Grossweight&lt;=4),"D",Grossweight&gt;=4,"E")</f>
        <v>D</v>
      </c>
      <c r="Z139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70000</v>
      </c>
      <c r="AA1392"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39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40000</v>
      </c>
      <c r="AC1392" s="14">
        <f>IF(Carrier_2="ECLogistics",0.167,IF(Carrier_2="LogExpress",0.139,0.104))</f>
        <v>0.167</v>
      </c>
    </row>
    <row r="1393" ht="15.75" customHeight="1">
      <c r="A1393" s="15" t="s">
        <v>3984</v>
      </c>
      <c r="B1393" s="15" t="s">
        <v>818</v>
      </c>
      <c r="C1393" s="15">
        <v>130346.0</v>
      </c>
      <c r="D1393" s="15" t="str">
        <f>HubVN_ID</f>
        <v>LECVNHĐ</v>
      </c>
      <c r="E1393" s="15">
        <v>5.0</v>
      </c>
      <c r="F1393" s="15">
        <v>2.0</v>
      </c>
      <c r="G1393" s="16" t="s">
        <v>3985</v>
      </c>
      <c r="H1393" s="15" t="s">
        <v>32</v>
      </c>
      <c r="I1393" s="17">
        <v>69000.0</v>
      </c>
      <c r="J1393" s="18">
        <v>44646.194444444445</v>
      </c>
      <c r="K1393" s="19">
        <v>44652.69861111111</v>
      </c>
      <c r="L1393" s="18">
        <v>44653.45138888889</v>
      </c>
      <c r="M1393" s="15"/>
      <c r="N1393" s="21" t="s">
        <v>33</v>
      </c>
      <c r="O1393" s="15">
        <v>0.0</v>
      </c>
      <c r="P1393" s="15" t="s">
        <v>40</v>
      </c>
      <c r="Q1393" s="22">
        <v>1.0</v>
      </c>
      <c r="R1393" s="23">
        <f>Enduser_Deliverytime-Order_Create_Time</f>
        <v>7.256944444</v>
      </c>
      <c r="S1393" s="23">
        <f>Enduser_Plan_Deliverytime-Order_Create_Time</f>
        <v>6.504166667</v>
      </c>
      <c r="T1393" s="23">
        <f>Enduser_Deliverytime-HubVN_Pickup_Time</f>
        <v>0.1194444444</v>
      </c>
      <c r="U1393" s="24">
        <f>HubVN_Receiving_Time-HubCN_Pickup_Time</f>
        <v>3.000694444</v>
      </c>
      <c r="V1393" s="24">
        <f>Plan_HubVN_Receiving_Time-Plan_HubCN_Pickup_Time</f>
        <v>3.005555556</v>
      </c>
      <c r="W1393" s="15" t="s">
        <v>45</v>
      </c>
      <c r="X1393" s="25" t="str">
        <f>IF(LEFT(Khu_Vực,4)="Quận","Quận","Huyện")</f>
        <v>Quận</v>
      </c>
      <c r="Y1393" s="25" t="str">
        <f>IFS(Grossweight&lt;=1,"A",AND(1&lt;Grossweight,Grossweight&lt;=2),"B",AND(2&lt;Grossweight,Grossweight&lt;=3),"C",AND(3&lt;Grossweight,Grossweight&lt;=4),"D",Grossweight&gt;=4,"E")</f>
        <v>B</v>
      </c>
      <c r="Z139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40000</v>
      </c>
      <c r="AA1393"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39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22000</v>
      </c>
      <c r="AC1393" s="26">
        <f>IF(Carrier_2="ECLogistics",0.167,IF(Carrier_2="LogExpress",0.139,0.104))</f>
        <v>0.104</v>
      </c>
    </row>
    <row r="1394" ht="15.75" customHeight="1">
      <c r="A1394" s="4" t="s">
        <v>3986</v>
      </c>
      <c r="B1394" s="4" t="s">
        <v>3987</v>
      </c>
      <c r="C1394" s="4">
        <v>130373.0</v>
      </c>
      <c r="D1394" s="4" t="str">
        <f>HubVN_ID</f>
        <v>LECVNLB</v>
      </c>
      <c r="E1394" s="4">
        <v>1.0</v>
      </c>
      <c r="F1394" s="4">
        <v>1.0</v>
      </c>
      <c r="G1394" s="5" t="s">
        <v>3988</v>
      </c>
      <c r="H1394" s="4" t="s">
        <v>32</v>
      </c>
      <c r="I1394" s="6">
        <v>459000.0</v>
      </c>
      <c r="J1394" s="7">
        <v>44649.163194444445</v>
      </c>
      <c r="K1394" s="8">
        <v>44653.65277777778</v>
      </c>
      <c r="L1394" s="7">
        <v>44654.60833333333</v>
      </c>
      <c r="M1394" s="4"/>
      <c r="N1394" s="9" t="s">
        <v>33</v>
      </c>
      <c r="O1394" s="4">
        <v>0.0</v>
      </c>
      <c r="P1394" s="4" t="s">
        <v>34</v>
      </c>
      <c r="Q1394" s="10">
        <v>3.0</v>
      </c>
      <c r="R1394" s="11">
        <f>Enduser_Deliverytime-Order_Create_Time</f>
        <v>5.445138889</v>
      </c>
      <c r="S1394" s="11">
        <f>Enduser_Plan_Deliverytime-Order_Create_Time</f>
        <v>4.489583333</v>
      </c>
      <c r="T1394" s="11">
        <f>Enduser_Deliverytime-HubVN_Pickup_Time</f>
        <v>0.2020833333</v>
      </c>
      <c r="U1394" s="12">
        <f>HubVN_Receiving_Time-HubCN_Pickup_Time</f>
        <v>4.005555556</v>
      </c>
      <c r="V1394" s="12">
        <f>Plan_HubVN_Receiving_Time-Plan_HubCN_Pickup_Time</f>
        <v>3.503472222</v>
      </c>
      <c r="W1394" s="4" t="s">
        <v>124</v>
      </c>
      <c r="X1394" s="13" t="str">
        <f>IF(LEFT(Khu_Vực,4)="Quận","Quận","Huyện")</f>
        <v>Quận</v>
      </c>
      <c r="Y1394" s="13" t="str">
        <f>IFS(Grossweight&lt;=1,"A",AND(1&lt;Grossweight,Grossweight&lt;=2),"B",AND(2&lt;Grossweight,Grossweight&lt;=3),"C",AND(3&lt;Grossweight,Grossweight&lt;=4),"D",Grossweight&gt;=4,"E")</f>
        <v>A</v>
      </c>
      <c r="Z139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10000</v>
      </c>
      <c r="AA1394"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39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1394" s="14">
        <f>IF(Carrier_2="ECLogistics",0.167,IF(Carrier_2="LogExpress",0.139,0.104))</f>
        <v>0.139</v>
      </c>
    </row>
    <row r="1395" ht="15.75" customHeight="1">
      <c r="A1395" s="15" t="s">
        <v>3989</v>
      </c>
      <c r="B1395" s="15" t="s">
        <v>3990</v>
      </c>
      <c r="C1395" s="15">
        <v>130408.0</v>
      </c>
      <c r="D1395" s="15" t="str">
        <f>HubVN_ID</f>
        <v>LECVNTL</v>
      </c>
      <c r="E1395" s="15">
        <v>3.0</v>
      </c>
      <c r="F1395" s="15">
        <v>0.3</v>
      </c>
      <c r="G1395" s="16" t="s">
        <v>3991</v>
      </c>
      <c r="H1395" s="15" t="s">
        <v>53</v>
      </c>
      <c r="I1395" s="17">
        <v>0.0</v>
      </c>
      <c r="J1395" s="18">
        <v>44646.63055555556</v>
      </c>
      <c r="K1395" s="19">
        <v>44651.40347222222</v>
      </c>
      <c r="L1395" s="18">
        <v>44652.42083333333</v>
      </c>
      <c r="M1395" s="15"/>
      <c r="N1395" s="21" t="s">
        <v>33</v>
      </c>
      <c r="O1395" s="15">
        <v>0.0</v>
      </c>
      <c r="P1395" s="15" t="s">
        <v>64</v>
      </c>
      <c r="Q1395" s="22">
        <v>3.0</v>
      </c>
      <c r="R1395" s="23">
        <f>Enduser_Deliverytime-Order_Create_Time</f>
        <v>5.790277778</v>
      </c>
      <c r="S1395" s="23">
        <f>Enduser_Plan_Deliverytime-Order_Create_Time</f>
        <v>4.772916667</v>
      </c>
      <c r="T1395" s="23">
        <f>Enduser_Deliverytime-HubVN_Pickup_Time</f>
        <v>0.07847222222</v>
      </c>
      <c r="U1395" s="24">
        <f>HubVN_Receiving_Time-HubCN_Pickup_Time</f>
        <v>5.001388889</v>
      </c>
      <c r="V1395" s="24">
        <f>Plan_HubVN_Receiving_Time-Plan_HubCN_Pickup_Time</f>
        <v>1.50625</v>
      </c>
      <c r="W1395" s="15" t="s">
        <v>41</v>
      </c>
      <c r="X1395" s="25" t="str">
        <f>IF(LEFT(Khu_Vực,4)="Quận","Quận","Huyện")</f>
        <v>Huyện</v>
      </c>
      <c r="Y1395" s="25" t="str">
        <f>IFS(Grossweight&lt;=1,"A",AND(1&lt;Grossweight,Grossweight&lt;=2),"B",AND(2&lt;Grossweight,Grossweight&lt;=3),"C",AND(3&lt;Grossweight,Grossweight&lt;=4),"D",Grossweight&gt;=4,"E")</f>
        <v>A</v>
      </c>
      <c r="Z139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3300</v>
      </c>
      <c r="AA139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39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3000</v>
      </c>
      <c r="AC1395" s="26">
        <f>IF(Carrier_2="ECLogistics",0.167,IF(Carrier_2="LogExpress",0.139,0.104))</f>
        <v>0.167</v>
      </c>
    </row>
    <row r="1396" ht="15.75" customHeight="1">
      <c r="A1396" s="4" t="s">
        <v>3992</v>
      </c>
      <c r="B1396" s="4" t="s">
        <v>3993</v>
      </c>
      <c r="C1396" s="4">
        <v>130337.0</v>
      </c>
      <c r="D1396" s="4" t="str">
        <f>HubVN_ID</f>
        <v>LECVNTL</v>
      </c>
      <c r="E1396" s="4">
        <v>3.0</v>
      </c>
      <c r="F1396" s="4">
        <v>4.8</v>
      </c>
      <c r="G1396" s="5" t="s">
        <v>3994</v>
      </c>
      <c r="H1396" s="4" t="s">
        <v>32</v>
      </c>
      <c r="I1396" s="6">
        <v>95431.0</v>
      </c>
      <c r="J1396" s="7">
        <v>44648.850694444445</v>
      </c>
      <c r="K1396" s="8">
        <v>44653.65972222222</v>
      </c>
      <c r="L1396" s="7">
        <v>44653.748611111114</v>
      </c>
      <c r="M1396" s="4"/>
      <c r="N1396" s="9" t="s">
        <v>33</v>
      </c>
      <c r="O1396" s="4">
        <v>0.0</v>
      </c>
      <c r="P1396" s="4" t="s">
        <v>40</v>
      </c>
      <c r="Q1396" s="10">
        <v>3.0</v>
      </c>
      <c r="R1396" s="11">
        <f>Enduser_Deliverytime-Order_Create_Time</f>
        <v>4.897916667</v>
      </c>
      <c r="S1396" s="11">
        <f>Enduser_Plan_Deliverytime-Order_Create_Time</f>
        <v>4.809027778</v>
      </c>
      <c r="T1396" s="11">
        <f>Enduser_Deliverytime-HubVN_Pickup_Time</f>
        <v>0.1472222222</v>
      </c>
      <c r="U1396" s="12">
        <f>HubVN_Receiving_Time-HubCN_Pickup_Time</f>
        <v>4.000694444</v>
      </c>
      <c r="V1396" s="12">
        <f>Plan_HubVN_Receiving_Time-Plan_HubCN_Pickup_Time</f>
        <v>3.504166667</v>
      </c>
      <c r="W1396" s="4" t="s">
        <v>49</v>
      </c>
      <c r="X1396" s="13" t="str">
        <f>IF(LEFT(Khu_Vực,4)="Quận","Quận","Huyện")</f>
        <v>Quận</v>
      </c>
      <c r="Y1396" s="13" t="str">
        <f>IFS(Grossweight&lt;=1,"A",AND(1&lt;Grossweight,Grossweight&lt;=2),"B",AND(2&lt;Grossweight,Grossweight&lt;=3),"C",AND(3&lt;Grossweight,Grossweight&lt;=4),"D",Grossweight&gt;=4,"E")</f>
        <v>E</v>
      </c>
      <c r="Z139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64500</v>
      </c>
      <c r="AA139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39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48000</v>
      </c>
      <c r="AC1396" s="14">
        <f>IF(Carrier_2="ECLogistics",0.167,IF(Carrier_2="LogExpress",0.139,0.104))</f>
        <v>0.167</v>
      </c>
    </row>
    <row r="1397" ht="15.75" customHeight="1">
      <c r="A1397" s="15" t="s">
        <v>3995</v>
      </c>
      <c r="B1397" s="15" t="s">
        <v>3996</v>
      </c>
      <c r="C1397" s="15">
        <v>130392.0</v>
      </c>
      <c r="D1397" s="15" t="str">
        <f>HubVN_ID</f>
        <v>LECVNLB</v>
      </c>
      <c r="E1397" s="15">
        <v>3.0</v>
      </c>
      <c r="F1397" s="15">
        <v>1.1</v>
      </c>
      <c r="G1397" s="16" t="s">
        <v>3997</v>
      </c>
      <c r="H1397" s="15" t="s">
        <v>32</v>
      </c>
      <c r="I1397" s="17">
        <v>57200.0</v>
      </c>
      <c r="J1397" s="18">
        <v>44648.625</v>
      </c>
      <c r="K1397" s="19">
        <v>44654.424305555556</v>
      </c>
      <c r="L1397" s="18">
        <v>44655.600694444445</v>
      </c>
      <c r="M1397" s="15"/>
      <c r="N1397" s="21" t="s">
        <v>33</v>
      </c>
      <c r="O1397" s="15">
        <v>0.0</v>
      </c>
      <c r="P1397" s="15" t="s">
        <v>34</v>
      </c>
      <c r="Q1397" s="22">
        <v>4.0</v>
      </c>
      <c r="R1397" s="23">
        <f>Enduser_Deliverytime-Order_Create_Time</f>
        <v>6.975694444</v>
      </c>
      <c r="S1397" s="23">
        <f>Enduser_Plan_Deliverytime-Order_Create_Time</f>
        <v>5.799305556</v>
      </c>
      <c r="T1397" s="23">
        <f>Enduser_Deliverytime-HubVN_Pickup_Time</f>
        <v>0.2041666667</v>
      </c>
      <c r="U1397" s="24">
        <f>HubVN_Receiving_Time-HubCN_Pickup_Time</f>
        <v>5.004166667</v>
      </c>
      <c r="V1397" s="24">
        <f>Plan_HubVN_Receiving_Time-Plan_HubCN_Pickup_Time</f>
        <v>3.505555556</v>
      </c>
      <c r="W1397" s="15" t="s">
        <v>120</v>
      </c>
      <c r="X1397" s="25" t="str">
        <f>IF(LEFT(Khu_Vực,4)="Quận","Quận","Huyện")</f>
        <v>Quận</v>
      </c>
      <c r="Y1397" s="25" t="str">
        <f>IFS(Grossweight&lt;=1,"A",AND(1&lt;Grossweight,Grossweight&lt;=2),"B",AND(2&lt;Grossweight,Grossweight&lt;=3),"C",AND(3&lt;Grossweight,Grossweight&lt;=4),"D",Grossweight&gt;=4,"E")</f>
        <v>B</v>
      </c>
      <c r="Z139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11000</v>
      </c>
      <c r="AA1397"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39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12100</v>
      </c>
      <c r="AC1397" s="26">
        <f>IF(Carrier_2="ECLogistics",0.167,IF(Carrier_2="LogExpress",0.139,0.104))</f>
        <v>0.104</v>
      </c>
    </row>
    <row r="1398" ht="15.75" customHeight="1">
      <c r="A1398" s="4" t="s">
        <v>3998</v>
      </c>
      <c r="B1398" s="4" t="s">
        <v>3999</v>
      </c>
      <c r="C1398" s="4">
        <v>130447.0</v>
      </c>
      <c r="D1398" s="4" t="str">
        <f>HubVN_ID</f>
        <v>LECVNLB</v>
      </c>
      <c r="E1398" s="4">
        <v>3.0</v>
      </c>
      <c r="F1398" s="4">
        <v>2.4</v>
      </c>
      <c r="G1398" s="5" t="s">
        <v>4000</v>
      </c>
      <c r="H1398" s="4" t="s">
        <v>32</v>
      </c>
      <c r="I1398" s="6">
        <v>31000.0</v>
      </c>
      <c r="J1398" s="7">
        <v>44647.188888888886</v>
      </c>
      <c r="K1398" s="8">
        <v>44653.65</v>
      </c>
      <c r="L1398" s="7">
        <v>44654.709027777775</v>
      </c>
      <c r="M1398" s="4"/>
      <c r="N1398" s="9" t="s">
        <v>33</v>
      </c>
      <c r="O1398" s="4">
        <v>0.0</v>
      </c>
      <c r="P1398" s="4" t="s">
        <v>64</v>
      </c>
      <c r="Q1398" s="10">
        <v>1.0</v>
      </c>
      <c r="R1398" s="11">
        <f>Enduser_Deliverytime-Order_Create_Time</f>
        <v>7.520138889</v>
      </c>
      <c r="S1398" s="11">
        <f>Enduser_Plan_Deliverytime-Order_Create_Time</f>
        <v>6.461111111</v>
      </c>
      <c r="T1398" s="11">
        <f>Enduser_Deliverytime-HubVN_Pickup_Time</f>
        <v>0.08194444444</v>
      </c>
      <c r="U1398" s="12">
        <f>HubVN_Receiving_Time-HubCN_Pickup_Time</f>
        <v>3.504861111</v>
      </c>
      <c r="V1398" s="12">
        <f>Plan_HubVN_Receiving_Time-Plan_HubCN_Pickup_Time</f>
        <v>3.003472222</v>
      </c>
      <c r="W1398" s="4" t="s">
        <v>120</v>
      </c>
      <c r="X1398" s="13" t="str">
        <f>IF(LEFT(Khu_Vực,4)="Quận","Quận","Huyện")</f>
        <v>Quận</v>
      </c>
      <c r="Y1398" s="13" t="str">
        <f>IFS(Grossweight&lt;=1,"A",AND(1&lt;Grossweight,Grossweight&lt;=2),"B",AND(2&lt;Grossweight,Grossweight&lt;=3),"C",AND(3&lt;Grossweight,Grossweight&lt;=4),"D",Grossweight&gt;=4,"E")</f>
        <v>C</v>
      </c>
      <c r="Z139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60400</v>
      </c>
      <c r="AA139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39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24000</v>
      </c>
      <c r="AC1398" s="14">
        <f>IF(Carrier_2="ECLogistics",0.167,IF(Carrier_2="LogExpress",0.139,0.104))</f>
        <v>0.167</v>
      </c>
    </row>
    <row r="1399" ht="15.75" customHeight="1">
      <c r="A1399" s="15" t="s">
        <v>4001</v>
      </c>
      <c r="B1399" s="15" t="s">
        <v>895</v>
      </c>
      <c r="C1399" s="15">
        <v>130324.0</v>
      </c>
      <c r="D1399" s="15" t="str">
        <f>HubVN_ID</f>
        <v>LECVNTL</v>
      </c>
      <c r="E1399" s="15">
        <v>1.0</v>
      </c>
      <c r="F1399" s="15">
        <v>1.1</v>
      </c>
      <c r="G1399" s="16" t="s">
        <v>4002</v>
      </c>
      <c r="H1399" s="15" t="s">
        <v>53</v>
      </c>
      <c r="I1399" s="17">
        <v>0.0</v>
      </c>
      <c r="J1399" s="18">
        <v>44648.70138888889</v>
      </c>
      <c r="K1399" s="19">
        <v>44653.430555555555</v>
      </c>
      <c r="L1399" s="18">
        <v>44654.42222222222</v>
      </c>
      <c r="M1399" s="15"/>
      <c r="N1399" s="21" t="s">
        <v>33</v>
      </c>
      <c r="O1399" s="15">
        <v>0.0</v>
      </c>
      <c r="P1399" s="15" t="s">
        <v>64</v>
      </c>
      <c r="Q1399" s="22">
        <v>3.0</v>
      </c>
      <c r="R1399" s="23">
        <f>Enduser_Deliverytime-Order_Create_Time</f>
        <v>5.720833333</v>
      </c>
      <c r="S1399" s="23">
        <f>Enduser_Plan_Deliverytime-Order_Create_Time</f>
        <v>4.729166667</v>
      </c>
      <c r="T1399" s="23">
        <f>Enduser_Deliverytime-HubVN_Pickup_Time</f>
        <v>0.03888888889</v>
      </c>
      <c r="U1399" s="24">
        <f>HubVN_Receiving_Time-HubCN_Pickup_Time</f>
        <v>4.002083333</v>
      </c>
      <c r="V1399" s="24">
        <f>Plan_HubVN_Receiving_Time-Plan_HubCN_Pickup_Time</f>
        <v>3.000694444</v>
      </c>
      <c r="W1399" s="15" t="s">
        <v>622</v>
      </c>
      <c r="X1399" s="25" t="str">
        <f>IF(LEFT(Khu_Vực,4)="Quận","Quận","Huyện")</f>
        <v>Huyện</v>
      </c>
      <c r="Y1399" s="25" t="str">
        <f>IFS(Grossweight&lt;=1,"A",AND(1&lt;Grossweight,Grossweight&lt;=2),"B",AND(2&lt;Grossweight,Grossweight&lt;=3),"C",AND(3&lt;Grossweight,Grossweight&lt;=4),"D",Grossweight&gt;=4,"E")</f>
        <v>B</v>
      </c>
      <c r="Z139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12100</v>
      </c>
      <c r="AA139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39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11000</v>
      </c>
      <c r="AC1399" s="26">
        <f>IF(Carrier_2="ECLogistics",0.167,IF(Carrier_2="LogExpress",0.139,0.104))</f>
        <v>0.167</v>
      </c>
    </row>
    <row r="1400" ht="15.75" customHeight="1">
      <c r="A1400" s="4" t="s">
        <v>4003</v>
      </c>
      <c r="B1400" s="4" t="s">
        <v>2208</v>
      </c>
      <c r="C1400" s="4">
        <v>130373.0</v>
      </c>
      <c r="D1400" s="4" t="str">
        <f>HubVN_ID</f>
        <v>LECVNLB</v>
      </c>
      <c r="E1400" s="4">
        <v>1.0</v>
      </c>
      <c r="F1400" s="4">
        <v>2.0</v>
      </c>
      <c r="G1400" s="5" t="s">
        <v>4004</v>
      </c>
      <c r="H1400" s="4" t="s">
        <v>32</v>
      </c>
      <c r="I1400" s="6">
        <v>500.0</v>
      </c>
      <c r="J1400" s="7">
        <v>44649.19930555556</v>
      </c>
      <c r="K1400" s="8">
        <v>44653.65833333333</v>
      </c>
      <c r="L1400" s="7">
        <v>44654.42291666667</v>
      </c>
      <c r="M1400" s="4"/>
      <c r="N1400" s="9" t="s">
        <v>33</v>
      </c>
      <c r="O1400" s="4">
        <v>0.0</v>
      </c>
      <c r="P1400" s="4" t="s">
        <v>64</v>
      </c>
      <c r="Q1400" s="10">
        <v>3.0</v>
      </c>
      <c r="R1400" s="11">
        <f>Enduser_Deliverytime-Order_Create_Time</f>
        <v>5.223611111</v>
      </c>
      <c r="S1400" s="11">
        <f>Enduser_Plan_Deliverytime-Order_Create_Time</f>
        <v>4.459027778</v>
      </c>
      <c r="T1400" s="11">
        <f>Enduser_Deliverytime-HubVN_Pickup_Time</f>
        <v>0.03958333334</v>
      </c>
      <c r="U1400" s="12">
        <f>HubVN_Receiving_Time-HubCN_Pickup_Time</f>
        <v>4.002777778</v>
      </c>
      <c r="V1400" s="12">
        <f>Plan_HubVN_Receiving_Time-Plan_HubCN_Pickup_Time</f>
        <v>3.505555556</v>
      </c>
      <c r="W1400" s="4" t="s">
        <v>124</v>
      </c>
      <c r="X1400" s="13" t="str">
        <f>IF(LEFT(Khu_Vực,4)="Quận","Quận","Huyện")</f>
        <v>Quận</v>
      </c>
      <c r="Y1400" s="13" t="str">
        <f>IFS(Grossweight&lt;=1,"A",AND(1&lt;Grossweight,Grossweight&lt;=2),"B",AND(2&lt;Grossweight,Grossweight&lt;=3),"C",AND(3&lt;Grossweight,Grossweight&lt;=4),"D",Grossweight&gt;=4,"E")</f>
        <v>B</v>
      </c>
      <c r="Z140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22000</v>
      </c>
      <c r="AA1400"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40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22000</v>
      </c>
      <c r="AC1400" s="14">
        <f>IF(Carrier_2="ECLogistics",0.167,IF(Carrier_2="LogExpress",0.139,0.104))</f>
        <v>0.104</v>
      </c>
    </row>
    <row r="1401" ht="15.75" customHeight="1">
      <c r="A1401" s="15" t="s">
        <v>4005</v>
      </c>
      <c r="B1401" s="15" t="s">
        <v>4006</v>
      </c>
      <c r="C1401" s="15">
        <v>130430.0</v>
      </c>
      <c r="D1401" s="15" t="str">
        <f>HubVN_ID</f>
        <v>LECVNTL</v>
      </c>
      <c r="E1401" s="15">
        <v>5.0</v>
      </c>
      <c r="F1401" s="15">
        <v>2.7</v>
      </c>
      <c r="G1401" s="16" t="s">
        <v>4007</v>
      </c>
      <c r="H1401" s="15" t="s">
        <v>32</v>
      </c>
      <c r="I1401" s="17">
        <v>179000.0</v>
      </c>
      <c r="J1401" s="18">
        <v>44646.638194444444</v>
      </c>
      <c r="K1401" s="19">
        <v>44651.39236111111</v>
      </c>
      <c r="L1401" s="18">
        <v>44652.59097222222</v>
      </c>
      <c r="M1401" s="15"/>
      <c r="N1401" s="21" t="s">
        <v>33</v>
      </c>
      <c r="O1401" s="15">
        <v>0.0</v>
      </c>
      <c r="P1401" s="15" t="s">
        <v>34</v>
      </c>
      <c r="Q1401" s="22">
        <v>3.0</v>
      </c>
      <c r="R1401" s="23">
        <f>Enduser_Deliverytime-Order_Create_Time</f>
        <v>5.952777778</v>
      </c>
      <c r="S1401" s="23">
        <f>Enduser_Plan_Deliverytime-Order_Create_Time</f>
        <v>4.754166667</v>
      </c>
      <c r="T1401" s="23">
        <f>Enduser_Deliverytime-HubVN_Pickup_Time</f>
        <v>0.2027777778</v>
      </c>
      <c r="U1401" s="24">
        <f>HubVN_Receiving_Time-HubCN_Pickup_Time</f>
        <v>5.005555556</v>
      </c>
      <c r="V1401" s="24">
        <f>Plan_HubVN_Receiving_Time-Plan_HubCN_Pickup_Time</f>
        <v>3.000694444</v>
      </c>
      <c r="W1401" s="15" t="s">
        <v>49</v>
      </c>
      <c r="X1401" s="25" t="str">
        <f>IF(LEFT(Khu_Vực,4)="Quận","Quận","Huyện")</f>
        <v>Quận</v>
      </c>
      <c r="Y1401" s="25" t="str">
        <f>IFS(Grossweight&lt;=1,"A",AND(1&lt;Grossweight,Grossweight&lt;=2),"B",AND(2&lt;Grossweight,Grossweight&lt;=3),"C",AND(3&lt;Grossweight,Grossweight&lt;=4),"D",Grossweight&gt;=4,"E")</f>
        <v>C</v>
      </c>
      <c r="Z140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27000</v>
      </c>
      <c r="AA140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40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27000</v>
      </c>
      <c r="AC1401" s="26">
        <f>IF(Carrier_2="ECLogistics",0.167,IF(Carrier_2="LogExpress",0.139,0.104))</f>
        <v>0.167</v>
      </c>
    </row>
    <row r="1402" ht="15.75" customHeight="1">
      <c r="A1402" s="4" t="s">
        <v>4008</v>
      </c>
      <c r="B1402" s="4" t="s">
        <v>4009</v>
      </c>
      <c r="C1402" s="4">
        <v>130208.0</v>
      </c>
      <c r="D1402" s="4" t="str">
        <f>HubVN_ID</f>
        <v>LECVNLB</v>
      </c>
      <c r="E1402" s="4">
        <v>5.0</v>
      </c>
      <c r="F1402" s="4">
        <v>1.2</v>
      </c>
      <c r="G1402" s="5" t="s">
        <v>4010</v>
      </c>
      <c r="H1402" s="4" t="s">
        <v>32</v>
      </c>
      <c r="I1402" s="6">
        <v>11000.0</v>
      </c>
      <c r="J1402" s="7">
        <v>44648.85763888889</v>
      </c>
      <c r="K1402" s="8">
        <v>44653.51736111111</v>
      </c>
      <c r="L1402" s="7">
        <v>44653.722916666666</v>
      </c>
      <c r="M1402" s="4"/>
      <c r="N1402" s="9" t="s">
        <v>33</v>
      </c>
      <c r="O1402" s="4">
        <v>0.0</v>
      </c>
      <c r="P1402" s="4" t="s">
        <v>34</v>
      </c>
      <c r="Q1402" s="10">
        <v>3.0</v>
      </c>
      <c r="R1402" s="11">
        <f>Enduser_Deliverytime-Order_Create_Time</f>
        <v>4.865277778</v>
      </c>
      <c r="S1402" s="11">
        <f>Enduser_Plan_Deliverytime-Order_Create_Time</f>
        <v>4.659722222</v>
      </c>
      <c r="T1402" s="11">
        <f>Enduser_Deliverytime-HubVN_Pickup_Time</f>
        <v>0.07916666666</v>
      </c>
      <c r="U1402" s="12">
        <f>HubVN_Receiving_Time-HubCN_Pickup_Time</f>
        <v>4.002777778</v>
      </c>
      <c r="V1402" s="12">
        <f>Plan_HubVN_Receiving_Time-Plan_HubCN_Pickup_Time</f>
        <v>2.003472222</v>
      </c>
      <c r="W1402" s="4" t="s">
        <v>679</v>
      </c>
      <c r="X1402" s="13" t="str">
        <f>IF(LEFT(Khu_Vực,4)="Quận","Quận","Huyện")</f>
        <v>Huyện</v>
      </c>
      <c r="Y1402" s="13" t="str">
        <f>IFS(Grossweight&lt;=1,"A",AND(1&lt;Grossweight,Grossweight&lt;=2),"B",AND(2&lt;Grossweight,Grossweight&lt;=3),"C",AND(3&lt;Grossweight,Grossweight&lt;=4),"D",Grossweight&gt;=4,"E")</f>
        <v>B</v>
      </c>
      <c r="Z140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12000</v>
      </c>
      <c r="AA1402"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40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12000</v>
      </c>
      <c r="AC1402" s="14">
        <f>IF(Carrier_2="ECLogistics",0.167,IF(Carrier_2="LogExpress",0.139,0.104))</f>
        <v>0.167</v>
      </c>
    </row>
    <row r="1403" ht="15.75" customHeight="1">
      <c r="A1403" s="15" t="s">
        <v>4011</v>
      </c>
      <c r="B1403" s="15" t="s">
        <v>4012</v>
      </c>
      <c r="C1403" s="15">
        <v>130337.0</v>
      </c>
      <c r="D1403" s="15" t="str">
        <f>HubVN_ID</f>
        <v>LECVNLB</v>
      </c>
      <c r="E1403" s="15">
        <v>2.0</v>
      </c>
      <c r="F1403" s="15">
        <v>1.7</v>
      </c>
      <c r="G1403" s="16" t="s">
        <v>4013</v>
      </c>
      <c r="H1403" s="15" t="s">
        <v>32</v>
      </c>
      <c r="I1403" s="17">
        <v>237000.0</v>
      </c>
      <c r="J1403" s="18">
        <v>44646.6375</v>
      </c>
      <c r="K1403" s="19">
        <v>44651.42291666667</v>
      </c>
      <c r="L1403" s="18">
        <v>44652.49166666667</v>
      </c>
      <c r="M1403" s="15"/>
      <c r="N1403" s="21" t="s">
        <v>33</v>
      </c>
      <c r="O1403" s="15">
        <v>0.0</v>
      </c>
      <c r="P1403" s="15" t="s">
        <v>64</v>
      </c>
      <c r="Q1403" s="22">
        <v>3.0</v>
      </c>
      <c r="R1403" s="23">
        <f>Enduser_Deliverytime-Order_Create_Time</f>
        <v>5.854166667</v>
      </c>
      <c r="S1403" s="23">
        <f>Enduser_Plan_Deliverytime-Order_Create_Time</f>
        <v>4.785416667</v>
      </c>
      <c r="T1403" s="23">
        <f>Enduser_Deliverytime-HubVN_Pickup_Time</f>
        <v>0.1604166667</v>
      </c>
      <c r="U1403" s="24">
        <f>HubVN_Receiving_Time-HubCN_Pickup_Time</f>
        <v>5.004861111</v>
      </c>
      <c r="V1403" s="24">
        <f>Plan_HubVN_Receiving_Time-Plan_HubCN_Pickup_Time</f>
        <v>3.501388889</v>
      </c>
      <c r="W1403" s="15" t="s">
        <v>93</v>
      </c>
      <c r="X1403" s="25" t="str">
        <f>IF(LEFT(Khu_Vực,4)="Quận","Quận","Huyện")</f>
        <v>Quận</v>
      </c>
      <c r="Y1403" s="25" t="str">
        <f>IFS(Grossweight&lt;=1,"A",AND(1&lt;Grossweight,Grossweight&lt;=2),"B",AND(2&lt;Grossweight,Grossweight&lt;=3),"C",AND(3&lt;Grossweight,Grossweight&lt;=4),"D",Grossweight&gt;=4,"E")</f>
        <v>B</v>
      </c>
      <c r="Z140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18700</v>
      </c>
      <c r="AA1403"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40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18700</v>
      </c>
      <c r="AC1403" s="26">
        <f>IF(Carrier_2="ECLogistics",0.167,IF(Carrier_2="LogExpress",0.139,0.104))</f>
        <v>0.104</v>
      </c>
    </row>
    <row r="1404" ht="15.75" customHeight="1">
      <c r="A1404" s="4" t="s">
        <v>4014</v>
      </c>
      <c r="B1404" s="4" t="s">
        <v>4015</v>
      </c>
      <c r="C1404" s="4">
        <v>130018.0</v>
      </c>
      <c r="D1404" s="4" t="str">
        <f>HubVN_ID</f>
        <v>LECVNHĐ</v>
      </c>
      <c r="E1404" s="4">
        <v>1.0</v>
      </c>
      <c r="F1404" s="4">
        <v>1.3</v>
      </c>
      <c r="G1404" s="5" t="s">
        <v>4016</v>
      </c>
      <c r="H1404" s="4" t="s">
        <v>32</v>
      </c>
      <c r="I1404" s="6">
        <v>499000.0</v>
      </c>
      <c r="J1404" s="7">
        <v>44650.54375</v>
      </c>
      <c r="K1404" s="8">
        <v>44653.70625</v>
      </c>
      <c r="L1404" s="7">
        <v>44654.74097222222</v>
      </c>
      <c r="M1404" s="4"/>
      <c r="N1404" s="9" t="s">
        <v>33</v>
      </c>
      <c r="O1404" s="4">
        <v>0.0</v>
      </c>
      <c r="P1404" s="4" t="s">
        <v>34</v>
      </c>
      <c r="Q1404" s="10">
        <v>3.0</v>
      </c>
      <c r="R1404" s="11">
        <f>Enduser_Deliverytime-Order_Create_Time</f>
        <v>4.197222222</v>
      </c>
      <c r="S1404" s="11">
        <f>Enduser_Plan_Deliverytime-Order_Create_Time</f>
        <v>3.1625</v>
      </c>
      <c r="T1404" s="11">
        <f>Enduser_Deliverytime-HubVN_Pickup_Time</f>
        <v>0.07777777778</v>
      </c>
      <c r="U1404" s="12">
        <f>HubVN_Receiving_Time-HubCN_Pickup_Time</f>
        <v>1.834722222</v>
      </c>
      <c r="V1404" s="12">
        <f>Plan_HubVN_Receiving_Time-Plan_HubCN_Pickup_Time</f>
        <v>3.005555556</v>
      </c>
      <c r="W1404" s="4" t="s">
        <v>45</v>
      </c>
      <c r="X1404" s="13" t="str">
        <f>IF(LEFT(Khu_Vực,4)="Quận","Quận","Huyện")</f>
        <v>Quận</v>
      </c>
      <c r="Y1404" s="13" t="str">
        <f>IFS(Grossweight&lt;=1,"A",AND(1&lt;Grossweight,Grossweight&lt;=2),"B",AND(2&lt;Grossweight,Grossweight&lt;=3),"C",AND(3&lt;Grossweight,Grossweight&lt;=4),"D",Grossweight&gt;=4,"E")</f>
        <v>B</v>
      </c>
      <c r="Z140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13000</v>
      </c>
      <c r="AA1404"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40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14300</v>
      </c>
      <c r="AC1404" s="14">
        <f>IF(Carrier_2="ECLogistics",0.167,IF(Carrier_2="LogExpress",0.139,0.104))</f>
        <v>0.104</v>
      </c>
    </row>
    <row r="1405" ht="15.75" customHeight="1">
      <c r="A1405" s="15" t="s">
        <v>4017</v>
      </c>
      <c r="B1405" s="15" t="s">
        <v>3039</v>
      </c>
      <c r="C1405" s="15">
        <v>130447.0</v>
      </c>
      <c r="D1405" s="15" t="str">
        <f>HubVN_ID</f>
        <v>LECVNLB</v>
      </c>
      <c r="E1405" s="15">
        <v>5.0</v>
      </c>
      <c r="F1405" s="15">
        <v>2.7</v>
      </c>
      <c r="G1405" s="16" t="s">
        <v>4018</v>
      </c>
      <c r="H1405" s="15" t="s">
        <v>32</v>
      </c>
      <c r="I1405" s="17">
        <v>83300.0</v>
      </c>
      <c r="J1405" s="18">
        <v>44647.71041666667</v>
      </c>
      <c r="K1405" s="19">
        <v>44653.76388888889</v>
      </c>
      <c r="L1405" s="18">
        <v>44654.58819444444</v>
      </c>
      <c r="M1405" s="15"/>
      <c r="N1405" s="21" t="s">
        <v>33</v>
      </c>
      <c r="O1405" s="15">
        <v>0.0</v>
      </c>
      <c r="P1405" s="15" t="s">
        <v>34</v>
      </c>
      <c r="Q1405" s="22">
        <v>2.0</v>
      </c>
      <c r="R1405" s="23">
        <f>Enduser_Deliverytime-Order_Create_Time</f>
        <v>6.877777778</v>
      </c>
      <c r="S1405" s="23">
        <f>Enduser_Plan_Deliverytime-Order_Create_Time</f>
        <v>6.053472222</v>
      </c>
      <c r="T1405" s="23">
        <f>Enduser_Deliverytime-HubVN_Pickup_Time</f>
        <v>0.2027777778</v>
      </c>
      <c r="U1405" s="24">
        <f>HubVN_Receiving_Time-HubCN_Pickup_Time</f>
        <v>4.00625</v>
      </c>
      <c r="V1405" s="24">
        <f>Plan_HubVN_Receiving_Time-Plan_HubCN_Pickup_Time</f>
        <v>3.503472222</v>
      </c>
      <c r="W1405" s="15" t="s">
        <v>679</v>
      </c>
      <c r="X1405" s="25" t="str">
        <f>IF(LEFT(Khu_Vực,4)="Quận","Quận","Huyện")</f>
        <v>Huyện</v>
      </c>
      <c r="Y1405" s="25" t="str">
        <f>IFS(Grossweight&lt;=1,"A",AND(1&lt;Grossweight,Grossweight&lt;=2),"B",AND(2&lt;Grossweight,Grossweight&lt;=3),"C",AND(3&lt;Grossweight,Grossweight&lt;=4),"D",Grossweight&gt;=4,"E")</f>
        <v>C</v>
      </c>
      <c r="Z140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27000</v>
      </c>
      <c r="AA140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40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27000</v>
      </c>
      <c r="AC1405" s="26">
        <f>IF(Carrier_2="ECLogistics",0.167,IF(Carrier_2="LogExpress",0.139,0.104))</f>
        <v>0.167</v>
      </c>
    </row>
    <row r="1406" ht="15.75" customHeight="1">
      <c r="A1406" s="4" t="s">
        <v>4019</v>
      </c>
      <c r="B1406" s="4" t="s">
        <v>3847</v>
      </c>
      <c r="C1406" s="4">
        <v>130165.0</v>
      </c>
      <c r="D1406" s="4" t="str">
        <f>HubVN_ID</f>
        <v>LECVNLB</v>
      </c>
      <c r="E1406" s="4">
        <v>1.0</v>
      </c>
      <c r="F1406" s="4">
        <v>3.7</v>
      </c>
      <c r="G1406" s="5" t="s">
        <v>4020</v>
      </c>
      <c r="H1406" s="4" t="s">
        <v>32</v>
      </c>
      <c r="I1406" s="6">
        <v>93500.0</v>
      </c>
      <c r="J1406" s="7">
        <v>44649.14444444444</v>
      </c>
      <c r="K1406" s="8">
        <v>44654.67152777778</v>
      </c>
      <c r="L1406" s="7">
        <v>44655.41388888889</v>
      </c>
      <c r="M1406" s="4"/>
      <c r="N1406" s="9" t="s">
        <v>33</v>
      </c>
      <c r="O1406" s="4">
        <v>0.0</v>
      </c>
      <c r="P1406" s="4" t="s">
        <v>64</v>
      </c>
      <c r="Q1406" s="10">
        <v>2.0</v>
      </c>
      <c r="R1406" s="11">
        <f>Enduser_Deliverytime-Order_Create_Time</f>
        <v>6.269444444</v>
      </c>
      <c r="S1406" s="11">
        <f>Enduser_Plan_Deliverytime-Order_Create_Time</f>
        <v>5.527083333</v>
      </c>
      <c r="T1406" s="11">
        <f>Enduser_Deliverytime-HubVN_Pickup_Time</f>
        <v>0.03680555556</v>
      </c>
      <c r="U1406" s="12">
        <f>HubVN_Receiving_Time-HubCN_Pickup_Time</f>
        <v>3.004861111</v>
      </c>
      <c r="V1406" s="12">
        <f>Plan_HubVN_Receiving_Time-Plan_HubCN_Pickup_Time</f>
        <v>1.502083333</v>
      </c>
      <c r="W1406" s="4" t="s">
        <v>120</v>
      </c>
      <c r="X1406" s="13" t="str">
        <f>IF(LEFT(Khu_Vực,4)="Quận","Quận","Huyện")</f>
        <v>Quận</v>
      </c>
      <c r="Y1406" s="13" t="str">
        <f>IFS(Grossweight&lt;=1,"A",AND(1&lt;Grossweight,Grossweight&lt;=2),"B",AND(2&lt;Grossweight,Grossweight&lt;=3),"C",AND(3&lt;Grossweight,Grossweight&lt;=4),"D",Grossweight&gt;=4,"E")</f>
        <v>D</v>
      </c>
      <c r="Z140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68200</v>
      </c>
      <c r="AA140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40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37000</v>
      </c>
      <c r="AC1406" s="14">
        <f>IF(Carrier_2="ECLogistics",0.167,IF(Carrier_2="LogExpress",0.139,0.104))</f>
        <v>0.167</v>
      </c>
    </row>
    <row r="1407" ht="15.75" customHeight="1">
      <c r="A1407" s="15" t="s">
        <v>4021</v>
      </c>
      <c r="B1407" s="15" t="s">
        <v>4022</v>
      </c>
      <c r="C1407" s="15">
        <v>130372.0</v>
      </c>
      <c r="D1407" s="15" t="str">
        <f>HubVN_ID</f>
        <v>LECVNTL</v>
      </c>
      <c r="E1407" s="15">
        <v>1.0</v>
      </c>
      <c r="F1407" s="15">
        <v>1.7</v>
      </c>
      <c r="G1407" s="16" t="s">
        <v>4023</v>
      </c>
      <c r="H1407" s="15" t="s">
        <v>32</v>
      </c>
      <c r="I1407" s="17">
        <v>102000.0</v>
      </c>
      <c r="J1407" s="18">
        <v>44648.71666666667</v>
      </c>
      <c r="K1407" s="19">
        <v>44653.638194444444</v>
      </c>
      <c r="L1407" s="18">
        <v>44654.711805555555</v>
      </c>
      <c r="M1407" s="15"/>
      <c r="N1407" s="21" t="s">
        <v>33</v>
      </c>
      <c r="O1407" s="15">
        <v>0.0</v>
      </c>
      <c r="P1407" s="15" t="s">
        <v>64</v>
      </c>
      <c r="Q1407" s="22">
        <v>3.0</v>
      </c>
      <c r="R1407" s="23">
        <f>Enduser_Deliverytime-Order_Create_Time</f>
        <v>5.995138889</v>
      </c>
      <c r="S1407" s="23">
        <f>Enduser_Plan_Deliverytime-Order_Create_Time</f>
        <v>4.921527778</v>
      </c>
      <c r="T1407" s="23">
        <f>Enduser_Deliverytime-HubVN_Pickup_Time</f>
        <v>0.08194444444</v>
      </c>
      <c r="U1407" s="24">
        <f>HubVN_Receiving_Time-HubCN_Pickup_Time</f>
        <v>3.502777778</v>
      </c>
      <c r="V1407" s="24">
        <f>Plan_HubVN_Receiving_Time-Plan_HubCN_Pickup_Time</f>
        <v>3.001388889</v>
      </c>
      <c r="W1407" s="15" t="s">
        <v>49</v>
      </c>
      <c r="X1407" s="25" t="str">
        <f>IF(LEFT(Khu_Vực,4)="Quận","Quận","Huyện")</f>
        <v>Quận</v>
      </c>
      <c r="Y1407" s="25" t="str">
        <f>IFS(Grossweight&lt;=1,"A",AND(1&lt;Grossweight,Grossweight&lt;=2),"B",AND(2&lt;Grossweight,Grossweight&lt;=3),"C",AND(3&lt;Grossweight,Grossweight&lt;=4),"D",Grossweight&gt;=4,"E")</f>
        <v>B</v>
      </c>
      <c r="Z140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18700</v>
      </c>
      <c r="AA1407"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40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18700</v>
      </c>
      <c r="AC1407" s="26">
        <f>IF(Carrier_2="ECLogistics",0.167,IF(Carrier_2="LogExpress",0.139,0.104))</f>
        <v>0.104</v>
      </c>
    </row>
    <row r="1408" ht="15.75" customHeight="1">
      <c r="A1408" s="4" t="s">
        <v>4024</v>
      </c>
      <c r="B1408" s="4" t="s">
        <v>4025</v>
      </c>
      <c r="C1408" s="4">
        <v>130017.0</v>
      </c>
      <c r="D1408" s="4" t="str">
        <f>HubVN_ID</f>
        <v>LECVNHĐ</v>
      </c>
      <c r="E1408" s="4">
        <v>2.0</v>
      </c>
      <c r="F1408" s="4">
        <v>1.4</v>
      </c>
      <c r="G1408" s="5" t="s">
        <v>4026</v>
      </c>
      <c r="H1408" s="4" t="s">
        <v>32</v>
      </c>
      <c r="I1408" s="6">
        <v>225460.0</v>
      </c>
      <c r="J1408" s="7">
        <v>44647.32708333333</v>
      </c>
      <c r="K1408" s="8">
        <v>44652.45277777778</v>
      </c>
      <c r="L1408" s="7">
        <v>44653.46111111111</v>
      </c>
      <c r="M1408" s="4"/>
      <c r="N1408" s="9" t="s">
        <v>33</v>
      </c>
      <c r="O1408" s="4">
        <v>0.0</v>
      </c>
      <c r="P1408" s="4" t="s">
        <v>40</v>
      </c>
      <c r="Q1408" s="10">
        <v>2.0</v>
      </c>
      <c r="R1408" s="11">
        <f>Enduser_Deliverytime-Order_Create_Time</f>
        <v>6.134027778</v>
      </c>
      <c r="S1408" s="11">
        <f>Enduser_Plan_Deliverytime-Order_Create_Time</f>
        <v>5.125694444</v>
      </c>
      <c r="T1408" s="11">
        <f>Enduser_Deliverytime-HubVN_Pickup_Time</f>
        <v>0.1236111111</v>
      </c>
      <c r="U1408" s="12">
        <f>HubVN_Receiving_Time-HubCN_Pickup_Time</f>
        <v>2.002083333</v>
      </c>
      <c r="V1408" s="12">
        <f>Plan_HubVN_Receiving_Time-Plan_HubCN_Pickup_Time</f>
        <v>1.504166667</v>
      </c>
      <c r="W1408" s="4" t="s">
        <v>45</v>
      </c>
      <c r="X1408" s="13" t="str">
        <f>IF(LEFT(Khu_Vực,4)="Quận","Quận","Huyện")</f>
        <v>Quận</v>
      </c>
      <c r="Y1408" s="13" t="str">
        <f>IFS(Grossweight&lt;=1,"A",AND(1&lt;Grossweight,Grossweight&lt;=2),"B",AND(2&lt;Grossweight,Grossweight&lt;=3),"C",AND(3&lt;Grossweight,Grossweight&lt;=4),"D",Grossweight&gt;=4,"E")</f>
        <v>B</v>
      </c>
      <c r="Z140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28000</v>
      </c>
      <c r="AA1408"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40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15400</v>
      </c>
      <c r="AC1408" s="14">
        <f>IF(Carrier_2="ECLogistics",0.167,IF(Carrier_2="LogExpress",0.139,0.104))</f>
        <v>0.104</v>
      </c>
    </row>
    <row r="1409" ht="15.75" customHeight="1">
      <c r="A1409" s="15" t="s">
        <v>4027</v>
      </c>
      <c r="B1409" s="15" t="s">
        <v>2688</v>
      </c>
      <c r="C1409" s="15">
        <v>130163.0</v>
      </c>
      <c r="D1409" s="15" t="str">
        <f>HubVN_ID</f>
        <v>LECVNLB</v>
      </c>
      <c r="E1409" s="15">
        <v>1.0</v>
      </c>
      <c r="F1409" s="15">
        <v>3.7</v>
      </c>
      <c r="G1409" s="16" t="s">
        <v>4028</v>
      </c>
      <c r="H1409" s="15" t="s">
        <v>32</v>
      </c>
      <c r="I1409" s="17">
        <v>66400.0</v>
      </c>
      <c r="J1409" s="18">
        <v>44648.299305555556</v>
      </c>
      <c r="K1409" s="19">
        <v>44653.40625</v>
      </c>
      <c r="L1409" s="18">
        <v>44653.70416666667</v>
      </c>
      <c r="M1409" s="15"/>
      <c r="N1409" s="21" t="s">
        <v>33</v>
      </c>
      <c r="O1409" s="15">
        <v>0.0</v>
      </c>
      <c r="P1409" s="15" t="s">
        <v>34</v>
      </c>
      <c r="Q1409" s="22">
        <v>3.0</v>
      </c>
      <c r="R1409" s="23">
        <f>Enduser_Deliverytime-Order_Create_Time</f>
        <v>5.404861111</v>
      </c>
      <c r="S1409" s="23">
        <f>Enduser_Plan_Deliverytime-Order_Create_Time</f>
        <v>5.106944444</v>
      </c>
      <c r="T1409" s="23">
        <f>Enduser_Deliverytime-HubVN_Pickup_Time</f>
        <v>0.07708333334</v>
      </c>
      <c r="U1409" s="24">
        <f>HubVN_Receiving_Time-HubCN_Pickup_Time</f>
        <v>3.50625</v>
      </c>
      <c r="V1409" s="24">
        <f>Plan_HubVN_Receiving_Time-Plan_HubCN_Pickup_Time</f>
        <v>3.505555556</v>
      </c>
      <c r="W1409" s="15" t="s">
        <v>57</v>
      </c>
      <c r="X1409" s="25" t="str">
        <f>IF(LEFT(Khu_Vực,4)="Quận","Quận","Huyện")</f>
        <v>Quận</v>
      </c>
      <c r="Y1409" s="25" t="str">
        <f>IFS(Grossweight&lt;=1,"A",AND(1&lt;Grossweight,Grossweight&lt;=2),"B",AND(2&lt;Grossweight,Grossweight&lt;=3),"C",AND(3&lt;Grossweight,Grossweight&lt;=4),"D",Grossweight&gt;=4,"E")</f>
        <v>D</v>
      </c>
      <c r="Z140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37000</v>
      </c>
      <c r="AA140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40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37000</v>
      </c>
      <c r="AC1409" s="26">
        <f>IF(Carrier_2="ECLogistics",0.167,IF(Carrier_2="LogExpress",0.139,0.104))</f>
        <v>0.167</v>
      </c>
    </row>
    <row r="1410" ht="15.75" customHeight="1">
      <c r="A1410" s="4" t="s">
        <v>4029</v>
      </c>
      <c r="B1410" s="4" t="s">
        <v>4030</v>
      </c>
      <c r="C1410" s="4">
        <v>130320.0</v>
      </c>
      <c r="D1410" s="4" t="str">
        <f>HubVN_ID</f>
        <v>LECVNHĐ</v>
      </c>
      <c r="E1410" s="4">
        <v>5.0</v>
      </c>
      <c r="F1410" s="4">
        <v>1.1</v>
      </c>
      <c r="G1410" s="5" t="s">
        <v>4031</v>
      </c>
      <c r="H1410" s="4" t="s">
        <v>32</v>
      </c>
      <c r="I1410" s="6">
        <v>121500.0</v>
      </c>
      <c r="J1410" s="7">
        <v>44648.89513888889</v>
      </c>
      <c r="K1410" s="8">
        <v>44652.677083333336</v>
      </c>
      <c r="L1410" s="7">
        <v>44653.87291666667</v>
      </c>
      <c r="M1410" s="4"/>
      <c r="N1410" s="9" t="s">
        <v>33</v>
      </c>
      <c r="O1410" s="4">
        <v>0.0</v>
      </c>
      <c r="P1410" s="4" t="s">
        <v>34</v>
      </c>
      <c r="Q1410" s="10">
        <v>3.0</v>
      </c>
      <c r="R1410" s="11">
        <f>Enduser_Deliverytime-Order_Create_Time</f>
        <v>4.977777778</v>
      </c>
      <c r="S1410" s="11">
        <f>Enduser_Plan_Deliverytime-Order_Create_Time</f>
        <v>3.781944444</v>
      </c>
      <c r="T1410" s="11">
        <f>Enduser_Deliverytime-HubVN_Pickup_Time</f>
        <v>0.2493055556</v>
      </c>
      <c r="U1410" s="12">
        <f>HubVN_Receiving_Time-HubCN_Pickup_Time</f>
        <v>4.002777778</v>
      </c>
      <c r="V1410" s="12">
        <f>Plan_HubVN_Receiving_Time-Plan_HubCN_Pickup_Time</f>
        <v>3.501388889</v>
      </c>
      <c r="W1410" s="4" t="s">
        <v>45</v>
      </c>
      <c r="X1410" s="13" t="str">
        <f>IF(LEFT(Khu_Vực,4)="Quận","Quận","Huyện")</f>
        <v>Quận</v>
      </c>
      <c r="Y1410" s="13" t="str">
        <f>IFS(Grossweight&lt;=1,"A",AND(1&lt;Grossweight,Grossweight&lt;=2),"B",AND(2&lt;Grossweight,Grossweight&lt;=3),"C",AND(3&lt;Grossweight,Grossweight&lt;=4),"D",Grossweight&gt;=4,"E")</f>
        <v>B</v>
      </c>
      <c r="Z141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11000</v>
      </c>
      <c r="AA1410"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41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12100</v>
      </c>
      <c r="AC1410" s="14">
        <f>IF(Carrier_2="ECLogistics",0.167,IF(Carrier_2="LogExpress",0.139,0.104))</f>
        <v>0.104</v>
      </c>
    </row>
    <row r="1411" ht="15.75" customHeight="1">
      <c r="A1411" s="15" t="s">
        <v>4032</v>
      </c>
      <c r="B1411" s="15" t="s">
        <v>4033</v>
      </c>
      <c r="C1411" s="15">
        <v>130349.0</v>
      </c>
      <c r="D1411" s="15" t="str">
        <f>HubVN_ID</f>
        <v>LECVNLB</v>
      </c>
      <c r="E1411" s="15">
        <v>3.0</v>
      </c>
      <c r="F1411" s="15">
        <v>1.5</v>
      </c>
      <c r="G1411" s="16" t="s">
        <v>4034</v>
      </c>
      <c r="H1411" s="15" t="s">
        <v>32</v>
      </c>
      <c r="I1411" s="17">
        <v>131500.0</v>
      </c>
      <c r="J1411" s="18">
        <v>44650.32916666667</v>
      </c>
      <c r="K1411" s="19">
        <v>44655.728472222225</v>
      </c>
      <c r="L1411" s="18">
        <v>44655.745833333334</v>
      </c>
      <c r="M1411" s="15"/>
      <c r="N1411" s="21" t="s">
        <v>33</v>
      </c>
      <c r="O1411" s="15">
        <v>0.0</v>
      </c>
      <c r="P1411" s="15" t="s">
        <v>64</v>
      </c>
      <c r="Q1411" s="22">
        <v>3.0</v>
      </c>
      <c r="R1411" s="23">
        <f>Enduser_Deliverytime-Order_Create_Time</f>
        <v>5.416666667</v>
      </c>
      <c r="S1411" s="23">
        <f>Enduser_Plan_Deliverytime-Order_Create_Time</f>
        <v>5.399305556</v>
      </c>
      <c r="T1411" s="23">
        <f>Enduser_Deliverytime-HubVN_Pickup_Time</f>
        <v>0.1215277778</v>
      </c>
      <c r="U1411" s="24">
        <f>HubVN_Receiving_Time-HubCN_Pickup_Time</f>
        <v>3.005555556</v>
      </c>
      <c r="V1411" s="24">
        <f>Plan_HubVN_Receiving_Time-Plan_HubCN_Pickup_Time</f>
        <v>3.002777778</v>
      </c>
      <c r="W1411" s="15" t="s">
        <v>787</v>
      </c>
      <c r="X1411" s="25" t="str">
        <f>IF(LEFT(Khu_Vực,4)="Quận","Quận","Huyện")</f>
        <v>Huyện</v>
      </c>
      <c r="Y1411" s="25" t="str">
        <f>IFS(Grossweight&lt;=1,"A",AND(1&lt;Grossweight,Grossweight&lt;=2),"B",AND(2&lt;Grossweight,Grossweight&lt;=3),"C",AND(3&lt;Grossweight,Grossweight&lt;=4),"D",Grossweight&gt;=4,"E")</f>
        <v>B</v>
      </c>
      <c r="Z141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16500</v>
      </c>
      <c r="AA141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41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15000</v>
      </c>
      <c r="AC1411" s="26">
        <f>IF(Carrier_2="ECLogistics",0.167,IF(Carrier_2="LogExpress",0.139,0.104))</f>
        <v>0.167</v>
      </c>
    </row>
    <row r="1412" ht="15.75" customHeight="1">
      <c r="A1412" s="4" t="s">
        <v>4035</v>
      </c>
      <c r="B1412" s="4" t="s">
        <v>343</v>
      </c>
      <c r="C1412" s="4">
        <v>130116.0</v>
      </c>
      <c r="D1412" s="4" t="str">
        <f>HubVN_ID</f>
        <v>LECVNHĐ</v>
      </c>
      <c r="E1412" s="4">
        <v>4.0</v>
      </c>
      <c r="F1412" s="4">
        <v>0.1</v>
      </c>
      <c r="G1412" s="5" t="s">
        <v>4036</v>
      </c>
      <c r="H1412" s="4" t="s">
        <v>53</v>
      </c>
      <c r="I1412" s="6">
        <v>0.0</v>
      </c>
      <c r="J1412" s="7">
        <v>44648.308333333334</v>
      </c>
      <c r="K1412" s="8">
        <v>44653.697916666664</v>
      </c>
      <c r="L1412" s="7">
        <v>44653.73125</v>
      </c>
      <c r="M1412" s="4"/>
      <c r="N1412" s="9" t="s">
        <v>33</v>
      </c>
      <c r="O1412" s="4">
        <v>0.0</v>
      </c>
      <c r="P1412" s="4" t="s">
        <v>64</v>
      </c>
      <c r="Q1412" s="10">
        <v>3.0</v>
      </c>
      <c r="R1412" s="11">
        <f>Enduser_Deliverytime-Order_Create_Time</f>
        <v>5.422916667</v>
      </c>
      <c r="S1412" s="11">
        <f>Enduser_Plan_Deliverytime-Order_Create_Time</f>
        <v>5.389583333</v>
      </c>
      <c r="T1412" s="11">
        <f>Enduser_Deliverytime-HubVN_Pickup_Time</f>
        <v>0.1243055556</v>
      </c>
      <c r="U1412" s="12">
        <f>HubVN_Receiving_Time-HubCN_Pickup_Time</f>
        <v>3.502083333</v>
      </c>
      <c r="V1412" s="12">
        <f>Plan_HubVN_Receiving_Time-Plan_HubCN_Pickup_Time</f>
        <v>2.000694444</v>
      </c>
      <c r="W1412" s="4" t="s">
        <v>45</v>
      </c>
      <c r="X1412" s="13" t="str">
        <f>IF(LEFT(Khu_Vực,4)="Quận","Quận","Huyện")</f>
        <v>Quận</v>
      </c>
      <c r="Y1412" s="13" t="str">
        <f>IFS(Grossweight&lt;=1,"A",AND(1&lt;Grossweight,Grossweight&lt;=2),"B",AND(2&lt;Grossweight,Grossweight&lt;=3),"C",AND(3&lt;Grossweight,Grossweight&lt;=4),"D",Grossweight&gt;=4,"E")</f>
        <v>A</v>
      </c>
      <c r="Z141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1100</v>
      </c>
      <c r="AA1412"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41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v>
      </c>
      <c r="AC1412" s="14">
        <f>IF(Carrier_2="ECLogistics",0.167,IF(Carrier_2="LogExpress",0.139,0.104))</f>
        <v>0.139</v>
      </c>
    </row>
    <row r="1413" ht="15.75" customHeight="1">
      <c r="A1413" s="15" t="s">
        <v>4037</v>
      </c>
      <c r="B1413" s="15" t="s">
        <v>2550</v>
      </c>
      <c r="C1413" s="15">
        <v>130045.0</v>
      </c>
      <c r="D1413" s="15" t="str">
        <f>HubVN_ID</f>
        <v>LECVNLB</v>
      </c>
      <c r="E1413" s="15">
        <v>5.0</v>
      </c>
      <c r="F1413" s="15">
        <v>2.8</v>
      </c>
      <c r="G1413" s="16" t="s">
        <v>4038</v>
      </c>
      <c r="H1413" s="15" t="s">
        <v>32</v>
      </c>
      <c r="I1413" s="17">
        <v>92400.0</v>
      </c>
      <c r="J1413" s="18">
        <v>44647.88263888889</v>
      </c>
      <c r="K1413" s="19">
        <v>44652.40694444445</v>
      </c>
      <c r="L1413" s="18">
        <v>44653.48055555556</v>
      </c>
      <c r="M1413" s="15"/>
      <c r="N1413" s="21" t="s">
        <v>33</v>
      </c>
      <c r="O1413" s="15">
        <v>0.0</v>
      </c>
      <c r="P1413" s="15" t="s">
        <v>40</v>
      </c>
      <c r="Q1413" s="22">
        <v>3.0</v>
      </c>
      <c r="R1413" s="23">
        <f>Enduser_Deliverytime-Order_Create_Time</f>
        <v>5.597916667</v>
      </c>
      <c r="S1413" s="23">
        <f>Enduser_Plan_Deliverytime-Order_Create_Time</f>
        <v>4.524305556</v>
      </c>
      <c r="T1413" s="23">
        <f>Enduser_Deliverytime-HubVN_Pickup_Time</f>
        <v>0.1027777778</v>
      </c>
      <c r="U1413" s="24">
        <f>HubVN_Receiving_Time-HubCN_Pickup_Time</f>
        <v>2.000694444</v>
      </c>
      <c r="V1413" s="24">
        <f>Plan_HubVN_Receiving_Time-Plan_HubCN_Pickup_Time</f>
        <v>2.002083333</v>
      </c>
      <c r="W1413" s="15" t="s">
        <v>124</v>
      </c>
      <c r="X1413" s="25" t="str">
        <f>IF(LEFT(Khu_Vực,4)="Quận","Quận","Huyện")</f>
        <v>Quận</v>
      </c>
      <c r="Y1413" s="25" t="str">
        <f>IFS(Grossweight&lt;=1,"A",AND(1&lt;Grossweight,Grossweight&lt;=2),"B",AND(2&lt;Grossweight,Grossweight&lt;=3),"C",AND(3&lt;Grossweight,Grossweight&lt;=4),"D",Grossweight&gt;=4,"E")</f>
        <v>C</v>
      </c>
      <c r="Z141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56000</v>
      </c>
      <c r="AA141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41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28000</v>
      </c>
      <c r="AC1413" s="26">
        <f>IF(Carrier_2="ECLogistics",0.167,IF(Carrier_2="LogExpress",0.139,0.104))</f>
        <v>0.167</v>
      </c>
    </row>
    <row r="1414" ht="15.75" customHeight="1">
      <c r="A1414" s="4" t="s">
        <v>4039</v>
      </c>
      <c r="B1414" s="4" t="s">
        <v>2621</v>
      </c>
      <c r="C1414" s="4">
        <v>130355.0</v>
      </c>
      <c r="D1414" s="4" t="str">
        <f>HubVN_ID</f>
        <v>LECVNLB</v>
      </c>
      <c r="E1414" s="4">
        <v>3.0</v>
      </c>
      <c r="F1414" s="4">
        <v>2.0</v>
      </c>
      <c r="G1414" s="5" t="s">
        <v>4040</v>
      </c>
      <c r="H1414" s="4" t="s">
        <v>53</v>
      </c>
      <c r="I1414" s="6">
        <v>0.0</v>
      </c>
      <c r="J1414" s="7">
        <v>44648.78958333333</v>
      </c>
      <c r="K1414" s="8">
        <v>44655.74097222222</v>
      </c>
      <c r="L1414" s="7">
        <v>44655.75069444445</v>
      </c>
      <c r="M1414" s="4"/>
      <c r="N1414" s="9" t="s">
        <v>33</v>
      </c>
      <c r="O1414" s="4">
        <v>0.0</v>
      </c>
      <c r="P1414" s="4" t="s">
        <v>40</v>
      </c>
      <c r="Q1414" s="10">
        <v>2.0</v>
      </c>
      <c r="R1414" s="11">
        <f>Enduser_Deliverytime-Order_Create_Time</f>
        <v>6.961111111</v>
      </c>
      <c r="S1414" s="11">
        <f>Enduser_Plan_Deliverytime-Order_Create_Time</f>
        <v>6.951388889</v>
      </c>
      <c r="T1414" s="11">
        <f>Enduser_Deliverytime-HubVN_Pickup_Time</f>
        <v>0.1430555556</v>
      </c>
      <c r="U1414" s="12">
        <f>HubVN_Receiving_Time-HubCN_Pickup_Time</f>
        <v>3.000694444</v>
      </c>
      <c r="V1414" s="12">
        <f>Plan_HubVN_Receiving_Time-Plan_HubCN_Pickup_Time</f>
        <v>1.500694444</v>
      </c>
      <c r="W1414" s="4" t="s">
        <v>787</v>
      </c>
      <c r="X1414" s="13" t="str">
        <f>IF(LEFT(Khu_Vực,4)="Quận","Quận","Huyện")</f>
        <v>Huyện</v>
      </c>
      <c r="Y1414" s="13" t="str">
        <f>IFS(Grossweight&lt;=1,"A",AND(1&lt;Grossweight,Grossweight&lt;=2),"B",AND(2&lt;Grossweight,Grossweight&lt;=3),"C",AND(3&lt;Grossweight,Grossweight&lt;=4),"D",Grossweight&gt;=4,"E")</f>
        <v>B</v>
      </c>
      <c r="Z141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50000</v>
      </c>
      <c r="AA141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41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1414" s="14">
        <f>IF(Carrier_2="ECLogistics",0.167,IF(Carrier_2="LogExpress",0.139,0.104))</f>
        <v>0.167</v>
      </c>
    </row>
    <row r="1415" ht="15.75" customHeight="1">
      <c r="A1415" s="15" t="s">
        <v>4041</v>
      </c>
      <c r="B1415" s="15" t="s">
        <v>4042</v>
      </c>
      <c r="C1415" s="15">
        <v>130340.0</v>
      </c>
      <c r="D1415" s="15" t="str">
        <f>HubVN_ID</f>
        <v>LECVNLB</v>
      </c>
      <c r="E1415" s="15">
        <v>1.0</v>
      </c>
      <c r="F1415" s="15">
        <v>2.8</v>
      </c>
      <c r="G1415" s="16" t="s">
        <v>4043</v>
      </c>
      <c r="H1415" s="15" t="s">
        <v>32</v>
      </c>
      <c r="I1415" s="17">
        <v>266900.0</v>
      </c>
      <c r="J1415" s="18">
        <v>44646.62708333333</v>
      </c>
      <c r="K1415" s="19">
        <v>44651.42291666667</v>
      </c>
      <c r="L1415" s="18">
        <v>44652.42083333333</v>
      </c>
      <c r="M1415" s="15"/>
      <c r="N1415" s="21" t="s">
        <v>33</v>
      </c>
      <c r="O1415" s="15">
        <v>0.0</v>
      </c>
      <c r="P1415" s="15" t="s">
        <v>64</v>
      </c>
      <c r="Q1415" s="22">
        <v>3.0</v>
      </c>
      <c r="R1415" s="23">
        <f>Enduser_Deliverytime-Order_Create_Time</f>
        <v>5.79375</v>
      </c>
      <c r="S1415" s="23">
        <f>Enduser_Plan_Deliverytime-Order_Create_Time</f>
        <v>4.795833333</v>
      </c>
      <c r="T1415" s="23">
        <f>Enduser_Deliverytime-HubVN_Pickup_Time</f>
        <v>0.07847222222</v>
      </c>
      <c r="U1415" s="24">
        <f>HubVN_Receiving_Time-HubCN_Pickup_Time</f>
        <v>5.003472222</v>
      </c>
      <c r="V1415" s="24">
        <f>Plan_HubVN_Receiving_Time-Plan_HubCN_Pickup_Time</f>
        <v>2.001388889</v>
      </c>
      <c r="W1415" s="15" t="s">
        <v>120</v>
      </c>
      <c r="X1415" s="25" t="str">
        <f>IF(LEFT(Khu_Vực,4)="Quận","Quận","Huyện")</f>
        <v>Quận</v>
      </c>
      <c r="Y1415" s="25" t="str">
        <f>IFS(Grossweight&lt;=1,"A",AND(1&lt;Grossweight,Grossweight&lt;=2),"B",AND(2&lt;Grossweight,Grossweight&lt;=3),"C",AND(3&lt;Grossweight,Grossweight&lt;=4),"D",Grossweight&gt;=4,"E")</f>
        <v>C</v>
      </c>
      <c r="Z141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62800</v>
      </c>
      <c r="AA141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41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28000</v>
      </c>
      <c r="AC1415" s="26">
        <f>IF(Carrier_2="ECLogistics",0.167,IF(Carrier_2="LogExpress",0.139,0.104))</f>
        <v>0.167</v>
      </c>
    </row>
    <row r="1416" ht="15.75" customHeight="1">
      <c r="A1416" s="4" t="s">
        <v>4044</v>
      </c>
      <c r="B1416" s="4" t="s">
        <v>4045</v>
      </c>
      <c r="C1416" s="4">
        <v>130331.0</v>
      </c>
      <c r="D1416" s="4" t="str">
        <f>HubVN_ID</f>
        <v>LECVNLB</v>
      </c>
      <c r="E1416" s="4">
        <v>3.0</v>
      </c>
      <c r="F1416" s="4">
        <v>1.4</v>
      </c>
      <c r="G1416" s="5" t="s">
        <v>4046</v>
      </c>
      <c r="H1416" s="4" t="s">
        <v>53</v>
      </c>
      <c r="I1416" s="6">
        <v>0.0</v>
      </c>
      <c r="J1416" s="7">
        <v>44649.62222222222</v>
      </c>
      <c r="K1416" s="8">
        <v>44654.39791666667</v>
      </c>
      <c r="L1416" s="7">
        <v>44655.43472222222</v>
      </c>
      <c r="M1416" s="4"/>
      <c r="N1416" s="9" t="s">
        <v>33</v>
      </c>
      <c r="O1416" s="4">
        <v>0.0</v>
      </c>
      <c r="P1416" s="4" t="s">
        <v>64</v>
      </c>
      <c r="Q1416" s="10">
        <v>3.0</v>
      </c>
      <c r="R1416" s="11">
        <f>Enduser_Deliverytime-Order_Create_Time</f>
        <v>5.8125</v>
      </c>
      <c r="S1416" s="11">
        <f>Enduser_Plan_Deliverytime-Order_Create_Time</f>
        <v>4.775694444</v>
      </c>
      <c r="T1416" s="11">
        <f>Enduser_Deliverytime-HubVN_Pickup_Time</f>
        <v>0.03819444445</v>
      </c>
      <c r="U1416" s="12">
        <f>HubVN_Receiving_Time-HubCN_Pickup_Time</f>
        <v>5.002083333</v>
      </c>
      <c r="V1416" s="12">
        <f>Plan_HubVN_Receiving_Time-Plan_HubCN_Pickup_Time</f>
        <v>3.505555556</v>
      </c>
      <c r="W1416" s="4" t="s">
        <v>124</v>
      </c>
      <c r="X1416" s="13" t="str">
        <f>IF(LEFT(Khu_Vực,4)="Quận","Quận","Huyện")</f>
        <v>Quận</v>
      </c>
      <c r="Y1416" s="13" t="str">
        <f>IFS(Grossweight&lt;=1,"A",AND(1&lt;Grossweight,Grossweight&lt;=2),"B",AND(2&lt;Grossweight,Grossweight&lt;=3),"C",AND(3&lt;Grossweight,Grossweight&lt;=4),"D",Grossweight&gt;=4,"E")</f>
        <v>B</v>
      </c>
      <c r="Z141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15400</v>
      </c>
      <c r="AA1416"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41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15400</v>
      </c>
      <c r="AC1416" s="14">
        <f>IF(Carrier_2="ECLogistics",0.167,IF(Carrier_2="LogExpress",0.139,0.104))</f>
        <v>0.104</v>
      </c>
    </row>
    <row r="1417" ht="15.75" customHeight="1">
      <c r="A1417" s="15" t="s">
        <v>4047</v>
      </c>
      <c r="B1417" s="15" t="s">
        <v>4048</v>
      </c>
      <c r="C1417" s="15">
        <v>130444.0</v>
      </c>
      <c r="D1417" s="15" t="str">
        <f>HubVN_ID</f>
        <v>LECVNTL</v>
      </c>
      <c r="E1417" s="15">
        <v>4.0</v>
      </c>
      <c r="F1417" s="15">
        <v>2.8</v>
      </c>
      <c r="G1417" s="16" t="s">
        <v>4049</v>
      </c>
      <c r="H1417" s="15" t="s">
        <v>32</v>
      </c>
      <c r="I1417" s="17">
        <v>367000.0</v>
      </c>
      <c r="J1417" s="18">
        <v>44647.19027777778</v>
      </c>
      <c r="K1417" s="19">
        <v>44653.680555555555</v>
      </c>
      <c r="L1417" s="18">
        <v>44654.740277777775</v>
      </c>
      <c r="M1417" s="15"/>
      <c r="N1417" s="21" t="s">
        <v>33</v>
      </c>
      <c r="O1417" s="15">
        <v>0.0</v>
      </c>
      <c r="P1417" s="15" t="s">
        <v>64</v>
      </c>
      <c r="Q1417" s="22">
        <v>1.0</v>
      </c>
      <c r="R1417" s="23">
        <f>Enduser_Deliverytime-Order_Create_Time</f>
        <v>7.55</v>
      </c>
      <c r="S1417" s="23">
        <f>Enduser_Plan_Deliverytime-Order_Create_Time</f>
        <v>6.490277778</v>
      </c>
      <c r="T1417" s="23">
        <f>Enduser_Deliverytime-HubVN_Pickup_Time</f>
        <v>0.1194444444</v>
      </c>
      <c r="U1417" s="24">
        <f>HubVN_Receiving_Time-HubCN_Pickup_Time</f>
        <v>3.504166667</v>
      </c>
      <c r="V1417" s="24">
        <f>Plan_HubVN_Receiving_Time-Plan_HubCN_Pickup_Time</f>
        <v>1.50625</v>
      </c>
      <c r="W1417" s="15" t="s">
        <v>622</v>
      </c>
      <c r="X1417" s="25" t="str">
        <f>IF(LEFT(Khu_Vực,4)="Quận","Quận","Huyện")</f>
        <v>Huyện</v>
      </c>
      <c r="Y1417" s="25" t="str">
        <f>IFS(Grossweight&lt;=1,"A",AND(1&lt;Grossweight,Grossweight&lt;=2),"B",AND(2&lt;Grossweight,Grossweight&lt;=3),"C",AND(3&lt;Grossweight,Grossweight&lt;=4),"D",Grossweight&gt;=4,"E")</f>
        <v>C</v>
      </c>
      <c r="Z141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62800</v>
      </c>
      <c r="AA1417"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41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28000</v>
      </c>
      <c r="AC1417" s="26">
        <f>IF(Carrier_2="ECLogistics",0.167,IF(Carrier_2="LogExpress",0.139,0.104))</f>
        <v>0.167</v>
      </c>
    </row>
    <row r="1418" ht="15.75" customHeight="1">
      <c r="A1418" s="4" t="s">
        <v>4050</v>
      </c>
      <c r="B1418" s="4" t="s">
        <v>4051</v>
      </c>
      <c r="C1418" s="4">
        <v>130397.0</v>
      </c>
      <c r="D1418" s="4" t="str">
        <f>HubVN_ID</f>
        <v>LECVNLB</v>
      </c>
      <c r="E1418" s="4">
        <v>3.0</v>
      </c>
      <c r="F1418" s="4">
        <v>1.8</v>
      </c>
      <c r="G1418" s="5" t="s">
        <v>4052</v>
      </c>
      <c r="H1418" s="4" t="s">
        <v>32</v>
      </c>
      <c r="I1418" s="6">
        <v>61650.0</v>
      </c>
      <c r="J1418" s="7">
        <v>44645.38263888889</v>
      </c>
      <c r="K1418" s="8">
        <v>44652.73055555556</v>
      </c>
      <c r="L1418" s="7">
        <v>44652.74166666667</v>
      </c>
      <c r="M1418" s="4"/>
      <c r="N1418" s="9" t="s">
        <v>33</v>
      </c>
      <c r="O1418" s="4">
        <v>0.0</v>
      </c>
      <c r="P1418" s="4" t="s">
        <v>64</v>
      </c>
      <c r="Q1418" s="10">
        <v>1.0</v>
      </c>
      <c r="R1418" s="11">
        <f>Enduser_Deliverytime-Order_Create_Time</f>
        <v>7.359027778</v>
      </c>
      <c r="S1418" s="11">
        <f>Enduser_Plan_Deliverytime-Order_Create_Time</f>
        <v>7.347916667</v>
      </c>
      <c r="T1418" s="11">
        <f>Enduser_Deliverytime-HubVN_Pickup_Time</f>
        <v>0.1631944444</v>
      </c>
      <c r="U1418" s="12">
        <f>HubVN_Receiving_Time-HubCN_Pickup_Time</f>
        <v>3.003472222</v>
      </c>
      <c r="V1418" s="12">
        <f>Plan_HubVN_Receiving_Time-Plan_HubCN_Pickup_Time</f>
        <v>2.004861111</v>
      </c>
      <c r="W1418" s="4" t="s">
        <v>787</v>
      </c>
      <c r="X1418" s="13" t="str">
        <f>IF(LEFT(Khu_Vực,4)="Quận","Quận","Huyện")</f>
        <v>Huyện</v>
      </c>
      <c r="Y1418" s="13" t="str">
        <f>IFS(Grossweight&lt;=1,"A",AND(1&lt;Grossweight,Grossweight&lt;=2),"B",AND(2&lt;Grossweight,Grossweight&lt;=3),"C",AND(3&lt;Grossweight,Grossweight&lt;=4),"D",Grossweight&gt;=4,"E")</f>
        <v>B</v>
      </c>
      <c r="Z141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19800</v>
      </c>
      <c r="AA141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41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18000</v>
      </c>
      <c r="AC1418" s="14">
        <f>IF(Carrier_2="ECLogistics",0.167,IF(Carrier_2="LogExpress",0.139,0.104))</f>
        <v>0.167</v>
      </c>
    </row>
    <row r="1419" ht="15.75" customHeight="1">
      <c r="A1419" s="15" t="s">
        <v>4053</v>
      </c>
      <c r="B1419" s="15" t="s">
        <v>4054</v>
      </c>
      <c r="C1419" s="15">
        <v>130397.0</v>
      </c>
      <c r="D1419" s="15" t="str">
        <f>HubVN_ID</f>
        <v>LECVNTL</v>
      </c>
      <c r="E1419" s="15">
        <v>2.0</v>
      </c>
      <c r="F1419" s="15">
        <v>1.7</v>
      </c>
      <c r="G1419" s="16" t="s">
        <v>4055</v>
      </c>
      <c r="H1419" s="15" t="s">
        <v>32</v>
      </c>
      <c r="I1419" s="17">
        <v>52400.0</v>
      </c>
      <c r="J1419" s="18">
        <v>44646.74097222222</v>
      </c>
      <c r="K1419" s="19">
        <v>44652.41736111111</v>
      </c>
      <c r="L1419" s="18">
        <v>44653.50763888889</v>
      </c>
      <c r="M1419" s="15"/>
      <c r="N1419" s="21" t="s">
        <v>33</v>
      </c>
      <c r="O1419" s="15">
        <v>0.0</v>
      </c>
      <c r="P1419" s="15" t="s">
        <v>34</v>
      </c>
      <c r="Q1419" s="22">
        <v>2.0</v>
      </c>
      <c r="R1419" s="23">
        <f>Enduser_Deliverytime-Order_Create_Time</f>
        <v>6.766666667</v>
      </c>
      <c r="S1419" s="23">
        <f>Enduser_Plan_Deliverytime-Order_Create_Time</f>
        <v>5.676388889</v>
      </c>
      <c r="T1419" s="23">
        <f>Enduser_Deliverytime-HubVN_Pickup_Time</f>
        <v>0.1638888889</v>
      </c>
      <c r="U1419" s="24">
        <f>HubVN_Receiving_Time-HubCN_Pickup_Time</f>
        <v>3.00625</v>
      </c>
      <c r="V1419" s="24">
        <f>Plan_HubVN_Receiving_Time-Plan_HubCN_Pickup_Time</f>
        <v>1.502083333</v>
      </c>
      <c r="W1419" s="15" t="s">
        <v>622</v>
      </c>
      <c r="X1419" s="25" t="str">
        <f>IF(LEFT(Khu_Vực,4)="Quận","Quận","Huyện")</f>
        <v>Huyện</v>
      </c>
      <c r="Y1419" s="25" t="str">
        <f>IFS(Grossweight&lt;=1,"A",AND(1&lt;Grossweight,Grossweight&lt;=2),"B",AND(2&lt;Grossweight,Grossweight&lt;=3),"C",AND(3&lt;Grossweight,Grossweight&lt;=4),"D",Grossweight&gt;=4,"E")</f>
        <v>B</v>
      </c>
      <c r="Z141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17000</v>
      </c>
      <c r="AA141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41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17000</v>
      </c>
      <c r="AC1419" s="26">
        <f>IF(Carrier_2="ECLogistics",0.167,IF(Carrier_2="LogExpress",0.139,0.104))</f>
        <v>0.167</v>
      </c>
    </row>
    <row r="1420" ht="15.75" customHeight="1">
      <c r="A1420" s="4" t="s">
        <v>4056</v>
      </c>
      <c r="B1420" s="4" t="s">
        <v>2445</v>
      </c>
      <c r="C1420" s="4">
        <v>130017.0</v>
      </c>
      <c r="D1420" s="4" t="str">
        <f>HubVN_ID</f>
        <v>LECVNLB</v>
      </c>
      <c r="E1420" s="4">
        <v>5.0</v>
      </c>
      <c r="F1420" s="4">
        <v>1.3</v>
      </c>
      <c r="G1420" s="5" t="s">
        <v>4057</v>
      </c>
      <c r="H1420" s="4" t="s">
        <v>32</v>
      </c>
      <c r="I1420" s="6">
        <v>4900.0</v>
      </c>
      <c r="J1420" s="7">
        <v>44647.854166666664</v>
      </c>
      <c r="K1420" s="8">
        <v>44652.42847222222</v>
      </c>
      <c r="L1420" s="7">
        <v>44653.48888888889</v>
      </c>
      <c r="M1420" s="4"/>
      <c r="N1420" s="9" t="s">
        <v>33</v>
      </c>
      <c r="O1420" s="4">
        <v>0.0</v>
      </c>
      <c r="P1420" s="4" t="s">
        <v>40</v>
      </c>
      <c r="Q1420" s="10">
        <v>3.0</v>
      </c>
      <c r="R1420" s="11">
        <f>Enduser_Deliverytime-Order_Create_Time</f>
        <v>5.634722222</v>
      </c>
      <c r="S1420" s="11">
        <f>Enduser_Plan_Deliverytime-Order_Create_Time</f>
        <v>4.574305556</v>
      </c>
      <c r="T1420" s="11">
        <f>Enduser_Deliverytime-HubVN_Pickup_Time</f>
        <v>0.1236111111</v>
      </c>
      <c r="U1420" s="12">
        <f>HubVN_Receiving_Time-HubCN_Pickup_Time</f>
        <v>2.002777778</v>
      </c>
      <c r="V1420" s="12">
        <f>Plan_HubVN_Receiving_Time-Plan_HubCN_Pickup_Time</f>
        <v>1.502083333</v>
      </c>
      <c r="W1420" s="4" t="s">
        <v>124</v>
      </c>
      <c r="X1420" s="13" t="str">
        <f>IF(LEFT(Khu_Vực,4)="Quận","Quận","Huyện")</f>
        <v>Quận</v>
      </c>
      <c r="Y1420" s="13" t="str">
        <f>IFS(Grossweight&lt;=1,"A",AND(1&lt;Grossweight,Grossweight&lt;=2),"B",AND(2&lt;Grossweight,Grossweight&lt;=3),"C",AND(3&lt;Grossweight,Grossweight&lt;=4),"D",Grossweight&gt;=4,"E")</f>
        <v>B</v>
      </c>
      <c r="Z142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26000</v>
      </c>
      <c r="AA1420"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42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14300</v>
      </c>
      <c r="AC1420" s="14">
        <f>IF(Carrier_2="ECLogistics",0.167,IF(Carrier_2="LogExpress",0.139,0.104))</f>
        <v>0.104</v>
      </c>
    </row>
    <row r="1421" ht="15.75" customHeight="1">
      <c r="A1421" s="15" t="s">
        <v>4058</v>
      </c>
      <c r="B1421" s="15" t="s">
        <v>3288</v>
      </c>
      <c r="C1421" s="15">
        <v>130002.0</v>
      </c>
      <c r="D1421" s="15" t="str">
        <f>HubVN_ID</f>
        <v>LECVNLB</v>
      </c>
      <c r="E1421" s="15">
        <v>4.0</v>
      </c>
      <c r="F1421" s="15">
        <v>0.3</v>
      </c>
      <c r="G1421" s="16" t="s">
        <v>4059</v>
      </c>
      <c r="H1421" s="15" t="s">
        <v>32</v>
      </c>
      <c r="I1421" s="17">
        <v>429000.0</v>
      </c>
      <c r="J1421" s="18">
        <v>44650.76875</v>
      </c>
      <c r="K1421" s="19">
        <v>44655.68402777778</v>
      </c>
      <c r="L1421" s="18">
        <v>44655.7125</v>
      </c>
      <c r="M1421" s="15"/>
      <c r="N1421" s="21" t="s">
        <v>33</v>
      </c>
      <c r="O1421" s="15">
        <v>0.0</v>
      </c>
      <c r="P1421" s="15" t="s">
        <v>64</v>
      </c>
      <c r="Q1421" s="22">
        <v>3.0</v>
      </c>
      <c r="R1421" s="23">
        <f>Enduser_Deliverytime-Order_Create_Time</f>
        <v>4.94375</v>
      </c>
      <c r="S1421" s="23">
        <f>Enduser_Plan_Deliverytime-Order_Create_Time</f>
        <v>4.915277778</v>
      </c>
      <c r="T1421" s="23">
        <f>Enduser_Deliverytime-HubVN_Pickup_Time</f>
        <v>0.07986111111</v>
      </c>
      <c r="U1421" s="24">
        <f>HubVN_Receiving_Time-HubCN_Pickup_Time</f>
        <v>2.504861111</v>
      </c>
      <c r="V1421" s="24">
        <f>Plan_HubVN_Receiving_Time-Plan_HubCN_Pickup_Time</f>
        <v>1.504166667</v>
      </c>
      <c r="W1421" s="15" t="s">
        <v>97</v>
      </c>
      <c r="X1421" s="25" t="str">
        <f>IF(LEFT(Khu_Vực,4)="Quận","Quận","Huyện")</f>
        <v>Quận</v>
      </c>
      <c r="Y1421" s="25" t="str">
        <f>IFS(Grossweight&lt;=1,"A",AND(1&lt;Grossweight,Grossweight&lt;=2),"B",AND(2&lt;Grossweight,Grossweight&lt;=3),"C",AND(3&lt;Grossweight,Grossweight&lt;=4),"D",Grossweight&gt;=4,"E")</f>
        <v>A</v>
      </c>
      <c r="Z142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3300</v>
      </c>
      <c r="AA1421"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42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6000</v>
      </c>
      <c r="AC1421" s="26">
        <f>IF(Carrier_2="ECLogistics",0.167,IF(Carrier_2="LogExpress",0.139,0.104))</f>
        <v>0.139</v>
      </c>
    </row>
    <row r="1422" ht="15.75" customHeight="1">
      <c r="A1422" s="4" t="s">
        <v>4060</v>
      </c>
      <c r="B1422" s="4" t="s">
        <v>4061</v>
      </c>
      <c r="C1422" s="4">
        <v>130373.0</v>
      </c>
      <c r="D1422" s="4" t="str">
        <f>HubVN_ID</f>
        <v>LECVNTL</v>
      </c>
      <c r="E1422" s="4">
        <v>2.0</v>
      </c>
      <c r="F1422" s="4">
        <v>3.9</v>
      </c>
      <c r="G1422" s="5" t="s">
        <v>4062</v>
      </c>
      <c r="H1422" s="4" t="s">
        <v>32</v>
      </c>
      <c r="I1422" s="6">
        <v>35500.0</v>
      </c>
      <c r="J1422" s="7">
        <v>44649.82708333333</v>
      </c>
      <c r="K1422" s="8">
        <v>44655.6375</v>
      </c>
      <c r="L1422" s="7">
        <v>44655.72708333333</v>
      </c>
      <c r="M1422" s="4"/>
      <c r="N1422" s="9" t="s">
        <v>33</v>
      </c>
      <c r="O1422" s="4">
        <v>0.0</v>
      </c>
      <c r="P1422" s="4" t="s">
        <v>64</v>
      </c>
      <c r="Q1422" s="10">
        <v>3.0</v>
      </c>
      <c r="R1422" s="11">
        <f>Enduser_Deliverytime-Order_Create_Time</f>
        <v>5.9</v>
      </c>
      <c r="S1422" s="11">
        <f>Enduser_Plan_Deliverytime-Order_Create_Time</f>
        <v>5.810416667</v>
      </c>
      <c r="T1422" s="11">
        <f>Enduser_Deliverytime-HubVN_Pickup_Time</f>
        <v>0.11875</v>
      </c>
      <c r="U1422" s="12">
        <f>HubVN_Receiving_Time-HubCN_Pickup_Time</f>
        <v>3.005555556</v>
      </c>
      <c r="V1422" s="12">
        <f>Plan_HubVN_Receiving_Time-Plan_HubCN_Pickup_Time</f>
        <v>2.000694444</v>
      </c>
      <c r="W1422" s="4" t="s">
        <v>49</v>
      </c>
      <c r="X1422" s="13" t="str">
        <f>IF(LEFT(Khu_Vực,4)="Quận","Quận","Huyện")</f>
        <v>Quận</v>
      </c>
      <c r="Y1422" s="13" t="str">
        <f>IFS(Grossweight&lt;=1,"A",AND(1&lt;Grossweight,Grossweight&lt;=2),"B",AND(2&lt;Grossweight,Grossweight&lt;=3),"C",AND(3&lt;Grossweight,Grossweight&lt;=4),"D",Grossweight&gt;=4,"E")</f>
        <v>D</v>
      </c>
      <c r="Z142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69400</v>
      </c>
      <c r="AA1422"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42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39000</v>
      </c>
      <c r="AC1422" s="14">
        <f>IF(Carrier_2="ECLogistics",0.167,IF(Carrier_2="LogExpress",0.139,0.104))</f>
        <v>0.167</v>
      </c>
    </row>
    <row r="1423" ht="15.75" customHeight="1">
      <c r="A1423" s="15" t="s">
        <v>4063</v>
      </c>
      <c r="B1423" s="15" t="s">
        <v>4064</v>
      </c>
      <c r="C1423" s="15">
        <v>130391.0</v>
      </c>
      <c r="D1423" s="15" t="str">
        <f>HubVN_ID</f>
        <v>LECVNLB</v>
      </c>
      <c r="E1423" s="15">
        <v>4.0</v>
      </c>
      <c r="F1423" s="15">
        <v>3.9</v>
      </c>
      <c r="G1423" s="16" t="s">
        <v>4065</v>
      </c>
      <c r="H1423" s="15" t="s">
        <v>32</v>
      </c>
      <c r="I1423" s="17">
        <v>216000.0</v>
      </c>
      <c r="J1423" s="18">
        <v>44650.364583333336</v>
      </c>
      <c r="K1423" s="19">
        <v>44655.43402777778</v>
      </c>
      <c r="L1423" s="18">
        <v>44655.714583333334</v>
      </c>
      <c r="M1423" s="15"/>
      <c r="N1423" s="21" t="s">
        <v>33</v>
      </c>
      <c r="O1423" s="15">
        <v>0.0</v>
      </c>
      <c r="P1423" s="15" t="s">
        <v>64</v>
      </c>
      <c r="Q1423" s="22">
        <v>3.0</v>
      </c>
      <c r="R1423" s="23">
        <f>Enduser_Deliverytime-Order_Create_Time</f>
        <v>5.35</v>
      </c>
      <c r="S1423" s="23">
        <f>Enduser_Plan_Deliverytime-Order_Create_Time</f>
        <v>5.069444444</v>
      </c>
      <c r="T1423" s="23">
        <f>Enduser_Deliverytime-HubVN_Pickup_Time</f>
        <v>0.07916666667</v>
      </c>
      <c r="U1423" s="24">
        <f>HubVN_Receiving_Time-HubCN_Pickup_Time</f>
        <v>3.005555556</v>
      </c>
      <c r="V1423" s="24">
        <f>Plan_HubVN_Receiving_Time-Plan_HubCN_Pickup_Time</f>
        <v>3.004861111</v>
      </c>
      <c r="W1423" s="15" t="s">
        <v>120</v>
      </c>
      <c r="X1423" s="25" t="str">
        <f>IF(LEFT(Khu_Vực,4)="Quận","Quận","Huyện")</f>
        <v>Quận</v>
      </c>
      <c r="Y1423" s="25" t="str">
        <f>IFS(Grossweight&lt;=1,"A",AND(1&lt;Grossweight,Grossweight&lt;=2),"B",AND(2&lt;Grossweight,Grossweight&lt;=3),"C",AND(3&lt;Grossweight,Grossweight&lt;=4),"D",Grossweight&gt;=4,"E")</f>
        <v>D</v>
      </c>
      <c r="Z142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69400</v>
      </c>
      <c r="AA142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42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39000</v>
      </c>
      <c r="AC1423" s="26">
        <f>IF(Carrier_2="ECLogistics",0.167,IF(Carrier_2="LogExpress",0.139,0.104))</f>
        <v>0.167</v>
      </c>
    </row>
    <row r="1424" ht="15.75" customHeight="1">
      <c r="A1424" s="4" t="s">
        <v>4066</v>
      </c>
      <c r="B1424" s="4" t="s">
        <v>4067</v>
      </c>
      <c r="C1424" s="4">
        <v>130329.0</v>
      </c>
      <c r="D1424" s="4" t="str">
        <f>HubVN_ID</f>
        <v>LECVNTL</v>
      </c>
      <c r="E1424" s="4">
        <v>2.0</v>
      </c>
      <c r="F1424" s="4">
        <v>2.7</v>
      </c>
      <c r="G1424" s="5" t="s">
        <v>4068</v>
      </c>
      <c r="H1424" s="4" t="s">
        <v>32</v>
      </c>
      <c r="I1424" s="6">
        <v>33900.0</v>
      </c>
      <c r="J1424" s="7">
        <v>44646.725694444445</v>
      </c>
      <c r="K1424" s="8">
        <v>44652.39375</v>
      </c>
      <c r="L1424" s="7">
        <v>44653.527083333334</v>
      </c>
      <c r="M1424" s="4"/>
      <c r="N1424" s="9" t="s">
        <v>33</v>
      </c>
      <c r="O1424" s="4">
        <v>0.0</v>
      </c>
      <c r="P1424" s="4" t="s">
        <v>34</v>
      </c>
      <c r="Q1424" s="10">
        <v>2.0</v>
      </c>
      <c r="R1424" s="11">
        <f>Enduser_Deliverytime-Order_Create_Time</f>
        <v>6.801388889</v>
      </c>
      <c r="S1424" s="11">
        <f>Enduser_Plan_Deliverytime-Order_Create_Time</f>
        <v>5.668055556</v>
      </c>
      <c r="T1424" s="11">
        <f>Enduser_Deliverytime-HubVN_Pickup_Time</f>
        <v>0.1618055556</v>
      </c>
      <c r="U1424" s="12">
        <f>HubVN_Receiving_Time-HubCN_Pickup_Time</f>
        <v>3.004861111</v>
      </c>
      <c r="V1424" s="12">
        <f>Plan_HubVN_Receiving_Time-Plan_HubCN_Pickup_Time</f>
        <v>2.003472222</v>
      </c>
      <c r="W1424" s="4" t="s">
        <v>41</v>
      </c>
      <c r="X1424" s="13" t="str">
        <f>IF(LEFT(Khu_Vực,4)="Quận","Quận","Huyện")</f>
        <v>Huyện</v>
      </c>
      <c r="Y1424" s="13" t="str">
        <f>IFS(Grossweight&lt;=1,"A",AND(1&lt;Grossweight,Grossweight&lt;=2),"B",AND(2&lt;Grossweight,Grossweight&lt;=3),"C",AND(3&lt;Grossweight,Grossweight&lt;=4),"D",Grossweight&gt;=4,"E")</f>
        <v>C</v>
      </c>
      <c r="Z142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27000</v>
      </c>
      <c r="AA142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42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27000</v>
      </c>
      <c r="AC1424" s="14">
        <f>IF(Carrier_2="ECLogistics",0.167,IF(Carrier_2="LogExpress",0.139,0.104))</f>
        <v>0.167</v>
      </c>
    </row>
    <row r="1425" ht="15.75" customHeight="1">
      <c r="A1425" s="15" t="s">
        <v>4069</v>
      </c>
      <c r="B1425" s="15" t="s">
        <v>148</v>
      </c>
      <c r="C1425" s="15">
        <v>130430.0</v>
      </c>
      <c r="D1425" s="15" t="str">
        <f>HubVN_ID</f>
        <v>LECVNLB</v>
      </c>
      <c r="E1425" s="15">
        <v>5.0</v>
      </c>
      <c r="F1425" s="15">
        <v>3.0</v>
      </c>
      <c r="G1425" s="16" t="s">
        <v>4070</v>
      </c>
      <c r="H1425" s="15" t="s">
        <v>32</v>
      </c>
      <c r="I1425" s="17">
        <v>102800.0</v>
      </c>
      <c r="J1425" s="18">
        <v>44646.57083333333</v>
      </c>
      <c r="K1425" s="19">
        <v>44651.71805555555</v>
      </c>
      <c r="L1425" s="18">
        <v>44652.472916666666</v>
      </c>
      <c r="M1425" s="15"/>
      <c r="N1425" s="21" t="s">
        <v>33</v>
      </c>
      <c r="O1425" s="15">
        <v>0.0</v>
      </c>
      <c r="P1425" s="15" t="s">
        <v>40</v>
      </c>
      <c r="Q1425" s="22">
        <v>3.0</v>
      </c>
      <c r="R1425" s="23">
        <f>Enduser_Deliverytime-Order_Create_Time</f>
        <v>5.902083333</v>
      </c>
      <c r="S1425" s="23">
        <f>Enduser_Plan_Deliverytime-Order_Create_Time</f>
        <v>5.147222222</v>
      </c>
      <c r="T1425" s="23">
        <f>Enduser_Deliverytime-HubVN_Pickup_Time</f>
        <v>0.1215277778</v>
      </c>
      <c r="U1425" s="24">
        <f>HubVN_Receiving_Time-HubCN_Pickup_Time</f>
        <v>0.00277777778</v>
      </c>
      <c r="V1425" s="24">
        <f>Plan_HubVN_Receiving_Time-Plan_HubCN_Pickup_Time</f>
        <v>3.50625</v>
      </c>
      <c r="W1425" s="15" t="s">
        <v>787</v>
      </c>
      <c r="X1425" s="25" t="str">
        <f>IF(LEFT(Khu_Vực,4)="Quận","Quận","Huyện")</f>
        <v>Huyện</v>
      </c>
      <c r="Y1425" s="25" t="str">
        <f>IFS(Grossweight&lt;=1,"A",AND(1&lt;Grossweight,Grossweight&lt;=2),"B",AND(2&lt;Grossweight,Grossweight&lt;=3),"C",AND(3&lt;Grossweight,Grossweight&lt;=4),"D",Grossweight&gt;=4,"E")</f>
        <v>C</v>
      </c>
      <c r="Z142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75000</v>
      </c>
      <c r="AA142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42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30000</v>
      </c>
      <c r="AC1425" s="26">
        <f>IF(Carrier_2="ECLogistics",0.167,IF(Carrier_2="LogExpress",0.139,0.104))</f>
        <v>0.167</v>
      </c>
    </row>
    <row r="1426" ht="15.75" customHeight="1">
      <c r="A1426" s="4" t="s">
        <v>4071</v>
      </c>
      <c r="B1426" s="4" t="s">
        <v>4072</v>
      </c>
      <c r="C1426" s="4">
        <v>130356.0</v>
      </c>
      <c r="D1426" s="4" t="str">
        <f>HubVN_ID</f>
        <v>LECVNLB</v>
      </c>
      <c r="E1426" s="4">
        <v>4.0</v>
      </c>
      <c r="F1426" s="4">
        <v>1.6</v>
      </c>
      <c r="G1426" s="5" t="s">
        <v>4073</v>
      </c>
      <c r="H1426" s="4" t="s">
        <v>32</v>
      </c>
      <c r="I1426" s="6">
        <v>23000.0</v>
      </c>
      <c r="J1426" s="7">
        <v>44646.84861111111</v>
      </c>
      <c r="K1426" s="8">
        <v>44652.399305555555</v>
      </c>
      <c r="L1426" s="7">
        <v>44652.70486111111</v>
      </c>
      <c r="M1426" s="4"/>
      <c r="N1426" s="9" t="s">
        <v>33</v>
      </c>
      <c r="O1426" s="4">
        <v>0.0</v>
      </c>
      <c r="P1426" s="4" t="s">
        <v>64</v>
      </c>
      <c r="Q1426" s="10">
        <v>3.0</v>
      </c>
      <c r="R1426" s="11">
        <f>Enduser_Deliverytime-Order_Create_Time</f>
        <v>5.85625</v>
      </c>
      <c r="S1426" s="11">
        <f>Enduser_Plan_Deliverytime-Order_Create_Time</f>
        <v>5.550694444</v>
      </c>
      <c r="T1426" s="11">
        <f>Enduser_Deliverytime-HubVN_Pickup_Time</f>
        <v>0.1631944444</v>
      </c>
      <c r="U1426" s="12">
        <f>HubVN_Receiving_Time-HubCN_Pickup_Time</f>
        <v>3.005555556</v>
      </c>
      <c r="V1426" s="12">
        <f>Plan_HubVN_Receiving_Time-Plan_HubCN_Pickup_Time</f>
        <v>3.500694444</v>
      </c>
      <c r="W1426" s="4" t="s">
        <v>124</v>
      </c>
      <c r="X1426" s="13" t="str">
        <f>IF(LEFT(Khu_Vực,4)="Quận","Quận","Huyện")</f>
        <v>Quận</v>
      </c>
      <c r="Y1426" s="13" t="str">
        <f>IFS(Grossweight&lt;=1,"A",AND(1&lt;Grossweight,Grossweight&lt;=2),"B",AND(2&lt;Grossweight,Grossweight&lt;=3),"C",AND(3&lt;Grossweight,Grossweight&lt;=4),"D",Grossweight&gt;=4,"E")</f>
        <v>B</v>
      </c>
      <c r="Z142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17600</v>
      </c>
      <c r="AA1426"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42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17600</v>
      </c>
      <c r="AC1426" s="14">
        <f>IF(Carrier_2="ECLogistics",0.167,IF(Carrier_2="LogExpress",0.139,0.104))</f>
        <v>0.104</v>
      </c>
    </row>
    <row r="1427" ht="15.75" customHeight="1">
      <c r="A1427" s="15" t="s">
        <v>4074</v>
      </c>
      <c r="B1427" s="15" t="s">
        <v>4075</v>
      </c>
      <c r="C1427" s="15">
        <v>130418.0</v>
      </c>
      <c r="D1427" s="15" t="str">
        <f>HubVN_ID</f>
        <v>LECVNLB</v>
      </c>
      <c r="E1427" s="15">
        <v>5.0</v>
      </c>
      <c r="F1427" s="15">
        <v>2.0</v>
      </c>
      <c r="G1427" s="16" t="s">
        <v>4076</v>
      </c>
      <c r="H1427" s="15" t="s">
        <v>32</v>
      </c>
      <c r="I1427" s="17">
        <v>69000.0</v>
      </c>
      <c r="J1427" s="18">
        <v>44645.37986111111</v>
      </c>
      <c r="K1427" s="19">
        <v>44652.666666666664</v>
      </c>
      <c r="L1427" s="18">
        <v>44652.6625</v>
      </c>
      <c r="M1427" s="15"/>
      <c r="N1427" s="21" t="s">
        <v>33</v>
      </c>
      <c r="O1427" s="15">
        <v>0.0</v>
      </c>
      <c r="P1427" s="15" t="s">
        <v>40</v>
      </c>
      <c r="Q1427" s="22">
        <v>1.0</v>
      </c>
      <c r="R1427" s="23">
        <f>Enduser_Deliverytime-Order_Create_Time</f>
        <v>7.282638889</v>
      </c>
      <c r="S1427" s="23">
        <f>Enduser_Plan_Deliverytime-Order_Create_Time</f>
        <v>7.286805556</v>
      </c>
      <c r="T1427" s="23">
        <f>Enduser_Deliverytime-HubVN_Pickup_Time</f>
        <v>0.09166666667</v>
      </c>
      <c r="U1427" s="24">
        <f>HubVN_Receiving_Time-HubCN_Pickup_Time</f>
        <v>3.004861111</v>
      </c>
      <c r="V1427" s="24">
        <f>Plan_HubVN_Receiving_Time-Plan_HubCN_Pickup_Time</f>
        <v>3.001388889</v>
      </c>
      <c r="W1427" s="15" t="s">
        <v>93</v>
      </c>
      <c r="X1427" s="25" t="str">
        <f>IF(LEFT(Khu_Vực,4)="Quận","Quận","Huyện")</f>
        <v>Quận</v>
      </c>
      <c r="Y1427" s="25" t="str">
        <f>IFS(Grossweight&lt;=1,"A",AND(1&lt;Grossweight,Grossweight&lt;=2),"B",AND(2&lt;Grossweight,Grossweight&lt;=3),"C",AND(3&lt;Grossweight,Grossweight&lt;=4),"D",Grossweight&gt;=4,"E")</f>
        <v>B</v>
      </c>
      <c r="Z142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40000</v>
      </c>
      <c r="AA1427"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42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22000</v>
      </c>
      <c r="AC1427" s="26">
        <f>IF(Carrier_2="ECLogistics",0.167,IF(Carrier_2="LogExpress",0.139,0.104))</f>
        <v>0.104</v>
      </c>
    </row>
    <row r="1428" ht="15.75" customHeight="1">
      <c r="A1428" s="4" t="s">
        <v>4077</v>
      </c>
      <c r="B1428" s="4" t="s">
        <v>4078</v>
      </c>
      <c r="C1428" s="4">
        <v>130442.0</v>
      </c>
      <c r="D1428" s="4" t="str">
        <f>HubVN_ID</f>
        <v>LECVNLB</v>
      </c>
      <c r="E1428" s="4">
        <v>3.0</v>
      </c>
      <c r="F1428" s="4">
        <v>1.7</v>
      </c>
      <c r="G1428" s="5" t="s">
        <v>4079</v>
      </c>
      <c r="H1428" s="4" t="s">
        <v>32</v>
      </c>
      <c r="I1428" s="6">
        <v>43000.0</v>
      </c>
      <c r="J1428" s="7">
        <v>44646.63125</v>
      </c>
      <c r="K1428" s="8">
        <v>44651.48333333333</v>
      </c>
      <c r="L1428" s="7">
        <v>44652.430555555555</v>
      </c>
      <c r="M1428" s="4"/>
      <c r="N1428" s="9" t="s">
        <v>33</v>
      </c>
      <c r="O1428" s="4">
        <v>0.0</v>
      </c>
      <c r="P1428" s="4" t="s">
        <v>64</v>
      </c>
      <c r="Q1428" s="10">
        <v>3.0</v>
      </c>
      <c r="R1428" s="11">
        <f>Enduser_Deliverytime-Order_Create_Time</f>
        <v>5.799305556</v>
      </c>
      <c r="S1428" s="11">
        <f>Enduser_Plan_Deliverytime-Order_Create_Time</f>
        <v>4.852083333</v>
      </c>
      <c r="T1428" s="11">
        <f>Enduser_Deliverytime-HubVN_Pickup_Time</f>
        <v>0.07986111111</v>
      </c>
      <c r="U1428" s="12">
        <f>HubVN_Receiving_Time-HubCN_Pickup_Time</f>
        <v>5.004861111</v>
      </c>
      <c r="V1428" s="12">
        <f>Plan_HubVN_Receiving_Time-Plan_HubCN_Pickup_Time</f>
        <v>2.005555556</v>
      </c>
      <c r="W1428" s="4" t="s">
        <v>787</v>
      </c>
      <c r="X1428" s="13" t="str">
        <f>IF(LEFT(Khu_Vực,4)="Quận","Quận","Huyện")</f>
        <v>Huyện</v>
      </c>
      <c r="Y1428" s="13" t="str">
        <f>IFS(Grossweight&lt;=1,"A",AND(1&lt;Grossweight,Grossweight&lt;=2),"B",AND(2&lt;Grossweight,Grossweight&lt;=3),"C",AND(3&lt;Grossweight,Grossweight&lt;=4),"D",Grossweight&gt;=4,"E")</f>
        <v>B</v>
      </c>
      <c r="Z142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18700</v>
      </c>
      <c r="AA142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42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17000</v>
      </c>
      <c r="AC1428" s="14">
        <f>IF(Carrier_2="ECLogistics",0.167,IF(Carrier_2="LogExpress",0.139,0.104))</f>
        <v>0.167</v>
      </c>
    </row>
    <row r="1429" ht="15.75" customHeight="1">
      <c r="A1429" s="15" t="s">
        <v>4080</v>
      </c>
      <c r="B1429" s="15" t="s">
        <v>4081</v>
      </c>
      <c r="C1429" s="15">
        <v>130351.0</v>
      </c>
      <c r="D1429" s="15" t="str">
        <f>HubVN_ID</f>
        <v>LECVNLB</v>
      </c>
      <c r="E1429" s="15">
        <v>3.0</v>
      </c>
      <c r="F1429" s="15">
        <v>1.8</v>
      </c>
      <c r="G1429" s="16" t="s">
        <v>4082</v>
      </c>
      <c r="H1429" s="15" t="s">
        <v>32</v>
      </c>
      <c r="I1429" s="17">
        <v>59700.0</v>
      </c>
      <c r="J1429" s="18">
        <v>44647.26388888889</v>
      </c>
      <c r="K1429" s="19">
        <v>44652.40277777778</v>
      </c>
      <c r="L1429" s="18">
        <v>44653.606944444444</v>
      </c>
      <c r="M1429" s="15"/>
      <c r="N1429" s="21" t="s">
        <v>33</v>
      </c>
      <c r="O1429" s="15">
        <v>0.0</v>
      </c>
      <c r="P1429" s="15" t="s">
        <v>34</v>
      </c>
      <c r="Q1429" s="22">
        <v>2.0</v>
      </c>
      <c r="R1429" s="23">
        <f>Enduser_Deliverytime-Order_Create_Time</f>
        <v>6.343055556</v>
      </c>
      <c r="S1429" s="23">
        <f>Enduser_Plan_Deliverytime-Order_Create_Time</f>
        <v>5.138888889</v>
      </c>
      <c r="T1429" s="23">
        <f>Enduser_Deliverytime-HubVN_Pickup_Time</f>
        <v>0.20625</v>
      </c>
      <c r="U1429" s="24">
        <f>HubVN_Receiving_Time-HubCN_Pickup_Time</f>
        <v>3.004861111</v>
      </c>
      <c r="V1429" s="24">
        <f>Plan_HubVN_Receiving_Time-Plan_HubCN_Pickup_Time</f>
        <v>3.502777778</v>
      </c>
      <c r="W1429" s="15" t="s">
        <v>97</v>
      </c>
      <c r="X1429" s="25" t="str">
        <f>IF(LEFT(Khu_Vực,4)="Quận","Quận","Huyện")</f>
        <v>Quận</v>
      </c>
      <c r="Y1429" s="25" t="str">
        <f>IFS(Grossweight&lt;=1,"A",AND(1&lt;Grossweight,Grossweight&lt;=2),"B",AND(2&lt;Grossweight,Grossweight&lt;=3),"C",AND(3&lt;Grossweight,Grossweight&lt;=4),"D",Grossweight&gt;=4,"E")</f>
        <v>B</v>
      </c>
      <c r="Z142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18000</v>
      </c>
      <c r="AA1429"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42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19800</v>
      </c>
      <c r="AC1429" s="26">
        <f>IF(Carrier_2="ECLogistics",0.167,IF(Carrier_2="LogExpress",0.139,0.104))</f>
        <v>0.104</v>
      </c>
    </row>
    <row r="1430" ht="15.75" customHeight="1">
      <c r="A1430" s="4" t="s">
        <v>4083</v>
      </c>
      <c r="B1430" s="4" t="s">
        <v>4084</v>
      </c>
      <c r="C1430" s="4">
        <v>130338.0</v>
      </c>
      <c r="D1430" s="4" t="str">
        <f>HubVN_ID</f>
        <v>LECVNLB</v>
      </c>
      <c r="E1430" s="4">
        <v>5.0</v>
      </c>
      <c r="F1430" s="4">
        <v>3.7</v>
      </c>
      <c r="G1430" s="5" t="s">
        <v>4085</v>
      </c>
      <c r="H1430" s="4" t="s">
        <v>32</v>
      </c>
      <c r="I1430" s="6">
        <v>102950.0</v>
      </c>
      <c r="J1430" s="7">
        <v>44648.84930555556</v>
      </c>
      <c r="K1430" s="8">
        <v>44652.677777777775</v>
      </c>
      <c r="L1430" s="7">
        <v>44653.71527777778</v>
      </c>
      <c r="M1430" s="4"/>
      <c r="N1430" s="9" t="s">
        <v>33</v>
      </c>
      <c r="O1430" s="4">
        <v>0.0</v>
      </c>
      <c r="P1430" s="4" t="s">
        <v>64</v>
      </c>
      <c r="Q1430" s="10">
        <v>3.0</v>
      </c>
      <c r="R1430" s="11">
        <f>Enduser_Deliverytime-Order_Create_Time</f>
        <v>4.865972222</v>
      </c>
      <c r="S1430" s="11">
        <f>Enduser_Plan_Deliverytime-Order_Create_Time</f>
        <v>3.828472222</v>
      </c>
      <c r="T1430" s="11">
        <f>Enduser_Deliverytime-HubVN_Pickup_Time</f>
        <v>0.1243055556</v>
      </c>
      <c r="U1430" s="12">
        <f>HubVN_Receiving_Time-HubCN_Pickup_Time</f>
        <v>4.002083333</v>
      </c>
      <c r="V1430" s="12">
        <f>Plan_HubVN_Receiving_Time-Plan_HubCN_Pickup_Time</f>
        <v>3.002083333</v>
      </c>
      <c r="W1430" s="4" t="s">
        <v>124</v>
      </c>
      <c r="X1430" s="13" t="str">
        <f>IF(LEFT(Khu_Vực,4)="Quận","Quận","Huyện")</f>
        <v>Quận</v>
      </c>
      <c r="Y1430" s="13" t="str">
        <f>IFS(Grossweight&lt;=1,"A",AND(1&lt;Grossweight,Grossweight&lt;=2),"B",AND(2&lt;Grossweight,Grossweight&lt;=3),"C",AND(3&lt;Grossweight,Grossweight&lt;=4),"D",Grossweight&gt;=4,"E")</f>
        <v>D</v>
      </c>
      <c r="Z143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68200</v>
      </c>
      <c r="AA143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43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37000</v>
      </c>
      <c r="AC1430" s="14">
        <f>IF(Carrier_2="ECLogistics",0.167,IF(Carrier_2="LogExpress",0.139,0.104))</f>
        <v>0.167</v>
      </c>
    </row>
    <row r="1431" ht="15.75" customHeight="1">
      <c r="A1431" s="15" t="s">
        <v>4086</v>
      </c>
      <c r="B1431" s="15" t="s">
        <v>1882</v>
      </c>
      <c r="C1431" s="15">
        <v>130024.0</v>
      </c>
      <c r="D1431" s="15" t="str">
        <f>HubVN_ID</f>
        <v>LECVNLB</v>
      </c>
      <c r="E1431" s="15">
        <v>5.0</v>
      </c>
      <c r="F1431" s="15">
        <v>0.2</v>
      </c>
      <c r="G1431" s="16" t="s">
        <v>4087</v>
      </c>
      <c r="H1431" s="15" t="s">
        <v>32</v>
      </c>
      <c r="I1431" s="17">
        <v>1147900.0</v>
      </c>
      <c r="J1431" s="18">
        <v>44650.50347222222</v>
      </c>
      <c r="K1431" s="19">
        <v>44654.40069444444</v>
      </c>
      <c r="L1431" s="18">
        <v>44654.729166666664</v>
      </c>
      <c r="M1431" s="15"/>
      <c r="N1431" s="21" t="s">
        <v>33</v>
      </c>
      <c r="O1431" s="15">
        <v>0.0</v>
      </c>
      <c r="P1431" s="15" t="s">
        <v>34</v>
      </c>
      <c r="Q1431" s="22">
        <v>3.0</v>
      </c>
      <c r="R1431" s="23">
        <f>Enduser_Deliverytime-Order_Create_Time</f>
        <v>4.225694444</v>
      </c>
      <c r="S1431" s="23">
        <f>Enduser_Plan_Deliverytime-Order_Create_Time</f>
        <v>3.897222222</v>
      </c>
      <c r="T1431" s="23">
        <f>Enduser_Deliverytime-HubVN_Pickup_Time</f>
        <v>0.08263888889</v>
      </c>
      <c r="U1431" s="24">
        <f>HubVN_Receiving_Time-HubCN_Pickup_Time</f>
        <v>1.836805556</v>
      </c>
      <c r="V1431" s="24">
        <f>Plan_HubVN_Receiving_Time-Plan_HubCN_Pickup_Time</f>
        <v>2.004861111</v>
      </c>
      <c r="W1431" s="15" t="s">
        <v>57</v>
      </c>
      <c r="X1431" s="25" t="str">
        <f>IF(LEFT(Khu_Vực,4)="Quận","Quận","Huyện")</f>
        <v>Quận</v>
      </c>
      <c r="Y1431" s="25" t="str">
        <f>IFS(Grossweight&lt;=1,"A",AND(1&lt;Grossweight,Grossweight&lt;=2),"B",AND(2&lt;Grossweight,Grossweight&lt;=3),"C",AND(3&lt;Grossweight,Grossweight&lt;=4),"D",Grossweight&gt;=4,"E")</f>
        <v>A</v>
      </c>
      <c r="Z143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v>
      </c>
      <c r="AA1431"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43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v>
      </c>
      <c r="AC1431" s="26">
        <f>IF(Carrier_2="ECLogistics",0.167,IF(Carrier_2="LogExpress",0.139,0.104))</f>
        <v>0.139</v>
      </c>
    </row>
    <row r="1432" ht="15.75" customHeight="1">
      <c r="A1432" s="4" t="s">
        <v>4088</v>
      </c>
      <c r="B1432" s="4" t="s">
        <v>4089</v>
      </c>
      <c r="C1432" s="4">
        <v>130158.0</v>
      </c>
      <c r="D1432" s="4" t="str">
        <f>HubVN_ID</f>
        <v>LECVNTL</v>
      </c>
      <c r="E1432" s="4">
        <v>2.0</v>
      </c>
      <c r="F1432" s="4">
        <v>1.7</v>
      </c>
      <c r="G1432" s="5" t="s">
        <v>4090</v>
      </c>
      <c r="H1432" s="4" t="s">
        <v>32</v>
      </c>
      <c r="I1432" s="6">
        <v>48720.0</v>
      </c>
      <c r="J1432" s="7">
        <v>44648.319444444445</v>
      </c>
      <c r="K1432" s="8">
        <v>44652.64375</v>
      </c>
      <c r="L1432" s="7">
        <v>44653.756944444445</v>
      </c>
      <c r="M1432" s="4"/>
      <c r="N1432" s="9" t="s">
        <v>33</v>
      </c>
      <c r="O1432" s="4">
        <v>0.0</v>
      </c>
      <c r="P1432" s="4" t="s">
        <v>40</v>
      </c>
      <c r="Q1432" s="10">
        <v>3.0</v>
      </c>
      <c r="R1432" s="11">
        <f>Enduser_Deliverytime-Order_Create_Time</f>
        <v>5.4375</v>
      </c>
      <c r="S1432" s="11">
        <f>Enduser_Plan_Deliverytime-Order_Create_Time</f>
        <v>4.324305556</v>
      </c>
      <c r="T1432" s="11">
        <f>Enduser_Deliverytime-HubVN_Pickup_Time</f>
        <v>0.1479166667</v>
      </c>
      <c r="U1432" s="12">
        <f>HubVN_Receiving_Time-HubCN_Pickup_Time</f>
        <v>3.503472222</v>
      </c>
      <c r="V1432" s="12">
        <f>Plan_HubVN_Receiving_Time-Plan_HubCN_Pickup_Time</f>
        <v>3.002083333</v>
      </c>
      <c r="W1432" s="4" t="s">
        <v>41</v>
      </c>
      <c r="X1432" s="13" t="str">
        <f>IF(LEFT(Khu_Vực,4)="Quận","Quận","Huyện")</f>
        <v>Huyện</v>
      </c>
      <c r="Y1432" s="13" t="str">
        <f>IFS(Grossweight&lt;=1,"A",AND(1&lt;Grossweight,Grossweight&lt;=2),"B",AND(2&lt;Grossweight,Grossweight&lt;=3),"C",AND(3&lt;Grossweight,Grossweight&lt;=4),"D",Grossweight&gt;=4,"E")</f>
        <v>B</v>
      </c>
      <c r="Z143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42500</v>
      </c>
      <c r="AA1432"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43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17000</v>
      </c>
      <c r="AC1432" s="14">
        <f>IF(Carrier_2="ECLogistics",0.167,IF(Carrier_2="LogExpress",0.139,0.104))</f>
        <v>0.167</v>
      </c>
    </row>
    <row r="1433" ht="15.75" customHeight="1">
      <c r="A1433" s="15" t="s">
        <v>4091</v>
      </c>
      <c r="B1433" s="15" t="s">
        <v>4092</v>
      </c>
      <c r="C1433" s="15">
        <v>130340.0</v>
      </c>
      <c r="D1433" s="15" t="str">
        <f>HubVN_ID</f>
        <v>LECVNTL</v>
      </c>
      <c r="E1433" s="15">
        <v>3.0</v>
      </c>
      <c r="F1433" s="15">
        <v>4.8</v>
      </c>
      <c r="G1433" s="16" t="s">
        <v>4093</v>
      </c>
      <c r="H1433" s="15" t="s">
        <v>32</v>
      </c>
      <c r="I1433" s="17">
        <v>30300.0</v>
      </c>
      <c r="J1433" s="18">
        <v>44649.17569444444</v>
      </c>
      <c r="K1433" s="19">
        <v>44653.64861111111</v>
      </c>
      <c r="L1433" s="18">
        <v>44654.42361111111</v>
      </c>
      <c r="M1433" s="15"/>
      <c r="N1433" s="21" t="s">
        <v>33</v>
      </c>
      <c r="O1433" s="15">
        <v>0.0</v>
      </c>
      <c r="P1433" s="15" t="s">
        <v>64</v>
      </c>
      <c r="Q1433" s="22">
        <v>3.0</v>
      </c>
      <c r="R1433" s="23">
        <f>Enduser_Deliverytime-Order_Create_Time</f>
        <v>5.247916667</v>
      </c>
      <c r="S1433" s="23">
        <f>Enduser_Plan_Deliverytime-Order_Create_Time</f>
        <v>4.472916667</v>
      </c>
      <c r="T1433" s="23">
        <f>Enduser_Deliverytime-HubVN_Pickup_Time</f>
        <v>0.0375</v>
      </c>
      <c r="U1433" s="24">
        <f>HubVN_Receiving_Time-HubCN_Pickup_Time</f>
        <v>4.004861111</v>
      </c>
      <c r="V1433" s="24">
        <f>Plan_HubVN_Receiving_Time-Plan_HubCN_Pickup_Time</f>
        <v>3.001388889</v>
      </c>
      <c r="W1433" s="15" t="s">
        <v>41</v>
      </c>
      <c r="X1433" s="25" t="str">
        <f>IF(LEFT(Khu_Vực,4)="Quận","Quận","Huyện")</f>
        <v>Huyện</v>
      </c>
      <c r="Y1433" s="25" t="str">
        <f>IFS(Grossweight&lt;=1,"A",AND(1&lt;Grossweight,Grossweight&lt;=2),"B",AND(2&lt;Grossweight,Grossweight&lt;=3),"C",AND(3&lt;Grossweight,Grossweight&lt;=4),"D",Grossweight&gt;=4,"E")</f>
        <v>E</v>
      </c>
      <c r="Z143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74800</v>
      </c>
      <c r="AA143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43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48000</v>
      </c>
      <c r="AC1433" s="26">
        <f>IF(Carrier_2="ECLogistics",0.167,IF(Carrier_2="LogExpress",0.139,0.104))</f>
        <v>0.167</v>
      </c>
    </row>
    <row r="1434" ht="15.75" customHeight="1">
      <c r="A1434" s="4" t="s">
        <v>4094</v>
      </c>
      <c r="B1434" s="4" t="s">
        <v>4095</v>
      </c>
      <c r="C1434" s="4">
        <v>130166.0</v>
      </c>
      <c r="D1434" s="4" t="str">
        <f>HubVN_ID</f>
        <v>LECVNHĐ</v>
      </c>
      <c r="E1434" s="4">
        <v>2.0</v>
      </c>
      <c r="F1434" s="4">
        <v>4.8</v>
      </c>
      <c r="G1434" s="5" t="s">
        <v>4096</v>
      </c>
      <c r="H1434" s="4" t="s">
        <v>32</v>
      </c>
      <c r="I1434" s="6">
        <v>52500.0</v>
      </c>
      <c r="J1434" s="7">
        <v>44648.4</v>
      </c>
      <c r="K1434" s="8">
        <v>44653.42222222222</v>
      </c>
      <c r="L1434" s="7">
        <v>44654.59027777778</v>
      </c>
      <c r="M1434" s="4"/>
      <c r="N1434" s="9" t="s">
        <v>33</v>
      </c>
      <c r="O1434" s="4">
        <v>0.0</v>
      </c>
      <c r="P1434" s="4" t="s">
        <v>34</v>
      </c>
      <c r="Q1434" s="10">
        <v>3.0</v>
      </c>
      <c r="R1434" s="11">
        <f>Enduser_Deliverytime-Order_Create_Time</f>
        <v>6.190277778</v>
      </c>
      <c r="S1434" s="11">
        <f>Enduser_Plan_Deliverytime-Order_Create_Time</f>
        <v>5.022222222</v>
      </c>
      <c r="T1434" s="11">
        <f>Enduser_Deliverytime-HubVN_Pickup_Time</f>
        <v>0.2055555556</v>
      </c>
      <c r="U1434" s="12">
        <f>HubVN_Receiving_Time-HubCN_Pickup_Time</f>
        <v>4.000694444</v>
      </c>
      <c r="V1434" s="12">
        <f>Plan_HubVN_Receiving_Time-Plan_HubCN_Pickup_Time</f>
        <v>3.002083333</v>
      </c>
      <c r="W1434" s="4" t="s">
        <v>45</v>
      </c>
      <c r="X1434" s="13" t="str">
        <f>IF(LEFT(Khu_Vực,4)="Quận","Quận","Huyện")</f>
        <v>Quận</v>
      </c>
      <c r="Y1434" s="13" t="str">
        <f>IFS(Grossweight&lt;=1,"A",AND(1&lt;Grossweight,Grossweight&lt;=2),"B",AND(2&lt;Grossweight,Grossweight&lt;=3),"C",AND(3&lt;Grossweight,Grossweight&lt;=4),"D",Grossweight&gt;=4,"E")</f>
        <v>E</v>
      </c>
      <c r="Z143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48000</v>
      </c>
      <c r="AA143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43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48000</v>
      </c>
      <c r="AC1434" s="14">
        <f>IF(Carrier_2="ECLogistics",0.167,IF(Carrier_2="LogExpress",0.139,0.104))</f>
        <v>0.167</v>
      </c>
    </row>
    <row r="1435" ht="15.75" customHeight="1">
      <c r="A1435" s="15" t="s">
        <v>4097</v>
      </c>
      <c r="B1435" s="15" t="s">
        <v>2577</v>
      </c>
      <c r="C1435" s="15">
        <v>130380.0</v>
      </c>
      <c r="D1435" s="15" t="str">
        <f>HubVN_ID</f>
        <v>LECVNTL</v>
      </c>
      <c r="E1435" s="15">
        <v>4.0</v>
      </c>
      <c r="F1435" s="15">
        <v>3.7</v>
      </c>
      <c r="G1435" s="16" t="s">
        <v>4098</v>
      </c>
      <c r="H1435" s="15" t="s">
        <v>32</v>
      </c>
      <c r="I1435" s="17">
        <v>22136.0</v>
      </c>
      <c r="J1435" s="18">
        <v>44646.64444444444</v>
      </c>
      <c r="K1435" s="19">
        <v>44651.39513888889</v>
      </c>
      <c r="L1435" s="18">
        <v>44652.436111111114</v>
      </c>
      <c r="M1435" s="15"/>
      <c r="N1435" s="21" t="s">
        <v>33</v>
      </c>
      <c r="O1435" s="15">
        <v>0.0</v>
      </c>
      <c r="P1435" s="15" t="s">
        <v>64</v>
      </c>
      <c r="Q1435" s="22">
        <v>3.0</v>
      </c>
      <c r="R1435" s="23">
        <f>Enduser_Deliverytime-Order_Create_Time</f>
        <v>5.791666667</v>
      </c>
      <c r="S1435" s="23">
        <f>Enduser_Plan_Deliverytime-Order_Create_Time</f>
        <v>4.750694444</v>
      </c>
      <c r="T1435" s="23">
        <f>Enduser_Deliverytime-HubVN_Pickup_Time</f>
        <v>0.08263888889</v>
      </c>
      <c r="U1435" s="24">
        <f>HubVN_Receiving_Time-HubCN_Pickup_Time</f>
        <v>5.00625</v>
      </c>
      <c r="V1435" s="24">
        <f>Plan_HubVN_Receiving_Time-Plan_HubCN_Pickup_Time</f>
        <v>1.500694444</v>
      </c>
      <c r="W1435" s="15" t="s">
        <v>49</v>
      </c>
      <c r="X1435" s="25" t="str">
        <f>IF(LEFT(Khu_Vực,4)="Quận","Quận","Huyện")</f>
        <v>Quận</v>
      </c>
      <c r="Y1435" s="25" t="str">
        <f>IFS(Grossweight&lt;=1,"A",AND(1&lt;Grossweight,Grossweight&lt;=2),"B",AND(2&lt;Grossweight,Grossweight&lt;=3),"C",AND(3&lt;Grossweight,Grossweight&lt;=4),"D",Grossweight&gt;=4,"E")</f>
        <v>D</v>
      </c>
      <c r="Z143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68200</v>
      </c>
      <c r="AA143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43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37000</v>
      </c>
      <c r="AC1435" s="26">
        <f>IF(Carrier_2="ECLogistics",0.167,IF(Carrier_2="LogExpress",0.139,0.104))</f>
        <v>0.167</v>
      </c>
    </row>
    <row r="1436" ht="15.75" customHeight="1">
      <c r="A1436" s="4" t="s">
        <v>4099</v>
      </c>
      <c r="B1436" s="4" t="s">
        <v>2216</v>
      </c>
      <c r="C1436" s="4">
        <v>130324.0</v>
      </c>
      <c r="D1436" s="4" t="str">
        <f>HubVN_ID</f>
        <v>LECVNLB</v>
      </c>
      <c r="E1436" s="4">
        <v>2.0</v>
      </c>
      <c r="F1436" s="4">
        <v>0.3</v>
      </c>
      <c r="G1436" s="5" t="s">
        <v>4100</v>
      </c>
      <c r="H1436" s="4" t="s">
        <v>53</v>
      </c>
      <c r="I1436" s="6">
        <v>0.0</v>
      </c>
      <c r="J1436" s="7">
        <v>44647.864583333336</v>
      </c>
      <c r="K1436" s="8">
        <v>44653.65902777778</v>
      </c>
      <c r="L1436" s="7">
        <v>44653.74236111111</v>
      </c>
      <c r="M1436" s="4"/>
      <c r="N1436" s="9" t="s">
        <v>33</v>
      </c>
      <c r="O1436" s="4">
        <v>0.0</v>
      </c>
      <c r="P1436" s="4" t="s">
        <v>64</v>
      </c>
      <c r="Q1436" s="10">
        <v>3.0</v>
      </c>
      <c r="R1436" s="11">
        <f>Enduser_Deliverytime-Order_Create_Time</f>
        <v>5.877777778</v>
      </c>
      <c r="S1436" s="11">
        <f>Enduser_Plan_Deliverytime-Order_Create_Time</f>
        <v>5.794444444</v>
      </c>
      <c r="T1436" s="11">
        <f>Enduser_Deliverytime-HubVN_Pickup_Time</f>
        <v>0.1222222222</v>
      </c>
      <c r="U1436" s="12">
        <f>HubVN_Receiving_Time-HubCN_Pickup_Time</f>
        <v>4.00625</v>
      </c>
      <c r="V1436" s="12">
        <f>Plan_HubVN_Receiving_Time-Plan_HubCN_Pickup_Time</f>
        <v>2.003472222</v>
      </c>
      <c r="W1436" s="4" t="s">
        <v>57</v>
      </c>
      <c r="X1436" s="13" t="str">
        <f>IF(LEFT(Khu_Vực,4)="Quận","Quận","Huyện")</f>
        <v>Quận</v>
      </c>
      <c r="Y1436" s="13" t="str">
        <f>IFS(Grossweight&lt;=1,"A",AND(1&lt;Grossweight,Grossweight&lt;=2),"B",AND(2&lt;Grossweight,Grossweight&lt;=3),"C",AND(3&lt;Grossweight,Grossweight&lt;=4),"D",Grossweight&gt;=4,"E")</f>
        <v>A</v>
      </c>
      <c r="Z143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3300</v>
      </c>
      <c r="AA1436"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43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6000</v>
      </c>
      <c r="AC1436" s="14">
        <f>IF(Carrier_2="ECLogistics",0.167,IF(Carrier_2="LogExpress",0.139,0.104))</f>
        <v>0.139</v>
      </c>
    </row>
    <row r="1437" ht="15.75" customHeight="1">
      <c r="A1437" s="15" t="s">
        <v>4101</v>
      </c>
      <c r="B1437" s="15" t="s">
        <v>424</v>
      </c>
      <c r="C1437" s="15">
        <v>130448.0</v>
      </c>
      <c r="D1437" s="15" t="str">
        <f>HubVN_ID</f>
        <v>LECVNTL</v>
      </c>
      <c r="E1437" s="15">
        <v>4.0</v>
      </c>
      <c r="F1437" s="15">
        <v>3.4</v>
      </c>
      <c r="G1437" s="16" t="s">
        <v>4102</v>
      </c>
      <c r="H1437" s="15" t="s">
        <v>32</v>
      </c>
      <c r="I1437" s="17">
        <v>3250.0</v>
      </c>
      <c r="J1437" s="18">
        <v>44650.36319444444</v>
      </c>
      <c r="K1437" s="19">
        <v>44655.669444444444</v>
      </c>
      <c r="L1437" s="18">
        <v>44655.709027777775</v>
      </c>
      <c r="M1437" s="15"/>
      <c r="N1437" s="21" t="s">
        <v>33</v>
      </c>
      <c r="O1437" s="15">
        <v>0.0</v>
      </c>
      <c r="P1437" s="15" t="s">
        <v>64</v>
      </c>
      <c r="Q1437" s="22">
        <v>3.0</v>
      </c>
      <c r="R1437" s="23">
        <f>Enduser_Deliverytime-Order_Create_Time</f>
        <v>5.345833333</v>
      </c>
      <c r="S1437" s="23">
        <f>Enduser_Plan_Deliverytime-Order_Create_Time</f>
        <v>5.30625</v>
      </c>
      <c r="T1437" s="23">
        <f>Enduser_Deliverytime-HubVN_Pickup_Time</f>
        <v>0.07847222222</v>
      </c>
      <c r="U1437" s="24">
        <f>HubVN_Receiving_Time-HubCN_Pickup_Time</f>
        <v>3.00625</v>
      </c>
      <c r="V1437" s="24">
        <f>Plan_HubVN_Receiving_Time-Plan_HubCN_Pickup_Time</f>
        <v>3.003472222</v>
      </c>
      <c r="W1437" s="15" t="s">
        <v>622</v>
      </c>
      <c r="X1437" s="25" t="str">
        <f>IF(LEFT(Khu_Vực,4)="Quận","Quận","Huyện")</f>
        <v>Huyện</v>
      </c>
      <c r="Y1437" s="25" t="str">
        <f>IFS(Grossweight&lt;=1,"A",AND(1&lt;Grossweight,Grossweight&lt;=2),"B",AND(2&lt;Grossweight,Grossweight&lt;=3),"C",AND(3&lt;Grossweight,Grossweight&lt;=4),"D",Grossweight&gt;=4,"E")</f>
        <v>D</v>
      </c>
      <c r="Z143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66400</v>
      </c>
      <c r="AA1437"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43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34000</v>
      </c>
      <c r="AC1437" s="26">
        <f>IF(Carrier_2="ECLogistics",0.167,IF(Carrier_2="LogExpress",0.139,0.104))</f>
        <v>0.167</v>
      </c>
    </row>
    <row r="1438" ht="15.75" customHeight="1">
      <c r="A1438" s="4" t="s">
        <v>4103</v>
      </c>
      <c r="B1438" s="4" t="s">
        <v>4104</v>
      </c>
      <c r="C1438" s="4">
        <v>130353.0</v>
      </c>
      <c r="D1438" s="4" t="str">
        <f>HubVN_ID</f>
        <v>LECVNLB</v>
      </c>
      <c r="E1438" s="4">
        <v>5.0</v>
      </c>
      <c r="F1438" s="4">
        <v>1.3</v>
      </c>
      <c r="G1438" s="5" t="s">
        <v>4105</v>
      </c>
      <c r="H1438" s="4" t="s">
        <v>32</v>
      </c>
      <c r="I1438" s="6">
        <v>68000.0</v>
      </c>
      <c r="J1438" s="7">
        <v>44647.17847222222</v>
      </c>
      <c r="K1438" s="8">
        <v>44654.68680555555</v>
      </c>
      <c r="L1438" s="7">
        <v>44654.74444444444</v>
      </c>
      <c r="M1438" s="4"/>
      <c r="N1438" s="9" t="s">
        <v>33</v>
      </c>
      <c r="O1438" s="4">
        <v>0.0</v>
      </c>
      <c r="P1438" s="4" t="s">
        <v>64</v>
      </c>
      <c r="Q1438" s="10">
        <v>1.0</v>
      </c>
      <c r="R1438" s="11">
        <f>Enduser_Deliverytime-Order_Create_Time</f>
        <v>7.565972222</v>
      </c>
      <c r="S1438" s="11">
        <f>Enduser_Plan_Deliverytime-Order_Create_Time</f>
        <v>7.508333333</v>
      </c>
      <c r="T1438" s="11">
        <f>Enduser_Deliverytime-HubVN_Pickup_Time</f>
        <v>0.1243055556</v>
      </c>
      <c r="U1438" s="12">
        <f>HubVN_Receiving_Time-HubCN_Pickup_Time</f>
        <v>3.501388889</v>
      </c>
      <c r="V1438" s="12">
        <f>Plan_HubVN_Receiving_Time-Plan_HubCN_Pickup_Time</f>
        <v>3.002777778</v>
      </c>
      <c r="W1438" s="4" t="s">
        <v>93</v>
      </c>
      <c r="X1438" s="13" t="str">
        <f>IF(LEFT(Khu_Vực,4)="Quận","Quận","Huyện")</f>
        <v>Quận</v>
      </c>
      <c r="Y1438" s="13" t="str">
        <f>IFS(Grossweight&lt;=1,"A",AND(1&lt;Grossweight,Grossweight&lt;=2),"B",AND(2&lt;Grossweight,Grossweight&lt;=3),"C",AND(3&lt;Grossweight,Grossweight&lt;=4),"D",Grossweight&gt;=4,"E")</f>
        <v>B</v>
      </c>
      <c r="Z143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14300</v>
      </c>
      <c r="AA1438"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43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14300</v>
      </c>
      <c r="AC1438" s="14">
        <f>IF(Carrier_2="ECLogistics",0.167,IF(Carrier_2="LogExpress",0.139,0.104))</f>
        <v>0.104</v>
      </c>
    </row>
    <row r="1439" ht="15.75" customHeight="1">
      <c r="A1439" s="15" t="s">
        <v>4106</v>
      </c>
      <c r="B1439" s="15" t="s">
        <v>4107</v>
      </c>
      <c r="C1439" s="15">
        <v>130025.0</v>
      </c>
      <c r="D1439" s="15" t="str">
        <f>HubVN_ID</f>
        <v>LECVNLB</v>
      </c>
      <c r="E1439" s="15">
        <v>1.0</v>
      </c>
      <c r="F1439" s="15">
        <v>1.1</v>
      </c>
      <c r="G1439" s="16" t="s">
        <v>4108</v>
      </c>
      <c r="H1439" s="15" t="s">
        <v>32</v>
      </c>
      <c r="I1439" s="17">
        <v>871814.0</v>
      </c>
      <c r="J1439" s="18">
        <v>44646.62152777778</v>
      </c>
      <c r="K1439" s="19">
        <v>44651.64722222222</v>
      </c>
      <c r="L1439" s="18">
        <v>44652.61041666667</v>
      </c>
      <c r="M1439" s="15"/>
      <c r="N1439" s="21" t="s">
        <v>33</v>
      </c>
      <c r="O1439" s="15">
        <v>0.0</v>
      </c>
      <c r="P1439" s="15" t="s">
        <v>34</v>
      </c>
      <c r="Q1439" s="22">
        <v>3.0</v>
      </c>
      <c r="R1439" s="23">
        <f>Enduser_Deliverytime-Order_Create_Time</f>
        <v>5.988888889</v>
      </c>
      <c r="S1439" s="23">
        <f>Enduser_Plan_Deliverytime-Order_Create_Time</f>
        <v>5.025694444</v>
      </c>
      <c r="T1439" s="23">
        <f>Enduser_Deliverytime-HubVN_Pickup_Time</f>
        <v>0.2027777778</v>
      </c>
      <c r="U1439" s="24">
        <f>HubVN_Receiving_Time-HubCN_Pickup_Time</f>
        <v>3.005555556</v>
      </c>
      <c r="V1439" s="24">
        <f>Plan_HubVN_Receiving_Time-Plan_HubCN_Pickup_Time</f>
        <v>1.500694444</v>
      </c>
      <c r="W1439" s="15" t="s">
        <v>93</v>
      </c>
      <c r="X1439" s="25" t="str">
        <f>IF(LEFT(Khu_Vực,4)="Quận","Quận","Huyện")</f>
        <v>Quận</v>
      </c>
      <c r="Y1439" s="25" t="str">
        <f>IFS(Grossweight&lt;=1,"A",AND(1&lt;Grossweight,Grossweight&lt;=2),"B",AND(2&lt;Grossweight,Grossweight&lt;=3),"C",AND(3&lt;Grossweight,Grossweight&lt;=4),"D",Grossweight&gt;=4,"E")</f>
        <v>B</v>
      </c>
      <c r="Z143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11000</v>
      </c>
      <c r="AA1439"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43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12100</v>
      </c>
      <c r="AC1439" s="26">
        <f>IF(Carrier_2="ECLogistics",0.167,IF(Carrier_2="LogExpress",0.139,0.104))</f>
        <v>0.104</v>
      </c>
    </row>
    <row r="1440" ht="15.75" customHeight="1">
      <c r="A1440" s="4" t="s">
        <v>4109</v>
      </c>
      <c r="B1440" s="4" t="s">
        <v>818</v>
      </c>
      <c r="C1440" s="4">
        <v>130328.0</v>
      </c>
      <c r="D1440" s="4" t="str">
        <f>HubVN_ID</f>
        <v>LECVNLB</v>
      </c>
      <c r="E1440" s="4">
        <v>2.0</v>
      </c>
      <c r="F1440" s="4">
        <v>1.7</v>
      </c>
      <c r="G1440" s="5" t="s">
        <v>4110</v>
      </c>
      <c r="H1440" s="4" t="s">
        <v>32</v>
      </c>
      <c r="I1440" s="6">
        <v>13900.0</v>
      </c>
      <c r="J1440" s="7">
        <v>44645.825</v>
      </c>
      <c r="K1440" s="8">
        <v>44652.407638888886</v>
      </c>
      <c r="L1440" s="7">
        <v>44652.63958333333</v>
      </c>
      <c r="M1440" s="4"/>
      <c r="N1440" s="9" t="s">
        <v>33</v>
      </c>
      <c r="O1440" s="4">
        <v>0.0</v>
      </c>
      <c r="P1440" s="4" t="s">
        <v>40</v>
      </c>
      <c r="Q1440" s="10">
        <v>2.0</v>
      </c>
      <c r="R1440" s="11">
        <f>Enduser_Deliverytime-Order_Create_Time</f>
        <v>6.814583333</v>
      </c>
      <c r="S1440" s="11">
        <f>Enduser_Plan_Deliverytime-Order_Create_Time</f>
        <v>6.582638889</v>
      </c>
      <c r="T1440" s="11">
        <f>Enduser_Deliverytime-HubVN_Pickup_Time</f>
        <v>0.08888888889</v>
      </c>
      <c r="U1440" s="12">
        <f>HubVN_Receiving_Time-HubCN_Pickup_Time</f>
        <v>3.000694444</v>
      </c>
      <c r="V1440" s="12">
        <f>Plan_HubVN_Receiving_Time-Plan_HubCN_Pickup_Time</f>
        <v>3.504166667</v>
      </c>
      <c r="W1440" s="4" t="s">
        <v>93</v>
      </c>
      <c r="X1440" s="13" t="str">
        <f>IF(LEFT(Khu_Vực,4)="Quận","Quận","Huyện")</f>
        <v>Quận</v>
      </c>
      <c r="Y1440" s="13" t="str">
        <f>IFS(Grossweight&lt;=1,"A",AND(1&lt;Grossweight,Grossweight&lt;=2),"B",AND(2&lt;Grossweight,Grossweight&lt;=3),"C",AND(3&lt;Grossweight,Grossweight&lt;=4),"D",Grossweight&gt;=4,"E")</f>
        <v>B</v>
      </c>
      <c r="Z144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34000</v>
      </c>
      <c r="AA1440"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44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18700</v>
      </c>
      <c r="AC1440" s="14">
        <f>IF(Carrier_2="ECLogistics",0.167,IF(Carrier_2="LogExpress",0.139,0.104))</f>
        <v>0.104</v>
      </c>
    </row>
    <row r="1441" ht="15.75" customHeight="1">
      <c r="A1441" s="15" t="s">
        <v>4111</v>
      </c>
      <c r="B1441" s="15" t="s">
        <v>4022</v>
      </c>
      <c r="C1441" s="15">
        <v>130401.0</v>
      </c>
      <c r="D1441" s="15" t="str">
        <f>HubVN_ID</f>
        <v>LECVNLB</v>
      </c>
      <c r="E1441" s="15">
        <v>1.0</v>
      </c>
      <c r="F1441" s="15">
        <v>3.4</v>
      </c>
      <c r="G1441" s="16" t="s">
        <v>4112</v>
      </c>
      <c r="H1441" s="15" t="s">
        <v>32</v>
      </c>
      <c r="I1441" s="17">
        <v>86000.0</v>
      </c>
      <c r="J1441" s="18">
        <v>44649.17083333333</v>
      </c>
      <c r="K1441" s="19">
        <v>44653.65902777778</v>
      </c>
      <c r="L1441" s="18">
        <v>44654.48888888889</v>
      </c>
      <c r="M1441" s="15"/>
      <c r="N1441" s="21" t="s">
        <v>33</v>
      </c>
      <c r="O1441" s="15">
        <v>0.0</v>
      </c>
      <c r="P1441" s="15" t="s">
        <v>40</v>
      </c>
      <c r="Q1441" s="22">
        <v>3.0</v>
      </c>
      <c r="R1441" s="23">
        <f>Enduser_Deliverytime-Order_Create_Time</f>
        <v>5.318055556</v>
      </c>
      <c r="S1441" s="23">
        <f>Enduser_Plan_Deliverytime-Order_Create_Time</f>
        <v>4.488194444</v>
      </c>
      <c r="T1441" s="23">
        <f>Enduser_Deliverytime-HubVN_Pickup_Time</f>
        <v>0.09791666667</v>
      </c>
      <c r="U1441" s="24">
        <f>HubVN_Receiving_Time-HubCN_Pickup_Time</f>
        <v>4.001388889</v>
      </c>
      <c r="V1441" s="24">
        <f>Plan_HubVN_Receiving_Time-Plan_HubCN_Pickup_Time</f>
        <v>3.000694444</v>
      </c>
      <c r="W1441" s="15" t="s">
        <v>97</v>
      </c>
      <c r="X1441" s="25" t="str">
        <f>IF(LEFT(Khu_Vực,4)="Quận","Quận","Huyện")</f>
        <v>Quận</v>
      </c>
      <c r="Y1441" s="25" t="str">
        <f>IFS(Grossweight&lt;=1,"A",AND(1&lt;Grossweight,Grossweight&lt;=2),"B",AND(2&lt;Grossweight,Grossweight&lt;=3),"C",AND(3&lt;Grossweight,Grossweight&lt;=4),"D",Grossweight&gt;=4,"E")</f>
        <v>D</v>
      </c>
      <c r="Z144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61000</v>
      </c>
      <c r="AA144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44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34000</v>
      </c>
      <c r="AC1441" s="26">
        <f>IF(Carrier_2="ECLogistics",0.167,IF(Carrier_2="LogExpress",0.139,0.104))</f>
        <v>0.167</v>
      </c>
    </row>
    <row r="1442" ht="15.75" customHeight="1">
      <c r="A1442" s="4" t="s">
        <v>4113</v>
      </c>
      <c r="B1442" s="4" t="s">
        <v>4114</v>
      </c>
      <c r="C1442" s="4">
        <v>130350.0</v>
      </c>
      <c r="D1442" s="4" t="str">
        <f>HubVN_ID</f>
        <v>LECVNLB</v>
      </c>
      <c r="E1442" s="4">
        <v>5.0</v>
      </c>
      <c r="F1442" s="4">
        <v>1.2</v>
      </c>
      <c r="G1442" s="5" t="s">
        <v>4115</v>
      </c>
      <c r="H1442" s="4" t="s">
        <v>32</v>
      </c>
      <c r="I1442" s="6">
        <v>93500.0</v>
      </c>
      <c r="J1442" s="7">
        <v>44645.379166666666</v>
      </c>
      <c r="K1442" s="8">
        <v>44652.40347222222</v>
      </c>
      <c r="L1442" s="7">
        <v>44652.736805555556</v>
      </c>
      <c r="M1442" s="4"/>
      <c r="N1442" s="9" t="s">
        <v>33</v>
      </c>
      <c r="O1442" s="4">
        <v>0.0</v>
      </c>
      <c r="P1442" s="4" t="s">
        <v>64</v>
      </c>
      <c r="Q1442" s="10">
        <v>1.0</v>
      </c>
      <c r="R1442" s="11">
        <f>Enduser_Deliverytime-Order_Create_Time</f>
        <v>7.357638889</v>
      </c>
      <c r="S1442" s="11">
        <f>Enduser_Plan_Deliverytime-Order_Create_Time</f>
        <v>7.024305556</v>
      </c>
      <c r="T1442" s="11">
        <f>Enduser_Deliverytime-HubVN_Pickup_Time</f>
        <v>0.1625</v>
      </c>
      <c r="U1442" s="12">
        <f>HubVN_Receiving_Time-HubCN_Pickup_Time</f>
        <v>3.004861111</v>
      </c>
      <c r="V1442" s="12">
        <f>Plan_HubVN_Receiving_Time-Plan_HubCN_Pickup_Time</f>
        <v>2.005555556</v>
      </c>
      <c r="W1442" s="4" t="s">
        <v>57</v>
      </c>
      <c r="X1442" s="13" t="str">
        <f>IF(LEFT(Khu_Vực,4)="Quận","Quận","Huyện")</f>
        <v>Quận</v>
      </c>
      <c r="Y1442" s="13" t="str">
        <f>IFS(Grossweight&lt;=1,"A",AND(1&lt;Grossweight,Grossweight&lt;=2),"B",AND(2&lt;Grossweight,Grossweight&lt;=3),"C",AND(3&lt;Grossweight,Grossweight&lt;=4),"D",Grossweight&gt;=4,"E")</f>
        <v>B</v>
      </c>
      <c r="Z144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13200</v>
      </c>
      <c r="AA1442"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44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13200</v>
      </c>
      <c r="AC1442" s="14">
        <f>IF(Carrier_2="ECLogistics",0.167,IF(Carrier_2="LogExpress",0.139,0.104))</f>
        <v>0.104</v>
      </c>
    </row>
    <row r="1443" ht="15.75" customHeight="1">
      <c r="A1443" s="15" t="s">
        <v>4116</v>
      </c>
      <c r="B1443" s="15" t="s">
        <v>4117</v>
      </c>
      <c r="C1443" s="15">
        <v>130372.0</v>
      </c>
      <c r="D1443" s="15" t="str">
        <f>HubVN_ID</f>
        <v>LECVNHĐ</v>
      </c>
      <c r="E1443" s="15">
        <v>2.0</v>
      </c>
      <c r="F1443" s="15">
        <v>2.0</v>
      </c>
      <c r="G1443" s="16" t="s">
        <v>4118</v>
      </c>
      <c r="H1443" s="15" t="s">
        <v>32</v>
      </c>
      <c r="I1443" s="17">
        <v>37759.0</v>
      </c>
      <c r="J1443" s="18">
        <v>44645.62777777778</v>
      </c>
      <c r="K1443" s="19">
        <v>44651.69513888889</v>
      </c>
      <c r="L1443" s="18">
        <v>44652.42222222222</v>
      </c>
      <c r="M1443" s="15"/>
      <c r="N1443" s="21" t="s">
        <v>33</v>
      </c>
      <c r="O1443" s="15">
        <v>0.0</v>
      </c>
      <c r="P1443" s="15" t="s">
        <v>64</v>
      </c>
      <c r="Q1443" s="22">
        <v>3.0</v>
      </c>
      <c r="R1443" s="23">
        <f>Enduser_Deliverytime-Order_Create_Time</f>
        <v>6.794444444</v>
      </c>
      <c r="S1443" s="23">
        <f>Enduser_Plan_Deliverytime-Order_Create_Time</f>
        <v>6.067361111</v>
      </c>
      <c r="T1443" s="23">
        <f>Enduser_Deliverytime-HubVN_Pickup_Time</f>
        <v>0.07847222222</v>
      </c>
      <c r="U1443" s="24">
        <f>HubVN_Receiving_Time-HubCN_Pickup_Time</f>
        <v>5.000694444</v>
      </c>
      <c r="V1443" s="24">
        <f>Plan_HubVN_Receiving_Time-Plan_HubCN_Pickup_Time</f>
        <v>1.504861111</v>
      </c>
      <c r="W1443" s="15" t="s">
        <v>137</v>
      </c>
      <c r="X1443" s="25" t="str">
        <f>IF(LEFT(Khu_Vực,4)="Quận","Quận","Huyện")</f>
        <v>Quận</v>
      </c>
      <c r="Y1443" s="25" t="str">
        <f>IFS(Grossweight&lt;=1,"A",AND(1&lt;Grossweight,Grossweight&lt;=2),"B",AND(2&lt;Grossweight,Grossweight&lt;=3),"C",AND(3&lt;Grossweight,Grossweight&lt;=4),"D",Grossweight&gt;=4,"E")</f>
        <v>B</v>
      </c>
      <c r="Z144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22000</v>
      </c>
      <c r="AA1443"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44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22000</v>
      </c>
      <c r="AC1443" s="26">
        <f>IF(Carrier_2="ECLogistics",0.167,IF(Carrier_2="LogExpress",0.139,0.104))</f>
        <v>0.104</v>
      </c>
    </row>
    <row r="1444" ht="15.75" customHeight="1">
      <c r="A1444" s="4" t="s">
        <v>4119</v>
      </c>
      <c r="B1444" s="4" t="s">
        <v>4120</v>
      </c>
      <c r="C1444" s="4">
        <v>130205.0</v>
      </c>
      <c r="D1444" s="4" t="str">
        <f>HubVN_ID</f>
        <v>LECVNLB</v>
      </c>
      <c r="E1444" s="4">
        <v>5.0</v>
      </c>
      <c r="F1444" s="4">
        <v>2.0</v>
      </c>
      <c r="G1444" s="5" t="s">
        <v>4121</v>
      </c>
      <c r="H1444" s="4" t="s">
        <v>32</v>
      </c>
      <c r="I1444" s="6">
        <v>38000.0</v>
      </c>
      <c r="J1444" s="7">
        <v>44647.37569444445</v>
      </c>
      <c r="K1444" s="8">
        <v>44651.71041666667</v>
      </c>
      <c r="L1444" s="7">
        <v>44652.645833333336</v>
      </c>
      <c r="M1444" s="4"/>
      <c r="N1444" s="9" t="s">
        <v>33</v>
      </c>
      <c r="O1444" s="4">
        <v>0.0</v>
      </c>
      <c r="P1444" s="4" t="s">
        <v>40</v>
      </c>
      <c r="Q1444" s="10">
        <v>3.0</v>
      </c>
      <c r="R1444" s="11">
        <f>Enduser_Deliverytime-Order_Create_Time</f>
        <v>5.270138889</v>
      </c>
      <c r="S1444" s="11">
        <f>Enduser_Plan_Deliverytime-Order_Create_Time</f>
        <v>4.334722222</v>
      </c>
      <c r="T1444" s="11">
        <f>Enduser_Deliverytime-HubVN_Pickup_Time</f>
        <v>0.08819444445</v>
      </c>
      <c r="U1444" s="12">
        <f>HubVN_Receiving_Time-HubCN_Pickup_Time</f>
        <v>3.002777778</v>
      </c>
      <c r="V1444" s="12">
        <f>Plan_HubVN_Receiving_Time-Plan_HubCN_Pickup_Time</f>
        <v>2.003472222</v>
      </c>
      <c r="W1444" s="4" t="s">
        <v>787</v>
      </c>
      <c r="X1444" s="13" t="str">
        <f>IF(LEFT(Khu_Vực,4)="Quận","Quận","Huyện")</f>
        <v>Huyện</v>
      </c>
      <c r="Y1444" s="13" t="str">
        <f>IFS(Grossweight&lt;=1,"A",AND(1&lt;Grossweight,Grossweight&lt;=2),"B",AND(2&lt;Grossweight,Grossweight&lt;=3),"C",AND(3&lt;Grossweight,Grossweight&lt;=4),"D",Grossweight&gt;=4,"E")</f>
        <v>B</v>
      </c>
      <c r="Z144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50000</v>
      </c>
      <c r="AA144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44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1444" s="14">
        <f>IF(Carrier_2="ECLogistics",0.167,IF(Carrier_2="LogExpress",0.139,0.104))</f>
        <v>0.167</v>
      </c>
    </row>
    <row r="1445" ht="15.75" customHeight="1">
      <c r="A1445" s="15" t="s">
        <v>4122</v>
      </c>
      <c r="B1445" s="15" t="s">
        <v>3447</v>
      </c>
      <c r="C1445" s="15">
        <v>130158.0</v>
      </c>
      <c r="D1445" s="15" t="str">
        <f>HubVN_ID</f>
        <v>LECVNLB</v>
      </c>
      <c r="E1445" s="15">
        <v>3.0</v>
      </c>
      <c r="F1445" s="15">
        <v>0.3</v>
      </c>
      <c r="G1445" s="16" t="s">
        <v>4123</v>
      </c>
      <c r="H1445" s="15" t="s">
        <v>32</v>
      </c>
      <c r="I1445" s="17">
        <v>262000.0</v>
      </c>
      <c r="J1445" s="18">
        <v>44650.53402777778</v>
      </c>
      <c r="K1445" s="19">
        <v>44653.64722222222</v>
      </c>
      <c r="L1445" s="18">
        <v>44654.80416666667</v>
      </c>
      <c r="M1445" s="15"/>
      <c r="N1445" s="21" t="s">
        <v>33</v>
      </c>
      <c r="O1445" s="15">
        <v>0.0</v>
      </c>
      <c r="P1445" s="15" t="s">
        <v>40</v>
      </c>
      <c r="Q1445" s="22">
        <v>3.0</v>
      </c>
      <c r="R1445" s="23">
        <f>Enduser_Deliverytime-Order_Create_Time</f>
        <v>4.270138889</v>
      </c>
      <c r="S1445" s="23">
        <f>Enduser_Plan_Deliverytime-Order_Create_Time</f>
        <v>3.113194444</v>
      </c>
      <c r="T1445" s="23">
        <f>Enduser_Deliverytime-HubVN_Pickup_Time</f>
        <v>0.16875</v>
      </c>
      <c r="U1445" s="24">
        <f>HubVN_Receiving_Time-HubCN_Pickup_Time</f>
        <v>1.839583333</v>
      </c>
      <c r="V1445" s="24">
        <f>Plan_HubVN_Receiving_Time-Plan_HubCN_Pickup_Time</f>
        <v>3.003472222</v>
      </c>
      <c r="W1445" s="15" t="s">
        <v>97</v>
      </c>
      <c r="X1445" s="25" t="str">
        <f>IF(LEFT(Khu_Vực,4)="Quận","Quận","Huyện")</f>
        <v>Quận</v>
      </c>
      <c r="Y1445" s="25" t="str">
        <f>IFS(Grossweight&lt;=1,"A",AND(1&lt;Grossweight,Grossweight&lt;=2),"B",AND(2&lt;Grossweight,Grossweight&lt;=3),"C",AND(3&lt;Grossweight,Grossweight&lt;=4),"D",Grossweight&gt;=4,"E")</f>
        <v>A</v>
      </c>
      <c r="Z144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6000</v>
      </c>
      <c r="AA1445"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44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6000</v>
      </c>
      <c r="AC1445" s="26">
        <f>IF(Carrier_2="ECLogistics",0.167,IF(Carrier_2="LogExpress",0.139,0.104))</f>
        <v>0.139</v>
      </c>
    </row>
    <row r="1446" ht="15.75" customHeight="1">
      <c r="A1446" s="4" t="s">
        <v>4124</v>
      </c>
      <c r="B1446" s="4" t="s">
        <v>4125</v>
      </c>
      <c r="C1446" s="4">
        <v>130011.0</v>
      </c>
      <c r="D1446" s="4" t="str">
        <f>HubVN_ID</f>
        <v>LECVNTL</v>
      </c>
      <c r="E1446" s="4">
        <v>2.0</v>
      </c>
      <c r="F1446" s="4">
        <v>1.7</v>
      </c>
      <c r="G1446" s="5" t="s">
        <v>4126</v>
      </c>
      <c r="H1446" s="4" t="s">
        <v>53</v>
      </c>
      <c r="I1446" s="6">
        <v>0.0</v>
      </c>
      <c r="J1446" s="7">
        <v>44648.36111111111</v>
      </c>
      <c r="K1446" s="8">
        <v>44653.691666666666</v>
      </c>
      <c r="L1446" s="7">
        <v>44653.73611111111</v>
      </c>
      <c r="M1446" s="4"/>
      <c r="N1446" s="9" t="s">
        <v>33</v>
      </c>
      <c r="O1446" s="4">
        <v>0.0</v>
      </c>
      <c r="P1446" s="4" t="s">
        <v>64</v>
      </c>
      <c r="Q1446" s="10">
        <v>3.0</v>
      </c>
      <c r="R1446" s="11">
        <f>Enduser_Deliverytime-Order_Create_Time</f>
        <v>5.375</v>
      </c>
      <c r="S1446" s="11">
        <f>Enduser_Plan_Deliverytime-Order_Create_Time</f>
        <v>5.330555556</v>
      </c>
      <c r="T1446" s="11">
        <f>Enduser_Deliverytime-HubVN_Pickup_Time</f>
        <v>0.1201388889</v>
      </c>
      <c r="U1446" s="12">
        <f>HubVN_Receiving_Time-HubCN_Pickup_Time</f>
        <v>3.50625</v>
      </c>
      <c r="V1446" s="12">
        <f>Plan_HubVN_Receiving_Time-Plan_HubCN_Pickup_Time</f>
        <v>3.502777778</v>
      </c>
      <c r="W1446" s="4" t="s">
        <v>622</v>
      </c>
      <c r="X1446" s="13" t="str">
        <f>IF(LEFT(Khu_Vực,4)="Quận","Quận","Huyện")</f>
        <v>Huyện</v>
      </c>
      <c r="Y1446" s="13" t="str">
        <f>IFS(Grossweight&lt;=1,"A",AND(1&lt;Grossweight,Grossweight&lt;=2),"B",AND(2&lt;Grossweight,Grossweight&lt;=3),"C",AND(3&lt;Grossweight,Grossweight&lt;=4),"D",Grossweight&gt;=4,"E")</f>
        <v>B</v>
      </c>
      <c r="Z144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18700</v>
      </c>
      <c r="AA144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44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17000</v>
      </c>
      <c r="AC1446" s="14">
        <f>IF(Carrier_2="ECLogistics",0.167,IF(Carrier_2="LogExpress",0.139,0.104))</f>
        <v>0.167</v>
      </c>
    </row>
    <row r="1447" ht="15.75" customHeight="1">
      <c r="A1447" s="15" t="s">
        <v>4127</v>
      </c>
      <c r="B1447" s="15" t="s">
        <v>3890</v>
      </c>
      <c r="C1447" s="15">
        <v>130421.0</v>
      </c>
      <c r="D1447" s="15" t="str">
        <f>HubVN_ID</f>
        <v>LECVNHĐ</v>
      </c>
      <c r="E1447" s="15">
        <v>5.0</v>
      </c>
      <c r="F1447" s="15">
        <v>4.1</v>
      </c>
      <c r="G1447" s="16" t="s">
        <v>4128</v>
      </c>
      <c r="H1447" s="15" t="s">
        <v>32</v>
      </c>
      <c r="I1447" s="17">
        <v>739000.0</v>
      </c>
      <c r="J1447" s="18">
        <v>44646.84097222222</v>
      </c>
      <c r="K1447" s="19">
        <v>44651.67291666667</v>
      </c>
      <c r="L1447" s="18">
        <v>44652.70763888889</v>
      </c>
      <c r="M1447" s="15"/>
      <c r="N1447" s="21" t="s">
        <v>33</v>
      </c>
      <c r="O1447" s="15">
        <v>0.0</v>
      </c>
      <c r="P1447" s="15" t="s">
        <v>34</v>
      </c>
      <c r="Q1447" s="22">
        <v>3.0</v>
      </c>
      <c r="R1447" s="23">
        <f>Enduser_Deliverytime-Order_Create_Time</f>
        <v>5.866666667</v>
      </c>
      <c r="S1447" s="23">
        <f>Enduser_Plan_Deliverytime-Order_Create_Time</f>
        <v>4.831944444</v>
      </c>
      <c r="T1447" s="23">
        <f>Enduser_Deliverytime-HubVN_Pickup_Time</f>
        <v>0.07986111111</v>
      </c>
      <c r="U1447" s="24">
        <f>HubVN_Receiving_Time-HubCN_Pickup_Time</f>
        <v>3.004166667</v>
      </c>
      <c r="V1447" s="24">
        <f>Plan_HubVN_Receiving_Time-Plan_HubCN_Pickup_Time</f>
        <v>2.004861111</v>
      </c>
      <c r="W1447" s="15" t="s">
        <v>45</v>
      </c>
      <c r="X1447" s="25" t="str">
        <f>IF(LEFT(Khu_Vực,4)="Quận","Quận","Huyện")</f>
        <v>Quận</v>
      </c>
      <c r="Y1447" s="25" t="str">
        <f>IFS(Grossweight&lt;=1,"A",AND(1&lt;Grossweight,Grossweight&lt;=2),"B",AND(2&lt;Grossweight,Grossweight&lt;=3),"C",AND(3&lt;Grossweight,Grossweight&lt;=4),"D",Grossweight&gt;=4,"E")</f>
        <v>E</v>
      </c>
      <c r="Z144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41000</v>
      </c>
      <c r="AA1447"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44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41000</v>
      </c>
      <c r="AC1447" s="26">
        <f>IF(Carrier_2="ECLogistics",0.167,IF(Carrier_2="LogExpress",0.139,0.104))</f>
        <v>0.167</v>
      </c>
    </row>
    <row r="1448" ht="15.75" customHeight="1">
      <c r="A1448" s="4" t="s">
        <v>4129</v>
      </c>
      <c r="B1448" s="4" t="s">
        <v>4130</v>
      </c>
      <c r="C1448" s="4">
        <v>130159.0</v>
      </c>
      <c r="D1448" s="4" t="str">
        <f>HubVN_ID</f>
        <v>LECVNLB</v>
      </c>
      <c r="E1448" s="4">
        <v>4.0</v>
      </c>
      <c r="F1448" s="4">
        <v>0.3</v>
      </c>
      <c r="G1448" s="5" t="s">
        <v>2200</v>
      </c>
      <c r="H1448" s="4" t="s">
        <v>32</v>
      </c>
      <c r="I1448" s="6">
        <v>67300.0</v>
      </c>
      <c r="J1448" s="7">
        <v>44647.32152777778</v>
      </c>
      <c r="K1448" s="8">
        <v>44652.79027777778</v>
      </c>
      <c r="L1448" s="7">
        <v>44652.7125</v>
      </c>
      <c r="M1448" s="4"/>
      <c r="N1448" s="9" t="s">
        <v>33</v>
      </c>
      <c r="O1448" s="4">
        <v>0.0</v>
      </c>
      <c r="P1448" s="4" t="s">
        <v>34</v>
      </c>
      <c r="Q1448" s="10">
        <v>3.0</v>
      </c>
      <c r="R1448" s="11">
        <f>Enduser_Deliverytime-Order_Create_Time</f>
        <v>5.390972222</v>
      </c>
      <c r="S1448" s="11">
        <f>Enduser_Plan_Deliverytime-Order_Create_Time</f>
        <v>5.46875</v>
      </c>
      <c r="T1448" s="11">
        <f>Enduser_Deliverytime-HubVN_Pickup_Time</f>
        <v>0.07916666667</v>
      </c>
      <c r="U1448" s="12">
        <f>HubVN_Receiving_Time-HubCN_Pickup_Time</f>
        <v>2.503472222</v>
      </c>
      <c r="V1448" s="12">
        <f>Plan_HubVN_Receiving_Time-Plan_HubCN_Pickup_Time</f>
        <v>1.500694444</v>
      </c>
      <c r="W1448" s="4" t="s">
        <v>679</v>
      </c>
      <c r="X1448" s="13" t="str">
        <f>IF(LEFT(Khu_Vực,4)="Quận","Quận","Huyện")</f>
        <v>Huyện</v>
      </c>
      <c r="Y1448" s="13" t="str">
        <f>IFS(Grossweight&lt;=1,"A",AND(1&lt;Grossweight,Grossweight&lt;=2),"B",AND(2&lt;Grossweight,Grossweight&lt;=3),"C",AND(3&lt;Grossweight,Grossweight&lt;=4),"D",Grossweight&gt;=4,"E")</f>
        <v>A</v>
      </c>
      <c r="Z144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3000</v>
      </c>
      <c r="AA144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44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3000</v>
      </c>
      <c r="AC1448" s="14">
        <f>IF(Carrier_2="ECLogistics",0.167,IF(Carrier_2="LogExpress",0.139,0.104))</f>
        <v>0.167</v>
      </c>
    </row>
    <row r="1449" ht="15.75" customHeight="1">
      <c r="A1449" s="15" t="s">
        <v>4131</v>
      </c>
      <c r="B1449" s="15" t="s">
        <v>474</v>
      </c>
      <c r="C1449" s="15">
        <v>130325.0</v>
      </c>
      <c r="D1449" s="15" t="str">
        <f>HubVN_ID</f>
        <v>LECVNHĐ</v>
      </c>
      <c r="E1449" s="15">
        <v>2.0</v>
      </c>
      <c r="F1449" s="15">
        <v>3.0</v>
      </c>
      <c r="G1449" s="16" t="s">
        <v>4132</v>
      </c>
      <c r="H1449" s="15" t="s">
        <v>32</v>
      </c>
      <c r="I1449" s="17">
        <v>66000.0</v>
      </c>
      <c r="J1449" s="18">
        <v>44648.84722222222</v>
      </c>
      <c r="K1449" s="19">
        <v>44652.677083333336</v>
      </c>
      <c r="L1449" s="18">
        <v>44653.79791666667</v>
      </c>
      <c r="M1449" s="15"/>
      <c r="N1449" s="21" t="s">
        <v>33</v>
      </c>
      <c r="O1449" s="15">
        <v>0.0</v>
      </c>
      <c r="P1449" s="15" t="s">
        <v>40</v>
      </c>
      <c r="Q1449" s="22">
        <v>3.0</v>
      </c>
      <c r="R1449" s="23">
        <f>Enduser_Deliverytime-Order_Create_Time</f>
        <v>4.950694444</v>
      </c>
      <c r="S1449" s="23">
        <f>Enduser_Plan_Deliverytime-Order_Create_Time</f>
        <v>3.829861111</v>
      </c>
      <c r="T1449" s="23">
        <f>Enduser_Deliverytime-HubVN_Pickup_Time</f>
        <v>0.1722222222</v>
      </c>
      <c r="U1449" s="24">
        <f>HubVN_Receiving_Time-HubCN_Pickup_Time</f>
        <v>4.004861111</v>
      </c>
      <c r="V1449" s="24">
        <f>Plan_HubVN_Receiving_Time-Plan_HubCN_Pickup_Time</f>
        <v>3.502083333</v>
      </c>
      <c r="W1449" s="15" t="s">
        <v>45</v>
      </c>
      <c r="X1449" s="25" t="str">
        <f>IF(LEFT(Khu_Vực,4)="Quận","Quận","Huyện")</f>
        <v>Quận</v>
      </c>
      <c r="Y1449" s="25" t="str">
        <f>IFS(Grossweight&lt;=1,"A",AND(1&lt;Grossweight,Grossweight&lt;=2),"B",AND(2&lt;Grossweight,Grossweight&lt;=3),"C",AND(3&lt;Grossweight,Grossweight&lt;=4),"D",Grossweight&gt;=4,"E")</f>
        <v>C</v>
      </c>
      <c r="Z144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60000</v>
      </c>
      <c r="AA144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44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30000</v>
      </c>
      <c r="AC1449" s="26">
        <f>IF(Carrier_2="ECLogistics",0.167,IF(Carrier_2="LogExpress",0.139,0.104))</f>
        <v>0.167</v>
      </c>
    </row>
    <row r="1450" ht="15.75" customHeight="1">
      <c r="A1450" s="4" t="s">
        <v>4133</v>
      </c>
      <c r="B1450" s="4" t="s">
        <v>1985</v>
      </c>
      <c r="C1450" s="4">
        <v>130212.0</v>
      </c>
      <c r="D1450" s="4" t="str">
        <f>HubVN_ID</f>
        <v>LECVNTL</v>
      </c>
      <c r="E1450" s="4">
        <v>1.0</v>
      </c>
      <c r="F1450" s="4">
        <v>1.1</v>
      </c>
      <c r="G1450" s="5" t="s">
        <v>4134</v>
      </c>
      <c r="H1450" s="4" t="s">
        <v>32</v>
      </c>
      <c r="I1450" s="6">
        <v>211500.0</v>
      </c>
      <c r="J1450" s="7">
        <v>44647.70138888889</v>
      </c>
      <c r="K1450" s="8">
        <v>44653.65972222222</v>
      </c>
      <c r="L1450" s="7">
        <v>44654.42569444444</v>
      </c>
      <c r="M1450" s="4"/>
      <c r="N1450" s="9" t="s">
        <v>33</v>
      </c>
      <c r="O1450" s="4">
        <v>0.0</v>
      </c>
      <c r="P1450" s="4" t="s">
        <v>64</v>
      </c>
      <c r="Q1450" s="10">
        <v>2.0</v>
      </c>
      <c r="R1450" s="11">
        <f>Enduser_Deliverytime-Order_Create_Time</f>
        <v>6.724305556</v>
      </c>
      <c r="S1450" s="11">
        <f>Enduser_Plan_Deliverytime-Order_Create_Time</f>
        <v>5.958333333</v>
      </c>
      <c r="T1450" s="11">
        <f>Enduser_Deliverytime-HubVN_Pickup_Time</f>
        <v>0.03611111111</v>
      </c>
      <c r="U1450" s="12">
        <f>HubVN_Receiving_Time-HubCN_Pickup_Time</f>
        <v>4.005555556</v>
      </c>
      <c r="V1450" s="12">
        <f>Plan_HubVN_Receiving_Time-Plan_HubCN_Pickup_Time</f>
        <v>3.503472222</v>
      </c>
      <c r="W1450" s="4" t="s">
        <v>49</v>
      </c>
      <c r="X1450" s="13" t="str">
        <f>IF(LEFT(Khu_Vực,4)="Quận","Quận","Huyện")</f>
        <v>Quận</v>
      </c>
      <c r="Y1450" s="13" t="str">
        <f>IFS(Grossweight&lt;=1,"A",AND(1&lt;Grossweight,Grossweight&lt;=2),"B",AND(2&lt;Grossweight,Grossweight&lt;=3),"C",AND(3&lt;Grossweight,Grossweight&lt;=4),"D",Grossweight&gt;=4,"E")</f>
        <v>B</v>
      </c>
      <c r="Z145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12100</v>
      </c>
      <c r="AA1450"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45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12100</v>
      </c>
      <c r="AC1450" s="14">
        <f>IF(Carrier_2="ECLogistics",0.167,IF(Carrier_2="LogExpress",0.139,0.104))</f>
        <v>0.104</v>
      </c>
    </row>
    <row r="1451" ht="15.75" customHeight="1">
      <c r="A1451" s="15" t="s">
        <v>4135</v>
      </c>
      <c r="B1451" s="15" t="s">
        <v>4136</v>
      </c>
      <c r="C1451" s="15">
        <v>130041.0</v>
      </c>
      <c r="D1451" s="15" t="str">
        <f>HubVN_ID</f>
        <v>LECVNLB</v>
      </c>
      <c r="E1451" s="15">
        <v>5.0</v>
      </c>
      <c r="F1451" s="15">
        <v>0.1</v>
      </c>
      <c r="G1451" s="16" t="s">
        <v>4137</v>
      </c>
      <c r="H1451" s="15" t="s">
        <v>32</v>
      </c>
      <c r="I1451" s="17">
        <v>199000.0</v>
      </c>
      <c r="J1451" s="18">
        <v>44650.77361111111</v>
      </c>
      <c r="K1451" s="19">
        <v>44655.41527777778</v>
      </c>
      <c r="L1451" s="18">
        <v>44655.729166666664</v>
      </c>
      <c r="M1451" s="15"/>
      <c r="N1451" s="21" t="s">
        <v>33</v>
      </c>
      <c r="O1451" s="15">
        <v>0.0</v>
      </c>
      <c r="P1451" s="15" t="s">
        <v>34</v>
      </c>
      <c r="Q1451" s="22">
        <v>3.0</v>
      </c>
      <c r="R1451" s="23">
        <f>Enduser_Deliverytime-Order_Create_Time</f>
        <v>4.955555556</v>
      </c>
      <c r="S1451" s="23">
        <f>Enduser_Plan_Deliverytime-Order_Create_Time</f>
        <v>4.641666667</v>
      </c>
      <c r="T1451" s="23">
        <f>Enduser_Deliverytime-HubVN_Pickup_Time</f>
        <v>0.08055555556</v>
      </c>
      <c r="U1451" s="24">
        <f>HubVN_Receiving_Time-HubCN_Pickup_Time</f>
        <v>2.500694444</v>
      </c>
      <c r="V1451" s="24">
        <f>Plan_HubVN_Receiving_Time-Plan_HubCN_Pickup_Time</f>
        <v>3.000694444</v>
      </c>
      <c r="W1451" s="15" t="s">
        <v>97</v>
      </c>
      <c r="X1451" s="25" t="str">
        <f>IF(LEFT(Khu_Vực,4)="Quận","Quận","Huyện")</f>
        <v>Quận</v>
      </c>
      <c r="Y1451" s="25" t="str">
        <f>IFS(Grossweight&lt;=1,"A",AND(1&lt;Grossweight,Grossweight&lt;=2),"B",AND(2&lt;Grossweight,Grossweight&lt;=3),"C",AND(3&lt;Grossweight,Grossweight&lt;=4),"D",Grossweight&gt;=4,"E")</f>
        <v>A</v>
      </c>
      <c r="Z145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800</v>
      </c>
      <c r="AA1451"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45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v>
      </c>
      <c r="AC1451" s="26">
        <f>IF(Carrier_2="ECLogistics",0.167,IF(Carrier_2="LogExpress",0.139,0.104))</f>
        <v>0.139</v>
      </c>
    </row>
    <row r="1452" ht="15.75" customHeight="1">
      <c r="A1452" s="4" t="s">
        <v>4138</v>
      </c>
      <c r="B1452" s="4" t="s">
        <v>167</v>
      </c>
      <c r="C1452" s="4">
        <v>130419.0</v>
      </c>
      <c r="D1452" s="4" t="str">
        <f>HubVN_ID</f>
        <v>LECVNLB</v>
      </c>
      <c r="E1452" s="4">
        <v>2.0</v>
      </c>
      <c r="F1452" s="4">
        <v>2.9</v>
      </c>
      <c r="G1452" s="5" t="s">
        <v>4139</v>
      </c>
      <c r="H1452" s="4" t="s">
        <v>53</v>
      </c>
      <c r="I1452" s="6">
        <v>0.0</v>
      </c>
      <c r="J1452" s="7">
        <v>44649.175</v>
      </c>
      <c r="K1452" s="8">
        <v>44653.41736111111</v>
      </c>
      <c r="L1452" s="7">
        <v>44654.433333333334</v>
      </c>
      <c r="M1452" s="4"/>
      <c r="N1452" s="9" t="s">
        <v>33</v>
      </c>
      <c r="O1452" s="4">
        <v>0.0</v>
      </c>
      <c r="P1452" s="4" t="s">
        <v>64</v>
      </c>
      <c r="Q1452" s="10">
        <v>3.0</v>
      </c>
      <c r="R1452" s="11">
        <f>Enduser_Deliverytime-Order_Create_Time</f>
        <v>5.258333333</v>
      </c>
      <c r="S1452" s="11">
        <f>Enduser_Plan_Deliverytime-Order_Create_Time</f>
        <v>4.242361111</v>
      </c>
      <c r="T1452" s="11">
        <f>Enduser_Deliverytime-HubVN_Pickup_Time</f>
        <v>0.04097222222</v>
      </c>
      <c r="U1452" s="12">
        <f>HubVN_Receiving_Time-HubCN_Pickup_Time</f>
        <v>4.00625</v>
      </c>
      <c r="V1452" s="12">
        <f>Plan_HubVN_Receiving_Time-Plan_HubCN_Pickup_Time</f>
        <v>3.504861111</v>
      </c>
      <c r="W1452" s="4" t="s">
        <v>97</v>
      </c>
      <c r="X1452" s="13" t="str">
        <f>IF(LEFT(Khu_Vực,4)="Quận","Quận","Huyện")</f>
        <v>Quận</v>
      </c>
      <c r="Y1452" s="13" t="str">
        <f>IFS(Grossweight&lt;=1,"A",AND(1&lt;Grossweight,Grossweight&lt;=2),"B",AND(2&lt;Grossweight,Grossweight&lt;=3),"C",AND(3&lt;Grossweight,Grossweight&lt;=4),"D",Grossweight&gt;=4,"E")</f>
        <v>C</v>
      </c>
      <c r="Z145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63400</v>
      </c>
      <c r="AA1452"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45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29000</v>
      </c>
      <c r="AC1452" s="14">
        <f>IF(Carrier_2="ECLogistics",0.167,IF(Carrier_2="LogExpress",0.139,0.104))</f>
        <v>0.167</v>
      </c>
    </row>
    <row r="1453" ht="15.75" customHeight="1">
      <c r="A1453" s="15" t="s">
        <v>4140</v>
      </c>
      <c r="B1453" s="15" t="s">
        <v>3239</v>
      </c>
      <c r="C1453" s="15">
        <v>130322.0</v>
      </c>
      <c r="D1453" s="15" t="str">
        <f>HubVN_ID</f>
        <v>LECVNHĐ</v>
      </c>
      <c r="E1453" s="15">
        <v>3.0</v>
      </c>
      <c r="F1453" s="15">
        <v>1.0</v>
      </c>
      <c r="G1453" s="16" t="s">
        <v>4141</v>
      </c>
      <c r="H1453" s="15" t="s">
        <v>32</v>
      </c>
      <c r="I1453" s="17">
        <v>78920.0</v>
      </c>
      <c r="J1453" s="18">
        <v>44647.71388888889</v>
      </c>
      <c r="K1453" s="19">
        <v>44652.42291666667</v>
      </c>
      <c r="L1453" s="18">
        <v>44653.47430555556</v>
      </c>
      <c r="M1453" s="15"/>
      <c r="N1453" s="21" t="s">
        <v>33</v>
      </c>
      <c r="O1453" s="15">
        <v>0.0</v>
      </c>
      <c r="P1453" s="15" t="s">
        <v>40</v>
      </c>
      <c r="Q1453" s="22">
        <v>3.0</v>
      </c>
      <c r="R1453" s="23">
        <f>Enduser_Deliverytime-Order_Create_Time</f>
        <v>5.760416667</v>
      </c>
      <c r="S1453" s="23">
        <f>Enduser_Plan_Deliverytime-Order_Create_Time</f>
        <v>4.709027778</v>
      </c>
      <c r="T1453" s="23">
        <f>Enduser_Deliverytime-HubVN_Pickup_Time</f>
        <v>0.1229166667</v>
      </c>
      <c r="U1453" s="24">
        <f>HubVN_Receiving_Time-HubCN_Pickup_Time</f>
        <v>3.002777778</v>
      </c>
      <c r="V1453" s="24">
        <f>Plan_HubVN_Receiving_Time-Plan_HubCN_Pickup_Time</f>
        <v>2.005555556</v>
      </c>
      <c r="W1453" s="15" t="s">
        <v>45</v>
      </c>
      <c r="X1453" s="25" t="str">
        <f>IF(LEFT(Khu_Vực,4)="Quận","Quận","Huyện")</f>
        <v>Quận</v>
      </c>
      <c r="Y1453" s="25" t="str">
        <f>IFS(Grossweight&lt;=1,"A",AND(1&lt;Grossweight,Grossweight&lt;=2),"B",AND(2&lt;Grossweight,Grossweight&lt;=3),"C",AND(3&lt;Grossweight,Grossweight&lt;=4),"D",Grossweight&gt;=4,"E")</f>
        <v>A</v>
      </c>
      <c r="Z145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20000</v>
      </c>
      <c r="AA1453"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45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1453" s="26">
        <f>IF(Carrier_2="ECLogistics",0.167,IF(Carrier_2="LogExpress",0.139,0.104))</f>
        <v>0.139</v>
      </c>
    </row>
    <row r="1454" ht="15.75" customHeight="1">
      <c r="A1454" s="4" t="s">
        <v>4142</v>
      </c>
      <c r="B1454" s="4" t="s">
        <v>4143</v>
      </c>
      <c r="C1454" s="4">
        <v>130326.0</v>
      </c>
      <c r="D1454" s="4" t="str">
        <f>HubVN_ID</f>
        <v>LECVNLB</v>
      </c>
      <c r="E1454" s="4">
        <v>2.0</v>
      </c>
      <c r="F1454" s="4">
        <v>2.4</v>
      </c>
      <c r="G1454" s="5" t="s">
        <v>4144</v>
      </c>
      <c r="H1454" s="4" t="s">
        <v>32</v>
      </c>
      <c r="I1454" s="6">
        <v>132000.0</v>
      </c>
      <c r="J1454" s="7">
        <v>44646.20694444444</v>
      </c>
      <c r="K1454" s="8">
        <v>44652.538194444445</v>
      </c>
      <c r="L1454" s="7">
        <v>44653.493055555555</v>
      </c>
      <c r="M1454" s="4"/>
      <c r="N1454" s="9" t="s">
        <v>33</v>
      </c>
      <c r="O1454" s="4">
        <v>0.0</v>
      </c>
      <c r="P1454" s="4" t="s">
        <v>64</v>
      </c>
      <c r="Q1454" s="10">
        <v>1.0</v>
      </c>
      <c r="R1454" s="11">
        <f>Enduser_Deliverytime-Order_Create_Time</f>
        <v>7.286111111</v>
      </c>
      <c r="S1454" s="11">
        <f>Enduser_Plan_Deliverytime-Order_Create_Time</f>
        <v>6.33125</v>
      </c>
      <c r="T1454" s="11">
        <f>Enduser_Deliverytime-HubVN_Pickup_Time</f>
        <v>0.1625</v>
      </c>
      <c r="U1454" s="12">
        <f>HubVN_Receiving_Time-HubCN_Pickup_Time</f>
        <v>3.004861111</v>
      </c>
      <c r="V1454" s="12">
        <f>Plan_HubVN_Receiving_Time-Plan_HubCN_Pickup_Time</f>
        <v>1.503472222</v>
      </c>
      <c r="W1454" s="4" t="s">
        <v>679</v>
      </c>
      <c r="X1454" s="13" t="str">
        <f>IF(LEFT(Khu_Vực,4)="Quận","Quận","Huyện")</f>
        <v>Huyện</v>
      </c>
      <c r="Y1454" s="13" t="str">
        <f>IFS(Grossweight&lt;=1,"A",AND(1&lt;Grossweight,Grossweight&lt;=2),"B",AND(2&lt;Grossweight,Grossweight&lt;=3),"C",AND(3&lt;Grossweight,Grossweight&lt;=4),"D",Grossweight&gt;=4,"E")</f>
        <v>C</v>
      </c>
      <c r="Z145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60400</v>
      </c>
      <c r="AA145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45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24000</v>
      </c>
      <c r="AC1454" s="14">
        <f>IF(Carrier_2="ECLogistics",0.167,IF(Carrier_2="LogExpress",0.139,0.104))</f>
        <v>0.167</v>
      </c>
    </row>
    <row r="1455" ht="15.75" customHeight="1">
      <c r="A1455" s="15" t="s">
        <v>4145</v>
      </c>
      <c r="B1455" s="15" t="s">
        <v>4146</v>
      </c>
      <c r="C1455" s="15">
        <v>130074.0</v>
      </c>
      <c r="D1455" s="15" t="str">
        <f>HubVN_ID</f>
        <v>LECVNTL</v>
      </c>
      <c r="E1455" s="15">
        <v>3.0</v>
      </c>
      <c r="F1455" s="15">
        <v>1.1</v>
      </c>
      <c r="G1455" s="16" t="s">
        <v>4147</v>
      </c>
      <c r="H1455" s="15" t="s">
        <v>53</v>
      </c>
      <c r="I1455" s="17">
        <v>0.0</v>
      </c>
      <c r="J1455" s="18">
        <v>44648.347916666666</v>
      </c>
      <c r="K1455" s="19">
        <v>44653.427777777775</v>
      </c>
      <c r="L1455" s="18">
        <v>44653.864583333336</v>
      </c>
      <c r="M1455" s="15"/>
      <c r="N1455" s="21" t="s">
        <v>33</v>
      </c>
      <c r="O1455" s="15">
        <v>0.0</v>
      </c>
      <c r="P1455" s="15" t="s">
        <v>34</v>
      </c>
      <c r="Q1455" s="22">
        <v>3.0</v>
      </c>
      <c r="R1455" s="23">
        <f>Enduser_Deliverytime-Order_Create_Time</f>
        <v>5.516666667</v>
      </c>
      <c r="S1455" s="23">
        <f>Enduser_Plan_Deliverytime-Order_Create_Time</f>
        <v>5.079861111</v>
      </c>
      <c r="T1455" s="23">
        <f>Enduser_Deliverytime-HubVN_Pickup_Time</f>
        <v>0.2458333333</v>
      </c>
      <c r="U1455" s="24">
        <f>HubVN_Receiving_Time-HubCN_Pickup_Time</f>
        <v>3.504166667</v>
      </c>
      <c r="V1455" s="24">
        <f>Plan_HubVN_Receiving_Time-Plan_HubCN_Pickup_Time</f>
        <v>3.001388889</v>
      </c>
      <c r="W1455" s="15" t="s">
        <v>622</v>
      </c>
      <c r="X1455" s="25" t="str">
        <f>IF(LEFT(Khu_Vực,4)="Quận","Quận","Huyện")</f>
        <v>Huyện</v>
      </c>
      <c r="Y1455" s="25" t="str">
        <f>IFS(Grossweight&lt;=1,"A",AND(1&lt;Grossweight,Grossweight&lt;=2),"B",AND(2&lt;Grossweight,Grossweight&lt;=3),"C",AND(3&lt;Grossweight,Grossweight&lt;=4),"D",Grossweight&gt;=4,"E")</f>
        <v>B</v>
      </c>
      <c r="Z145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11000</v>
      </c>
      <c r="AA145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45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11000</v>
      </c>
      <c r="AC1455" s="26">
        <f>IF(Carrier_2="ECLogistics",0.167,IF(Carrier_2="LogExpress",0.139,0.104))</f>
        <v>0.167</v>
      </c>
    </row>
    <row r="1456" ht="15.75" customHeight="1">
      <c r="A1456" s="4" t="s">
        <v>4148</v>
      </c>
      <c r="B1456" s="4" t="s">
        <v>1757</v>
      </c>
      <c r="C1456" s="4">
        <v>130331.0</v>
      </c>
      <c r="D1456" s="4" t="str">
        <f>HubVN_ID</f>
        <v>LECVNLB</v>
      </c>
      <c r="E1456" s="4">
        <v>2.0</v>
      </c>
      <c r="F1456" s="4">
        <v>2.4</v>
      </c>
      <c r="G1456" s="5" t="s">
        <v>4149</v>
      </c>
      <c r="H1456" s="4" t="s">
        <v>32</v>
      </c>
      <c r="I1456" s="6">
        <v>11610.0</v>
      </c>
      <c r="J1456" s="7">
        <v>44647.270833333336</v>
      </c>
      <c r="K1456" s="8">
        <v>44652.64791666667</v>
      </c>
      <c r="L1456" s="7">
        <v>44653.42916666667</v>
      </c>
      <c r="M1456" s="4"/>
      <c r="N1456" s="9" t="s">
        <v>33</v>
      </c>
      <c r="O1456" s="4">
        <v>0.0</v>
      </c>
      <c r="P1456" s="4" t="s">
        <v>64</v>
      </c>
      <c r="Q1456" s="10">
        <v>2.0</v>
      </c>
      <c r="R1456" s="11">
        <f>Enduser_Deliverytime-Order_Create_Time</f>
        <v>6.158333333</v>
      </c>
      <c r="S1456" s="11">
        <f>Enduser_Plan_Deliverytime-Order_Create_Time</f>
        <v>5.377083333</v>
      </c>
      <c r="T1456" s="11">
        <f>Enduser_Deliverytime-HubVN_Pickup_Time</f>
        <v>0.07708333334</v>
      </c>
      <c r="U1456" s="12">
        <f>HubVN_Receiving_Time-HubCN_Pickup_Time</f>
        <v>3.00625</v>
      </c>
      <c r="V1456" s="12">
        <f>Plan_HubVN_Receiving_Time-Plan_HubCN_Pickup_Time</f>
        <v>3.501388889</v>
      </c>
      <c r="W1456" s="4" t="s">
        <v>120</v>
      </c>
      <c r="X1456" s="13" t="str">
        <f>IF(LEFT(Khu_Vực,4)="Quận","Quận","Huyện")</f>
        <v>Quận</v>
      </c>
      <c r="Y1456" s="13" t="str">
        <f>IFS(Grossweight&lt;=1,"A",AND(1&lt;Grossweight,Grossweight&lt;=2),"B",AND(2&lt;Grossweight,Grossweight&lt;=3),"C",AND(3&lt;Grossweight,Grossweight&lt;=4),"D",Grossweight&gt;=4,"E")</f>
        <v>C</v>
      </c>
      <c r="Z145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60400</v>
      </c>
      <c r="AA145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45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24000</v>
      </c>
      <c r="AC1456" s="14">
        <f>IF(Carrier_2="ECLogistics",0.167,IF(Carrier_2="LogExpress",0.139,0.104))</f>
        <v>0.167</v>
      </c>
    </row>
    <row r="1457" ht="15.75" customHeight="1">
      <c r="A1457" s="15" t="s">
        <v>4150</v>
      </c>
      <c r="B1457" s="15" t="s">
        <v>4151</v>
      </c>
      <c r="C1457" s="15">
        <v>130381.0</v>
      </c>
      <c r="D1457" s="15" t="str">
        <f>HubVN_ID</f>
        <v>LECVNHĐ</v>
      </c>
      <c r="E1457" s="15">
        <v>3.0</v>
      </c>
      <c r="F1457" s="15">
        <v>1.1</v>
      </c>
      <c r="G1457" s="16" t="s">
        <v>4152</v>
      </c>
      <c r="H1457" s="15" t="s">
        <v>32</v>
      </c>
      <c r="I1457" s="17">
        <v>102500.0</v>
      </c>
      <c r="J1457" s="18">
        <v>44646.75902777778</v>
      </c>
      <c r="K1457" s="19">
        <v>44652.69583333333</v>
      </c>
      <c r="L1457" s="18">
        <v>44653.486805555556</v>
      </c>
      <c r="M1457" s="15"/>
      <c r="N1457" s="21" t="s">
        <v>33</v>
      </c>
      <c r="O1457" s="15">
        <v>0.0</v>
      </c>
      <c r="P1457" s="15" t="s">
        <v>40</v>
      </c>
      <c r="Q1457" s="22">
        <v>2.0</v>
      </c>
      <c r="R1457" s="23">
        <f>Enduser_Deliverytime-Order_Create_Time</f>
        <v>6.727777778</v>
      </c>
      <c r="S1457" s="23">
        <f>Enduser_Plan_Deliverytime-Order_Create_Time</f>
        <v>5.936805556</v>
      </c>
      <c r="T1457" s="23">
        <f>Enduser_Deliverytime-HubVN_Pickup_Time</f>
        <v>0.1215277778</v>
      </c>
      <c r="U1457" s="24">
        <f>HubVN_Receiving_Time-HubCN_Pickup_Time</f>
        <v>3.003472222</v>
      </c>
      <c r="V1457" s="24">
        <f>Plan_HubVN_Receiving_Time-Plan_HubCN_Pickup_Time</f>
        <v>1.50625</v>
      </c>
      <c r="W1457" s="15" t="s">
        <v>137</v>
      </c>
      <c r="X1457" s="25" t="str">
        <f>IF(LEFT(Khu_Vực,4)="Quận","Quận","Huyện")</f>
        <v>Quận</v>
      </c>
      <c r="Y1457" s="25" t="str">
        <f>IFS(Grossweight&lt;=1,"A",AND(1&lt;Grossweight,Grossweight&lt;=2),"B",AND(2&lt;Grossweight,Grossweight&lt;=3),"C",AND(3&lt;Grossweight,Grossweight&lt;=4),"D",Grossweight&gt;=4,"E")</f>
        <v>B</v>
      </c>
      <c r="Z145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22000</v>
      </c>
      <c r="AA1457"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45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12100</v>
      </c>
      <c r="AC1457" s="26">
        <f>IF(Carrier_2="ECLogistics",0.167,IF(Carrier_2="LogExpress",0.139,0.104))</f>
        <v>0.104</v>
      </c>
    </row>
    <row r="1458" ht="15.75" customHeight="1">
      <c r="A1458" s="4" t="s">
        <v>4153</v>
      </c>
      <c r="B1458" s="4" t="s">
        <v>4154</v>
      </c>
      <c r="C1458" s="4">
        <v>130207.0</v>
      </c>
      <c r="D1458" s="4" t="str">
        <f>HubVN_ID</f>
        <v>LECVNHĐ</v>
      </c>
      <c r="E1458" s="4">
        <v>3.0</v>
      </c>
      <c r="F1458" s="4">
        <v>3.4</v>
      </c>
      <c r="G1458" s="5" t="s">
        <v>4155</v>
      </c>
      <c r="H1458" s="4" t="s">
        <v>32</v>
      </c>
      <c r="I1458" s="6">
        <v>69500.0</v>
      </c>
      <c r="J1458" s="7">
        <v>44647.71527777778</v>
      </c>
      <c r="K1458" s="8">
        <v>44653.67083333333</v>
      </c>
      <c r="L1458" s="7">
        <v>44654.47222222222</v>
      </c>
      <c r="M1458" s="4"/>
      <c r="N1458" s="9" t="s">
        <v>33</v>
      </c>
      <c r="O1458" s="4">
        <v>0.0</v>
      </c>
      <c r="P1458" s="4" t="s">
        <v>40</v>
      </c>
      <c r="Q1458" s="10">
        <v>2.0</v>
      </c>
      <c r="R1458" s="11">
        <f>Enduser_Deliverytime-Order_Create_Time</f>
        <v>6.756944444</v>
      </c>
      <c r="S1458" s="11">
        <f>Enduser_Plan_Deliverytime-Order_Create_Time</f>
        <v>5.955555556</v>
      </c>
      <c r="T1458" s="11">
        <f>Enduser_Deliverytime-HubVN_Pickup_Time</f>
        <v>0.1243055556</v>
      </c>
      <c r="U1458" s="12">
        <f>HubVN_Receiving_Time-HubCN_Pickup_Time</f>
        <v>4.000694444</v>
      </c>
      <c r="V1458" s="12">
        <f>Plan_HubVN_Receiving_Time-Plan_HubCN_Pickup_Time</f>
        <v>3.504861111</v>
      </c>
      <c r="W1458" s="4" t="s">
        <v>45</v>
      </c>
      <c r="X1458" s="13" t="str">
        <f>IF(LEFT(Khu_Vực,4)="Quận","Quận","Huyện")</f>
        <v>Quận</v>
      </c>
      <c r="Y1458" s="13" t="str">
        <f>IFS(Grossweight&lt;=1,"A",AND(1&lt;Grossweight,Grossweight&lt;=2),"B",AND(2&lt;Grossweight,Grossweight&lt;=3),"C",AND(3&lt;Grossweight,Grossweight&lt;=4),"D",Grossweight&gt;=4,"E")</f>
        <v>D</v>
      </c>
      <c r="Z145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61000</v>
      </c>
      <c r="AA145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45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34000</v>
      </c>
      <c r="AC1458" s="14">
        <f>IF(Carrier_2="ECLogistics",0.167,IF(Carrier_2="LogExpress",0.139,0.104))</f>
        <v>0.167</v>
      </c>
    </row>
    <row r="1459" ht="15.75" customHeight="1">
      <c r="A1459" s="15" t="s">
        <v>4156</v>
      </c>
      <c r="B1459" s="15" t="s">
        <v>4157</v>
      </c>
      <c r="C1459" s="15">
        <v>130202.0</v>
      </c>
      <c r="D1459" s="15" t="str">
        <f>HubVN_ID</f>
        <v>LECVNLB</v>
      </c>
      <c r="E1459" s="15">
        <v>3.0</v>
      </c>
      <c r="F1459" s="15">
        <v>2.8</v>
      </c>
      <c r="G1459" s="16" t="s">
        <v>4158</v>
      </c>
      <c r="H1459" s="15" t="s">
        <v>32</v>
      </c>
      <c r="I1459" s="17">
        <v>73000.0</v>
      </c>
      <c r="J1459" s="18">
        <v>44647.19652777778</v>
      </c>
      <c r="K1459" s="19">
        <v>44653.67361111111</v>
      </c>
      <c r="L1459" s="18">
        <v>44654.82986111111</v>
      </c>
      <c r="M1459" s="15"/>
      <c r="N1459" s="21" t="s">
        <v>33</v>
      </c>
      <c r="O1459" s="15">
        <v>0.0</v>
      </c>
      <c r="P1459" s="15" t="s">
        <v>34</v>
      </c>
      <c r="Q1459" s="22">
        <v>1.0</v>
      </c>
      <c r="R1459" s="23">
        <f>Enduser_Deliverytime-Order_Create_Time</f>
        <v>7.633333333</v>
      </c>
      <c r="S1459" s="23">
        <f>Enduser_Plan_Deliverytime-Order_Create_Time</f>
        <v>6.477083333</v>
      </c>
      <c r="T1459" s="23">
        <f>Enduser_Deliverytime-HubVN_Pickup_Time</f>
        <v>0.1611111111</v>
      </c>
      <c r="U1459" s="24">
        <f>HubVN_Receiving_Time-HubCN_Pickup_Time</f>
        <v>3.505555556</v>
      </c>
      <c r="V1459" s="24">
        <f>Plan_HubVN_Receiving_Time-Plan_HubCN_Pickup_Time</f>
        <v>1.503472222</v>
      </c>
      <c r="W1459" s="15" t="s">
        <v>120</v>
      </c>
      <c r="X1459" s="25" t="str">
        <f>IF(LEFT(Khu_Vực,4)="Quận","Quận","Huyện")</f>
        <v>Quận</v>
      </c>
      <c r="Y1459" s="25" t="str">
        <f>IFS(Grossweight&lt;=1,"A",AND(1&lt;Grossweight,Grossweight&lt;=2),"B",AND(2&lt;Grossweight,Grossweight&lt;=3),"C",AND(3&lt;Grossweight,Grossweight&lt;=4),"D",Grossweight&gt;=4,"E")</f>
        <v>C</v>
      </c>
      <c r="Z145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28000</v>
      </c>
      <c r="AA145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45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28000</v>
      </c>
      <c r="AC1459" s="26">
        <f>IF(Carrier_2="ECLogistics",0.167,IF(Carrier_2="LogExpress",0.139,0.104))</f>
        <v>0.167</v>
      </c>
    </row>
    <row r="1460" ht="15.75" customHeight="1">
      <c r="A1460" s="4" t="s">
        <v>4159</v>
      </c>
      <c r="B1460" s="4" t="s">
        <v>4160</v>
      </c>
      <c r="C1460" s="4">
        <v>130042.0</v>
      </c>
      <c r="D1460" s="4" t="str">
        <f>HubVN_ID</f>
        <v>LECVNLB</v>
      </c>
      <c r="E1460" s="4">
        <v>1.0</v>
      </c>
      <c r="F1460" s="4">
        <v>1.3</v>
      </c>
      <c r="G1460" s="5" t="s">
        <v>4161</v>
      </c>
      <c r="H1460" s="4" t="s">
        <v>53</v>
      </c>
      <c r="I1460" s="6">
        <v>0.0</v>
      </c>
      <c r="J1460" s="7">
        <v>44649.334027777775</v>
      </c>
      <c r="K1460" s="8">
        <v>44655.76597222222</v>
      </c>
      <c r="L1460" s="7">
        <v>44655.72638888889</v>
      </c>
      <c r="M1460" s="4"/>
      <c r="N1460" s="9" t="s">
        <v>33</v>
      </c>
      <c r="O1460" s="4">
        <v>0.0</v>
      </c>
      <c r="P1460" s="4" t="s">
        <v>34</v>
      </c>
      <c r="Q1460" s="10">
        <v>2.0</v>
      </c>
      <c r="R1460" s="11">
        <f>Enduser_Deliverytime-Order_Create_Time</f>
        <v>6.392361111</v>
      </c>
      <c r="S1460" s="11">
        <f>Enduser_Plan_Deliverytime-Order_Create_Time</f>
        <v>6.431944444</v>
      </c>
      <c r="T1460" s="11">
        <f>Enduser_Deliverytime-HubVN_Pickup_Time</f>
        <v>0.08055555556</v>
      </c>
      <c r="U1460" s="12">
        <f>HubVN_Receiving_Time-HubCN_Pickup_Time</f>
        <v>2.502777778</v>
      </c>
      <c r="V1460" s="12">
        <f>Plan_HubVN_Receiving_Time-Plan_HubCN_Pickup_Time</f>
        <v>3.505555556</v>
      </c>
      <c r="W1460" s="4" t="s">
        <v>679</v>
      </c>
      <c r="X1460" s="13" t="str">
        <f>IF(LEFT(Khu_Vực,4)="Quận","Quận","Huyện")</f>
        <v>Huyện</v>
      </c>
      <c r="Y1460" s="13" t="str">
        <f>IFS(Grossweight&lt;=1,"A",AND(1&lt;Grossweight,Grossweight&lt;=2),"B",AND(2&lt;Grossweight,Grossweight&lt;=3),"C",AND(3&lt;Grossweight,Grossweight&lt;=4),"D",Grossweight&gt;=4,"E")</f>
        <v>B</v>
      </c>
      <c r="Z146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13000</v>
      </c>
      <c r="AA146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46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13000</v>
      </c>
      <c r="AC1460" s="14">
        <f>IF(Carrier_2="ECLogistics",0.167,IF(Carrier_2="LogExpress",0.139,0.104))</f>
        <v>0.167</v>
      </c>
    </row>
    <row r="1461" ht="15.75" customHeight="1">
      <c r="A1461" s="15" t="s">
        <v>4162</v>
      </c>
      <c r="B1461" s="15" t="s">
        <v>4163</v>
      </c>
      <c r="C1461" s="15">
        <v>130435.0</v>
      </c>
      <c r="D1461" s="15" t="str">
        <f>HubVN_ID</f>
        <v>LECVNTL</v>
      </c>
      <c r="E1461" s="15">
        <v>5.0</v>
      </c>
      <c r="F1461" s="15">
        <v>2.0</v>
      </c>
      <c r="G1461" s="16" t="s">
        <v>4164</v>
      </c>
      <c r="H1461" s="15" t="s">
        <v>53</v>
      </c>
      <c r="I1461" s="17">
        <v>0.0</v>
      </c>
      <c r="J1461" s="18">
        <v>44647.72152777778</v>
      </c>
      <c r="K1461" s="19">
        <v>44653.660416666666</v>
      </c>
      <c r="L1461" s="18">
        <v>44654.47638888889</v>
      </c>
      <c r="M1461" s="15"/>
      <c r="N1461" s="21" t="s">
        <v>33</v>
      </c>
      <c r="O1461" s="15">
        <v>0.0</v>
      </c>
      <c r="P1461" s="15" t="s">
        <v>40</v>
      </c>
      <c r="Q1461" s="22">
        <v>2.0</v>
      </c>
      <c r="R1461" s="23">
        <f>Enduser_Deliverytime-Order_Create_Time</f>
        <v>6.754861111</v>
      </c>
      <c r="S1461" s="23">
        <f>Enduser_Plan_Deliverytime-Order_Create_Time</f>
        <v>5.938888889</v>
      </c>
      <c r="T1461" s="23">
        <f>Enduser_Deliverytime-HubVN_Pickup_Time</f>
        <v>0.1194444444</v>
      </c>
      <c r="U1461" s="24">
        <f>HubVN_Receiving_Time-HubCN_Pickup_Time</f>
        <v>4.00625</v>
      </c>
      <c r="V1461" s="24">
        <f>Plan_HubVN_Receiving_Time-Plan_HubCN_Pickup_Time</f>
        <v>3.504861111</v>
      </c>
      <c r="W1461" s="15" t="s">
        <v>49</v>
      </c>
      <c r="X1461" s="25" t="str">
        <f>IF(LEFT(Khu_Vực,4)="Quận","Quận","Huyện")</f>
        <v>Quận</v>
      </c>
      <c r="Y1461" s="25" t="str">
        <f>IFS(Grossweight&lt;=1,"A",AND(1&lt;Grossweight,Grossweight&lt;=2),"B",AND(2&lt;Grossweight,Grossweight&lt;=3),"C",AND(3&lt;Grossweight,Grossweight&lt;=4),"D",Grossweight&gt;=4,"E")</f>
        <v>B</v>
      </c>
      <c r="Z146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40000</v>
      </c>
      <c r="AA1461"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46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22000</v>
      </c>
      <c r="AC1461" s="26">
        <f>IF(Carrier_2="ECLogistics",0.167,IF(Carrier_2="LogExpress",0.139,0.104))</f>
        <v>0.104</v>
      </c>
    </row>
    <row r="1462" ht="15.75" customHeight="1">
      <c r="A1462" s="4" t="s">
        <v>4165</v>
      </c>
      <c r="B1462" s="4" t="s">
        <v>1641</v>
      </c>
      <c r="C1462" s="4">
        <v>130399.0</v>
      </c>
      <c r="D1462" s="4" t="str">
        <f>HubVN_ID</f>
        <v>LECVNLB</v>
      </c>
      <c r="E1462" s="4">
        <v>1.0</v>
      </c>
      <c r="F1462" s="4">
        <v>1.9</v>
      </c>
      <c r="G1462" s="5" t="s">
        <v>4166</v>
      </c>
      <c r="H1462" s="4" t="s">
        <v>53</v>
      </c>
      <c r="I1462" s="6">
        <v>0.0</v>
      </c>
      <c r="J1462" s="7">
        <v>44648.370833333334</v>
      </c>
      <c r="K1462" s="8">
        <v>44655.73888888889</v>
      </c>
      <c r="L1462" s="7">
        <v>44655.71041666667</v>
      </c>
      <c r="M1462" s="4"/>
      <c r="N1462" s="9" t="s">
        <v>33</v>
      </c>
      <c r="O1462" s="4">
        <v>0.0</v>
      </c>
      <c r="P1462" s="4" t="s">
        <v>64</v>
      </c>
      <c r="Q1462" s="10">
        <v>1.0</v>
      </c>
      <c r="R1462" s="11">
        <f>Enduser_Deliverytime-Order_Create_Time</f>
        <v>7.339583333</v>
      </c>
      <c r="S1462" s="11">
        <f>Enduser_Plan_Deliverytime-Order_Create_Time</f>
        <v>7.368055556</v>
      </c>
      <c r="T1462" s="11">
        <f>Enduser_Deliverytime-HubVN_Pickup_Time</f>
        <v>0.07708333334</v>
      </c>
      <c r="U1462" s="12">
        <f>HubVN_Receiving_Time-HubCN_Pickup_Time</f>
        <v>3.003472222</v>
      </c>
      <c r="V1462" s="12">
        <f>Plan_HubVN_Receiving_Time-Plan_HubCN_Pickup_Time</f>
        <v>2.00625</v>
      </c>
      <c r="W1462" s="4" t="s">
        <v>787</v>
      </c>
      <c r="X1462" s="13" t="str">
        <f>IF(LEFT(Khu_Vực,4)="Quận","Quận","Huyện")</f>
        <v>Huyện</v>
      </c>
      <c r="Y1462" s="13" t="str">
        <f>IFS(Grossweight&lt;=1,"A",AND(1&lt;Grossweight,Grossweight&lt;=2),"B",AND(2&lt;Grossweight,Grossweight&lt;=3),"C",AND(3&lt;Grossweight,Grossweight&lt;=4),"D",Grossweight&gt;=4,"E")</f>
        <v>B</v>
      </c>
      <c r="Z146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20900</v>
      </c>
      <c r="AA1462"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46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19000</v>
      </c>
      <c r="AC1462" s="14">
        <f>IF(Carrier_2="ECLogistics",0.167,IF(Carrier_2="LogExpress",0.139,0.104))</f>
        <v>0.167</v>
      </c>
    </row>
    <row r="1463" ht="15.75" customHeight="1">
      <c r="A1463" s="15" t="s">
        <v>4167</v>
      </c>
      <c r="B1463" s="15" t="s">
        <v>4168</v>
      </c>
      <c r="C1463" s="15">
        <v>130432.0</v>
      </c>
      <c r="D1463" s="15" t="str">
        <f>HubVN_ID</f>
        <v>LECVNLB</v>
      </c>
      <c r="E1463" s="15">
        <v>3.0</v>
      </c>
      <c r="F1463" s="15">
        <v>2.8</v>
      </c>
      <c r="G1463" s="16" t="s">
        <v>4169</v>
      </c>
      <c r="H1463" s="15" t="s">
        <v>32</v>
      </c>
      <c r="I1463" s="17">
        <v>71200.0</v>
      </c>
      <c r="J1463" s="18">
        <v>44647.87152777778</v>
      </c>
      <c r="K1463" s="19">
        <v>44653.66736111111</v>
      </c>
      <c r="L1463" s="18">
        <v>44653.73055555556</v>
      </c>
      <c r="M1463" s="15"/>
      <c r="N1463" s="21" t="s">
        <v>33</v>
      </c>
      <c r="O1463" s="15">
        <v>0.0</v>
      </c>
      <c r="P1463" s="15" t="s">
        <v>34</v>
      </c>
      <c r="Q1463" s="22">
        <v>3.0</v>
      </c>
      <c r="R1463" s="23">
        <f>Enduser_Deliverytime-Order_Create_Time</f>
        <v>5.859027778</v>
      </c>
      <c r="S1463" s="23">
        <f>Enduser_Plan_Deliverytime-Order_Create_Time</f>
        <v>5.795833333</v>
      </c>
      <c r="T1463" s="23">
        <f>Enduser_Deliverytime-HubVN_Pickup_Time</f>
        <v>0.08194444445</v>
      </c>
      <c r="U1463" s="24">
        <f>HubVN_Receiving_Time-HubCN_Pickup_Time</f>
        <v>4.002083333</v>
      </c>
      <c r="V1463" s="24">
        <f>Plan_HubVN_Receiving_Time-Plan_HubCN_Pickup_Time</f>
        <v>2.002777778</v>
      </c>
      <c r="W1463" s="15" t="s">
        <v>57</v>
      </c>
      <c r="X1463" s="25" t="str">
        <f>IF(LEFT(Khu_Vực,4)="Quận","Quận","Huyện")</f>
        <v>Quận</v>
      </c>
      <c r="Y1463" s="25" t="str">
        <f>IFS(Grossweight&lt;=1,"A",AND(1&lt;Grossweight,Grossweight&lt;=2),"B",AND(2&lt;Grossweight,Grossweight&lt;=3),"C",AND(3&lt;Grossweight,Grossweight&lt;=4),"D",Grossweight&gt;=4,"E")</f>
        <v>C</v>
      </c>
      <c r="Z146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28000</v>
      </c>
      <c r="AA146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46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28000</v>
      </c>
      <c r="AC1463" s="26">
        <f>IF(Carrier_2="ECLogistics",0.167,IF(Carrier_2="LogExpress",0.139,0.104))</f>
        <v>0.167</v>
      </c>
    </row>
    <row r="1464" ht="15.75" customHeight="1">
      <c r="A1464" s="4" t="s">
        <v>4170</v>
      </c>
      <c r="B1464" s="4" t="s">
        <v>4171</v>
      </c>
      <c r="C1464" s="4">
        <v>130002.0</v>
      </c>
      <c r="D1464" s="4" t="str">
        <f>HubVN_ID</f>
        <v>LECVNLB</v>
      </c>
      <c r="E1464" s="4">
        <v>4.0</v>
      </c>
      <c r="F1464" s="4">
        <v>1.5</v>
      </c>
      <c r="G1464" s="5" t="s">
        <v>4172</v>
      </c>
      <c r="H1464" s="4" t="s">
        <v>53</v>
      </c>
      <c r="I1464" s="6">
        <v>0.0</v>
      </c>
      <c r="J1464" s="7">
        <v>44645.84722222222</v>
      </c>
      <c r="K1464" s="8">
        <v>44651.66736111111</v>
      </c>
      <c r="L1464" s="7">
        <v>44652.66388888889</v>
      </c>
      <c r="M1464" s="4"/>
      <c r="N1464" s="9" t="s">
        <v>33</v>
      </c>
      <c r="O1464" s="4">
        <v>0.0</v>
      </c>
      <c r="P1464" s="4" t="s">
        <v>40</v>
      </c>
      <c r="Q1464" s="10">
        <v>2.0</v>
      </c>
      <c r="R1464" s="11">
        <f>Enduser_Deliverytime-Order_Create_Time</f>
        <v>6.816666667</v>
      </c>
      <c r="S1464" s="11">
        <f>Enduser_Plan_Deliverytime-Order_Create_Time</f>
        <v>5.820138889</v>
      </c>
      <c r="T1464" s="11">
        <f>Enduser_Deliverytime-HubVN_Pickup_Time</f>
        <v>0.0875</v>
      </c>
      <c r="U1464" s="12">
        <f>HubVN_Receiving_Time-HubCN_Pickup_Time</f>
        <v>2.50625</v>
      </c>
      <c r="V1464" s="12">
        <f>Plan_HubVN_Receiving_Time-Plan_HubCN_Pickup_Time</f>
        <v>2.003472222</v>
      </c>
      <c r="W1464" s="4" t="s">
        <v>120</v>
      </c>
      <c r="X1464" s="13" t="str">
        <f>IF(LEFT(Khu_Vực,4)="Quận","Quận","Huyện")</f>
        <v>Quận</v>
      </c>
      <c r="Y1464" s="13" t="str">
        <f>IFS(Grossweight&lt;=1,"A",AND(1&lt;Grossweight,Grossweight&lt;=2),"B",AND(2&lt;Grossweight,Grossweight&lt;=3),"C",AND(3&lt;Grossweight,Grossweight&lt;=4),"D",Grossweight&gt;=4,"E")</f>
        <v>B</v>
      </c>
      <c r="Z146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30000</v>
      </c>
      <c r="AA1464"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46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16500</v>
      </c>
      <c r="AC1464" s="14">
        <f>IF(Carrier_2="ECLogistics",0.167,IF(Carrier_2="LogExpress",0.139,0.104))</f>
        <v>0.104</v>
      </c>
    </row>
    <row r="1465" ht="15.75" customHeight="1">
      <c r="A1465" s="15" t="s">
        <v>4173</v>
      </c>
      <c r="B1465" s="15" t="s">
        <v>1561</v>
      </c>
      <c r="C1465" s="15">
        <v>130116.0</v>
      </c>
      <c r="D1465" s="15" t="str">
        <f>HubVN_ID</f>
        <v>LECVNLB</v>
      </c>
      <c r="E1465" s="15">
        <v>1.0</v>
      </c>
      <c r="F1465" s="15">
        <v>1.0</v>
      </c>
      <c r="G1465" s="16" t="s">
        <v>4174</v>
      </c>
      <c r="H1465" s="15" t="s">
        <v>53</v>
      </c>
      <c r="I1465" s="17">
        <v>0.0</v>
      </c>
      <c r="J1465" s="18">
        <v>44649.1375</v>
      </c>
      <c r="K1465" s="19">
        <v>44654.66875</v>
      </c>
      <c r="L1465" s="18">
        <v>44655.447916666664</v>
      </c>
      <c r="M1465" s="15"/>
      <c r="N1465" s="21" t="s">
        <v>33</v>
      </c>
      <c r="O1465" s="15">
        <v>0.0</v>
      </c>
      <c r="P1465" s="15" t="s">
        <v>64</v>
      </c>
      <c r="Q1465" s="22">
        <v>2.0</v>
      </c>
      <c r="R1465" s="23">
        <f>Enduser_Deliverytime-Order_Create_Time</f>
        <v>6.310416667</v>
      </c>
      <c r="S1465" s="23">
        <f>Enduser_Plan_Deliverytime-Order_Create_Time</f>
        <v>5.53125</v>
      </c>
      <c r="T1465" s="23">
        <f>Enduser_Deliverytime-HubVN_Pickup_Time</f>
        <v>0.07708333333</v>
      </c>
      <c r="U1465" s="24">
        <f>HubVN_Receiving_Time-HubCN_Pickup_Time</f>
        <v>3.005555556</v>
      </c>
      <c r="V1465" s="24">
        <f>Plan_HubVN_Receiving_Time-Plan_HubCN_Pickup_Time</f>
        <v>3.502083333</v>
      </c>
      <c r="W1465" s="15" t="s">
        <v>57</v>
      </c>
      <c r="X1465" s="25" t="str">
        <f>IF(LEFT(Khu_Vực,4)="Quận","Quận","Huyện")</f>
        <v>Quận</v>
      </c>
      <c r="Y1465" s="25" t="str">
        <f>IFS(Grossweight&lt;=1,"A",AND(1&lt;Grossweight,Grossweight&lt;=2),"B",AND(2&lt;Grossweight,Grossweight&lt;=3),"C",AND(3&lt;Grossweight,Grossweight&lt;=4),"D",Grossweight&gt;=4,"E")</f>
        <v>A</v>
      </c>
      <c r="Z146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11000</v>
      </c>
      <c r="AA1465"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46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1465" s="26">
        <f>IF(Carrier_2="ECLogistics",0.167,IF(Carrier_2="LogExpress",0.139,0.104))</f>
        <v>0.139</v>
      </c>
    </row>
    <row r="1466" ht="15.75" customHeight="1">
      <c r="A1466" s="4" t="s">
        <v>4175</v>
      </c>
      <c r="B1466" s="4" t="s">
        <v>1576</v>
      </c>
      <c r="C1466" s="4">
        <v>130019.0</v>
      </c>
      <c r="D1466" s="4" t="str">
        <f>HubVN_ID</f>
        <v>LECVNLB</v>
      </c>
      <c r="E1466" s="4">
        <v>2.0</v>
      </c>
      <c r="F1466" s="4">
        <v>4.1</v>
      </c>
      <c r="G1466" s="5" t="s">
        <v>4176</v>
      </c>
      <c r="H1466" s="4" t="s">
        <v>32</v>
      </c>
      <c r="I1466" s="6">
        <v>408500.0</v>
      </c>
      <c r="J1466" s="7">
        <v>44648.34166666667</v>
      </c>
      <c r="K1466" s="8">
        <v>44653.71875</v>
      </c>
      <c r="L1466" s="7">
        <v>44653.76180555556</v>
      </c>
      <c r="M1466" s="4"/>
      <c r="N1466" s="9" t="s">
        <v>33</v>
      </c>
      <c r="O1466" s="4">
        <v>0.0</v>
      </c>
      <c r="P1466" s="4" t="s">
        <v>40</v>
      </c>
      <c r="Q1466" s="10">
        <v>3.0</v>
      </c>
      <c r="R1466" s="11">
        <f>Enduser_Deliverytime-Order_Create_Time</f>
        <v>5.420138889</v>
      </c>
      <c r="S1466" s="11">
        <f>Enduser_Plan_Deliverytime-Order_Create_Time</f>
        <v>5.377083333</v>
      </c>
      <c r="T1466" s="11">
        <f>Enduser_Deliverytime-HubVN_Pickup_Time</f>
        <v>0.14375</v>
      </c>
      <c r="U1466" s="12">
        <f>HubVN_Receiving_Time-HubCN_Pickup_Time</f>
        <v>3.505555556</v>
      </c>
      <c r="V1466" s="12">
        <f>Plan_HubVN_Receiving_Time-Plan_HubCN_Pickup_Time</f>
        <v>3.005555556</v>
      </c>
      <c r="W1466" s="4" t="s">
        <v>787</v>
      </c>
      <c r="X1466" s="13" t="str">
        <f>IF(LEFT(Khu_Vực,4)="Quận","Quận","Huyện")</f>
        <v>Huyện</v>
      </c>
      <c r="Y1466" s="13" t="str">
        <f>IFS(Grossweight&lt;=1,"A",AND(1&lt;Grossweight,Grossweight&lt;=2),"B",AND(2&lt;Grossweight,Grossweight&lt;=3),"C",AND(3&lt;Grossweight,Grossweight&lt;=4),"D",Grossweight&gt;=4,"E")</f>
        <v>E</v>
      </c>
      <c r="Z146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82500</v>
      </c>
      <c r="AA146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46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41000</v>
      </c>
      <c r="AC1466" s="14">
        <f>IF(Carrier_2="ECLogistics",0.167,IF(Carrier_2="LogExpress",0.139,0.104))</f>
        <v>0.167</v>
      </c>
    </row>
    <row r="1467" ht="15.75" customHeight="1">
      <c r="A1467" s="15" t="s">
        <v>4177</v>
      </c>
      <c r="B1467" s="15" t="s">
        <v>4178</v>
      </c>
      <c r="C1467" s="15">
        <v>130024.0</v>
      </c>
      <c r="D1467" s="15" t="str">
        <f>HubVN_ID</f>
        <v>LECVNLB</v>
      </c>
      <c r="E1467" s="15">
        <v>5.0</v>
      </c>
      <c r="F1467" s="15">
        <v>3.0</v>
      </c>
      <c r="G1467" s="16" t="s">
        <v>4179</v>
      </c>
      <c r="H1467" s="15" t="s">
        <v>32</v>
      </c>
      <c r="I1467" s="17">
        <v>136800.0</v>
      </c>
      <c r="J1467" s="18">
        <v>44647.33541666667</v>
      </c>
      <c r="K1467" s="19">
        <v>44652.43194444444</v>
      </c>
      <c r="L1467" s="18">
        <v>44653.58541666667</v>
      </c>
      <c r="M1467" s="15"/>
      <c r="N1467" s="21" t="s">
        <v>33</v>
      </c>
      <c r="O1467" s="15">
        <v>0.0</v>
      </c>
      <c r="P1467" s="15" t="s">
        <v>34</v>
      </c>
      <c r="Q1467" s="22">
        <v>2.0</v>
      </c>
      <c r="R1467" s="23">
        <f>Enduser_Deliverytime-Order_Create_Time</f>
        <v>6.25</v>
      </c>
      <c r="S1467" s="23">
        <f>Enduser_Plan_Deliverytime-Order_Create_Time</f>
        <v>5.096527778</v>
      </c>
      <c r="T1467" s="23">
        <f>Enduser_Deliverytime-HubVN_Pickup_Time</f>
        <v>0.2069444444</v>
      </c>
      <c r="U1467" s="24">
        <f>HubVN_Receiving_Time-HubCN_Pickup_Time</f>
        <v>2.001388889</v>
      </c>
      <c r="V1467" s="24">
        <f>Plan_HubVN_Receiving_Time-Plan_HubCN_Pickup_Time</f>
        <v>3.004861111</v>
      </c>
      <c r="W1467" s="15" t="s">
        <v>93</v>
      </c>
      <c r="X1467" s="25" t="str">
        <f>IF(LEFT(Khu_Vực,4)="Quận","Quận","Huyện")</f>
        <v>Quận</v>
      </c>
      <c r="Y1467" s="25" t="str">
        <f>IFS(Grossweight&lt;=1,"A",AND(1&lt;Grossweight,Grossweight&lt;=2),"B",AND(2&lt;Grossweight,Grossweight&lt;=3),"C",AND(3&lt;Grossweight,Grossweight&lt;=4),"D",Grossweight&gt;=4,"E")</f>
        <v>C</v>
      </c>
      <c r="Z146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30000</v>
      </c>
      <c r="AA1467"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46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30000</v>
      </c>
      <c r="AC1467" s="26">
        <f>IF(Carrier_2="ECLogistics",0.167,IF(Carrier_2="LogExpress",0.139,0.104))</f>
        <v>0.167</v>
      </c>
    </row>
    <row r="1468" ht="15.75" customHeight="1">
      <c r="A1468" s="4" t="s">
        <v>4180</v>
      </c>
      <c r="B1468" s="4" t="s">
        <v>132</v>
      </c>
      <c r="C1468" s="4">
        <v>130397.0</v>
      </c>
      <c r="D1468" s="4" t="str">
        <f>HubVN_ID</f>
        <v>LECVNLB</v>
      </c>
      <c r="E1468" s="4">
        <v>5.0</v>
      </c>
      <c r="F1468" s="4">
        <v>2.0</v>
      </c>
      <c r="G1468" s="5" t="s">
        <v>4181</v>
      </c>
      <c r="H1468" s="4" t="s">
        <v>32</v>
      </c>
      <c r="I1468" s="6">
        <v>137000.0</v>
      </c>
      <c r="J1468" s="7">
        <v>44649.833333333336</v>
      </c>
      <c r="K1468" s="8">
        <v>44654.77638888889</v>
      </c>
      <c r="L1468" s="7">
        <v>44655.73541666667</v>
      </c>
      <c r="M1468" s="4"/>
      <c r="N1468" s="9" t="s">
        <v>33</v>
      </c>
      <c r="O1468" s="4">
        <v>0.0</v>
      </c>
      <c r="P1468" s="4" t="s">
        <v>64</v>
      </c>
      <c r="Q1468" s="10">
        <v>3.0</v>
      </c>
      <c r="R1468" s="11">
        <f>Enduser_Deliverytime-Order_Create_Time</f>
        <v>5.902083333</v>
      </c>
      <c r="S1468" s="11">
        <f>Enduser_Plan_Deliverytime-Order_Create_Time</f>
        <v>4.943055556</v>
      </c>
      <c r="T1468" s="11">
        <f>Enduser_Deliverytime-HubVN_Pickup_Time</f>
        <v>0.1208333333</v>
      </c>
      <c r="U1468" s="12">
        <f>HubVN_Receiving_Time-HubCN_Pickup_Time</f>
        <v>3.000694444</v>
      </c>
      <c r="V1468" s="12">
        <f>Plan_HubVN_Receiving_Time-Plan_HubCN_Pickup_Time</f>
        <v>2.000694444</v>
      </c>
      <c r="W1468" s="4" t="s">
        <v>679</v>
      </c>
      <c r="X1468" s="13" t="str">
        <f>IF(LEFT(Khu_Vực,4)="Quận","Quận","Huyện")</f>
        <v>Huyện</v>
      </c>
      <c r="Y1468" s="13" t="str">
        <f>IFS(Grossweight&lt;=1,"A",AND(1&lt;Grossweight,Grossweight&lt;=2),"B",AND(2&lt;Grossweight,Grossweight&lt;=3),"C",AND(3&lt;Grossweight,Grossweight&lt;=4),"D",Grossweight&gt;=4,"E")</f>
        <v>B</v>
      </c>
      <c r="Z146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22000</v>
      </c>
      <c r="AA146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46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1468" s="14">
        <f>IF(Carrier_2="ECLogistics",0.167,IF(Carrier_2="LogExpress",0.139,0.104))</f>
        <v>0.167</v>
      </c>
    </row>
    <row r="1469" ht="15.75" customHeight="1">
      <c r="A1469" s="15" t="s">
        <v>4182</v>
      </c>
      <c r="B1469" s="15" t="s">
        <v>4183</v>
      </c>
      <c r="C1469" s="15">
        <v>130024.0</v>
      </c>
      <c r="D1469" s="15" t="str">
        <f>HubVN_ID</f>
        <v>LECVNTL</v>
      </c>
      <c r="E1469" s="15">
        <v>1.0</v>
      </c>
      <c r="F1469" s="15">
        <v>1.3</v>
      </c>
      <c r="G1469" s="16" t="s">
        <v>4184</v>
      </c>
      <c r="H1469" s="15" t="s">
        <v>32</v>
      </c>
      <c r="I1469" s="17">
        <v>218000.0</v>
      </c>
      <c r="J1469" s="18">
        <v>44649.38125</v>
      </c>
      <c r="K1469" s="19">
        <v>44652.65902777778</v>
      </c>
      <c r="L1469" s="18">
        <v>44653.59444444445</v>
      </c>
      <c r="M1469" s="15"/>
      <c r="N1469" s="21" t="s">
        <v>33</v>
      </c>
      <c r="O1469" s="15">
        <v>0.0</v>
      </c>
      <c r="P1469" s="15" t="s">
        <v>34</v>
      </c>
      <c r="Q1469" s="22">
        <v>3.0</v>
      </c>
      <c r="R1469" s="23">
        <f>Enduser_Deliverytime-Order_Create_Time</f>
        <v>4.213194444</v>
      </c>
      <c r="S1469" s="23">
        <f>Enduser_Plan_Deliverytime-Order_Create_Time</f>
        <v>3.277777778</v>
      </c>
      <c r="T1469" s="23">
        <f>Enduser_Deliverytime-HubVN_Pickup_Time</f>
        <v>0.20625</v>
      </c>
      <c r="U1469" s="24">
        <f>HubVN_Receiving_Time-HubCN_Pickup_Time</f>
        <v>2.002777778</v>
      </c>
      <c r="V1469" s="24">
        <f>Plan_HubVN_Receiving_Time-Plan_HubCN_Pickup_Time</f>
        <v>3.005555556</v>
      </c>
      <c r="W1469" s="15" t="s">
        <v>49</v>
      </c>
      <c r="X1469" s="25" t="str">
        <f>IF(LEFT(Khu_Vực,4)="Quận","Quận","Huyện")</f>
        <v>Quận</v>
      </c>
      <c r="Y1469" s="25" t="str">
        <f>IFS(Grossweight&lt;=1,"A",AND(1&lt;Grossweight,Grossweight&lt;=2),"B",AND(2&lt;Grossweight,Grossweight&lt;=3),"C",AND(3&lt;Grossweight,Grossweight&lt;=4),"D",Grossweight&gt;=4,"E")</f>
        <v>B</v>
      </c>
      <c r="Z146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13000</v>
      </c>
      <c r="AA1469"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46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14300</v>
      </c>
      <c r="AC1469" s="26">
        <f>IF(Carrier_2="ECLogistics",0.167,IF(Carrier_2="LogExpress",0.139,0.104))</f>
        <v>0.104</v>
      </c>
    </row>
    <row r="1470" ht="15.75" customHeight="1">
      <c r="A1470" s="4" t="s">
        <v>4185</v>
      </c>
      <c r="B1470" s="4" t="s">
        <v>4186</v>
      </c>
      <c r="C1470" s="4">
        <v>130067.0</v>
      </c>
      <c r="D1470" s="4" t="str">
        <f>HubVN_ID</f>
        <v>LECVNHĐ</v>
      </c>
      <c r="E1470" s="4">
        <v>2.0</v>
      </c>
      <c r="F1470" s="4">
        <v>1.2</v>
      </c>
      <c r="G1470" s="5" t="s">
        <v>4187</v>
      </c>
      <c r="H1470" s="4" t="s">
        <v>32</v>
      </c>
      <c r="I1470" s="6">
        <v>90400.0</v>
      </c>
      <c r="J1470" s="7">
        <v>44649.322222222225</v>
      </c>
      <c r="K1470" s="8">
        <v>44652.42291666667</v>
      </c>
      <c r="L1470" s="7">
        <v>44653.51875</v>
      </c>
      <c r="M1470" s="4"/>
      <c r="N1470" s="9" t="s">
        <v>33</v>
      </c>
      <c r="O1470" s="4">
        <v>0.0</v>
      </c>
      <c r="P1470" s="4" t="s">
        <v>34</v>
      </c>
      <c r="Q1470" s="10">
        <v>3.0</v>
      </c>
      <c r="R1470" s="11">
        <f>Enduser_Deliverytime-Order_Create_Time</f>
        <v>4.196527778</v>
      </c>
      <c r="S1470" s="11">
        <f>Enduser_Plan_Deliverytime-Order_Create_Time</f>
        <v>3.100694444</v>
      </c>
      <c r="T1470" s="11">
        <f>Enduser_Deliverytime-HubVN_Pickup_Time</f>
        <v>0.1625</v>
      </c>
      <c r="U1470" s="12">
        <f>HubVN_Receiving_Time-HubCN_Pickup_Time</f>
        <v>2.000694444</v>
      </c>
      <c r="V1470" s="12">
        <f>Plan_HubVN_Receiving_Time-Plan_HubCN_Pickup_Time</f>
        <v>2.003472222</v>
      </c>
      <c r="W1470" s="4" t="s">
        <v>45</v>
      </c>
      <c r="X1470" s="13" t="str">
        <f>IF(LEFT(Khu_Vực,4)="Quận","Quận","Huyện")</f>
        <v>Quận</v>
      </c>
      <c r="Y1470" s="13" t="str">
        <f>IFS(Grossweight&lt;=1,"A",AND(1&lt;Grossweight,Grossweight&lt;=2),"B",AND(2&lt;Grossweight,Grossweight&lt;=3),"C",AND(3&lt;Grossweight,Grossweight&lt;=4),"D",Grossweight&gt;=4,"E")</f>
        <v>B</v>
      </c>
      <c r="Z147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12000</v>
      </c>
      <c r="AA1470"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47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13200</v>
      </c>
      <c r="AC1470" s="14">
        <f>IF(Carrier_2="ECLogistics",0.167,IF(Carrier_2="LogExpress",0.139,0.104))</f>
        <v>0.104</v>
      </c>
    </row>
    <row r="1471" ht="15.75" customHeight="1">
      <c r="A1471" s="15" t="s">
        <v>4188</v>
      </c>
      <c r="B1471" s="15" t="s">
        <v>4189</v>
      </c>
      <c r="C1471" s="15">
        <v>130460.0</v>
      </c>
      <c r="D1471" s="15" t="str">
        <f>HubVN_ID</f>
        <v>LECVNHĐ</v>
      </c>
      <c r="E1471" s="15">
        <v>1.0</v>
      </c>
      <c r="F1471" s="15">
        <v>3.5</v>
      </c>
      <c r="G1471" s="16" t="s">
        <v>4190</v>
      </c>
      <c r="H1471" s="15" t="s">
        <v>32</v>
      </c>
      <c r="I1471" s="17">
        <v>1000.0</v>
      </c>
      <c r="J1471" s="18">
        <v>44645.11875</v>
      </c>
      <c r="K1471" s="19">
        <v>44651.683333333334</v>
      </c>
      <c r="L1471" s="18">
        <v>44652.47222222222</v>
      </c>
      <c r="M1471" s="15"/>
      <c r="N1471" s="21" t="s">
        <v>33</v>
      </c>
      <c r="O1471" s="15">
        <v>0.0</v>
      </c>
      <c r="P1471" s="15" t="s">
        <v>40</v>
      </c>
      <c r="Q1471" s="22">
        <v>3.0</v>
      </c>
      <c r="R1471" s="23">
        <f>Enduser_Deliverytime-Order_Create_Time</f>
        <v>7.353472222</v>
      </c>
      <c r="S1471" s="23">
        <f>Enduser_Plan_Deliverytime-Order_Create_Time</f>
        <v>6.564583333</v>
      </c>
      <c r="T1471" s="23">
        <f>Enduser_Deliverytime-HubVN_Pickup_Time</f>
        <v>0.1208333333</v>
      </c>
      <c r="U1471" s="24">
        <f>HubVN_Receiving_Time-HubCN_Pickup_Time</f>
        <v>5.004166667</v>
      </c>
      <c r="V1471" s="24">
        <f>Plan_HubVN_Receiving_Time-Plan_HubCN_Pickup_Time</f>
        <v>2.004166667</v>
      </c>
      <c r="W1471" s="15" t="s">
        <v>137</v>
      </c>
      <c r="X1471" s="25" t="str">
        <f>IF(LEFT(Khu_Vực,4)="Quận","Quận","Huyện")</f>
        <v>Quận</v>
      </c>
      <c r="Y1471" s="25" t="str">
        <f>IFS(Grossweight&lt;=1,"A",AND(1&lt;Grossweight,Grossweight&lt;=2),"B",AND(2&lt;Grossweight,Grossweight&lt;=3),"C",AND(3&lt;Grossweight,Grossweight&lt;=4),"D",Grossweight&gt;=4,"E")</f>
        <v>D</v>
      </c>
      <c r="Z147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61250</v>
      </c>
      <c r="AA147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47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35000</v>
      </c>
      <c r="AC1471" s="26">
        <f>IF(Carrier_2="ECLogistics",0.167,IF(Carrier_2="LogExpress",0.139,0.104))</f>
        <v>0.167</v>
      </c>
    </row>
    <row r="1472" ht="15.75" customHeight="1">
      <c r="A1472" s="4" t="s">
        <v>4191</v>
      </c>
      <c r="B1472" s="4" t="s">
        <v>1075</v>
      </c>
      <c r="C1472" s="4">
        <v>130205.0</v>
      </c>
      <c r="D1472" s="4" t="str">
        <f>HubVN_ID</f>
        <v>LECVNLB</v>
      </c>
      <c r="E1472" s="4">
        <v>4.0</v>
      </c>
      <c r="F1472" s="4">
        <v>1.0</v>
      </c>
      <c r="G1472" s="5" t="s">
        <v>4192</v>
      </c>
      <c r="H1472" s="4" t="s">
        <v>53</v>
      </c>
      <c r="I1472" s="6">
        <v>0.0</v>
      </c>
      <c r="J1472" s="7">
        <v>44646.635416666664</v>
      </c>
      <c r="K1472" s="8">
        <v>44651.680555555555</v>
      </c>
      <c r="L1472" s="7">
        <v>44652.48055555556</v>
      </c>
      <c r="M1472" s="4"/>
      <c r="N1472" s="9" t="s">
        <v>33</v>
      </c>
      <c r="O1472" s="4">
        <v>0.0</v>
      </c>
      <c r="P1472" s="4" t="s">
        <v>40</v>
      </c>
      <c r="Q1472" s="10">
        <v>3.0</v>
      </c>
      <c r="R1472" s="11">
        <f>Enduser_Deliverytime-Order_Create_Time</f>
        <v>5.845138889</v>
      </c>
      <c r="S1472" s="11">
        <f>Enduser_Plan_Deliverytime-Order_Create_Time</f>
        <v>5.045138889</v>
      </c>
      <c r="T1472" s="11">
        <f>Enduser_Deliverytime-HubVN_Pickup_Time</f>
        <v>0.1215277778</v>
      </c>
      <c r="U1472" s="12">
        <f>HubVN_Receiving_Time-HubCN_Pickup_Time</f>
        <v>5.005555556</v>
      </c>
      <c r="V1472" s="12">
        <f>Plan_HubVN_Receiving_Time-Plan_HubCN_Pickup_Time</f>
        <v>2.004166667</v>
      </c>
      <c r="W1472" s="4" t="s">
        <v>57</v>
      </c>
      <c r="X1472" s="13" t="str">
        <f>IF(LEFT(Khu_Vực,4)="Quận","Quận","Huyện")</f>
        <v>Quận</v>
      </c>
      <c r="Y1472" s="13" t="str">
        <f>IFS(Grossweight&lt;=1,"A",AND(1&lt;Grossweight,Grossweight&lt;=2),"B",AND(2&lt;Grossweight,Grossweight&lt;=3),"C",AND(3&lt;Grossweight,Grossweight&lt;=4),"D",Grossweight&gt;=4,"E")</f>
        <v>A</v>
      </c>
      <c r="Z147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20000</v>
      </c>
      <c r="AA1472"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47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1472" s="14">
        <f>IF(Carrier_2="ECLogistics",0.167,IF(Carrier_2="LogExpress",0.139,0.104))</f>
        <v>0.139</v>
      </c>
    </row>
    <row r="1473" ht="15.75" customHeight="1">
      <c r="A1473" s="15" t="s">
        <v>4193</v>
      </c>
      <c r="B1473" s="15" t="s">
        <v>4194</v>
      </c>
      <c r="C1473" s="15">
        <v>130002.0</v>
      </c>
      <c r="D1473" s="15" t="str">
        <f>HubVN_ID</f>
        <v>LECVNTL</v>
      </c>
      <c r="E1473" s="15">
        <v>1.0</v>
      </c>
      <c r="F1473" s="15">
        <v>0.1</v>
      </c>
      <c r="G1473" s="16" t="s">
        <v>4195</v>
      </c>
      <c r="H1473" s="15" t="s">
        <v>32</v>
      </c>
      <c r="I1473" s="17">
        <v>167500.0</v>
      </c>
      <c r="J1473" s="18">
        <v>44648.88611111111</v>
      </c>
      <c r="K1473" s="19">
        <v>44653.657638888886</v>
      </c>
      <c r="L1473" s="18">
        <v>44654.46319444444</v>
      </c>
      <c r="M1473" s="15"/>
      <c r="N1473" s="21" t="s">
        <v>33</v>
      </c>
      <c r="O1473" s="15">
        <v>0.0</v>
      </c>
      <c r="P1473" s="15" t="s">
        <v>40</v>
      </c>
      <c r="Q1473" s="22">
        <v>3.0</v>
      </c>
      <c r="R1473" s="23">
        <f>Enduser_Deliverytime-Order_Create_Time</f>
        <v>5.577083333</v>
      </c>
      <c r="S1473" s="23">
        <f>Enduser_Plan_Deliverytime-Order_Create_Time</f>
        <v>4.771527778</v>
      </c>
      <c r="T1473" s="23">
        <f>Enduser_Deliverytime-HubVN_Pickup_Time</f>
        <v>0.1215277778</v>
      </c>
      <c r="U1473" s="24">
        <f>HubVN_Receiving_Time-HubCN_Pickup_Time</f>
        <v>4.001388889</v>
      </c>
      <c r="V1473" s="24">
        <f>Plan_HubVN_Receiving_Time-Plan_HubCN_Pickup_Time</f>
        <v>2.000694444</v>
      </c>
      <c r="W1473" s="15" t="s">
        <v>49</v>
      </c>
      <c r="X1473" s="25" t="str">
        <f>IF(LEFT(Khu_Vực,4)="Quận","Quận","Huyện")</f>
        <v>Quận</v>
      </c>
      <c r="Y1473" s="25" t="str">
        <f>IFS(Grossweight&lt;=1,"A",AND(1&lt;Grossweight,Grossweight&lt;=2),"B",AND(2&lt;Grossweight,Grossweight&lt;=3),"C",AND(3&lt;Grossweight,Grossweight&lt;=4),"D",Grossweight&gt;=4,"E")</f>
        <v>A</v>
      </c>
      <c r="Z147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v>
      </c>
      <c r="AA1473"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47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v>
      </c>
      <c r="AC1473" s="26">
        <f>IF(Carrier_2="ECLogistics",0.167,IF(Carrier_2="LogExpress",0.139,0.104))</f>
        <v>0.139</v>
      </c>
    </row>
    <row r="1474" ht="15.75" customHeight="1">
      <c r="A1474" s="4" t="s">
        <v>4196</v>
      </c>
      <c r="B1474" s="4" t="s">
        <v>1078</v>
      </c>
      <c r="C1474" s="4">
        <v>130372.0</v>
      </c>
      <c r="D1474" s="4" t="str">
        <f>HubVN_ID</f>
        <v>LECVNLB</v>
      </c>
      <c r="E1474" s="4">
        <v>3.0</v>
      </c>
      <c r="F1474" s="4">
        <v>1.8</v>
      </c>
      <c r="G1474" s="5" t="s">
        <v>4197</v>
      </c>
      <c r="H1474" s="4" t="s">
        <v>32</v>
      </c>
      <c r="I1474" s="6">
        <v>1294500.0</v>
      </c>
      <c r="J1474" s="7">
        <v>44645.38888888889</v>
      </c>
      <c r="K1474" s="8">
        <v>44652.42222222222</v>
      </c>
      <c r="L1474" s="7">
        <v>44652.87291666667</v>
      </c>
      <c r="M1474" s="4"/>
      <c r="N1474" s="9" t="s">
        <v>33</v>
      </c>
      <c r="O1474" s="4">
        <v>0.0</v>
      </c>
      <c r="P1474" s="4" t="s">
        <v>34</v>
      </c>
      <c r="Q1474" s="10">
        <v>1.0</v>
      </c>
      <c r="R1474" s="11">
        <f>Enduser_Deliverytime-Order_Create_Time</f>
        <v>7.484027778</v>
      </c>
      <c r="S1474" s="11">
        <f>Enduser_Plan_Deliverytime-Order_Create_Time</f>
        <v>7.033333333</v>
      </c>
      <c r="T1474" s="11">
        <f>Enduser_Deliverytime-HubVN_Pickup_Time</f>
        <v>0.2493055556</v>
      </c>
      <c r="U1474" s="12">
        <f>HubVN_Receiving_Time-HubCN_Pickup_Time</f>
        <v>3.000694444</v>
      </c>
      <c r="V1474" s="12">
        <f>Plan_HubVN_Receiving_Time-Plan_HubCN_Pickup_Time</f>
        <v>3.501388889</v>
      </c>
      <c r="W1474" s="4" t="s">
        <v>120</v>
      </c>
      <c r="X1474" s="13" t="str">
        <f>IF(LEFT(Khu_Vực,4)="Quận","Quận","Huyện")</f>
        <v>Quận</v>
      </c>
      <c r="Y1474" s="13" t="str">
        <f>IFS(Grossweight&lt;=1,"A",AND(1&lt;Grossweight,Grossweight&lt;=2),"B",AND(2&lt;Grossweight,Grossweight&lt;=3),"C",AND(3&lt;Grossweight,Grossweight&lt;=4),"D",Grossweight&gt;=4,"E")</f>
        <v>B</v>
      </c>
      <c r="Z147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18000</v>
      </c>
      <c r="AA1474"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47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19800</v>
      </c>
      <c r="AC1474" s="14">
        <f>IF(Carrier_2="ECLogistics",0.167,IF(Carrier_2="LogExpress",0.139,0.104))</f>
        <v>0.104</v>
      </c>
    </row>
    <row r="1475" ht="15.75" customHeight="1">
      <c r="A1475" s="15" t="s">
        <v>4198</v>
      </c>
      <c r="B1475" s="15" t="s">
        <v>2107</v>
      </c>
      <c r="C1475" s="15">
        <v>130424.0</v>
      </c>
      <c r="D1475" s="15" t="str">
        <f>HubVN_ID</f>
        <v>LECVNTL</v>
      </c>
      <c r="E1475" s="15">
        <v>2.0</v>
      </c>
      <c r="F1475" s="15">
        <v>2.8</v>
      </c>
      <c r="G1475" s="16" t="s">
        <v>4199</v>
      </c>
      <c r="H1475" s="15" t="s">
        <v>32</v>
      </c>
      <c r="I1475" s="17">
        <v>4500.0</v>
      </c>
      <c r="J1475" s="18">
        <v>44648.85</v>
      </c>
      <c r="K1475" s="19">
        <v>44653.634722222225</v>
      </c>
      <c r="L1475" s="18">
        <v>44653.74444444444</v>
      </c>
      <c r="M1475" s="15"/>
      <c r="N1475" s="21" t="s">
        <v>33</v>
      </c>
      <c r="O1475" s="15">
        <v>0.0</v>
      </c>
      <c r="P1475" s="15" t="s">
        <v>40</v>
      </c>
      <c r="Q1475" s="22">
        <v>3.0</v>
      </c>
      <c r="R1475" s="23">
        <f>Enduser_Deliverytime-Order_Create_Time</f>
        <v>4.894444444</v>
      </c>
      <c r="S1475" s="23">
        <f>Enduser_Plan_Deliverytime-Order_Create_Time</f>
        <v>4.784722222</v>
      </c>
      <c r="T1475" s="23">
        <f>Enduser_Deliverytime-HubVN_Pickup_Time</f>
        <v>0.1430555555</v>
      </c>
      <c r="U1475" s="24">
        <f>HubVN_Receiving_Time-HubCN_Pickup_Time</f>
        <v>4.00625</v>
      </c>
      <c r="V1475" s="24">
        <f>Plan_HubVN_Receiving_Time-Plan_HubCN_Pickup_Time</f>
        <v>1.504861111</v>
      </c>
      <c r="W1475" s="15" t="s">
        <v>41</v>
      </c>
      <c r="X1475" s="25" t="str">
        <f>IF(LEFT(Khu_Vực,4)="Quận","Quận","Huyện")</f>
        <v>Huyện</v>
      </c>
      <c r="Y1475" s="25" t="str">
        <f>IFS(Grossweight&lt;=1,"A",AND(1&lt;Grossweight,Grossweight&lt;=2),"B",AND(2&lt;Grossweight,Grossweight&lt;=3),"C",AND(3&lt;Grossweight,Grossweight&lt;=4),"D",Grossweight&gt;=4,"E")</f>
        <v>C</v>
      </c>
      <c r="Z147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70000</v>
      </c>
      <c r="AA147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47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28000</v>
      </c>
      <c r="AC1475" s="26">
        <f>IF(Carrier_2="ECLogistics",0.167,IF(Carrier_2="LogExpress",0.139,0.104))</f>
        <v>0.167</v>
      </c>
    </row>
    <row r="1476" ht="15.75" customHeight="1">
      <c r="A1476" s="4" t="s">
        <v>4200</v>
      </c>
      <c r="B1476" s="4" t="s">
        <v>1757</v>
      </c>
      <c r="C1476" s="4">
        <v>130355.0</v>
      </c>
      <c r="D1476" s="4" t="str">
        <f>HubVN_ID</f>
        <v>LECVNLB</v>
      </c>
      <c r="E1476" s="4">
        <v>1.0</v>
      </c>
      <c r="F1476" s="4">
        <v>2.0</v>
      </c>
      <c r="G1476" s="5" t="s">
        <v>4201</v>
      </c>
      <c r="H1476" s="4" t="s">
        <v>32</v>
      </c>
      <c r="I1476" s="6">
        <v>56276.0</v>
      </c>
      <c r="J1476" s="7">
        <v>44649.82777777778</v>
      </c>
      <c r="K1476" s="8">
        <v>44655.41458333333</v>
      </c>
      <c r="L1476" s="7">
        <v>44655.72777777778</v>
      </c>
      <c r="M1476" s="4"/>
      <c r="N1476" s="9" t="s">
        <v>33</v>
      </c>
      <c r="O1476" s="4">
        <v>0.0</v>
      </c>
      <c r="P1476" s="4" t="s">
        <v>34</v>
      </c>
      <c r="Q1476" s="10">
        <v>3.0</v>
      </c>
      <c r="R1476" s="11">
        <f>Enduser_Deliverytime-Order_Create_Time</f>
        <v>5.9</v>
      </c>
      <c r="S1476" s="11">
        <f>Enduser_Plan_Deliverytime-Order_Create_Time</f>
        <v>5.586805556</v>
      </c>
      <c r="T1476" s="11">
        <f>Enduser_Deliverytime-HubVN_Pickup_Time</f>
        <v>0.08055555556</v>
      </c>
      <c r="U1476" s="12">
        <f>HubVN_Receiving_Time-HubCN_Pickup_Time</f>
        <v>3.005555556</v>
      </c>
      <c r="V1476" s="12">
        <f>Plan_HubVN_Receiving_Time-Plan_HubCN_Pickup_Time</f>
        <v>3.000694444</v>
      </c>
      <c r="W1476" s="4" t="s">
        <v>93</v>
      </c>
      <c r="X1476" s="13" t="str">
        <f>IF(LEFT(Khu_Vực,4)="Quận","Quận","Huyện")</f>
        <v>Quận</v>
      </c>
      <c r="Y1476" s="13" t="str">
        <f>IFS(Grossweight&lt;=1,"A",AND(1&lt;Grossweight,Grossweight&lt;=2),"B",AND(2&lt;Grossweight,Grossweight&lt;=3),"C",AND(3&lt;Grossweight,Grossweight&lt;=4),"D",Grossweight&gt;=4,"E")</f>
        <v>B</v>
      </c>
      <c r="Z147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20000</v>
      </c>
      <c r="AA1476"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47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22000</v>
      </c>
      <c r="AC1476" s="14">
        <f>IF(Carrier_2="ECLogistics",0.167,IF(Carrier_2="LogExpress",0.139,0.104))</f>
        <v>0.104</v>
      </c>
    </row>
    <row r="1477" ht="15.75" customHeight="1">
      <c r="A1477" s="15" t="s">
        <v>4202</v>
      </c>
      <c r="B1477" s="15" t="s">
        <v>4203</v>
      </c>
      <c r="C1477" s="15">
        <v>130004.0</v>
      </c>
      <c r="D1477" s="15" t="str">
        <f>HubVN_ID</f>
        <v>LECVNTL</v>
      </c>
      <c r="E1477" s="15">
        <v>5.0</v>
      </c>
      <c r="F1477" s="15">
        <v>3.5</v>
      </c>
      <c r="G1477" s="16" t="s">
        <v>4204</v>
      </c>
      <c r="H1477" s="15" t="s">
        <v>53</v>
      </c>
      <c r="I1477" s="17">
        <v>0.0</v>
      </c>
      <c r="J1477" s="18">
        <v>44649.336805555555</v>
      </c>
      <c r="K1477" s="19">
        <v>44655.42361111111</v>
      </c>
      <c r="L1477" s="18">
        <v>44655.708333333336</v>
      </c>
      <c r="M1477" s="15"/>
      <c r="N1477" s="21" t="s">
        <v>33</v>
      </c>
      <c r="O1477" s="15">
        <v>0.0</v>
      </c>
      <c r="P1477" s="15" t="s">
        <v>64</v>
      </c>
      <c r="Q1477" s="22">
        <v>2.0</v>
      </c>
      <c r="R1477" s="23">
        <f>Enduser_Deliverytime-Order_Create_Time</f>
        <v>6.371527778</v>
      </c>
      <c r="S1477" s="23">
        <f>Enduser_Plan_Deliverytime-Order_Create_Time</f>
        <v>6.086805556</v>
      </c>
      <c r="T1477" s="23">
        <f>Enduser_Deliverytime-HubVN_Pickup_Time</f>
        <v>0.07777777778</v>
      </c>
      <c r="U1477" s="24">
        <f>HubVN_Receiving_Time-HubCN_Pickup_Time</f>
        <v>2.502777778</v>
      </c>
      <c r="V1477" s="24">
        <f>Plan_HubVN_Receiving_Time-Plan_HubCN_Pickup_Time</f>
        <v>1.505555556</v>
      </c>
      <c r="W1477" s="15" t="s">
        <v>622</v>
      </c>
      <c r="X1477" s="25" t="str">
        <f>IF(LEFT(Khu_Vực,4)="Quận","Quận","Huyện")</f>
        <v>Huyện</v>
      </c>
      <c r="Y1477" s="25" t="str">
        <f>IFS(Grossweight&lt;=1,"A",AND(1&lt;Grossweight,Grossweight&lt;=2),"B",AND(2&lt;Grossweight,Grossweight&lt;=3),"C",AND(3&lt;Grossweight,Grossweight&lt;=4),"D",Grossweight&gt;=4,"E")</f>
        <v>D</v>
      </c>
      <c r="Z147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67000</v>
      </c>
      <c r="AA1477"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47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35000</v>
      </c>
      <c r="AC1477" s="26">
        <f>IF(Carrier_2="ECLogistics",0.167,IF(Carrier_2="LogExpress",0.139,0.104))</f>
        <v>0.167</v>
      </c>
    </row>
    <row r="1478" ht="15.75" customHeight="1">
      <c r="A1478" s="4" t="s">
        <v>4205</v>
      </c>
      <c r="B1478" s="4" t="s">
        <v>2523</v>
      </c>
      <c r="C1478" s="4">
        <v>130332.0</v>
      </c>
      <c r="D1478" s="4" t="str">
        <f>HubVN_ID</f>
        <v>LECVNHĐ</v>
      </c>
      <c r="E1478" s="4">
        <v>3.0</v>
      </c>
      <c r="F1478" s="4">
        <v>3.9</v>
      </c>
      <c r="G1478" s="5" t="s">
        <v>4206</v>
      </c>
      <c r="H1478" s="4" t="s">
        <v>32</v>
      </c>
      <c r="I1478" s="6">
        <v>77700.0</v>
      </c>
      <c r="J1478" s="7">
        <v>44649.731944444444</v>
      </c>
      <c r="K1478" s="8">
        <v>44652.45</v>
      </c>
      <c r="L1478" s="7">
        <v>44653.48125</v>
      </c>
      <c r="M1478" s="4"/>
      <c r="N1478" s="9" t="s">
        <v>33</v>
      </c>
      <c r="O1478" s="4">
        <v>0.0</v>
      </c>
      <c r="P1478" s="4" t="s">
        <v>40</v>
      </c>
      <c r="Q1478" s="10">
        <v>4.0</v>
      </c>
      <c r="R1478" s="11">
        <f>Enduser_Deliverytime-Order_Create_Time</f>
        <v>3.749305556</v>
      </c>
      <c r="S1478" s="11">
        <f>Enduser_Plan_Deliverytime-Order_Create_Time</f>
        <v>2.718055556</v>
      </c>
      <c r="T1478" s="11">
        <f>Enduser_Deliverytime-HubVN_Pickup_Time</f>
        <v>0.1222222222</v>
      </c>
      <c r="U1478" s="12">
        <f>HubVN_Receiving_Time-HubCN_Pickup_Time</f>
        <v>3.000694444</v>
      </c>
      <c r="V1478" s="12">
        <f>Plan_HubVN_Receiving_Time-Plan_HubCN_Pickup_Time</f>
        <v>3.504166667</v>
      </c>
      <c r="W1478" s="4" t="s">
        <v>137</v>
      </c>
      <c r="X1478" s="13" t="str">
        <f>IF(LEFT(Khu_Vực,4)="Quận","Quận","Huyện")</f>
        <v>Quận</v>
      </c>
      <c r="Y1478" s="13" t="str">
        <f>IFS(Grossweight&lt;=1,"A",AND(1&lt;Grossweight,Grossweight&lt;=2),"B",AND(2&lt;Grossweight,Grossweight&lt;=3),"C",AND(3&lt;Grossweight,Grossweight&lt;=4),"D",Grossweight&gt;=4,"E")</f>
        <v>D</v>
      </c>
      <c r="Z147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62250</v>
      </c>
      <c r="AA147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47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39000</v>
      </c>
      <c r="AC1478" s="14">
        <f>IF(Carrier_2="ECLogistics",0.167,IF(Carrier_2="LogExpress",0.139,0.104))</f>
        <v>0.167</v>
      </c>
    </row>
    <row r="1479" ht="15.75" customHeight="1">
      <c r="A1479" s="15" t="s">
        <v>4207</v>
      </c>
      <c r="B1479" s="15" t="s">
        <v>4208</v>
      </c>
      <c r="C1479" s="15">
        <v>130161.0</v>
      </c>
      <c r="D1479" s="15" t="str">
        <f>HubVN_ID</f>
        <v>LECVNTL</v>
      </c>
      <c r="E1479" s="15">
        <v>5.0</v>
      </c>
      <c r="F1479" s="15">
        <v>2.9</v>
      </c>
      <c r="G1479" s="16" t="s">
        <v>4209</v>
      </c>
      <c r="H1479" s="15" t="s">
        <v>32</v>
      </c>
      <c r="I1479" s="17">
        <v>81500.0</v>
      </c>
      <c r="J1479" s="18">
        <v>44649.12291666667</v>
      </c>
      <c r="K1479" s="19">
        <v>44654.42083333333</v>
      </c>
      <c r="L1479" s="18">
        <v>44655.42916666667</v>
      </c>
      <c r="M1479" s="15"/>
      <c r="N1479" s="21" t="s">
        <v>33</v>
      </c>
      <c r="O1479" s="15">
        <v>0.0</v>
      </c>
      <c r="P1479" s="15" t="s">
        <v>64</v>
      </c>
      <c r="Q1479" s="22">
        <v>2.0</v>
      </c>
      <c r="R1479" s="23">
        <f>Enduser_Deliverytime-Order_Create_Time</f>
        <v>6.30625</v>
      </c>
      <c r="S1479" s="23">
        <f>Enduser_Plan_Deliverytime-Order_Create_Time</f>
        <v>5.297916667</v>
      </c>
      <c r="T1479" s="23">
        <f>Enduser_Deliverytime-HubVN_Pickup_Time</f>
        <v>0.07916666667</v>
      </c>
      <c r="U1479" s="24">
        <f>HubVN_Receiving_Time-HubCN_Pickup_Time</f>
        <v>3.00625</v>
      </c>
      <c r="V1479" s="24">
        <f>Plan_HubVN_Receiving_Time-Plan_HubCN_Pickup_Time</f>
        <v>3.502083333</v>
      </c>
      <c r="W1479" s="15" t="s">
        <v>622</v>
      </c>
      <c r="X1479" s="25" t="str">
        <f>IF(LEFT(Khu_Vực,4)="Quận","Quận","Huyện")</f>
        <v>Huyện</v>
      </c>
      <c r="Y1479" s="25" t="str">
        <f>IFS(Grossweight&lt;=1,"A",AND(1&lt;Grossweight,Grossweight&lt;=2),"B",AND(2&lt;Grossweight,Grossweight&lt;=3),"C",AND(3&lt;Grossweight,Grossweight&lt;=4),"D",Grossweight&gt;=4,"E")</f>
        <v>C</v>
      </c>
      <c r="Z147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63400</v>
      </c>
      <c r="AA147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47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29000</v>
      </c>
      <c r="AC1479" s="26">
        <f>IF(Carrier_2="ECLogistics",0.167,IF(Carrier_2="LogExpress",0.139,0.104))</f>
        <v>0.167</v>
      </c>
    </row>
    <row r="1480" ht="15.75" customHeight="1">
      <c r="A1480" s="4" t="s">
        <v>4210</v>
      </c>
      <c r="B1480" s="4" t="s">
        <v>4211</v>
      </c>
      <c r="C1480" s="4">
        <v>130356.0</v>
      </c>
      <c r="D1480" s="4" t="str">
        <f>HubVN_ID</f>
        <v>LECVNLB</v>
      </c>
      <c r="E1480" s="4">
        <v>1.0</v>
      </c>
      <c r="F1480" s="4">
        <v>2.7</v>
      </c>
      <c r="G1480" s="5" t="s">
        <v>4212</v>
      </c>
      <c r="H1480" s="4" t="s">
        <v>32</v>
      </c>
      <c r="I1480" s="6">
        <v>206000.0</v>
      </c>
      <c r="J1480" s="7">
        <v>44650.319444444445</v>
      </c>
      <c r="K1480" s="8">
        <v>44655.40833333333</v>
      </c>
      <c r="L1480" s="7">
        <v>44655.7125</v>
      </c>
      <c r="M1480" s="4"/>
      <c r="N1480" s="9" t="s">
        <v>33</v>
      </c>
      <c r="O1480" s="4">
        <v>0.0</v>
      </c>
      <c r="P1480" s="4" t="s">
        <v>64</v>
      </c>
      <c r="Q1480" s="10">
        <v>3.0</v>
      </c>
      <c r="R1480" s="11">
        <f>Enduser_Deliverytime-Order_Create_Time</f>
        <v>5.393055556</v>
      </c>
      <c r="S1480" s="11">
        <f>Enduser_Plan_Deliverytime-Order_Create_Time</f>
        <v>5.088888889</v>
      </c>
      <c r="T1480" s="11">
        <f>Enduser_Deliverytime-HubVN_Pickup_Time</f>
        <v>0.08194444444</v>
      </c>
      <c r="U1480" s="12">
        <f>HubVN_Receiving_Time-HubCN_Pickup_Time</f>
        <v>3.005555556</v>
      </c>
      <c r="V1480" s="12">
        <f>Plan_HubVN_Receiving_Time-Plan_HubCN_Pickup_Time</f>
        <v>1.505555556</v>
      </c>
      <c r="W1480" s="4" t="s">
        <v>97</v>
      </c>
      <c r="X1480" s="13" t="str">
        <f>IF(LEFT(Khu_Vực,4)="Quận","Quận","Huyện")</f>
        <v>Quận</v>
      </c>
      <c r="Y1480" s="13" t="str">
        <f>IFS(Grossweight&lt;=1,"A",AND(1&lt;Grossweight,Grossweight&lt;=2),"B",AND(2&lt;Grossweight,Grossweight&lt;=3),"C",AND(3&lt;Grossweight,Grossweight&lt;=4),"D",Grossweight&gt;=4,"E")</f>
        <v>C</v>
      </c>
      <c r="Z148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62200</v>
      </c>
      <c r="AA148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48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27000</v>
      </c>
      <c r="AC1480" s="14">
        <f>IF(Carrier_2="ECLogistics",0.167,IF(Carrier_2="LogExpress",0.139,0.104))</f>
        <v>0.167</v>
      </c>
    </row>
    <row r="1481" ht="15.75" customHeight="1">
      <c r="A1481" s="15" t="s">
        <v>4213</v>
      </c>
      <c r="B1481" s="15" t="s">
        <v>4214</v>
      </c>
      <c r="C1481" s="15">
        <v>130378.0</v>
      </c>
      <c r="D1481" s="15" t="str">
        <f>HubVN_ID</f>
        <v>LECVNTL</v>
      </c>
      <c r="E1481" s="15">
        <v>2.0</v>
      </c>
      <c r="F1481" s="15">
        <v>2.5</v>
      </c>
      <c r="G1481" s="16" t="s">
        <v>4215</v>
      </c>
      <c r="H1481" s="15" t="s">
        <v>53</v>
      </c>
      <c r="I1481" s="17">
        <v>0.0</v>
      </c>
      <c r="J1481" s="18">
        <v>44646.634722222225</v>
      </c>
      <c r="K1481" s="19">
        <v>44654.42291666667</v>
      </c>
      <c r="L1481" s="18">
        <v>44654.743055555555</v>
      </c>
      <c r="M1481" s="15"/>
      <c r="N1481" s="21" t="s">
        <v>33</v>
      </c>
      <c r="O1481" s="15">
        <v>0.0</v>
      </c>
      <c r="P1481" s="15" t="s">
        <v>64</v>
      </c>
      <c r="Q1481" s="22">
        <v>1.0</v>
      </c>
      <c r="R1481" s="23">
        <f>Enduser_Deliverytime-Order_Create_Time</f>
        <v>8.108333333</v>
      </c>
      <c r="S1481" s="23">
        <f>Enduser_Plan_Deliverytime-Order_Create_Time</f>
        <v>7.788194444</v>
      </c>
      <c r="T1481" s="23">
        <f>Enduser_Deliverytime-HubVN_Pickup_Time</f>
        <v>0.11875</v>
      </c>
      <c r="U1481" s="24">
        <f>HubVN_Receiving_Time-HubCN_Pickup_Time</f>
        <v>3.502083333</v>
      </c>
      <c r="V1481" s="24">
        <f>Plan_HubVN_Receiving_Time-Plan_HubCN_Pickup_Time</f>
        <v>3.502083333</v>
      </c>
      <c r="W1481" s="15" t="s">
        <v>622</v>
      </c>
      <c r="X1481" s="25" t="str">
        <f>IF(LEFT(Khu_Vực,4)="Quận","Quận","Huyện")</f>
        <v>Huyện</v>
      </c>
      <c r="Y1481" s="25" t="str">
        <f>IFS(Grossweight&lt;=1,"A",AND(1&lt;Grossweight,Grossweight&lt;=2),"B",AND(2&lt;Grossweight,Grossweight&lt;=3),"C",AND(3&lt;Grossweight,Grossweight&lt;=4),"D",Grossweight&gt;=4,"E")</f>
        <v>C</v>
      </c>
      <c r="Z148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61000</v>
      </c>
      <c r="AA148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48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25000</v>
      </c>
      <c r="AC1481" s="26">
        <f>IF(Carrier_2="ECLogistics",0.167,IF(Carrier_2="LogExpress",0.139,0.104))</f>
        <v>0.167</v>
      </c>
    </row>
    <row r="1482" ht="15.75" customHeight="1">
      <c r="A1482" s="4" t="s">
        <v>4216</v>
      </c>
      <c r="B1482" s="4" t="s">
        <v>4217</v>
      </c>
      <c r="C1482" s="4">
        <v>130025.0</v>
      </c>
      <c r="D1482" s="4" t="str">
        <f>HubVN_ID</f>
        <v>LECVNTL</v>
      </c>
      <c r="E1482" s="4">
        <v>1.0</v>
      </c>
      <c r="F1482" s="4">
        <v>1.1</v>
      </c>
      <c r="G1482" s="5" t="s">
        <v>4218</v>
      </c>
      <c r="H1482" s="4" t="s">
        <v>32</v>
      </c>
      <c r="I1482" s="6">
        <v>84933.0</v>
      </c>
      <c r="J1482" s="7">
        <v>44648.319444444445</v>
      </c>
      <c r="K1482" s="8">
        <v>44653.66527777778</v>
      </c>
      <c r="L1482" s="7">
        <v>44653.71527777778</v>
      </c>
      <c r="M1482" s="4"/>
      <c r="N1482" s="9" t="s">
        <v>33</v>
      </c>
      <c r="O1482" s="4">
        <v>0.0</v>
      </c>
      <c r="P1482" s="4" t="s">
        <v>34</v>
      </c>
      <c r="Q1482" s="10">
        <v>3.0</v>
      </c>
      <c r="R1482" s="11">
        <f>Enduser_Deliverytime-Order_Create_Time</f>
        <v>5.395833333</v>
      </c>
      <c r="S1482" s="11">
        <f>Enduser_Plan_Deliverytime-Order_Create_Time</f>
        <v>5.345833333</v>
      </c>
      <c r="T1482" s="11">
        <f>Enduser_Deliverytime-HubVN_Pickup_Time</f>
        <v>0.08055555556</v>
      </c>
      <c r="U1482" s="12">
        <f>HubVN_Receiving_Time-HubCN_Pickup_Time</f>
        <v>3.504166667</v>
      </c>
      <c r="V1482" s="12">
        <f>Plan_HubVN_Receiving_Time-Plan_HubCN_Pickup_Time</f>
        <v>3.002777778</v>
      </c>
      <c r="W1482" s="4" t="s">
        <v>49</v>
      </c>
      <c r="X1482" s="13" t="str">
        <f>IF(LEFT(Khu_Vực,4)="Quận","Quận","Huyện")</f>
        <v>Quận</v>
      </c>
      <c r="Y1482" s="13" t="str">
        <f>IFS(Grossweight&lt;=1,"A",AND(1&lt;Grossweight,Grossweight&lt;=2),"B",AND(2&lt;Grossweight,Grossweight&lt;=3),"C",AND(3&lt;Grossweight,Grossweight&lt;=4),"D",Grossweight&gt;=4,"E")</f>
        <v>B</v>
      </c>
      <c r="Z148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11000</v>
      </c>
      <c r="AA1482"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48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12100</v>
      </c>
      <c r="AC1482" s="14">
        <f>IF(Carrier_2="ECLogistics",0.167,IF(Carrier_2="LogExpress",0.139,0.104))</f>
        <v>0.104</v>
      </c>
    </row>
    <row r="1483" ht="15.75" customHeight="1">
      <c r="A1483" s="15" t="s">
        <v>4219</v>
      </c>
      <c r="B1483" s="15" t="s">
        <v>3429</v>
      </c>
      <c r="C1483" s="15">
        <v>130407.0</v>
      </c>
      <c r="D1483" s="15" t="str">
        <f>HubVN_ID</f>
        <v>LECVNLB</v>
      </c>
      <c r="E1483" s="15">
        <v>2.0</v>
      </c>
      <c r="F1483" s="15">
        <v>1.1</v>
      </c>
      <c r="G1483" s="16" t="s">
        <v>4220</v>
      </c>
      <c r="H1483" s="15" t="s">
        <v>32</v>
      </c>
      <c r="I1483" s="17">
        <v>192900.0</v>
      </c>
      <c r="J1483" s="18">
        <v>44648.89027777778</v>
      </c>
      <c r="K1483" s="19">
        <v>44653.67083333333</v>
      </c>
      <c r="L1483" s="18">
        <v>44653.714583333334</v>
      </c>
      <c r="M1483" s="15"/>
      <c r="N1483" s="21" t="s">
        <v>33</v>
      </c>
      <c r="O1483" s="15">
        <v>0.0</v>
      </c>
      <c r="P1483" s="15" t="s">
        <v>34</v>
      </c>
      <c r="Q1483" s="22">
        <v>3.0</v>
      </c>
      <c r="R1483" s="23">
        <f>Enduser_Deliverytime-Order_Create_Time</f>
        <v>4.824305556</v>
      </c>
      <c r="S1483" s="23">
        <f>Enduser_Plan_Deliverytime-Order_Create_Time</f>
        <v>4.780555556</v>
      </c>
      <c r="T1483" s="23">
        <f>Enduser_Deliverytime-HubVN_Pickup_Time</f>
        <v>0.08125</v>
      </c>
      <c r="U1483" s="24">
        <f>HubVN_Receiving_Time-HubCN_Pickup_Time</f>
        <v>4.002777778</v>
      </c>
      <c r="V1483" s="24">
        <f>Plan_HubVN_Receiving_Time-Plan_HubCN_Pickup_Time</f>
        <v>1.505555556</v>
      </c>
      <c r="W1483" s="15" t="s">
        <v>124</v>
      </c>
      <c r="X1483" s="25" t="str">
        <f>IF(LEFT(Khu_Vực,4)="Quận","Quận","Huyện")</f>
        <v>Quận</v>
      </c>
      <c r="Y1483" s="25" t="str">
        <f>IFS(Grossweight&lt;=1,"A",AND(1&lt;Grossweight,Grossweight&lt;=2),"B",AND(2&lt;Grossweight,Grossweight&lt;=3),"C",AND(3&lt;Grossweight,Grossweight&lt;=4),"D",Grossweight&gt;=4,"E")</f>
        <v>B</v>
      </c>
      <c r="Z148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11000</v>
      </c>
      <c r="AA1483"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48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12100</v>
      </c>
      <c r="AC1483" s="26">
        <f>IF(Carrier_2="ECLogistics",0.167,IF(Carrier_2="LogExpress",0.139,0.104))</f>
        <v>0.104</v>
      </c>
    </row>
    <row r="1484" ht="15.75" customHeight="1">
      <c r="A1484" s="4" t="s">
        <v>4221</v>
      </c>
      <c r="B1484" s="4" t="s">
        <v>4222</v>
      </c>
      <c r="C1484" s="4">
        <v>130350.0</v>
      </c>
      <c r="D1484" s="4" t="str">
        <f>HubVN_ID</f>
        <v>LECVNLB</v>
      </c>
      <c r="E1484" s="4">
        <v>1.0</v>
      </c>
      <c r="F1484" s="4">
        <v>0.1</v>
      </c>
      <c r="G1484" s="5" t="s">
        <v>4223</v>
      </c>
      <c r="H1484" s="4" t="s">
        <v>32</v>
      </c>
      <c r="I1484" s="6">
        <v>32000.0</v>
      </c>
      <c r="J1484" s="7">
        <v>44647.19513888889</v>
      </c>
      <c r="K1484" s="8">
        <v>44653.65694444445</v>
      </c>
      <c r="L1484" s="7">
        <v>44654.80138888889</v>
      </c>
      <c r="M1484" s="4"/>
      <c r="N1484" s="9" t="s">
        <v>33</v>
      </c>
      <c r="O1484" s="4">
        <v>0.0</v>
      </c>
      <c r="P1484" s="4" t="s">
        <v>40</v>
      </c>
      <c r="Q1484" s="10">
        <v>1.0</v>
      </c>
      <c r="R1484" s="11">
        <f>Enduser_Deliverytime-Order_Create_Time</f>
        <v>7.60625</v>
      </c>
      <c r="S1484" s="11">
        <f>Enduser_Plan_Deliverytime-Order_Create_Time</f>
        <v>6.461805556</v>
      </c>
      <c r="T1484" s="11">
        <f>Enduser_Deliverytime-HubVN_Pickup_Time</f>
        <v>0.1680555556</v>
      </c>
      <c r="U1484" s="12">
        <f>HubVN_Receiving_Time-HubCN_Pickup_Time</f>
        <v>3.504166667</v>
      </c>
      <c r="V1484" s="12">
        <f>Plan_HubVN_Receiving_Time-Plan_HubCN_Pickup_Time</f>
        <v>2.001388889</v>
      </c>
      <c r="W1484" s="4" t="s">
        <v>124</v>
      </c>
      <c r="X1484" s="13" t="str">
        <f>IF(LEFT(Khu_Vực,4)="Quận","Quận","Huyện")</f>
        <v>Quận</v>
      </c>
      <c r="Y1484" s="13" t="str">
        <f>IFS(Grossweight&lt;=1,"A",AND(1&lt;Grossweight,Grossweight&lt;=2),"B",AND(2&lt;Grossweight,Grossweight&lt;=3),"C",AND(3&lt;Grossweight,Grossweight&lt;=4),"D",Grossweight&gt;=4,"E")</f>
        <v>A</v>
      </c>
      <c r="Z148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v>
      </c>
      <c r="AA1484"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48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v>
      </c>
      <c r="AC1484" s="14">
        <f>IF(Carrier_2="ECLogistics",0.167,IF(Carrier_2="LogExpress",0.139,0.104))</f>
        <v>0.139</v>
      </c>
    </row>
    <row r="1485" ht="15.75" customHeight="1">
      <c r="A1485" s="15" t="s">
        <v>4224</v>
      </c>
      <c r="B1485" s="15" t="s">
        <v>4225</v>
      </c>
      <c r="C1485" s="15">
        <v>130388.0</v>
      </c>
      <c r="D1485" s="15" t="str">
        <f>HubVN_ID</f>
        <v>LECVNHĐ</v>
      </c>
      <c r="E1485" s="15">
        <v>4.0</v>
      </c>
      <c r="F1485" s="15">
        <v>1.2</v>
      </c>
      <c r="G1485" s="16" t="s">
        <v>4226</v>
      </c>
      <c r="H1485" s="15" t="s">
        <v>32</v>
      </c>
      <c r="I1485" s="17">
        <v>136360.0</v>
      </c>
      <c r="J1485" s="18">
        <v>44650.35902777778</v>
      </c>
      <c r="K1485" s="19">
        <v>44654.67569444444</v>
      </c>
      <c r="L1485" s="18">
        <v>44655.73541666667</v>
      </c>
      <c r="M1485" s="15"/>
      <c r="N1485" s="21" t="s">
        <v>33</v>
      </c>
      <c r="O1485" s="15">
        <v>0.0</v>
      </c>
      <c r="P1485" s="15" t="s">
        <v>34</v>
      </c>
      <c r="Q1485" s="22">
        <v>3.0</v>
      </c>
      <c r="R1485" s="23">
        <f>Enduser_Deliverytime-Order_Create_Time</f>
        <v>5.376388889</v>
      </c>
      <c r="S1485" s="23">
        <f>Enduser_Plan_Deliverytime-Order_Create_Time</f>
        <v>4.316666667</v>
      </c>
      <c r="T1485" s="23">
        <f>Enduser_Deliverytime-HubVN_Pickup_Time</f>
        <v>0.08125</v>
      </c>
      <c r="U1485" s="24">
        <f>HubVN_Receiving_Time-HubCN_Pickup_Time</f>
        <v>3.00625</v>
      </c>
      <c r="V1485" s="24">
        <f>Plan_HubVN_Receiving_Time-Plan_HubCN_Pickup_Time</f>
        <v>1.502777778</v>
      </c>
      <c r="W1485" s="15" t="s">
        <v>45</v>
      </c>
      <c r="X1485" s="25" t="str">
        <f>IF(LEFT(Khu_Vực,4)="Quận","Quận","Huyện")</f>
        <v>Quận</v>
      </c>
      <c r="Y1485" s="25" t="str">
        <f>IFS(Grossweight&lt;=1,"A",AND(1&lt;Grossweight,Grossweight&lt;=2),"B",AND(2&lt;Grossweight,Grossweight&lt;=3),"C",AND(3&lt;Grossweight,Grossweight&lt;=4),"D",Grossweight&gt;=4,"E")</f>
        <v>B</v>
      </c>
      <c r="Z148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12000</v>
      </c>
      <c r="AA1485"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48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13200</v>
      </c>
      <c r="AC1485" s="26">
        <f>IF(Carrier_2="ECLogistics",0.167,IF(Carrier_2="LogExpress",0.139,0.104))</f>
        <v>0.104</v>
      </c>
    </row>
    <row r="1486" ht="15.75" customHeight="1">
      <c r="A1486" s="4" t="s">
        <v>4227</v>
      </c>
      <c r="B1486" s="4" t="s">
        <v>3630</v>
      </c>
      <c r="C1486" s="4">
        <v>130329.0</v>
      </c>
      <c r="D1486" s="4" t="str">
        <f>HubVN_ID</f>
        <v>LECVNLB</v>
      </c>
      <c r="E1486" s="4">
        <v>5.0</v>
      </c>
      <c r="F1486" s="4">
        <v>0.3</v>
      </c>
      <c r="G1486" s="5" t="s">
        <v>4228</v>
      </c>
      <c r="H1486" s="4" t="s">
        <v>53</v>
      </c>
      <c r="I1486" s="6">
        <v>0.0</v>
      </c>
      <c r="J1486" s="7">
        <v>44646.6625</v>
      </c>
      <c r="K1486" s="8">
        <v>44654.72152777778</v>
      </c>
      <c r="L1486" s="7">
        <v>44654.856944444444</v>
      </c>
      <c r="M1486" s="4"/>
      <c r="N1486" s="9" t="s">
        <v>33</v>
      </c>
      <c r="O1486" s="4">
        <v>0.0</v>
      </c>
      <c r="P1486" s="4" t="s">
        <v>34</v>
      </c>
      <c r="Q1486" s="10">
        <v>1.0</v>
      </c>
      <c r="R1486" s="11">
        <f>Enduser_Deliverytime-Order_Create_Time</f>
        <v>8.194444444</v>
      </c>
      <c r="S1486" s="11">
        <f>Enduser_Plan_Deliverytime-Order_Create_Time</f>
        <v>8.059027778</v>
      </c>
      <c r="T1486" s="11">
        <f>Enduser_Deliverytime-HubVN_Pickup_Time</f>
        <v>0.2493055556</v>
      </c>
      <c r="U1486" s="12">
        <f>HubVN_Receiving_Time-HubCN_Pickup_Time</f>
        <v>3.50625</v>
      </c>
      <c r="V1486" s="12">
        <f>Plan_HubVN_Receiving_Time-Plan_HubCN_Pickup_Time</f>
        <v>3.502083333</v>
      </c>
      <c r="W1486" s="4" t="s">
        <v>787</v>
      </c>
      <c r="X1486" s="13" t="str">
        <f>IF(LEFT(Khu_Vực,4)="Quận","Quận","Huyện")</f>
        <v>Huyện</v>
      </c>
      <c r="Y1486" s="13" t="str">
        <f>IFS(Grossweight&lt;=1,"A",AND(1&lt;Grossweight,Grossweight&lt;=2),"B",AND(2&lt;Grossweight,Grossweight&lt;=3),"C",AND(3&lt;Grossweight,Grossweight&lt;=4),"D",Grossweight&gt;=4,"E")</f>
        <v>A</v>
      </c>
      <c r="Z148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3000</v>
      </c>
      <c r="AA148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48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3000</v>
      </c>
      <c r="AC1486" s="14">
        <f>IF(Carrier_2="ECLogistics",0.167,IF(Carrier_2="LogExpress",0.139,0.104))</f>
        <v>0.167</v>
      </c>
    </row>
    <row r="1487" ht="15.75" customHeight="1">
      <c r="A1487" s="15" t="s">
        <v>4229</v>
      </c>
      <c r="B1487" s="15" t="s">
        <v>4230</v>
      </c>
      <c r="C1487" s="15">
        <v>130337.0</v>
      </c>
      <c r="D1487" s="15" t="str">
        <f>HubVN_ID</f>
        <v>LECVNLB</v>
      </c>
      <c r="E1487" s="15">
        <v>2.0</v>
      </c>
      <c r="F1487" s="15">
        <v>1.1</v>
      </c>
      <c r="G1487" s="16" t="s">
        <v>4231</v>
      </c>
      <c r="H1487" s="15" t="s">
        <v>32</v>
      </c>
      <c r="I1487" s="17">
        <v>55800.0</v>
      </c>
      <c r="J1487" s="18">
        <v>44648.620833333334</v>
      </c>
      <c r="K1487" s="19">
        <v>44654.48819444444</v>
      </c>
      <c r="L1487" s="18">
        <v>44655.606944444444</v>
      </c>
      <c r="M1487" s="15"/>
      <c r="N1487" s="21" t="s">
        <v>33</v>
      </c>
      <c r="O1487" s="15">
        <v>0.0</v>
      </c>
      <c r="P1487" s="15" t="s">
        <v>34</v>
      </c>
      <c r="Q1487" s="22">
        <v>4.0</v>
      </c>
      <c r="R1487" s="23">
        <f>Enduser_Deliverytime-Order_Create_Time</f>
        <v>6.986111111</v>
      </c>
      <c r="S1487" s="23">
        <f>Enduser_Plan_Deliverytime-Order_Create_Time</f>
        <v>5.867361111</v>
      </c>
      <c r="T1487" s="23">
        <f>Enduser_Deliverytime-HubVN_Pickup_Time</f>
        <v>0.20625</v>
      </c>
      <c r="U1487" s="24">
        <f>HubVN_Receiving_Time-HubCN_Pickup_Time</f>
        <v>5.00625</v>
      </c>
      <c r="V1487" s="24">
        <f>Plan_HubVN_Receiving_Time-Plan_HubCN_Pickup_Time</f>
        <v>1.505555556</v>
      </c>
      <c r="W1487" s="15" t="s">
        <v>787</v>
      </c>
      <c r="X1487" s="25" t="str">
        <f>IF(LEFT(Khu_Vực,4)="Quận","Quận","Huyện")</f>
        <v>Huyện</v>
      </c>
      <c r="Y1487" s="25" t="str">
        <f>IFS(Grossweight&lt;=1,"A",AND(1&lt;Grossweight,Grossweight&lt;=2),"B",AND(2&lt;Grossweight,Grossweight&lt;=3),"C",AND(3&lt;Grossweight,Grossweight&lt;=4),"D",Grossweight&gt;=4,"E")</f>
        <v>B</v>
      </c>
      <c r="Z148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11000</v>
      </c>
      <c r="AA1487"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48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11000</v>
      </c>
      <c r="AC1487" s="26">
        <f>IF(Carrier_2="ECLogistics",0.167,IF(Carrier_2="LogExpress",0.139,0.104))</f>
        <v>0.167</v>
      </c>
    </row>
    <row r="1488" ht="15.75" customHeight="1">
      <c r="A1488" s="4" t="s">
        <v>4232</v>
      </c>
      <c r="B1488" s="4" t="s">
        <v>4233</v>
      </c>
      <c r="C1488" s="4">
        <v>130332.0</v>
      </c>
      <c r="D1488" s="4" t="str">
        <f>HubVN_ID</f>
        <v>LECVNLB</v>
      </c>
      <c r="E1488" s="4">
        <v>2.0</v>
      </c>
      <c r="F1488" s="4">
        <v>4.8</v>
      </c>
      <c r="G1488" s="5" t="s">
        <v>4234</v>
      </c>
      <c r="H1488" s="4" t="s">
        <v>32</v>
      </c>
      <c r="I1488" s="6">
        <v>49000.0</v>
      </c>
      <c r="J1488" s="7">
        <v>44648.79027777778</v>
      </c>
      <c r="K1488" s="8">
        <v>44654.66875</v>
      </c>
      <c r="L1488" s="7">
        <v>44655.70625</v>
      </c>
      <c r="M1488" s="4"/>
      <c r="N1488" s="9" t="s">
        <v>33</v>
      </c>
      <c r="O1488" s="4">
        <v>0.0</v>
      </c>
      <c r="P1488" s="4" t="s">
        <v>34</v>
      </c>
      <c r="Q1488" s="10">
        <v>2.0</v>
      </c>
      <c r="R1488" s="11">
        <f>Enduser_Deliverytime-Order_Create_Time</f>
        <v>6.915972222</v>
      </c>
      <c r="S1488" s="11">
        <f>Enduser_Plan_Deliverytime-Order_Create_Time</f>
        <v>5.878472222</v>
      </c>
      <c r="T1488" s="11">
        <f>Enduser_Deliverytime-HubVN_Pickup_Time</f>
        <v>0.07916666667</v>
      </c>
      <c r="U1488" s="12">
        <f>HubVN_Receiving_Time-HubCN_Pickup_Time</f>
        <v>3.004166667</v>
      </c>
      <c r="V1488" s="12">
        <f>Plan_HubVN_Receiving_Time-Plan_HubCN_Pickup_Time</f>
        <v>1.505555556</v>
      </c>
      <c r="W1488" s="4" t="s">
        <v>93</v>
      </c>
      <c r="X1488" s="13" t="str">
        <f>IF(LEFT(Khu_Vực,4)="Quận","Quận","Huyện")</f>
        <v>Quận</v>
      </c>
      <c r="Y1488" s="13" t="str">
        <f>IFS(Grossweight&lt;=1,"A",AND(1&lt;Grossweight,Grossweight&lt;=2),"B",AND(2&lt;Grossweight,Grossweight&lt;=3),"C",AND(3&lt;Grossweight,Grossweight&lt;=4),"D",Grossweight&gt;=4,"E")</f>
        <v>E</v>
      </c>
      <c r="Z148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48000</v>
      </c>
      <c r="AA148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48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48000</v>
      </c>
      <c r="AC1488" s="14">
        <f>IF(Carrier_2="ECLogistics",0.167,IF(Carrier_2="LogExpress",0.139,0.104))</f>
        <v>0.167</v>
      </c>
    </row>
    <row r="1489" ht="15.75" customHeight="1">
      <c r="A1489" s="15" t="s">
        <v>4235</v>
      </c>
      <c r="B1489" s="15" t="s">
        <v>4236</v>
      </c>
      <c r="C1489" s="15">
        <v>130372.0</v>
      </c>
      <c r="D1489" s="15" t="str">
        <f>HubVN_ID</f>
        <v>LECVNLB</v>
      </c>
      <c r="E1489" s="15">
        <v>3.0</v>
      </c>
      <c r="F1489" s="15">
        <v>1.8</v>
      </c>
      <c r="G1489" s="16" t="s">
        <v>4237</v>
      </c>
      <c r="H1489" s="15" t="s">
        <v>32</v>
      </c>
      <c r="I1489" s="17">
        <v>56000.0</v>
      </c>
      <c r="J1489" s="18">
        <v>44647.86319444444</v>
      </c>
      <c r="K1489" s="19">
        <v>44653.436111111114</v>
      </c>
      <c r="L1489" s="18">
        <v>44653.76666666667</v>
      </c>
      <c r="M1489" s="15"/>
      <c r="N1489" s="21" t="s">
        <v>33</v>
      </c>
      <c r="O1489" s="15">
        <v>0.0</v>
      </c>
      <c r="P1489" s="15" t="s">
        <v>40</v>
      </c>
      <c r="Q1489" s="22">
        <v>3.0</v>
      </c>
      <c r="R1489" s="23">
        <f>Enduser_Deliverytime-Order_Create_Time</f>
        <v>5.903472222</v>
      </c>
      <c r="S1489" s="23">
        <f>Enduser_Plan_Deliverytime-Order_Create_Time</f>
        <v>5.572916667</v>
      </c>
      <c r="T1489" s="23">
        <f>Enduser_Deliverytime-HubVN_Pickup_Time</f>
        <v>0.1486111111</v>
      </c>
      <c r="U1489" s="24">
        <f>HubVN_Receiving_Time-HubCN_Pickup_Time</f>
        <v>4.002777778</v>
      </c>
      <c r="V1489" s="24">
        <f>Plan_HubVN_Receiving_Time-Plan_HubCN_Pickup_Time</f>
        <v>3.500694444</v>
      </c>
      <c r="W1489" s="15" t="s">
        <v>120</v>
      </c>
      <c r="X1489" s="25" t="str">
        <f>IF(LEFT(Khu_Vực,4)="Quận","Quận","Huyện")</f>
        <v>Quận</v>
      </c>
      <c r="Y1489" s="25" t="str">
        <f>IFS(Grossweight&lt;=1,"A",AND(1&lt;Grossweight,Grossweight&lt;=2),"B",AND(2&lt;Grossweight,Grossweight&lt;=3),"C",AND(3&lt;Grossweight,Grossweight&lt;=4),"D",Grossweight&gt;=4,"E")</f>
        <v>B</v>
      </c>
      <c r="Z148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36000</v>
      </c>
      <c r="AA1489"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48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19800</v>
      </c>
      <c r="AC1489" s="26">
        <f>IF(Carrier_2="ECLogistics",0.167,IF(Carrier_2="LogExpress",0.139,0.104))</f>
        <v>0.104</v>
      </c>
    </row>
    <row r="1490" ht="15.75" customHeight="1">
      <c r="A1490" s="4" t="s">
        <v>4238</v>
      </c>
      <c r="B1490" s="4" t="s">
        <v>4239</v>
      </c>
      <c r="C1490" s="4">
        <v>130442.0</v>
      </c>
      <c r="D1490" s="4" t="str">
        <f>HubVN_ID</f>
        <v>LECVNLB</v>
      </c>
      <c r="E1490" s="4">
        <v>3.0</v>
      </c>
      <c r="F1490" s="4">
        <v>4.0</v>
      </c>
      <c r="G1490" s="5" t="s">
        <v>4240</v>
      </c>
      <c r="H1490" s="4" t="s">
        <v>32</v>
      </c>
      <c r="I1490" s="6">
        <v>97500.0</v>
      </c>
      <c r="J1490" s="7">
        <v>44648.850694444445</v>
      </c>
      <c r="K1490" s="8">
        <v>44653.64861111111</v>
      </c>
      <c r="L1490" s="7">
        <v>44653.722916666666</v>
      </c>
      <c r="M1490" s="4"/>
      <c r="N1490" s="9" t="s">
        <v>33</v>
      </c>
      <c r="O1490" s="4">
        <v>0.0</v>
      </c>
      <c r="P1490" s="4" t="s">
        <v>34</v>
      </c>
      <c r="Q1490" s="10">
        <v>3.0</v>
      </c>
      <c r="R1490" s="11">
        <f>Enduser_Deliverytime-Order_Create_Time</f>
        <v>4.872222222</v>
      </c>
      <c r="S1490" s="11">
        <f>Enduser_Plan_Deliverytime-Order_Create_Time</f>
        <v>4.797916667</v>
      </c>
      <c r="T1490" s="11">
        <f>Enduser_Deliverytime-HubVN_Pickup_Time</f>
        <v>0.08055555556</v>
      </c>
      <c r="U1490" s="12">
        <f>HubVN_Receiving_Time-HubCN_Pickup_Time</f>
        <v>4.005555556</v>
      </c>
      <c r="V1490" s="12">
        <f>Plan_HubVN_Receiving_Time-Plan_HubCN_Pickup_Time</f>
        <v>3.500694444</v>
      </c>
      <c r="W1490" s="4" t="s">
        <v>57</v>
      </c>
      <c r="X1490" s="13" t="str">
        <f>IF(LEFT(Khu_Vực,4)="Quận","Quận","Huyện")</f>
        <v>Quận</v>
      </c>
      <c r="Y1490" s="13" t="str">
        <f>IFS(Grossweight&lt;=1,"A",AND(1&lt;Grossweight,Grossweight&lt;=2),"B",AND(2&lt;Grossweight,Grossweight&lt;=3),"C",AND(3&lt;Grossweight,Grossweight&lt;=4),"D",Grossweight&gt;=4,"E")</f>
        <v>D</v>
      </c>
      <c r="Z149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40000</v>
      </c>
      <c r="AA149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49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40000</v>
      </c>
      <c r="AC1490" s="14">
        <f>IF(Carrier_2="ECLogistics",0.167,IF(Carrier_2="LogExpress",0.139,0.104))</f>
        <v>0.167</v>
      </c>
    </row>
    <row r="1491" ht="15.75" customHeight="1">
      <c r="A1491" s="15" t="s">
        <v>4241</v>
      </c>
      <c r="B1491" s="15" t="s">
        <v>4242</v>
      </c>
      <c r="C1491" s="15">
        <v>130378.0</v>
      </c>
      <c r="D1491" s="15" t="str">
        <f>HubVN_ID</f>
        <v>LECVNLB</v>
      </c>
      <c r="E1491" s="15">
        <v>2.0</v>
      </c>
      <c r="F1491" s="15">
        <v>1.3</v>
      </c>
      <c r="G1491" s="16" t="s">
        <v>4243</v>
      </c>
      <c r="H1491" s="15" t="s">
        <v>32</v>
      </c>
      <c r="I1491" s="17">
        <v>106000.0</v>
      </c>
      <c r="J1491" s="18">
        <v>44647.37291666667</v>
      </c>
      <c r="K1491" s="19">
        <v>44652.395833333336</v>
      </c>
      <c r="L1491" s="18">
        <v>44652.67291666667</v>
      </c>
      <c r="M1491" s="15"/>
      <c r="N1491" s="21" t="s">
        <v>33</v>
      </c>
      <c r="O1491" s="15">
        <v>0.0</v>
      </c>
      <c r="P1491" s="15" t="s">
        <v>40</v>
      </c>
      <c r="Q1491" s="22">
        <v>3.0</v>
      </c>
      <c r="R1491" s="23">
        <f>Enduser_Deliverytime-Order_Create_Time</f>
        <v>5.3</v>
      </c>
      <c r="S1491" s="23">
        <f>Enduser_Plan_Deliverytime-Order_Create_Time</f>
        <v>5.022916667</v>
      </c>
      <c r="T1491" s="23">
        <f>Enduser_Deliverytime-HubVN_Pickup_Time</f>
        <v>0.09305555556</v>
      </c>
      <c r="U1491" s="24">
        <f>HubVN_Receiving_Time-HubCN_Pickup_Time</f>
        <v>3.000694444</v>
      </c>
      <c r="V1491" s="24">
        <f>Plan_HubVN_Receiving_Time-Plan_HubCN_Pickup_Time</f>
        <v>1.505555556</v>
      </c>
      <c r="W1491" s="15" t="s">
        <v>57</v>
      </c>
      <c r="X1491" s="25" t="str">
        <f>IF(LEFT(Khu_Vực,4)="Quận","Quận","Huyện")</f>
        <v>Quận</v>
      </c>
      <c r="Y1491" s="25" t="str">
        <f>IFS(Grossweight&lt;=1,"A",AND(1&lt;Grossweight,Grossweight&lt;=2),"B",AND(2&lt;Grossweight,Grossweight&lt;=3),"C",AND(3&lt;Grossweight,Grossweight&lt;=4),"D",Grossweight&gt;=4,"E")</f>
        <v>B</v>
      </c>
      <c r="Z149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26000</v>
      </c>
      <c r="AA1491"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49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14300</v>
      </c>
      <c r="AC1491" s="26">
        <f>IF(Carrier_2="ECLogistics",0.167,IF(Carrier_2="LogExpress",0.139,0.104))</f>
        <v>0.104</v>
      </c>
    </row>
    <row r="1492" ht="15.75" customHeight="1">
      <c r="A1492" s="4" t="s">
        <v>4244</v>
      </c>
      <c r="B1492" s="4" t="s">
        <v>4245</v>
      </c>
      <c r="C1492" s="4">
        <v>130318.0</v>
      </c>
      <c r="D1492" s="4" t="str">
        <f>HubVN_ID</f>
        <v>LECVNLB</v>
      </c>
      <c r="E1492" s="4">
        <v>4.0</v>
      </c>
      <c r="F1492" s="4">
        <v>2.7</v>
      </c>
      <c r="G1492" s="5" t="s">
        <v>4246</v>
      </c>
      <c r="H1492" s="4" t="s">
        <v>53</v>
      </c>
      <c r="I1492" s="6">
        <v>0.0</v>
      </c>
      <c r="J1492" s="7">
        <v>44649.19513888889</v>
      </c>
      <c r="K1492" s="8">
        <v>44653.771527777775</v>
      </c>
      <c r="L1492" s="7">
        <v>44654.59305555555</v>
      </c>
      <c r="M1492" s="4"/>
      <c r="N1492" s="9" t="s">
        <v>33</v>
      </c>
      <c r="O1492" s="4">
        <v>0.0</v>
      </c>
      <c r="P1492" s="4" t="s">
        <v>34</v>
      </c>
      <c r="Q1492" s="10">
        <v>3.0</v>
      </c>
      <c r="R1492" s="11">
        <f>Enduser_Deliverytime-Order_Create_Time</f>
        <v>5.397916667</v>
      </c>
      <c r="S1492" s="11">
        <f>Enduser_Plan_Deliverytime-Order_Create_Time</f>
        <v>4.576388889</v>
      </c>
      <c r="T1492" s="11">
        <f>Enduser_Deliverytime-HubVN_Pickup_Time</f>
        <v>0.20625</v>
      </c>
      <c r="U1492" s="12">
        <f>HubVN_Receiving_Time-HubCN_Pickup_Time</f>
        <v>4.003472222</v>
      </c>
      <c r="V1492" s="12">
        <f>Plan_HubVN_Receiving_Time-Plan_HubCN_Pickup_Time</f>
        <v>2.004861111</v>
      </c>
      <c r="W1492" s="4" t="s">
        <v>679</v>
      </c>
      <c r="X1492" s="13" t="str">
        <f>IF(LEFT(Khu_Vực,4)="Quận","Quận","Huyện")</f>
        <v>Huyện</v>
      </c>
      <c r="Y1492" s="13" t="str">
        <f>IFS(Grossweight&lt;=1,"A",AND(1&lt;Grossweight,Grossweight&lt;=2),"B",AND(2&lt;Grossweight,Grossweight&lt;=3),"C",AND(3&lt;Grossweight,Grossweight&lt;=4),"D",Grossweight&gt;=4,"E")</f>
        <v>C</v>
      </c>
      <c r="Z149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27000</v>
      </c>
      <c r="AA1492"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49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27000</v>
      </c>
      <c r="AC1492" s="14">
        <f>IF(Carrier_2="ECLogistics",0.167,IF(Carrier_2="LogExpress",0.139,0.104))</f>
        <v>0.167</v>
      </c>
    </row>
    <row r="1493" ht="15.75" customHeight="1">
      <c r="A1493" s="15" t="s">
        <v>4247</v>
      </c>
      <c r="B1493" s="15" t="s">
        <v>4248</v>
      </c>
      <c r="C1493" s="15">
        <v>130356.0</v>
      </c>
      <c r="D1493" s="15" t="str">
        <f>HubVN_ID</f>
        <v>LECVNLB</v>
      </c>
      <c r="E1493" s="15">
        <v>4.0</v>
      </c>
      <c r="F1493" s="15">
        <v>2.8</v>
      </c>
      <c r="G1493" s="16" t="s">
        <v>4249</v>
      </c>
      <c r="H1493" s="15" t="s">
        <v>53</v>
      </c>
      <c r="I1493" s="17">
        <v>0.0</v>
      </c>
      <c r="J1493" s="18">
        <v>44648.87777777778</v>
      </c>
      <c r="K1493" s="19">
        <v>44653.43194444444</v>
      </c>
      <c r="L1493" s="18">
        <v>44653.71805555555</v>
      </c>
      <c r="M1493" s="15"/>
      <c r="N1493" s="21" t="s">
        <v>33</v>
      </c>
      <c r="O1493" s="15">
        <v>0.0</v>
      </c>
      <c r="P1493" s="15" t="s">
        <v>34</v>
      </c>
      <c r="Q1493" s="22">
        <v>3.0</v>
      </c>
      <c r="R1493" s="23">
        <f>Enduser_Deliverytime-Order_Create_Time</f>
        <v>4.840277778</v>
      </c>
      <c r="S1493" s="23">
        <f>Enduser_Plan_Deliverytime-Order_Create_Time</f>
        <v>4.554166667</v>
      </c>
      <c r="T1493" s="23">
        <f>Enduser_Deliverytime-HubVN_Pickup_Time</f>
        <v>0.07847222222</v>
      </c>
      <c r="U1493" s="24">
        <f>HubVN_Receiving_Time-HubCN_Pickup_Time</f>
        <v>4.002777778</v>
      </c>
      <c r="V1493" s="24">
        <f>Plan_HubVN_Receiving_Time-Plan_HubCN_Pickup_Time</f>
        <v>2.005555556</v>
      </c>
      <c r="W1493" s="15" t="s">
        <v>97</v>
      </c>
      <c r="X1493" s="25" t="str">
        <f>IF(LEFT(Khu_Vực,4)="Quận","Quận","Huyện")</f>
        <v>Quận</v>
      </c>
      <c r="Y1493" s="25" t="str">
        <f>IFS(Grossweight&lt;=1,"A",AND(1&lt;Grossweight,Grossweight&lt;=2),"B",AND(2&lt;Grossweight,Grossweight&lt;=3),"C",AND(3&lt;Grossweight,Grossweight&lt;=4),"D",Grossweight&gt;=4,"E")</f>
        <v>C</v>
      </c>
      <c r="Z149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28000</v>
      </c>
      <c r="AA149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49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28000</v>
      </c>
      <c r="AC1493" s="26">
        <f>IF(Carrier_2="ECLogistics",0.167,IF(Carrier_2="LogExpress",0.139,0.104))</f>
        <v>0.167</v>
      </c>
    </row>
    <row r="1494" ht="15.75" customHeight="1">
      <c r="A1494" s="4" t="s">
        <v>4250</v>
      </c>
      <c r="B1494" s="4" t="s">
        <v>4251</v>
      </c>
      <c r="C1494" s="4">
        <v>130322.0</v>
      </c>
      <c r="D1494" s="4" t="str">
        <f>HubVN_ID</f>
        <v>LECVNHĐ</v>
      </c>
      <c r="E1494" s="4">
        <v>2.0</v>
      </c>
      <c r="F1494" s="4">
        <v>1.9</v>
      </c>
      <c r="G1494" s="5" t="s">
        <v>4252</v>
      </c>
      <c r="H1494" s="4" t="s">
        <v>32</v>
      </c>
      <c r="I1494" s="6">
        <v>136500.0</v>
      </c>
      <c r="J1494" s="7">
        <v>44646.652083333334</v>
      </c>
      <c r="K1494" s="8">
        <v>44653.67638888889</v>
      </c>
      <c r="L1494" s="7">
        <v>44654.717361111114</v>
      </c>
      <c r="M1494" s="4"/>
      <c r="N1494" s="9" t="s">
        <v>33</v>
      </c>
      <c r="O1494" s="4">
        <v>0.0</v>
      </c>
      <c r="P1494" s="4" t="s">
        <v>64</v>
      </c>
      <c r="Q1494" s="10">
        <v>1.0</v>
      </c>
      <c r="R1494" s="11">
        <f>Enduser_Deliverytime-Order_Create_Time</f>
        <v>8.065277778</v>
      </c>
      <c r="S1494" s="11">
        <f>Enduser_Plan_Deliverytime-Order_Create_Time</f>
        <v>7.024305556</v>
      </c>
      <c r="T1494" s="11">
        <f>Enduser_Deliverytime-HubVN_Pickup_Time</f>
        <v>0.08055555556</v>
      </c>
      <c r="U1494" s="12">
        <f>HubVN_Receiving_Time-HubCN_Pickup_Time</f>
        <v>3.503472222</v>
      </c>
      <c r="V1494" s="12">
        <f>Plan_HubVN_Receiving_Time-Plan_HubCN_Pickup_Time</f>
        <v>3.503472222</v>
      </c>
      <c r="W1494" s="4" t="s">
        <v>45</v>
      </c>
      <c r="X1494" s="13" t="str">
        <f>IF(LEFT(Khu_Vực,4)="Quận","Quận","Huyện")</f>
        <v>Quận</v>
      </c>
      <c r="Y1494" s="13" t="str">
        <f>IFS(Grossweight&lt;=1,"A",AND(1&lt;Grossweight,Grossweight&lt;=2),"B",AND(2&lt;Grossweight,Grossweight&lt;=3),"C",AND(3&lt;Grossweight,Grossweight&lt;=4),"D",Grossweight&gt;=4,"E")</f>
        <v>B</v>
      </c>
      <c r="Z149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20900</v>
      </c>
      <c r="AA1494"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49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20900</v>
      </c>
      <c r="AC1494" s="14">
        <f>IF(Carrier_2="ECLogistics",0.167,IF(Carrier_2="LogExpress",0.139,0.104))</f>
        <v>0.104</v>
      </c>
    </row>
    <row r="1495" ht="15.75" customHeight="1">
      <c r="A1495" s="15" t="s">
        <v>4253</v>
      </c>
      <c r="B1495" s="15" t="s">
        <v>4254</v>
      </c>
      <c r="C1495" s="15">
        <v>130418.0</v>
      </c>
      <c r="D1495" s="15" t="str">
        <f>HubVN_ID</f>
        <v>LECVNTL</v>
      </c>
      <c r="E1495" s="15">
        <v>2.0</v>
      </c>
      <c r="F1495" s="15">
        <v>2.8</v>
      </c>
      <c r="G1495" s="16" t="s">
        <v>4255</v>
      </c>
      <c r="H1495" s="15" t="s">
        <v>32</v>
      </c>
      <c r="I1495" s="17">
        <v>78900.0</v>
      </c>
      <c r="J1495" s="18">
        <v>44648.3625</v>
      </c>
      <c r="K1495" s="19">
        <v>44654.62569444445</v>
      </c>
      <c r="L1495" s="18">
        <v>44655.740277777775</v>
      </c>
      <c r="M1495" s="15"/>
      <c r="N1495" s="21" t="s">
        <v>33</v>
      </c>
      <c r="O1495" s="15">
        <v>0.0</v>
      </c>
      <c r="P1495" s="15" t="s">
        <v>34</v>
      </c>
      <c r="Q1495" s="22">
        <v>1.0</v>
      </c>
      <c r="R1495" s="23">
        <f>Enduser_Deliverytime-Order_Create_Time</f>
        <v>7.377777778</v>
      </c>
      <c r="S1495" s="23">
        <f>Enduser_Plan_Deliverytime-Order_Create_Time</f>
        <v>6.263194444</v>
      </c>
      <c r="T1495" s="23">
        <f>Enduser_Deliverytime-HubVN_Pickup_Time</f>
        <v>0.08125</v>
      </c>
      <c r="U1495" s="24">
        <f>HubVN_Receiving_Time-HubCN_Pickup_Time</f>
        <v>3.000694444</v>
      </c>
      <c r="V1495" s="24">
        <f>Plan_HubVN_Receiving_Time-Plan_HubCN_Pickup_Time</f>
        <v>3.504861111</v>
      </c>
      <c r="W1495" s="15" t="s">
        <v>41</v>
      </c>
      <c r="X1495" s="25" t="str">
        <f>IF(LEFT(Khu_Vực,4)="Quận","Quận","Huyện")</f>
        <v>Huyện</v>
      </c>
      <c r="Y1495" s="25" t="str">
        <f>IFS(Grossweight&lt;=1,"A",AND(1&lt;Grossweight,Grossweight&lt;=2),"B",AND(2&lt;Grossweight,Grossweight&lt;=3),"C",AND(3&lt;Grossweight,Grossweight&lt;=4),"D",Grossweight&gt;=4,"E")</f>
        <v>C</v>
      </c>
      <c r="Z149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28000</v>
      </c>
      <c r="AA149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49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28000</v>
      </c>
      <c r="AC1495" s="26">
        <f>IF(Carrier_2="ECLogistics",0.167,IF(Carrier_2="LogExpress",0.139,0.104))</f>
        <v>0.167</v>
      </c>
    </row>
    <row r="1496" ht="15.75" customHeight="1">
      <c r="A1496" s="4" t="s">
        <v>4256</v>
      </c>
      <c r="B1496" s="4" t="s">
        <v>4257</v>
      </c>
      <c r="C1496" s="4">
        <v>130116.0</v>
      </c>
      <c r="D1496" s="4" t="str">
        <f>HubVN_ID</f>
        <v>LECVNLB</v>
      </c>
      <c r="E1496" s="4">
        <v>4.0</v>
      </c>
      <c r="F1496" s="4">
        <v>1.0</v>
      </c>
      <c r="G1496" s="5" t="s">
        <v>4258</v>
      </c>
      <c r="H1496" s="4" t="s">
        <v>32</v>
      </c>
      <c r="I1496" s="6">
        <v>11000.0</v>
      </c>
      <c r="J1496" s="7">
        <v>44647.83888888889</v>
      </c>
      <c r="K1496" s="8">
        <v>44652.64722222222</v>
      </c>
      <c r="L1496" s="7">
        <v>44653.48472222222</v>
      </c>
      <c r="M1496" s="4"/>
      <c r="N1496" s="9" t="s">
        <v>33</v>
      </c>
      <c r="O1496" s="4">
        <v>0.0</v>
      </c>
      <c r="P1496" s="4" t="s">
        <v>40</v>
      </c>
      <c r="Q1496" s="10">
        <v>3.0</v>
      </c>
      <c r="R1496" s="11">
        <f>Enduser_Deliverytime-Order_Create_Time</f>
        <v>5.645833333</v>
      </c>
      <c r="S1496" s="11">
        <f>Enduser_Plan_Deliverytime-Order_Create_Time</f>
        <v>4.808333333</v>
      </c>
      <c r="T1496" s="11">
        <f>Enduser_Deliverytime-HubVN_Pickup_Time</f>
        <v>0.1229166667</v>
      </c>
      <c r="U1496" s="12">
        <f>HubVN_Receiving_Time-HubCN_Pickup_Time</f>
        <v>2.004166667</v>
      </c>
      <c r="V1496" s="12">
        <f>Plan_HubVN_Receiving_Time-Plan_HubCN_Pickup_Time</f>
        <v>1.501388889</v>
      </c>
      <c r="W1496" s="4" t="s">
        <v>97</v>
      </c>
      <c r="X1496" s="13" t="str">
        <f>IF(LEFT(Khu_Vực,4)="Quận","Quận","Huyện")</f>
        <v>Quận</v>
      </c>
      <c r="Y1496" s="13" t="str">
        <f>IFS(Grossweight&lt;=1,"A",AND(1&lt;Grossweight,Grossweight&lt;=2),"B",AND(2&lt;Grossweight,Grossweight&lt;=3),"C",AND(3&lt;Grossweight,Grossweight&lt;=4),"D",Grossweight&gt;=4,"E")</f>
        <v>A</v>
      </c>
      <c r="Z149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20000</v>
      </c>
      <c r="AA1496"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49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1496" s="14">
        <f>IF(Carrier_2="ECLogistics",0.167,IF(Carrier_2="LogExpress",0.139,0.104))</f>
        <v>0.139</v>
      </c>
    </row>
    <row r="1497" ht="15.75" customHeight="1">
      <c r="A1497" s="15" t="s">
        <v>4259</v>
      </c>
      <c r="B1497" s="15" t="s">
        <v>4260</v>
      </c>
      <c r="C1497" s="15">
        <v>130359.0</v>
      </c>
      <c r="D1497" s="15" t="str">
        <f>HubVN_ID</f>
        <v>LECVNTL</v>
      </c>
      <c r="E1497" s="15">
        <v>3.0</v>
      </c>
      <c r="F1497" s="15">
        <v>1.0</v>
      </c>
      <c r="G1497" s="16" t="s">
        <v>4261</v>
      </c>
      <c r="H1497" s="15" t="s">
        <v>32</v>
      </c>
      <c r="I1497" s="17">
        <v>248500.0</v>
      </c>
      <c r="J1497" s="18">
        <v>44645.118055555555</v>
      </c>
      <c r="K1497" s="19">
        <v>44651.44236111111</v>
      </c>
      <c r="L1497" s="18">
        <v>44652.53680555556</v>
      </c>
      <c r="M1497" s="15"/>
      <c r="N1497" s="21" t="s">
        <v>33</v>
      </c>
      <c r="O1497" s="15">
        <v>0.0</v>
      </c>
      <c r="P1497" s="15" t="s">
        <v>34</v>
      </c>
      <c r="Q1497" s="22">
        <v>3.0</v>
      </c>
      <c r="R1497" s="23">
        <f>Enduser_Deliverytime-Order_Create_Time</f>
        <v>7.41875</v>
      </c>
      <c r="S1497" s="23">
        <f>Enduser_Plan_Deliverytime-Order_Create_Time</f>
        <v>6.324305556</v>
      </c>
      <c r="T1497" s="23">
        <f>Enduser_Deliverytime-HubVN_Pickup_Time</f>
        <v>0.1631944444</v>
      </c>
      <c r="U1497" s="24">
        <f>HubVN_Receiving_Time-HubCN_Pickup_Time</f>
        <v>5.002777778</v>
      </c>
      <c r="V1497" s="24">
        <f>Plan_HubVN_Receiving_Time-Plan_HubCN_Pickup_Time</f>
        <v>2.005555556</v>
      </c>
      <c r="W1497" s="15" t="s">
        <v>622</v>
      </c>
      <c r="X1497" s="25" t="str">
        <f>IF(LEFT(Khu_Vực,4)="Quận","Quận","Huyện")</f>
        <v>Huyện</v>
      </c>
      <c r="Y1497" s="25" t="str">
        <f>IFS(Grossweight&lt;=1,"A",AND(1&lt;Grossweight,Grossweight&lt;=2),"B",AND(2&lt;Grossweight,Grossweight&lt;=3),"C",AND(3&lt;Grossweight,Grossweight&lt;=4),"D",Grossweight&gt;=4,"E")</f>
        <v>A</v>
      </c>
      <c r="Z149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10000</v>
      </c>
      <c r="AA1497"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49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10000</v>
      </c>
      <c r="AC1497" s="26">
        <f>IF(Carrier_2="ECLogistics",0.167,IF(Carrier_2="LogExpress",0.139,0.104))</f>
        <v>0.167</v>
      </c>
    </row>
    <row r="1498" ht="15.75" customHeight="1">
      <c r="A1498" s="4" t="s">
        <v>4262</v>
      </c>
      <c r="B1498" s="4" t="s">
        <v>4263</v>
      </c>
      <c r="C1498" s="4">
        <v>130171.0</v>
      </c>
      <c r="D1498" s="4" t="str">
        <f>HubVN_ID</f>
        <v>LECVNLB</v>
      </c>
      <c r="E1498" s="4">
        <v>4.0</v>
      </c>
      <c r="F1498" s="4">
        <v>1.1</v>
      </c>
      <c r="G1498" s="5" t="s">
        <v>4264</v>
      </c>
      <c r="H1498" s="4" t="s">
        <v>32</v>
      </c>
      <c r="I1498" s="6">
        <v>340500.0</v>
      </c>
      <c r="J1498" s="7">
        <v>44645.847916666666</v>
      </c>
      <c r="K1498" s="8">
        <v>44652.68125</v>
      </c>
      <c r="L1498" s="7">
        <v>44652.665972222225</v>
      </c>
      <c r="M1498" s="4"/>
      <c r="N1498" s="9" t="s">
        <v>33</v>
      </c>
      <c r="O1498" s="4">
        <v>0.0</v>
      </c>
      <c r="P1498" s="4" t="s">
        <v>40</v>
      </c>
      <c r="Q1498" s="10">
        <v>2.0</v>
      </c>
      <c r="R1498" s="11">
        <f>Enduser_Deliverytime-Order_Create_Time</f>
        <v>6.818055556</v>
      </c>
      <c r="S1498" s="11">
        <f>Enduser_Plan_Deliverytime-Order_Create_Time</f>
        <v>6.833333333</v>
      </c>
      <c r="T1498" s="11">
        <f>Enduser_Deliverytime-HubVN_Pickup_Time</f>
        <v>0.09166666667</v>
      </c>
      <c r="U1498" s="12">
        <f>HubVN_Receiving_Time-HubCN_Pickup_Time</f>
        <v>2.505555556</v>
      </c>
      <c r="V1498" s="12">
        <f>Plan_HubVN_Receiving_Time-Plan_HubCN_Pickup_Time</f>
        <v>1.501388889</v>
      </c>
      <c r="W1498" s="4" t="s">
        <v>93</v>
      </c>
      <c r="X1498" s="13" t="str">
        <f>IF(LEFT(Khu_Vực,4)="Quận","Quận","Huyện")</f>
        <v>Quận</v>
      </c>
      <c r="Y1498" s="13" t="str">
        <f>IFS(Grossweight&lt;=1,"A",AND(1&lt;Grossweight,Grossweight&lt;=2),"B",AND(2&lt;Grossweight,Grossweight&lt;=3),"C",AND(3&lt;Grossweight,Grossweight&lt;=4),"D",Grossweight&gt;=4,"E")</f>
        <v>B</v>
      </c>
      <c r="Z149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22000</v>
      </c>
      <c r="AA1498"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49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12100</v>
      </c>
      <c r="AC1498" s="14">
        <f>IF(Carrier_2="ECLogistics",0.167,IF(Carrier_2="LogExpress",0.139,0.104))</f>
        <v>0.104</v>
      </c>
    </row>
    <row r="1499" ht="15.75" customHeight="1">
      <c r="A1499" s="15" t="s">
        <v>4265</v>
      </c>
      <c r="B1499" s="15" t="s">
        <v>4266</v>
      </c>
      <c r="C1499" s="15">
        <v>130453.0</v>
      </c>
      <c r="D1499" s="15" t="str">
        <f>HubVN_ID</f>
        <v>LECVNLB</v>
      </c>
      <c r="E1499" s="15">
        <v>4.0</v>
      </c>
      <c r="F1499" s="15">
        <v>4.0</v>
      </c>
      <c r="G1499" s="16" t="s">
        <v>4267</v>
      </c>
      <c r="H1499" s="15" t="s">
        <v>53</v>
      </c>
      <c r="I1499" s="17">
        <v>0.0</v>
      </c>
      <c r="J1499" s="18">
        <v>44645.2875</v>
      </c>
      <c r="K1499" s="19">
        <v>44652.748611111114</v>
      </c>
      <c r="L1499" s="18">
        <v>44652.845138888886</v>
      </c>
      <c r="M1499" s="15"/>
      <c r="N1499" s="21" t="s">
        <v>33</v>
      </c>
      <c r="O1499" s="15">
        <v>0.0</v>
      </c>
      <c r="P1499" s="15" t="s">
        <v>34</v>
      </c>
      <c r="Q1499" s="22">
        <v>1.0</v>
      </c>
      <c r="R1499" s="23">
        <f>Enduser_Deliverytime-Order_Create_Time</f>
        <v>7.557638889</v>
      </c>
      <c r="S1499" s="23">
        <f>Enduser_Plan_Deliverytime-Order_Create_Time</f>
        <v>7.461111111</v>
      </c>
      <c r="T1499" s="23">
        <f>Enduser_Deliverytime-HubVN_Pickup_Time</f>
        <v>0.2479166667</v>
      </c>
      <c r="U1499" s="24">
        <f>HubVN_Receiving_Time-HubCN_Pickup_Time</f>
        <v>3.005555556</v>
      </c>
      <c r="V1499" s="24">
        <f>Plan_HubVN_Receiving_Time-Plan_HubCN_Pickup_Time</f>
        <v>3.002777778</v>
      </c>
      <c r="W1499" s="15" t="s">
        <v>787</v>
      </c>
      <c r="X1499" s="25" t="str">
        <f>IF(LEFT(Khu_Vực,4)="Quận","Quận","Huyện")</f>
        <v>Huyện</v>
      </c>
      <c r="Y1499" s="25" t="str">
        <f>IFS(Grossweight&lt;=1,"A",AND(1&lt;Grossweight,Grossweight&lt;=2),"B",AND(2&lt;Grossweight,Grossweight&lt;=3),"C",AND(3&lt;Grossweight,Grossweight&lt;=4),"D",Grossweight&gt;=4,"E")</f>
        <v>D</v>
      </c>
      <c r="Z149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40000</v>
      </c>
      <c r="AA149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49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40000</v>
      </c>
      <c r="AC1499" s="26">
        <f>IF(Carrier_2="ECLogistics",0.167,IF(Carrier_2="LogExpress",0.139,0.104))</f>
        <v>0.167</v>
      </c>
    </row>
    <row r="1500" ht="15.75" customHeight="1">
      <c r="A1500" s="4" t="s">
        <v>4268</v>
      </c>
      <c r="B1500" s="4" t="s">
        <v>1373</v>
      </c>
      <c r="C1500" s="4">
        <v>130042.0</v>
      </c>
      <c r="D1500" s="4" t="str">
        <f>HubVN_ID</f>
        <v>LECVNLB</v>
      </c>
      <c r="E1500" s="4">
        <v>3.0</v>
      </c>
      <c r="F1500" s="4">
        <v>0.2</v>
      </c>
      <c r="G1500" s="5" t="s">
        <v>4269</v>
      </c>
      <c r="H1500" s="4" t="s">
        <v>53</v>
      </c>
      <c r="I1500" s="6">
        <v>0.0</v>
      </c>
      <c r="J1500" s="7">
        <v>44648.393055555556</v>
      </c>
      <c r="K1500" s="8">
        <v>44653.646527777775</v>
      </c>
      <c r="L1500" s="7">
        <v>44654.58472222222</v>
      </c>
      <c r="M1500" s="4"/>
      <c r="N1500" s="9" t="s">
        <v>33</v>
      </c>
      <c r="O1500" s="4">
        <v>0.0</v>
      </c>
      <c r="P1500" s="4" t="s">
        <v>34</v>
      </c>
      <c r="Q1500" s="10">
        <v>3.0</v>
      </c>
      <c r="R1500" s="11">
        <f>Enduser_Deliverytime-Order_Create_Time</f>
        <v>6.191666667</v>
      </c>
      <c r="S1500" s="11">
        <f>Enduser_Plan_Deliverytime-Order_Create_Time</f>
        <v>5.253472222</v>
      </c>
      <c r="T1500" s="11">
        <f>Enduser_Deliverytime-HubVN_Pickup_Time</f>
        <v>0.2041666667</v>
      </c>
      <c r="U1500" s="12">
        <f>HubVN_Receiving_Time-HubCN_Pickup_Time</f>
        <v>4.002083333</v>
      </c>
      <c r="V1500" s="12">
        <f>Plan_HubVN_Receiving_Time-Plan_HubCN_Pickup_Time</f>
        <v>2.005555556</v>
      </c>
      <c r="W1500" s="4" t="s">
        <v>57</v>
      </c>
      <c r="X1500" s="13" t="str">
        <f>IF(LEFT(Khu_Vực,4)="Quận","Quận","Huyện")</f>
        <v>Quận</v>
      </c>
      <c r="Y1500" s="13" t="str">
        <f>IFS(Grossweight&lt;=1,"A",AND(1&lt;Grossweight,Grossweight&lt;=2),"B",AND(2&lt;Grossweight,Grossweight&lt;=3),"C",AND(3&lt;Grossweight,Grossweight&lt;=4),"D",Grossweight&gt;=4,"E")</f>
        <v>A</v>
      </c>
      <c r="Z150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v>
      </c>
      <c r="AA1500"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50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v>
      </c>
      <c r="AC1500" s="14">
        <f>IF(Carrier_2="ECLogistics",0.167,IF(Carrier_2="LogExpress",0.139,0.104))</f>
        <v>0.139</v>
      </c>
    </row>
    <row r="1501" ht="15.75" customHeight="1">
      <c r="A1501" s="15" t="s">
        <v>4270</v>
      </c>
      <c r="B1501" s="15" t="s">
        <v>2688</v>
      </c>
      <c r="C1501" s="15">
        <v>130329.0</v>
      </c>
      <c r="D1501" s="15" t="str">
        <f>HubVN_ID</f>
        <v>LECVNHĐ</v>
      </c>
      <c r="E1501" s="15">
        <v>2.0</v>
      </c>
      <c r="F1501" s="15">
        <v>2.9</v>
      </c>
      <c r="G1501" s="16" t="s">
        <v>4271</v>
      </c>
      <c r="H1501" s="15" t="s">
        <v>32</v>
      </c>
      <c r="I1501" s="17">
        <v>117000.0</v>
      </c>
      <c r="J1501" s="18">
        <v>44649.17361111111</v>
      </c>
      <c r="K1501" s="19">
        <v>44653.43194444444</v>
      </c>
      <c r="L1501" s="18">
        <v>44654.61111111111</v>
      </c>
      <c r="M1501" s="15"/>
      <c r="N1501" s="21" t="s">
        <v>33</v>
      </c>
      <c r="O1501" s="15">
        <v>0.0</v>
      </c>
      <c r="P1501" s="15" t="s">
        <v>34</v>
      </c>
      <c r="Q1501" s="22">
        <v>3.0</v>
      </c>
      <c r="R1501" s="23">
        <f>Enduser_Deliverytime-Order_Create_Time</f>
        <v>5.4375</v>
      </c>
      <c r="S1501" s="23">
        <f>Enduser_Plan_Deliverytime-Order_Create_Time</f>
        <v>4.258333333</v>
      </c>
      <c r="T1501" s="23">
        <f>Enduser_Deliverytime-HubVN_Pickup_Time</f>
        <v>0.2020833333</v>
      </c>
      <c r="U1501" s="24">
        <f>HubVN_Receiving_Time-HubCN_Pickup_Time</f>
        <v>4.004166667</v>
      </c>
      <c r="V1501" s="24">
        <f>Plan_HubVN_Receiving_Time-Plan_HubCN_Pickup_Time</f>
        <v>3.002777778</v>
      </c>
      <c r="W1501" s="15" t="s">
        <v>137</v>
      </c>
      <c r="X1501" s="25" t="str">
        <f>IF(LEFT(Khu_Vực,4)="Quận","Quận","Huyện")</f>
        <v>Quận</v>
      </c>
      <c r="Y1501" s="25" t="str">
        <f>IFS(Grossweight&lt;=1,"A",AND(1&lt;Grossweight,Grossweight&lt;=2),"B",AND(2&lt;Grossweight,Grossweight&lt;=3),"C",AND(3&lt;Grossweight,Grossweight&lt;=4),"D",Grossweight&gt;=4,"E")</f>
        <v>C</v>
      </c>
      <c r="Z150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29000</v>
      </c>
      <c r="AA150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50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29000</v>
      </c>
      <c r="AC1501" s="26">
        <f>IF(Carrier_2="ECLogistics",0.167,IF(Carrier_2="LogExpress",0.139,0.104))</f>
        <v>0.167</v>
      </c>
    </row>
    <row r="1502" ht="15.75" customHeight="1">
      <c r="A1502" s="4" t="s">
        <v>4272</v>
      </c>
      <c r="B1502" s="4" t="s">
        <v>3575</v>
      </c>
      <c r="C1502" s="4">
        <v>130337.0</v>
      </c>
      <c r="D1502" s="4" t="str">
        <f>HubVN_ID</f>
        <v>LECVNTL</v>
      </c>
      <c r="E1502" s="4">
        <v>4.0</v>
      </c>
      <c r="F1502" s="4">
        <v>1.2</v>
      </c>
      <c r="G1502" s="5" t="s">
        <v>4273</v>
      </c>
      <c r="H1502" s="4" t="s">
        <v>53</v>
      </c>
      <c r="I1502" s="6">
        <v>0.0</v>
      </c>
      <c r="J1502" s="7">
        <v>44650.36111111111</v>
      </c>
      <c r="K1502" s="8">
        <v>44655.404861111114</v>
      </c>
      <c r="L1502" s="7">
        <v>44655.731944444444</v>
      </c>
      <c r="M1502" s="4"/>
      <c r="N1502" s="9" t="s">
        <v>33</v>
      </c>
      <c r="O1502" s="4">
        <v>0.0</v>
      </c>
      <c r="P1502" s="4" t="s">
        <v>34</v>
      </c>
      <c r="Q1502" s="10">
        <v>3.0</v>
      </c>
      <c r="R1502" s="11">
        <f>Enduser_Deliverytime-Order_Create_Time</f>
        <v>5.370833333</v>
      </c>
      <c r="S1502" s="11">
        <f>Enduser_Plan_Deliverytime-Order_Create_Time</f>
        <v>5.04375</v>
      </c>
      <c r="T1502" s="11">
        <f>Enduser_Deliverytime-HubVN_Pickup_Time</f>
        <v>0.08055555556</v>
      </c>
      <c r="U1502" s="12">
        <f>HubVN_Receiving_Time-HubCN_Pickup_Time</f>
        <v>3.004166667</v>
      </c>
      <c r="V1502" s="12">
        <f>Plan_HubVN_Receiving_Time-Plan_HubCN_Pickup_Time</f>
        <v>2.004166667</v>
      </c>
      <c r="W1502" s="4" t="s">
        <v>41</v>
      </c>
      <c r="X1502" s="13" t="str">
        <f>IF(LEFT(Khu_Vực,4)="Quận","Quận","Huyện")</f>
        <v>Huyện</v>
      </c>
      <c r="Y1502" s="13" t="str">
        <f>IFS(Grossweight&lt;=1,"A",AND(1&lt;Grossweight,Grossweight&lt;=2),"B",AND(2&lt;Grossweight,Grossweight&lt;=3),"C",AND(3&lt;Grossweight,Grossweight&lt;=4),"D",Grossweight&gt;=4,"E")</f>
        <v>B</v>
      </c>
      <c r="Z150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12000</v>
      </c>
      <c r="AA1502"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50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12000</v>
      </c>
      <c r="AC1502" s="14">
        <f>IF(Carrier_2="ECLogistics",0.167,IF(Carrier_2="LogExpress",0.139,0.104))</f>
        <v>0.167</v>
      </c>
    </row>
    <row r="1503" ht="15.75" customHeight="1">
      <c r="A1503" s="15" t="s">
        <v>4274</v>
      </c>
      <c r="B1503" s="15" t="s">
        <v>3477</v>
      </c>
      <c r="C1503" s="15">
        <v>130043.0</v>
      </c>
      <c r="D1503" s="15" t="str">
        <f>HubVN_ID</f>
        <v>LECVNHĐ</v>
      </c>
      <c r="E1503" s="15">
        <v>2.0</v>
      </c>
      <c r="F1503" s="15">
        <v>3.4</v>
      </c>
      <c r="G1503" s="16" t="s">
        <v>4275</v>
      </c>
      <c r="H1503" s="15" t="s">
        <v>32</v>
      </c>
      <c r="I1503" s="17">
        <v>7000.0</v>
      </c>
      <c r="J1503" s="18">
        <v>44647.336805555555</v>
      </c>
      <c r="K1503" s="19">
        <v>44652.69861111111</v>
      </c>
      <c r="L1503" s="18">
        <v>44653.42013888889</v>
      </c>
      <c r="M1503" s="15"/>
      <c r="N1503" s="21" t="s">
        <v>33</v>
      </c>
      <c r="O1503" s="15">
        <v>0.0</v>
      </c>
      <c r="P1503" s="15" t="s">
        <v>64</v>
      </c>
      <c r="Q1503" s="22">
        <v>2.0</v>
      </c>
      <c r="R1503" s="23">
        <f>Enduser_Deliverytime-Order_Create_Time</f>
        <v>6.083333333</v>
      </c>
      <c r="S1503" s="23">
        <f>Enduser_Plan_Deliverytime-Order_Create_Time</f>
        <v>5.361805556</v>
      </c>
      <c r="T1503" s="23">
        <f>Enduser_Deliverytime-HubVN_Pickup_Time</f>
        <v>0.07986111111</v>
      </c>
      <c r="U1503" s="24">
        <f>HubVN_Receiving_Time-HubCN_Pickup_Time</f>
        <v>2.00625</v>
      </c>
      <c r="V1503" s="24">
        <f>Plan_HubVN_Receiving_Time-Plan_HubCN_Pickup_Time</f>
        <v>2.003472222</v>
      </c>
      <c r="W1503" s="15" t="s">
        <v>45</v>
      </c>
      <c r="X1503" s="25" t="str">
        <f>IF(LEFT(Khu_Vực,4)="Quận","Quận","Huyện")</f>
        <v>Quận</v>
      </c>
      <c r="Y1503" s="25" t="str">
        <f>IFS(Grossweight&lt;=1,"A",AND(1&lt;Grossweight,Grossweight&lt;=2),"B",AND(2&lt;Grossweight,Grossweight&lt;=3),"C",AND(3&lt;Grossweight,Grossweight&lt;=4),"D",Grossweight&gt;=4,"E")</f>
        <v>D</v>
      </c>
      <c r="Z150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66400</v>
      </c>
      <c r="AA150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50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34000</v>
      </c>
      <c r="AC1503" s="26">
        <f>IF(Carrier_2="ECLogistics",0.167,IF(Carrier_2="LogExpress",0.139,0.104))</f>
        <v>0.167</v>
      </c>
    </row>
    <row r="1504" ht="15.75" customHeight="1">
      <c r="A1504" s="4" t="s">
        <v>4276</v>
      </c>
      <c r="B1504" s="4" t="s">
        <v>4277</v>
      </c>
      <c r="C1504" s="4">
        <v>130003.0</v>
      </c>
      <c r="D1504" s="4" t="str">
        <f>HubVN_ID</f>
        <v>LECVNLB</v>
      </c>
      <c r="E1504" s="4">
        <v>5.0</v>
      </c>
      <c r="F1504" s="4">
        <v>1.5</v>
      </c>
      <c r="G1504" s="5" t="s">
        <v>4278</v>
      </c>
      <c r="H1504" s="4" t="s">
        <v>32</v>
      </c>
      <c r="I1504" s="6">
        <v>1350100.0</v>
      </c>
      <c r="J1504" s="7">
        <v>44650.504166666666</v>
      </c>
      <c r="K1504" s="8">
        <v>44654.74375</v>
      </c>
      <c r="L1504" s="7">
        <v>44654.770833333336</v>
      </c>
      <c r="M1504" s="4"/>
      <c r="N1504" s="9" t="s">
        <v>33</v>
      </c>
      <c r="O1504" s="4">
        <v>0.0</v>
      </c>
      <c r="P1504" s="4" t="s">
        <v>40</v>
      </c>
      <c r="Q1504" s="10">
        <v>3.0</v>
      </c>
      <c r="R1504" s="11">
        <f>Enduser_Deliverytime-Order_Create_Time</f>
        <v>4.266666667</v>
      </c>
      <c r="S1504" s="11">
        <f>Enduser_Plan_Deliverytime-Order_Create_Time</f>
        <v>4.239583333</v>
      </c>
      <c r="T1504" s="11">
        <f>Enduser_Deliverytime-HubVN_Pickup_Time</f>
        <v>0.1465277778</v>
      </c>
      <c r="U1504" s="12">
        <f>HubVN_Receiving_Time-HubCN_Pickup_Time</f>
        <v>1.834027778</v>
      </c>
      <c r="V1504" s="12">
        <f>Plan_HubVN_Receiving_Time-Plan_HubCN_Pickup_Time</f>
        <v>3.001388889</v>
      </c>
      <c r="W1504" s="4" t="s">
        <v>787</v>
      </c>
      <c r="X1504" s="13" t="str">
        <f>IF(LEFT(Khu_Vực,4)="Quận","Quận","Huyện")</f>
        <v>Huyện</v>
      </c>
      <c r="Y1504" s="13" t="str">
        <f>IFS(Grossweight&lt;=1,"A",AND(1&lt;Grossweight,Grossweight&lt;=2),"B",AND(2&lt;Grossweight,Grossweight&lt;=3),"C",AND(3&lt;Grossweight,Grossweight&lt;=4),"D",Grossweight&gt;=4,"E")</f>
        <v>B</v>
      </c>
      <c r="Z150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37500</v>
      </c>
      <c r="AA150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50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15000</v>
      </c>
      <c r="AC1504" s="14">
        <f>IF(Carrier_2="ECLogistics",0.167,IF(Carrier_2="LogExpress",0.139,0.104))</f>
        <v>0.167</v>
      </c>
    </row>
    <row r="1505" ht="15.75" customHeight="1">
      <c r="A1505" s="15" t="s">
        <v>4279</v>
      </c>
      <c r="B1505" s="15" t="s">
        <v>4280</v>
      </c>
      <c r="C1505" s="15">
        <v>130024.0</v>
      </c>
      <c r="D1505" s="15" t="str">
        <f>HubVN_ID</f>
        <v>LECVNLB</v>
      </c>
      <c r="E1505" s="15">
        <v>3.0</v>
      </c>
      <c r="F1505" s="15">
        <v>2.0</v>
      </c>
      <c r="G1505" s="16" t="s">
        <v>4281</v>
      </c>
      <c r="H1505" s="15" t="s">
        <v>53</v>
      </c>
      <c r="I1505" s="17">
        <v>0.0</v>
      </c>
      <c r="J1505" s="18">
        <v>44648.89027777778</v>
      </c>
      <c r="K1505" s="19">
        <v>44653.415972222225</v>
      </c>
      <c r="L1505" s="18">
        <v>44654.614583333336</v>
      </c>
      <c r="M1505" s="15"/>
      <c r="N1505" s="21" t="s">
        <v>33</v>
      </c>
      <c r="O1505" s="15">
        <v>0.0</v>
      </c>
      <c r="P1505" s="15" t="s">
        <v>34</v>
      </c>
      <c r="Q1505" s="22">
        <v>3.0</v>
      </c>
      <c r="R1505" s="23">
        <f>Enduser_Deliverytime-Order_Create_Time</f>
        <v>5.724305556</v>
      </c>
      <c r="S1505" s="23">
        <f>Enduser_Plan_Deliverytime-Order_Create_Time</f>
        <v>4.525694444</v>
      </c>
      <c r="T1505" s="23">
        <f>Enduser_Deliverytime-HubVN_Pickup_Time</f>
        <v>0.2069444444</v>
      </c>
      <c r="U1505" s="24">
        <f>HubVN_Receiving_Time-HubCN_Pickup_Time</f>
        <v>4.00625</v>
      </c>
      <c r="V1505" s="24">
        <f>Plan_HubVN_Receiving_Time-Plan_HubCN_Pickup_Time</f>
        <v>2.001388889</v>
      </c>
      <c r="W1505" s="15" t="s">
        <v>97</v>
      </c>
      <c r="X1505" s="25" t="str">
        <f>IF(LEFT(Khu_Vực,4)="Quận","Quận","Huyện")</f>
        <v>Quận</v>
      </c>
      <c r="Y1505" s="25" t="str">
        <f>IFS(Grossweight&lt;=1,"A",AND(1&lt;Grossweight,Grossweight&lt;=2),"B",AND(2&lt;Grossweight,Grossweight&lt;=3),"C",AND(3&lt;Grossweight,Grossweight&lt;=4),"D",Grossweight&gt;=4,"E")</f>
        <v>B</v>
      </c>
      <c r="Z150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20000</v>
      </c>
      <c r="AA1505"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50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22000</v>
      </c>
      <c r="AC1505" s="26">
        <f>IF(Carrier_2="ECLogistics",0.167,IF(Carrier_2="LogExpress",0.139,0.104))</f>
        <v>0.104</v>
      </c>
    </row>
    <row r="1506" ht="15.75" customHeight="1">
      <c r="A1506" s="4" t="s">
        <v>4282</v>
      </c>
      <c r="B1506" s="4" t="s">
        <v>4283</v>
      </c>
      <c r="C1506" s="4">
        <v>130042.0</v>
      </c>
      <c r="D1506" s="4" t="str">
        <f>HubVN_ID</f>
        <v>LECVNTL</v>
      </c>
      <c r="E1506" s="4">
        <v>4.0</v>
      </c>
      <c r="F1506" s="4">
        <v>1.3</v>
      </c>
      <c r="G1506" s="5" t="s">
        <v>4284</v>
      </c>
      <c r="H1506" s="4" t="s">
        <v>32</v>
      </c>
      <c r="I1506" s="6">
        <v>269800.0</v>
      </c>
      <c r="J1506" s="7">
        <v>44648.88333333333</v>
      </c>
      <c r="K1506" s="8">
        <v>44653.66388888889</v>
      </c>
      <c r="L1506" s="7">
        <v>44654.48472222222</v>
      </c>
      <c r="M1506" s="4"/>
      <c r="N1506" s="9" t="s">
        <v>33</v>
      </c>
      <c r="O1506" s="4">
        <v>0.0</v>
      </c>
      <c r="P1506" s="4" t="s">
        <v>40</v>
      </c>
      <c r="Q1506" s="10">
        <v>3.0</v>
      </c>
      <c r="R1506" s="11">
        <f>Enduser_Deliverytime-Order_Create_Time</f>
        <v>5.601388889</v>
      </c>
      <c r="S1506" s="11">
        <f>Enduser_Plan_Deliverytime-Order_Create_Time</f>
        <v>4.780555556</v>
      </c>
      <c r="T1506" s="11">
        <f>Enduser_Deliverytime-HubVN_Pickup_Time</f>
        <v>0.1013888889</v>
      </c>
      <c r="U1506" s="12">
        <f>HubVN_Receiving_Time-HubCN_Pickup_Time</f>
        <v>4.00625</v>
      </c>
      <c r="V1506" s="12">
        <f>Plan_HubVN_Receiving_Time-Plan_HubCN_Pickup_Time</f>
        <v>3.504861111</v>
      </c>
      <c r="W1506" s="4" t="s">
        <v>49</v>
      </c>
      <c r="X1506" s="13" t="str">
        <f>IF(LEFT(Khu_Vực,4)="Quận","Quận","Huyện")</f>
        <v>Quận</v>
      </c>
      <c r="Y1506" s="13" t="str">
        <f>IFS(Grossweight&lt;=1,"A",AND(1&lt;Grossweight,Grossweight&lt;=2),"B",AND(2&lt;Grossweight,Grossweight&lt;=3),"C",AND(3&lt;Grossweight,Grossweight&lt;=4),"D",Grossweight&gt;=4,"E")</f>
        <v>B</v>
      </c>
      <c r="Z150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26000</v>
      </c>
      <c r="AA1506"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50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14300</v>
      </c>
      <c r="AC1506" s="14">
        <f>IF(Carrier_2="ECLogistics",0.167,IF(Carrier_2="LogExpress",0.139,0.104))</f>
        <v>0.104</v>
      </c>
    </row>
    <row r="1507" ht="15.75" customHeight="1">
      <c r="A1507" s="15" t="s">
        <v>4285</v>
      </c>
      <c r="B1507" s="15" t="s">
        <v>4286</v>
      </c>
      <c r="C1507" s="15">
        <v>130020.0</v>
      </c>
      <c r="D1507" s="15" t="str">
        <f>HubVN_ID</f>
        <v>LECVNLB</v>
      </c>
      <c r="E1507" s="15">
        <v>1.0</v>
      </c>
      <c r="F1507" s="15">
        <v>1.7</v>
      </c>
      <c r="G1507" s="16" t="s">
        <v>4287</v>
      </c>
      <c r="H1507" s="15" t="s">
        <v>32</v>
      </c>
      <c r="I1507" s="17">
        <v>42300.0</v>
      </c>
      <c r="J1507" s="18">
        <v>44649.436111111114</v>
      </c>
      <c r="K1507" s="19">
        <v>44653.64791666667</v>
      </c>
      <c r="L1507" s="18">
        <v>44654.58819444444</v>
      </c>
      <c r="M1507" s="15"/>
      <c r="N1507" s="21" t="s">
        <v>33</v>
      </c>
      <c r="O1507" s="15">
        <v>0.0</v>
      </c>
      <c r="P1507" s="15" t="s">
        <v>34</v>
      </c>
      <c r="Q1507" s="22">
        <v>3.0</v>
      </c>
      <c r="R1507" s="23">
        <f>Enduser_Deliverytime-Order_Create_Time</f>
        <v>5.152083333</v>
      </c>
      <c r="S1507" s="23">
        <f>Enduser_Plan_Deliverytime-Order_Create_Time</f>
        <v>4.211805556</v>
      </c>
      <c r="T1507" s="23">
        <f>Enduser_Deliverytime-HubVN_Pickup_Time</f>
        <v>0.2020833333</v>
      </c>
      <c r="U1507" s="24">
        <f>HubVN_Receiving_Time-HubCN_Pickup_Time</f>
        <v>4.00625</v>
      </c>
      <c r="V1507" s="24">
        <f>Plan_HubVN_Receiving_Time-Plan_HubCN_Pickup_Time</f>
        <v>2.002083333</v>
      </c>
      <c r="W1507" s="15" t="s">
        <v>97</v>
      </c>
      <c r="X1507" s="25" t="str">
        <f>IF(LEFT(Khu_Vực,4)="Quận","Quận","Huyện")</f>
        <v>Quận</v>
      </c>
      <c r="Y1507" s="25" t="str">
        <f>IFS(Grossweight&lt;=1,"A",AND(1&lt;Grossweight,Grossweight&lt;=2),"B",AND(2&lt;Grossweight,Grossweight&lt;=3),"C",AND(3&lt;Grossweight,Grossweight&lt;=4),"D",Grossweight&gt;=4,"E")</f>
        <v>B</v>
      </c>
      <c r="Z150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17000</v>
      </c>
      <c r="AA1507"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50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18700</v>
      </c>
      <c r="AC1507" s="26">
        <f>IF(Carrier_2="ECLogistics",0.167,IF(Carrier_2="LogExpress",0.139,0.104))</f>
        <v>0.104</v>
      </c>
    </row>
    <row r="1508" ht="15.75" customHeight="1">
      <c r="A1508" s="4" t="s">
        <v>4288</v>
      </c>
      <c r="B1508" s="4" t="s">
        <v>4289</v>
      </c>
      <c r="C1508" s="4">
        <v>130338.0</v>
      </c>
      <c r="D1508" s="4" t="str">
        <f>HubVN_ID</f>
        <v>LECVNTL</v>
      </c>
      <c r="E1508" s="4">
        <v>4.0</v>
      </c>
      <c r="F1508" s="4">
        <v>3.0</v>
      </c>
      <c r="G1508" s="5" t="s">
        <v>4290</v>
      </c>
      <c r="H1508" s="4" t="s">
        <v>32</v>
      </c>
      <c r="I1508" s="6">
        <v>72500.0</v>
      </c>
      <c r="J1508" s="7">
        <v>44646.6375</v>
      </c>
      <c r="K1508" s="8">
        <v>44653.65</v>
      </c>
      <c r="L1508" s="7">
        <v>44654.745833333334</v>
      </c>
      <c r="M1508" s="4"/>
      <c r="N1508" s="9" t="s">
        <v>33</v>
      </c>
      <c r="O1508" s="4">
        <v>0.0</v>
      </c>
      <c r="P1508" s="4" t="s">
        <v>64</v>
      </c>
      <c r="Q1508" s="10">
        <v>1.0</v>
      </c>
      <c r="R1508" s="11">
        <f>Enduser_Deliverytime-Order_Create_Time</f>
        <v>8.108333333</v>
      </c>
      <c r="S1508" s="11">
        <f>Enduser_Plan_Deliverytime-Order_Create_Time</f>
        <v>7.0125</v>
      </c>
      <c r="T1508" s="11">
        <f>Enduser_Deliverytime-HubVN_Pickup_Time</f>
        <v>0.1243055556</v>
      </c>
      <c r="U1508" s="12">
        <f>HubVN_Receiving_Time-HubCN_Pickup_Time</f>
        <v>3.501388889</v>
      </c>
      <c r="V1508" s="12">
        <f>Plan_HubVN_Receiving_Time-Plan_HubCN_Pickup_Time</f>
        <v>2.002777778</v>
      </c>
      <c r="W1508" s="4" t="s">
        <v>41</v>
      </c>
      <c r="X1508" s="13" t="str">
        <f>IF(LEFT(Khu_Vực,4)="Quận","Quận","Huyện")</f>
        <v>Huyện</v>
      </c>
      <c r="Y1508" s="13" t="str">
        <f>IFS(Grossweight&lt;=1,"A",AND(1&lt;Grossweight,Grossweight&lt;=2),"B",AND(2&lt;Grossweight,Grossweight&lt;=3),"C",AND(3&lt;Grossweight,Grossweight&lt;=4),"D",Grossweight&gt;=4,"E")</f>
        <v>C</v>
      </c>
      <c r="Z150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64000</v>
      </c>
      <c r="AA150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50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30000</v>
      </c>
      <c r="AC1508" s="14">
        <f>IF(Carrier_2="ECLogistics",0.167,IF(Carrier_2="LogExpress",0.139,0.104))</f>
        <v>0.167</v>
      </c>
    </row>
    <row r="1509" ht="15.75" customHeight="1">
      <c r="A1509" s="15" t="s">
        <v>4291</v>
      </c>
      <c r="B1509" s="15" t="s">
        <v>4292</v>
      </c>
      <c r="C1509" s="15">
        <v>130388.0</v>
      </c>
      <c r="D1509" s="15" t="str">
        <f>HubVN_ID</f>
        <v>LECVNLB</v>
      </c>
      <c r="E1509" s="15">
        <v>3.0</v>
      </c>
      <c r="F1509" s="15">
        <v>3.7</v>
      </c>
      <c r="G1509" s="16" t="s">
        <v>4293</v>
      </c>
      <c r="H1509" s="15" t="s">
        <v>32</v>
      </c>
      <c r="I1509" s="17">
        <v>290290.0</v>
      </c>
      <c r="J1509" s="18">
        <v>44649.61388888889</v>
      </c>
      <c r="K1509" s="19">
        <v>44654.48541666667</v>
      </c>
      <c r="L1509" s="18">
        <v>44655.490277777775</v>
      </c>
      <c r="M1509" s="15"/>
      <c r="N1509" s="21" t="s">
        <v>33</v>
      </c>
      <c r="O1509" s="15">
        <v>0.0</v>
      </c>
      <c r="P1509" s="15" t="s">
        <v>40</v>
      </c>
      <c r="Q1509" s="22">
        <v>3.0</v>
      </c>
      <c r="R1509" s="23">
        <f>Enduser_Deliverytime-Order_Create_Time</f>
        <v>5.876388889</v>
      </c>
      <c r="S1509" s="23">
        <f>Enduser_Plan_Deliverytime-Order_Create_Time</f>
        <v>4.871527778</v>
      </c>
      <c r="T1509" s="23">
        <f>Enduser_Deliverytime-HubVN_Pickup_Time</f>
        <v>0.1229166667</v>
      </c>
      <c r="U1509" s="24">
        <f>HubVN_Receiving_Time-HubCN_Pickup_Time</f>
        <v>5.001388889</v>
      </c>
      <c r="V1509" s="24">
        <f>Plan_HubVN_Receiving_Time-Plan_HubCN_Pickup_Time</f>
        <v>3.50625</v>
      </c>
      <c r="W1509" s="15" t="s">
        <v>787</v>
      </c>
      <c r="X1509" s="25" t="str">
        <f>IF(LEFT(Khu_Vực,4)="Quận","Quận","Huyện")</f>
        <v>Huyện</v>
      </c>
      <c r="Y1509" s="25" t="str">
        <f>IFS(Grossweight&lt;=1,"A",AND(1&lt;Grossweight,Grossweight&lt;=2),"B",AND(2&lt;Grossweight,Grossweight&lt;=3),"C",AND(3&lt;Grossweight,Grossweight&lt;=4),"D",Grossweight&gt;=4,"E")</f>
        <v>D</v>
      </c>
      <c r="Z150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80000</v>
      </c>
      <c r="AA150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50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37000</v>
      </c>
      <c r="AC1509" s="26">
        <f>IF(Carrier_2="ECLogistics",0.167,IF(Carrier_2="LogExpress",0.139,0.104))</f>
        <v>0.167</v>
      </c>
    </row>
    <row r="1510" ht="15.75" customHeight="1">
      <c r="A1510" s="4" t="s">
        <v>4294</v>
      </c>
      <c r="B1510" s="4" t="s">
        <v>4295</v>
      </c>
      <c r="C1510" s="4">
        <v>130170.0</v>
      </c>
      <c r="D1510" s="4" t="str">
        <f>HubVN_ID</f>
        <v>LECVNLB</v>
      </c>
      <c r="E1510" s="4">
        <v>3.0</v>
      </c>
      <c r="F1510" s="4">
        <v>2.4</v>
      </c>
      <c r="G1510" s="5" t="s">
        <v>4296</v>
      </c>
      <c r="H1510" s="4" t="s">
        <v>32</v>
      </c>
      <c r="I1510" s="6">
        <v>85631.0</v>
      </c>
      <c r="J1510" s="7">
        <v>44649.126388888886</v>
      </c>
      <c r="K1510" s="8">
        <v>44654.48055555556</v>
      </c>
      <c r="L1510" s="7">
        <v>44655.43541666667</v>
      </c>
      <c r="M1510" s="4"/>
      <c r="N1510" s="9" t="s">
        <v>33</v>
      </c>
      <c r="O1510" s="4">
        <v>0.0</v>
      </c>
      <c r="P1510" s="4" t="s">
        <v>64</v>
      </c>
      <c r="Q1510" s="10">
        <v>2.0</v>
      </c>
      <c r="R1510" s="11">
        <f>Enduser_Deliverytime-Order_Create_Time</f>
        <v>6.309027778</v>
      </c>
      <c r="S1510" s="11">
        <f>Enduser_Plan_Deliverytime-Order_Create_Time</f>
        <v>5.354166667</v>
      </c>
      <c r="T1510" s="11">
        <f>Enduser_Deliverytime-HubVN_Pickup_Time</f>
        <v>0.07986111111</v>
      </c>
      <c r="U1510" s="12">
        <f>HubVN_Receiving_Time-HubCN_Pickup_Time</f>
        <v>3.005555556</v>
      </c>
      <c r="V1510" s="12">
        <f>Plan_HubVN_Receiving_Time-Plan_HubCN_Pickup_Time</f>
        <v>3.504166667</v>
      </c>
      <c r="W1510" s="4" t="s">
        <v>787</v>
      </c>
      <c r="X1510" s="13" t="str">
        <f>IF(LEFT(Khu_Vực,4)="Quận","Quận","Huyện")</f>
        <v>Huyện</v>
      </c>
      <c r="Y1510" s="13" t="str">
        <f>IFS(Grossweight&lt;=1,"A",AND(1&lt;Grossweight,Grossweight&lt;=2),"B",AND(2&lt;Grossweight,Grossweight&lt;=3),"C",AND(3&lt;Grossweight,Grossweight&lt;=4),"D",Grossweight&gt;=4,"E")</f>
        <v>C</v>
      </c>
      <c r="Z151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60400</v>
      </c>
      <c r="AA151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51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24000</v>
      </c>
      <c r="AC1510" s="14">
        <f>IF(Carrier_2="ECLogistics",0.167,IF(Carrier_2="LogExpress",0.139,0.104))</f>
        <v>0.167</v>
      </c>
    </row>
    <row r="1511" ht="15.75" customHeight="1">
      <c r="A1511" s="15" t="s">
        <v>4297</v>
      </c>
      <c r="B1511" s="15" t="s">
        <v>4298</v>
      </c>
      <c r="C1511" s="15">
        <v>130340.0</v>
      </c>
      <c r="D1511" s="15" t="str">
        <f>HubVN_ID</f>
        <v>LECVNLB</v>
      </c>
      <c r="E1511" s="15">
        <v>4.0</v>
      </c>
      <c r="F1511" s="15">
        <v>0.3</v>
      </c>
      <c r="G1511" s="16" t="s">
        <v>4299</v>
      </c>
      <c r="H1511" s="15" t="s">
        <v>53</v>
      </c>
      <c r="I1511" s="17">
        <v>0.0</v>
      </c>
      <c r="J1511" s="18">
        <v>44646.603472222225</v>
      </c>
      <c r="K1511" s="19">
        <v>44651.46805555555</v>
      </c>
      <c r="L1511" s="18">
        <v>44652.47361111111</v>
      </c>
      <c r="M1511" s="15"/>
      <c r="N1511" s="21" t="s">
        <v>33</v>
      </c>
      <c r="O1511" s="15">
        <v>0.0</v>
      </c>
      <c r="P1511" s="15" t="s">
        <v>40</v>
      </c>
      <c r="Q1511" s="22">
        <v>3.0</v>
      </c>
      <c r="R1511" s="23">
        <f>Enduser_Deliverytime-Order_Create_Time</f>
        <v>5.870138889</v>
      </c>
      <c r="S1511" s="23">
        <f>Enduser_Plan_Deliverytime-Order_Create_Time</f>
        <v>4.864583333</v>
      </c>
      <c r="T1511" s="23">
        <f>Enduser_Deliverytime-HubVN_Pickup_Time</f>
        <v>0.1236111111</v>
      </c>
      <c r="U1511" s="24">
        <f>HubVN_Receiving_Time-HubCN_Pickup_Time</f>
        <v>5.004861111</v>
      </c>
      <c r="V1511" s="24">
        <f>Plan_HubVN_Receiving_Time-Plan_HubCN_Pickup_Time</f>
        <v>3.005555556</v>
      </c>
      <c r="W1511" s="15" t="s">
        <v>787</v>
      </c>
      <c r="X1511" s="25" t="str">
        <f>IF(LEFT(Khu_Vực,4)="Quận","Quận","Huyện")</f>
        <v>Huyện</v>
      </c>
      <c r="Y1511" s="25" t="str">
        <f>IFS(Grossweight&lt;=1,"A",AND(1&lt;Grossweight,Grossweight&lt;=2),"B",AND(2&lt;Grossweight,Grossweight&lt;=3),"C",AND(3&lt;Grossweight,Grossweight&lt;=4),"D",Grossweight&gt;=4,"E")</f>
        <v>A</v>
      </c>
      <c r="Z151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7500</v>
      </c>
      <c r="AA151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51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3000</v>
      </c>
      <c r="AC1511" s="26">
        <f>IF(Carrier_2="ECLogistics",0.167,IF(Carrier_2="LogExpress",0.139,0.104))</f>
        <v>0.167</v>
      </c>
    </row>
    <row r="1512" ht="15.75" customHeight="1">
      <c r="A1512" s="4" t="s">
        <v>4300</v>
      </c>
      <c r="B1512" s="4" t="s">
        <v>1800</v>
      </c>
      <c r="C1512" s="4">
        <v>130338.0</v>
      </c>
      <c r="D1512" s="4" t="str">
        <f>HubVN_ID</f>
        <v>LECVNLB</v>
      </c>
      <c r="E1512" s="4">
        <v>4.0</v>
      </c>
      <c r="F1512" s="4">
        <v>1.7</v>
      </c>
      <c r="G1512" s="5" t="s">
        <v>4301</v>
      </c>
      <c r="H1512" s="4" t="s">
        <v>32</v>
      </c>
      <c r="I1512" s="6">
        <v>360500.0</v>
      </c>
      <c r="J1512" s="7">
        <v>44645.388194444444</v>
      </c>
      <c r="K1512" s="8">
        <v>44652.54027777778</v>
      </c>
      <c r="L1512" s="7">
        <v>44652.74166666667</v>
      </c>
      <c r="M1512" s="4"/>
      <c r="N1512" s="9" t="s">
        <v>33</v>
      </c>
      <c r="O1512" s="4">
        <v>0.0</v>
      </c>
      <c r="P1512" s="4" t="s">
        <v>64</v>
      </c>
      <c r="Q1512" s="10">
        <v>1.0</v>
      </c>
      <c r="R1512" s="11">
        <f>Enduser_Deliverytime-Order_Create_Time</f>
        <v>7.353472222</v>
      </c>
      <c r="S1512" s="11">
        <f>Enduser_Plan_Deliverytime-Order_Create_Time</f>
        <v>7.152083333</v>
      </c>
      <c r="T1512" s="11">
        <f>Enduser_Deliverytime-HubVN_Pickup_Time</f>
        <v>0.1659722222</v>
      </c>
      <c r="U1512" s="12">
        <f>HubVN_Receiving_Time-HubCN_Pickup_Time</f>
        <v>3.003472222</v>
      </c>
      <c r="V1512" s="12">
        <f>Plan_HubVN_Receiving_Time-Plan_HubCN_Pickup_Time</f>
        <v>3.503472222</v>
      </c>
      <c r="W1512" s="4" t="s">
        <v>679</v>
      </c>
      <c r="X1512" s="13" t="str">
        <f>IF(LEFT(Khu_Vực,4)="Quận","Quận","Huyện")</f>
        <v>Huyện</v>
      </c>
      <c r="Y1512" s="13" t="str">
        <f>IFS(Grossweight&lt;=1,"A",AND(1&lt;Grossweight,Grossweight&lt;=2),"B",AND(2&lt;Grossweight,Grossweight&lt;=3),"C",AND(3&lt;Grossweight,Grossweight&lt;=4),"D",Grossweight&gt;=4,"E")</f>
        <v>B</v>
      </c>
      <c r="Z151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18700</v>
      </c>
      <c r="AA1512"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51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17000</v>
      </c>
      <c r="AC1512" s="14">
        <f>IF(Carrier_2="ECLogistics",0.167,IF(Carrier_2="LogExpress",0.139,0.104))</f>
        <v>0.167</v>
      </c>
    </row>
    <row r="1513" ht="15.75" customHeight="1">
      <c r="A1513" s="15" t="s">
        <v>4302</v>
      </c>
      <c r="B1513" s="15" t="s">
        <v>1220</v>
      </c>
      <c r="C1513" s="15">
        <v>130458.0</v>
      </c>
      <c r="D1513" s="15" t="str">
        <f>HubVN_ID</f>
        <v>LECVNTL</v>
      </c>
      <c r="E1513" s="15">
        <v>5.0</v>
      </c>
      <c r="F1513" s="15">
        <v>3.7</v>
      </c>
      <c r="G1513" s="16" t="s">
        <v>4303</v>
      </c>
      <c r="H1513" s="15" t="s">
        <v>32</v>
      </c>
      <c r="I1513" s="17">
        <v>90500.0</v>
      </c>
      <c r="J1513" s="18">
        <v>44648.78611111111</v>
      </c>
      <c r="K1513" s="19">
        <v>44654.64861111111</v>
      </c>
      <c r="L1513" s="18">
        <v>44655.86944444444</v>
      </c>
      <c r="M1513" s="15"/>
      <c r="N1513" s="21" t="s">
        <v>33</v>
      </c>
      <c r="O1513" s="15">
        <v>0.0</v>
      </c>
      <c r="P1513" s="15" t="s">
        <v>34</v>
      </c>
      <c r="Q1513" s="22">
        <v>1.0</v>
      </c>
      <c r="R1513" s="23">
        <f>Enduser_Deliverytime-Order_Create_Time</f>
        <v>7.083333333</v>
      </c>
      <c r="S1513" s="23">
        <f>Enduser_Plan_Deliverytime-Order_Create_Time</f>
        <v>5.8625</v>
      </c>
      <c r="T1513" s="23">
        <f>Enduser_Deliverytime-HubVN_Pickup_Time</f>
        <v>0.2465277778</v>
      </c>
      <c r="U1513" s="24">
        <f>HubVN_Receiving_Time-HubCN_Pickup_Time</f>
        <v>3.002777778</v>
      </c>
      <c r="V1513" s="24">
        <f>Plan_HubVN_Receiving_Time-Plan_HubCN_Pickup_Time</f>
        <v>3.504166667</v>
      </c>
      <c r="W1513" s="15" t="s">
        <v>49</v>
      </c>
      <c r="X1513" s="25" t="str">
        <f>IF(LEFT(Khu_Vực,4)="Quận","Quận","Huyện")</f>
        <v>Quận</v>
      </c>
      <c r="Y1513" s="25" t="str">
        <f>IFS(Grossweight&lt;=1,"A",AND(1&lt;Grossweight,Grossweight&lt;=2),"B",AND(2&lt;Grossweight,Grossweight&lt;=3),"C",AND(3&lt;Grossweight,Grossweight&lt;=4),"D",Grossweight&gt;=4,"E")</f>
        <v>D</v>
      </c>
      <c r="Z151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37000</v>
      </c>
      <c r="AA151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51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37000</v>
      </c>
      <c r="AC1513" s="26">
        <f>IF(Carrier_2="ECLogistics",0.167,IF(Carrier_2="LogExpress",0.139,0.104))</f>
        <v>0.167</v>
      </c>
    </row>
    <row r="1514" ht="15.75" customHeight="1">
      <c r="A1514" s="4" t="s">
        <v>4304</v>
      </c>
      <c r="B1514" s="4" t="s">
        <v>3291</v>
      </c>
      <c r="C1514" s="4">
        <v>130322.0</v>
      </c>
      <c r="D1514" s="4" t="str">
        <f>HubVN_ID</f>
        <v>LECVNLB</v>
      </c>
      <c r="E1514" s="4">
        <v>3.0</v>
      </c>
      <c r="F1514" s="4">
        <v>4.1</v>
      </c>
      <c r="G1514" s="5" t="s">
        <v>4305</v>
      </c>
      <c r="H1514" s="4" t="s">
        <v>32</v>
      </c>
      <c r="I1514" s="6">
        <v>212012.0</v>
      </c>
      <c r="J1514" s="7">
        <v>44647.71805555555</v>
      </c>
      <c r="K1514" s="8">
        <v>44653.66736111111</v>
      </c>
      <c r="L1514" s="7">
        <v>44654.41180555556</v>
      </c>
      <c r="M1514" s="4"/>
      <c r="N1514" s="9" t="s">
        <v>33</v>
      </c>
      <c r="O1514" s="4">
        <v>0.0</v>
      </c>
      <c r="P1514" s="4" t="s">
        <v>64</v>
      </c>
      <c r="Q1514" s="10">
        <v>2.0</v>
      </c>
      <c r="R1514" s="11">
        <f>Enduser_Deliverytime-Order_Create_Time</f>
        <v>6.69375</v>
      </c>
      <c r="S1514" s="11">
        <f>Enduser_Plan_Deliverytime-Order_Create_Time</f>
        <v>5.949305556</v>
      </c>
      <c r="T1514" s="11">
        <f>Enduser_Deliverytime-HubVN_Pickup_Time</f>
        <v>0.03541666667</v>
      </c>
      <c r="U1514" s="12">
        <f>HubVN_Receiving_Time-HubCN_Pickup_Time</f>
        <v>4.002777778</v>
      </c>
      <c r="V1514" s="12">
        <f>Plan_HubVN_Receiving_Time-Plan_HubCN_Pickup_Time</f>
        <v>2.000694444</v>
      </c>
      <c r="W1514" s="4" t="s">
        <v>57</v>
      </c>
      <c r="X1514" s="13" t="str">
        <f>IF(LEFT(Khu_Vực,4)="Quận","Quận","Huyện")</f>
        <v>Quận</v>
      </c>
      <c r="Y1514" s="13" t="str">
        <f>IFS(Grossweight&lt;=1,"A",AND(1&lt;Grossweight,Grossweight&lt;=2),"B",AND(2&lt;Grossweight,Grossweight&lt;=3),"C",AND(3&lt;Grossweight,Grossweight&lt;=4),"D",Grossweight&gt;=4,"E")</f>
        <v>E</v>
      </c>
      <c r="Z151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70600</v>
      </c>
      <c r="AA151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51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41000</v>
      </c>
      <c r="AC1514" s="14">
        <f>IF(Carrier_2="ECLogistics",0.167,IF(Carrier_2="LogExpress",0.139,0.104))</f>
        <v>0.167</v>
      </c>
    </row>
    <row r="1515" ht="15.75" customHeight="1">
      <c r="A1515" s="15" t="s">
        <v>4306</v>
      </c>
      <c r="B1515" s="15" t="s">
        <v>4307</v>
      </c>
      <c r="C1515" s="15">
        <v>130160.0</v>
      </c>
      <c r="D1515" s="15" t="str">
        <f>HubVN_ID</f>
        <v>LECVNLB</v>
      </c>
      <c r="E1515" s="15">
        <v>5.0</v>
      </c>
      <c r="F1515" s="15">
        <v>4.1</v>
      </c>
      <c r="G1515" s="16" t="s">
        <v>4308</v>
      </c>
      <c r="H1515" s="15" t="s">
        <v>32</v>
      </c>
      <c r="I1515" s="17">
        <v>43500.0</v>
      </c>
      <c r="J1515" s="18">
        <v>44647.84097222222</v>
      </c>
      <c r="K1515" s="19">
        <v>44652.42847222222</v>
      </c>
      <c r="L1515" s="18">
        <v>44653.47152777778</v>
      </c>
      <c r="M1515" s="15"/>
      <c r="N1515" s="21" t="s">
        <v>33</v>
      </c>
      <c r="O1515" s="15">
        <v>0.0</v>
      </c>
      <c r="P1515" s="15" t="s">
        <v>40</v>
      </c>
      <c r="Q1515" s="22">
        <v>3.0</v>
      </c>
      <c r="R1515" s="23">
        <f>Enduser_Deliverytime-Order_Create_Time</f>
        <v>5.630555556</v>
      </c>
      <c r="S1515" s="23">
        <f>Enduser_Plan_Deliverytime-Order_Create_Time</f>
        <v>4.5875</v>
      </c>
      <c r="T1515" s="23">
        <f>Enduser_Deliverytime-HubVN_Pickup_Time</f>
        <v>0.1194444444</v>
      </c>
      <c r="U1515" s="24">
        <f>HubVN_Receiving_Time-HubCN_Pickup_Time</f>
        <v>2.00625</v>
      </c>
      <c r="V1515" s="24">
        <f>Plan_HubVN_Receiving_Time-Plan_HubCN_Pickup_Time</f>
        <v>2.004861111</v>
      </c>
      <c r="W1515" s="15" t="s">
        <v>124</v>
      </c>
      <c r="X1515" s="25" t="str">
        <f>IF(LEFT(Khu_Vực,4)="Quận","Quận","Huyện")</f>
        <v>Quận</v>
      </c>
      <c r="Y1515" s="25" t="str">
        <f>IFS(Grossweight&lt;=1,"A",AND(1&lt;Grossweight,Grossweight&lt;=2),"B",AND(2&lt;Grossweight,Grossweight&lt;=3),"C",AND(3&lt;Grossweight,Grossweight&lt;=4),"D",Grossweight&gt;=4,"E")</f>
        <v>E</v>
      </c>
      <c r="Z151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62750</v>
      </c>
      <c r="AA151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51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41000</v>
      </c>
      <c r="AC1515" s="26">
        <f>IF(Carrier_2="ECLogistics",0.167,IF(Carrier_2="LogExpress",0.139,0.104))</f>
        <v>0.167</v>
      </c>
    </row>
    <row r="1516" ht="15.75" customHeight="1">
      <c r="A1516" s="4" t="s">
        <v>4309</v>
      </c>
      <c r="B1516" s="4" t="s">
        <v>4310</v>
      </c>
      <c r="C1516" s="4">
        <v>130002.0</v>
      </c>
      <c r="D1516" s="4" t="str">
        <f>HubVN_ID</f>
        <v>LECVNLB</v>
      </c>
      <c r="E1516" s="4">
        <v>5.0</v>
      </c>
      <c r="F1516" s="4">
        <v>2.4</v>
      </c>
      <c r="G1516" s="5" t="s">
        <v>4311</v>
      </c>
      <c r="H1516" s="4" t="s">
        <v>32</v>
      </c>
      <c r="I1516" s="6">
        <v>17000.0</v>
      </c>
      <c r="J1516" s="7">
        <v>44648.34722222222</v>
      </c>
      <c r="K1516" s="8">
        <v>44653.677777777775</v>
      </c>
      <c r="L1516" s="7">
        <v>44654.75347222222</v>
      </c>
      <c r="M1516" s="4"/>
      <c r="N1516" s="9" t="s">
        <v>33</v>
      </c>
      <c r="O1516" s="4">
        <v>0.0</v>
      </c>
      <c r="P1516" s="4" t="s">
        <v>40</v>
      </c>
      <c r="Q1516" s="10">
        <v>2.0</v>
      </c>
      <c r="R1516" s="11">
        <f>Enduser_Deliverytime-Order_Create_Time</f>
        <v>6.40625</v>
      </c>
      <c r="S1516" s="11">
        <f>Enduser_Plan_Deliverytime-Order_Create_Time</f>
        <v>5.330555556</v>
      </c>
      <c r="T1516" s="11">
        <f>Enduser_Deliverytime-HubVN_Pickup_Time</f>
        <v>0.1444444444</v>
      </c>
      <c r="U1516" s="12">
        <f>HubVN_Receiving_Time-HubCN_Pickup_Time</f>
        <v>1.834722222</v>
      </c>
      <c r="V1516" s="12">
        <f>Plan_HubVN_Receiving_Time-Plan_HubCN_Pickup_Time</f>
        <v>3.001388889</v>
      </c>
      <c r="W1516" s="4" t="s">
        <v>97</v>
      </c>
      <c r="X1516" s="13" t="str">
        <f>IF(LEFT(Khu_Vực,4)="Quận","Quận","Huyện")</f>
        <v>Quận</v>
      </c>
      <c r="Y1516" s="13" t="str">
        <f>IFS(Grossweight&lt;=1,"A",AND(1&lt;Grossweight,Grossweight&lt;=2),"B",AND(2&lt;Grossweight,Grossweight&lt;=3),"C",AND(3&lt;Grossweight,Grossweight&lt;=4),"D",Grossweight&gt;=4,"E")</f>
        <v>C</v>
      </c>
      <c r="Z151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48000</v>
      </c>
      <c r="AA151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51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24000</v>
      </c>
      <c r="AC1516" s="14">
        <f>IF(Carrier_2="ECLogistics",0.167,IF(Carrier_2="LogExpress",0.139,0.104))</f>
        <v>0.167</v>
      </c>
    </row>
    <row r="1517" ht="15.75" customHeight="1">
      <c r="A1517" s="15" t="s">
        <v>4312</v>
      </c>
      <c r="B1517" s="15" t="s">
        <v>4313</v>
      </c>
      <c r="C1517" s="15">
        <v>130074.0</v>
      </c>
      <c r="D1517" s="15" t="str">
        <f>HubVN_ID</f>
        <v>LECVNHĐ</v>
      </c>
      <c r="E1517" s="15">
        <v>1.0</v>
      </c>
      <c r="F1517" s="15">
        <v>0.2</v>
      </c>
      <c r="G1517" s="16" t="s">
        <v>4314</v>
      </c>
      <c r="H1517" s="15" t="s">
        <v>32</v>
      </c>
      <c r="I1517" s="17">
        <v>71800.0</v>
      </c>
      <c r="J1517" s="18">
        <v>44648.90347222222</v>
      </c>
      <c r="K1517" s="19">
        <v>44653.67986111111</v>
      </c>
      <c r="L1517" s="18">
        <v>44654.61944444444</v>
      </c>
      <c r="M1517" s="15"/>
      <c r="N1517" s="21" t="s">
        <v>33</v>
      </c>
      <c r="O1517" s="15">
        <v>0.0</v>
      </c>
      <c r="P1517" s="15" t="s">
        <v>34</v>
      </c>
      <c r="Q1517" s="22">
        <v>3.0</v>
      </c>
      <c r="R1517" s="23">
        <f>Enduser_Deliverytime-Order_Create_Time</f>
        <v>5.715972222</v>
      </c>
      <c r="S1517" s="23">
        <f>Enduser_Plan_Deliverytime-Order_Create_Time</f>
        <v>4.776388889</v>
      </c>
      <c r="T1517" s="23">
        <f>Enduser_Deliverytime-HubVN_Pickup_Time</f>
        <v>0.2020833333</v>
      </c>
      <c r="U1517" s="24">
        <f>HubVN_Receiving_Time-HubCN_Pickup_Time</f>
        <v>4.00625</v>
      </c>
      <c r="V1517" s="24">
        <f>Plan_HubVN_Receiving_Time-Plan_HubCN_Pickup_Time</f>
        <v>3.005555556</v>
      </c>
      <c r="W1517" s="15" t="s">
        <v>45</v>
      </c>
      <c r="X1517" s="25" t="str">
        <f>IF(LEFT(Khu_Vực,4)="Quận","Quận","Huyện")</f>
        <v>Quận</v>
      </c>
      <c r="Y1517" s="25" t="str">
        <f>IFS(Grossweight&lt;=1,"A",AND(1&lt;Grossweight,Grossweight&lt;=2),"B",AND(2&lt;Grossweight,Grossweight&lt;=3),"C",AND(3&lt;Grossweight,Grossweight&lt;=4),"D",Grossweight&gt;=4,"E")</f>
        <v>A</v>
      </c>
      <c r="Z151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v>
      </c>
      <c r="AA1517"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51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v>
      </c>
      <c r="AC1517" s="26">
        <f>IF(Carrier_2="ECLogistics",0.167,IF(Carrier_2="LogExpress",0.139,0.104))</f>
        <v>0.139</v>
      </c>
    </row>
    <row r="1518" ht="15.75" customHeight="1">
      <c r="A1518" s="4" t="s">
        <v>4315</v>
      </c>
      <c r="B1518" s="4" t="s">
        <v>4316</v>
      </c>
      <c r="C1518" s="4">
        <v>130165.0</v>
      </c>
      <c r="D1518" s="4" t="str">
        <f>HubVN_ID</f>
        <v>LECVNLB</v>
      </c>
      <c r="E1518" s="4">
        <v>3.0</v>
      </c>
      <c r="F1518" s="4">
        <v>2.0</v>
      </c>
      <c r="G1518" s="5" t="s">
        <v>4317</v>
      </c>
      <c r="H1518" s="4" t="s">
        <v>32</v>
      </c>
      <c r="I1518" s="6">
        <v>153500.0</v>
      </c>
      <c r="J1518" s="7">
        <v>44649.33472222222</v>
      </c>
      <c r="K1518" s="8">
        <v>44654.67222222222</v>
      </c>
      <c r="L1518" s="7">
        <v>44655.71805555555</v>
      </c>
      <c r="M1518" s="4"/>
      <c r="N1518" s="9" t="s">
        <v>33</v>
      </c>
      <c r="O1518" s="4">
        <v>0.0</v>
      </c>
      <c r="P1518" s="4" t="s">
        <v>34</v>
      </c>
      <c r="Q1518" s="10">
        <v>2.0</v>
      </c>
      <c r="R1518" s="11">
        <f>Enduser_Deliverytime-Order_Create_Time</f>
        <v>6.383333333</v>
      </c>
      <c r="S1518" s="11">
        <f>Enduser_Plan_Deliverytime-Order_Create_Time</f>
        <v>5.3375</v>
      </c>
      <c r="T1518" s="11">
        <f>Enduser_Deliverytime-HubVN_Pickup_Time</f>
        <v>0.08125</v>
      </c>
      <c r="U1518" s="12">
        <f>HubVN_Receiving_Time-HubCN_Pickup_Time</f>
        <v>2.504861111</v>
      </c>
      <c r="V1518" s="12">
        <f>Plan_HubVN_Receiving_Time-Plan_HubCN_Pickup_Time</f>
        <v>3.505555556</v>
      </c>
      <c r="W1518" s="4" t="s">
        <v>124</v>
      </c>
      <c r="X1518" s="13" t="str">
        <f>IF(LEFT(Khu_Vực,4)="Quận","Quận","Huyện")</f>
        <v>Quận</v>
      </c>
      <c r="Y1518" s="13" t="str">
        <f>IFS(Grossweight&lt;=1,"A",AND(1&lt;Grossweight,Grossweight&lt;=2),"B",AND(2&lt;Grossweight,Grossweight&lt;=3),"C",AND(3&lt;Grossweight,Grossweight&lt;=4),"D",Grossweight&gt;=4,"E")</f>
        <v>B</v>
      </c>
      <c r="Z151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20000</v>
      </c>
      <c r="AA1518"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51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22000</v>
      </c>
      <c r="AC1518" s="14">
        <f>IF(Carrier_2="ECLogistics",0.167,IF(Carrier_2="LogExpress",0.139,0.104))</f>
        <v>0.104</v>
      </c>
    </row>
    <row r="1519" ht="15.75" customHeight="1">
      <c r="A1519" s="15" t="s">
        <v>4318</v>
      </c>
      <c r="B1519" s="15" t="s">
        <v>4319</v>
      </c>
      <c r="C1519" s="15">
        <v>130432.0</v>
      </c>
      <c r="D1519" s="15" t="str">
        <f>HubVN_ID</f>
        <v>LECVNLB</v>
      </c>
      <c r="E1519" s="15">
        <v>5.0</v>
      </c>
      <c r="F1519" s="15">
        <v>1.0</v>
      </c>
      <c r="G1519" s="16" t="s">
        <v>4320</v>
      </c>
      <c r="H1519" s="15" t="s">
        <v>32</v>
      </c>
      <c r="I1519" s="17">
        <v>116800.0</v>
      </c>
      <c r="J1519" s="18">
        <v>44649.84097222222</v>
      </c>
      <c r="K1519" s="19">
        <v>44654.708333333336</v>
      </c>
      <c r="L1519" s="18">
        <v>44655.71805555555</v>
      </c>
      <c r="M1519" s="15"/>
      <c r="N1519" s="21" t="s">
        <v>33</v>
      </c>
      <c r="O1519" s="15">
        <v>0.0</v>
      </c>
      <c r="P1519" s="15" t="s">
        <v>34</v>
      </c>
      <c r="Q1519" s="22">
        <v>3.0</v>
      </c>
      <c r="R1519" s="23">
        <f>Enduser_Deliverytime-Order_Create_Time</f>
        <v>5.877083333</v>
      </c>
      <c r="S1519" s="23">
        <f>Enduser_Plan_Deliverytime-Order_Create_Time</f>
        <v>4.867361111</v>
      </c>
      <c r="T1519" s="23">
        <f>Enduser_Deliverytime-HubVN_Pickup_Time</f>
        <v>0.08194444444</v>
      </c>
      <c r="U1519" s="24">
        <f>HubVN_Receiving_Time-HubCN_Pickup_Time</f>
        <v>3.00625</v>
      </c>
      <c r="V1519" s="24">
        <f>Plan_HubVN_Receiving_Time-Plan_HubCN_Pickup_Time</f>
        <v>1.503472222</v>
      </c>
      <c r="W1519" s="15" t="s">
        <v>787</v>
      </c>
      <c r="X1519" s="25" t="str">
        <f>IF(LEFT(Khu_Vực,4)="Quận","Quận","Huyện")</f>
        <v>Huyện</v>
      </c>
      <c r="Y1519" s="25" t="str">
        <f>IFS(Grossweight&lt;=1,"A",AND(1&lt;Grossweight,Grossweight&lt;=2),"B",AND(2&lt;Grossweight,Grossweight&lt;=3),"C",AND(3&lt;Grossweight,Grossweight&lt;=4),"D",Grossweight&gt;=4,"E")</f>
        <v>A</v>
      </c>
      <c r="Z151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10000</v>
      </c>
      <c r="AA151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51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10000</v>
      </c>
      <c r="AC1519" s="26">
        <f>IF(Carrier_2="ECLogistics",0.167,IF(Carrier_2="LogExpress",0.139,0.104))</f>
        <v>0.167</v>
      </c>
    </row>
    <row r="1520" ht="15.75" customHeight="1">
      <c r="A1520" s="4" t="s">
        <v>4321</v>
      </c>
      <c r="B1520" s="4" t="s">
        <v>1081</v>
      </c>
      <c r="C1520" s="4">
        <v>130417.0</v>
      </c>
      <c r="D1520" s="4" t="str">
        <f>HubVN_ID</f>
        <v>LECVNTL</v>
      </c>
      <c r="E1520" s="4">
        <v>3.0</v>
      </c>
      <c r="F1520" s="4">
        <v>1.0</v>
      </c>
      <c r="G1520" s="5" t="s">
        <v>4322</v>
      </c>
      <c r="H1520" s="4" t="s">
        <v>32</v>
      </c>
      <c r="I1520" s="6">
        <v>286600.0</v>
      </c>
      <c r="J1520" s="7">
        <v>44648.60486111111</v>
      </c>
      <c r="K1520" s="8">
        <v>44654.438888888886</v>
      </c>
      <c r="L1520" s="7">
        <v>44655.59166666667</v>
      </c>
      <c r="M1520" s="4"/>
      <c r="N1520" s="9" t="s">
        <v>33</v>
      </c>
      <c r="O1520" s="4">
        <v>0.0</v>
      </c>
      <c r="P1520" s="4" t="s">
        <v>34</v>
      </c>
      <c r="Q1520" s="10">
        <v>4.0</v>
      </c>
      <c r="R1520" s="11">
        <f>Enduser_Deliverytime-Order_Create_Time</f>
        <v>6.986805556</v>
      </c>
      <c r="S1520" s="11">
        <f>Enduser_Plan_Deliverytime-Order_Create_Time</f>
        <v>5.834027778</v>
      </c>
      <c r="T1520" s="11">
        <f>Enduser_Deliverytime-HubVN_Pickup_Time</f>
        <v>0.2041666667</v>
      </c>
      <c r="U1520" s="12">
        <f>HubVN_Receiving_Time-HubCN_Pickup_Time</f>
        <v>5.004166667</v>
      </c>
      <c r="V1520" s="12">
        <f>Plan_HubVN_Receiving_Time-Plan_HubCN_Pickup_Time</f>
        <v>2.001388889</v>
      </c>
      <c r="W1520" s="4" t="s">
        <v>622</v>
      </c>
      <c r="X1520" s="13" t="str">
        <f>IF(LEFT(Khu_Vực,4)="Quận","Quận","Huyện")</f>
        <v>Huyện</v>
      </c>
      <c r="Y1520" s="13" t="str">
        <f>IFS(Grossweight&lt;=1,"A",AND(1&lt;Grossweight,Grossweight&lt;=2),"B",AND(2&lt;Grossweight,Grossweight&lt;=3),"C",AND(3&lt;Grossweight,Grossweight&lt;=4),"D",Grossweight&gt;=4,"E")</f>
        <v>A</v>
      </c>
      <c r="Z152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10000</v>
      </c>
      <c r="AA152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52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10000</v>
      </c>
      <c r="AC1520" s="14">
        <f>IF(Carrier_2="ECLogistics",0.167,IF(Carrier_2="LogExpress",0.139,0.104))</f>
        <v>0.167</v>
      </c>
    </row>
    <row r="1521" ht="15.75" customHeight="1">
      <c r="A1521" s="15" t="s">
        <v>4323</v>
      </c>
      <c r="B1521" s="15" t="s">
        <v>4324</v>
      </c>
      <c r="C1521" s="15">
        <v>130332.0</v>
      </c>
      <c r="D1521" s="15" t="str">
        <f>HubVN_ID</f>
        <v>LECVNLB</v>
      </c>
      <c r="E1521" s="15">
        <v>3.0</v>
      </c>
      <c r="F1521" s="15">
        <v>1.9</v>
      </c>
      <c r="G1521" s="16" t="s">
        <v>4325</v>
      </c>
      <c r="H1521" s="15" t="s">
        <v>32</v>
      </c>
      <c r="I1521" s="17">
        <v>792000.0</v>
      </c>
      <c r="J1521" s="18">
        <v>44645.82430555556</v>
      </c>
      <c r="K1521" s="19">
        <v>44652.74375</v>
      </c>
      <c r="L1521" s="18">
        <v>44652.86319444444</v>
      </c>
      <c r="M1521" s="15"/>
      <c r="N1521" s="21" t="s">
        <v>33</v>
      </c>
      <c r="O1521" s="15">
        <v>0.0</v>
      </c>
      <c r="P1521" s="15" t="s">
        <v>34</v>
      </c>
      <c r="Q1521" s="22">
        <v>1.0</v>
      </c>
      <c r="R1521" s="23">
        <f>Enduser_Deliverytime-Order_Create_Time</f>
        <v>7.038888889</v>
      </c>
      <c r="S1521" s="23">
        <f>Enduser_Plan_Deliverytime-Order_Create_Time</f>
        <v>6.919444444</v>
      </c>
      <c r="T1521" s="23">
        <f>Enduser_Deliverytime-HubVN_Pickup_Time</f>
        <v>0.2458333333</v>
      </c>
      <c r="U1521" s="24">
        <f>HubVN_Receiving_Time-HubCN_Pickup_Time</f>
        <v>3.002083333</v>
      </c>
      <c r="V1521" s="24">
        <f>Plan_HubVN_Receiving_Time-Plan_HubCN_Pickup_Time</f>
        <v>3.002083333</v>
      </c>
      <c r="W1521" s="15" t="s">
        <v>787</v>
      </c>
      <c r="X1521" s="25" t="str">
        <f>IF(LEFT(Khu_Vực,4)="Quận","Quận","Huyện")</f>
        <v>Huyện</v>
      </c>
      <c r="Y1521" s="25" t="str">
        <f>IFS(Grossweight&lt;=1,"A",AND(1&lt;Grossweight,Grossweight&lt;=2),"B",AND(2&lt;Grossweight,Grossweight&lt;=3),"C",AND(3&lt;Grossweight,Grossweight&lt;=4),"D",Grossweight&gt;=4,"E")</f>
        <v>B</v>
      </c>
      <c r="Z152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19000</v>
      </c>
      <c r="AA152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52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19000</v>
      </c>
      <c r="AC1521" s="26">
        <f>IF(Carrier_2="ECLogistics",0.167,IF(Carrier_2="LogExpress",0.139,0.104))</f>
        <v>0.167</v>
      </c>
    </row>
    <row r="1522" ht="15.75" customHeight="1">
      <c r="A1522" s="4" t="s">
        <v>4326</v>
      </c>
      <c r="B1522" s="4" t="s">
        <v>4327</v>
      </c>
      <c r="C1522" s="4">
        <v>130444.0</v>
      </c>
      <c r="D1522" s="4" t="str">
        <f>HubVN_ID</f>
        <v>LECVNLB</v>
      </c>
      <c r="E1522" s="4">
        <v>3.0</v>
      </c>
      <c r="F1522" s="4">
        <v>3.5</v>
      </c>
      <c r="G1522" s="5" t="s">
        <v>4328</v>
      </c>
      <c r="H1522" s="4" t="s">
        <v>32</v>
      </c>
      <c r="I1522" s="6">
        <v>14400.0</v>
      </c>
      <c r="J1522" s="7">
        <v>44646.85486111111</v>
      </c>
      <c r="K1522" s="8">
        <v>44651.675</v>
      </c>
      <c r="L1522" s="7">
        <v>44652.63888888889</v>
      </c>
      <c r="M1522" s="4"/>
      <c r="N1522" s="9" t="s">
        <v>33</v>
      </c>
      <c r="O1522" s="4">
        <v>0.0</v>
      </c>
      <c r="P1522" s="4" t="s">
        <v>40</v>
      </c>
      <c r="Q1522" s="10">
        <v>3.0</v>
      </c>
      <c r="R1522" s="11">
        <f>Enduser_Deliverytime-Order_Create_Time</f>
        <v>5.784027778</v>
      </c>
      <c r="S1522" s="11">
        <f>Enduser_Plan_Deliverytime-Order_Create_Time</f>
        <v>4.820138889</v>
      </c>
      <c r="T1522" s="11">
        <f>Enduser_Deliverytime-HubVN_Pickup_Time</f>
        <v>0.08819444445</v>
      </c>
      <c r="U1522" s="12">
        <f>HubVN_Receiving_Time-HubCN_Pickup_Time</f>
        <v>3.004861111</v>
      </c>
      <c r="V1522" s="12">
        <f>Plan_HubVN_Receiving_Time-Plan_HubCN_Pickup_Time</f>
        <v>3.004861111</v>
      </c>
      <c r="W1522" s="4" t="s">
        <v>93</v>
      </c>
      <c r="X1522" s="13" t="str">
        <f>IF(LEFT(Khu_Vực,4)="Quận","Quận","Huyện")</f>
        <v>Quận</v>
      </c>
      <c r="Y1522" s="13" t="str">
        <f>IFS(Grossweight&lt;=1,"A",AND(1&lt;Grossweight,Grossweight&lt;=2),"B",AND(2&lt;Grossweight,Grossweight&lt;=3),"C",AND(3&lt;Grossweight,Grossweight&lt;=4),"D",Grossweight&gt;=4,"E")</f>
        <v>D</v>
      </c>
      <c r="Z152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61250</v>
      </c>
      <c r="AA1522"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52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35000</v>
      </c>
      <c r="AC1522" s="14">
        <f>IF(Carrier_2="ECLogistics",0.167,IF(Carrier_2="LogExpress",0.139,0.104))</f>
        <v>0.167</v>
      </c>
    </row>
    <row r="1523" ht="15.75" customHeight="1">
      <c r="A1523" s="15" t="s">
        <v>4329</v>
      </c>
      <c r="B1523" s="15" t="s">
        <v>4330</v>
      </c>
      <c r="C1523" s="15">
        <v>130442.0</v>
      </c>
      <c r="D1523" s="15" t="str">
        <f>HubVN_ID</f>
        <v>LECVNLB</v>
      </c>
      <c r="E1523" s="15">
        <v>4.0</v>
      </c>
      <c r="F1523" s="15">
        <v>1.3</v>
      </c>
      <c r="G1523" s="16" t="s">
        <v>1860</v>
      </c>
      <c r="H1523" s="15" t="s">
        <v>32</v>
      </c>
      <c r="I1523" s="17">
        <v>40500.0</v>
      </c>
      <c r="J1523" s="18">
        <v>44647.26527777778</v>
      </c>
      <c r="K1523" s="19">
        <v>44652.75555555556</v>
      </c>
      <c r="L1523" s="18">
        <v>44653.604166666664</v>
      </c>
      <c r="M1523" s="15"/>
      <c r="N1523" s="21" t="s">
        <v>33</v>
      </c>
      <c r="O1523" s="15">
        <v>0.0</v>
      </c>
      <c r="P1523" s="15" t="s">
        <v>34</v>
      </c>
      <c r="Q1523" s="22">
        <v>2.0</v>
      </c>
      <c r="R1523" s="23">
        <f>Enduser_Deliverytime-Order_Create_Time</f>
        <v>6.338888889</v>
      </c>
      <c r="S1523" s="23">
        <f>Enduser_Plan_Deliverytime-Order_Create_Time</f>
        <v>5.490277778</v>
      </c>
      <c r="T1523" s="23">
        <f>Enduser_Deliverytime-HubVN_Pickup_Time</f>
        <v>0.2034722222</v>
      </c>
      <c r="U1523" s="24">
        <f>HubVN_Receiving_Time-HubCN_Pickup_Time</f>
        <v>3.00625</v>
      </c>
      <c r="V1523" s="24">
        <f>Plan_HubVN_Receiving_Time-Plan_HubCN_Pickup_Time</f>
        <v>3.000694444</v>
      </c>
      <c r="W1523" s="15" t="s">
        <v>679</v>
      </c>
      <c r="X1523" s="25" t="str">
        <f>IF(LEFT(Khu_Vực,4)="Quận","Quận","Huyện")</f>
        <v>Huyện</v>
      </c>
      <c r="Y1523" s="25" t="str">
        <f>IFS(Grossweight&lt;=1,"A",AND(1&lt;Grossweight,Grossweight&lt;=2),"B",AND(2&lt;Grossweight,Grossweight&lt;=3),"C",AND(3&lt;Grossweight,Grossweight&lt;=4),"D",Grossweight&gt;=4,"E")</f>
        <v>B</v>
      </c>
      <c r="Z152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13000</v>
      </c>
      <c r="AA152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52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13000</v>
      </c>
      <c r="AC1523" s="26">
        <f>IF(Carrier_2="ECLogistics",0.167,IF(Carrier_2="LogExpress",0.139,0.104))</f>
        <v>0.167</v>
      </c>
    </row>
    <row r="1524" ht="15.75" customHeight="1">
      <c r="A1524" s="4" t="s">
        <v>4331</v>
      </c>
      <c r="B1524" s="4" t="s">
        <v>4332</v>
      </c>
      <c r="C1524" s="4">
        <v>130325.0</v>
      </c>
      <c r="D1524" s="4" t="str">
        <f>HubVN_ID</f>
        <v>LECVNLB</v>
      </c>
      <c r="E1524" s="4">
        <v>5.0</v>
      </c>
      <c r="F1524" s="4">
        <v>1.4</v>
      </c>
      <c r="G1524" s="5" t="s">
        <v>4333</v>
      </c>
      <c r="H1524" s="4" t="s">
        <v>53</v>
      </c>
      <c r="I1524" s="6">
        <v>0.0</v>
      </c>
      <c r="J1524" s="7">
        <v>44648.72777777778</v>
      </c>
      <c r="K1524" s="8">
        <v>44652.65138888889</v>
      </c>
      <c r="L1524" s="7">
        <v>44657.595138888886</v>
      </c>
      <c r="M1524" s="4"/>
      <c r="N1524" s="9" t="s">
        <v>33</v>
      </c>
      <c r="O1524" s="4">
        <v>0.0</v>
      </c>
      <c r="P1524" s="4" t="s">
        <v>34</v>
      </c>
      <c r="Q1524" s="10">
        <v>4.0</v>
      </c>
      <c r="R1524" s="11">
        <f>Enduser_Deliverytime-Order_Create_Time</f>
        <v>8.867361111</v>
      </c>
      <c r="S1524" s="11">
        <f>Enduser_Plan_Deliverytime-Order_Create_Time</f>
        <v>3.923611111</v>
      </c>
      <c r="T1524" s="11">
        <f>Enduser_Deliverytime-HubVN_Pickup_Time</f>
        <v>0.2020833333</v>
      </c>
      <c r="U1524" s="12">
        <f>HubVN_Receiving_Time-HubCN_Pickup_Time</f>
        <v>7.005555556</v>
      </c>
      <c r="V1524" s="12">
        <f>Plan_HubVN_Receiving_Time-Plan_HubCN_Pickup_Time</f>
        <v>2.003472222</v>
      </c>
      <c r="W1524" s="4" t="s">
        <v>124</v>
      </c>
      <c r="X1524" s="13" t="str">
        <f>IF(LEFT(Khu_Vực,4)="Quận","Quận","Huyện")</f>
        <v>Quận</v>
      </c>
      <c r="Y1524" s="13" t="str">
        <f>IFS(Grossweight&lt;=1,"A",AND(1&lt;Grossweight,Grossweight&lt;=2),"B",AND(2&lt;Grossweight,Grossweight&lt;=3),"C",AND(3&lt;Grossweight,Grossweight&lt;=4),"D",Grossweight&gt;=4,"E")</f>
        <v>B</v>
      </c>
      <c r="Z152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14000</v>
      </c>
      <c r="AA1524"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52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15400</v>
      </c>
      <c r="AC1524" s="14">
        <f>IF(Carrier_2="ECLogistics",0.167,IF(Carrier_2="LogExpress",0.139,0.104))</f>
        <v>0.104</v>
      </c>
    </row>
    <row r="1525" ht="15.75" customHeight="1">
      <c r="A1525" s="15" t="s">
        <v>4334</v>
      </c>
      <c r="B1525" s="15" t="s">
        <v>4335</v>
      </c>
      <c r="C1525" s="15">
        <v>130197.0</v>
      </c>
      <c r="D1525" s="15" t="str">
        <f>HubVN_ID</f>
        <v>LECVNLB</v>
      </c>
      <c r="E1525" s="15">
        <v>4.0</v>
      </c>
      <c r="F1525" s="15">
        <v>2.4</v>
      </c>
      <c r="G1525" s="16" t="s">
        <v>4336</v>
      </c>
      <c r="H1525" s="15" t="s">
        <v>32</v>
      </c>
      <c r="I1525" s="17">
        <v>92000.0</v>
      </c>
      <c r="J1525" s="18">
        <v>44645.947222222225</v>
      </c>
      <c r="K1525" s="19">
        <v>44652.481944444444</v>
      </c>
      <c r="L1525" s="18">
        <v>44652.856944444444</v>
      </c>
      <c r="M1525" s="15"/>
      <c r="N1525" s="21" t="s">
        <v>33</v>
      </c>
      <c r="O1525" s="15">
        <v>0.0</v>
      </c>
      <c r="P1525" s="15" t="s">
        <v>34</v>
      </c>
      <c r="Q1525" s="22">
        <v>2.0</v>
      </c>
      <c r="R1525" s="23">
        <f>Enduser_Deliverytime-Order_Create_Time</f>
        <v>6.909722222</v>
      </c>
      <c r="S1525" s="23">
        <f>Enduser_Plan_Deliverytime-Order_Create_Time</f>
        <v>6.534722222</v>
      </c>
      <c r="T1525" s="23">
        <f>Enduser_Deliverytime-HubVN_Pickup_Time</f>
        <v>0.2479166667</v>
      </c>
      <c r="U1525" s="24">
        <f>HubVN_Receiving_Time-HubCN_Pickup_Time</f>
        <v>2.501388889</v>
      </c>
      <c r="V1525" s="24">
        <f>Plan_HubVN_Receiving_Time-Plan_HubCN_Pickup_Time</f>
        <v>1.500694444</v>
      </c>
      <c r="W1525" s="15" t="s">
        <v>787</v>
      </c>
      <c r="X1525" s="25" t="str">
        <f>IF(LEFT(Khu_Vực,4)="Quận","Quận","Huyện")</f>
        <v>Huyện</v>
      </c>
      <c r="Y1525" s="25" t="str">
        <f>IFS(Grossweight&lt;=1,"A",AND(1&lt;Grossweight,Grossweight&lt;=2),"B",AND(2&lt;Grossweight,Grossweight&lt;=3),"C",AND(3&lt;Grossweight,Grossweight&lt;=4),"D",Grossweight&gt;=4,"E")</f>
        <v>C</v>
      </c>
      <c r="Z152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24000</v>
      </c>
      <c r="AA152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52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24000</v>
      </c>
      <c r="AC1525" s="26">
        <f>IF(Carrier_2="ECLogistics",0.167,IF(Carrier_2="LogExpress",0.139,0.104))</f>
        <v>0.167</v>
      </c>
    </row>
    <row r="1526" ht="15.75" customHeight="1">
      <c r="A1526" s="4" t="s">
        <v>4337</v>
      </c>
      <c r="B1526" s="4" t="s">
        <v>372</v>
      </c>
      <c r="C1526" s="4">
        <v>130415.0</v>
      </c>
      <c r="D1526" s="4" t="str">
        <f>HubVN_ID</f>
        <v>LECVNLB</v>
      </c>
      <c r="E1526" s="4">
        <v>2.0</v>
      </c>
      <c r="F1526" s="4">
        <v>4.0</v>
      </c>
      <c r="G1526" s="5" t="s">
        <v>4338</v>
      </c>
      <c r="H1526" s="4" t="s">
        <v>32</v>
      </c>
      <c r="I1526" s="6">
        <v>141600.0</v>
      </c>
      <c r="J1526" s="7">
        <v>44645.82847222222</v>
      </c>
      <c r="K1526" s="8">
        <v>44652.67569444444</v>
      </c>
      <c r="L1526" s="7">
        <v>44652.86388888889</v>
      </c>
      <c r="M1526" s="4"/>
      <c r="N1526" s="9" t="s">
        <v>33</v>
      </c>
      <c r="O1526" s="4">
        <v>0.0</v>
      </c>
      <c r="P1526" s="4" t="s">
        <v>34</v>
      </c>
      <c r="Q1526" s="10">
        <v>1.0</v>
      </c>
      <c r="R1526" s="11">
        <f>Enduser_Deliverytime-Order_Create_Time</f>
        <v>7.035416667</v>
      </c>
      <c r="S1526" s="11">
        <f>Enduser_Plan_Deliverytime-Order_Create_Time</f>
        <v>6.847222222</v>
      </c>
      <c r="T1526" s="11">
        <f>Enduser_Deliverytime-HubVN_Pickup_Time</f>
        <v>0.2458333333</v>
      </c>
      <c r="U1526" s="12">
        <f>HubVN_Receiving_Time-HubCN_Pickup_Time</f>
        <v>3.004166667</v>
      </c>
      <c r="V1526" s="12">
        <f>Plan_HubVN_Receiving_Time-Plan_HubCN_Pickup_Time</f>
        <v>3.501388889</v>
      </c>
      <c r="W1526" s="4" t="s">
        <v>124</v>
      </c>
      <c r="X1526" s="13" t="str">
        <f>IF(LEFT(Khu_Vực,4)="Quận","Quận","Huyện")</f>
        <v>Quận</v>
      </c>
      <c r="Y1526" s="13" t="str">
        <f>IFS(Grossweight&lt;=1,"A",AND(1&lt;Grossweight,Grossweight&lt;=2),"B",AND(2&lt;Grossweight,Grossweight&lt;=3),"C",AND(3&lt;Grossweight,Grossweight&lt;=4),"D",Grossweight&gt;=4,"E")</f>
        <v>D</v>
      </c>
      <c r="Z152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40000</v>
      </c>
      <c r="AA152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52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40000</v>
      </c>
      <c r="AC1526" s="14">
        <f>IF(Carrier_2="ECLogistics",0.167,IF(Carrier_2="LogExpress",0.139,0.104))</f>
        <v>0.167</v>
      </c>
    </row>
    <row r="1527" ht="15.75" customHeight="1">
      <c r="A1527" s="15" t="s">
        <v>4339</v>
      </c>
      <c r="B1527" s="15" t="s">
        <v>4340</v>
      </c>
      <c r="C1527" s="15">
        <v>130351.0</v>
      </c>
      <c r="D1527" s="15" t="str">
        <f>HubVN_ID</f>
        <v>LECVNLB</v>
      </c>
      <c r="E1527" s="15">
        <v>3.0</v>
      </c>
      <c r="F1527" s="15">
        <v>2.8</v>
      </c>
      <c r="G1527" s="16" t="s">
        <v>4341</v>
      </c>
      <c r="H1527" s="15" t="s">
        <v>32</v>
      </c>
      <c r="I1527" s="17">
        <v>299500.0</v>
      </c>
      <c r="J1527" s="18">
        <v>44645.12013888889</v>
      </c>
      <c r="K1527" s="19">
        <v>44651.40138888889</v>
      </c>
      <c r="L1527" s="18">
        <v>44652.61319444444</v>
      </c>
      <c r="M1527" s="15"/>
      <c r="N1527" s="21" t="s">
        <v>33</v>
      </c>
      <c r="O1527" s="15">
        <v>0.0</v>
      </c>
      <c r="P1527" s="15" t="s">
        <v>34</v>
      </c>
      <c r="Q1527" s="22">
        <v>3.0</v>
      </c>
      <c r="R1527" s="23">
        <f>Enduser_Deliverytime-Order_Create_Time</f>
        <v>7.493055556</v>
      </c>
      <c r="S1527" s="23">
        <f>Enduser_Plan_Deliverytime-Order_Create_Time</f>
        <v>6.28125</v>
      </c>
      <c r="T1527" s="23">
        <f>Enduser_Deliverytime-HubVN_Pickup_Time</f>
        <v>0.20625</v>
      </c>
      <c r="U1527" s="24">
        <f>HubVN_Receiving_Time-HubCN_Pickup_Time</f>
        <v>5.005555556</v>
      </c>
      <c r="V1527" s="24">
        <f>Plan_HubVN_Receiving_Time-Plan_HubCN_Pickup_Time</f>
        <v>3.505555556</v>
      </c>
      <c r="W1527" s="15" t="s">
        <v>124</v>
      </c>
      <c r="X1527" s="25" t="str">
        <f>IF(LEFT(Khu_Vực,4)="Quận","Quận","Huyện")</f>
        <v>Quận</v>
      </c>
      <c r="Y1527" s="25" t="str">
        <f>IFS(Grossweight&lt;=1,"A",AND(1&lt;Grossweight,Grossweight&lt;=2),"B",AND(2&lt;Grossweight,Grossweight&lt;=3),"C",AND(3&lt;Grossweight,Grossweight&lt;=4),"D",Grossweight&gt;=4,"E")</f>
        <v>C</v>
      </c>
      <c r="Z152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28000</v>
      </c>
      <c r="AA1527"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52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28000</v>
      </c>
      <c r="AC1527" s="26">
        <f>IF(Carrier_2="ECLogistics",0.167,IF(Carrier_2="LogExpress",0.139,0.104))</f>
        <v>0.167</v>
      </c>
    </row>
    <row r="1528" ht="15.75" customHeight="1">
      <c r="A1528" s="4" t="s">
        <v>4342</v>
      </c>
      <c r="B1528" s="4" t="s">
        <v>4343</v>
      </c>
      <c r="C1528" s="4">
        <v>130354.0</v>
      </c>
      <c r="D1528" s="4" t="str">
        <f>HubVN_ID</f>
        <v>LECVNLB</v>
      </c>
      <c r="E1528" s="4">
        <v>1.0</v>
      </c>
      <c r="F1528" s="4">
        <v>2.0</v>
      </c>
      <c r="G1528" s="5" t="s">
        <v>4344</v>
      </c>
      <c r="H1528" s="4" t="s">
        <v>32</v>
      </c>
      <c r="I1528" s="6">
        <v>91800.0</v>
      </c>
      <c r="J1528" s="7">
        <v>44648.83541666667</v>
      </c>
      <c r="K1528" s="8">
        <v>44653.433333333334</v>
      </c>
      <c r="L1528" s="7">
        <v>44653.8625</v>
      </c>
      <c r="M1528" s="4"/>
      <c r="N1528" s="9" t="s">
        <v>33</v>
      </c>
      <c r="O1528" s="4">
        <v>0.0</v>
      </c>
      <c r="P1528" s="4" t="s">
        <v>34</v>
      </c>
      <c r="Q1528" s="10">
        <v>3.0</v>
      </c>
      <c r="R1528" s="11">
        <f>Enduser_Deliverytime-Order_Create_Time</f>
        <v>5.027083333</v>
      </c>
      <c r="S1528" s="11">
        <f>Enduser_Plan_Deliverytime-Order_Create_Time</f>
        <v>4.597916667</v>
      </c>
      <c r="T1528" s="11">
        <f>Enduser_Deliverytime-HubVN_Pickup_Time</f>
        <v>0.2479166667</v>
      </c>
      <c r="U1528" s="12">
        <f>HubVN_Receiving_Time-HubCN_Pickup_Time</f>
        <v>4.001388889</v>
      </c>
      <c r="V1528" s="12">
        <f>Plan_HubVN_Receiving_Time-Plan_HubCN_Pickup_Time</f>
        <v>3.003472222</v>
      </c>
      <c r="W1528" s="4" t="s">
        <v>120</v>
      </c>
      <c r="X1528" s="13" t="str">
        <f>IF(LEFT(Khu_Vực,4)="Quận","Quận","Huyện")</f>
        <v>Quận</v>
      </c>
      <c r="Y1528" s="13" t="str">
        <f>IFS(Grossweight&lt;=1,"A",AND(1&lt;Grossweight,Grossweight&lt;=2),"B",AND(2&lt;Grossweight,Grossweight&lt;=3),"C",AND(3&lt;Grossweight,Grossweight&lt;=4),"D",Grossweight&gt;=4,"E")</f>
        <v>B</v>
      </c>
      <c r="Z152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20000</v>
      </c>
      <c r="AA1528"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52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22000</v>
      </c>
      <c r="AC1528" s="14">
        <f>IF(Carrier_2="ECLogistics",0.167,IF(Carrier_2="LogExpress",0.139,0.104))</f>
        <v>0.104</v>
      </c>
    </row>
    <row r="1529" ht="15.75" customHeight="1">
      <c r="A1529" s="15" t="s">
        <v>4345</v>
      </c>
      <c r="B1529" s="15" t="s">
        <v>4346</v>
      </c>
      <c r="C1529" s="15">
        <v>130329.0</v>
      </c>
      <c r="D1529" s="15" t="str">
        <f>HubVN_ID</f>
        <v>LECVNLB</v>
      </c>
      <c r="E1529" s="15">
        <v>2.0</v>
      </c>
      <c r="F1529" s="15">
        <v>0.3</v>
      </c>
      <c r="G1529" s="16" t="s">
        <v>4347</v>
      </c>
      <c r="H1529" s="15" t="s">
        <v>32</v>
      </c>
      <c r="I1529" s="17">
        <v>110100.0</v>
      </c>
      <c r="J1529" s="18">
        <v>44646.74097222222</v>
      </c>
      <c r="K1529" s="19">
        <v>44652.40902777778</v>
      </c>
      <c r="L1529" s="18">
        <v>44653.58194444444</v>
      </c>
      <c r="M1529" s="15"/>
      <c r="N1529" s="21" t="s">
        <v>33</v>
      </c>
      <c r="O1529" s="15">
        <v>0.0</v>
      </c>
      <c r="P1529" s="15" t="s">
        <v>34</v>
      </c>
      <c r="Q1529" s="22">
        <v>2.0</v>
      </c>
      <c r="R1529" s="23">
        <f>Enduser_Deliverytime-Order_Create_Time</f>
        <v>6.840972222</v>
      </c>
      <c r="S1529" s="23">
        <f>Enduser_Plan_Deliverytime-Order_Create_Time</f>
        <v>5.668055556</v>
      </c>
      <c r="T1529" s="23">
        <f>Enduser_Deliverytime-HubVN_Pickup_Time</f>
        <v>0.2027777778</v>
      </c>
      <c r="U1529" s="24">
        <f>HubVN_Receiving_Time-HubCN_Pickup_Time</f>
        <v>3.00625</v>
      </c>
      <c r="V1529" s="24">
        <f>Plan_HubVN_Receiving_Time-Plan_HubCN_Pickup_Time</f>
        <v>3.001388889</v>
      </c>
      <c r="W1529" s="15" t="s">
        <v>57</v>
      </c>
      <c r="X1529" s="25" t="str">
        <f>IF(LEFT(Khu_Vực,4)="Quận","Quận","Huyện")</f>
        <v>Quận</v>
      </c>
      <c r="Y1529" s="25" t="str">
        <f>IFS(Grossweight&lt;=1,"A",AND(1&lt;Grossweight,Grossweight&lt;=2),"B",AND(2&lt;Grossweight,Grossweight&lt;=3),"C",AND(3&lt;Grossweight,Grossweight&lt;=4),"D",Grossweight&gt;=4,"E")</f>
        <v>A</v>
      </c>
      <c r="Z152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3000</v>
      </c>
      <c r="AA1529"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52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6000</v>
      </c>
      <c r="AC1529" s="26">
        <f>IF(Carrier_2="ECLogistics",0.167,IF(Carrier_2="LogExpress",0.139,0.104))</f>
        <v>0.139</v>
      </c>
    </row>
    <row r="1530" ht="15.75" customHeight="1">
      <c r="A1530" s="4" t="s">
        <v>4348</v>
      </c>
      <c r="B1530" s="4" t="s">
        <v>418</v>
      </c>
      <c r="C1530" s="4">
        <v>130356.0</v>
      </c>
      <c r="D1530" s="4" t="str">
        <f>HubVN_ID</f>
        <v>LECVNTL</v>
      </c>
      <c r="E1530" s="4">
        <v>1.0</v>
      </c>
      <c r="F1530" s="4">
        <v>3.7</v>
      </c>
      <c r="G1530" s="5" t="s">
        <v>4349</v>
      </c>
      <c r="H1530" s="4" t="s">
        <v>53</v>
      </c>
      <c r="I1530" s="6">
        <v>0.0</v>
      </c>
      <c r="J1530" s="7">
        <v>44649.85625</v>
      </c>
      <c r="K1530" s="8">
        <v>44655.447222222225</v>
      </c>
      <c r="L1530" s="7">
        <v>44655.72361111111</v>
      </c>
      <c r="M1530" s="4"/>
      <c r="N1530" s="9" t="s">
        <v>33</v>
      </c>
      <c r="O1530" s="4">
        <v>0.0</v>
      </c>
      <c r="P1530" s="4" t="s">
        <v>34</v>
      </c>
      <c r="Q1530" s="10">
        <v>3.0</v>
      </c>
      <c r="R1530" s="11">
        <f>Enduser_Deliverytime-Order_Create_Time</f>
        <v>5.867361111</v>
      </c>
      <c r="S1530" s="11">
        <f>Enduser_Plan_Deliverytime-Order_Create_Time</f>
        <v>5.590972222</v>
      </c>
      <c r="T1530" s="11">
        <f>Enduser_Deliverytime-HubVN_Pickup_Time</f>
        <v>0.07847222222</v>
      </c>
      <c r="U1530" s="12">
        <f>HubVN_Receiving_Time-HubCN_Pickup_Time</f>
        <v>3.002777778</v>
      </c>
      <c r="V1530" s="12">
        <f>Plan_HubVN_Receiving_Time-Plan_HubCN_Pickup_Time</f>
        <v>2.003472222</v>
      </c>
      <c r="W1530" s="4" t="s">
        <v>622</v>
      </c>
      <c r="X1530" s="13" t="str">
        <f>IF(LEFT(Khu_Vực,4)="Quận","Quận","Huyện")</f>
        <v>Huyện</v>
      </c>
      <c r="Y1530" s="13" t="str">
        <f>IFS(Grossweight&lt;=1,"A",AND(1&lt;Grossweight,Grossweight&lt;=2),"B",AND(2&lt;Grossweight,Grossweight&lt;=3),"C",AND(3&lt;Grossweight,Grossweight&lt;=4),"D",Grossweight&gt;=4,"E")</f>
        <v>D</v>
      </c>
      <c r="Z153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37000</v>
      </c>
      <c r="AA153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53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37000</v>
      </c>
      <c r="AC1530" s="14">
        <f>IF(Carrier_2="ECLogistics",0.167,IF(Carrier_2="LogExpress",0.139,0.104))</f>
        <v>0.167</v>
      </c>
    </row>
    <row r="1531" ht="15.75" customHeight="1">
      <c r="A1531" s="15" t="s">
        <v>4350</v>
      </c>
      <c r="B1531" s="15" t="s">
        <v>4351</v>
      </c>
      <c r="C1531" s="15">
        <v>130362.0</v>
      </c>
      <c r="D1531" s="15" t="str">
        <f>HubVN_ID</f>
        <v>LECVNTL</v>
      </c>
      <c r="E1531" s="15">
        <v>1.0</v>
      </c>
      <c r="F1531" s="15">
        <v>2.0</v>
      </c>
      <c r="G1531" s="16" t="s">
        <v>4352</v>
      </c>
      <c r="H1531" s="15" t="s">
        <v>32</v>
      </c>
      <c r="I1531" s="17">
        <v>9000.0</v>
      </c>
      <c r="J1531" s="18">
        <v>44645.12986111111</v>
      </c>
      <c r="K1531" s="19">
        <v>44651.39861111111</v>
      </c>
      <c r="L1531" s="18">
        <v>44654.589583333334</v>
      </c>
      <c r="M1531" s="15"/>
      <c r="N1531" s="21" t="s">
        <v>33</v>
      </c>
      <c r="O1531" s="15">
        <v>0.0</v>
      </c>
      <c r="P1531" s="15" t="s">
        <v>34</v>
      </c>
      <c r="Q1531" s="22">
        <v>3.0</v>
      </c>
      <c r="R1531" s="23">
        <f>Enduser_Deliverytime-Order_Create_Time</f>
        <v>9.459722222</v>
      </c>
      <c r="S1531" s="23">
        <f>Enduser_Plan_Deliverytime-Order_Create_Time</f>
        <v>6.26875</v>
      </c>
      <c r="T1531" s="23">
        <f>Enduser_Deliverytime-HubVN_Pickup_Time</f>
        <v>0.2041666667</v>
      </c>
      <c r="U1531" s="24">
        <f>HubVN_Receiving_Time-HubCN_Pickup_Time</f>
        <v>7.000694444</v>
      </c>
      <c r="V1531" s="24">
        <f>Plan_HubVN_Receiving_Time-Plan_HubCN_Pickup_Time</f>
        <v>1.502777778</v>
      </c>
      <c r="W1531" s="15" t="s">
        <v>41</v>
      </c>
      <c r="X1531" s="25" t="str">
        <f>IF(LEFT(Khu_Vực,4)="Quận","Quận","Huyện")</f>
        <v>Huyện</v>
      </c>
      <c r="Y1531" s="25" t="str">
        <f>IFS(Grossweight&lt;=1,"A",AND(1&lt;Grossweight,Grossweight&lt;=2),"B",AND(2&lt;Grossweight,Grossweight&lt;=3),"C",AND(3&lt;Grossweight,Grossweight&lt;=4),"D",Grossweight&gt;=4,"E")</f>
        <v>B</v>
      </c>
      <c r="Z153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20000</v>
      </c>
      <c r="AA153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53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1531" s="26">
        <f>IF(Carrier_2="ECLogistics",0.167,IF(Carrier_2="LogExpress",0.139,0.104))</f>
        <v>0.167</v>
      </c>
    </row>
    <row r="1532" ht="15.75" customHeight="1">
      <c r="A1532" s="4" t="s">
        <v>4353</v>
      </c>
      <c r="B1532" s="4" t="s">
        <v>4354</v>
      </c>
      <c r="C1532" s="4">
        <v>130429.0</v>
      </c>
      <c r="D1532" s="4" t="str">
        <f>HubVN_ID</f>
        <v>LECVNHĐ</v>
      </c>
      <c r="E1532" s="4">
        <v>5.0</v>
      </c>
      <c r="F1532" s="4">
        <v>2.4</v>
      </c>
      <c r="G1532" s="5" t="s">
        <v>4355</v>
      </c>
      <c r="H1532" s="4" t="s">
        <v>32</v>
      </c>
      <c r="I1532" s="6">
        <v>173500.0</v>
      </c>
      <c r="J1532" s="7">
        <v>44648.62569444445</v>
      </c>
      <c r="K1532" s="8">
        <v>44654.42222222222</v>
      </c>
      <c r="L1532" s="7">
        <v>44655.48819444444</v>
      </c>
      <c r="M1532" s="4"/>
      <c r="N1532" s="9" t="s">
        <v>33</v>
      </c>
      <c r="O1532" s="4">
        <v>0.0</v>
      </c>
      <c r="P1532" s="4" t="s">
        <v>40</v>
      </c>
      <c r="Q1532" s="10">
        <v>4.0</v>
      </c>
      <c r="R1532" s="11">
        <f>Enduser_Deliverytime-Order_Create_Time</f>
        <v>6.8625</v>
      </c>
      <c r="S1532" s="11">
        <f>Enduser_Plan_Deliverytime-Order_Create_Time</f>
        <v>5.796527778</v>
      </c>
      <c r="T1532" s="11">
        <f>Enduser_Deliverytime-HubVN_Pickup_Time</f>
        <v>0.09861111111</v>
      </c>
      <c r="U1532" s="12">
        <f>HubVN_Receiving_Time-HubCN_Pickup_Time</f>
        <v>5.000694444</v>
      </c>
      <c r="V1532" s="12">
        <f>Plan_HubVN_Receiving_Time-Plan_HubCN_Pickup_Time</f>
        <v>2.004166667</v>
      </c>
      <c r="W1532" s="4" t="s">
        <v>45</v>
      </c>
      <c r="X1532" s="13" t="str">
        <f>IF(LEFT(Khu_Vực,4)="Quận","Quận","Huyện")</f>
        <v>Quận</v>
      </c>
      <c r="Y1532" s="13" t="str">
        <f>IFS(Grossweight&lt;=1,"A",AND(1&lt;Grossweight,Grossweight&lt;=2),"B",AND(2&lt;Grossweight,Grossweight&lt;=3),"C",AND(3&lt;Grossweight,Grossweight&lt;=4),"D",Grossweight&gt;=4,"E")</f>
        <v>C</v>
      </c>
      <c r="Z153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48000</v>
      </c>
      <c r="AA1532"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53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24000</v>
      </c>
      <c r="AC1532" s="14">
        <f>IF(Carrier_2="ECLogistics",0.167,IF(Carrier_2="LogExpress",0.139,0.104))</f>
        <v>0.167</v>
      </c>
    </row>
    <row r="1533" ht="15.75" customHeight="1">
      <c r="A1533" s="15" t="s">
        <v>4356</v>
      </c>
      <c r="B1533" s="15" t="s">
        <v>4357</v>
      </c>
      <c r="C1533" s="15">
        <v>130372.0</v>
      </c>
      <c r="D1533" s="15" t="str">
        <f>HubVN_ID</f>
        <v>LECVNTL</v>
      </c>
      <c r="E1533" s="15">
        <v>2.0</v>
      </c>
      <c r="F1533" s="15">
        <v>1.5</v>
      </c>
      <c r="G1533" s="16" t="s">
        <v>4358</v>
      </c>
      <c r="H1533" s="15" t="s">
        <v>32</v>
      </c>
      <c r="I1533" s="17">
        <v>210000.0</v>
      </c>
      <c r="J1533" s="18">
        <v>44648.79236111111</v>
      </c>
      <c r="K1533" s="19">
        <v>44655.63333333333</v>
      </c>
      <c r="L1533" s="18">
        <v>44655.72152777778</v>
      </c>
      <c r="M1533" s="15"/>
      <c r="N1533" s="21" t="s">
        <v>33</v>
      </c>
      <c r="O1533" s="15">
        <v>0.0</v>
      </c>
      <c r="P1533" s="15" t="s">
        <v>64</v>
      </c>
      <c r="Q1533" s="22">
        <v>2.0</v>
      </c>
      <c r="R1533" s="23">
        <f>Enduser_Deliverytime-Order_Create_Time</f>
        <v>6.929166667</v>
      </c>
      <c r="S1533" s="23">
        <f>Enduser_Plan_Deliverytime-Order_Create_Time</f>
        <v>6.840972222</v>
      </c>
      <c r="T1533" s="23">
        <f>Enduser_Deliverytime-HubVN_Pickup_Time</f>
        <v>0.11875</v>
      </c>
      <c r="U1533" s="24">
        <f>HubVN_Receiving_Time-HubCN_Pickup_Time</f>
        <v>3.002083333</v>
      </c>
      <c r="V1533" s="24">
        <f>Plan_HubVN_Receiving_Time-Plan_HubCN_Pickup_Time</f>
        <v>3.00625</v>
      </c>
      <c r="W1533" s="15" t="s">
        <v>49</v>
      </c>
      <c r="X1533" s="25" t="str">
        <f>IF(LEFT(Khu_Vực,4)="Quận","Quận","Huyện")</f>
        <v>Quận</v>
      </c>
      <c r="Y1533" s="25" t="str">
        <f>IFS(Grossweight&lt;=1,"A",AND(1&lt;Grossweight,Grossweight&lt;=2),"B",AND(2&lt;Grossweight,Grossweight&lt;=3),"C",AND(3&lt;Grossweight,Grossweight&lt;=4),"D",Grossweight&gt;=4,"E")</f>
        <v>B</v>
      </c>
      <c r="Z153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16500</v>
      </c>
      <c r="AA1533"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53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16500</v>
      </c>
      <c r="AC1533" s="26">
        <f>IF(Carrier_2="ECLogistics",0.167,IF(Carrier_2="LogExpress",0.139,0.104))</f>
        <v>0.104</v>
      </c>
    </row>
    <row r="1534" ht="15.75" customHeight="1">
      <c r="A1534" s="4" t="s">
        <v>4359</v>
      </c>
      <c r="B1534" s="4" t="s">
        <v>4360</v>
      </c>
      <c r="C1534" s="4">
        <v>130352.0</v>
      </c>
      <c r="D1534" s="4" t="str">
        <f>HubVN_ID</f>
        <v>LECVNLB</v>
      </c>
      <c r="E1534" s="4">
        <v>2.0</v>
      </c>
      <c r="F1534" s="4">
        <v>1.5</v>
      </c>
      <c r="G1534" s="5" t="s">
        <v>4361</v>
      </c>
      <c r="H1534" s="4" t="s">
        <v>32</v>
      </c>
      <c r="I1534" s="6">
        <v>102900.0</v>
      </c>
      <c r="J1534" s="7">
        <v>44649.85277777778</v>
      </c>
      <c r="K1534" s="8">
        <v>44654.665972222225</v>
      </c>
      <c r="L1534" s="7">
        <v>44655.808333333334</v>
      </c>
      <c r="M1534" s="4"/>
      <c r="N1534" s="9" t="s">
        <v>33</v>
      </c>
      <c r="O1534" s="4">
        <v>0.0</v>
      </c>
      <c r="P1534" s="4" t="s">
        <v>40</v>
      </c>
      <c r="Q1534" s="10">
        <v>3.0</v>
      </c>
      <c r="R1534" s="11">
        <f>Enduser_Deliverytime-Order_Create_Time</f>
        <v>5.955555556</v>
      </c>
      <c r="S1534" s="11">
        <f>Enduser_Plan_Deliverytime-Order_Create_Time</f>
        <v>4.813194444</v>
      </c>
      <c r="T1534" s="11">
        <f>Enduser_Deliverytime-HubVN_Pickup_Time</f>
        <v>0.1729166667</v>
      </c>
      <c r="U1534" s="12">
        <f>HubVN_Receiving_Time-HubCN_Pickup_Time</f>
        <v>3.005555556</v>
      </c>
      <c r="V1534" s="12">
        <f>Plan_HubVN_Receiving_Time-Plan_HubCN_Pickup_Time</f>
        <v>1.50625</v>
      </c>
      <c r="W1534" s="4" t="s">
        <v>120</v>
      </c>
      <c r="X1534" s="13" t="str">
        <f>IF(LEFT(Khu_Vực,4)="Quận","Quận","Huyện")</f>
        <v>Quận</v>
      </c>
      <c r="Y1534" s="13" t="str">
        <f>IFS(Grossweight&lt;=1,"A",AND(1&lt;Grossweight,Grossweight&lt;=2),"B",AND(2&lt;Grossweight,Grossweight&lt;=3),"C",AND(3&lt;Grossweight,Grossweight&lt;=4),"D",Grossweight&gt;=4,"E")</f>
        <v>B</v>
      </c>
      <c r="Z153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30000</v>
      </c>
      <c r="AA1534"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53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16500</v>
      </c>
      <c r="AC1534" s="14">
        <f>IF(Carrier_2="ECLogistics",0.167,IF(Carrier_2="LogExpress",0.139,0.104))</f>
        <v>0.104</v>
      </c>
    </row>
    <row r="1535" ht="15.75" customHeight="1">
      <c r="A1535" s="15" t="s">
        <v>4362</v>
      </c>
      <c r="B1535" s="15" t="s">
        <v>1621</v>
      </c>
      <c r="C1535" s="15">
        <v>130354.0</v>
      </c>
      <c r="D1535" s="15" t="str">
        <f>HubVN_ID</f>
        <v>LECVNLB</v>
      </c>
      <c r="E1535" s="15">
        <v>1.0</v>
      </c>
      <c r="F1535" s="15">
        <v>1.4</v>
      </c>
      <c r="G1535" s="16" t="s">
        <v>2500</v>
      </c>
      <c r="H1535" s="15" t="s">
        <v>32</v>
      </c>
      <c r="I1535" s="17">
        <v>21500.0</v>
      </c>
      <c r="J1535" s="18">
        <v>44646.645833333336</v>
      </c>
      <c r="K1535" s="19">
        <v>44654.785416666666</v>
      </c>
      <c r="L1535" s="18">
        <v>44654.74513888889</v>
      </c>
      <c r="M1535" s="15"/>
      <c r="N1535" s="21" t="s">
        <v>33</v>
      </c>
      <c r="O1535" s="15">
        <v>0.0</v>
      </c>
      <c r="P1535" s="15" t="s">
        <v>64</v>
      </c>
      <c r="Q1535" s="22">
        <v>1.0</v>
      </c>
      <c r="R1535" s="23">
        <f>Enduser_Deliverytime-Order_Create_Time</f>
        <v>8.099305556</v>
      </c>
      <c r="S1535" s="23">
        <f>Enduser_Plan_Deliverytime-Order_Create_Time</f>
        <v>8.139583333</v>
      </c>
      <c r="T1535" s="23">
        <f>Enduser_Deliverytime-HubVN_Pickup_Time</f>
        <v>0.1229166667</v>
      </c>
      <c r="U1535" s="24">
        <f>HubVN_Receiving_Time-HubCN_Pickup_Time</f>
        <v>3.504166667</v>
      </c>
      <c r="V1535" s="24">
        <f>Plan_HubVN_Receiving_Time-Plan_HubCN_Pickup_Time</f>
        <v>3.501388889</v>
      </c>
      <c r="W1535" s="15" t="s">
        <v>679</v>
      </c>
      <c r="X1535" s="25" t="str">
        <f>IF(LEFT(Khu_Vực,4)="Quận","Quận","Huyện")</f>
        <v>Huyện</v>
      </c>
      <c r="Y1535" s="25" t="str">
        <f>IFS(Grossweight&lt;=1,"A",AND(1&lt;Grossweight,Grossweight&lt;=2),"B",AND(2&lt;Grossweight,Grossweight&lt;=3),"C",AND(3&lt;Grossweight,Grossweight&lt;=4),"D",Grossweight&gt;=4,"E")</f>
        <v>B</v>
      </c>
      <c r="Z153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15400</v>
      </c>
      <c r="AA153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53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14000</v>
      </c>
      <c r="AC1535" s="26">
        <f>IF(Carrier_2="ECLogistics",0.167,IF(Carrier_2="LogExpress",0.139,0.104))</f>
        <v>0.167</v>
      </c>
    </row>
    <row r="1536" ht="15.75" customHeight="1">
      <c r="A1536" s="4" t="s">
        <v>4363</v>
      </c>
      <c r="B1536" s="4" t="s">
        <v>4364</v>
      </c>
      <c r="C1536" s="4">
        <v>130011.0</v>
      </c>
      <c r="D1536" s="4" t="str">
        <f>HubVN_ID</f>
        <v>LECVNLB</v>
      </c>
      <c r="E1536" s="4">
        <v>3.0</v>
      </c>
      <c r="F1536" s="4">
        <v>3.9</v>
      </c>
      <c r="G1536" s="5" t="s">
        <v>4365</v>
      </c>
      <c r="H1536" s="4" t="s">
        <v>32</v>
      </c>
      <c r="I1536" s="6">
        <v>126889.0</v>
      </c>
      <c r="J1536" s="7">
        <v>44648.316666666666</v>
      </c>
      <c r="K1536" s="8">
        <v>44653.68680555555</v>
      </c>
      <c r="L1536" s="7">
        <v>44653.70625</v>
      </c>
      <c r="M1536" s="4"/>
      <c r="N1536" s="9" t="s">
        <v>33</v>
      </c>
      <c r="O1536" s="4">
        <v>0.0</v>
      </c>
      <c r="P1536" s="4" t="s">
        <v>34</v>
      </c>
      <c r="Q1536" s="10">
        <v>3.0</v>
      </c>
      <c r="R1536" s="11">
        <f>Enduser_Deliverytime-Order_Create_Time</f>
        <v>5.389583333</v>
      </c>
      <c r="S1536" s="11">
        <f>Enduser_Plan_Deliverytime-Order_Create_Time</f>
        <v>5.370138889</v>
      </c>
      <c r="T1536" s="11">
        <f>Enduser_Deliverytime-HubVN_Pickup_Time</f>
        <v>0.07986111112</v>
      </c>
      <c r="U1536" s="12">
        <f>HubVN_Receiving_Time-HubCN_Pickup_Time</f>
        <v>3.504861111</v>
      </c>
      <c r="V1536" s="12">
        <f>Plan_HubVN_Receiving_Time-Plan_HubCN_Pickup_Time</f>
        <v>1.500694444</v>
      </c>
      <c r="W1536" s="4" t="s">
        <v>97</v>
      </c>
      <c r="X1536" s="13" t="str">
        <f>IF(LEFT(Khu_Vực,4)="Quận","Quận","Huyện")</f>
        <v>Quận</v>
      </c>
      <c r="Y1536" s="13" t="str">
        <f>IFS(Grossweight&lt;=1,"A",AND(1&lt;Grossweight,Grossweight&lt;=2),"B",AND(2&lt;Grossweight,Grossweight&lt;=3),"C",AND(3&lt;Grossweight,Grossweight&lt;=4),"D",Grossweight&gt;=4,"E")</f>
        <v>D</v>
      </c>
      <c r="Z153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39000</v>
      </c>
      <c r="AA153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53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39000</v>
      </c>
      <c r="AC1536" s="14">
        <f>IF(Carrier_2="ECLogistics",0.167,IF(Carrier_2="LogExpress",0.139,0.104))</f>
        <v>0.167</v>
      </c>
    </row>
    <row r="1537" ht="15.75" customHeight="1">
      <c r="A1537" s="15" t="s">
        <v>4366</v>
      </c>
      <c r="B1537" s="15" t="s">
        <v>2833</v>
      </c>
      <c r="C1537" s="15">
        <v>130393.0</v>
      </c>
      <c r="D1537" s="15" t="str">
        <f>HubVN_ID</f>
        <v>LECVNHĐ</v>
      </c>
      <c r="E1537" s="15">
        <v>5.0</v>
      </c>
      <c r="F1537" s="15">
        <v>2.4</v>
      </c>
      <c r="G1537" s="16" t="s">
        <v>4367</v>
      </c>
      <c r="H1537" s="15" t="s">
        <v>32</v>
      </c>
      <c r="I1537" s="17">
        <v>146000.0</v>
      </c>
      <c r="J1537" s="18">
        <v>44645.38263888889</v>
      </c>
      <c r="K1537" s="19">
        <v>44652.45277777778</v>
      </c>
      <c r="L1537" s="18">
        <v>44652.722916666666</v>
      </c>
      <c r="M1537" s="15"/>
      <c r="N1537" s="21" t="s">
        <v>33</v>
      </c>
      <c r="O1537" s="15">
        <v>0.0</v>
      </c>
      <c r="P1537" s="15" t="s">
        <v>34</v>
      </c>
      <c r="Q1537" s="22">
        <v>1.0</v>
      </c>
      <c r="R1537" s="23">
        <f>Enduser_Deliverytime-Order_Create_Time</f>
        <v>7.340277778</v>
      </c>
      <c r="S1537" s="23">
        <f>Enduser_Plan_Deliverytime-Order_Create_Time</f>
        <v>7.070138889</v>
      </c>
      <c r="T1537" s="23">
        <f>Enduser_Deliverytime-HubVN_Pickup_Time</f>
        <v>0.08125</v>
      </c>
      <c r="U1537" s="24">
        <f>HubVN_Receiving_Time-HubCN_Pickup_Time</f>
        <v>3.000694444</v>
      </c>
      <c r="V1537" s="24">
        <f>Plan_HubVN_Receiving_Time-Plan_HubCN_Pickup_Time</f>
        <v>1.500694444</v>
      </c>
      <c r="W1537" s="15" t="s">
        <v>45</v>
      </c>
      <c r="X1537" s="25" t="str">
        <f>IF(LEFT(Khu_Vực,4)="Quận","Quận","Huyện")</f>
        <v>Quận</v>
      </c>
      <c r="Y1537" s="25" t="str">
        <f>IFS(Grossweight&lt;=1,"A",AND(1&lt;Grossweight,Grossweight&lt;=2),"B",AND(2&lt;Grossweight,Grossweight&lt;=3),"C",AND(3&lt;Grossweight,Grossweight&lt;=4),"D",Grossweight&gt;=4,"E")</f>
        <v>C</v>
      </c>
      <c r="Z153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24000</v>
      </c>
      <c r="AA1537"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53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24000</v>
      </c>
      <c r="AC1537" s="26">
        <f>IF(Carrier_2="ECLogistics",0.167,IF(Carrier_2="LogExpress",0.139,0.104))</f>
        <v>0.167</v>
      </c>
    </row>
    <row r="1538" ht="15.75" customHeight="1">
      <c r="A1538" s="4" t="s">
        <v>4368</v>
      </c>
      <c r="B1538" s="4" t="s">
        <v>66</v>
      </c>
      <c r="C1538" s="4">
        <v>130042.0</v>
      </c>
      <c r="D1538" s="4" t="str">
        <f>HubVN_ID</f>
        <v>LECVNLB</v>
      </c>
      <c r="E1538" s="4">
        <v>1.0</v>
      </c>
      <c r="F1538" s="4">
        <v>3.4</v>
      </c>
      <c r="G1538" s="5" t="s">
        <v>4369</v>
      </c>
      <c r="H1538" s="4" t="s">
        <v>53</v>
      </c>
      <c r="I1538" s="6">
        <v>0.0</v>
      </c>
      <c r="J1538" s="7">
        <v>44647.84861111111</v>
      </c>
      <c r="K1538" s="8">
        <v>44652.532638888886</v>
      </c>
      <c r="L1538" s="7">
        <v>44653.59305555555</v>
      </c>
      <c r="M1538" s="4"/>
      <c r="N1538" s="9" t="s">
        <v>33</v>
      </c>
      <c r="O1538" s="4">
        <v>0.0</v>
      </c>
      <c r="P1538" s="4" t="s">
        <v>34</v>
      </c>
      <c r="Q1538" s="10">
        <v>3.0</v>
      </c>
      <c r="R1538" s="11">
        <f>Enduser_Deliverytime-Order_Create_Time</f>
        <v>5.744444444</v>
      </c>
      <c r="S1538" s="11">
        <f>Enduser_Plan_Deliverytime-Order_Create_Time</f>
        <v>4.684027778</v>
      </c>
      <c r="T1538" s="11">
        <f>Enduser_Deliverytime-HubVN_Pickup_Time</f>
        <v>0.2055555556</v>
      </c>
      <c r="U1538" s="12">
        <f>HubVN_Receiving_Time-HubCN_Pickup_Time</f>
        <v>2.001388889</v>
      </c>
      <c r="V1538" s="12">
        <f>Plan_HubVN_Receiving_Time-Plan_HubCN_Pickup_Time</f>
        <v>3.502083333</v>
      </c>
      <c r="W1538" s="4" t="s">
        <v>679</v>
      </c>
      <c r="X1538" s="13" t="str">
        <f>IF(LEFT(Khu_Vực,4)="Quận","Quận","Huyện")</f>
        <v>Huyện</v>
      </c>
      <c r="Y1538" s="13" t="str">
        <f>IFS(Grossweight&lt;=1,"A",AND(1&lt;Grossweight,Grossweight&lt;=2),"B",AND(2&lt;Grossweight,Grossweight&lt;=3),"C",AND(3&lt;Grossweight,Grossweight&lt;=4),"D",Grossweight&gt;=4,"E")</f>
        <v>D</v>
      </c>
      <c r="Z153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34000</v>
      </c>
      <c r="AA153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53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34000</v>
      </c>
      <c r="AC1538" s="14">
        <f>IF(Carrier_2="ECLogistics",0.167,IF(Carrier_2="LogExpress",0.139,0.104))</f>
        <v>0.167</v>
      </c>
    </row>
    <row r="1539" ht="15.75" customHeight="1">
      <c r="A1539" s="15" t="s">
        <v>4370</v>
      </c>
      <c r="B1539" s="15" t="s">
        <v>4371</v>
      </c>
      <c r="C1539" s="15">
        <v>130171.0</v>
      </c>
      <c r="D1539" s="15" t="str">
        <f>HubVN_ID</f>
        <v>LECVNLB</v>
      </c>
      <c r="E1539" s="15">
        <v>1.0</v>
      </c>
      <c r="F1539" s="15">
        <v>4.0</v>
      </c>
      <c r="G1539" s="16" t="s">
        <v>4372</v>
      </c>
      <c r="H1539" s="15" t="s">
        <v>32</v>
      </c>
      <c r="I1539" s="17">
        <v>232500.0</v>
      </c>
      <c r="J1539" s="18">
        <v>44645.854166666664</v>
      </c>
      <c r="K1539" s="19">
        <v>44652.513194444444</v>
      </c>
      <c r="L1539" s="18">
        <v>44652.725</v>
      </c>
      <c r="M1539" s="15"/>
      <c r="N1539" s="21" t="s">
        <v>33</v>
      </c>
      <c r="O1539" s="15">
        <v>0.0</v>
      </c>
      <c r="P1539" s="15" t="s">
        <v>34</v>
      </c>
      <c r="Q1539" s="22">
        <v>2.0</v>
      </c>
      <c r="R1539" s="23">
        <f>Enduser_Deliverytime-Order_Create_Time</f>
        <v>6.870833333</v>
      </c>
      <c r="S1539" s="23">
        <f>Enduser_Plan_Deliverytime-Order_Create_Time</f>
        <v>6.659027778</v>
      </c>
      <c r="T1539" s="23">
        <f>Enduser_Deliverytime-HubVN_Pickup_Time</f>
        <v>0.08125</v>
      </c>
      <c r="U1539" s="24">
        <f>HubVN_Receiving_Time-HubCN_Pickup_Time</f>
        <v>2.502083333</v>
      </c>
      <c r="V1539" s="24">
        <f>Plan_HubVN_Receiving_Time-Plan_HubCN_Pickup_Time</f>
        <v>3.504861111</v>
      </c>
      <c r="W1539" s="15" t="s">
        <v>679</v>
      </c>
      <c r="X1539" s="25" t="str">
        <f>IF(LEFT(Khu_Vực,4)="Quận","Quận","Huyện")</f>
        <v>Huyện</v>
      </c>
      <c r="Y1539" s="25" t="str">
        <f>IFS(Grossweight&lt;=1,"A",AND(1&lt;Grossweight,Grossweight&lt;=2),"B",AND(2&lt;Grossweight,Grossweight&lt;=3),"C",AND(3&lt;Grossweight,Grossweight&lt;=4),"D",Grossweight&gt;=4,"E")</f>
        <v>D</v>
      </c>
      <c r="Z153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40000</v>
      </c>
      <c r="AA153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53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40000</v>
      </c>
      <c r="AC1539" s="26">
        <f>IF(Carrier_2="ECLogistics",0.167,IF(Carrier_2="LogExpress",0.139,0.104))</f>
        <v>0.167</v>
      </c>
    </row>
    <row r="1540" ht="15.75" customHeight="1">
      <c r="A1540" s="4" t="s">
        <v>4373</v>
      </c>
      <c r="B1540" s="4" t="s">
        <v>3435</v>
      </c>
      <c r="C1540" s="4">
        <v>130384.0</v>
      </c>
      <c r="D1540" s="4" t="str">
        <f>HubVN_ID</f>
        <v>LECVNLB</v>
      </c>
      <c r="E1540" s="4">
        <v>5.0</v>
      </c>
      <c r="F1540" s="4">
        <v>1.7</v>
      </c>
      <c r="G1540" s="5" t="s">
        <v>4374</v>
      </c>
      <c r="H1540" s="4" t="s">
        <v>32</v>
      </c>
      <c r="I1540" s="6">
        <v>111500.0</v>
      </c>
      <c r="J1540" s="7">
        <v>44648.70416666667</v>
      </c>
      <c r="K1540" s="8">
        <v>44653.77291666667</v>
      </c>
      <c r="L1540" s="7">
        <v>44654.59652777778</v>
      </c>
      <c r="M1540" s="4"/>
      <c r="N1540" s="9" t="s">
        <v>33</v>
      </c>
      <c r="O1540" s="4">
        <v>0.0</v>
      </c>
      <c r="P1540" s="4" t="s">
        <v>34</v>
      </c>
      <c r="Q1540" s="10">
        <v>3.0</v>
      </c>
      <c r="R1540" s="11">
        <f>Enduser_Deliverytime-Order_Create_Time</f>
        <v>5.892361111</v>
      </c>
      <c r="S1540" s="11">
        <f>Enduser_Plan_Deliverytime-Order_Create_Time</f>
        <v>5.06875</v>
      </c>
      <c r="T1540" s="11">
        <f>Enduser_Deliverytime-HubVN_Pickup_Time</f>
        <v>0.2055555556</v>
      </c>
      <c r="U1540" s="12">
        <f>HubVN_Receiving_Time-HubCN_Pickup_Time</f>
        <v>4.002083333</v>
      </c>
      <c r="V1540" s="12">
        <f>Plan_HubVN_Receiving_Time-Plan_HubCN_Pickup_Time</f>
        <v>3.002083333</v>
      </c>
      <c r="W1540" s="4" t="s">
        <v>679</v>
      </c>
      <c r="X1540" s="13" t="str">
        <f>IF(LEFT(Khu_Vực,4)="Quận","Quận","Huyện")</f>
        <v>Huyện</v>
      </c>
      <c r="Y1540" s="13" t="str">
        <f>IFS(Grossweight&lt;=1,"A",AND(1&lt;Grossweight,Grossweight&lt;=2),"B",AND(2&lt;Grossweight,Grossweight&lt;=3),"C",AND(3&lt;Grossweight,Grossweight&lt;=4),"D",Grossweight&gt;=4,"E")</f>
        <v>B</v>
      </c>
      <c r="Z154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17000</v>
      </c>
      <c r="AA154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54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17000</v>
      </c>
      <c r="AC1540" s="14">
        <f>IF(Carrier_2="ECLogistics",0.167,IF(Carrier_2="LogExpress",0.139,0.104))</f>
        <v>0.167</v>
      </c>
    </row>
    <row r="1541" ht="15.75" customHeight="1">
      <c r="A1541" s="15" t="s">
        <v>4375</v>
      </c>
      <c r="B1541" s="15" t="s">
        <v>4376</v>
      </c>
      <c r="C1541" s="15">
        <v>130352.0</v>
      </c>
      <c r="D1541" s="15" t="str">
        <f>HubVN_ID</f>
        <v>LECVNLB</v>
      </c>
      <c r="E1541" s="15">
        <v>3.0</v>
      </c>
      <c r="F1541" s="15">
        <v>3.0</v>
      </c>
      <c r="G1541" s="16" t="s">
        <v>4377</v>
      </c>
      <c r="H1541" s="15" t="s">
        <v>53</v>
      </c>
      <c r="I1541" s="17">
        <v>0.0</v>
      </c>
      <c r="J1541" s="18">
        <v>44647.705555555556</v>
      </c>
      <c r="K1541" s="19">
        <v>44653.68402777778</v>
      </c>
      <c r="L1541" s="18">
        <v>44654.42847222222</v>
      </c>
      <c r="M1541" s="15"/>
      <c r="N1541" s="21" t="s">
        <v>33</v>
      </c>
      <c r="O1541" s="15">
        <v>0.0</v>
      </c>
      <c r="P1541" s="15" t="s">
        <v>64</v>
      </c>
      <c r="Q1541" s="22">
        <v>2.0</v>
      </c>
      <c r="R1541" s="23">
        <f>Enduser_Deliverytime-Order_Create_Time</f>
        <v>6.722916667</v>
      </c>
      <c r="S1541" s="23">
        <f>Enduser_Plan_Deliverytime-Order_Create_Time</f>
        <v>5.978472222</v>
      </c>
      <c r="T1541" s="23">
        <f>Enduser_Deliverytime-HubVN_Pickup_Time</f>
        <v>0.08194444444</v>
      </c>
      <c r="U1541" s="24">
        <f>HubVN_Receiving_Time-HubCN_Pickup_Time</f>
        <v>4.00625</v>
      </c>
      <c r="V1541" s="24">
        <f>Plan_HubVN_Receiving_Time-Plan_HubCN_Pickup_Time</f>
        <v>3.502083333</v>
      </c>
      <c r="W1541" s="15" t="s">
        <v>93</v>
      </c>
      <c r="X1541" s="25" t="str">
        <f>IF(LEFT(Khu_Vực,4)="Quận","Quận","Huyện")</f>
        <v>Quận</v>
      </c>
      <c r="Y1541" s="25" t="str">
        <f>IFS(Grossweight&lt;=1,"A",AND(1&lt;Grossweight,Grossweight&lt;=2),"B",AND(2&lt;Grossweight,Grossweight&lt;=3),"C",AND(3&lt;Grossweight,Grossweight&lt;=4),"D",Grossweight&gt;=4,"E")</f>
        <v>C</v>
      </c>
      <c r="Z154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64000</v>
      </c>
      <c r="AA154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54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30000</v>
      </c>
      <c r="AC1541" s="26">
        <f>IF(Carrier_2="ECLogistics",0.167,IF(Carrier_2="LogExpress",0.139,0.104))</f>
        <v>0.167</v>
      </c>
    </row>
    <row r="1542" ht="15.75" customHeight="1">
      <c r="A1542" s="4" t="s">
        <v>4378</v>
      </c>
      <c r="B1542" s="4" t="s">
        <v>402</v>
      </c>
      <c r="C1542" s="4">
        <v>130100.0</v>
      </c>
      <c r="D1542" s="4" t="str">
        <f>HubVN_ID</f>
        <v>LECVNHĐ</v>
      </c>
      <c r="E1542" s="4">
        <v>1.0</v>
      </c>
      <c r="F1542" s="4">
        <v>1.4</v>
      </c>
      <c r="G1542" s="5" t="s">
        <v>4379</v>
      </c>
      <c r="H1542" s="4" t="s">
        <v>32</v>
      </c>
      <c r="I1542" s="6">
        <v>79480.0</v>
      </c>
      <c r="J1542" s="7">
        <v>44648.30347222222</v>
      </c>
      <c r="K1542" s="8">
        <v>44653.68472222222</v>
      </c>
      <c r="L1542" s="7">
        <v>44653.71319444444</v>
      </c>
      <c r="M1542" s="4"/>
      <c r="N1542" s="9" t="s">
        <v>33</v>
      </c>
      <c r="O1542" s="4">
        <v>0.0</v>
      </c>
      <c r="P1542" s="4" t="s">
        <v>64</v>
      </c>
      <c r="Q1542" s="10">
        <v>3.0</v>
      </c>
      <c r="R1542" s="11">
        <f>Enduser_Deliverytime-Order_Create_Time</f>
        <v>5.409722222</v>
      </c>
      <c r="S1542" s="11">
        <f>Enduser_Plan_Deliverytime-Order_Create_Time</f>
        <v>5.38125</v>
      </c>
      <c r="T1542" s="11">
        <f>Enduser_Deliverytime-HubVN_Pickup_Time</f>
        <v>0.1194444444</v>
      </c>
      <c r="U1542" s="12">
        <f>HubVN_Receiving_Time-HubCN_Pickup_Time</f>
        <v>3.502777778</v>
      </c>
      <c r="V1542" s="12">
        <f>Plan_HubVN_Receiving_Time-Plan_HubCN_Pickup_Time</f>
        <v>3.504861111</v>
      </c>
      <c r="W1542" s="4" t="s">
        <v>137</v>
      </c>
      <c r="X1542" s="13" t="str">
        <f>IF(LEFT(Khu_Vực,4)="Quận","Quận","Huyện")</f>
        <v>Quận</v>
      </c>
      <c r="Y1542" s="13" t="str">
        <f>IFS(Grossweight&lt;=1,"A",AND(1&lt;Grossweight,Grossweight&lt;=2),"B",AND(2&lt;Grossweight,Grossweight&lt;=3),"C",AND(3&lt;Grossweight,Grossweight&lt;=4),"D",Grossweight&gt;=4,"E")</f>
        <v>B</v>
      </c>
      <c r="Z154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15400</v>
      </c>
      <c r="AA1542"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54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15400</v>
      </c>
      <c r="AC1542" s="14">
        <f>IF(Carrier_2="ECLogistics",0.167,IF(Carrier_2="LogExpress",0.139,0.104))</f>
        <v>0.104</v>
      </c>
    </row>
    <row r="1543" ht="15.75" customHeight="1">
      <c r="A1543" s="15" t="s">
        <v>4380</v>
      </c>
      <c r="B1543" s="15" t="s">
        <v>4381</v>
      </c>
      <c r="C1543" s="15">
        <v>130402.0</v>
      </c>
      <c r="D1543" s="15" t="str">
        <f>HubVN_ID</f>
        <v>LECVNLB</v>
      </c>
      <c r="E1543" s="15">
        <v>4.0</v>
      </c>
      <c r="F1543" s="15">
        <v>0.2</v>
      </c>
      <c r="G1543" s="16" t="s">
        <v>4382</v>
      </c>
      <c r="H1543" s="15" t="s">
        <v>32</v>
      </c>
      <c r="I1543" s="17">
        <v>507500.0</v>
      </c>
      <c r="J1543" s="18">
        <v>44645.82152777778</v>
      </c>
      <c r="K1543" s="19">
        <v>44652.41111111111</v>
      </c>
      <c r="L1543" s="18">
        <v>44652.71666666667</v>
      </c>
      <c r="M1543" s="15"/>
      <c r="N1543" s="21" t="s">
        <v>33</v>
      </c>
      <c r="O1543" s="15">
        <v>0.0</v>
      </c>
      <c r="P1543" s="15" t="s">
        <v>64</v>
      </c>
      <c r="Q1543" s="22">
        <v>2.0</v>
      </c>
      <c r="R1543" s="23">
        <f>Enduser_Deliverytime-Order_Create_Time</f>
        <v>6.895138889</v>
      </c>
      <c r="S1543" s="23">
        <f>Enduser_Plan_Deliverytime-Order_Create_Time</f>
        <v>6.589583333</v>
      </c>
      <c r="T1543" s="23">
        <f>Enduser_Deliverytime-HubVN_Pickup_Time</f>
        <v>0.1611111111</v>
      </c>
      <c r="U1543" s="24">
        <f>HubVN_Receiving_Time-HubCN_Pickup_Time</f>
        <v>3.001388889</v>
      </c>
      <c r="V1543" s="24">
        <f>Plan_HubVN_Receiving_Time-Plan_HubCN_Pickup_Time</f>
        <v>3.500694444</v>
      </c>
      <c r="W1543" s="15" t="s">
        <v>57</v>
      </c>
      <c r="X1543" s="25" t="str">
        <f>IF(LEFT(Khu_Vực,4)="Quận","Quận","Huyện")</f>
        <v>Quận</v>
      </c>
      <c r="Y1543" s="25" t="str">
        <f>IFS(Grossweight&lt;=1,"A",AND(1&lt;Grossweight,Grossweight&lt;=2),"B",AND(2&lt;Grossweight,Grossweight&lt;=3),"C",AND(3&lt;Grossweight,Grossweight&lt;=4),"D",Grossweight&gt;=4,"E")</f>
        <v>A</v>
      </c>
      <c r="Z154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2200</v>
      </c>
      <c r="AA1543"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54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v>
      </c>
      <c r="AC1543" s="26">
        <f>IF(Carrier_2="ECLogistics",0.167,IF(Carrier_2="LogExpress",0.139,0.104))</f>
        <v>0.139</v>
      </c>
    </row>
    <row r="1544" ht="15.75" customHeight="1">
      <c r="A1544" s="4" t="s">
        <v>4383</v>
      </c>
      <c r="B1544" s="4" t="s">
        <v>4384</v>
      </c>
      <c r="C1544" s="4">
        <v>130320.0</v>
      </c>
      <c r="D1544" s="4" t="str">
        <f>HubVN_ID</f>
        <v>LECVNLB</v>
      </c>
      <c r="E1544" s="4">
        <v>4.0</v>
      </c>
      <c r="F1544" s="4">
        <v>0.1</v>
      </c>
      <c r="G1544" s="5" t="s">
        <v>4385</v>
      </c>
      <c r="H1544" s="4" t="s">
        <v>53</v>
      </c>
      <c r="I1544" s="6">
        <v>0.0</v>
      </c>
      <c r="J1544" s="7">
        <v>44649.61666666667</v>
      </c>
      <c r="K1544" s="8">
        <v>44654.66736111111</v>
      </c>
      <c r="L1544" s="7">
        <v>44655.44652777778</v>
      </c>
      <c r="M1544" s="4"/>
      <c r="N1544" s="9" t="s">
        <v>33</v>
      </c>
      <c r="O1544" s="4">
        <v>0.0</v>
      </c>
      <c r="P1544" s="4" t="s">
        <v>64</v>
      </c>
      <c r="Q1544" s="10">
        <v>3.0</v>
      </c>
      <c r="R1544" s="11">
        <f>Enduser_Deliverytime-Order_Create_Time</f>
        <v>5.829861111</v>
      </c>
      <c r="S1544" s="11">
        <f>Enduser_Plan_Deliverytime-Order_Create_Time</f>
        <v>5.050694444</v>
      </c>
      <c r="T1544" s="11">
        <f>Enduser_Deliverytime-HubVN_Pickup_Time</f>
        <v>0.07708333334</v>
      </c>
      <c r="U1544" s="12">
        <f>HubVN_Receiving_Time-HubCN_Pickup_Time</f>
        <v>5.001388889</v>
      </c>
      <c r="V1544" s="12">
        <f>Plan_HubVN_Receiving_Time-Plan_HubCN_Pickup_Time</f>
        <v>3.504166667</v>
      </c>
      <c r="W1544" s="4" t="s">
        <v>93</v>
      </c>
      <c r="X1544" s="13" t="str">
        <f>IF(LEFT(Khu_Vực,4)="Quận","Quận","Huyện")</f>
        <v>Quận</v>
      </c>
      <c r="Y1544" s="13" t="str">
        <f>IFS(Grossweight&lt;=1,"A",AND(1&lt;Grossweight,Grossweight&lt;=2),"B",AND(2&lt;Grossweight,Grossweight&lt;=3),"C",AND(3&lt;Grossweight,Grossweight&lt;=4),"D",Grossweight&gt;=4,"E")</f>
        <v>A</v>
      </c>
      <c r="Z154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1100</v>
      </c>
      <c r="AA1544"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54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v>
      </c>
      <c r="AC1544" s="14">
        <f>IF(Carrier_2="ECLogistics",0.167,IF(Carrier_2="LogExpress",0.139,0.104))</f>
        <v>0.139</v>
      </c>
    </row>
    <row r="1545" ht="15.75" customHeight="1">
      <c r="A1545" s="15" t="s">
        <v>4386</v>
      </c>
      <c r="B1545" s="15" t="s">
        <v>4387</v>
      </c>
      <c r="C1545" s="15">
        <v>130448.0</v>
      </c>
      <c r="D1545" s="15" t="str">
        <f>HubVN_ID</f>
        <v>LECVNLB</v>
      </c>
      <c r="E1545" s="15">
        <v>4.0</v>
      </c>
      <c r="F1545" s="15">
        <v>1.0</v>
      </c>
      <c r="G1545" s="16" t="s">
        <v>4388</v>
      </c>
      <c r="H1545" s="15" t="s">
        <v>32</v>
      </c>
      <c r="I1545" s="17">
        <v>44000.0</v>
      </c>
      <c r="J1545" s="18">
        <v>44648.79236111111</v>
      </c>
      <c r="K1545" s="19">
        <v>44655.649305555555</v>
      </c>
      <c r="L1545" s="18">
        <v>44655.7625</v>
      </c>
      <c r="M1545" s="15"/>
      <c r="N1545" s="21" t="s">
        <v>33</v>
      </c>
      <c r="O1545" s="15">
        <v>0.0</v>
      </c>
      <c r="P1545" s="15" t="s">
        <v>40</v>
      </c>
      <c r="Q1545" s="22">
        <v>2.0</v>
      </c>
      <c r="R1545" s="23">
        <f>Enduser_Deliverytime-Order_Create_Time</f>
        <v>6.970138889</v>
      </c>
      <c r="S1545" s="23">
        <f>Enduser_Plan_Deliverytime-Order_Create_Time</f>
        <v>6.856944444</v>
      </c>
      <c r="T1545" s="23">
        <f>Enduser_Deliverytime-HubVN_Pickup_Time</f>
        <v>0.1486111111</v>
      </c>
      <c r="U1545" s="24">
        <f>HubVN_Receiving_Time-HubCN_Pickup_Time</f>
        <v>3.00625</v>
      </c>
      <c r="V1545" s="24">
        <f>Plan_HubVN_Receiving_Time-Plan_HubCN_Pickup_Time</f>
        <v>3.00625</v>
      </c>
      <c r="W1545" s="15" t="s">
        <v>124</v>
      </c>
      <c r="X1545" s="25" t="str">
        <f>IF(LEFT(Khu_Vực,4)="Quận","Quận","Huyện")</f>
        <v>Quận</v>
      </c>
      <c r="Y1545" s="25" t="str">
        <f>IFS(Grossweight&lt;=1,"A",AND(1&lt;Grossweight,Grossweight&lt;=2),"B",AND(2&lt;Grossweight,Grossweight&lt;=3),"C",AND(3&lt;Grossweight,Grossweight&lt;=4),"D",Grossweight&gt;=4,"E")</f>
        <v>A</v>
      </c>
      <c r="Z154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20000</v>
      </c>
      <c r="AA1545"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54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1545" s="26">
        <f>IF(Carrier_2="ECLogistics",0.167,IF(Carrier_2="LogExpress",0.139,0.104))</f>
        <v>0.139</v>
      </c>
    </row>
    <row r="1546" ht="15.75" customHeight="1">
      <c r="A1546" s="4" t="s">
        <v>4389</v>
      </c>
      <c r="B1546" s="4" t="s">
        <v>4390</v>
      </c>
      <c r="C1546" s="4">
        <v>130453.0</v>
      </c>
      <c r="D1546" s="4" t="str">
        <f>HubVN_ID</f>
        <v>LECVNHĐ</v>
      </c>
      <c r="E1546" s="4">
        <v>2.0</v>
      </c>
      <c r="F1546" s="4">
        <v>0.1</v>
      </c>
      <c r="G1546" s="5" t="s">
        <v>4391</v>
      </c>
      <c r="H1546" s="4" t="s">
        <v>32</v>
      </c>
      <c r="I1546" s="6">
        <v>161000.0</v>
      </c>
      <c r="J1546" s="7">
        <v>44646.74375</v>
      </c>
      <c r="K1546" s="8">
        <v>44652.70138888889</v>
      </c>
      <c r="L1546" s="7">
        <v>44653.42638888889</v>
      </c>
      <c r="M1546" s="4"/>
      <c r="N1546" s="9" t="s">
        <v>33</v>
      </c>
      <c r="O1546" s="4">
        <v>0.0</v>
      </c>
      <c r="P1546" s="4" t="s">
        <v>64</v>
      </c>
      <c r="Q1546" s="10">
        <v>2.0</v>
      </c>
      <c r="R1546" s="11">
        <f>Enduser_Deliverytime-Order_Create_Time</f>
        <v>6.682638889</v>
      </c>
      <c r="S1546" s="11">
        <f>Enduser_Plan_Deliverytime-Order_Create_Time</f>
        <v>5.957638889</v>
      </c>
      <c r="T1546" s="11">
        <f>Enduser_Deliverytime-HubVN_Pickup_Time</f>
        <v>0.08055555556</v>
      </c>
      <c r="U1546" s="12">
        <f>HubVN_Receiving_Time-HubCN_Pickup_Time</f>
        <v>3.005555556</v>
      </c>
      <c r="V1546" s="12">
        <f>Plan_HubVN_Receiving_Time-Plan_HubCN_Pickup_Time</f>
        <v>1.504166667</v>
      </c>
      <c r="W1546" s="4" t="s">
        <v>137</v>
      </c>
      <c r="X1546" s="13" t="str">
        <f>IF(LEFT(Khu_Vực,4)="Quận","Quận","Huyện")</f>
        <v>Quận</v>
      </c>
      <c r="Y1546" s="13" t="str">
        <f>IFS(Grossweight&lt;=1,"A",AND(1&lt;Grossweight,Grossweight&lt;=2),"B",AND(2&lt;Grossweight,Grossweight&lt;=3),"C",AND(3&lt;Grossweight,Grossweight&lt;=4),"D",Grossweight&gt;=4,"E")</f>
        <v>A</v>
      </c>
      <c r="Z154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1100</v>
      </c>
      <c r="AA1546"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54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v>
      </c>
      <c r="AC1546" s="14">
        <f>IF(Carrier_2="ECLogistics",0.167,IF(Carrier_2="LogExpress",0.139,0.104))</f>
        <v>0.139</v>
      </c>
    </row>
    <row r="1547" ht="15.75" customHeight="1">
      <c r="A1547" s="15" t="s">
        <v>4392</v>
      </c>
      <c r="B1547" s="15" t="s">
        <v>4393</v>
      </c>
      <c r="C1547" s="15">
        <v>130344.0</v>
      </c>
      <c r="D1547" s="15" t="str">
        <f>HubVN_ID</f>
        <v>LECVNLB</v>
      </c>
      <c r="E1547" s="15">
        <v>4.0</v>
      </c>
      <c r="F1547" s="15">
        <v>1.2</v>
      </c>
      <c r="G1547" s="16" t="s">
        <v>4394</v>
      </c>
      <c r="H1547" s="15" t="s">
        <v>32</v>
      </c>
      <c r="I1547" s="17">
        <v>160500.0</v>
      </c>
      <c r="J1547" s="18">
        <v>44648.70277777778</v>
      </c>
      <c r="K1547" s="19">
        <v>44654.67291666667</v>
      </c>
      <c r="L1547" s="18">
        <v>44654.80972222222</v>
      </c>
      <c r="M1547" s="15"/>
      <c r="N1547" s="21" t="s">
        <v>33</v>
      </c>
      <c r="O1547" s="15">
        <v>0.0</v>
      </c>
      <c r="P1547" s="15" t="s">
        <v>40</v>
      </c>
      <c r="Q1547" s="22">
        <v>2.0</v>
      </c>
      <c r="R1547" s="23">
        <f>Enduser_Deliverytime-Order_Create_Time</f>
        <v>6.106944444</v>
      </c>
      <c r="S1547" s="23">
        <f>Enduser_Plan_Deliverytime-Order_Create_Time</f>
        <v>5.970138889</v>
      </c>
      <c r="T1547" s="23">
        <f>Enduser_Deliverytime-HubVN_Pickup_Time</f>
        <v>0.1708333333</v>
      </c>
      <c r="U1547" s="24">
        <f>HubVN_Receiving_Time-HubCN_Pickup_Time</f>
        <v>3.503472222</v>
      </c>
      <c r="V1547" s="24">
        <f>Plan_HubVN_Receiving_Time-Plan_HubCN_Pickup_Time</f>
        <v>1.50625</v>
      </c>
      <c r="W1547" s="15" t="s">
        <v>57</v>
      </c>
      <c r="X1547" s="25" t="str">
        <f>IF(LEFT(Khu_Vực,4)="Quận","Quận","Huyện")</f>
        <v>Quận</v>
      </c>
      <c r="Y1547" s="25" t="str">
        <f>IFS(Grossweight&lt;=1,"A",AND(1&lt;Grossweight,Grossweight&lt;=2),"B",AND(2&lt;Grossweight,Grossweight&lt;=3),"C",AND(3&lt;Grossweight,Grossweight&lt;=4),"D",Grossweight&gt;=4,"E")</f>
        <v>B</v>
      </c>
      <c r="Z154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24000</v>
      </c>
      <c r="AA1547"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54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13200</v>
      </c>
      <c r="AC1547" s="26">
        <f>IF(Carrier_2="ECLogistics",0.167,IF(Carrier_2="LogExpress",0.139,0.104))</f>
        <v>0.104</v>
      </c>
    </row>
    <row r="1548" ht="15.75" customHeight="1">
      <c r="A1548" s="4" t="s">
        <v>4395</v>
      </c>
      <c r="B1548" s="4" t="s">
        <v>4396</v>
      </c>
      <c r="C1548" s="4">
        <v>130021.0</v>
      </c>
      <c r="D1548" s="4" t="str">
        <f>HubVN_ID</f>
        <v>LECVNLB</v>
      </c>
      <c r="E1548" s="4">
        <v>2.0</v>
      </c>
      <c r="F1548" s="4">
        <v>2.9</v>
      </c>
      <c r="G1548" s="5" t="s">
        <v>4397</v>
      </c>
      <c r="H1548" s="4" t="s">
        <v>32</v>
      </c>
      <c r="I1548" s="6">
        <v>35000.0</v>
      </c>
      <c r="J1548" s="7">
        <v>44645.84652777778</v>
      </c>
      <c r="K1548" s="8">
        <v>44651.67152777778</v>
      </c>
      <c r="L1548" s="7">
        <v>44652.72986111111</v>
      </c>
      <c r="M1548" s="4"/>
      <c r="N1548" s="9" t="s">
        <v>33</v>
      </c>
      <c r="O1548" s="4">
        <v>0.0</v>
      </c>
      <c r="P1548" s="4" t="s">
        <v>64</v>
      </c>
      <c r="Q1548" s="10">
        <v>2.0</v>
      </c>
      <c r="R1548" s="11">
        <f>Enduser_Deliverytime-Order_Create_Time</f>
        <v>6.883333333</v>
      </c>
      <c r="S1548" s="11">
        <f>Enduser_Plan_Deliverytime-Order_Create_Time</f>
        <v>5.825</v>
      </c>
      <c r="T1548" s="11">
        <f>Enduser_Deliverytime-HubVN_Pickup_Time</f>
        <v>0.1652777778</v>
      </c>
      <c r="U1548" s="12">
        <f>HubVN_Receiving_Time-HubCN_Pickup_Time</f>
        <v>2.502777778</v>
      </c>
      <c r="V1548" s="12">
        <f>Plan_HubVN_Receiving_Time-Plan_HubCN_Pickup_Time</f>
        <v>2.005555556</v>
      </c>
      <c r="W1548" s="4" t="s">
        <v>57</v>
      </c>
      <c r="X1548" s="13" t="str">
        <f>IF(LEFT(Khu_Vực,4)="Quận","Quận","Huyện")</f>
        <v>Quận</v>
      </c>
      <c r="Y1548" s="13" t="str">
        <f>IFS(Grossweight&lt;=1,"A",AND(1&lt;Grossweight,Grossweight&lt;=2),"B",AND(2&lt;Grossweight,Grossweight&lt;=3),"C",AND(3&lt;Grossweight,Grossweight&lt;=4),"D",Grossweight&gt;=4,"E")</f>
        <v>C</v>
      </c>
      <c r="Z154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63400</v>
      </c>
      <c r="AA154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54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29000</v>
      </c>
      <c r="AC1548" s="14">
        <f>IF(Carrier_2="ECLogistics",0.167,IF(Carrier_2="LogExpress",0.139,0.104))</f>
        <v>0.167</v>
      </c>
    </row>
    <row r="1549" ht="15.75" customHeight="1">
      <c r="A1549" s="15" t="s">
        <v>4398</v>
      </c>
      <c r="B1549" s="15" t="s">
        <v>1874</v>
      </c>
      <c r="C1549" s="15">
        <v>130325.0</v>
      </c>
      <c r="D1549" s="15" t="str">
        <f>HubVN_ID</f>
        <v>LECVNLB</v>
      </c>
      <c r="E1549" s="15">
        <v>4.0</v>
      </c>
      <c r="F1549" s="15">
        <v>1.2</v>
      </c>
      <c r="G1549" s="16" t="s">
        <v>4399</v>
      </c>
      <c r="H1549" s="15" t="s">
        <v>32</v>
      </c>
      <c r="I1549" s="17">
        <v>295000.0</v>
      </c>
      <c r="J1549" s="18">
        <v>44647.268055555556</v>
      </c>
      <c r="K1549" s="19">
        <v>44652.41805555556</v>
      </c>
      <c r="L1549" s="18">
        <v>44653.53611111111</v>
      </c>
      <c r="M1549" s="15"/>
      <c r="N1549" s="21" t="s">
        <v>33</v>
      </c>
      <c r="O1549" s="15">
        <v>0.0</v>
      </c>
      <c r="P1549" s="15" t="s">
        <v>34</v>
      </c>
      <c r="Q1549" s="22">
        <v>2.0</v>
      </c>
      <c r="R1549" s="23">
        <f>Enduser_Deliverytime-Order_Create_Time</f>
        <v>6.268055556</v>
      </c>
      <c r="S1549" s="23">
        <f>Enduser_Plan_Deliverytime-Order_Create_Time</f>
        <v>5.15</v>
      </c>
      <c r="T1549" s="23">
        <f>Enduser_Deliverytime-HubVN_Pickup_Time</f>
        <v>0.1652777778</v>
      </c>
      <c r="U1549" s="24">
        <f>HubVN_Receiving_Time-HubCN_Pickup_Time</f>
        <v>3.002083333</v>
      </c>
      <c r="V1549" s="24">
        <f>Plan_HubVN_Receiving_Time-Plan_HubCN_Pickup_Time</f>
        <v>3.50625</v>
      </c>
      <c r="W1549" s="15" t="s">
        <v>124</v>
      </c>
      <c r="X1549" s="25" t="str">
        <f>IF(LEFT(Khu_Vực,4)="Quận","Quận","Huyện")</f>
        <v>Quận</v>
      </c>
      <c r="Y1549" s="25" t="str">
        <f>IFS(Grossweight&lt;=1,"A",AND(1&lt;Grossweight,Grossweight&lt;=2),"B",AND(2&lt;Grossweight,Grossweight&lt;=3),"C",AND(3&lt;Grossweight,Grossweight&lt;=4),"D",Grossweight&gt;=4,"E")</f>
        <v>B</v>
      </c>
      <c r="Z154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12000</v>
      </c>
      <c r="AA1549"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54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13200</v>
      </c>
      <c r="AC1549" s="26">
        <f>IF(Carrier_2="ECLogistics",0.167,IF(Carrier_2="LogExpress",0.139,0.104))</f>
        <v>0.104</v>
      </c>
    </row>
    <row r="1550" ht="15.75" customHeight="1">
      <c r="A1550" s="4" t="s">
        <v>4400</v>
      </c>
      <c r="B1550" s="4" t="s">
        <v>4401</v>
      </c>
      <c r="C1550" s="4">
        <v>130458.0</v>
      </c>
      <c r="D1550" s="4" t="str">
        <f>HubVN_ID</f>
        <v>LECVNLB</v>
      </c>
      <c r="E1550" s="4">
        <v>1.0</v>
      </c>
      <c r="F1550" s="4">
        <v>1.1</v>
      </c>
      <c r="G1550" s="5" t="s">
        <v>4402</v>
      </c>
      <c r="H1550" s="4" t="s">
        <v>32</v>
      </c>
      <c r="I1550" s="6">
        <v>172000.0</v>
      </c>
      <c r="J1550" s="7">
        <v>44648.55416666667</v>
      </c>
      <c r="K1550" s="8">
        <v>44654.413194444445</v>
      </c>
      <c r="L1550" s="7">
        <v>44655.472916666666</v>
      </c>
      <c r="M1550" s="4"/>
      <c r="N1550" s="9" t="s">
        <v>33</v>
      </c>
      <c r="O1550" s="4">
        <v>0.0</v>
      </c>
      <c r="P1550" s="4" t="s">
        <v>40</v>
      </c>
      <c r="Q1550" s="10">
        <v>4.0</v>
      </c>
      <c r="R1550" s="11">
        <f>Enduser_Deliverytime-Order_Create_Time</f>
        <v>6.91875</v>
      </c>
      <c r="S1550" s="11">
        <f>Enduser_Plan_Deliverytime-Order_Create_Time</f>
        <v>5.859027778</v>
      </c>
      <c r="T1550" s="11">
        <f>Enduser_Deliverytime-HubVN_Pickup_Time</f>
        <v>0.1222222222</v>
      </c>
      <c r="U1550" s="12">
        <f>HubVN_Receiving_Time-HubCN_Pickup_Time</f>
        <v>5.005555556</v>
      </c>
      <c r="V1550" s="12">
        <f>Plan_HubVN_Receiving_Time-Plan_HubCN_Pickup_Time</f>
        <v>3.50625</v>
      </c>
      <c r="W1550" s="4" t="s">
        <v>93</v>
      </c>
      <c r="X1550" s="13" t="str">
        <f>IF(LEFT(Khu_Vực,4)="Quận","Quận","Huyện")</f>
        <v>Quận</v>
      </c>
      <c r="Y1550" s="13" t="str">
        <f>IFS(Grossweight&lt;=1,"A",AND(1&lt;Grossweight,Grossweight&lt;=2),"B",AND(2&lt;Grossweight,Grossweight&lt;=3),"C",AND(3&lt;Grossweight,Grossweight&lt;=4),"D",Grossweight&gt;=4,"E")</f>
        <v>B</v>
      </c>
      <c r="Z155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22000</v>
      </c>
      <c r="AA1550"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55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12100</v>
      </c>
      <c r="AC1550" s="14">
        <f>IF(Carrier_2="ECLogistics",0.167,IF(Carrier_2="LogExpress",0.139,0.104))</f>
        <v>0.104</v>
      </c>
    </row>
    <row r="1551" ht="15.75" customHeight="1">
      <c r="A1551" s="15" t="s">
        <v>4403</v>
      </c>
      <c r="B1551" s="15" t="s">
        <v>4404</v>
      </c>
      <c r="C1551" s="15">
        <v>130415.0</v>
      </c>
      <c r="D1551" s="15" t="str">
        <f>HubVN_ID</f>
        <v>LECVNLB</v>
      </c>
      <c r="E1551" s="15">
        <v>4.0</v>
      </c>
      <c r="F1551" s="15">
        <v>3.7</v>
      </c>
      <c r="G1551" s="16" t="s">
        <v>4405</v>
      </c>
      <c r="H1551" s="15" t="s">
        <v>32</v>
      </c>
      <c r="I1551" s="17">
        <v>172000.0</v>
      </c>
      <c r="J1551" s="18">
        <v>44647.8625</v>
      </c>
      <c r="K1551" s="19">
        <v>44653.402083333334</v>
      </c>
      <c r="L1551" s="18">
        <v>44653.7625</v>
      </c>
      <c r="M1551" s="15"/>
      <c r="N1551" s="21" t="s">
        <v>33</v>
      </c>
      <c r="O1551" s="15">
        <v>0.0</v>
      </c>
      <c r="P1551" s="15" t="s">
        <v>40</v>
      </c>
      <c r="Q1551" s="22">
        <v>3.0</v>
      </c>
      <c r="R1551" s="23">
        <f>Enduser_Deliverytime-Order_Create_Time</f>
        <v>5.9</v>
      </c>
      <c r="S1551" s="23">
        <f>Enduser_Plan_Deliverytime-Order_Create_Time</f>
        <v>5.539583333</v>
      </c>
      <c r="T1551" s="23">
        <f>Enduser_Deliverytime-HubVN_Pickup_Time</f>
        <v>0.14375</v>
      </c>
      <c r="U1551" s="24">
        <f>HubVN_Receiving_Time-HubCN_Pickup_Time</f>
        <v>4.003472222</v>
      </c>
      <c r="V1551" s="24">
        <f>Plan_HubVN_Receiving_Time-Plan_HubCN_Pickup_Time</f>
        <v>3.505555556</v>
      </c>
      <c r="W1551" s="15" t="s">
        <v>120</v>
      </c>
      <c r="X1551" s="25" t="str">
        <f>IF(LEFT(Khu_Vực,4)="Quận","Quận","Huyện")</f>
        <v>Quận</v>
      </c>
      <c r="Y1551" s="25" t="str">
        <f>IFS(Grossweight&lt;=1,"A",AND(1&lt;Grossweight,Grossweight&lt;=2),"B",AND(2&lt;Grossweight,Grossweight&lt;=3),"C",AND(3&lt;Grossweight,Grossweight&lt;=4),"D",Grossweight&gt;=4,"E")</f>
        <v>D</v>
      </c>
      <c r="Z155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61750</v>
      </c>
      <c r="AA155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55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37000</v>
      </c>
      <c r="AC1551" s="26">
        <f>IF(Carrier_2="ECLogistics",0.167,IF(Carrier_2="LogExpress",0.139,0.104))</f>
        <v>0.167</v>
      </c>
    </row>
    <row r="1552" ht="15.75" customHeight="1">
      <c r="A1552" s="4" t="s">
        <v>4406</v>
      </c>
      <c r="B1552" s="4" t="s">
        <v>4407</v>
      </c>
      <c r="C1552" s="4">
        <v>130344.0</v>
      </c>
      <c r="D1552" s="4" t="str">
        <f>HubVN_ID</f>
        <v>LECVNTL</v>
      </c>
      <c r="E1552" s="4">
        <v>5.0</v>
      </c>
      <c r="F1552" s="4">
        <v>3.9</v>
      </c>
      <c r="G1552" s="5" t="s">
        <v>4408</v>
      </c>
      <c r="H1552" s="4" t="s">
        <v>32</v>
      </c>
      <c r="I1552" s="6">
        <v>68000.0</v>
      </c>
      <c r="J1552" s="7">
        <v>44647.700694444444</v>
      </c>
      <c r="K1552" s="8">
        <v>44653.45694444444</v>
      </c>
      <c r="L1552" s="7">
        <v>44654.493055555555</v>
      </c>
      <c r="M1552" s="4"/>
      <c r="N1552" s="9" t="s">
        <v>33</v>
      </c>
      <c r="O1552" s="4">
        <v>0.0</v>
      </c>
      <c r="P1552" s="4" t="s">
        <v>40</v>
      </c>
      <c r="Q1552" s="10">
        <v>2.0</v>
      </c>
      <c r="R1552" s="11">
        <f>Enduser_Deliverytime-Order_Create_Time</f>
        <v>6.792361111</v>
      </c>
      <c r="S1552" s="11">
        <f>Enduser_Plan_Deliverytime-Order_Create_Time</f>
        <v>5.75625</v>
      </c>
      <c r="T1552" s="11">
        <f>Enduser_Deliverytime-HubVN_Pickup_Time</f>
        <v>0.1243055556</v>
      </c>
      <c r="U1552" s="12">
        <f>HubVN_Receiving_Time-HubCN_Pickup_Time</f>
        <v>4.00625</v>
      </c>
      <c r="V1552" s="12">
        <f>Plan_HubVN_Receiving_Time-Plan_HubCN_Pickup_Time</f>
        <v>3.002777778</v>
      </c>
      <c r="W1552" s="4" t="s">
        <v>622</v>
      </c>
      <c r="X1552" s="13" t="str">
        <f>IF(LEFT(Khu_Vực,4)="Quận","Quận","Huyện")</f>
        <v>Huyện</v>
      </c>
      <c r="Y1552" s="13" t="str">
        <f>IFS(Grossweight&lt;=1,"A",AND(1&lt;Grossweight,Grossweight&lt;=2),"B",AND(2&lt;Grossweight,Grossweight&lt;=3),"C",AND(3&lt;Grossweight,Grossweight&lt;=4),"D",Grossweight&gt;=4,"E")</f>
        <v>D</v>
      </c>
      <c r="Z155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80000</v>
      </c>
      <c r="AA1552"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55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39000</v>
      </c>
      <c r="AC1552" s="14">
        <f>IF(Carrier_2="ECLogistics",0.167,IF(Carrier_2="LogExpress",0.139,0.104))</f>
        <v>0.167</v>
      </c>
    </row>
    <row r="1553" ht="15.75" customHeight="1">
      <c r="A1553" s="15" t="s">
        <v>4409</v>
      </c>
      <c r="B1553" s="15" t="s">
        <v>4410</v>
      </c>
      <c r="C1553" s="15">
        <v>130160.0</v>
      </c>
      <c r="D1553" s="15" t="str">
        <f>HubVN_ID</f>
        <v>LECVNLB</v>
      </c>
      <c r="E1553" s="15">
        <v>3.0</v>
      </c>
      <c r="F1553" s="15">
        <v>2.8</v>
      </c>
      <c r="G1553" s="16" t="s">
        <v>4411</v>
      </c>
      <c r="H1553" s="15" t="s">
        <v>53</v>
      </c>
      <c r="I1553" s="17">
        <v>0.0</v>
      </c>
      <c r="J1553" s="18">
        <v>44644.67847222222</v>
      </c>
      <c r="K1553" s="19">
        <v>44651.74513888889</v>
      </c>
      <c r="L1553" s="18">
        <v>44652.493055555555</v>
      </c>
      <c r="M1553" s="15"/>
      <c r="N1553" s="21" t="s">
        <v>33</v>
      </c>
      <c r="O1553" s="15">
        <v>0.0</v>
      </c>
      <c r="P1553" s="15" t="s">
        <v>64</v>
      </c>
      <c r="Q1553" s="22">
        <v>1.0</v>
      </c>
      <c r="R1553" s="23">
        <f>Enduser_Deliverytime-Order_Create_Time</f>
        <v>7.814583333</v>
      </c>
      <c r="S1553" s="23">
        <f>Enduser_Plan_Deliverytime-Order_Create_Time</f>
        <v>7.066666667</v>
      </c>
      <c r="T1553" s="23">
        <f>Enduser_Deliverytime-HubVN_Pickup_Time</f>
        <v>0.1604166667</v>
      </c>
      <c r="U1553" s="24">
        <f>HubVN_Receiving_Time-HubCN_Pickup_Time</f>
        <v>3.00625</v>
      </c>
      <c r="V1553" s="24">
        <f>Plan_HubVN_Receiving_Time-Plan_HubCN_Pickup_Time</f>
        <v>2.003472222</v>
      </c>
      <c r="W1553" s="15" t="s">
        <v>787</v>
      </c>
      <c r="X1553" s="25" t="str">
        <f>IF(LEFT(Khu_Vực,4)="Quận","Quận","Huyện")</f>
        <v>Huyện</v>
      </c>
      <c r="Y1553" s="25" t="str">
        <f>IFS(Grossweight&lt;=1,"A",AND(1&lt;Grossweight,Grossweight&lt;=2),"B",AND(2&lt;Grossweight,Grossweight&lt;=3),"C",AND(3&lt;Grossweight,Grossweight&lt;=4),"D",Grossweight&gt;=4,"E")</f>
        <v>C</v>
      </c>
      <c r="Z155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62800</v>
      </c>
      <c r="AA155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55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28000</v>
      </c>
      <c r="AC1553" s="26">
        <f>IF(Carrier_2="ECLogistics",0.167,IF(Carrier_2="LogExpress",0.139,0.104))</f>
        <v>0.167</v>
      </c>
    </row>
    <row r="1554" ht="15.75" customHeight="1">
      <c r="A1554" s="4" t="s">
        <v>4412</v>
      </c>
      <c r="B1554" s="4" t="s">
        <v>4413</v>
      </c>
      <c r="C1554" s="4">
        <v>130395.0</v>
      </c>
      <c r="D1554" s="4" t="str">
        <f>HubVN_ID</f>
        <v>LECVNLB</v>
      </c>
      <c r="E1554" s="4">
        <v>5.0</v>
      </c>
      <c r="F1554" s="4">
        <v>0.1</v>
      </c>
      <c r="G1554" s="5" t="s">
        <v>4414</v>
      </c>
      <c r="H1554" s="4" t="s">
        <v>32</v>
      </c>
      <c r="I1554" s="6">
        <v>11297.0</v>
      </c>
      <c r="J1554" s="7">
        <v>44646.64444444444</v>
      </c>
      <c r="K1554" s="8">
        <v>44654.427777777775</v>
      </c>
      <c r="L1554" s="7">
        <v>44654.73819444444</v>
      </c>
      <c r="M1554" s="4"/>
      <c r="N1554" s="9" t="s">
        <v>33</v>
      </c>
      <c r="O1554" s="4">
        <v>0.0</v>
      </c>
      <c r="P1554" s="4" t="s">
        <v>34</v>
      </c>
      <c r="Q1554" s="10">
        <v>1.0</v>
      </c>
      <c r="R1554" s="11">
        <f>Enduser_Deliverytime-Order_Create_Time</f>
        <v>8.09375</v>
      </c>
      <c r="S1554" s="11">
        <f>Enduser_Plan_Deliverytime-Order_Create_Time</f>
        <v>7.783333333</v>
      </c>
      <c r="T1554" s="11">
        <f>Enduser_Deliverytime-HubVN_Pickup_Time</f>
        <v>0.07708333333</v>
      </c>
      <c r="U1554" s="12">
        <f>HubVN_Receiving_Time-HubCN_Pickup_Time</f>
        <v>3.501388889</v>
      </c>
      <c r="V1554" s="12">
        <f>Plan_HubVN_Receiving_Time-Plan_HubCN_Pickup_Time</f>
        <v>1.500694444</v>
      </c>
      <c r="W1554" s="4" t="s">
        <v>93</v>
      </c>
      <c r="X1554" s="13" t="str">
        <f>IF(LEFT(Khu_Vực,4)="Quận","Quận","Huyện")</f>
        <v>Quận</v>
      </c>
      <c r="Y1554" s="13" t="str">
        <f>IFS(Grossweight&lt;=1,"A",AND(1&lt;Grossweight,Grossweight&lt;=2),"B",AND(2&lt;Grossweight,Grossweight&lt;=3),"C",AND(3&lt;Grossweight,Grossweight&lt;=4),"D",Grossweight&gt;=4,"E")</f>
        <v>A</v>
      </c>
      <c r="Z155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800</v>
      </c>
      <c r="AA1554"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55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v>
      </c>
      <c r="AC1554" s="14">
        <f>IF(Carrier_2="ECLogistics",0.167,IF(Carrier_2="LogExpress",0.139,0.104))</f>
        <v>0.139</v>
      </c>
    </row>
    <row r="1555" ht="15.75" customHeight="1">
      <c r="A1555" s="15" t="s">
        <v>4415</v>
      </c>
      <c r="B1555" s="15" t="s">
        <v>965</v>
      </c>
      <c r="C1555" s="15">
        <v>130166.0</v>
      </c>
      <c r="D1555" s="15" t="str">
        <f>HubVN_ID</f>
        <v>LECVNLB</v>
      </c>
      <c r="E1555" s="15">
        <v>2.0</v>
      </c>
      <c r="F1555" s="15">
        <v>3.0</v>
      </c>
      <c r="G1555" s="16" t="s">
        <v>4416</v>
      </c>
      <c r="H1555" s="15" t="s">
        <v>53</v>
      </c>
      <c r="I1555" s="17">
        <v>0.0</v>
      </c>
      <c r="J1555" s="18">
        <v>44650.771527777775</v>
      </c>
      <c r="K1555" s="19">
        <v>44655.413194444445</v>
      </c>
      <c r="L1555" s="18">
        <v>44655.70694444444</v>
      </c>
      <c r="M1555" s="15"/>
      <c r="N1555" s="21" t="s">
        <v>33</v>
      </c>
      <c r="O1555" s="15">
        <v>0.0</v>
      </c>
      <c r="P1555" s="15" t="s">
        <v>64</v>
      </c>
      <c r="Q1555" s="22">
        <v>3.0</v>
      </c>
      <c r="R1555" s="23">
        <f>Enduser_Deliverytime-Order_Create_Time</f>
        <v>4.935416667</v>
      </c>
      <c r="S1555" s="23">
        <f>Enduser_Plan_Deliverytime-Order_Create_Time</f>
        <v>4.641666667</v>
      </c>
      <c r="T1555" s="23">
        <f>Enduser_Deliverytime-HubVN_Pickup_Time</f>
        <v>0.07777777778</v>
      </c>
      <c r="U1555" s="24">
        <f>HubVN_Receiving_Time-HubCN_Pickup_Time</f>
        <v>2.50625</v>
      </c>
      <c r="V1555" s="24">
        <f>Plan_HubVN_Receiving_Time-Plan_HubCN_Pickup_Time</f>
        <v>2.003472222</v>
      </c>
      <c r="W1555" s="15" t="s">
        <v>93</v>
      </c>
      <c r="X1555" s="25" t="str">
        <f>IF(LEFT(Khu_Vực,4)="Quận","Quận","Huyện")</f>
        <v>Quận</v>
      </c>
      <c r="Y1555" s="25" t="str">
        <f>IFS(Grossweight&lt;=1,"A",AND(1&lt;Grossweight,Grossweight&lt;=2),"B",AND(2&lt;Grossweight,Grossweight&lt;=3),"C",AND(3&lt;Grossweight,Grossweight&lt;=4),"D",Grossweight&gt;=4,"E")</f>
        <v>C</v>
      </c>
      <c r="Z155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64000</v>
      </c>
      <c r="AA155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55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30000</v>
      </c>
      <c r="AC1555" s="26">
        <f>IF(Carrier_2="ECLogistics",0.167,IF(Carrier_2="LogExpress",0.139,0.104))</f>
        <v>0.167</v>
      </c>
    </row>
    <row r="1556" ht="15.75" customHeight="1">
      <c r="A1556" s="4" t="s">
        <v>4417</v>
      </c>
      <c r="B1556" s="4" t="s">
        <v>4418</v>
      </c>
      <c r="C1556" s="4">
        <v>130018.0</v>
      </c>
      <c r="D1556" s="4" t="str">
        <f>HubVN_ID</f>
        <v>LECVNLB</v>
      </c>
      <c r="E1556" s="4">
        <v>4.0</v>
      </c>
      <c r="F1556" s="4">
        <v>2.0</v>
      </c>
      <c r="G1556" s="5" t="s">
        <v>4419</v>
      </c>
      <c r="H1556" s="4" t="s">
        <v>32</v>
      </c>
      <c r="I1556" s="6">
        <v>16100.0</v>
      </c>
      <c r="J1556" s="7">
        <v>44649.3375</v>
      </c>
      <c r="K1556" s="8">
        <v>44655.436111111114</v>
      </c>
      <c r="L1556" s="7">
        <v>44655.71388888889</v>
      </c>
      <c r="M1556" s="4"/>
      <c r="N1556" s="9" t="s">
        <v>33</v>
      </c>
      <c r="O1556" s="4">
        <v>0.0</v>
      </c>
      <c r="P1556" s="4" t="s">
        <v>64</v>
      </c>
      <c r="Q1556" s="10">
        <v>2.0</v>
      </c>
      <c r="R1556" s="11">
        <f>Enduser_Deliverytime-Order_Create_Time</f>
        <v>6.376388889</v>
      </c>
      <c r="S1556" s="11">
        <f>Enduser_Plan_Deliverytime-Order_Create_Time</f>
        <v>6.098611111</v>
      </c>
      <c r="T1556" s="11">
        <f>Enduser_Deliverytime-HubVN_Pickup_Time</f>
        <v>0.07986111111</v>
      </c>
      <c r="U1556" s="12">
        <f>HubVN_Receiving_Time-HubCN_Pickup_Time</f>
        <v>2.505555556</v>
      </c>
      <c r="V1556" s="12">
        <f>Plan_HubVN_Receiving_Time-Plan_HubCN_Pickup_Time</f>
        <v>3.502083333</v>
      </c>
      <c r="W1556" s="4" t="s">
        <v>93</v>
      </c>
      <c r="X1556" s="13" t="str">
        <f>IF(LEFT(Khu_Vực,4)="Quận","Quận","Huyện")</f>
        <v>Quận</v>
      </c>
      <c r="Y1556" s="13" t="str">
        <f>IFS(Grossweight&lt;=1,"A",AND(1&lt;Grossweight,Grossweight&lt;=2),"B",AND(2&lt;Grossweight,Grossweight&lt;=3),"C",AND(3&lt;Grossweight,Grossweight&lt;=4),"D",Grossweight&gt;=4,"E")</f>
        <v>B</v>
      </c>
      <c r="Z155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22000</v>
      </c>
      <c r="AA1556"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55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22000</v>
      </c>
      <c r="AC1556" s="14">
        <f>IF(Carrier_2="ECLogistics",0.167,IF(Carrier_2="LogExpress",0.139,0.104))</f>
        <v>0.104</v>
      </c>
    </row>
    <row r="1557" ht="15.75" customHeight="1">
      <c r="A1557" s="15" t="s">
        <v>4420</v>
      </c>
      <c r="B1557" s="15" t="s">
        <v>4421</v>
      </c>
      <c r="C1557" s="15">
        <v>130342.0</v>
      </c>
      <c r="D1557" s="15" t="str">
        <f>HubVN_ID</f>
        <v>LECVNHĐ</v>
      </c>
      <c r="E1557" s="15">
        <v>3.0</v>
      </c>
      <c r="F1557" s="15">
        <v>1.4</v>
      </c>
      <c r="G1557" s="16" t="s">
        <v>4422</v>
      </c>
      <c r="H1557" s="15" t="s">
        <v>32</v>
      </c>
      <c r="I1557" s="17">
        <v>96917.0</v>
      </c>
      <c r="J1557" s="18">
        <v>44647.263194444444</v>
      </c>
      <c r="K1557" s="19">
        <v>44652.42847222222</v>
      </c>
      <c r="L1557" s="18">
        <v>44653.45347222222</v>
      </c>
      <c r="M1557" s="15"/>
      <c r="N1557" s="21" t="s">
        <v>33</v>
      </c>
      <c r="O1557" s="15">
        <v>0.0</v>
      </c>
      <c r="P1557" s="15" t="s">
        <v>64</v>
      </c>
      <c r="Q1557" s="22">
        <v>2.0</v>
      </c>
      <c r="R1557" s="23">
        <f>Enduser_Deliverytime-Order_Create_Time</f>
        <v>6.190277778</v>
      </c>
      <c r="S1557" s="23">
        <f>Enduser_Plan_Deliverytime-Order_Create_Time</f>
        <v>5.165277778</v>
      </c>
      <c r="T1557" s="23">
        <f>Enduser_Deliverytime-HubVN_Pickup_Time</f>
        <v>0.08263888889</v>
      </c>
      <c r="U1557" s="24">
        <f>HubVN_Receiving_Time-HubCN_Pickup_Time</f>
        <v>3.003472222</v>
      </c>
      <c r="V1557" s="24">
        <f>Plan_HubVN_Receiving_Time-Plan_HubCN_Pickup_Time</f>
        <v>3.502083333</v>
      </c>
      <c r="W1557" s="15" t="s">
        <v>137</v>
      </c>
      <c r="X1557" s="25" t="str">
        <f>IF(LEFT(Khu_Vực,4)="Quận","Quận","Huyện")</f>
        <v>Quận</v>
      </c>
      <c r="Y1557" s="25" t="str">
        <f>IFS(Grossweight&lt;=1,"A",AND(1&lt;Grossweight,Grossweight&lt;=2),"B",AND(2&lt;Grossweight,Grossweight&lt;=3),"C",AND(3&lt;Grossweight,Grossweight&lt;=4),"D",Grossweight&gt;=4,"E")</f>
        <v>B</v>
      </c>
      <c r="Z155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15400</v>
      </c>
      <c r="AA1557"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55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15400</v>
      </c>
      <c r="AC1557" s="26">
        <f>IF(Carrier_2="ECLogistics",0.167,IF(Carrier_2="LogExpress",0.139,0.104))</f>
        <v>0.104</v>
      </c>
    </row>
    <row r="1558" ht="15.75" customHeight="1">
      <c r="A1558" s="4" t="s">
        <v>4423</v>
      </c>
      <c r="B1558" s="4" t="s">
        <v>442</v>
      </c>
      <c r="C1558" s="4">
        <v>130415.0</v>
      </c>
      <c r="D1558" s="4" t="str">
        <f>HubVN_ID</f>
        <v>LECVNLB</v>
      </c>
      <c r="E1558" s="4">
        <v>2.0</v>
      </c>
      <c r="F1558" s="4">
        <v>1.0</v>
      </c>
      <c r="G1558" s="5" t="s">
        <v>4424</v>
      </c>
      <c r="H1558" s="4" t="s">
        <v>32</v>
      </c>
      <c r="I1558" s="6">
        <v>32000.0</v>
      </c>
      <c r="J1558" s="7">
        <v>44647.70486111111</v>
      </c>
      <c r="K1558" s="8">
        <v>44652.65555555555</v>
      </c>
      <c r="L1558" s="7">
        <v>44653.48541666667</v>
      </c>
      <c r="M1558" s="4"/>
      <c r="N1558" s="9" t="s">
        <v>33</v>
      </c>
      <c r="O1558" s="4">
        <v>0.0</v>
      </c>
      <c r="P1558" s="4" t="s">
        <v>64</v>
      </c>
      <c r="Q1558" s="10">
        <v>3.0</v>
      </c>
      <c r="R1558" s="11">
        <f>Enduser_Deliverytime-Order_Create_Time</f>
        <v>5.780555556</v>
      </c>
      <c r="S1558" s="11">
        <f>Enduser_Plan_Deliverytime-Order_Create_Time</f>
        <v>4.950694444</v>
      </c>
      <c r="T1558" s="11">
        <f>Enduser_Deliverytime-HubVN_Pickup_Time</f>
        <v>0.1618055556</v>
      </c>
      <c r="U1558" s="12">
        <f>HubVN_Receiving_Time-HubCN_Pickup_Time</f>
        <v>3.002777778</v>
      </c>
      <c r="V1558" s="12">
        <f>Plan_HubVN_Receiving_Time-Plan_HubCN_Pickup_Time</f>
        <v>1.502777778</v>
      </c>
      <c r="W1558" s="4" t="s">
        <v>57</v>
      </c>
      <c r="X1558" s="13" t="str">
        <f>IF(LEFT(Khu_Vực,4)="Quận","Quận","Huyện")</f>
        <v>Quận</v>
      </c>
      <c r="Y1558" s="13" t="str">
        <f>IFS(Grossweight&lt;=1,"A",AND(1&lt;Grossweight,Grossweight&lt;=2),"B",AND(2&lt;Grossweight,Grossweight&lt;=3),"C",AND(3&lt;Grossweight,Grossweight&lt;=4),"D",Grossweight&gt;=4,"E")</f>
        <v>A</v>
      </c>
      <c r="Z155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11000</v>
      </c>
      <c r="AA1558"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55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1558" s="14">
        <f>IF(Carrier_2="ECLogistics",0.167,IF(Carrier_2="LogExpress",0.139,0.104))</f>
        <v>0.139</v>
      </c>
    </row>
    <row r="1559" ht="15.75" customHeight="1">
      <c r="A1559" s="15" t="s">
        <v>4425</v>
      </c>
      <c r="B1559" s="15" t="s">
        <v>4426</v>
      </c>
      <c r="C1559" s="15">
        <v>130355.0</v>
      </c>
      <c r="D1559" s="15" t="str">
        <f>HubVN_ID</f>
        <v>LECVNLB</v>
      </c>
      <c r="E1559" s="15">
        <v>5.0</v>
      </c>
      <c r="F1559" s="15">
        <v>1.1</v>
      </c>
      <c r="G1559" s="16" t="s">
        <v>4427</v>
      </c>
      <c r="H1559" s="15" t="s">
        <v>32</v>
      </c>
      <c r="I1559" s="17">
        <v>161700.0</v>
      </c>
      <c r="J1559" s="18">
        <v>44649.822222222225</v>
      </c>
      <c r="K1559" s="19">
        <v>44655.50833333333</v>
      </c>
      <c r="L1559" s="18">
        <v>44655.79652777778</v>
      </c>
      <c r="M1559" s="15"/>
      <c r="N1559" s="21" t="s">
        <v>33</v>
      </c>
      <c r="O1559" s="15">
        <v>0.0</v>
      </c>
      <c r="P1559" s="15" t="s">
        <v>40</v>
      </c>
      <c r="Q1559" s="22">
        <v>3.0</v>
      </c>
      <c r="R1559" s="23">
        <f>Enduser_Deliverytime-Order_Create_Time</f>
        <v>5.974305556</v>
      </c>
      <c r="S1559" s="23">
        <f>Enduser_Plan_Deliverytime-Order_Create_Time</f>
        <v>5.686111111</v>
      </c>
      <c r="T1559" s="23">
        <f>Enduser_Deliverytime-HubVN_Pickup_Time</f>
        <v>0.1708333333</v>
      </c>
      <c r="U1559" s="24">
        <f>HubVN_Receiving_Time-HubCN_Pickup_Time</f>
        <v>3.005555556</v>
      </c>
      <c r="V1559" s="24">
        <f>Plan_HubVN_Receiving_Time-Plan_HubCN_Pickup_Time</f>
        <v>3.004861111</v>
      </c>
      <c r="W1559" s="15" t="s">
        <v>679</v>
      </c>
      <c r="X1559" s="25" t="str">
        <f>IF(LEFT(Khu_Vực,4)="Quận","Quận","Huyện")</f>
        <v>Huyện</v>
      </c>
      <c r="Y1559" s="25" t="str">
        <f>IFS(Grossweight&lt;=1,"A",AND(1&lt;Grossweight,Grossweight&lt;=2),"B",AND(2&lt;Grossweight,Grossweight&lt;=3),"C",AND(3&lt;Grossweight,Grossweight&lt;=4),"D",Grossweight&gt;=4,"E")</f>
        <v>B</v>
      </c>
      <c r="Z155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27500</v>
      </c>
      <c r="AA155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55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11000</v>
      </c>
      <c r="AC1559" s="26">
        <f>IF(Carrier_2="ECLogistics",0.167,IF(Carrier_2="LogExpress",0.139,0.104))</f>
        <v>0.167</v>
      </c>
    </row>
    <row r="1560" ht="15.75" customHeight="1">
      <c r="A1560" s="4" t="s">
        <v>4428</v>
      </c>
      <c r="B1560" s="4" t="s">
        <v>4429</v>
      </c>
      <c r="C1560" s="4">
        <v>130337.0</v>
      </c>
      <c r="D1560" s="4" t="str">
        <f>HubVN_ID</f>
        <v>LECVNLB</v>
      </c>
      <c r="E1560" s="4">
        <v>1.0</v>
      </c>
      <c r="F1560" s="4">
        <v>4.8</v>
      </c>
      <c r="G1560" s="5" t="s">
        <v>4430</v>
      </c>
      <c r="H1560" s="4" t="s">
        <v>32</v>
      </c>
      <c r="I1560" s="6">
        <v>60500.0</v>
      </c>
      <c r="J1560" s="7">
        <v>44650.36597222222</v>
      </c>
      <c r="K1560" s="8">
        <v>44655.677083333336</v>
      </c>
      <c r="L1560" s="7">
        <v>44655.71319444444</v>
      </c>
      <c r="M1560" s="4"/>
      <c r="N1560" s="9" t="s">
        <v>33</v>
      </c>
      <c r="O1560" s="4">
        <v>0.0</v>
      </c>
      <c r="P1560" s="4" t="s">
        <v>64</v>
      </c>
      <c r="Q1560" s="10">
        <v>3.0</v>
      </c>
      <c r="R1560" s="11">
        <f>Enduser_Deliverytime-Order_Create_Time</f>
        <v>5.347222222</v>
      </c>
      <c r="S1560" s="11">
        <f>Enduser_Plan_Deliverytime-Order_Create_Time</f>
        <v>5.311111111</v>
      </c>
      <c r="T1560" s="11">
        <f>Enduser_Deliverytime-HubVN_Pickup_Time</f>
        <v>0.08125</v>
      </c>
      <c r="U1560" s="12">
        <f>HubVN_Receiving_Time-HubCN_Pickup_Time</f>
        <v>3.003472222</v>
      </c>
      <c r="V1560" s="12">
        <f>Plan_HubVN_Receiving_Time-Plan_HubCN_Pickup_Time</f>
        <v>1.502083333</v>
      </c>
      <c r="W1560" s="4" t="s">
        <v>120</v>
      </c>
      <c r="X1560" s="13" t="str">
        <f>IF(LEFT(Khu_Vực,4)="Quận","Quận","Huyện")</f>
        <v>Quận</v>
      </c>
      <c r="Y1560" s="13" t="str">
        <f>IFS(Grossweight&lt;=1,"A",AND(1&lt;Grossweight,Grossweight&lt;=2),"B",AND(2&lt;Grossweight,Grossweight&lt;=3),"C",AND(3&lt;Grossweight,Grossweight&lt;=4),"D",Grossweight&gt;=4,"E")</f>
        <v>E</v>
      </c>
      <c r="Z156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74800</v>
      </c>
      <c r="AA156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56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48000</v>
      </c>
      <c r="AC1560" s="14">
        <f>IF(Carrier_2="ECLogistics",0.167,IF(Carrier_2="LogExpress",0.139,0.104))</f>
        <v>0.167</v>
      </c>
    </row>
    <row r="1561" ht="15.75" customHeight="1">
      <c r="A1561" s="15" t="s">
        <v>4431</v>
      </c>
      <c r="B1561" s="15" t="s">
        <v>4432</v>
      </c>
      <c r="C1561" s="15">
        <v>130206.0</v>
      </c>
      <c r="D1561" s="15" t="str">
        <f>HubVN_ID</f>
        <v>LECVNTL</v>
      </c>
      <c r="E1561" s="15">
        <v>3.0</v>
      </c>
      <c r="F1561" s="15">
        <v>1.1</v>
      </c>
      <c r="G1561" s="16" t="s">
        <v>4433</v>
      </c>
      <c r="H1561" s="15" t="s">
        <v>32</v>
      </c>
      <c r="I1561" s="17">
        <v>16000.0</v>
      </c>
      <c r="J1561" s="18">
        <v>44649.84027777778</v>
      </c>
      <c r="K1561" s="19">
        <v>44654.64791666667</v>
      </c>
      <c r="L1561" s="18">
        <v>44655.74722222222</v>
      </c>
      <c r="M1561" s="15"/>
      <c r="N1561" s="21" t="s">
        <v>33</v>
      </c>
      <c r="O1561" s="15">
        <v>0.0</v>
      </c>
      <c r="P1561" s="15" t="s">
        <v>64</v>
      </c>
      <c r="Q1561" s="22">
        <v>3.0</v>
      </c>
      <c r="R1561" s="23">
        <f>Enduser_Deliverytime-Order_Create_Time</f>
        <v>5.906944444</v>
      </c>
      <c r="S1561" s="23">
        <f>Enduser_Plan_Deliverytime-Order_Create_Time</f>
        <v>4.807638889</v>
      </c>
      <c r="T1561" s="23">
        <f>Enduser_Deliverytime-HubVN_Pickup_Time</f>
        <v>0.1236111111</v>
      </c>
      <c r="U1561" s="24">
        <f>HubVN_Receiving_Time-HubCN_Pickup_Time</f>
        <v>3.004166667</v>
      </c>
      <c r="V1561" s="24">
        <f>Plan_HubVN_Receiving_Time-Plan_HubCN_Pickup_Time</f>
        <v>3.004166667</v>
      </c>
      <c r="W1561" s="15" t="s">
        <v>41</v>
      </c>
      <c r="X1561" s="25" t="str">
        <f>IF(LEFT(Khu_Vực,4)="Quận","Quận","Huyện")</f>
        <v>Huyện</v>
      </c>
      <c r="Y1561" s="25" t="str">
        <f>IFS(Grossweight&lt;=1,"A",AND(1&lt;Grossweight,Grossweight&lt;=2),"B",AND(2&lt;Grossweight,Grossweight&lt;=3),"C",AND(3&lt;Grossweight,Grossweight&lt;=4),"D",Grossweight&gt;=4,"E")</f>
        <v>B</v>
      </c>
      <c r="Z156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12100</v>
      </c>
      <c r="AA156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56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11000</v>
      </c>
      <c r="AC1561" s="26">
        <f>IF(Carrier_2="ECLogistics",0.167,IF(Carrier_2="LogExpress",0.139,0.104))</f>
        <v>0.167</v>
      </c>
    </row>
    <row r="1562" ht="15.75" customHeight="1">
      <c r="A1562" s="4" t="s">
        <v>4434</v>
      </c>
      <c r="B1562" s="4" t="s">
        <v>4435</v>
      </c>
      <c r="C1562" s="4">
        <v>130351.0</v>
      </c>
      <c r="D1562" s="4" t="str">
        <f>HubVN_ID</f>
        <v>LECVNLB</v>
      </c>
      <c r="E1562" s="4">
        <v>5.0</v>
      </c>
      <c r="F1562" s="4">
        <v>1.4</v>
      </c>
      <c r="G1562" s="5" t="s">
        <v>4436</v>
      </c>
      <c r="H1562" s="4" t="s">
        <v>32</v>
      </c>
      <c r="I1562" s="6">
        <v>282200.0</v>
      </c>
      <c r="J1562" s="7">
        <v>44648.70972222222</v>
      </c>
      <c r="K1562" s="8">
        <v>44654.40347222222</v>
      </c>
      <c r="L1562" s="7">
        <v>44654.739583333336</v>
      </c>
      <c r="M1562" s="4"/>
      <c r="N1562" s="9" t="s">
        <v>33</v>
      </c>
      <c r="O1562" s="4">
        <v>0.0</v>
      </c>
      <c r="P1562" s="4" t="s">
        <v>64</v>
      </c>
      <c r="Q1562" s="10">
        <v>2.0</v>
      </c>
      <c r="R1562" s="11">
        <f>Enduser_Deliverytime-Order_Create_Time</f>
        <v>6.029861111</v>
      </c>
      <c r="S1562" s="11">
        <f>Enduser_Plan_Deliverytime-Order_Create_Time</f>
        <v>5.69375</v>
      </c>
      <c r="T1562" s="11">
        <f>Enduser_Deliverytime-HubVN_Pickup_Time</f>
        <v>0.1243055556</v>
      </c>
      <c r="U1562" s="12">
        <f>HubVN_Receiving_Time-HubCN_Pickup_Time</f>
        <v>3.503472222</v>
      </c>
      <c r="V1562" s="12">
        <f>Plan_HubVN_Receiving_Time-Plan_HubCN_Pickup_Time</f>
        <v>3.002083333</v>
      </c>
      <c r="W1562" s="4" t="s">
        <v>120</v>
      </c>
      <c r="X1562" s="13" t="str">
        <f>IF(LEFT(Khu_Vực,4)="Quận","Quận","Huyện")</f>
        <v>Quận</v>
      </c>
      <c r="Y1562" s="13" t="str">
        <f>IFS(Grossweight&lt;=1,"A",AND(1&lt;Grossweight,Grossweight&lt;=2),"B",AND(2&lt;Grossweight,Grossweight&lt;=3),"C",AND(3&lt;Grossweight,Grossweight&lt;=4),"D",Grossweight&gt;=4,"E")</f>
        <v>B</v>
      </c>
      <c r="Z156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15400</v>
      </c>
      <c r="AA1562"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56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15400</v>
      </c>
      <c r="AC1562" s="14">
        <f>IF(Carrier_2="ECLogistics",0.167,IF(Carrier_2="LogExpress",0.139,0.104))</f>
        <v>0.104</v>
      </c>
    </row>
    <row r="1563" ht="15.75" customHeight="1">
      <c r="A1563" s="15" t="s">
        <v>4437</v>
      </c>
      <c r="B1563" s="15" t="s">
        <v>4438</v>
      </c>
      <c r="C1563" s="15">
        <v>130198.0</v>
      </c>
      <c r="D1563" s="15" t="str">
        <f>HubVN_ID</f>
        <v>LECVNTL</v>
      </c>
      <c r="E1563" s="15">
        <v>5.0</v>
      </c>
      <c r="F1563" s="15">
        <v>2.8</v>
      </c>
      <c r="G1563" s="16" t="s">
        <v>4439</v>
      </c>
      <c r="H1563" s="15" t="s">
        <v>32</v>
      </c>
      <c r="I1563" s="17">
        <v>456500.0</v>
      </c>
      <c r="J1563" s="18">
        <v>44644.74236111111</v>
      </c>
      <c r="K1563" s="19">
        <v>44651.64097222222</v>
      </c>
      <c r="L1563" s="18">
        <v>44652.41805555556</v>
      </c>
      <c r="M1563" s="15"/>
      <c r="N1563" s="21" t="s">
        <v>33</v>
      </c>
      <c r="O1563" s="15">
        <v>0.0</v>
      </c>
      <c r="P1563" s="15" t="s">
        <v>64</v>
      </c>
      <c r="Q1563" s="22">
        <v>1.0</v>
      </c>
      <c r="R1563" s="23">
        <f>Enduser_Deliverytime-Order_Create_Time</f>
        <v>7.675694444</v>
      </c>
      <c r="S1563" s="23">
        <f>Enduser_Plan_Deliverytime-Order_Create_Time</f>
        <v>6.898611111</v>
      </c>
      <c r="T1563" s="23">
        <f>Enduser_Deliverytime-HubVN_Pickup_Time</f>
        <v>0.08125</v>
      </c>
      <c r="U1563" s="24">
        <f>HubVN_Receiving_Time-HubCN_Pickup_Time</f>
        <v>3.001388889</v>
      </c>
      <c r="V1563" s="24">
        <f>Plan_HubVN_Receiving_Time-Plan_HubCN_Pickup_Time</f>
        <v>1.500694444</v>
      </c>
      <c r="W1563" s="15" t="s">
        <v>49</v>
      </c>
      <c r="X1563" s="25" t="str">
        <f>IF(LEFT(Khu_Vực,4)="Quận","Quận","Huyện")</f>
        <v>Quận</v>
      </c>
      <c r="Y1563" s="25" t="str">
        <f>IFS(Grossweight&lt;=1,"A",AND(1&lt;Grossweight,Grossweight&lt;=2),"B",AND(2&lt;Grossweight,Grossweight&lt;=3),"C",AND(3&lt;Grossweight,Grossweight&lt;=4),"D",Grossweight&gt;=4,"E")</f>
        <v>C</v>
      </c>
      <c r="Z156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62800</v>
      </c>
      <c r="AA156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56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28000</v>
      </c>
      <c r="AC1563" s="26">
        <f>IF(Carrier_2="ECLogistics",0.167,IF(Carrier_2="LogExpress",0.139,0.104))</f>
        <v>0.167</v>
      </c>
    </row>
    <row r="1564" ht="15.75" customHeight="1">
      <c r="A1564" s="4" t="s">
        <v>4440</v>
      </c>
      <c r="B1564" s="4" t="s">
        <v>4441</v>
      </c>
      <c r="C1564" s="4">
        <v>130346.0</v>
      </c>
      <c r="D1564" s="4" t="str">
        <f>HubVN_ID</f>
        <v>LECVNTL</v>
      </c>
      <c r="E1564" s="4">
        <v>4.0</v>
      </c>
      <c r="F1564" s="4">
        <v>1.4</v>
      </c>
      <c r="G1564" s="5" t="s">
        <v>4442</v>
      </c>
      <c r="H1564" s="4" t="s">
        <v>32</v>
      </c>
      <c r="I1564" s="6">
        <v>24000.0</v>
      </c>
      <c r="J1564" s="7">
        <v>44647.17222222222</v>
      </c>
      <c r="K1564" s="8">
        <v>44653.66458333333</v>
      </c>
      <c r="L1564" s="7">
        <v>44654.76944444444</v>
      </c>
      <c r="M1564" s="4"/>
      <c r="N1564" s="9" t="s">
        <v>33</v>
      </c>
      <c r="O1564" s="4">
        <v>0.0</v>
      </c>
      <c r="P1564" s="4" t="s">
        <v>40</v>
      </c>
      <c r="Q1564" s="10">
        <v>1.0</v>
      </c>
      <c r="R1564" s="11">
        <f>Enduser_Deliverytime-Order_Create_Time</f>
        <v>7.597222222</v>
      </c>
      <c r="S1564" s="11">
        <f>Enduser_Plan_Deliverytime-Order_Create_Time</f>
        <v>6.492361111</v>
      </c>
      <c r="T1564" s="11">
        <f>Enduser_Deliverytime-HubVN_Pickup_Time</f>
        <v>0.1458333333</v>
      </c>
      <c r="U1564" s="12">
        <f>HubVN_Receiving_Time-HubCN_Pickup_Time</f>
        <v>3.505555556</v>
      </c>
      <c r="V1564" s="12">
        <f>Plan_HubVN_Receiving_Time-Plan_HubCN_Pickup_Time</f>
        <v>3.503472222</v>
      </c>
      <c r="W1564" s="4" t="s">
        <v>41</v>
      </c>
      <c r="X1564" s="13" t="str">
        <f>IF(LEFT(Khu_Vực,4)="Quận","Quận","Huyện")</f>
        <v>Huyện</v>
      </c>
      <c r="Y1564" s="13" t="str">
        <f>IFS(Grossweight&lt;=1,"A",AND(1&lt;Grossweight,Grossweight&lt;=2),"B",AND(2&lt;Grossweight,Grossweight&lt;=3),"C",AND(3&lt;Grossweight,Grossweight&lt;=4),"D",Grossweight&gt;=4,"E")</f>
        <v>B</v>
      </c>
      <c r="Z156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35000</v>
      </c>
      <c r="AA156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56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14000</v>
      </c>
      <c r="AC1564" s="14">
        <f>IF(Carrier_2="ECLogistics",0.167,IF(Carrier_2="LogExpress",0.139,0.104))</f>
        <v>0.167</v>
      </c>
    </row>
    <row r="1565" ht="15.75" customHeight="1">
      <c r="A1565" s="15" t="s">
        <v>4443</v>
      </c>
      <c r="B1565" s="15" t="s">
        <v>1108</v>
      </c>
      <c r="C1565" s="15">
        <v>130336.0</v>
      </c>
      <c r="D1565" s="15" t="str">
        <f>HubVN_ID</f>
        <v>LECVNLB</v>
      </c>
      <c r="E1565" s="15">
        <v>2.0</v>
      </c>
      <c r="F1565" s="15">
        <v>4.8</v>
      </c>
      <c r="G1565" s="16" t="s">
        <v>4444</v>
      </c>
      <c r="H1565" s="15" t="s">
        <v>32</v>
      </c>
      <c r="I1565" s="17">
        <v>36337.0</v>
      </c>
      <c r="J1565" s="18">
        <v>44648.78958333333</v>
      </c>
      <c r="K1565" s="19">
        <v>44655.64861111111</v>
      </c>
      <c r="L1565" s="18">
        <v>44655.75763888889</v>
      </c>
      <c r="M1565" s="15"/>
      <c r="N1565" s="21" t="s">
        <v>33</v>
      </c>
      <c r="O1565" s="15">
        <v>0.0</v>
      </c>
      <c r="P1565" s="15" t="s">
        <v>40</v>
      </c>
      <c r="Q1565" s="22">
        <v>2.0</v>
      </c>
      <c r="R1565" s="23">
        <f>Enduser_Deliverytime-Order_Create_Time</f>
        <v>6.968055556</v>
      </c>
      <c r="S1565" s="23">
        <f>Enduser_Plan_Deliverytime-Order_Create_Time</f>
        <v>6.859027778</v>
      </c>
      <c r="T1565" s="23">
        <f>Enduser_Deliverytime-HubVN_Pickup_Time</f>
        <v>0.1430555556</v>
      </c>
      <c r="U1565" s="24">
        <f>HubVN_Receiving_Time-HubCN_Pickup_Time</f>
        <v>3.002777778</v>
      </c>
      <c r="V1565" s="24">
        <f>Plan_HubVN_Receiving_Time-Plan_HubCN_Pickup_Time</f>
        <v>1.502083333</v>
      </c>
      <c r="W1565" s="15" t="s">
        <v>93</v>
      </c>
      <c r="X1565" s="25" t="str">
        <f>IF(LEFT(Khu_Vực,4)="Quận","Quận","Huyện")</f>
        <v>Quận</v>
      </c>
      <c r="Y1565" s="25" t="str">
        <f>IFS(Grossweight&lt;=1,"A",AND(1&lt;Grossweight,Grossweight&lt;=2),"B",AND(2&lt;Grossweight,Grossweight&lt;=3),"C",AND(3&lt;Grossweight,Grossweight&lt;=4),"D",Grossweight&gt;=4,"E")</f>
        <v>E</v>
      </c>
      <c r="Z156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64500</v>
      </c>
      <c r="AA156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56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48000</v>
      </c>
      <c r="AC1565" s="26">
        <f>IF(Carrier_2="ECLogistics",0.167,IF(Carrier_2="LogExpress",0.139,0.104))</f>
        <v>0.167</v>
      </c>
    </row>
    <row r="1566" ht="15.75" customHeight="1">
      <c r="A1566" s="4" t="s">
        <v>4445</v>
      </c>
      <c r="B1566" s="4" t="s">
        <v>4446</v>
      </c>
      <c r="C1566" s="4">
        <v>130004.0</v>
      </c>
      <c r="D1566" s="4" t="str">
        <f>HubVN_ID</f>
        <v>LECVNLB</v>
      </c>
      <c r="E1566" s="4">
        <v>3.0</v>
      </c>
      <c r="F1566" s="4">
        <v>3.7</v>
      </c>
      <c r="G1566" s="5" t="s">
        <v>4447</v>
      </c>
      <c r="H1566" s="4" t="s">
        <v>32</v>
      </c>
      <c r="I1566" s="6">
        <v>1298500.0</v>
      </c>
      <c r="J1566" s="7">
        <v>44649.11875</v>
      </c>
      <c r="K1566" s="8">
        <v>44654.40972222222</v>
      </c>
      <c r="L1566" s="7">
        <v>44655.58263888889</v>
      </c>
      <c r="M1566" s="4"/>
      <c r="N1566" s="9" t="s">
        <v>33</v>
      </c>
      <c r="O1566" s="4">
        <v>0.0</v>
      </c>
      <c r="P1566" s="4" t="s">
        <v>34</v>
      </c>
      <c r="Q1566" s="10">
        <v>2.0</v>
      </c>
      <c r="R1566" s="11">
        <f>Enduser_Deliverytime-Order_Create_Time</f>
        <v>6.463888889</v>
      </c>
      <c r="S1566" s="11">
        <f>Enduser_Plan_Deliverytime-Order_Create_Time</f>
        <v>5.290972222</v>
      </c>
      <c r="T1566" s="11">
        <f>Enduser_Deliverytime-HubVN_Pickup_Time</f>
        <v>0.2048611111</v>
      </c>
      <c r="U1566" s="12">
        <f>HubVN_Receiving_Time-HubCN_Pickup_Time</f>
        <v>3.004166667</v>
      </c>
      <c r="V1566" s="12">
        <f>Plan_HubVN_Receiving_Time-Plan_HubCN_Pickup_Time</f>
        <v>3.004166667</v>
      </c>
      <c r="W1566" s="4" t="s">
        <v>97</v>
      </c>
      <c r="X1566" s="13" t="str">
        <f>IF(LEFT(Khu_Vực,4)="Quận","Quận","Huyện")</f>
        <v>Quận</v>
      </c>
      <c r="Y1566" s="13" t="str">
        <f>IFS(Grossweight&lt;=1,"A",AND(1&lt;Grossweight,Grossweight&lt;=2),"B",AND(2&lt;Grossweight,Grossweight&lt;=3),"C",AND(3&lt;Grossweight,Grossweight&lt;=4),"D",Grossweight&gt;=4,"E")</f>
        <v>D</v>
      </c>
      <c r="Z156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37000</v>
      </c>
      <c r="AA156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56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37000</v>
      </c>
      <c r="AC1566" s="14">
        <f>IF(Carrier_2="ECLogistics",0.167,IF(Carrier_2="LogExpress",0.139,0.104))</f>
        <v>0.167</v>
      </c>
    </row>
    <row r="1567" ht="15.75" customHeight="1">
      <c r="A1567" s="15" t="s">
        <v>4448</v>
      </c>
      <c r="B1567" s="15" t="s">
        <v>4449</v>
      </c>
      <c r="C1567" s="15">
        <v>130336.0</v>
      </c>
      <c r="D1567" s="15" t="str">
        <f>HubVN_ID</f>
        <v>LECVNLB</v>
      </c>
      <c r="E1567" s="15">
        <v>4.0</v>
      </c>
      <c r="F1567" s="15">
        <v>2.4</v>
      </c>
      <c r="G1567" s="16" t="s">
        <v>4450</v>
      </c>
      <c r="H1567" s="15" t="s">
        <v>32</v>
      </c>
      <c r="I1567" s="17">
        <v>206000.0</v>
      </c>
      <c r="J1567" s="18">
        <v>44648.8875</v>
      </c>
      <c r="K1567" s="19">
        <v>44653.654861111114</v>
      </c>
      <c r="L1567" s="18">
        <v>44653.75902777778</v>
      </c>
      <c r="M1567" s="15"/>
      <c r="N1567" s="21" t="s">
        <v>33</v>
      </c>
      <c r="O1567" s="15">
        <v>0.0</v>
      </c>
      <c r="P1567" s="15" t="s">
        <v>40</v>
      </c>
      <c r="Q1567" s="22">
        <v>3.0</v>
      </c>
      <c r="R1567" s="23">
        <f>Enduser_Deliverytime-Order_Create_Time</f>
        <v>4.871527778</v>
      </c>
      <c r="S1567" s="23">
        <f>Enduser_Plan_Deliverytime-Order_Create_Time</f>
        <v>4.767361111</v>
      </c>
      <c r="T1567" s="23">
        <f>Enduser_Deliverytime-HubVN_Pickup_Time</f>
        <v>0.14375</v>
      </c>
      <c r="U1567" s="24">
        <f>HubVN_Receiving_Time-HubCN_Pickup_Time</f>
        <v>4.002777778</v>
      </c>
      <c r="V1567" s="24">
        <f>Plan_HubVN_Receiving_Time-Plan_HubCN_Pickup_Time</f>
        <v>3.500694444</v>
      </c>
      <c r="W1567" s="15" t="s">
        <v>57</v>
      </c>
      <c r="X1567" s="25" t="str">
        <f>IF(LEFT(Khu_Vực,4)="Quận","Quận","Huyện")</f>
        <v>Quận</v>
      </c>
      <c r="Y1567" s="25" t="str">
        <f>IFS(Grossweight&lt;=1,"A",AND(1&lt;Grossweight,Grossweight&lt;=2),"B",AND(2&lt;Grossweight,Grossweight&lt;=3),"C",AND(3&lt;Grossweight,Grossweight&lt;=4),"D",Grossweight&gt;=4,"E")</f>
        <v>C</v>
      </c>
      <c r="Z156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48000</v>
      </c>
      <c r="AA1567"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56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24000</v>
      </c>
      <c r="AC1567" s="26">
        <f>IF(Carrier_2="ECLogistics",0.167,IF(Carrier_2="LogExpress",0.139,0.104))</f>
        <v>0.167</v>
      </c>
    </row>
    <row r="1568" ht="15.75" customHeight="1">
      <c r="A1568" s="4" t="s">
        <v>4451</v>
      </c>
      <c r="B1568" s="4" t="s">
        <v>4452</v>
      </c>
      <c r="C1568" s="4">
        <v>130208.0</v>
      </c>
      <c r="D1568" s="4" t="str">
        <f>HubVN_ID</f>
        <v>LECVNHĐ</v>
      </c>
      <c r="E1568" s="4">
        <v>5.0</v>
      </c>
      <c r="F1568" s="4">
        <v>4.1</v>
      </c>
      <c r="G1568" s="5" t="s">
        <v>4453</v>
      </c>
      <c r="H1568" s="4" t="s">
        <v>53</v>
      </c>
      <c r="I1568" s="6">
        <v>0.0</v>
      </c>
      <c r="J1568" s="7">
        <v>44648.78402777778</v>
      </c>
      <c r="K1568" s="8">
        <v>44654.66875</v>
      </c>
      <c r="L1568" s="7">
        <v>44655.75486111111</v>
      </c>
      <c r="M1568" s="4"/>
      <c r="N1568" s="9" t="s">
        <v>33</v>
      </c>
      <c r="O1568" s="4">
        <v>0.0</v>
      </c>
      <c r="P1568" s="4" t="s">
        <v>40</v>
      </c>
      <c r="Q1568" s="10">
        <v>2.0</v>
      </c>
      <c r="R1568" s="11">
        <f>Enduser_Deliverytime-Order_Create_Time</f>
        <v>6.970833333</v>
      </c>
      <c r="S1568" s="11">
        <f>Enduser_Plan_Deliverytime-Order_Create_Time</f>
        <v>5.884722222</v>
      </c>
      <c r="T1568" s="11">
        <f>Enduser_Deliverytime-HubVN_Pickup_Time</f>
        <v>0.1486111111</v>
      </c>
      <c r="U1568" s="12">
        <f>HubVN_Receiving_Time-HubCN_Pickup_Time</f>
        <v>3.002777778</v>
      </c>
      <c r="V1568" s="12">
        <f>Plan_HubVN_Receiving_Time-Plan_HubCN_Pickup_Time</f>
        <v>1.505555556</v>
      </c>
      <c r="W1568" s="4" t="s">
        <v>45</v>
      </c>
      <c r="X1568" s="13" t="str">
        <f>IF(LEFT(Khu_Vực,4)="Quận","Quận","Huyện")</f>
        <v>Quận</v>
      </c>
      <c r="Y1568" s="13" t="str">
        <f>IFS(Grossweight&lt;=1,"A",AND(1&lt;Grossweight,Grossweight&lt;=2),"B",AND(2&lt;Grossweight,Grossweight&lt;=3),"C",AND(3&lt;Grossweight,Grossweight&lt;=4),"D",Grossweight&gt;=4,"E")</f>
        <v>E</v>
      </c>
      <c r="Z156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62750</v>
      </c>
      <c r="AA156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56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41000</v>
      </c>
      <c r="AC1568" s="14">
        <f>IF(Carrier_2="ECLogistics",0.167,IF(Carrier_2="LogExpress",0.139,0.104))</f>
        <v>0.167</v>
      </c>
    </row>
    <row r="1569" ht="15.75" customHeight="1">
      <c r="A1569" s="15" t="s">
        <v>4454</v>
      </c>
      <c r="B1569" s="15" t="s">
        <v>4455</v>
      </c>
      <c r="C1569" s="15">
        <v>130364.0</v>
      </c>
      <c r="D1569" s="15" t="str">
        <f>HubVN_ID</f>
        <v>LECVNLB</v>
      </c>
      <c r="E1569" s="15">
        <v>5.0</v>
      </c>
      <c r="F1569" s="15">
        <v>1.0</v>
      </c>
      <c r="G1569" s="16" t="s">
        <v>4456</v>
      </c>
      <c r="H1569" s="15" t="s">
        <v>32</v>
      </c>
      <c r="I1569" s="17">
        <v>112500.0</v>
      </c>
      <c r="J1569" s="18">
        <v>44646.657638888886</v>
      </c>
      <c r="K1569" s="19">
        <v>44653.66805555556</v>
      </c>
      <c r="L1569" s="18">
        <v>44654.802083333336</v>
      </c>
      <c r="M1569" s="15"/>
      <c r="N1569" s="21" t="s">
        <v>33</v>
      </c>
      <c r="O1569" s="15">
        <v>0.0</v>
      </c>
      <c r="P1569" s="15" t="s">
        <v>40</v>
      </c>
      <c r="Q1569" s="22">
        <v>1.0</v>
      </c>
      <c r="R1569" s="23">
        <f>Enduser_Deliverytime-Order_Create_Time</f>
        <v>8.144444444</v>
      </c>
      <c r="S1569" s="23">
        <f>Enduser_Plan_Deliverytime-Order_Create_Time</f>
        <v>7.010416667</v>
      </c>
      <c r="T1569" s="23">
        <f>Enduser_Deliverytime-HubVN_Pickup_Time</f>
        <v>0.1680555556</v>
      </c>
      <c r="U1569" s="24">
        <f>HubVN_Receiving_Time-HubCN_Pickup_Time</f>
        <v>3.505555556</v>
      </c>
      <c r="V1569" s="24">
        <f>Plan_HubVN_Receiving_Time-Plan_HubCN_Pickup_Time</f>
        <v>1.50625</v>
      </c>
      <c r="W1569" s="15" t="s">
        <v>97</v>
      </c>
      <c r="X1569" s="25" t="str">
        <f>IF(LEFT(Khu_Vực,4)="Quận","Quận","Huyện")</f>
        <v>Quận</v>
      </c>
      <c r="Y1569" s="25" t="str">
        <f>IFS(Grossweight&lt;=1,"A",AND(1&lt;Grossweight,Grossweight&lt;=2),"B",AND(2&lt;Grossweight,Grossweight&lt;=3),"C",AND(3&lt;Grossweight,Grossweight&lt;=4),"D",Grossweight&gt;=4,"E")</f>
        <v>A</v>
      </c>
      <c r="Z156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20000</v>
      </c>
      <c r="AA1569"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56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1569" s="26">
        <f>IF(Carrier_2="ECLogistics",0.167,IF(Carrier_2="LogExpress",0.139,0.104))</f>
        <v>0.139</v>
      </c>
    </row>
    <row r="1570" ht="15.75" customHeight="1">
      <c r="A1570" s="4" t="s">
        <v>4457</v>
      </c>
      <c r="B1570" s="4" t="s">
        <v>4458</v>
      </c>
      <c r="C1570" s="4">
        <v>130395.0</v>
      </c>
      <c r="D1570" s="4" t="str">
        <f>HubVN_ID</f>
        <v>LECVNLB</v>
      </c>
      <c r="E1570" s="4">
        <v>2.0</v>
      </c>
      <c r="F1570" s="4">
        <v>2.9</v>
      </c>
      <c r="G1570" s="5" t="s">
        <v>4459</v>
      </c>
      <c r="H1570" s="4" t="s">
        <v>32</v>
      </c>
      <c r="I1570" s="6">
        <v>176500.0</v>
      </c>
      <c r="J1570" s="7">
        <v>44645.12777777778</v>
      </c>
      <c r="K1570" s="8">
        <v>44651.510416666664</v>
      </c>
      <c r="L1570" s="7">
        <v>44652.424305555556</v>
      </c>
      <c r="M1570" s="4"/>
      <c r="N1570" s="9" t="s">
        <v>33</v>
      </c>
      <c r="O1570" s="4">
        <v>0.0</v>
      </c>
      <c r="P1570" s="4" t="s">
        <v>64</v>
      </c>
      <c r="Q1570" s="10">
        <v>3.0</v>
      </c>
      <c r="R1570" s="11">
        <f>Enduser_Deliverytime-Order_Create_Time</f>
        <v>7.296527778</v>
      </c>
      <c r="S1570" s="11">
        <f>Enduser_Plan_Deliverytime-Order_Create_Time</f>
        <v>6.382638889</v>
      </c>
      <c r="T1570" s="11">
        <f>Enduser_Deliverytime-HubVN_Pickup_Time</f>
        <v>0.08263888889</v>
      </c>
      <c r="U1570" s="12">
        <f>HubVN_Receiving_Time-HubCN_Pickup_Time</f>
        <v>5.004166667</v>
      </c>
      <c r="V1570" s="12">
        <f>Plan_HubVN_Receiving_Time-Plan_HubCN_Pickup_Time</f>
        <v>1.502777778</v>
      </c>
      <c r="W1570" s="4" t="s">
        <v>679</v>
      </c>
      <c r="X1570" s="13" t="str">
        <f>IF(LEFT(Khu_Vực,4)="Quận","Quận","Huyện")</f>
        <v>Huyện</v>
      </c>
      <c r="Y1570" s="13" t="str">
        <f>IFS(Grossweight&lt;=1,"A",AND(1&lt;Grossweight,Grossweight&lt;=2),"B",AND(2&lt;Grossweight,Grossweight&lt;=3),"C",AND(3&lt;Grossweight,Grossweight&lt;=4),"D",Grossweight&gt;=4,"E")</f>
        <v>C</v>
      </c>
      <c r="Z157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63400</v>
      </c>
      <c r="AA157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57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29000</v>
      </c>
      <c r="AC1570" s="14">
        <f>IF(Carrier_2="ECLogistics",0.167,IF(Carrier_2="LogExpress",0.139,0.104))</f>
        <v>0.167</v>
      </c>
    </row>
    <row r="1571" ht="15.75" customHeight="1">
      <c r="A1571" s="15" t="s">
        <v>4460</v>
      </c>
      <c r="B1571" s="15" t="s">
        <v>4461</v>
      </c>
      <c r="C1571" s="15">
        <v>130435.0</v>
      </c>
      <c r="D1571" s="15" t="str">
        <f>HubVN_ID</f>
        <v>LECVNLB</v>
      </c>
      <c r="E1571" s="15">
        <v>4.0</v>
      </c>
      <c r="F1571" s="15">
        <v>2.7</v>
      </c>
      <c r="G1571" s="16" t="s">
        <v>4115</v>
      </c>
      <c r="H1571" s="15" t="s">
        <v>53</v>
      </c>
      <c r="I1571" s="17">
        <v>0.0</v>
      </c>
      <c r="J1571" s="18">
        <v>44646.66388888889</v>
      </c>
      <c r="K1571" s="19">
        <v>44653.680555555555</v>
      </c>
      <c r="L1571" s="18">
        <v>44654.74097222222</v>
      </c>
      <c r="M1571" s="15"/>
      <c r="N1571" s="21" t="s">
        <v>33</v>
      </c>
      <c r="O1571" s="15">
        <v>0.0</v>
      </c>
      <c r="P1571" s="15" t="s">
        <v>64</v>
      </c>
      <c r="Q1571" s="22">
        <v>1.0</v>
      </c>
      <c r="R1571" s="23">
        <f>Enduser_Deliverytime-Order_Create_Time</f>
        <v>8.077083333</v>
      </c>
      <c r="S1571" s="23">
        <f>Enduser_Plan_Deliverytime-Order_Create_Time</f>
        <v>7.016666667</v>
      </c>
      <c r="T1571" s="23">
        <f>Enduser_Deliverytime-HubVN_Pickup_Time</f>
        <v>0.1194444444</v>
      </c>
      <c r="U1571" s="24">
        <f>HubVN_Receiving_Time-HubCN_Pickup_Time</f>
        <v>3.501388889</v>
      </c>
      <c r="V1571" s="24">
        <f>Plan_HubVN_Receiving_Time-Plan_HubCN_Pickup_Time</f>
        <v>2.002777778</v>
      </c>
      <c r="W1571" s="15" t="s">
        <v>57</v>
      </c>
      <c r="X1571" s="25" t="str">
        <f>IF(LEFT(Khu_Vực,4)="Quận","Quận","Huyện")</f>
        <v>Quận</v>
      </c>
      <c r="Y1571" s="25" t="str">
        <f>IFS(Grossweight&lt;=1,"A",AND(1&lt;Grossweight,Grossweight&lt;=2),"B",AND(2&lt;Grossweight,Grossweight&lt;=3),"C",AND(3&lt;Grossweight,Grossweight&lt;=4),"D",Grossweight&gt;=4,"E")</f>
        <v>C</v>
      </c>
      <c r="Z157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62200</v>
      </c>
      <c r="AA157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57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27000</v>
      </c>
      <c r="AC1571" s="26">
        <f>IF(Carrier_2="ECLogistics",0.167,IF(Carrier_2="LogExpress",0.139,0.104))</f>
        <v>0.167</v>
      </c>
    </row>
    <row r="1572" ht="15.75" customHeight="1">
      <c r="A1572" s="4" t="s">
        <v>4462</v>
      </c>
      <c r="B1572" s="4" t="s">
        <v>4463</v>
      </c>
      <c r="C1572" s="4">
        <v>130383.0</v>
      </c>
      <c r="D1572" s="4" t="str">
        <f>HubVN_ID</f>
        <v>LECVNLB</v>
      </c>
      <c r="E1572" s="4">
        <v>2.0</v>
      </c>
      <c r="F1572" s="4">
        <v>0.1</v>
      </c>
      <c r="G1572" s="5" t="s">
        <v>4464</v>
      </c>
      <c r="H1572" s="4" t="s">
        <v>32</v>
      </c>
      <c r="I1572" s="6">
        <v>150000.0</v>
      </c>
      <c r="J1572" s="7">
        <v>44649.62986111111</v>
      </c>
      <c r="K1572" s="8">
        <v>44653.75625</v>
      </c>
      <c r="L1572" s="7">
        <v>44654.86041666667</v>
      </c>
      <c r="M1572" s="4"/>
      <c r="N1572" s="9" t="s">
        <v>33</v>
      </c>
      <c r="O1572" s="4">
        <v>0.0</v>
      </c>
      <c r="P1572" s="4" t="s">
        <v>34</v>
      </c>
      <c r="Q1572" s="10">
        <v>3.0</v>
      </c>
      <c r="R1572" s="11">
        <f>Enduser_Deliverytime-Order_Create_Time</f>
        <v>5.230555556</v>
      </c>
      <c r="S1572" s="11">
        <f>Enduser_Plan_Deliverytime-Order_Create_Time</f>
        <v>4.126388889</v>
      </c>
      <c r="T1572" s="11">
        <f>Enduser_Deliverytime-HubVN_Pickup_Time</f>
        <v>0.2465277778</v>
      </c>
      <c r="U1572" s="12">
        <f>HubVN_Receiving_Time-HubCN_Pickup_Time</f>
        <v>3.503472222</v>
      </c>
      <c r="V1572" s="12">
        <f>Plan_HubVN_Receiving_Time-Plan_HubCN_Pickup_Time</f>
        <v>3.00625</v>
      </c>
      <c r="W1572" s="4" t="s">
        <v>679</v>
      </c>
      <c r="X1572" s="13" t="str">
        <f>IF(LEFT(Khu_Vực,4)="Quận","Quận","Huyện")</f>
        <v>Huyện</v>
      </c>
      <c r="Y1572" s="13" t="str">
        <f>IFS(Grossweight&lt;=1,"A",AND(1&lt;Grossweight,Grossweight&lt;=2),"B",AND(2&lt;Grossweight,Grossweight&lt;=3),"C",AND(3&lt;Grossweight,Grossweight&lt;=4),"D",Grossweight&gt;=4,"E")</f>
        <v>A</v>
      </c>
      <c r="Z157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800</v>
      </c>
      <c r="AA1572"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57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800</v>
      </c>
      <c r="AC1572" s="14">
        <f>IF(Carrier_2="ECLogistics",0.167,IF(Carrier_2="LogExpress",0.139,0.104))</f>
        <v>0.167</v>
      </c>
    </row>
    <row r="1573" ht="15.75" customHeight="1">
      <c r="A1573" s="15" t="s">
        <v>4465</v>
      </c>
      <c r="B1573" s="15" t="s">
        <v>4466</v>
      </c>
      <c r="C1573" s="15">
        <v>130364.0</v>
      </c>
      <c r="D1573" s="15" t="str">
        <f>HubVN_ID</f>
        <v>LECVNLB</v>
      </c>
      <c r="E1573" s="15">
        <v>4.0</v>
      </c>
      <c r="F1573" s="15">
        <v>0.3</v>
      </c>
      <c r="G1573" s="16" t="s">
        <v>4467</v>
      </c>
      <c r="H1573" s="15" t="s">
        <v>32</v>
      </c>
      <c r="I1573" s="17">
        <v>58000.0</v>
      </c>
      <c r="J1573" s="18">
        <v>44649.82152777778</v>
      </c>
      <c r="K1573" s="19">
        <v>44655.498611111114</v>
      </c>
      <c r="L1573" s="18">
        <v>44655.80138888889</v>
      </c>
      <c r="M1573" s="15"/>
      <c r="N1573" s="21" t="s">
        <v>33</v>
      </c>
      <c r="O1573" s="15">
        <v>0.0</v>
      </c>
      <c r="P1573" s="15" t="s">
        <v>40</v>
      </c>
      <c r="Q1573" s="22">
        <v>3.0</v>
      </c>
      <c r="R1573" s="23">
        <f>Enduser_Deliverytime-Order_Create_Time</f>
        <v>5.979861111</v>
      </c>
      <c r="S1573" s="23">
        <f>Enduser_Plan_Deliverytime-Order_Create_Time</f>
        <v>5.677083333</v>
      </c>
      <c r="T1573" s="23">
        <f>Enduser_Deliverytime-HubVN_Pickup_Time</f>
        <v>0.1729166667</v>
      </c>
      <c r="U1573" s="24">
        <f>HubVN_Receiving_Time-HubCN_Pickup_Time</f>
        <v>3.005555556</v>
      </c>
      <c r="V1573" s="24">
        <f>Plan_HubVN_Receiving_Time-Plan_HubCN_Pickup_Time</f>
        <v>3.504861111</v>
      </c>
      <c r="W1573" s="15" t="s">
        <v>787</v>
      </c>
      <c r="X1573" s="25" t="str">
        <f>IF(LEFT(Khu_Vực,4)="Quận","Quận","Huyện")</f>
        <v>Huyện</v>
      </c>
      <c r="Y1573" s="25" t="str">
        <f>IFS(Grossweight&lt;=1,"A",AND(1&lt;Grossweight,Grossweight&lt;=2),"B",AND(2&lt;Grossweight,Grossweight&lt;=3),"C",AND(3&lt;Grossweight,Grossweight&lt;=4),"D",Grossweight&gt;=4,"E")</f>
        <v>A</v>
      </c>
      <c r="Z157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7500</v>
      </c>
      <c r="AA157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57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3000</v>
      </c>
      <c r="AC1573" s="26">
        <f>IF(Carrier_2="ECLogistics",0.167,IF(Carrier_2="LogExpress",0.139,0.104))</f>
        <v>0.167</v>
      </c>
    </row>
    <row r="1574" ht="15.75" customHeight="1">
      <c r="A1574" s="4" t="s">
        <v>4468</v>
      </c>
      <c r="B1574" s="4" t="s">
        <v>4469</v>
      </c>
      <c r="C1574" s="4">
        <v>130372.0</v>
      </c>
      <c r="D1574" s="4" t="str">
        <f>HubVN_ID</f>
        <v>LECVNLB</v>
      </c>
      <c r="E1574" s="4">
        <v>3.0</v>
      </c>
      <c r="F1574" s="4">
        <v>3.0</v>
      </c>
      <c r="G1574" s="5" t="s">
        <v>4470</v>
      </c>
      <c r="H1574" s="4" t="s">
        <v>32</v>
      </c>
      <c r="I1574" s="6">
        <v>391200.0</v>
      </c>
      <c r="J1574" s="7">
        <v>44649.17569444444</v>
      </c>
      <c r="K1574" s="8">
        <v>44653.646527777775</v>
      </c>
      <c r="L1574" s="7">
        <v>44654.42916666667</v>
      </c>
      <c r="M1574" s="4"/>
      <c r="N1574" s="9" t="s">
        <v>33</v>
      </c>
      <c r="O1574" s="4">
        <v>0.0</v>
      </c>
      <c r="P1574" s="4" t="s">
        <v>64</v>
      </c>
      <c r="Q1574" s="10">
        <v>3.0</v>
      </c>
      <c r="R1574" s="11">
        <f>Enduser_Deliverytime-Order_Create_Time</f>
        <v>5.253472222</v>
      </c>
      <c r="S1574" s="11">
        <f>Enduser_Plan_Deliverytime-Order_Create_Time</f>
        <v>4.470833333</v>
      </c>
      <c r="T1574" s="11">
        <f>Enduser_Deliverytime-HubVN_Pickup_Time</f>
        <v>0.03819444445</v>
      </c>
      <c r="U1574" s="12">
        <f>HubVN_Receiving_Time-HubCN_Pickup_Time</f>
        <v>4.004166667</v>
      </c>
      <c r="V1574" s="12">
        <f>Plan_HubVN_Receiving_Time-Plan_HubCN_Pickup_Time</f>
        <v>2.004166667</v>
      </c>
      <c r="W1574" s="4" t="s">
        <v>57</v>
      </c>
      <c r="X1574" s="13" t="str">
        <f>IF(LEFT(Khu_Vực,4)="Quận","Quận","Huyện")</f>
        <v>Quận</v>
      </c>
      <c r="Y1574" s="13" t="str">
        <f>IFS(Grossweight&lt;=1,"A",AND(1&lt;Grossweight,Grossweight&lt;=2),"B",AND(2&lt;Grossweight,Grossweight&lt;=3),"C",AND(3&lt;Grossweight,Grossweight&lt;=4),"D",Grossweight&gt;=4,"E")</f>
        <v>C</v>
      </c>
      <c r="Z157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64000</v>
      </c>
      <c r="AA157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57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30000</v>
      </c>
      <c r="AC1574" s="14">
        <f>IF(Carrier_2="ECLogistics",0.167,IF(Carrier_2="LogExpress",0.139,0.104))</f>
        <v>0.167</v>
      </c>
    </row>
    <row r="1575" ht="15.75" customHeight="1">
      <c r="A1575" s="15" t="s">
        <v>4471</v>
      </c>
      <c r="B1575" s="15" t="s">
        <v>4472</v>
      </c>
      <c r="C1575" s="15">
        <v>130325.0</v>
      </c>
      <c r="D1575" s="15" t="str">
        <f>HubVN_ID</f>
        <v>LECVNLB</v>
      </c>
      <c r="E1575" s="15">
        <v>4.0</v>
      </c>
      <c r="F1575" s="15">
        <v>1.8</v>
      </c>
      <c r="G1575" s="16" t="s">
        <v>4473</v>
      </c>
      <c r="H1575" s="15" t="s">
        <v>32</v>
      </c>
      <c r="I1575" s="17">
        <v>326500.0</v>
      </c>
      <c r="J1575" s="18">
        <v>44649.611805555556</v>
      </c>
      <c r="K1575" s="19">
        <v>44654.413194444445</v>
      </c>
      <c r="L1575" s="18">
        <v>44655.49097222222</v>
      </c>
      <c r="M1575" s="15"/>
      <c r="N1575" s="21" t="s">
        <v>33</v>
      </c>
      <c r="O1575" s="15">
        <v>0.0</v>
      </c>
      <c r="P1575" s="15" t="s">
        <v>40</v>
      </c>
      <c r="Q1575" s="22">
        <v>3.0</v>
      </c>
      <c r="R1575" s="23">
        <f>Enduser_Deliverytime-Order_Create_Time</f>
        <v>5.879166667</v>
      </c>
      <c r="S1575" s="23">
        <f>Enduser_Plan_Deliverytime-Order_Create_Time</f>
        <v>4.801388889</v>
      </c>
      <c r="T1575" s="23">
        <f>Enduser_Deliverytime-HubVN_Pickup_Time</f>
        <v>0.1236111111</v>
      </c>
      <c r="U1575" s="24">
        <f>HubVN_Receiving_Time-HubCN_Pickup_Time</f>
        <v>5.004166667</v>
      </c>
      <c r="V1575" s="24">
        <f>Plan_HubVN_Receiving_Time-Plan_HubCN_Pickup_Time</f>
        <v>3.000694444</v>
      </c>
      <c r="W1575" s="15" t="s">
        <v>120</v>
      </c>
      <c r="X1575" s="25" t="str">
        <f>IF(LEFT(Khu_Vực,4)="Quận","Quận","Huyện")</f>
        <v>Quận</v>
      </c>
      <c r="Y1575" s="25" t="str">
        <f>IFS(Grossweight&lt;=1,"A",AND(1&lt;Grossweight,Grossweight&lt;=2),"B",AND(2&lt;Grossweight,Grossweight&lt;=3),"C",AND(3&lt;Grossweight,Grossweight&lt;=4),"D",Grossweight&gt;=4,"E")</f>
        <v>B</v>
      </c>
      <c r="Z157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36000</v>
      </c>
      <c r="AA1575"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57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19800</v>
      </c>
      <c r="AC1575" s="26">
        <f>IF(Carrier_2="ECLogistics",0.167,IF(Carrier_2="LogExpress",0.139,0.104))</f>
        <v>0.104</v>
      </c>
    </row>
    <row r="1576" ht="15.75" customHeight="1">
      <c r="A1576" s="4" t="s">
        <v>4474</v>
      </c>
      <c r="B1576" s="4" t="s">
        <v>4475</v>
      </c>
      <c r="C1576" s="4">
        <v>130384.0</v>
      </c>
      <c r="D1576" s="4" t="str">
        <f>HubVN_ID</f>
        <v>LECVNLB</v>
      </c>
      <c r="E1576" s="4">
        <v>4.0</v>
      </c>
      <c r="F1576" s="4">
        <v>1.4</v>
      </c>
      <c r="G1576" s="5" t="s">
        <v>4476</v>
      </c>
      <c r="H1576" s="4" t="s">
        <v>32</v>
      </c>
      <c r="I1576" s="6">
        <v>68000.0</v>
      </c>
      <c r="J1576" s="7">
        <v>44646.635416666664</v>
      </c>
      <c r="K1576" s="8">
        <v>44651.40555555555</v>
      </c>
      <c r="L1576" s="7">
        <v>44652.4875</v>
      </c>
      <c r="M1576" s="4"/>
      <c r="N1576" s="9" t="s">
        <v>33</v>
      </c>
      <c r="O1576" s="4">
        <v>0.0</v>
      </c>
      <c r="P1576" s="4" t="s">
        <v>40</v>
      </c>
      <c r="Q1576" s="10">
        <v>3.0</v>
      </c>
      <c r="R1576" s="11">
        <f>Enduser_Deliverytime-Order_Create_Time</f>
        <v>5.852083333</v>
      </c>
      <c r="S1576" s="11">
        <f>Enduser_Plan_Deliverytime-Order_Create_Time</f>
        <v>4.770138889</v>
      </c>
      <c r="T1576" s="11">
        <f>Enduser_Deliverytime-HubVN_Pickup_Time</f>
        <v>0.1215277778</v>
      </c>
      <c r="U1576" s="12">
        <f>HubVN_Receiving_Time-HubCN_Pickup_Time</f>
        <v>5.003472222</v>
      </c>
      <c r="V1576" s="12">
        <f>Plan_HubVN_Receiving_Time-Plan_HubCN_Pickup_Time</f>
        <v>2.000694444</v>
      </c>
      <c r="W1576" s="4" t="s">
        <v>124</v>
      </c>
      <c r="X1576" s="13" t="str">
        <f>IF(LEFT(Khu_Vực,4)="Quận","Quận","Huyện")</f>
        <v>Quận</v>
      </c>
      <c r="Y1576" s="13" t="str">
        <f>IFS(Grossweight&lt;=1,"A",AND(1&lt;Grossweight,Grossweight&lt;=2),"B",AND(2&lt;Grossweight,Grossweight&lt;=3),"C",AND(3&lt;Grossweight,Grossweight&lt;=4),"D",Grossweight&gt;=4,"E")</f>
        <v>B</v>
      </c>
      <c r="Z157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28000</v>
      </c>
      <c r="AA1576"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57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15400</v>
      </c>
      <c r="AC1576" s="14">
        <f>IF(Carrier_2="ECLogistics",0.167,IF(Carrier_2="LogExpress",0.139,0.104))</f>
        <v>0.104</v>
      </c>
    </row>
    <row r="1577" ht="15.75" customHeight="1">
      <c r="A1577" s="15" t="s">
        <v>4477</v>
      </c>
      <c r="B1577" s="15" t="s">
        <v>3990</v>
      </c>
      <c r="C1577" s="15">
        <v>130166.0</v>
      </c>
      <c r="D1577" s="15" t="str">
        <f>HubVN_ID</f>
        <v>LECVNLB</v>
      </c>
      <c r="E1577" s="15">
        <v>5.0</v>
      </c>
      <c r="F1577" s="15">
        <v>1.1</v>
      </c>
      <c r="G1577" s="16" t="s">
        <v>4018</v>
      </c>
      <c r="H1577" s="15" t="s">
        <v>53</v>
      </c>
      <c r="I1577" s="17">
        <v>0.0</v>
      </c>
      <c r="J1577" s="18">
        <v>44649.333333333336</v>
      </c>
      <c r="K1577" s="19">
        <v>44654.785416666666</v>
      </c>
      <c r="L1577" s="18">
        <v>44655.76944444444</v>
      </c>
      <c r="M1577" s="15"/>
      <c r="N1577" s="21" t="s">
        <v>33</v>
      </c>
      <c r="O1577" s="15">
        <v>0.0</v>
      </c>
      <c r="P1577" s="15" t="s">
        <v>40</v>
      </c>
      <c r="Q1577" s="22">
        <v>2.0</v>
      </c>
      <c r="R1577" s="23">
        <f>Enduser_Deliverytime-Order_Create_Time</f>
        <v>6.436111111</v>
      </c>
      <c r="S1577" s="23">
        <f>Enduser_Plan_Deliverytime-Order_Create_Time</f>
        <v>5.452083333</v>
      </c>
      <c r="T1577" s="23">
        <f>Enduser_Deliverytime-HubVN_Pickup_Time</f>
        <v>0.1472222222</v>
      </c>
      <c r="U1577" s="24">
        <f>HubVN_Receiving_Time-HubCN_Pickup_Time</f>
        <v>2.501388889</v>
      </c>
      <c r="V1577" s="24">
        <f>Plan_HubVN_Receiving_Time-Plan_HubCN_Pickup_Time</f>
        <v>1.502083333</v>
      </c>
      <c r="W1577" s="15" t="s">
        <v>679</v>
      </c>
      <c r="X1577" s="25" t="str">
        <f>IF(LEFT(Khu_Vực,4)="Quận","Quận","Huyện")</f>
        <v>Huyện</v>
      </c>
      <c r="Y1577" s="25" t="str">
        <f>IFS(Grossweight&lt;=1,"A",AND(1&lt;Grossweight,Grossweight&lt;=2),"B",AND(2&lt;Grossweight,Grossweight&lt;=3),"C",AND(3&lt;Grossweight,Grossweight&lt;=4),"D",Grossweight&gt;=4,"E")</f>
        <v>B</v>
      </c>
      <c r="Z157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27500</v>
      </c>
      <c r="AA1577"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57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11000</v>
      </c>
      <c r="AC1577" s="26">
        <f>IF(Carrier_2="ECLogistics",0.167,IF(Carrier_2="LogExpress",0.139,0.104))</f>
        <v>0.167</v>
      </c>
    </row>
    <row r="1578" ht="15.75" customHeight="1">
      <c r="A1578" s="4" t="s">
        <v>4478</v>
      </c>
      <c r="B1578" s="4" t="s">
        <v>4479</v>
      </c>
      <c r="C1578" s="4">
        <v>130339.0</v>
      </c>
      <c r="D1578" s="4" t="str">
        <f>HubVN_ID</f>
        <v>LECVNLB</v>
      </c>
      <c r="E1578" s="4">
        <v>4.0</v>
      </c>
      <c r="F1578" s="4">
        <v>4.8</v>
      </c>
      <c r="G1578" s="5" t="s">
        <v>4480</v>
      </c>
      <c r="H1578" s="4" t="s">
        <v>32</v>
      </c>
      <c r="I1578" s="6">
        <v>103000.0</v>
      </c>
      <c r="J1578" s="7">
        <v>44646.74791666667</v>
      </c>
      <c r="K1578" s="8">
        <v>44652.68541666667</v>
      </c>
      <c r="L1578" s="7">
        <v>44653.47152777778</v>
      </c>
      <c r="M1578" s="4"/>
      <c r="N1578" s="9" t="s">
        <v>33</v>
      </c>
      <c r="O1578" s="4">
        <v>0.0</v>
      </c>
      <c r="P1578" s="4" t="s">
        <v>40</v>
      </c>
      <c r="Q1578" s="10">
        <v>2.0</v>
      </c>
      <c r="R1578" s="11">
        <f>Enduser_Deliverytime-Order_Create_Time</f>
        <v>6.723611111</v>
      </c>
      <c r="S1578" s="11">
        <f>Enduser_Plan_Deliverytime-Order_Create_Time</f>
        <v>5.9375</v>
      </c>
      <c r="T1578" s="11">
        <f>Enduser_Deliverytime-HubVN_Pickup_Time</f>
        <v>0.1222222222</v>
      </c>
      <c r="U1578" s="12">
        <f>HubVN_Receiving_Time-HubCN_Pickup_Time</f>
        <v>3.003472222</v>
      </c>
      <c r="V1578" s="12">
        <f>Plan_HubVN_Receiving_Time-Plan_HubCN_Pickup_Time</f>
        <v>3.501388889</v>
      </c>
      <c r="W1578" s="4" t="s">
        <v>120</v>
      </c>
      <c r="X1578" s="13" t="str">
        <f>IF(LEFT(Khu_Vực,4)="Quận","Quận","Huyện")</f>
        <v>Quận</v>
      </c>
      <c r="Y1578" s="13" t="str">
        <f>IFS(Grossweight&lt;=1,"A",AND(1&lt;Grossweight,Grossweight&lt;=2),"B",AND(2&lt;Grossweight,Grossweight&lt;=3),"C",AND(3&lt;Grossweight,Grossweight&lt;=4),"D",Grossweight&gt;=4,"E")</f>
        <v>E</v>
      </c>
      <c r="Z157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64500</v>
      </c>
      <c r="AA157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57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48000</v>
      </c>
      <c r="AC1578" s="14">
        <f>IF(Carrier_2="ECLogistics",0.167,IF(Carrier_2="LogExpress",0.139,0.104))</f>
        <v>0.167</v>
      </c>
    </row>
    <row r="1579" ht="15.75" customHeight="1">
      <c r="A1579" s="15" t="s">
        <v>4481</v>
      </c>
      <c r="B1579" s="15" t="s">
        <v>514</v>
      </c>
      <c r="C1579" s="15">
        <v>130328.0</v>
      </c>
      <c r="D1579" s="15" t="str">
        <f>HubVN_ID</f>
        <v>LECVNTL</v>
      </c>
      <c r="E1579" s="15">
        <v>5.0</v>
      </c>
      <c r="F1579" s="15">
        <v>2.0</v>
      </c>
      <c r="G1579" s="16" t="s">
        <v>4482</v>
      </c>
      <c r="H1579" s="15" t="s">
        <v>32</v>
      </c>
      <c r="I1579" s="17">
        <v>77400.0</v>
      </c>
      <c r="J1579" s="18">
        <v>44649.84722222222</v>
      </c>
      <c r="K1579" s="19">
        <v>44654.665972222225</v>
      </c>
      <c r="L1579" s="18">
        <v>44655.72222222222</v>
      </c>
      <c r="M1579" s="15"/>
      <c r="N1579" s="21" t="s">
        <v>33</v>
      </c>
      <c r="O1579" s="15">
        <v>0.0</v>
      </c>
      <c r="P1579" s="15" t="s">
        <v>34</v>
      </c>
      <c r="Q1579" s="22">
        <v>3.0</v>
      </c>
      <c r="R1579" s="23">
        <f>Enduser_Deliverytime-Order_Create_Time</f>
        <v>5.875</v>
      </c>
      <c r="S1579" s="23">
        <f>Enduser_Plan_Deliverytime-Order_Create_Time</f>
        <v>4.81875</v>
      </c>
      <c r="T1579" s="23">
        <f>Enduser_Deliverytime-HubVN_Pickup_Time</f>
        <v>0.08263888889</v>
      </c>
      <c r="U1579" s="24">
        <f>HubVN_Receiving_Time-HubCN_Pickup_Time</f>
        <v>3.001388889</v>
      </c>
      <c r="V1579" s="24">
        <f>Plan_HubVN_Receiving_Time-Plan_HubCN_Pickup_Time</f>
        <v>3.000694444</v>
      </c>
      <c r="W1579" s="15" t="s">
        <v>41</v>
      </c>
      <c r="X1579" s="25" t="str">
        <f>IF(LEFT(Khu_Vực,4)="Quận","Quận","Huyện")</f>
        <v>Huyện</v>
      </c>
      <c r="Y1579" s="25" t="str">
        <f>IFS(Grossweight&lt;=1,"A",AND(1&lt;Grossweight,Grossweight&lt;=2),"B",AND(2&lt;Grossweight,Grossweight&lt;=3),"C",AND(3&lt;Grossweight,Grossweight&lt;=4),"D",Grossweight&gt;=4,"E")</f>
        <v>B</v>
      </c>
      <c r="Z157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20000</v>
      </c>
      <c r="AA157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57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1579" s="26">
        <f>IF(Carrier_2="ECLogistics",0.167,IF(Carrier_2="LogExpress",0.139,0.104))</f>
        <v>0.167</v>
      </c>
    </row>
    <row r="1580" ht="15.75" customHeight="1">
      <c r="A1580" s="4" t="s">
        <v>4483</v>
      </c>
      <c r="B1580" s="4" t="s">
        <v>4484</v>
      </c>
      <c r="C1580" s="4">
        <v>130348.0</v>
      </c>
      <c r="D1580" s="4" t="str">
        <f>HubVN_ID</f>
        <v>LECVNHĐ</v>
      </c>
      <c r="E1580" s="4">
        <v>5.0</v>
      </c>
      <c r="F1580" s="4">
        <v>1.2</v>
      </c>
      <c r="G1580" s="5" t="s">
        <v>4485</v>
      </c>
      <c r="H1580" s="4" t="s">
        <v>53</v>
      </c>
      <c r="I1580" s="6">
        <v>0.0</v>
      </c>
      <c r="J1580" s="7">
        <v>44648.55486111111</v>
      </c>
      <c r="K1580" s="8">
        <v>44654.44375</v>
      </c>
      <c r="L1580" s="7">
        <v>44655.47152777778</v>
      </c>
      <c r="M1580" s="4"/>
      <c r="N1580" s="9" t="s">
        <v>33</v>
      </c>
      <c r="O1580" s="4">
        <v>0.0</v>
      </c>
      <c r="P1580" s="4" t="s">
        <v>40</v>
      </c>
      <c r="Q1580" s="10">
        <v>4.0</v>
      </c>
      <c r="R1580" s="11">
        <f>Enduser_Deliverytime-Order_Create_Time</f>
        <v>6.916666667</v>
      </c>
      <c r="S1580" s="11">
        <f>Enduser_Plan_Deliverytime-Order_Create_Time</f>
        <v>5.888888889</v>
      </c>
      <c r="T1580" s="11">
        <f>Enduser_Deliverytime-HubVN_Pickup_Time</f>
        <v>0.1215277778</v>
      </c>
      <c r="U1580" s="12">
        <f>HubVN_Receiving_Time-HubCN_Pickup_Time</f>
        <v>5.002083333</v>
      </c>
      <c r="V1580" s="12">
        <f>Plan_HubVN_Receiving_Time-Plan_HubCN_Pickup_Time</f>
        <v>3.504861111</v>
      </c>
      <c r="W1580" s="4" t="s">
        <v>45</v>
      </c>
      <c r="X1580" s="13" t="str">
        <f>IF(LEFT(Khu_Vực,4)="Quận","Quận","Huyện")</f>
        <v>Quận</v>
      </c>
      <c r="Y1580" s="13" t="str">
        <f>IFS(Grossweight&lt;=1,"A",AND(1&lt;Grossweight,Grossweight&lt;=2),"B",AND(2&lt;Grossweight,Grossweight&lt;=3),"C",AND(3&lt;Grossweight,Grossweight&lt;=4),"D",Grossweight&gt;=4,"E")</f>
        <v>B</v>
      </c>
      <c r="Z158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24000</v>
      </c>
      <c r="AA1580"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58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13200</v>
      </c>
      <c r="AC1580" s="14">
        <f>IF(Carrier_2="ECLogistics",0.167,IF(Carrier_2="LogExpress",0.139,0.104))</f>
        <v>0.104</v>
      </c>
    </row>
    <row r="1581" ht="15.75" customHeight="1">
      <c r="A1581" s="15" t="s">
        <v>4486</v>
      </c>
      <c r="B1581" s="15" t="s">
        <v>756</v>
      </c>
      <c r="C1581" s="15">
        <v>130353.0</v>
      </c>
      <c r="D1581" s="15" t="str">
        <f>HubVN_ID</f>
        <v>LECVNLB</v>
      </c>
      <c r="E1581" s="15">
        <v>2.0</v>
      </c>
      <c r="F1581" s="15">
        <v>2.0</v>
      </c>
      <c r="G1581" s="16" t="s">
        <v>4487</v>
      </c>
      <c r="H1581" s="15" t="s">
        <v>32</v>
      </c>
      <c r="I1581" s="17">
        <v>579000.0</v>
      </c>
      <c r="J1581" s="18">
        <v>44646.555555555555</v>
      </c>
      <c r="K1581" s="19">
        <v>44651.407638888886</v>
      </c>
      <c r="L1581" s="18">
        <v>44652.46666666667</v>
      </c>
      <c r="M1581" s="15"/>
      <c r="N1581" s="21" t="s">
        <v>33</v>
      </c>
      <c r="O1581" s="15">
        <v>0.0</v>
      </c>
      <c r="P1581" s="15" t="s">
        <v>40</v>
      </c>
      <c r="Q1581" s="22">
        <v>3.0</v>
      </c>
      <c r="R1581" s="23">
        <f>Enduser_Deliverytime-Order_Create_Time</f>
        <v>5.911111111</v>
      </c>
      <c r="S1581" s="23">
        <f>Enduser_Plan_Deliverytime-Order_Create_Time</f>
        <v>4.852083333</v>
      </c>
      <c r="T1581" s="23">
        <f>Enduser_Deliverytime-HubVN_Pickup_Time</f>
        <v>0.1215277778</v>
      </c>
      <c r="U1581" s="24">
        <f>HubVN_Receiving_Time-HubCN_Pickup_Time</f>
        <v>5.00625</v>
      </c>
      <c r="V1581" s="24">
        <f>Plan_HubVN_Receiving_Time-Plan_HubCN_Pickup_Time</f>
        <v>2.005555556</v>
      </c>
      <c r="W1581" s="15" t="s">
        <v>57</v>
      </c>
      <c r="X1581" s="25" t="str">
        <f>IF(LEFT(Khu_Vực,4)="Quận","Quận","Huyện")</f>
        <v>Quận</v>
      </c>
      <c r="Y1581" s="25" t="str">
        <f>IFS(Grossweight&lt;=1,"A",AND(1&lt;Grossweight,Grossweight&lt;=2),"B",AND(2&lt;Grossweight,Grossweight&lt;=3),"C",AND(3&lt;Grossweight,Grossweight&lt;=4),"D",Grossweight&gt;=4,"E")</f>
        <v>B</v>
      </c>
      <c r="Z158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40000</v>
      </c>
      <c r="AA1581"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58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22000</v>
      </c>
      <c r="AC1581" s="26">
        <f>IF(Carrier_2="ECLogistics",0.167,IF(Carrier_2="LogExpress",0.139,0.104))</f>
        <v>0.104</v>
      </c>
    </row>
    <row r="1582" ht="15.75" customHeight="1">
      <c r="A1582" s="4" t="s">
        <v>4488</v>
      </c>
      <c r="B1582" s="4" t="s">
        <v>4489</v>
      </c>
      <c r="C1582" s="4">
        <v>130442.0</v>
      </c>
      <c r="D1582" s="4" t="str">
        <f>HubVN_ID</f>
        <v>LECVNLB</v>
      </c>
      <c r="E1582" s="4">
        <v>5.0</v>
      </c>
      <c r="F1582" s="4">
        <v>1.1</v>
      </c>
      <c r="G1582" s="5" t="s">
        <v>4490</v>
      </c>
      <c r="H1582" s="4" t="s">
        <v>53</v>
      </c>
      <c r="I1582" s="6">
        <v>0.0</v>
      </c>
      <c r="J1582" s="7">
        <v>44646.64444444444</v>
      </c>
      <c r="K1582" s="8">
        <v>44653.67569444444</v>
      </c>
      <c r="L1582" s="7">
        <v>44654.868055555555</v>
      </c>
      <c r="M1582" s="4"/>
      <c r="N1582" s="9" t="s">
        <v>33</v>
      </c>
      <c r="O1582" s="4">
        <v>0.0</v>
      </c>
      <c r="P1582" s="4" t="s">
        <v>34</v>
      </c>
      <c r="Q1582" s="10">
        <v>1.0</v>
      </c>
      <c r="R1582" s="11">
        <f>Enduser_Deliverytime-Order_Create_Time</f>
        <v>8.223611111</v>
      </c>
      <c r="S1582" s="11">
        <f>Enduser_Plan_Deliverytime-Order_Create_Time</f>
        <v>7.03125</v>
      </c>
      <c r="T1582" s="11">
        <f>Enduser_Deliverytime-HubVN_Pickup_Time</f>
        <v>0.2486111111</v>
      </c>
      <c r="U1582" s="12">
        <f>HubVN_Receiving_Time-HubCN_Pickup_Time</f>
        <v>3.502083333</v>
      </c>
      <c r="V1582" s="12">
        <f>Plan_HubVN_Receiving_Time-Plan_HubCN_Pickup_Time</f>
        <v>3.50625</v>
      </c>
      <c r="W1582" s="4" t="s">
        <v>93</v>
      </c>
      <c r="X1582" s="13" t="str">
        <f>IF(LEFT(Khu_Vực,4)="Quận","Quận","Huyện")</f>
        <v>Quận</v>
      </c>
      <c r="Y1582" s="13" t="str">
        <f>IFS(Grossweight&lt;=1,"A",AND(1&lt;Grossweight,Grossweight&lt;=2),"B",AND(2&lt;Grossweight,Grossweight&lt;=3),"C",AND(3&lt;Grossweight,Grossweight&lt;=4),"D",Grossweight&gt;=4,"E")</f>
        <v>B</v>
      </c>
      <c r="Z158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11000</v>
      </c>
      <c r="AA1582"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58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12100</v>
      </c>
      <c r="AC1582" s="14">
        <f>IF(Carrier_2="ECLogistics",0.167,IF(Carrier_2="LogExpress",0.139,0.104))</f>
        <v>0.104</v>
      </c>
    </row>
    <row r="1583" ht="15.75" customHeight="1">
      <c r="A1583" s="15" t="s">
        <v>4491</v>
      </c>
      <c r="B1583" s="15" t="s">
        <v>4492</v>
      </c>
      <c r="C1583" s="15">
        <v>130417.0</v>
      </c>
      <c r="D1583" s="15" t="str">
        <f>HubVN_ID</f>
        <v>LECVNTL</v>
      </c>
      <c r="E1583" s="15">
        <v>4.0</v>
      </c>
      <c r="F1583" s="15">
        <v>1.2</v>
      </c>
      <c r="G1583" s="16" t="s">
        <v>4493</v>
      </c>
      <c r="H1583" s="15" t="s">
        <v>32</v>
      </c>
      <c r="I1583" s="17">
        <v>75800.0</v>
      </c>
      <c r="J1583" s="18">
        <v>44646.64097222222</v>
      </c>
      <c r="K1583" s="19">
        <v>44651.65694444445</v>
      </c>
      <c r="L1583" s="18">
        <v>44652.43472222222</v>
      </c>
      <c r="M1583" s="15"/>
      <c r="N1583" s="21" t="s">
        <v>33</v>
      </c>
      <c r="O1583" s="15">
        <v>0.0</v>
      </c>
      <c r="P1583" s="15" t="s">
        <v>64</v>
      </c>
      <c r="Q1583" s="22">
        <v>3.0</v>
      </c>
      <c r="R1583" s="23">
        <f>Enduser_Deliverytime-Order_Create_Time</f>
        <v>5.79375</v>
      </c>
      <c r="S1583" s="23">
        <f>Enduser_Plan_Deliverytime-Order_Create_Time</f>
        <v>5.015972222</v>
      </c>
      <c r="T1583" s="23">
        <f>Enduser_Deliverytime-HubVN_Pickup_Time</f>
        <v>0.08194444444</v>
      </c>
      <c r="U1583" s="24">
        <f>HubVN_Receiving_Time-HubCN_Pickup_Time</f>
        <v>5.000694444</v>
      </c>
      <c r="V1583" s="24">
        <f>Plan_HubVN_Receiving_Time-Plan_HubCN_Pickup_Time</f>
        <v>3.005555556</v>
      </c>
      <c r="W1583" s="15" t="s">
        <v>41</v>
      </c>
      <c r="X1583" s="25" t="str">
        <f>IF(LEFT(Khu_Vực,4)="Quận","Quận","Huyện")</f>
        <v>Huyện</v>
      </c>
      <c r="Y1583" s="25" t="str">
        <f>IFS(Grossweight&lt;=1,"A",AND(1&lt;Grossweight,Grossweight&lt;=2),"B",AND(2&lt;Grossweight,Grossweight&lt;=3),"C",AND(3&lt;Grossweight,Grossweight&lt;=4),"D",Grossweight&gt;=4,"E")</f>
        <v>B</v>
      </c>
      <c r="Z158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13200</v>
      </c>
      <c r="AA158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58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12000</v>
      </c>
      <c r="AC1583" s="26">
        <f>IF(Carrier_2="ECLogistics",0.167,IF(Carrier_2="LogExpress",0.139,0.104))</f>
        <v>0.167</v>
      </c>
    </row>
    <row r="1584" ht="15.75" customHeight="1">
      <c r="A1584" s="4" t="s">
        <v>4494</v>
      </c>
      <c r="B1584" s="4" t="s">
        <v>4495</v>
      </c>
      <c r="C1584" s="4">
        <v>130384.0</v>
      </c>
      <c r="D1584" s="4" t="str">
        <f>HubVN_ID</f>
        <v>LECVNLB</v>
      </c>
      <c r="E1584" s="4">
        <v>2.0</v>
      </c>
      <c r="F1584" s="4">
        <v>1.2</v>
      </c>
      <c r="G1584" s="5" t="s">
        <v>4496</v>
      </c>
      <c r="H1584" s="4" t="s">
        <v>32</v>
      </c>
      <c r="I1584" s="6">
        <v>24808.0</v>
      </c>
      <c r="J1584" s="7">
        <v>44647.72083333333</v>
      </c>
      <c r="K1584" s="8">
        <v>44652.43194444444</v>
      </c>
      <c r="L1584" s="7">
        <v>44653.47222222222</v>
      </c>
      <c r="M1584" s="4"/>
      <c r="N1584" s="9" t="s">
        <v>33</v>
      </c>
      <c r="O1584" s="4">
        <v>0.0</v>
      </c>
      <c r="P1584" s="4" t="s">
        <v>40</v>
      </c>
      <c r="Q1584" s="10">
        <v>3.0</v>
      </c>
      <c r="R1584" s="11">
        <f>Enduser_Deliverytime-Order_Create_Time</f>
        <v>5.751388889</v>
      </c>
      <c r="S1584" s="11">
        <f>Enduser_Plan_Deliverytime-Order_Create_Time</f>
        <v>4.711111111</v>
      </c>
      <c r="T1584" s="11">
        <f>Enduser_Deliverytime-HubVN_Pickup_Time</f>
        <v>0.1215277778</v>
      </c>
      <c r="U1584" s="12">
        <f>HubVN_Receiving_Time-HubCN_Pickup_Time</f>
        <v>3.004166667</v>
      </c>
      <c r="V1584" s="12">
        <f>Plan_HubVN_Receiving_Time-Plan_HubCN_Pickup_Time</f>
        <v>3.500694444</v>
      </c>
      <c r="W1584" s="4" t="s">
        <v>124</v>
      </c>
      <c r="X1584" s="13" t="str">
        <f>IF(LEFT(Khu_Vực,4)="Quận","Quận","Huyện")</f>
        <v>Quận</v>
      </c>
      <c r="Y1584" s="13" t="str">
        <f>IFS(Grossweight&lt;=1,"A",AND(1&lt;Grossweight,Grossweight&lt;=2),"B",AND(2&lt;Grossweight,Grossweight&lt;=3),"C",AND(3&lt;Grossweight,Grossweight&lt;=4),"D",Grossweight&gt;=4,"E")</f>
        <v>B</v>
      </c>
      <c r="Z158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24000</v>
      </c>
      <c r="AA1584"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58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13200</v>
      </c>
      <c r="AC1584" s="14">
        <f>IF(Carrier_2="ECLogistics",0.167,IF(Carrier_2="LogExpress",0.139,0.104))</f>
        <v>0.104</v>
      </c>
    </row>
    <row r="1585" ht="15.75" customHeight="1">
      <c r="A1585" s="15" t="s">
        <v>4497</v>
      </c>
      <c r="B1585" s="15" t="s">
        <v>4498</v>
      </c>
      <c r="C1585" s="15">
        <v>130392.0</v>
      </c>
      <c r="D1585" s="15" t="str">
        <f>HubVN_ID</f>
        <v>LECVNLB</v>
      </c>
      <c r="E1585" s="15">
        <v>4.0</v>
      </c>
      <c r="F1585" s="15">
        <v>2.4</v>
      </c>
      <c r="G1585" s="16" t="s">
        <v>4499</v>
      </c>
      <c r="H1585" s="15" t="s">
        <v>32</v>
      </c>
      <c r="I1585" s="17">
        <v>107000.0</v>
      </c>
      <c r="J1585" s="18">
        <v>44646.20416666667</v>
      </c>
      <c r="K1585" s="19">
        <v>44652.427777777775</v>
      </c>
      <c r="L1585" s="18">
        <v>44653.45972222222</v>
      </c>
      <c r="M1585" s="15"/>
      <c r="N1585" s="21" t="s">
        <v>33</v>
      </c>
      <c r="O1585" s="15">
        <v>0.0</v>
      </c>
      <c r="P1585" s="15" t="s">
        <v>40</v>
      </c>
      <c r="Q1585" s="22">
        <v>1.0</v>
      </c>
      <c r="R1585" s="23">
        <f>Enduser_Deliverytime-Order_Create_Time</f>
        <v>7.255555556</v>
      </c>
      <c r="S1585" s="23">
        <f>Enduser_Plan_Deliverytime-Order_Create_Time</f>
        <v>6.223611111</v>
      </c>
      <c r="T1585" s="23">
        <f>Enduser_Deliverytime-HubVN_Pickup_Time</f>
        <v>0.1229166667</v>
      </c>
      <c r="U1585" s="24">
        <f>HubVN_Receiving_Time-HubCN_Pickup_Time</f>
        <v>3.004166667</v>
      </c>
      <c r="V1585" s="24">
        <f>Plan_HubVN_Receiving_Time-Plan_HubCN_Pickup_Time</f>
        <v>2.001388889</v>
      </c>
      <c r="W1585" s="15" t="s">
        <v>57</v>
      </c>
      <c r="X1585" s="25" t="str">
        <f>IF(LEFT(Khu_Vực,4)="Quận","Quận","Huyện")</f>
        <v>Quận</v>
      </c>
      <c r="Y1585" s="25" t="str">
        <f>IFS(Grossweight&lt;=1,"A",AND(1&lt;Grossweight,Grossweight&lt;=2),"B",AND(2&lt;Grossweight,Grossweight&lt;=3),"C",AND(3&lt;Grossweight,Grossweight&lt;=4),"D",Grossweight&gt;=4,"E")</f>
        <v>C</v>
      </c>
      <c r="Z158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48000</v>
      </c>
      <c r="AA158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58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24000</v>
      </c>
      <c r="AC1585" s="26">
        <f>IF(Carrier_2="ECLogistics",0.167,IF(Carrier_2="LogExpress",0.139,0.104))</f>
        <v>0.167</v>
      </c>
    </row>
    <row r="1586" ht="15.75" customHeight="1">
      <c r="A1586" s="4" t="s">
        <v>4500</v>
      </c>
      <c r="B1586" s="4" t="s">
        <v>4501</v>
      </c>
      <c r="C1586" s="4">
        <v>130348.0</v>
      </c>
      <c r="D1586" s="4" t="str">
        <f>HubVN_ID</f>
        <v>LECVNTL</v>
      </c>
      <c r="E1586" s="4">
        <v>2.0</v>
      </c>
      <c r="F1586" s="4">
        <v>1.7</v>
      </c>
      <c r="G1586" s="5" t="s">
        <v>4502</v>
      </c>
      <c r="H1586" s="4" t="s">
        <v>32</v>
      </c>
      <c r="I1586" s="6">
        <v>71900.0</v>
      </c>
      <c r="J1586" s="7">
        <v>44646.63680555556</v>
      </c>
      <c r="K1586" s="8">
        <v>44651.40069444444</v>
      </c>
      <c r="L1586" s="7">
        <v>44652.47777777778</v>
      </c>
      <c r="M1586" s="4"/>
      <c r="N1586" s="9" t="s">
        <v>33</v>
      </c>
      <c r="O1586" s="4">
        <v>0.0</v>
      </c>
      <c r="P1586" s="4" t="s">
        <v>40</v>
      </c>
      <c r="Q1586" s="10">
        <v>3.0</v>
      </c>
      <c r="R1586" s="11">
        <f>Enduser_Deliverytime-Order_Create_Time</f>
        <v>5.840972222</v>
      </c>
      <c r="S1586" s="11">
        <f>Enduser_Plan_Deliverytime-Order_Create_Time</f>
        <v>4.763888889</v>
      </c>
      <c r="T1586" s="11">
        <f>Enduser_Deliverytime-HubVN_Pickup_Time</f>
        <v>0.1222222222</v>
      </c>
      <c r="U1586" s="12">
        <f>HubVN_Receiving_Time-HubCN_Pickup_Time</f>
        <v>5.000694444</v>
      </c>
      <c r="V1586" s="12">
        <f>Plan_HubVN_Receiving_Time-Plan_HubCN_Pickup_Time</f>
        <v>3.003472222</v>
      </c>
      <c r="W1586" s="4" t="s">
        <v>41</v>
      </c>
      <c r="X1586" s="13" t="str">
        <f>IF(LEFT(Khu_Vực,4)="Quận","Quận","Huyện")</f>
        <v>Huyện</v>
      </c>
      <c r="Y1586" s="13" t="str">
        <f>IFS(Grossweight&lt;=1,"A",AND(1&lt;Grossweight,Grossweight&lt;=2),"B",AND(2&lt;Grossweight,Grossweight&lt;=3),"C",AND(3&lt;Grossweight,Grossweight&lt;=4),"D",Grossweight&gt;=4,"E")</f>
        <v>B</v>
      </c>
      <c r="Z158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42500</v>
      </c>
      <c r="AA158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58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17000</v>
      </c>
      <c r="AC1586" s="14">
        <f>IF(Carrier_2="ECLogistics",0.167,IF(Carrier_2="LogExpress",0.139,0.104))</f>
        <v>0.167</v>
      </c>
    </row>
    <row r="1587" ht="15.75" customHeight="1">
      <c r="A1587" s="15" t="s">
        <v>4503</v>
      </c>
      <c r="B1587" s="15" t="s">
        <v>463</v>
      </c>
      <c r="C1587" s="15">
        <v>130417.0</v>
      </c>
      <c r="D1587" s="15" t="str">
        <f>HubVN_ID</f>
        <v>LECVNTL</v>
      </c>
      <c r="E1587" s="15">
        <v>5.0</v>
      </c>
      <c r="F1587" s="15">
        <v>0.3</v>
      </c>
      <c r="G1587" s="16" t="s">
        <v>4504</v>
      </c>
      <c r="H1587" s="15" t="s">
        <v>32</v>
      </c>
      <c r="I1587" s="17">
        <v>93000.0</v>
      </c>
      <c r="J1587" s="18">
        <v>44649.85277777778</v>
      </c>
      <c r="K1587" s="19">
        <v>44654.638194444444</v>
      </c>
      <c r="L1587" s="18">
        <v>44655.71111111111</v>
      </c>
      <c r="M1587" s="15"/>
      <c r="N1587" s="21" t="s">
        <v>33</v>
      </c>
      <c r="O1587" s="15">
        <v>0.0</v>
      </c>
      <c r="P1587" s="15" t="s">
        <v>64</v>
      </c>
      <c r="Q1587" s="22">
        <v>3.0</v>
      </c>
      <c r="R1587" s="23">
        <f>Enduser_Deliverytime-Order_Create_Time</f>
        <v>5.858333333</v>
      </c>
      <c r="S1587" s="23">
        <f>Enduser_Plan_Deliverytime-Order_Create_Time</f>
        <v>4.785416667</v>
      </c>
      <c r="T1587" s="23">
        <f>Enduser_Deliverytime-HubVN_Pickup_Time</f>
        <v>0.07777777778</v>
      </c>
      <c r="U1587" s="24">
        <f>HubVN_Receiving_Time-HubCN_Pickup_Time</f>
        <v>3.003472222</v>
      </c>
      <c r="V1587" s="24">
        <f>Plan_HubVN_Receiving_Time-Plan_HubCN_Pickup_Time</f>
        <v>1.50625</v>
      </c>
      <c r="W1587" s="15" t="s">
        <v>41</v>
      </c>
      <c r="X1587" s="25" t="str">
        <f>IF(LEFT(Khu_Vực,4)="Quận","Quận","Huyện")</f>
        <v>Huyện</v>
      </c>
      <c r="Y1587" s="25" t="str">
        <f>IFS(Grossweight&lt;=1,"A",AND(1&lt;Grossweight,Grossweight&lt;=2),"B",AND(2&lt;Grossweight,Grossweight&lt;=3),"C",AND(3&lt;Grossweight,Grossweight&lt;=4),"D",Grossweight&gt;=4,"E")</f>
        <v>A</v>
      </c>
      <c r="Z158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3300</v>
      </c>
      <c r="AA1587"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58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3000</v>
      </c>
      <c r="AC1587" s="26">
        <f>IF(Carrier_2="ECLogistics",0.167,IF(Carrier_2="LogExpress",0.139,0.104))</f>
        <v>0.167</v>
      </c>
    </row>
    <row r="1588" ht="15.75" customHeight="1">
      <c r="A1588" s="4" t="s">
        <v>4505</v>
      </c>
      <c r="B1588" s="4" t="s">
        <v>4506</v>
      </c>
      <c r="C1588" s="4">
        <v>130160.0</v>
      </c>
      <c r="D1588" s="4" t="str">
        <f>HubVN_ID</f>
        <v>LECVNTL</v>
      </c>
      <c r="E1588" s="4">
        <v>4.0</v>
      </c>
      <c r="F1588" s="4">
        <v>1.4</v>
      </c>
      <c r="G1588" s="5" t="s">
        <v>4507</v>
      </c>
      <c r="H1588" s="4" t="s">
        <v>32</v>
      </c>
      <c r="I1588" s="6">
        <v>8000.0</v>
      </c>
      <c r="J1588" s="7">
        <v>44648.302083333336</v>
      </c>
      <c r="K1588" s="8">
        <v>44653.381944444445</v>
      </c>
      <c r="L1588" s="7">
        <v>44653.87222222222</v>
      </c>
      <c r="M1588" s="4"/>
      <c r="N1588" s="9" t="s">
        <v>33</v>
      </c>
      <c r="O1588" s="4">
        <v>0.0</v>
      </c>
      <c r="P1588" s="4" t="s">
        <v>34</v>
      </c>
      <c r="Q1588" s="10">
        <v>3.0</v>
      </c>
      <c r="R1588" s="11">
        <f>Enduser_Deliverytime-Order_Create_Time</f>
        <v>5.570138889</v>
      </c>
      <c r="S1588" s="11">
        <f>Enduser_Plan_Deliverytime-Order_Create_Time</f>
        <v>5.079861111</v>
      </c>
      <c r="T1588" s="11">
        <f>Enduser_Deliverytime-HubVN_Pickup_Time</f>
        <v>0.2479166667</v>
      </c>
      <c r="U1588" s="12">
        <f>HubVN_Receiving_Time-HubCN_Pickup_Time</f>
        <v>3.500694444</v>
      </c>
      <c r="V1588" s="12">
        <f>Plan_HubVN_Receiving_Time-Plan_HubCN_Pickup_Time</f>
        <v>1.502777778</v>
      </c>
      <c r="W1588" s="4" t="s">
        <v>49</v>
      </c>
      <c r="X1588" s="13" t="str">
        <f>IF(LEFT(Khu_Vực,4)="Quận","Quận","Huyện")</f>
        <v>Quận</v>
      </c>
      <c r="Y1588" s="13" t="str">
        <f>IFS(Grossweight&lt;=1,"A",AND(1&lt;Grossweight,Grossweight&lt;=2),"B",AND(2&lt;Grossweight,Grossweight&lt;=3),"C",AND(3&lt;Grossweight,Grossweight&lt;=4),"D",Grossweight&gt;=4,"E")</f>
        <v>B</v>
      </c>
      <c r="Z158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14000</v>
      </c>
      <c r="AA1588"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58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15400</v>
      </c>
      <c r="AC1588" s="14">
        <f>IF(Carrier_2="ECLogistics",0.167,IF(Carrier_2="LogExpress",0.139,0.104))</f>
        <v>0.104</v>
      </c>
    </row>
    <row r="1589" ht="15.75" customHeight="1">
      <c r="A1589" s="15" t="s">
        <v>4508</v>
      </c>
      <c r="B1589" s="15" t="s">
        <v>4509</v>
      </c>
      <c r="C1589" s="15">
        <v>130402.0</v>
      </c>
      <c r="D1589" s="15" t="str">
        <f>HubVN_ID</f>
        <v>LECVNLB</v>
      </c>
      <c r="E1589" s="15">
        <v>3.0</v>
      </c>
      <c r="F1589" s="15">
        <v>1.2</v>
      </c>
      <c r="G1589" s="16" t="s">
        <v>4510</v>
      </c>
      <c r="H1589" s="15" t="s">
        <v>32</v>
      </c>
      <c r="I1589" s="17">
        <v>375500.0</v>
      </c>
      <c r="J1589" s="18">
        <v>44647.71111111111</v>
      </c>
      <c r="K1589" s="19">
        <v>44652.65694444445</v>
      </c>
      <c r="L1589" s="18">
        <v>44653.464583333334</v>
      </c>
      <c r="M1589" s="15"/>
      <c r="N1589" s="21" t="s">
        <v>33</v>
      </c>
      <c r="O1589" s="15">
        <v>0.0</v>
      </c>
      <c r="P1589" s="15" t="s">
        <v>40</v>
      </c>
      <c r="Q1589" s="22">
        <v>3.0</v>
      </c>
      <c r="R1589" s="23">
        <f>Enduser_Deliverytime-Order_Create_Time</f>
        <v>5.753472222</v>
      </c>
      <c r="S1589" s="23">
        <f>Enduser_Plan_Deliverytime-Order_Create_Time</f>
        <v>4.945833333</v>
      </c>
      <c r="T1589" s="23">
        <f>Enduser_Deliverytime-HubVN_Pickup_Time</f>
        <v>0.1229166667</v>
      </c>
      <c r="U1589" s="24">
        <f>HubVN_Receiving_Time-HubCN_Pickup_Time</f>
        <v>3.002083333</v>
      </c>
      <c r="V1589" s="24">
        <f>Plan_HubVN_Receiving_Time-Plan_HubCN_Pickup_Time</f>
        <v>3.503472222</v>
      </c>
      <c r="W1589" s="15" t="s">
        <v>93</v>
      </c>
      <c r="X1589" s="25" t="str">
        <f>IF(LEFT(Khu_Vực,4)="Quận","Quận","Huyện")</f>
        <v>Quận</v>
      </c>
      <c r="Y1589" s="25" t="str">
        <f>IFS(Grossweight&lt;=1,"A",AND(1&lt;Grossweight,Grossweight&lt;=2),"B",AND(2&lt;Grossweight,Grossweight&lt;=3),"C",AND(3&lt;Grossweight,Grossweight&lt;=4),"D",Grossweight&gt;=4,"E")</f>
        <v>B</v>
      </c>
      <c r="Z158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24000</v>
      </c>
      <c r="AA1589"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58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13200</v>
      </c>
      <c r="AC1589" s="26">
        <f>IF(Carrier_2="ECLogistics",0.167,IF(Carrier_2="LogExpress",0.139,0.104))</f>
        <v>0.104</v>
      </c>
    </row>
    <row r="1590" ht="15.75" customHeight="1">
      <c r="A1590" s="4" t="s">
        <v>4511</v>
      </c>
      <c r="B1590" s="4" t="s">
        <v>1985</v>
      </c>
      <c r="C1590" s="4">
        <v>130318.0</v>
      </c>
      <c r="D1590" s="4" t="str">
        <f>HubVN_ID</f>
        <v>LECVNLB</v>
      </c>
      <c r="E1590" s="4">
        <v>1.0</v>
      </c>
      <c r="F1590" s="4">
        <v>2.0</v>
      </c>
      <c r="G1590" s="5" t="s">
        <v>4512</v>
      </c>
      <c r="H1590" s="4" t="s">
        <v>32</v>
      </c>
      <c r="I1590" s="6">
        <v>882500.0</v>
      </c>
      <c r="J1590" s="7">
        <v>44647.27361111111</v>
      </c>
      <c r="K1590" s="8">
        <v>44652.42013888889</v>
      </c>
      <c r="L1590" s="7">
        <v>44653.45416666667</v>
      </c>
      <c r="M1590" s="4"/>
      <c r="N1590" s="9" t="s">
        <v>33</v>
      </c>
      <c r="O1590" s="4">
        <v>0.0</v>
      </c>
      <c r="P1590" s="4" t="s">
        <v>64</v>
      </c>
      <c r="Q1590" s="10">
        <v>2.0</v>
      </c>
      <c r="R1590" s="11">
        <f>Enduser_Deliverytime-Order_Create_Time</f>
        <v>6.180555556</v>
      </c>
      <c r="S1590" s="11">
        <f>Enduser_Plan_Deliverytime-Order_Create_Time</f>
        <v>5.146527778</v>
      </c>
      <c r="T1590" s="11">
        <f>Enduser_Deliverytime-HubVN_Pickup_Time</f>
        <v>0.08055555556</v>
      </c>
      <c r="U1590" s="12">
        <f>HubVN_Receiving_Time-HubCN_Pickup_Time</f>
        <v>3.00625</v>
      </c>
      <c r="V1590" s="12">
        <f>Plan_HubVN_Receiving_Time-Plan_HubCN_Pickup_Time</f>
        <v>1.504861111</v>
      </c>
      <c r="W1590" s="4" t="s">
        <v>120</v>
      </c>
      <c r="X1590" s="13" t="str">
        <f>IF(LEFT(Khu_Vực,4)="Quận","Quận","Huyện")</f>
        <v>Quận</v>
      </c>
      <c r="Y1590" s="13" t="str">
        <f>IFS(Grossweight&lt;=1,"A",AND(1&lt;Grossweight,Grossweight&lt;=2),"B",AND(2&lt;Grossweight,Grossweight&lt;=3),"C",AND(3&lt;Grossweight,Grossweight&lt;=4),"D",Grossweight&gt;=4,"E")</f>
        <v>B</v>
      </c>
      <c r="Z159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22000</v>
      </c>
      <c r="AA1590"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59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22000</v>
      </c>
      <c r="AC1590" s="14">
        <f>IF(Carrier_2="ECLogistics",0.167,IF(Carrier_2="LogExpress",0.139,0.104))</f>
        <v>0.104</v>
      </c>
    </row>
    <row r="1591" ht="15.75" customHeight="1">
      <c r="A1591" s="15" t="s">
        <v>4513</v>
      </c>
      <c r="B1591" s="15" t="s">
        <v>4514</v>
      </c>
      <c r="C1591" s="15">
        <v>130043.0</v>
      </c>
      <c r="D1591" s="15" t="str">
        <f>HubVN_ID</f>
        <v>LECVNLB</v>
      </c>
      <c r="E1591" s="15">
        <v>4.0</v>
      </c>
      <c r="F1591" s="15">
        <v>0.3</v>
      </c>
      <c r="G1591" s="16" t="s">
        <v>4515</v>
      </c>
      <c r="H1591" s="15" t="s">
        <v>53</v>
      </c>
      <c r="I1591" s="17">
        <v>0.0</v>
      </c>
      <c r="J1591" s="18">
        <v>44648.31597222222</v>
      </c>
      <c r="K1591" s="19">
        <v>44653.67361111111</v>
      </c>
      <c r="L1591" s="18">
        <v>44653.71388888889</v>
      </c>
      <c r="M1591" s="15"/>
      <c r="N1591" s="21" t="s">
        <v>33</v>
      </c>
      <c r="O1591" s="15">
        <v>0.0</v>
      </c>
      <c r="P1591" s="15" t="s">
        <v>64</v>
      </c>
      <c r="Q1591" s="22">
        <v>3.0</v>
      </c>
      <c r="R1591" s="23">
        <f>Enduser_Deliverytime-Order_Create_Time</f>
        <v>5.397916667</v>
      </c>
      <c r="S1591" s="23">
        <f>Enduser_Plan_Deliverytime-Order_Create_Time</f>
        <v>5.357638889</v>
      </c>
      <c r="T1591" s="23">
        <f>Enduser_Deliverytime-HubVN_Pickup_Time</f>
        <v>0.1201388889</v>
      </c>
      <c r="U1591" s="24">
        <f>HubVN_Receiving_Time-HubCN_Pickup_Time</f>
        <v>3.502777778</v>
      </c>
      <c r="V1591" s="24">
        <f>Plan_HubVN_Receiving_Time-Plan_HubCN_Pickup_Time</f>
        <v>1.50625</v>
      </c>
      <c r="W1591" s="15" t="s">
        <v>57</v>
      </c>
      <c r="X1591" s="25" t="str">
        <f>IF(LEFT(Khu_Vực,4)="Quận","Quận","Huyện")</f>
        <v>Quận</v>
      </c>
      <c r="Y1591" s="25" t="str">
        <f>IFS(Grossweight&lt;=1,"A",AND(1&lt;Grossweight,Grossweight&lt;=2),"B",AND(2&lt;Grossweight,Grossweight&lt;=3),"C",AND(3&lt;Grossweight,Grossweight&lt;=4),"D",Grossweight&gt;=4,"E")</f>
        <v>A</v>
      </c>
      <c r="Z159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3300</v>
      </c>
      <c r="AA1591"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59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6000</v>
      </c>
      <c r="AC1591" s="26">
        <f>IF(Carrier_2="ECLogistics",0.167,IF(Carrier_2="LogExpress",0.139,0.104))</f>
        <v>0.139</v>
      </c>
    </row>
    <row r="1592" ht="15.75" customHeight="1">
      <c r="A1592" s="4" t="s">
        <v>4516</v>
      </c>
      <c r="B1592" s="4" t="s">
        <v>4517</v>
      </c>
      <c r="C1592" s="4">
        <v>130205.0</v>
      </c>
      <c r="D1592" s="4" t="str">
        <f>HubVN_ID</f>
        <v>LECVNLB</v>
      </c>
      <c r="E1592" s="4">
        <v>1.0</v>
      </c>
      <c r="F1592" s="4">
        <v>2.0</v>
      </c>
      <c r="G1592" s="5" t="s">
        <v>4518</v>
      </c>
      <c r="H1592" s="4" t="s">
        <v>32</v>
      </c>
      <c r="I1592" s="6">
        <v>265000.0</v>
      </c>
      <c r="J1592" s="7">
        <v>44646.600694444445</v>
      </c>
      <c r="K1592" s="8">
        <v>44651.535416666666</v>
      </c>
      <c r="L1592" s="7">
        <v>44652.464583333334</v>
      </c>
      <c r="M1592" s="4"/>
      <c r="N1592" s="9" t="s">
        <v>33</v>
      </c>
      <c r="O1592" s="4">
        <v>0.0</v>
      </c>
      <c r="P1592" s="4" t="s">
        <v>40</v>
      </c>
      <c r="Q1592" s="10">
        <v>3.0</v>
      </c>
      <c r="R1592" s="11">
        <f>Enduser_Deliverytime-Order_Create_Time</f>
        <v>5.863888889</v>
      </c>
      <c r="S1592" s="11">
        <f>Enduser_Plan_Deliverytime-Order_Create_Time</f>
        <v>4.934722222</v>
      </c>
      <c r="T1592" s="11">
        <f>Enduser_Deliverytime-HubVN_Pickup_Time</f>
        <v>0.1208333333</v>
      </c>
      <c r="U1592" s="12">
        <f>HubVN_Receiving_Time-HubCN_Pickup_Time</f>
        <v>5.003472222</v>
      </c>
      <c r="V1592" s="12">
        <f>Plan_HubVN_Receiving_Time-Plan_HubCN_Pickup_Time</f>
        <v>1.502777778</v>
      </c>
      <c r="W1592" s="4" t="s">
        <v>679</v>
      </c>
      <c r="X1592" s="13" t="str">
        <f>IF(LEFT(Khu_Vực,4)="Quận","Quận","Huyện")</f>
        <v>Huyện</v>
      </c>
      <c r="Y1592" s="13" t="str">
        <f>IFS(Grossweight&lt;=1,"A",AND(1&lt;Grossweight,Grossweight&lt;=2),"B",AND(2&lt;Grossweight,Grossweight&lt;=3),"C",AND(3&lt;Grossweight,Grossweight&lt;=4),"D",Grossweight&gt;=4,"E")</f>
        <v>B</v>
      </c>
      <c r="Z159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50000</v>
      </c>
      <c r="AA1592"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59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1592" s="14">
        <f>IF(Carrier_2="ECLogistics",0.167,IF(Carrier_2="LogExpress",0.139,0.104))</f>
        <v>0.167</v>
      </c>
    </row>
    <row r="1593" ht="15.75" customHeight="1">
      <c r="A1593" s="15" t="s">
        <v>4519</v>
      </c>
      <c r="B1593" s="15" t="s">
        <v>1974</v>
      </c>
      <c r="C1593" s="15">
        <v>130331.0</v>
      </c>
      <c r="D1593" s="15" t="str">
        <f>HubVN_ID</f>
        <v>LECVNTL</v>
      </c>
      <c r="E1593" s="15">
        <v>5.0</v>
      </c>
      <c r="F1593" s="15">
        <v>1.9</v>
      </c>
      <c r="G1593" s="16" t="s">
        <v>4520</v>
      </c>
      <c r="H1593" s="15" t="s">
        <v>53</v>
      </c>
      <c r="I1593" s="17">
        <v>0.0</v>
      </c>
      <c r="J1593" s="18">
        <v>44649.6</v>
      </c>
      <c r="K1593" s="19">
        <v>44654.38125</v>
      </c>
      <c r="L1593" s="18">
        <v>44655.438888888886</v>
      </c>
      <c r="M1593" s="15"/>
      <c r="N1593" s="21" t="s">
        <v>33</v>
      </c>
      <c r="O1593" s="15">
        <v>0.0</v>
      </c>
      <c r="P1593" s="15" t="s">
        <v>64</v>
      </c>
      <c r="Q1593" s="22">
        <v>3.0</v>
      </c>
      <c r="R1593" s="23">
        <f>Enduser_Deliverytime-Order_Create_Time</f>
        <v>5.838888889</v>
      </c>
      <c r="S1593" s="23">
        <f>Enduser_Plan_Deliverytime-Order_Create_Time</f>
        <v>4.78125</v>
      </c>
      <c r="T1593" s="23">
        <f>Enduser_Deliverytime-HubVN_Pickup_Time</f>
        <v>0.08055555556</v>
      </c>
      <c r="U1593" s="24">
        <f>HubVN_Receiving_Time-HubCN_Pickup_Time</f>
        <v>5.00625</v>
      </c>
      <c r="V1593" s="24">
        <f>Plan_HubVN_Receiving_Time-Plan_HubCN_Pickup_Time</f>
        <v>3.000694444</v>
      </c>
      <c r="W1593" s="15" t="s">
        <v>41</v>
      </c>
      <c r="X1593" s="25" t="str">
        <f>IF(LEFT(Khu_Vực,4)="Quận","Quận","Huyện")</f>
        <v>Huyện</v>
      </c>
      <c r="Y1593" s="25" t="str">
        <f>IFS(Grossweight&lt;=1,"A",AND(1&lt;Grossweight,Grossweight&lt;=2),"B",AND(2&lt;Grossweight,Grossweight&lt;=3),"C",AND(3&lt;Grossweight,Grossweight&lt;=4),"D",Grossweight&gt;=4,"E")</f>
        <v>B</v>
      </c>
      <c r="Z159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20900</v>
      </c>
      <c r="AA159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59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19000</v>
      </c>
      <c r="AC1593" s="26">
        <f>IF(Carrier_2="ECLogistics",0.167,IF(Carrier_2="LogExpress",0.139,0.104))</f>
        <v>0.167</v>
      </c>
    </row>
    <row r="1594" ht="15.75" customHeight="1">
      <c r="A1594" s="4" t="s">
        <v>4521</v>
      </c>
      <c r="B1594" s="4" t="s">
        <v>4522</v>
      </c>
      <c r="C1594" s="4">
        <v>130449.0</v>
      </c>
      <c r="D1594" s="4" t="str">
        <f>HubVN_ID</f>
        <v>LECVNLB</v>
      </c>
      <c r="E1594" s="4">
        <v>1.0</v>
      </c>
      <c r="F1594" s="4">
        <v>1.1</v>
      </c>
      <c r="G1594" s="5" t="s">
        <v>4523</v>
      </c>
      <c r="H1594" s="4" t="s">
        <v>53</v>
      </c>
      <c r="I1594" s="6">
        <v>0.0</v>
      </c>
      <c r="J1594" s="7">
        <v>44649.615277777775</v>
      </c>
      <c r="K1594" s="8">
        <v>44654.410416666666</v>
      </c>
      <c r="L1594" s="7">
        <v>44655.49375</v>
      </c>
      <c r="M1594" s="4"/>
      <c r="N1594" s="9" t="s">
        <v>33</v>
      </c>
      <c r="O1594" s="4">
        <v>0.0</v>
      </c>
      <c r="P1594" s="4" t="s">
        <v>40</v>
      </c>
      <c r="Q1594" s="10">
        <v>3.0</v>
      </c>
      <c r="R1594" s="11">
        <f>Enduser_Deliverytime-Order_Create_Time</f>
        <v>5.878472222</v>
      </c>
      <c r="S1594" s="11">
        <f>Enduser_Plan_Deliverytime-Order_Create_Time</f>
        <v>4.795138889</v>
      </c>
      <c r="T1594" s="11">
        <f>Enduser_Deliverytime-HubVN_Pickup_Time</f>
        <v>0.1222222222</v>
      </c>
      <c r="U1594" s="12">
        <f>HubVN_Receiving_Time-HubCN_Pickup_Time</f>
        <v>5.002083333</v>
      </c>
      <c r="V1594" s="12">
        <f>Plan_HubVN_Receiving_Time-Plan_HubCN_Pickup_Time</f>
        <v>3.000694444</v>
      </c>
      <c r="W1594" s="4" t="s">
        <v>57</v>
      </c>
      <c r="X1594" s="13" t="str">
        <f>IF(LEFT(Khu_Vực,4)="Quận","Quận","Huyện")</f>
        <v>Quận</v>
      </c>
      <c r="Y1594" s="13" t="str">
        <f>IFS(Grossweight&lt;=1,"A",AND(1&lt;Grossweight,Grossweight&lt;=2),"B",AND(2&lt;Grossweight,Grossweight&lt;=3),"C",AND(3&lt;Grossweight,Grossweight&lt;=4),"D",Grossweight&gt;=4,"E")</f>
        <v>B</v>
      </c>
      <c r="Z159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22000</v>
      </c>
      <c r="AA1594"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59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12100</v>
      </c>
      <c r="AC1594" s="14">
        <f>IF(Carrier_2="ECLogistics",0.167,IF(Carrier_2="LogExpress",0.139,0.104))</f>
        <v>0.104</v>
      </c>
    </row>
    <row r="1595" ht="15.75" customHeight="1">
      <c r="A1595" s="15" t="s">
        <v>4524</v>
      </c>
      <c r="B1595" s="15" t="s">
        <v>4178</v>
      </c>
      <c r="C1595" s="15">
        <v>130358.0</v>
      </c>
      <c r="D1595" s="15" t="str">
        <f>HubVN_ID</f>
        <v>LECVNLB</v>
      </c>
      <c r="E1595" s="15">
        <v>2.0</v>
      </c>
      <c r="F1595" s="15">
        <v>1.3</v>
      </c>
      <c r="G1595" s="16" t="s">
        <v>4525</v>
      </c>
      <c r="H1595" s="15" t="s">
        <v>32</v>
      </c>
      <c r="I1595" s="17">
        <v>213000.0</v>
      </c>
      <c r="J1595" s="18">
        <v>44647.17361111111</v>
      </c>
      <c r="K1595" s="19">
        <v>44653.78125</v>
      </c>
      <c r="L1595" s="18">
        <v>44654.74236111111</v>
      </c>
      <c r="M1595" s="15"/>
      <c r="N1595" s="21" t="s">
        <v>33</v>
      </c>
      <c r="O1595" s="15">
        <v>0.0</v>
      </c>
      <c r="P1595" s="15" t="s">
        <v>64</v>
      </c>
      <c r="Q1595" s="22">
        <v>1.0</v>
      </c>
      <c r="R1595" s="23">
        <f>Enduser_Deliverytime-Order_Create_Time</f>
        <v>7.56875</v>
      </c>
      <c r="S1595" s="23">
        <f>Enduser_Plan_Deliverytime-Order_Create_Time</f>
        <v>6.607638889</v>
      </c>
      <c r="T1595" s="23">
        <f>Enduser_Deliverytime-HubVN_Pickup_Time</f>
        <v>0.1222222222</v>
      </c>
      <c r="U1595" s="24">
        <f>HubVN_Receiving_Time-HubCN_Pickup_Time</f>
        <v>3.502777778</v>
      </c>
      <c r="V1595" s="24">
        <f>Plan_HubVN_Receiving_Time-Plan_HubCN_Pickup_Time</f>
        <v>3.000694444</v>
      </c>
      <c r="W1595" s="15" t="s">
        <v>679</v>
      </c>
      <c r="X1595" s="25" t="str">
        <f>IF(LEFT(Khu_Vực,4)="Quận","Quận","Huyện")</f>
        <v>Huyện</v>
      </c>
      <c r="Y1595" s="25" t="str">
        <f>IFS(Grossweight&lt;=1,"A",AND(1&lt;Grossweight,Grossweight&lt;=2),"B",AND(2&lt;Grossweight,Grossweight&lt;=3),"C",AND(3&lt;Grossweight,Grossweight&lt;=4),"D",Grossweight&gt;=4,"E")</f>
        <v>B</v>
      </c>
      <c r="Z159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14300</v>
      </c>
      <c r="AA159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59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13000</v>
      </c>
      <c r="AC1595" s="26">
        <f>IF(Carrier_2="ECLogistics",0.167,IF(Carrier_2="LogExpress",0.139,0.104))</f>
        <v>0.167</v>
      </c>
    </row>
    <row r="1596" ht="15.75" customHeight="1">
      <c r="A1596" s="4" t="s">
        <v>4526</v>
      </c>
      <c r="B1596" s="4" t="s">
        <v>4527</v>
      </c>
      <c r="C1596" s="4">
        <v>130067.0</v>
      </c>
      <c r="D1596" s="4" t="str">
        <f>HubVN_ID</f>
        <v>LECVNLB</v>
      </c>
      <c r="E1596" s="4">
        <v>5.0</v>
      </c>
      <c r="F1596" s="4">
        <v>0.2</v>
      </c>
      <c r="G1596" s="5" t="s">
        <v>4528</v>
      </c>
      <c r="H1596" s="4" t="s">
        <v>32</v>
      </c>
      <c r="I1596" s="6">
        <v>67000.0</v>
      </c>
      <c r="J1596" s="7">
        <v>44650.540972222225</v>
      </c>
      <c r="K1596" s="8">
        <v>44653.669444444444</v>
      </c>
      <c r="L1596" s="7">
        <v>44654.811111111114</v>
      </c>
      <c r="M1596" s="4"/>
      <c r="N1596" s="9" t="s">
        <v>33</v>
      </c>
      <c r="O1596" s="4">
        <v>0.0</v>
      </c>
      <c r="P1596" s="4" t="s">
        <v>40</v>
      </c>
      <c r="Q1596" s="10">
        <v>3.0</v>
      </c>
      <c r="R1596" s="11">
        <f>Enduser_Deliverytime-Order_Create_Time</f>
        <v>4.270138889</v>
      </c>
      <c r="S1596" s="11">
        <f>Enduser_Plan_Deliverytime-Order_Create_Time</f>
        <v>3.128472222</v>
      </c>
      <c r="T1596" s="11">
        <f>Enduser_Deliverytime-HubVN_Pickup_Time</f>
        <v>0.1722222222</v>
      </c>
      <c r="U1596" s="12">
        <f>HubVN_Receiving_Time-HubCN_Pickup_Time</f>
        <v>1.834722222</v>
      </c>
      <c r="V1596" s="12">
        <f>Plan_HubVN_Receiving_Time-Plan_HubCN_Pickup_Time</f>
        <v>3.502777778</v>
      </c>
      <c r="W1596" s="4" t="s">
        <v>57</v>
      </c>
      <c r="X1596" s="13" t="str">
        <f>IF(LEFT(Khu_Vực,4)="Quận","Quận","Huyện")</f>
        <v>Quận</v>
      </c>
      <c r="Y1596" s="13" t="str">
        <f>IFS(Grossweight&lt;=1,"A",AND(1&lt;Grossweight,Grossweight&lt;=2),"B",AND(2&lt;Grossweight,Grossweight&lt;=3),"C",AND(3&lt;Grossweight,Grossweight&lt;=4),"D",Grossweight&gt;=4,"E")</f>
        <v>A</v>
      </c>
      <c r="Z159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4000</v>
      </c>
      <c r="AA1596"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59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v>
      </c>
      <c r="AC1596" s="14">
        <f>IF(Carrier_2="ECLogistics",0.167,IF(Carrier_2="LogExpress",0.139,0.104))</f>
        <v>0.139</v>
      </c>
    </row>
    <row r="1597" ht="15.75" customHeight="1">
      <c r="A1597" s="15" t="s">
        <v>4529</v>
      </c>
      <c r="B1597" s="15" t="s">
        <v>129</v>
      </c>
      <c r="C1597" s="15">
        <v>130407.0</v>
      </c>
      <c r="D1597" s="15" t="str">
        <f>HubVN_ID</f>
        <v>LECVNHĐ</v>
      </c>
      <c r="E1597" s="15">
        <v>3.0</v>
      </c>
      <c r="F1597" s="15">
        <v>2.4</v>
      </c>
      <c r="G1597" s="16" t="s">
        <v>4530</v>
      </c>
      <c r="H1597" s="15" t="s">
        <v>32</v>
      </c>
      <c r="I1597" s="17">
        <v>142000.0</v>
      </c>
      <c r="J1597" s="18">
        <v>44645.31875</v>
      </c>
      <c r="K1597" s="19">
        <v>44652.43680555555</v>
      </c>
      <c r="L1597" s="18">
        <v>44652.87152777778</v>
      </c>
      <c r="M1597" s="15"/>
      <c r="N1597" s="21" t="s">
        <v>33</v>
      </c>
      <c r="O1597" s="15">
        <v>0.0</v>
      </c>
      <c r="P1597" s="15" t="s">
        <v>34</v>
      </c>
      <c r="Q1597" s="22">
        <v>1.0</v>
      </c>
      <c r="R1597" s="23">
        <f>Enduser_Deliverytime-Order_Create_Time</f>
        <v>7.552777778</v>
      </c>
      <c r="S1597" s="23">
        <f>Enduser_Plan_Deliverytime-Order_Create_Time</f>
        <v>7.118055556</v>
      </c>
      <c r="T1597" s="23">
        <f>Enduser_Deliverytime-HubVN_Pickup_Time</f>
        <v>0.2479166667</v>
      </c>
      <c r="U1597" s="24">
        <f>HubVN_Receiving_Time-HubCN_Pickup_Time</f>
        <v>3.003472222</v>
      </c>
      <c r="V1597" s="24">
        <f>Plan_HubVN_Receiving_Time-Plan_HubCN_Pickup_Time</f>
        <v>3.004166667</v>
      </c>
      <c r="W1597" s="15" t="s">
        <v>45</v>
      </c>
      <c r="X1597" s="25" t="str">
        <f>IF(LEFT(Khu_Vực,4)="Quận","Quận","Huyện")</f>
        <v>Quận</v>
      </c>
      <c r="Y1597" s="25" t="str">
        <f>IFS(Grossweight&lt;=1,"A",AND(1&lt;Grossweight,Grossweight&lt;=2),"B",AND(2&lt;Grossweight,Grossweight&lt;=3),"C",AND(3&lt;Grossweight,Grossweight&lt;=4),"D",Grossweight&gt;=4,"E")</f>
        <v>C</v>
      </c>
      <c r="Z159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24000</v>
      </c>
      <c r="AA1597"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59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24000</v>
      </c>
      <c r="AC1597" s="26">
        <f>IF(Carrier_2="ECLogistics",0.167,IF(Carrier_2="LogExpress",0.139,0.104))</f>
        <v>0.167</v>
      </c>
    </row>
    <row r="1598" ht="15.75" customHeight="1">
      <c r="A1598" s="4" t="s">
        <v>4531</v>
      </c>
      <c r="B1598" s="4" t="s">
        <v>4532</v>
      </c>
      <c r="C1598" s="4">
        <v>130437.0</v>
      </c>
      <c r="D1598" s="4" t="str">
        <f>HubVN_ID</f>
        <v>LECVNLB</v>
      </c>
      <c r="E1598" s="4">
        <v>1.0</v>
      </c>
      <c r="F1598" s="4">
        <v>3.5</v>
      </c>
      <c r="G1598" s="5" t="s">
        <v>4533</v>
      </c>
      <c r="H1598" s="4" t="s">
        <v>32</v>
      </c>
      <c r="I1598" s="6">
        <v>303000.0</v>
      </c>
      <c r="J1598" s="7">
        <v>44647.17222222222</v>
      </c>
      <c r="K1598" s="8">
        <v>44653.67916666667</v>
      </c>
      <c r="L1598" s="7">
        <v>44654.865277777775</v>
      </c>
      <c r="M1598" s="4"/>
      <c r="N1598" s="9" t="s">
        <v>33</v>
      </c>
      <c r="O1598" s="4">
        <v>0.0</v>
      </c>
      <c r="P1598" s="4" t="s">
        <v>34</v>
      </c>
      <c r="Q1598" s="10">
        <v>1.0</v>
      </c>
      <c r="R1598" s="11">
        <f>Enduser_Deliverytime-Order_Create_Time</f>
        <v>7.693055556</v>
      </c>
      <c r="S1598" s="11">
        <f>Enduser_Plan_Deliverytime-Order_Create_Time</f>
        <v>6.506944444</v>
      </c>
      <c r="T1598" s="11">
        <f>Enduser_Deliverytime-HubVN_Pickup_Time</f>
        <v>0.2444444444</v>
      </c>
      <c r="U1598" s="12">
        <f>HubVN_Receiving_Time-HubCN_Pickup_Time</f>
        <v>3.503472222</v>
      </c>
      <c r="V1598" s="12">
        <f>Plan_HubVN_Receiving_Time-Plan_HubCN_Pickup_Time</f>
        <v>1.504166667</v>
      </c>
      <c r="W1598" s="4" t="s">
        <v>120</v>
      </c>
      <c r="X1598" s="13" t="str">
        <f>IF(LEFT(Khu_Vực,4)="Quận","Quận","Huyện")</f>
        <v>Quận</v>
      </c>
      <c r="Y1598" s="13" t="str">
        <f>IFS(Grossweight&lt;=1,"A",AND(1&lt;Grossweight,Grossweight&lt;=2),"B",AND(2&lt;Grossweight,Grossweight&lt;=3),"C",AND(3&lt;Grossweight,Grossweight&lt;=4),"D",Grossweight&gt;=4,"E")</f>
        <v>D</v>
      </c>
      <c r="Z159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35000</v>
      </c>
      <c r="AA159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59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35000</v>
      </c>
      <c r="AC1598" s="14">
        <f>IF(Carrier_2="ECLogistics",0.167,IF(Carrier_2="LogExpress",0.139,0.104))</f>
        <v>0.167</v>
      </c>
    </row>
    <row r="1599" ht="15.75" customHeight="1">
      <c r="A1599" s="15" t="s">
        <v>4534</v>
      </c>
      <c r="B1599" s="15" t="s">
        <v>4535</v>
      </c>
      <c r="C1599" s="15">
        <v>130397.0</v>
      </c>
      <c r="D1599" s="15" t="str">
        <f>HubVN_ID</f>
        <v>LECVNLB</v>
      </c>
      <c r="E1599" s="15">
        <v>5.0</v>
      </c>
      <c r="F1599" s="15">
        <v>1.4</v>
      </c>
      <c r="G1599" s="16" t="s">
        <v>4536</v>
      </c>
      <c r="H1599" s="15" t="s">
        <v>32</v>
      </c>
      <c r="I1599" s="17">
        <v>162000.0</v>
      </c>
      <c r="J1599" s="18">
        <v>44647.333333333336</v>
      </c>
      <c r="K1599" s="19">
        <v>44652.64722222222</v>
      </c>
      <c r="L1599" s="18">
        <v>44652.70694444444</v>
      </c>
      <c r="M1599" s="15"/>
      <c r="N1599" s="21" t="s">
        <v>33</v>
      </c>
      <c r="O1599" s="15">
        <v>0.0</v>
      </c>
      <c r="P1599" s="15" t="s">
        <v>64</v>
      </c>
      <c r="Q1599" s="22">
        <v>3.0</v>
      </c>
      <c r="R1599" s="23">
        <f>Enduser_Deliverytime-Order_Create_Time</f>
        <v>5.373611111</v>
      </c>
      <c r="S1599" s="23">
        <f>Enduser_Plan_Deliverytime-Order_Create_Time</f>
        <v>5.313888889</v>
      </c>
      <c r="T1599" s="23">
        <f>Enduser_Deliverytime-HubVN_Pickup_Time</f>
        <v>0.1618055556</v>
      </c>
      <c r="U1599" s="24">
        <f>HubVN_Receiving_Time-HubCN_Pickup_Time</f>
        <v>3.001388889</v>
      </c>
      <c r="V1599" s="24">
        <f>Plan_HubVN_Receiving_Time-Plan_HubCN_Pickup_Time</f>
        <v>3.502777778</v>
      </c>
      <c r="W1599" s="15" t="s">
        <v>97</v>
      </c>
      <c r="X1599" s="25" t="str">
        <f>IF(LEFT(Khu_Vực,4)="Quận","Quận","Huyện")</f>
        <v>Quận</v>
      </c>
      <c r="Y1599" s="25" t="str">
        <f>IFS(Grossweight&lt;=1,"A",AND(1&lt;Grossweight,Grossweight&lt;=2),"B",AND(2&lt;Grossweight,Grossweight&lt;=3),"C",AND(3&lt;Grossweight,Grossweight&lt;=4),"D",Grossweight&gt;=4,"E")</f>
        <v>B</v>
      </c>
      <c r="Z159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15400</v>
      </c>
      <c r="AA1599"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59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15400</v>
      </c>
      <c r="AC1599" s="26">
        <f>IF(Carrier_2="ECLogistics",0.167,IF(Carrier_2="LogExpress",0.139,0.104))</f>
        <v>0.104</v>
      </c>
    </row>
    <row r="1600" ht="15.75" customHeight="1">
      <c r="A1600" s="4" t="s">
        <v>4537</v>
      </c>
      <c r="B1600" s="4" t="s">
        <v>4538</v>
      </c>
      <c r="C1600" s="4">
        <v>130011.0</v>
      </c>
      <c r="D1600" s="4" t="str">
        <f>HubVN_ID</f>
        <v>LECVNLB</v>
      </c>
      <c r="E1600" s="4">
        <v>1.0</v>
      </c>
      <c r="F1600" s="4">
        <v>1.3</v>
      </c>
      <c r="G1600" s="5" t="s">
        <v>4539</v>
      </c>
      <c r="H1600" s="4" t="s">
        <v>32</v>
      </c>
      <c r="I1600" s="6">
        <v>82000.0</v>
      </c>
      <c r="J1600" s="7">
        <v>44647.33611111111</v>
      </c>
      <c r="K1600" s="8">
        <v>44652.65416666667</v>
      </c>
      <c r="L1600" s="7">
        <v>44652.85277777778</v>
      </c>
      <c r="M1600" s="4"/>
      <c r="N1600" s="9" t="s">
        <v>33</v>
      </c>
      <c r="O1600" s="4">
        <v>0.0</v>
      </c>
      <c r="P1600" s="4" t="s">
        <v>34</v>
      </c>
      <c r="Q1600" s="10">
        <v>3.0</v>
      </c>
      <c r="R1600" s="11">
        <f>Enduser_Deliverytime-Order_Create_Time</f>
        <v>5.516666667</v>
      </c>
      <c r="S1600" s="11">
        <f>Enduser_Plan_Deliverytime-Order_Create_Time</f>
        <v>5.318055556</v>
      </c>
      <c r="T1600" s="11">
        <f>Enduser_Deliverytime-HubVN_Pickup_Time</f>
        <v>0.2451388889</v>
      </c>
      <c r="U1600" s="12">
        <f>HubVN_Receiving_Time-HubCN_Pickup_Time</f>
        <v>2.502083333</v>
      </c>
      <c r="V1600" s="12">
        <f>Plan_HubVN_Receiving_Time-Plan_HubCN_Pickup_Time</f>
        <v>2.001388889</v>
      </c>
      <c r="W1600" s="4" t="s">
        <v>97</v>
      </c>
      <c r="X1600" s="13" t="str">
        <f>IF(LEFT(Khu_Vực,4)="Quận","Quận","Huyện")</f>
        <v>Quận</v>
      </c>
      <c r="Y1600" s="13" t="str">
        <f>IFS(Grossweight&lt;=1,"A",AND(1&lt;Grossweight,Grossweight&lt;=2),"B",AND(2&lt;Grossweight,Grossweight&lt;=3),"C",AND(3&lt;Grossweight,Grossweight&lt;=4),"D",Grossweight&gt;=4,"E")</f>
        <v>B</v>
      </c>
      <c r="Z160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13000</v>
      </c>
      <c r="AA1600"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60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14300</v>
      </c>
      <c r="AC1600" s="14">
        <f>IF(Carrier_2="ECLogistics",0.167,IF(Carrier_2="LogExpress",0.139,0.104))</f>
        <v>0.104</v>
      </c>
    </row>
    <row r="1601" ht="15.75" customHeight="1">
      <c r="A1601" s="15" t="s">
        <v>4540</v>
      </c>
      <c r="B1601" s="15" t="s">
        <v>3826</v>
      </c>
      <c r="C1601" s="15">
        <v>130435.0</v>
      </c>
      <c r="D1601" s="15" t="str">
        <f>HubVN_ID</f>
        <v>LECVNTL</v>
      </c>
      <c r="E1601" s="15">
        <v>4.0</v>
      </c>
      <c r="F1601" s="15">
        <v>1.5</v>
      </c>
      <c r="G1601" s="16" t="s">
        <v>4541</v>
      </c>
      <c r="H1601" s="15" t="s">
        <v>32</v>
      </c>
      <c r="I1601" s="17">
        <v>160300.0</v>
      </c>
      <c r="J1601" s="18">
        <v>44650.32013888889</v>
      </c>
      <c r="K1601" s="19">
        <v>44654.64375</v>
      </c>
      <c r="L1601" s="18">
        <v>44655.768055555556</v>
      </c>
      <c r="M1601" s="15"/>
      <c r="N1601" s="21" t="s">
        <v>33</v>
      </c>
      <c r="O1601" s="15">
        <v>0.0</v>
      </c>
      <c r="P1601" s="15" t="s">
        <v>40</v>
      </c>
      <c r="Q1601" s="22">
        <v>3.0</v>
      </c>
      <c r="R1601" s="23">
        <f>Enduser_Deliverytime-Order_Create_Time</f>
        <v>5.447916667</v>
      </c>
      <c r="S1601" s="23">
        <f>Enduser_Plan_Deliverytime-Order_Create_Time</f>
        <v>4.323611111</v>
      </c>
      <c r="T1601" s="23">
        <f>Enduser_Deliverytime-HubVN_Pickup_Time</f>
        <v>0.1451388889</v>
      </c>
      <c r="U1601" s="24">
        <f>HubVN_Receiving_Time-HubCN_Pickup_Time</f>
        <v>3.004861111</v>
      </c>
      <c r="V1601" s="24">
        <f>Plan_HubVN_Receiving_Time-Plan_HubCN_Pickup_Time</f>
        <v>1.504166667</v>
      </c>
      <c r="W1601" s="15" t="s">
        <v>41</v>
      </c>
      <c r="X1601" s="25" t="str">
        <f>IF(LEFT(Khu_Vực,4)="Quận","Quận","Huyện")</f>
        <v>Huyện</v>
      </c>
      <c r="Y1601" s="25" t="str">
        <f>IFS(Grossweight&lt;=1,"A",AND(1&lt;Grossweight,Grossweight&lt;=2),"B",AND(2&lt;Grossweight,Grossweight&lt;=3),"C",AND(3&lt;Grossweight,Grossweight&lt;=4),"D",Grossweight&gt;=4,"E")</f>
        <v>B</v>
      </c>
      <c r="Z160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37500</v>
      </c>
      <c r="AA160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60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15000</v>
      </c>
      <c r="AC1601" s="26">
        <f>IF(Carrier_2="ECLogistics",0.167,IF(Carrier_2="LogExpress",0.139,0.104))</f>
        <v>0.167</v>
      </c>
    </row>
    <row r="1602" ht="15.75" customHeight="1">
      <c r="A1602" s="4" t="s">
        <v>4542</v>
      </c>
      <c r="B1602" s="4" t="s">
        <v>1833</v>
      </c>
      <c r="C1602" s="4">
        <v>130350.0</v>
      </c>
      <c r="D1602" s="4" t="str">
        <f>HubVN_ID</f>
        <v>LECVNLB</v>
      </c>
      <c r="E1602" s="4">
        <v>3.0</v>
      </c>
      <c r="F1602" s="4">
        <v>1.2</v>
      </c>
      <c r="G1602" s="5" t="s">
        <v>3157</v>
      </c>
      <c r="H1602" s="4" t="s">
        <v>53</v>
      </c>
      <c r="I1602" s="6">
        <v>0.0</v>
      </c>
      <c r="J1602" s="7">
        <v>44647.71805555555</v>
      </c>
      <c r="K1602" s="8">
        <v>44652.75277777778</v>
      </c>
      <c r="L1602" s="7">
        <v>44653.4875</v>
      </c>
      <c r="M1602" s="4"/>
      <c r="N1602" s="9" t="s">
        <v>33</v>
      </c>
      <c r="O1602" s="4">
        <v>0.0</v>
      </c>
      <c r="P1602" s="4" t="s">
        <v>40</v>
      </c>
      <c r="Q1602" s="10">
        <v>3.0</v>
      </c>
      <c r="R1602" s="11">
        <f>Enduser_Deliverytime-Order_Create_Time</f>
        <v>5.769444444</v>
      </c>
      <c r="S1602" s="11">
        <f>Enduser_Plan_Deliverytime-Order_Create_Time</f>
        <v>5.034722222</v>
      </c>
      <c r="T1602" s="11">
        <f>Enduser_Deliverytime-HubVN_Pickup_Time</f>
        <v>0.1222222222</v>
      </c>
      <c r="U1602" s="12">
        <f>HubVN_Receiving_Time-HubCN_Pickup_Time</f>
        <v>3.000694444</v>
      </c>
      <c r="V1602" s="12">
        <f>Plan_HubVN_Receiving_Time-Plan_HubCN_Pickup_Time</f>
        <v>2.001388889</v>
      </c>
      <c r="W1602" s="4" t="s">
        <v>679</v>
      </c>
      <c r="X1602" s="13" t="str">
        <f>IF(LEFT(Khu_Vực,4)="Quận","Quận","Huyện")</f>
        <v>Huyện</v>
      </c>
      <c r="Y1602" s="13" t="str">
        <f>IFS(Grossweight&lt;=1,"A",AND(1&lt;Grossweight,Grossweight&lt;=2),"B",AND(2&lt;Grossweight,Grossweight&lt;=3),"C",AND(3&lt;Grossweight,Grossweight&lt;=4),"D",Grossweight&gt;=4,"E")</f>
        <v>B</v>
      </c>
      <c r="Z160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30000</v>
      </c>
      <c r="AA1602"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60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12000</v>
      </c>
      <c r="AC1602" s="14">
        <f>IF(Carrier_2="ECLogistics",0.167,IF(Carrier_2="LogExpress",0.139,0.104))</f>
        <v>0.167</v>
      </c>
    </row>
    <row r="1603" ht="15.75" customHeight="1">
      <c r="A1603" s="15" t="s">
        <v>4543</v>
      </c>
      <c r="B1603" s="15" t="s">
        <v>990</v>
      </c>
      <c r="C1603" s="15">
        <v>130362.0</v>
      </c>
      <c r="D1603" s="15" t="str">
        <f>HubVN_ID</f>
        <v>LECVNLB</v>
      </c>
      <c r="E1603" s="15">
        <v>2.0</v>
      </c>
      <c r="F1603" s="15">
        <v>3.4</v>
      </c>
      <c r="G1603" s="16" t="s">
        <v>4544</v>
      </c>
      <c r="H1603" s="15" t="s">
        <v>32</v>
      </c>
      <c r="I1603" s="17">
        <v>67300.0</v>
      </c>
      <c r="J1603" s="18">
        <v>44646.65972222222</v>
      </c>
      <c r="K1603" s="19">
        <v>44653.73819444444</v>
      </c>
      <c r="L1603" s="18">
        <v>44654.861805555556</v>
      </c>
      <c r="M1603" s="15"/>
      <c r="N1603" s="21" t="s">
        <v>33</v>
      </c>
      <c r="O1603" s="15">
        <v>0.0</v>
      </c>
      <c r="P1603" s="15" t="s">
        <v>34</v>
      </c>
      <c r="Q1603" s="22">
        <v>1.0</v>
      </c>
      <c r="R1603" s="23">
        <f>Enduser_Deliverytime-Order_Create_Time</f>
        <v>8.202083333</v>
      </c>
      <c r="S1603" s="23">
        <f>Enduser_Plan_Deliverytime-Order_Create_Time</f>
        <v>7.078472222</v>
      </c>
      <c r="T1603" s="23">
        <f>Enduser_Deliverytime-HubVN_Pickup_Time</f>
        <v>0.2493055556</v>
      </c>
      <c r="U1603" s="24">
        <f>HubVN_Receiving_Time-HubCN_Pickup_Time</f>
        <v>3.504166667</v>
      </c>
      <c r="V1603" s="24">
        <f>Plan_HubVN_Receiving_Time-Plan_HubCN_Pickup_Time</f>
        <v>3.002777778</v>
      </c>
      <c r="W1603" s="15" t="s">
        <v>787</v>
      </c>
      <c r="X1603" s="25" t="str">
        <f>IF(LEFT(Khu_Vực,4)="Quận","Quận","Huyện")</f>
        <v>Huyện</v>
      </c>
      <c r="Y1603" s="25" t="str">
        <f>IFS(Grossweight&lt;=1,"A",AND(1&lt;Grossweight,Grossweight&lt;=2),"B",AND(2&lt;Grossweight,Grossweight&lt;=3),"C",AND(3&lt;Grossweight,Grossweight&lt;=4),"D",Grossweight&gt;=4,"E")</f>
        <v>D</v>
      </c>
      <c r="Z160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34000</v>
      </c>
      <c r="AA160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60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34000</v>
      </c>
      <c r="AC1603" s="26">
        <f>IF(Carrier_2="ECLogistics",0.167,IF(Carrier_2="LogExpress",0.139,0.104))</f>
        <v>0.167</v>
      </c>
    </row>
    <row r="1604" ht="15.75" customHeight="1">
      <c r="A1604" s="4" t="s">
        <v>4545</v>
      </c>
      <c r="B1604" s="4" t="s">
        <v>4546</v>
      </c>
      <c r="C1604" s="4">
        <v>130453.0</v>
      </c>
      <c r="D1604" s="4" t="str">
        <f>HubVN_ID</f>
        <v>LECVNLB</v>
      </c>
      <c r="E1604" s="4">
        <v>1.0</v>
      </c>
      <c r="F1604" s="4">
        <v>2.0</v>
      </c>
      <c r="G1604" s="5" t="s">
        <v>4547</v>
      </c>
      <c r="H1604" s="4" t="s">
        <v>32</v>
      </c>
      <c r="I1604" s="6">
        <v>221700.0</v>
      </c>
      <c r="J1604" s="7">
        <v>44647.71666666667</v>
      </c>
      <c r="K1604" s="8">
        <v>44652.42986111111</v>
      </c>
      <c r="L1604" s="7">
        <v>44653.419444444444</v>
      </c>
      <c r="M1604" s="4"/>
      <c r="N1604" s="9" t="s">
        <v>33</v>
      </c>
      <c r="O1604" s="4">
        <v>0.0</v>
      </c>
      <c r="P1604" s="4" t="s">
        <v>64</v>
      </c>
      <c r="Q1604" s="10">
        <v>3.0</v>
      </c>
      <c r="R1604" s="11">
        <f>Enduser_Deliverytime-Order_Create_Time</f>
        <v>5.702777778</v>
      </c>
      <c r="S1604" s="11">
        <f>Enduser_Plan_Deliverytime-Order_Create_Time</f>
        <v>4.713194444</v>
      </c>
      <c r="T1604" s="11">
        <f>Enduser_Deliverytime-HubVN_Pickup_Time</f>
        <v>0.08125</v>
      </c>
      <c r="U1604" s="12">
        <f>HubVN_Receiving_Time-HubCN_Pickup_Time</f>
        <v>3.002083333</v>
      </c>
      <c r="V1604" s="12">
        <f>Plan_HubVN_Receiving_Time-Plan_HubCN_Pickup_Time</f>
        <v>3.501388889</v>
      </c>
      <c r="W1604" s="4" t="s">
        <v>57</v>
      </c>
      <c r="X1604" s="13" t="str">
        <f>IF(LEFT(Khu_Vực,4)="Quận","Quận","Huyện")</f>
        <v>Quận</v>
      </c>
      <c r="Y1604" s="13" t="str">
        <f>IFS(Grossweight&lt;=1,"A",AND(1&lt;Grossweight,Grossweight&lt;=2),"B",AND(2&lt;Grossweight,Grossweight&lt;=3),"C",AND(3&lt;Grossweight,Grossweight&lt;=4),"D",Grossweight&gt;=4,"E")</f>
        <v>B</v>
      </c>
      <c r="Z160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22000</v>
      </c>
      <c r="AA1604"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60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22000</v>
      </c>
      <c r="AC1604" s="14">
        <f>IF(Carrier_2="ECLogistics",0.167,IF(Carrier_2="LogExpress",0.139,0.104))</f>
        <v>0.104</v>
      </c>
    </row>
    <row r="1605" ht="15.75" customHeight="1">
      <c r="A1605" s="15" t="s">
        <v>4548</v>
      </c>
      <c r="B1605" s="15" t="s">
        <v>1117</v>
      </c>
      <c r="C1605" s="15">
        <v>130351.0</v>
      </c>
      <c r="D1605" s="15" t="str">
        <f>HubVN_ID</f>
        <v>LECVNLB</v>
      </c>
      <c r="E1605" s="15">
        <v>2.0</v>
      </c>
      <c r="F1605" s="15">
        <v>1.7</v>
      </c>
      <c r="G1605" s="16" t="s">
        <v>4549</v>
      </c>
      <c r="H1605" s="15" t="s">
        <v>32</v>
      </c>
      <c r="I1605" s="17">
        <v>186000.0</v>
      </c>
      <c r="J1605" s="18">
        <v>44648.36388888889</v>
      </c>
      <c r="K1605" s="19">
        <v>44655.40069444444</v>
      </c>
      <c r="L1605" s="18">
        <v>44655.7125</v>
      </c>
      <c r="M1605" s="15"/>
      <c r="N1605" s="21" t="s">
        <v>33</v>
      </c>
      <c r="O1605" s="15">
        <v>0.0</v>
      </c>
      <c r="P1605" s="15" t="s">
        <v>64</v>
      </c>
      <c r="Q1605" s="22">
        <v>1.0</v>
      </c>
      <c r="R1605" s="23">
        <f>Enduser_Deliverytime-Order_Create_Time</f>
        <v>7.348611111</v>
      </c>
      <c r="S1605" s="23">
        <f>Enduser_Plan_Deliverytime-Order_Create_Time</f>
        <v>7.036805556</v>
      </c>
      <c r="T1605" s="23">
        <f>Enduser_Deliverytime-HubVN_Pickup_Time</f>
        <v>0.07708333334</v>
      </c>
      <c r="U1605" s="24">
        <f>HubVN_Receiving_Time-HubCN_Pickup_Time</f>
        <v>3.004861111</v>
      </c>
      <c r="V1605" s="24">
        <f>Plan_HubVN_Receiving_Time-Plan_HubCN_Pickup_Time</f>
        <v>2.002083333</v>
      </c>
      <c r="W1605" s="15" t="s">
        <v>120</v>
      </c>
      <c r="X1605" s="25" t="str">
        <f>IF(LEFT(Khu_Vực,4)="Quận","Quận","Huyện")</f>
        <v>Quận</v>
      </c>
      <c r="Y1605" s="25" t="str">
        <f>IFS(Grossweight&lt;=1,"A",AND(1&lt;Grossweight,Grossweight&lt;=2),"B",AND(2&lt;Grossweight,Grossweight&lt;=3),"C",AND(3&lt;Grossweight,Grossweight&lt;=4),"D",Grossweight&gt;=4,"E")</f>
        <v>B</v>
      </c>
      <c r="Z160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18700</v>
      </c>
      <c r="AA1605"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60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18700</v>
      </c>
      <c r="AC1605" s="26">
        <f>IF(Carrier_2="ECLogistics",0.167,IF(Carrier_2="LogExpress",0.139,0.104))</f>
        <v>0.104</v>
      </c>
    </row>
    <row r="1606" ht="15.75" customHeight="1">
      <c r="A1606" s="4" t="s">
        <v>4550</v>
      </c>
      <c r="B1606" s="4" t="s">
        <v>4551</v>
      </c>
      <c r="C1606" s="4">
        <v>130405.0</v>
      </c>
      <c r="D1606" s="4" t="str">
        <f>HubVN_ID</f>
        <v>LECVNLB</v>
      </c>
      <c r="E1606" s="4">
        <v>4.0</v>
      </c>
      <c r="F1606" s="4">
        <v>1.7</v>
      </c>
      <c r="G1606" s="5" t="s">
        <v>4552</v>
      </c>
      <c r="H1606" s="4" t="s">
        <v>32</v>
      </c>
      <c r="I1606" s="6">
        <v>125799.0</v>
      </c>
      <c r="J1606" s="7">
        <v>44648.57361111111</v>
      </c>
      <c r="K1606" s="8">
        <v>44654.39791666667</v>
      </c>
      <c r="L1606" s="7">
        <v>44655.47430555556</v>
      </c>
      <c r="M1606" s="4"/>
      <c r="N1606" s="9" t="s">
        <v>33</v>
      </c>
      <c r="O1606" s="4">
        <v>0.0</v>
      </c>
      <c r="P1606" s="4" t="s">
        <v>40</v>
      </c>
      <c r="Q1606" s="10">
        <v>4.0</v>
      </c>
      <c r="R1606" s="11">
        <f>Enduser_Deliverytime-Order_Create_Time</f>
        <v>6.900694444</v>
      </c>
      <c r="S1606" s="11">
        <f>Enduser_Plan_Deliverytime-Order_Create_Time</f>
        <v>5.824305556</v>
      </c>
      <c r="T1606" s="11">
        <f>Enduser_Deliverytime-HubVN_Pickup_Time</f>
        <v>0.11875</v>
      </c>
      <c r="U1606" s="12">
        <f>HubVN_Receiving_Time-HubCN_Pickup_Time</f>
        <v>5.004166667</v>
      </c>
      <c r="V1606" s="12">
        <f>Plan_HubVN_Receiving_Time-Plan_HubCN_Pickup_Time</f>
        <v>3.002777778</v>
      </c>
      <c r="W1606" s="4" t="s">
        <v>120</v>
      </c>
      <c r="X1606" s="13" t="str">
        <f>IF(LEFT(Khu_Vực,4)="Quận","Quận","Huyện")</f>
        <v>Quận</v>
      </c>
      <c r="Y1606" s="13" t="str">
        <f>IFS(Grossweight&lt;=1,"A",AND(1&lt;Grossweight,Grossweight&lt;=2),"B",AND(2&lt;Grossweight,Grossweight&lt;=3),"C",AND(3&lt;Grossweight,Grossweight&lt;=4),"D",Grossweight&gt;=4,"E")</f>
        <v>B</v>
      </c>
      <c r="Z160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34000</v>
      </c>
      <c r="AA1606"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60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18700</v>
      </c>
      <c r="AC1606" s="14">
        <f>IF(Carrier_2="ECLogistics",0.167,IF(Carrier_2="LogExpress",0.139,0.104))</f>
        <v>0.104</v>
      </c>
    </row>
    <row r="1607" ht="15.75" customHeight="1">
      <c r="A1607" s="15" t="s">
        <v>4553</v>
      </c>
      <c r="B1607" s="15" t="s">
        <v>4554</v>
      </c>
      <c r="C1607" s="15">
        <v>130408.0</v>
      </c>
      <c r="D1607" s="15" t="str">
        <f>HubVN_ID</f>
        <v>LECVNHĐ</v>
      </c>
      <c r="E1607" s="15">
        <v>3.0</v>
      </c>
      <c r="F1607" s="15">
        <v>1.5</v>
      </c>
      <c r="G1607" s="16" t="s">
        <v>4555</v>
      </c>
      <c r="H1607" s="15" t="s">
        <v>53</v>
      </c>
      <c r="I1607" s="17">
        <v>0.0</v>
      </c>
      <c r="J1607" s="18">
        <v>44649.16388888889</v>
      </c>
      <c r="K1607" s="19">
        <v>44653.67013888889</v>
      </c>
      <c r="L1607" s="18">
        <v>44654.61666666667</v>
      </c>
      <c r="M1607" s="15"/>
      <c r="N1607" s="21" t="s">
        <v>33</v>
      </c>
      <c r="O1607" s="15">
        <v>0.0</v>
      </c>
      <c r="P1607" s="15" t="s">
        <v>34</v>
      </c>
      <c r="Q1607" s="22">
        <v>3.0</v>
      </c>
      <c r="R1607" s="23">
        <f>Enduser_Deliverytime-Order_Create_Time</f>
        <v>5.452777778</v>
      </c>
      <c r="S1607" s="23">
        <f>Enduser_Plan_Deliverytime-Order_Create_Time</f>
        <v>4.50625</v>
      </c>
      <c r="T1607" s="23">
        <f>Enduser_Deliverytime-HubVN_Pickup_Time</f>
        <v>0.2041666667</v>
      </c>
      <c r="U1607" s="24">
        <f>HubVN_Receiving_Time-HubCN_Pickup_Time</f>
        <v>4.000694444</v>
      </c>
      <c r="V1607" s="24">
        <f>Plan_HubVN_Receiving_Time-Plan_HubCN_Pickup_Time</f>
        <v>3.50625</v>
      </c>
      <c r="W1607" s="15" t="s">
        <v>137</v>
      </c>
      <c r="X1607" s="25" t="str">
        <f>IF(LEFT(Khu_Vực,4)="Quận","Quận","Huyện")</f>
        <v>Quận</v>
      </c>
      <c r="Y1607" s="25" t="str">
        <f>IFS(Grossweight&lt;=1,"A",AND(1&lt;Grossweight,Grossweight&lt;=2),"B",AND(2&lt;Grossweight,Grossweight&lt;=3),"C",AND(3&lt;Grossweight,Grossweight&lt;=4),"D",Grossweight&gt;=4,"E")</f>
        <v>B</v>
      </c>
      <c r="Z160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15000</v>
      </c>
      <c r="AA1607"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60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16500</v>
      </c>
      <c r="AC1607" s="26">
        <f>IF(Carrier_2="ECLogistics",0.167,IF(Carrier_2="LogExpress",0.139,0.104))</f>
        <v>0.104</v>
      </c>
    </row>
    <row r="1608" ht="15.75" customHeight="1">
      <c r="A1608" s="4" t="s">
        <v>4556</v>
      </c>
      <c r="B1608" s="4" t="s">
        <v>4557</v>
      </c>
      <c r="C1608" s="4">
        <v>130202.0</v>
      </c>
      <c r="D1608" s="4" t="str">
        <f>HubVN_ID</f>
        <v>LECVNTL</v>
      </c>
      <c r="E1608" s="4">
        <v>5.0</v>
      </c>
      <c r="F1608" s="4">
        <v>0.3</v>
      </c>
      <c r="G1608" s="5" t="s">
        <v>4558</v>
      </c>
      <c r="H1608" s="4" t="s">
        <v>53</v>
      </c>
      <c r="I1608" s="6">
        <v>0.0</v>
      </c>
      <c r="J1608" s="7">
        <v>44648.57083333333</v>
      </c>
      <c r="K1608" s="8">
        <v>44654.381944444445</v>
      </c>
      <c r="L1608" s="7">
        <v>44655.433333333334</v>
      </c>
      <c r="M1608" s="4"/>
      <c r="N1608" s="9" t="s">
        <v>33</v>
      </c>
      <c r="O1608" s="4">
        <v>0.0</v>
      </c>
      <c r="P1608" s="4" t="s">
        <v>64</v>
      </c>
      <c r="Q1608" s="10">
        <v>4.0</v>
      </c>
      <c r="R1608" s="11">
        <f>Enduser_Deliverytime-Order_Create_Time</f>
        <v>6.8625</v>
      </c>
      <c r="S1608" s="11">
        <f>Enduser_Plan_Deliverytime-Order_Create_Time</f>
        <v>5.811111111</v>
      </c>
      <c r="T1608" s="11">
        <f>Enduser_Deliverytime-HubVN_Pickup_Time</f>
        <v>0.08194444444</v>
      </c>
      <c r="U1608" s="12">
        <f>HubVN_Receiving_Time-HubCN_Pickup_Time</f>
        <v>5.004166667</v>
      </c>
      <c r="V1608" s="12">
        <f>Plan_HubVN_Receiving_Time-Plan_HubCN_Pickup_Time</f>
        <v>2.001388889</v>
      </c>
      <c r="W1608" s="4" t="s">
        <v>49</v>
      </c>
      <c r="X1608" s="13" t="str">
        <f>IF(LEFT(Khu_Vực,4)="Quận","Quận","Huyện")</f>
        <v>Quận</v>
      </c>
      <c r="Y1608" s="13" t="str">
        <f>IFS(Grossweight&lt;=1,"A",AND(1&lt;Grossweight,Grossweight&lt;=2),"B",AND(2&lt;Grossweight,Grossweight&lt;=3),"C",AND(3&lt;Grossweight,Grossweight&lt;=4),"D",Grossweight&gt;=4,"E")</f>
        <v>A</v>
      </c>
      <c r="Z160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3300</v>
      </c>
      <c r="AA1608"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60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6000</v>
      </c>
      <c r="AC1608" s="14">
        <f>IF(Carrier_2="ECLogistics",0.167,IF(Carrier_2="LogExpress",0.139,0.104))</f>
        <v>0.139</v>
      </c>
    </row>
    <row r="1609" ht="15.75" customHeight="1">
      <c r="A1609" s="15" t="s">
        <v>4559</v>
      </c>
      <c r="B1609" s="15" t="s">
        <v>4560</v>
      </c>
      <c r="C1609" s="15">
        <v>130352.0</v>
      </c>
      <c r="D1609" s="15" t="str">
        <f>HubVN_ID</f>
        <v>LECVNLB</v>
      </c>
      <c r="E1609" s="15">
        <v>5.0</v>
      </c>
      <c r="F1609" s="15">
        <v>1.0</v>
      </c>
      <c r="G1609" s="16" t="s">
        <v>4561</v>
      </c>
      <c r="H1609" s="15" t="s">
        <v>32</v>
      </c>
      <c r="I1609" s="17">
        <v>7900.0</v>
      </c>
      <c r="J1609" s="18">
        <v>44646.85</v>
      </c>
      <c r="K1609" s="19">
        <v>44651.67152777778</v>
      </c>
      <c r="L1609" s="18">
        <v>44652.720138888886</v>
      </c>
      <c r="M1609" s="15"/>
      <c r="N1609" s="21" t="s">
        <v>33</v>
      </c>
      <c r="O1609" s="15">
        <v>0.0</v>
      </c>
      <c r="P1609" s="15" t="s">
        <v>64</v>
      </c>
      <c r="Q1609" s="22">
        <v>3.0</v>
      </c>
      <c r="R1609" s="23">
        <f>Enduser_Deliverytime-Order_Create_Time</f>
        <v>5.870138889</v>
      </c>
      <c r="S1609" s="23">
        <f>Enduser_Plan_Deliverytime-Order_Create_Time</f>
        <v>4.821527778</v>
      </c>
      <c r="T1609" s="23">
        <f>Enduser_Deliverytime-HubVN_Pickup_Time</f>
        <v>0.1659722222</v>
      </c>
      <c r="U1609" s="24">
        <f>HubVN_Receiving_Time-HubCN_Pickup_Time</f>
        <v>3.004166667</v>
      </c>
      <c r="V1609" s="24">
        <f>Plan_HubVN_Receiving_Time-Plan_HubCN_Pickup_Time</f>
        <v>1.504166667</v>
      </c>
      <c r="W1609" s="15" t="s">
        <v>124</v>
      </c>
      <c r="X1609" s="25" t="str">
        <f>IF(LEFT(Khu_Vực,4)="Quận","Quận","Huyện")</f>
        <v>Quận</v>
      </c>
      <c r="Y1609" s="25" t="str">
        <f>IFS(Grossweight&lt;=1,"A",AND(1&lt;Grossweight,Grossweight&lt;=2),"B",AND(2&lt;Grossweight,Grossweight&lt;=3),"C",AND(3&lt;Grossweight,Grossweight&lt;=4),"D",Grossweight&gt;=4,"E")</f>
        <v>A</v>
      </c>
      <c r="Z160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11000</v>
      </c>
      <c r="AA1609"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60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1609" s="26">
        <f>IF(Carrier_2="ECLogistics",0.167,IF(Carrier_2="LogExpress",0.139,0.104))</f>
        <v>0.139</v>
      </c>
    </row>
    <row r="1610" ht="15.75" customHeight="1">
      <c r="A1610" s="4" t="s">
        <v>4562</v>
      </c>
      <c r="B1610" s="4" t="s">
        <v>1405</v>
      </c>
      <c r="C1610" s="4">
        <v>130166.0</v>
      </c>
      <c r="D1610" s="4" t="str">
        <f>HubVN_ID</f>
        <v>LECVNLB</v>
      </c>
      <c r="E1610" s="4">
        <v>3.0</v>
      </c>
      <c r="F1610" s="4">
        <v>1.2</v>
      </c>
      <c r="G1610" s="5" t="s">
        <v>4563</v>
      </c>
      <c r="H1610" s="4" t="s">
        <v>32</v>
      </c>
      <c r="I1610" s="6">
        <v>474100.0</v>
      </c>
      <c r="J1610" s="7">
        <v>44648.395833333336</v>
      </c>
      <c r="K1610" s="8">
        <v>44653.67569444444</v>
      </c>
      <c r="L1610" s="7">
        <v>44654.61944444444</v>
      </c>
      <c r="M1610" s="4"/>
      <c r="N1610" s="9" t="s">
        <v>33</v>
      </c>
      <c r="O1610" s="4">
        <v>0.0</v>
      </c>
      <c r="P1610" s="4" t="s">
        <v>34</v>
      </c>
      <c r="Q1610" s="10">
        <v>3.0</v>
      </c>
      <c r="R1610" s="11">
        <f>Enduser_Deliverytime-Order_Create_Time</f>
        <v>6.223611111</v>
      </c>
      <c r="S1610" s="11">
        <f>Enduser_Plan_Deliverytime-Order_Create_Time</f>
        <v>5.279861111</v>
      </c>
      <c r="T1610" s="11">
        <f>Enduser_Deliverytime-HubVN_Pickup_Time</f>
        <v>0.2041666667</v>
      </c>
      <c r="U1610" s="12">
        <f>HubVN_Receiving_Time-HubCN_Pickup_Time</f>
        <v>4.005555556</v>
      </c>
      <c r="V1610" s="12">
        <f>Plan_HubVN_Receiving_Time-Plan_HubCN_Pickup_Time</f>
        <v>2.00625</v>
      </c>
      <c r="W1610" s="4" t="s">
        <v>120</v>
      </c>
      <c r="X1610" s="13" t="str">
        <f>IF(LEFT(Khu_Vực,4)="Quận","Quận","Huyện")</f>
        <v>Quận</v>
      </c>
      <c r="Y1610" s="13" t="str">
        <f>IFS(Grossweight&lt;=1,"A",AND(1&lt;Grossweight,Grossweight&lt;=2),"B",AND(2&lt;Grossweight,Grossweight&lt;=3),"C",AND(3&lt;Grossweight,Grossweight&lt;=4),"D",Grossweight&gt;=4,"E")</f>
        <v>B</v>
      </c>
      <c r="Z161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12000</v>
      </c>
      <c r="AA1610"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61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13200</v>
      </c>
      <c r="AC1610" s="14">
        <f>IF(Carrier_2="ECLogistics",0.167,IF(Carrier_2="LogExpress",0.139,0.104))</f>
        <v>0.104</v>
      </c>
    </row>
    <row r="1611" ht="15.75" customHeight="1">
      <c r="A1611" s="15" t="s">
        <v>4564</v>
      </c>
      <c r="B1611" s="15" t="s">
        <v>4565</v>
      </c>
      <c r="C1611" s="15">
        <v>130019.0</v>
      </c>
      <c r="D1611" s="15" t="str">
        <f>HubVN_ID</f>
        <v>LECVNLB</v>
      </c>
      <c r="E1611" s="15">
        <v>3.0</v>
      </c>
      <c r="F1611" s="15">
        <v>1.5</v>
      </c>
      <c r="G1611" s="16" t="s">
        <v>4566</v>
      </c>
      <c r="H1611" s="15" t="s">
        <v>32</v>
      </c>
      <c r="I1611" s="17">
        <v>38500.0</v>
      </c>
      <c r="J1611" s="18">
        <v>44649.33125</v>
      </c>
      <c r="K1611" s="19">
        <v>44655.41875</v>
      </c>
      <c r="L1611" s="18">
        <v>44655.7375</v>
      </c>
      <c r="M1611" s="15"/>
      <c r="N1611" s="21" t="s">
        <v>33</v>
      </c>
      <c r="O1611" s="15">
        <v>0.0</v>
      </c>
      <c r="P1611" s="15" t="s">
        <v>64</v>
      </c>
      <c r="Q1611" s="22">
        <v>2.0</v>
      </c>
      <c r="R1611" s="23">
        <f>Enduser_Deliverytime-Order_Create_Time</f>
        <v>6.40625</v>
      </c>
      <c r="S1611" s="23">
        <f>Enduser_Plan_Deliverytime-Order_Create_Time</f>
        <v>6.0875</v>
      </c>
      <c r="T1611" s="23">
        <f>Enduser_Deliverytime-HubVN_Pickup_Time</f>
        <v>0.11875</v>
      </c>
      <c r="U1611" s="24">
        <f>HubVN_Receiving_Time-HubCN_Pickup_Time</f>
        <v>2.502083333</v>
      </c>
      <c r="V1611" s="24">
        <f>Plan_HubVN_Receiving_Time-Plan_HubCN_Pickup_Time</f>
        <v>2.002777778</v>
      </c>
      <c r="W1611" s="15" t="s">
        <v>57</v>
      </c>
      <c r="X1611" s="25" t="str">
        <f>IF(LEFT(Khu_Vực,4)="Quận","Quận","Huyện")</f>
        <v>Quận</v>
      </c>
      <c r="Y1611" s="25" t="str">
        <f>IFS(Grossweight&lt;=1,"A",AND(1&lt;Grossweight,Grossweight&lt;=2),"B",AND(2&lt;Grossweight,Grossweight&lt;=3),"C",AND(3&lt;Grossweight,Grossweight&lt;=4),"D",Grossweight&gt;=4,"E")</f>
        <v>B</v>
      </c>
      <c r="Z161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16500</v>
      </c>
      <c r="AA1611"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61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16500</v>
      </c>
      <c r="AC1611" s="26">
        <f>IF(Carrier_2="ECLogistics",0.167,IF(Carrier_2="LogExpress",0.139,0.104))</f>
        <v>0.104</v>
      </c>
    </row>
    <row r="1612" ht="15.75" customHeight="1">
      <c r="A1612" s="4" t="s">
        <v>4567</v>
      </c>
      <c r="B1612" s="4" t="s">
        <v>901</v>
      </c>
      <c r="C1612" s="4">
        <v>130322.0</v>
      </c>
      <c r="D1612" s="4" t="str">
        <f>HubVN_ID</f>
        <v>LECVNTL</v>
      </c>
      <c r="E1612" s="4">
        <v>4.0</v>
      </c>
      <c r="F1612" s="4">
        <v>0.1</v>
      </c>
      <c r="G1612" s="5" t="s">
        <v>4568</v>
      </c>
      <c r="H1612" s="4" t="s">
        <v>32</v>
      </c>
      <c r="I1612" s="6">
        <v>35000.0</v>
      </c>
      <c r="J1612" s="7">
        <v>44645.82708333333</v>
      </c>
      <c r="K1612" s="8">
        <v>44652.404861111114</v>
      </c>
      <c r="L1612" s="7">
        <v>44652.73333333333</v>
      </c>
      <c r="M1612" s="4"/>
      <c r="N1612" s="9" t="s">
        <v>33</v>
      </c>
      <c r="O1612" s="4">
        <v>0.0</v>
      </c>
      <c r="P1612" s="4" t="s">
        <v>64</v>
      </c>
      <c r="Q1612" s="10">
        <v>2.0</v>
      </c>
      <c r="R1612" s="11">
        <f>Enduser_Deliverytime-Order_Create_Time</f>
        <v>6.90625</v>
      </c>
      <c r="S1612" s="11">
        <f>Enduser_Plan_Deliverytime-Order_Create_Time</f>
        <v>6.577777778</v>
      </c>
      <c r="T1612" s="11">
        <f>Enduser_Deliverytime-HubVN_Pickup_Time</f>
        <v>0.1645833333</v>
      </c>
      <c r="U1612" s="12">
        <f>HubVN_Receiving_Time-HubCN_Pickup_Time</f>
        <v>3.002777778</v>
      </c>
      <c r="V1612" s="12">
        <f>Plan_HubVN_Receiving_Time-Plan_HubCN_Pickup_Time</f>
        <v>2.005555556</v>
      </c>
      <c r="W1612" s="4" t="s">
        <v>49</v>
      </c>
      <c r="X1612" s="13" t="str">
        <f>IF(LEFT(Khu_Vực,4)="Quận","Quận","Huyện")</f>
        <v>Quận</v>
      </c>
      <c r="Y1612" s="13" t="str">
        <f>IFS(Grossweight&lt;=1,"A",AND(1&lt;Grossweight,Grossweight&lt;=2),"B",AND(2&lt;Grossweight,Grossweight&lt;=3),"C",AND(3&lt;Grossweight,Grossweight&lt;=4),"D",Grossweight&gt;=4,"E")</f>
        <v>A</v>
      </c>
      <c r="Z161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1100</v>
      </c>
      <c r="AA1612"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61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v>
      </c>
      <c r="AC1612" s="14">
        <f>IF(Carrier_2="ECLogistics",0.167,IF(Carrier_2="LogExpress",0.139,0.104))</f>
        <v>0.139</v>
      </c>
    </row>
    <row r="1613" ht="15.75" customHeight="1">
      <c r="A1613" s="15" t="s">
        <v>4569</v>
      </c>
      <c r="B1613" s="15" t="s">
        <v>4570</v>
      </c>
      <c r="C1613" s="15">
        <v>130344.0</v>
      </c>
      <c r="D1613" s="15" t="str">
        <f>HubVN_ID</f>
        <v>LECVNLB</v>
      </c>
      <c r="E1613" s="15">
        <v>1.0</v>
      </c>
      <c r="F1613" s="15">
        <v>2.7</v>
      </c>
      <c r="G1613" s="16" t="s">
        <v>4571</v>
      </c>
      <c r="H1613" s="15" t="s">
        <v>32</v>
      </c>
      <c r="I1613" s="17">
        <v>8000.0</v>
      </c>
      <c r="J1613" s="18">
        <v>44645.60763888889</v>
      </c>
      <c r="K1613" s="19">
        <v>44651.65902777778</v>
      </c>
      <c r="L1613" s="18">
        <v>44652.472916666666</v>
      </c>
      <c r="M1613" s="15"/>
      <c r="N1613" s="21" t="s">
        <v>33</v>
      </c>
      <c r="O1613" s="15">
        <v>0.0</v>
      </c>
      <c r="P1613" s="15" t="s">
        <v>40</v>
      </c>
      <c r="Q1613" s="22">
        <v>5.0</v>
      </c>
      <c r="R1613" s="23">
        <f>Enduser_Deliverytime-Order_Create_Time</f>
        <v>6.865277778</v>
      </c>
      <c r="S1613" s="23">
        <f>Enduser_Plan_Deliverytime-Order_Create_Time</f>
        <v>6.051388889</v>
      </c>
      <c r="T1613" s="23">
        <f>Enduser_Deliverytime-HubVN_Pickup_Time</f>
        <v>0.11875</v>
      </c>
      <c r="U1613" s="24">
        <f>HubVN_Receiving_Time-HubCN_Pickup_Time</f>
        <v>5.00625</v>
      </c>
      <c r="V1613" s="24">
        <f>Plan_HubVN_Receiving_Time-Plan_HubCN_Pickup_Time</f>
        <v>2.002083333</v>
      </c>
      <c r="W1613" s="15" t="s">
        <v>97</v>
      </c>
      <c r="X1613" s="25" t="str">
        <f>IF(LEFT(Khu_Vực,4)="Quận","Quận","Huyện")</f>
        <v>Quận</v>
      </c>
      <c r="Y1613" s="25" t="str">
        <f>IFS(Grossweight&lt;=1,"A",AND(1&lt;Grossweight,Grossweight&lt;=2),"B",AND(2&lt;Grossweight,Grossweight&lt;=3),"C",AND(3&lt;Grossweight,Grossweight&lt;=4),"D",Grossweight&gt;=4,"E")</f>
        <v>C</v>
      </c>
      <c r="Z161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54000</v>
      </c>
      <c r="AA161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61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27000</v>
      </c>
      <c r="AC1613" s="26">
        <f>IF(Carrier_2="ECLogistics",0.167,IF(Carrier_2="LogExpress",0.139,0.104))</f>
        <v>0.167</v>
      </c>
    </row>
    <row r="1614" ht="15.75" customHeight="1">
      <c r="A1614" s="4" t="s">
        <v>4572</v>
      </c>
      <c r="B1614" s="4" t="s">
        <v>1325</v>
      </c>
      <c r="C1614" s="4">
        <v>130004.0</v>
      </c>
      <c r="D1614" s="4" t="str">
        <f>HubVN_ID</f>
        <v>LECVNHĐ</v>
      </c>
      <c r="E1614" s="4">
        <v>2.0</v>
      </c>
      <c r="F1614" s="4">
        <v>1.7</v>
      </c>
      <c r="G1614" s="5" t="s">
        <v>4573</v>
      </c>
      <c r="H1614" s="4" t="s">
        <v>32</v>
      </c>
      <c r="I1614" s="6">
        <v>19700.0</v>
      </c>
      <c r="J1614" s="7">
        <v>44647.33125</v>
      </c>
      <c r="K1614" s="8">
        <v>44652.45486111111</v>
      </c>
      <c r="L1614" s="7">
        <v>44652.84861111111</v>
      </c>
      <c r="M1614" s="4"/>
      <c r="N1614" s="9" t="s">
        <v>33</v>
      </c>
      <c r="O1614" s="4">
        <v>0.0</v>
      </c>
      <c r="P1614" s="4" t="s">
        <v>34</v>
      </c>
      <c r="Q1614" s="10">
        <v>3.0</v>
      </c>
      <c r="R1614" s="11">
        <f>Enduser_Deliverytime-Order_Create_Time</f>
        <v>5.517361111</v>
      </c>
      <c r="S1614" s="11">
        <f>Enduser_Plan_Deliverytime-Order_Create_Time</f>
        <v>5.123611111</v>
      </c>
      <c r="T1614" s="11">
        <f>Enduser_Deliverytime-HubVN_Pickup_Time</f>
        <v>0.2486111111</v>
      </c>
      <c r="U1614" s="12">
        <f>HubVN_Receiving_Time-HubCN_Pickup_Time</f>
        <v>2.502777778</v>
      </c>
      <c r="V1614" s="12">
        <f>Plan_HubVN_Receiving_Time-Plan_HubCN_Pickup_Time</f>
        <v>3.500694444</v>
      </c>
      <c r="W1614" s="4" t="s">
        <v>137</v>
      </c>
      <c r="X1614" s="13" t="str">
        <f>IF(LEFT(Khu_Vực,4)="Quận","Quận","Huyện")</f>
        <v>Quận</v>
      </c>
      <c r="Y1614" s="13" t="str">
        <f>IFS(Grossweight&lt;=1,"A",AND(1&lt;Grossweight,Grossweight&lt;=2),"B",AND(2&lt;Grossweight,Grossweight&lt;=3),"C",AND(3&lt;Grossweight,Grossweight&lt;=4),"D",Grossweight&gt;=4,"E")</f>
        <v>B</v>
      </c>
      <c r="Z161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17000</v>
      </c>
      <c r="AA1614"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61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18700</v>
      </c>
      <c r="AC1614" s="14">
        <f>IF(Carrier_2="ECLogistics",0.167,IF(Carrier_2="LogExpress",0.139,0.104))</f>
        <v>0.104</v>
      </c>
    </row>
    <row r="1615" ht="15.75" customHeight="1">
      <c r="A1615" s="15" t="s">
        <v>4574</v>
      </c>
      <c r="B1615" s="15" t="s">
        <v>4575</v>
      </c>
      <c r="C1615" s="15">
        <v>130331.0</v>
      </c>
      <c r="D1615" s="15" t="str">
        <f>HubVN_ID</f>
        <v>LECVNLB</v>
      </c>
      <c r="E1615" s="15">
        <v>1.0</v>
      </c>
      <c r="F1615" s="15">
        <v>1.8</v>
      </c>
      <c r="G1615" s="16" t="s">
        <v>4576</v>
      </c>
      <c r="H1615" s="15" t="s">
        <v>32</v>
      </c>
      <c r="I1615" s="17">
        <v>2000.0</v>
      </c>
      <c r="J1615" s="18">
        <v>44647.36875</v>
      </c>
      <c r="K1615" s="19">
        <v>44652.436111111114</v>
      </c>
      <c r="L1615" s="18">
        <v>44652.645833333336</v>
      </c>
      <c r="M1615" s="15"/>
      <c r="N1615" s="21" t="s">
        <v>33</v>
      </c>
      <c r="O1615" s="15">
        <v>0.0</v>
      </c>
      <c r="P1615" s="15" t="s">
        <v>40</v>
      </c>
      <c r="Q1615" s="22">
        <v>3.0</v>
      </c>
      <c r="R1615" s="23">
        <f>Enduser_Deliverytime-Order_Create_Time</f>
        <v>5.277083333</v>
      </c>
      <c r="S1615" s="23">
        <f>Enduser_Plan_Deliverytime-Order_Create_Time</f>
        <v>5.067361111</v>
      </c>
      <c r="T1615" s="23">
        <f>Enduser_Deliverytime-HubVN_Pickup_Time</f>
        <v>0.09166666667</v>
      </c>
      <c r="U1615" s="24">
        <f>HubVN_Receiving_Time-HubCN_Pickup_Time</f>
        <v>3.004861111</v>
      </c>
      <c r="V1615" s="24">
        <f>Plan_HubVN_Receiving_Time-Plan_HubCN_Pickup_Time</f>
        <v>1.505555556</v>
      </c>
      <c r="W1615" s="15" t="s">
        <v>93</v>
      </c>
      <c r="X1615" s="25" t="str">
        <f>IF(LEFT(Khu_Vực,4)="Quận","Quận","Huyện")</f>
        <v>Quận</v>
      </c>
      <c r="Y1615" s="25" t="str">
        <f>IFS(Grossweight&lt;=1,"A",AND(1&lt;Grossweight,Grossweight&lt;=2),"B",AND(2&lt;Grossweight,Grossweight&lt;=3),"C",AND(3&lt;Grossweight,Grossweight&lt;=4),"D",Grossweight&gt;=4,"E")</f>
        <v>B</v>
      </c>
      <c r="Z161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36000</v>
      </c>
      <c r="AA1615"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61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19800</v>
      </c>
      <c r="AC1615" s="26">
        <f>IF(Carrier_2="ECLogistics",0.167,IF(Carrier_2="LogExpress",0.139,0.104))</f>
        <v>0.104</v>
      </c>
    </row>
    <row r="1616" ht="15.75" customHeight="1">
      <c r="A1616" s="4" t="s">
        <v>4577</v>
      </c>
      <c r="B1616" s="4" t="s">
        <v>4578</v>
      </c>
      <c r="C1616" s="4">
        <v>130334.0</v>
      </c>
      <c r="D1616" s="4" t="str">
        <f>HubVN_ID</f>
        <v>LECVNTL</v>
      </c>
      <c r="E1616" s="4">
        <v>4.0</v>
      </c>
      <c r="F1616" s="4">
        <v>1.1</v>
      </c>
      <c r="G1616" s="5" t="s">
        <v>4579</v>
      </c>
      <c r="H1616" s="4" t="s">
        <v>32</v>
      </c>
      <c r="I1616" s="6">
        <v>73510.0</v>
      </c>
      <c r="J1616" s="7">
        <v>44649.725694444445</v>
      </c>
      <c r="K1616" s="8">
        <v>44652.42013888889</v>
      </c>
      <c r="L1616" s="7">
        <v>44653.42361111111</v>
      </c>
      <c r="M1616" s="4"/>
      <c r="N1616" s="9" t="s">
        <v>33</v>
      </c>
      <c r="O1616" s="4">
        <v>0.0</v>
      </c>
      <c r="P1616" s="4" t="s">
        <v>64</v>
      </c>
      <c r="Q1616" s="10">
        <v>4.0</v>
      </c>
      <c r="R1616" s="11">
        <f>Enduser_Deliverytime-Order_Create_Time</f>
        <v>3.697916667</v>
      </c>
      <c r="S1616" s="11">
        <f>Enduser_Plan_Deliverytime-Order_Create_Time</f>
        <v>2.694444444</v>
      </c>
      <c r="T1616" s="11">
        <f>Enduser_Deliverytime-HubVN_Pickup_Time</f>
        <v>0.07986111111</v>
      </c>
      <c r="U1616" s="12">
        <f>HubVN_Receiving_Time-HubCN_Pickup_Time</f>
        <v>3.001388889</v>
      </c>
      <c r="V1616" s="12">
        <f>Plan_HubVN_Receiving_Time-Plan_HubCN_Pickup_Time</f>
        <v>1.50625</v>
      </c>
      <c r="W1616" s="4" t="s">
        <v>622</v>
      </c>
      <c r="X1616" s="13" t="str">
        <f>IF(LEFT(Khu_Vực,4)="Quận","Quận","Huyện")</f>
        <v>Huyện</v>
      </c>
      <c r="Y1616" s="13" t="str">
        <f>IFS(Grossweight&lt;=1,"A",AND(1&lt;Grossweight,Grossweight&lt;=2),"B",AND(2&lt;Grossweight,Grossweight&lt;=3),"C",AND(3&lt;Grossweight,Grossweight&lt;=4),"D",Grossweight&gt;=4,"E")</f>
        <v>B</v>
      </c>
      <c r="Z161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12100</v>
      </c>
      <c r="AA161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61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11000</v>
      </c>
      <c r="AC1616" s="14">
        <f>IF(Carrier_2="ECLogistics",0.167,IF(Carrier_2="LogExpress",0.139,0.104))</f>
        <v>0.167</v>
      </c>
    </row>
    <row r="1617" ht="15.75" customHeight="1">
      <c r="A1617" s="15" t="s">
        <v>4580</v>
      </c>
      <c r="B1617" s="15" t="s">
        <v>4581</v>
      </c>
      <c r="C1617" s="15">
        <v>130369.0</v>
      </c>
      <c r="D1617" s="15" t="str">
        <f>HubVN_ID</f>
        <v>LECVNLB</v>
      </c>
      <c r="E1617" s="15">
        <v>4.0</v>
      </c>
      <c r="F1617" s="15">
        <v>2.0</v>
      </c>
      <c r="G1617" s="16" t="s">
        <v>4582</v>
      </c>
      <c r="H1617" s="15" t="s">
        <v>32</v>
      </c>
      <c r="I1617" s="17">
        <v>53000.0</v>
      </c>
      <c r="J1617" s="18">
        <v>44647.71319444444</v>
      </c>
      <c r="K1617" s="19">
        <v>44652.404861111114</v>
      </c>
      <c r="L1617" s="18">
        <v>44653.49236111111</v>
      </c>
      <c r="M1617" s="15"/>
      <c r="N1617" s="21" t="s">
        <v>33</v>
      </c>
      <c r="O1617" s="15">
        <v>0.0</v>
      </c>
      <c r="P1617" s="15" t="s">
        <v>64</v>
      </c>
      <c r="Q1617" s="22">
        <v>3.0</v>
      </c>
      <c r="R1617" s="23">
        <f>Enduser_Deliverytime-Order_Create_Time</f>
        <v>5.779166667</v>
      </c>
      <c r="S1617" s="23">
        <f>Enduser_Plan_Deliverytime-Order_Create_Time</f>
        <v>4.691666667</v>
      </c>
      <c r="T1617" s="23">
        <f>Enduser_Deliverytime-HubVN_Pickup_Time</f>
        <v>0.1652777778</v>
      </c>
      <c r="U1617" s="24">
        <f>HubVN_Receiving_Time-HubCN_Pickup_Time</f>
        <v>3.004861111</v>
      </c>
      <c r="V1617" s="24">
        <f>Plan_HubVN_Receiving_Time-Plan_HubCN_Pickup_Time</f>
        <v>2.004861111</v>
      </c>
      <c r="W1617" s="15" t="s">
        <v>97</v>
      </c>
      <c r="X1617" s="25" t="str">
        <f>IF(LEFT(Khu_Vực,4)="Quận","Quận","Huyện")</f>
        <v>Quận</v>
      </c>
      <c r="Y1617" s="25" t="str">
        <f>IFS(Grossweight&lt;=1,"A",AND(1&lt;Grossweight,Grossweight&lt;=2),"B",AND(2&lt;Grossweight,Grossweight&lt;=3),"C",AND(3&lt;Grossweight,Grossweight&lt;=4),"D",Grossweight&gt;=4,"E")</f>
        <v>B</v>
      </c>
      <c r="Z161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22000</v>
      </c>
      <c r="AA1617"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61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22000</v>
      </c>
      <c r="AC1617" s="26">
        <f>IF(Carrier_2="ECLogistics",0.167,IF(Carrier_2="LogExpress",0.139,0.104))</f>
        <v>0.104</v>
      </c>
    </row>
    <row r="1618" ht="15.75" customHeight="1">
      <c r="A1618" s="4" t="s">
        <v>4583</v>
      </c>
      <c r="B1618" s="4" t="s">
        <v>4584</v>
      </c>
      <c r="C1618" s="4">
        <v>130205.0</v>
      </c>
      <c r="D1618" s="4" t="str">
        <f>HubVN_ID</f>
        <v>LECVNTL</v>
      </c>
      <c r="E1618" s="4">
        <v>5.0</v>
      </c>
      <c r="F1618" s="4">
        <v>1.0</v>
      </c>
      <c r="G1618" s="5" t="s">
        <v>4585</v>
      </c>
      <c r="H1618" s="4" t="s">
        <v>32</v>
      </c>
      <c r="I1618" s="6">
        <v>452800.0</v>
      </c>
      <c r="J1618" s="7">
        <v>44648.368055555555</v>
      </c>
      <c r="K1618" s="8">
        <v>44654.6375</v>
      </c>
      <c r="L1618" s="7">
        <v>44655.71319444444</v>
      </c>
      <c r="M1618" s="4"/>
      <c r="N1618" s="9" t="s">
        <v>33</v>
      </c>
      <c r="O1618" s="4">
        <v>0.0</v>
      </c>
      <c r="P1618" s="4" t="s">
        <v>64</v>
      </c>
      <c r="Q1618" s="10">
        <v>1.0</v>
      </c>
      <c r="R1618" s="11">
        <f>Enduser_Deliverytime-Order_Create_Time</f>
        <v>7.345138889</v>
      </c>
      <c r="S1618" s="11">
        <f>Enduser_Plan_Deliverytime-Order_Create_Time</f>
        <v>6.269444444</v>
      </c>
      <c r="T1618" s="11">
        <f>Enduser_Deliverytime-HubVN_Pickup_Time</f>
        <v>0.07777777778</v>
      </c>
      <c r="U1618" s="12">
        <f>HubVN_Receiving_Time-HubCN_Pickup_Time</f>
        <v>3.000694444</v>
      </c>
      <c r="V1618" s="12">
        <f>Plan_HubVN_Receiving_Time-Plan_HubCN_Pickup_Time</f>
        <v>3.503472222</v>
      </c>
      <c r="W1618" s="4" t="s">
        <v>41</v>
      </c>
      <c r="X1618" s="13" t="str">
        <f>IF(LEFT(Khu_Vực,4)="Quận","Quận","Huyện")</f>
        <v>Huyện</v>
      </c>
      <c r="Y1618" s="13" t="str">
        <f>IFS(Grossweight&lt;=1,"A",AND(1&lt;Grossweight,Grossweight&lt;=2),"B",AND(2&lt;Grossweight,Grossweight&lt;=3),"C",AND(3&lt;Grossweight,Grossweight&lt;=4),"D",Grossweight&gt;=4,"E")</f>
        <v>A</v>
      </c>
      <c r="Z161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11000</v>
      </c>
      <c r="AA161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61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10000</v>
      </c>
      <c r="AC1618" s="14">
        <f>IF(Carrier_2="ECLogistics",0.167,IF(Carrier_2="LogExpress",0.139,0.104))</f>
        <v>0.167</v>
      </c>
    </row>
    <row r="1619" ht="15.75" customHeight="1">
      <c r="A1619" s="15" t="s">
        <v>4586</v>
      </c>
      <c r="B1619" s="15" t="s">
        <v>4587</v>
      </c>
      <c r="C1619" s="15">
        <v>130212.0</v>
      </c>
      <c r="D1619" s="15" t="str">
        <f>HubVN_ID</f>
        <v>LECVNTL</v>
      </c>
      <c r="E1619" s="15">
        <v>2.0</v>
      </c>
      <c r="F1619" s="15">
        <v>1.4</v>
      </c>
      <c r="G1619" s="16" t="s">
        <v>4588</v>
      </c>
      <c r="H1619" s="15" t="s">
        <v>32</v>
      </c>
      <c r="I1619" s="17">
        <v>364500.0</v>
      </c>
      <c r="J1619" s="18">
        <v>44647.368055555555</v>
      </c>
      <c r="K1619" s="19">
        <v>44652.40069444444</v>
      </c>
      <c r="L1619" s="18">
        <v>44652.72777777778</v>
      </c>
      <c r="M1619" s="15"/>
      <c r="N1619" s="21" t="s">
        <v>33</v>
      </c>
      <c r="O1619" s="15">
        <v>0.0</v>
      </c>
      <c r="P1619" s="15" t="s">
        <v>64</v>
      </c>
      <c r="Q1619" s="22">
        <v>3.0</v>
      </c>
      <c r="R1619" s="23">
        <f>Enduser_Deliverytime-Order_Create_Time</f>
        <v>5.359722222</v>
      </c>
      <c r="S1619" s="23">
        <f>Enduser_Plan_Deliverytime-Order_Create_Time</f>
        <v>5.032638889</v>
      </c>
      <c r="T1619" s="23">
        <f>Enduser_Deliverytime-HubVN_Pickup_Time</f>
        <v>0.1638888889</v>
      </c>
      <c r="U1619" s="24">
        <f>HubVN_Receiving_Time-HubCN_Pickup_Time</f>
        <v>3.005555556</v>
      </c>
      <c r="V1619" s="24">
        <f>Plan_HubVN_Receiving_Time-Plan_HubCN_Pickup_Time</f>
        <v>1.504166667</v>
      </c>
      <c r="W1619" s="15" t="s">
        <v>41</v>
      </c>
      <c r="X1619" s="25" t="str">
        <f>IF(LEFT(Khu_Vực,4)="Quận","Quận","Huyện")</f>
        <v>Huyện</v>
      </c>
      <c r="Y1619" s="25" t="str">
        <f>IFS(Grossweight&lt;=1,"A",AND(1&lt;Grossweight,Grossweight&lt;=2),"B",AND(2&lt;Grossweight,Grossweight&lt;=3),"C",AND(3&lt;Grossweight,Grossweight&lt;=4),"D",Grossweight&gt;=4,"E")</f>
        <v>B</v>
      </c>
      <c r="Z161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15400</v>
      </c>
      <c r="AA161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61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14000</v>
      </c>
      <c r="AC1619" s="26">
        <f>IF(Carrier_2="ECLogistics",0.167,IF(Carrier_2="LogExpress",0.139,0.104))</f>
        <v>0.167</v>
      </c>
    </row>
    <row r="1620" ht="15.75" customHeight="1">
      <c r="A1620" s="4" t="s">
        <v>4589</v>
      </c>
      <c r="B1620" s="4" t="s">
        <v>4590</v>
      </c>
      <c r="C1620" s="4">
        <v>130405.0</v>
      </c>
      <c r="D1620" s="4" t="str">
        <f>HubVN_ID</f>
        <v>LECVNLB</v>
      </c>
      <c r="E1620" s="4">
        <v>4.0</v>
      </c>
      <c r="F1620" s="4">
        <v>1.9</v>
      </c>
      <c r="G1620" s="5" t="s">
        <v>4591</v>
      </c>
      <c r="H1620" s="4" t="s">
        <v>53</v>
      </c>
      <c r="I1620" s="6">
        <v>0.0</v>
      </c>
      <c r="J1620" s="7">
        <v>44647.197222222225</v>
      </c>
      <c r="K1620" s="8">
        <v>44653.66458333333</v>
      </c>
      <c r="L1620" s="7">
        <v>44654.80694444444</v>
      </c>
      <c r="M1620" s="4"/>
      <c r="N1620" s="9" t="s">
        <v>33</v>
      </c>
      <c r="O1620" s="4">
        <v>0.0</v>
      </c>
      <c r="P1620" s="4" t="s">
        <v>40</v>
      </c>
      <c r="Q1620" s="10">
        <v>1.0</v>
      </c>
      <c r="R1620" s="11">
        <f>Enduser_Deliverytime-Order_Create_Time</f>
        <v>7.609722222</v>
      </c>
      <c r="S1620" s="11">
        <f>Enduser_Plan_Deliverytime-Order_Create_Time</f>
        <v>6.467361111</v>
      </c>
      <c r="T1620" s="11">
        <f>Enduser_Deliverytime-HubVN_Pickup_Time</f>
        <v>0.16875</v>
      </c>
      <c r="U1620" s="12">
        <f>HubVN_Receiving_Time-HubCN_Pickup_Time</f>
        <v>3.504166667</v>
      </c>
      <c r="V1620" s="12">
        <f>Plan_HubVN_Receiving_Time-Plan_HubCN_Pickup_Time</f>
        <v>1.504166667</v>
      </c>
      <c r="W1620" s="4" t="s">
        <v>57</v>
      </c>
      <c r="X1620" s="13" t="str">
        <f>IF(LEFT(Khu_Vực,4)="Quận","Quận","Huyện")</f>
        <v>Quận</v>
      </c>
      <c r="Y1620" s="13" t="str">
        <f>IFS(Grossweight&lt;=1,"A",AND(1&lt;Grossweight,Grossweight&lt;=2),"B",AND(2&lt;Grossweight,Grossweight&lt;=3),"C",AND(3&lt;Grossweight,Grossweight&lt;=4),"D",Grossweight&gt;=4,"E")</f>
        <v>B</v>
      </c>
      <c r="Z162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38000</v>
      </c>
      <c r="AA1620"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62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20900</v>
      </c>
      <c r="AC1620" s="14">
        <f>IF(Carrier_2="ECLogistics",0.167,IF(Carrier_2="LogExpress",0.139,0.104))</f>
        <v>0.104</v>
      </c>
    </row>
    <row r="1621" ht="15.75" customHeight="1">
      <c r="A1621" s="15" t="s">
        <v>4592</v>
      </c>
      <c r="B1621" s="15" t="s">
        <v>4364</v>
      </c>
      <c r="C1621" s="15">
        <v>130116.0</v>
      </c>
      <c r="D1621" s="15" t="str">
        <f>HubVN_ID</f>
        <v>LECVNLB</v>
      </c>
      <c r="E1621" s="15">
        <v>4.0</v>
      </c>
      <c r="F1621" s="15">
        <v>1.4</v>
      </c>
      <c r="G1621" s="16" t="s">
        <v>4593</v>
      </c>
      <c r="H1621" s="15" t="s">
        <v>32</v>
      </c>
      <c r="I1621" s="17">
        <v>62000.0</v>
      </c>
      <c r="J1621" s="18">
        <v>44648.25763888889</v>
      </c>
      <c r="K1621" s="19">
        <v>44653.424305555556</v>
      </c>
      <c r="L1621" s="18">
        <v>44653.74444444444</v>
      </c>
      <c r="M1621" s="15"/>
      <c r="N1621" s="21" t="s">
        <v>33</v>
      </c>
      <c r="O1621" s="15">
        <v>0.0</v>
      </c>
      <c r="P1621" s="15" t="s">
        <v>40</v>
      </c>
      <c r="Q1621" s="22">
        <v>3.0</v>
      </c>
      <c r="R1621" s="23">
        <f>Enduser_Deliverytime-Order_Create_Time</f>
        <v>5.486805556</v>
      </c>
      <c r="S1621" s="23">
        <f>Enduser_Plan_Deliverytime-Order_Create_Time</f>
        <v>5.166666667</v>
      </c>
      <c r="T1621" s="23">
        <f>Enduser_Deliverytime-HubVN_Pickup_Time</f>
        <v>0.1458333333</v>
      </c>
      <c r="U1621" s="24">
        <f>HubVN_Receiving_Time-HubCN_Pickup_Time</f>
        <v>3.502083333</v>
      </c>
      <c r="V1621" s="24">
        <f>Plan_HubVN_Receiving_Time-Plan_HubCN_Pickup_Time</f>
        <v>3.503472222</v>
      </c>
      <c r="W1621" s="15" t="s">
        <v>124</v>
      </c>
      <c r="X1621" s="25" t="str">
        <f>IF(LEFT(Khu_Vực,4)="Quận","Quận","Huyện")</f>
        <v>Quận</v>
      </c>
      <c r="Y1621" s="25" t="str">
        <f>IFS(Grossweight&lt;=1,"A",AND(1&lt;Grossweight,Grossweight&lt;=2),"B",AND(2&lt;Grossweight,Grossweight&lt;=3),"C",AND(3&lt;Grossweight,Grossweight&lt;=4),"D",Grossweight&gt;=4,"E")</f>
        <v>B</v>
      </c>
      <c r="Z162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28000</v>
      </c>
      <c r="AA1621"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62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15400</v>
      </c>
      <c r="AC1621" s="26">
        <f>IF(Carrier_2="ECLogistics",0.167,IF(Carrier_2="LogExpress",0.139,0.104))</f>
        <v>0.104</v>
      </c>
    </row>
    <row r="1622" ht="15.75" customHeight="1">
      <c r="A1622" s="4" t="s">
        <v>4594</v>
      </c>
      <c r="B1622" s="4" t="s">
        <v>4595</v>
      </c>
      <c r="C1622" s="4">
        <v>130074.0</v>
      </c>
      <c r="D1622" s="4" t="str">
        <f>HubVN_ID</f>
        <v>LECVNHĐ</v>
      </c>
      <c r="E1622" s="4">
        <v>3.0</v>
      </c>
      <c r="F1622" s="4">
        <v>0.3</v>
      </c>
      <c r="G1622" s="5" t="s">
        <v>4596</v>
      </c>
      <c r="H1622" s="4" t="s">
        <v>32</v>
      </c>
      <c r="I1622" s="6">
        <v>197000.0</v>
      </c>
      <c r="J1622" s="7">
        <v>44648.39722222222</v>
      </c>
      <c r="K1622" s="8">
        <v>44653.70208333333</v>
      </c>
      <c r="L1622" s="7">
        <v>44656.586805555555</v>
      </c>
      <c r="M1622" s="4"/>
      <c r="N1622" s="9" t="s">
        <v>33</v>
      </c>
      <c r="O1622" s="4">
        <v>0.0</v>
      </c>
      <c r="P1622" s="4" t="s">
        <v>34</v>
      </c>
      <c r="Q1622" s="10">
        <v>3.0</v>
      </c>
      <c r="R1622" s="11">
        <f>Enduser_Deliverytime-Order_Create_Time</f>
        <v>8.189583333</v>
      </c>
      <c r="S1622" s="11">
        <f>Enduser_Plan_Deliverytime-Order_Create_Time</f>
        <v>5.304861111</v>
      </c>
      <c r="T1622" s="11">
        <f>Enduser_Deliverytime-HubVN_Pickup_Time</f>
        <v>0.2041666667</v>
      </c>
      <c r="U1622" s="12">
        <f>HubVN_Receiving_Time-HubCN_Pickup_Time</f>
        <v>6.004861111</v>
      </c>
      <c r="V1622" s="12">
        <f>Plan_HubVN_Receiving_Time-Plan_HubCN_Pickup_Time</f>
        <v>2.003472222</v>
      </c>
      <c r="W1622" s="4" t="s">
        <v>137</v>
      </c>
      <c r="X1622" s="13" t="str">
        <f>IF(LEFT(Khu_Vực,4)="Quận","Quận","Huyện")</f>
        <v>Quận</v>
      </c>
      <c r="Y1622" s="13" t="str">
        <f>IFS(Grossweight&lt;=1,"A",AND(1&lt;Grossweight,Grossweight&lt;=2),"B",AND(2&lt;Grossweight,Grossweight&lt;=3),"C",AND(3&lt;Grossweight,Grossweight&lt;=4),"D",Grossweight&gt;=4,"E")</f>
        <v>A</v>
      </c>
      <c r="Z162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3000</v>
      </c>
      <c r="AA1622"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62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6000</v>
      </c>
      <c r="AC1622" s="14">
        <f>IF(Carrier_2="ECLogistics",0.167,IF(Carrier_2="LogExpress",0.139,0.104))</f>
        <v>0.139</v>
      </c>
    </row>
    <row r="1623" ht="15.75" customHeight="1">
      <c r="A1623" s="15" t="s">
        <v>4597</v>
      </c>
      <c r="B1623" s="15" t="s">
        <v>4598</v>
      </c>
      <c r="C1623" s="15">
        <v>130408.0</v>
      </c>
      <c r="D1623" s="15" t="str">
        <f>HubVN_ID</f>
        <v>LECVNHĐ</v>
      </c>
      <c r="E1623" s="15">
        <v>5.0</v>
      </c>
      <c r="F1623" s="15">
        <v>1.8</v>
      </c>
      <c r="G1623" s="16" t="s">
        <v>4599</v>
      </c>
      <c r="H1623" s="15" t="s">
        <v>53</v>
      </c>
      <c r="I1623" s="17">
        <v>0.0</v>
      </c>
      <c r="J1623" s="18">
        <v>44650.63055555556</v>
      </c>
      <c r="K1623" s="19">
        <v>44651.68263888889</v>
      </c>
      <c r="L1623" s="18">
        <v>44660.46805555555</v>
      </c>
      <c r="M1623" s="15"/>
      <c r="N1623" s="21" t="s">
        <v>33</v>
      </c>
      <c r="O1623" s="15">
        <v>0.0</v>
      </c>
      <c r="P1623" s="15" t="s">
        <v>40</v>
      </c>
      <c r="Q1623" s="22">
        <v>5.0</v>
      </c>
      <c r="R1623" s="23">
        <f>Enduser_Deliverytime-Order_Create_Time</f>
        <v>9.8375</v>
      </c>
      <c r="S1623" s="23">
        <f>Enduser_Plan_Deliverytime-Order_Create_Time</f>
        <v>1.052083333</v>
      </c>
      <c r="T1623" s="23">
        <f>Enduser_Deliverytime-HubVN_Pickup_Time</f>
        <v>0.1229166667</v>
      </c>
      <c r="U1623" s="24">
        <f>HubVN_Receiving_Time-HubCN_Pickup_Time</f>
        <v>8.004166667</v>
      </c>
      <c r="V1623" s="24">
        <f>Plan_HubVN_Receiving_Time-Plan_HubCN_Pickup_Time</f>
        <v>1.50625</v>
      </c>
      <c r="W1623" s="15" t="s">
        <v>45</v>
      </c>
      <c r="X1623" s="25" t="str">
        <f>IF(LEFT(Khu_Vực,4)="Quận","Quận","Huyện")</f>
        <v>Quận</v>
      </c>
      <c r="Y1623" s="25" t="str">
        <f>IFS(Grossweight&lt;=1,"A",AND(1&lt;Grossweight,Grossweight&lt;=2),"B",AND(2&lt;Grossweight,Grossweight&lt;=3),"C",AND(3&lt;Grossweight,Grossweight&lt;=4),"D",Grossweight&gt;=4,"E")</f>
        <v>B</v>
      </c>
      <c r="Z162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36000</v>
      </c>
      <c r="AA1623"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62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19800</v>
      </c>
      <c r="AC1623" s="26">
        <f>IF(Carrier_2="ECLogistics",0.167,IF(Carrier_2="LogExpress",0.139,0.104))</f>
        <v>0.104</v>
      </c>
    </row>
    <row r="1624" ht="15.75" customHeight="1">
      <c r="A1624" s="4" t="s">
        <v>4600</v>
      </c>
      <c r="B1624" s="4" t="s">
        <v>3447</v>
      </c>
      <c r="C1624" s="4">
        <v>130418.0</v>
      </c>
      <c r="D1624" s="4" t="str">
        <f>HubVN_ID</f>
        <v>LECVNLB</v>
      </c>
      <c r="E1624" s="4">
        <v>3.0</v>
      </c>
      <c r="F1624" s="4">
        <v>4.8</v>
      </c>
      <c r="G1624" s="5" t="s">
        <v>4601</v>
      </c>
      <c r="H1624" s="4" t="s">
        <v>53</v>
      </c>
      <c r="I1624" s="6">
        <v>0.0</v>
      </c>
      <c r="J1624" s="7">
        <v>44646.71805555555</v>
      </c>
      <c r="K1624" s="8">
        <v>44652.535416666666</v>
      </c>
      <c r="L1624" s="7">
        <v>44653.48472222222</v>
      </c>
      <c r="M1624" s="4"/>
      <c r="N1624" s="9" t="s">
        <v>33</v>
      </c>
      <c r="O1624" s="4">
        <v>0.0</v>
      </c>
      <c r="P1624" s="4" t="s">
        <v>40</v>
      </c>
      <c r="Q1624" s="10">
        <v>2.0</v>
      </c>
      <c r="R1624" s="11">
        <f>Enduser_Deliverytime-Order_Create_Time</f>
        <v>6.766666667</v>
      </c>
      <c r="S1624" s="11">
        <f>Enduser_Plan_Deliverytime-Order_Create_Time</f>
        <v>5.817361111</v>
      </c>
      <c r="T1624" s="11">
        <f>Enduser_Deliverytime-HubVN_Pickup_Time</f>
        <v>0.1222222222</v>
      </c>
      <c r="U1624" s="12">
        <f>HubVN_Receiving_Time-HubCN_Pickup_Time</f>
        <v>3.003472222</v>
      </c>
      <c r="V1624" s="12">
        <f>Plan_HubVN_Receiving_Time-Plan_HubCN_Pickup_Time</f>
        <v>1.503472222</v>
      </c>
      <c r="W1624" s="4" t="s">
        <v>679</v>
      </c>
      <c r="X1624" s="13" t="str">
        <f>IF(LEFT(Khu_Vực,4)="Quận","Quận","Huyện")</f>
        <v>Huyện</v>
      </c>
      <c r="Y1624" s="13" t="str">
        <f>IFS(Grossweight&lt;=1,"A",AND(1&lt;Grossweight,Grossweight&lt;=2),"B",AND(2&lt;Grossweight,Grossweight&lt;=3),"C",AND(3&lt;Grossweight,Grossweight&lt;=4),"D",Grossweight&gt;=4,"E")</f>
        <v>E</v>
      </c>
      <c r="Z162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85000</v>
      </c>
      <c r="AA162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62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48000</v>
      </c>
      <c r="AC1624" s="14">
        <f>IF(Carrier_2="ECLogistics",0.167,IF(Carrier_2="LogExpress",0.139,0.104))</f>
        <v>0.167</v>
      </c>
    </row>
    <row r="1625" ht="15.75" customHeight="1">
      <c r="A1625" s="15" t="s">
        <v>4602</v>
      </c>
      <c r="B1625" s="15" t="s">
        <v>1882</v>
      </c>
      <c r="C1625" s="15">
        <v>130418.0</v>
      </c>
      <c r="D1625" s="15" t="str">
        <f>HubVN_ID</f>
        <v>LECVNTL</v>
      </c>
      <c r="E1625" s="15">
        <v>2.0</v>
      </c>
      <c r="F1625" s="15">
        <v>2.8</v>
      </c>
      <c r="G1625" s="16" t="s">
        <v>4603</v>
      </c>
      <c r="H1625" s="15" t="s">
        <v>32</v>
      </c>
      <c r="I1625" s="17">
        <v>205500.0</v>
      </c>
      <c r="J1625" s="18">
        <v>44647.1875</v>
      </c>
      <c r="K1625" s="19">
        <v>44654.68125</v>
      </c>
      <c r="L1625" s="18">
        <v>44654.865277777775</v>
      </c>
      <c r="M1625" s="15"/>
      <c r="N1625" s="21" t="s">
        <v>33</v>
      </c>
      <c r="O1625" s="15">
        <v>0.0</v>
      </c>
      <c r="P1625" s="15" t="s">
        <v>34</v>
      </c>
      <c r="Q1625" s="22">
        <v>1.0</v>
      </c>
      <c r="R1625" s="23">
        <f>Enduser_Deliverytime-Order_Create_Time</f>
        <v>7.677777778</v>
      </c>
      <c r="S1625" s="23">
        <f>Enduser_Plan_Deliverytime-Order_Create_Time</f>
        <v>7.49375</v>
      </c>
      <c r="T1625" s="23">
        <f>Enduser_Deliverytime-HubVN_Pickup_Time</f>
        <v>0.2486111111</v>
      </c>
      <c r="U1625" s="24">
        <f>HubVN_Receiving_Time-HubCN_Pickup_Time</f>
        <v>3.502083333</v>
      </c>
      <c r="V1625" s="24">
        <f>Plan_HubVN_Receiving_Time-Plan_HubCN_Pickup_Time</f>
        <v>1.50625</v>
      </c>
      <c r="W1625" s="15" t="s">
        <v>622</v>
      </c>
      <c r="X1625" s="25" t="str">
        <f>IF(LEFT(Khu_Vực,4)="Quận","Quận","Huyện")</f>
        <v>Huyện</v>
      </c>
      <c r="Y1625" s="25" t="str">
        <f>IFS(Grossweight&lt;=1,"A",AND(1&lt;Grossweight,Grossweight&lt;=2),"B",AND(2&lt;Grossweight,Grossweight&lt;=3),"C",AND(3&lt;Grossweight,Grossweight&lt;=4),"D",Grossweight&gt;=4,"E")</f>
        <v>C</v>
      </c>
      <c r="Z162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28000</v>
      </c>
      <c r="AA162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62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28000</v>
      </c>
      <c r="AC1625" s="26">
        <f>IF(Carrier_2="ECLogistics",0.167,IF(Carrier_2="LogExpress",0.139,0.104))</f>
        <v>0.167</v>
      </c>
    </row>
    <row r="1626" ht="15.75" customHeight="1">
      <c r="A1626" s="4" t="s">
        <v>4604</v>
      </c>
      <c r="B1626" s="4" t="s">
        <v>4605</v>
      </c>
      <c r="C1626" s="4">
        <v>130453.0</v>
      </c>
      <c r="D1626" s="4" t="str">
        <f>HubVN_ID</f>
        <v>LECVNTL</v>
      </c>
      <c r="E1626" s="4">
        <v>4.0</v>
      </c>
      <c r="F1626" s="4">
        <v>2.9</v>
      </c>
      <c r="G1626" s="5" t="s">
        <v>4606</v>
      </c>
      <c r="H1626" s="4" t="s">
        <v>53</v>
      </c>
      <c r="I1626" s="6">
        <v>0.0</v>
      </c>
      <c r="J1626" s="7">
        <v>44647.381944444445</v>
      </c>
      <c r="K1626" s="8">
        <v>44652.700694444444</v>
      </c>
      <c r="L1626" s="7">
        <v>44652.72222222222</v>
      </c>
      <c r="M1626" s="4"/>
      <c r="N1626" s="9" t="s">
        <v>33</v>
      </c>
      <c r="O1626" s="4">
        <v>0.0</v>
      </c>
      <c r="P1626" s="4" t="s">
        <v>64</v>
      </c>
      <c r="Q1626" s="10">
        <v>3.0</v>
      </c>
      <c r="R1626" s="11">
        <f>Enduser_Deliverytime-Order_Create_Time</f>
        <v>5.340277778</v>
      </c>
      <c r="S1626" s="11">
        <f>Enduser_Plan_Deliverytime-Order_Create_Time</f>
        <v>5.31875</v>
      </c>
      <c r="T1626" s="11">
        <f>Enduser_Deliverytime-HubVN_Pickup_Time</f>
        <v>0.1604166667</v>
      </c>
      <c r="U1626" s="12">
        <f>HubVN_Receiving_Time-HubCN_Pickup_Time</f>
        <v>3.004166667</v>
      </c>
      <c r="V1626" s="12">
        <f>Plan_HubVN_Receiving_Time-Plan_HubCN_Pickup_Time</f>
        <v>1.503472222</v>
      </c>
      <c r="W1626" s="4" t="s">
        <v>622</v>
      </c>
      <c r="X1626" s="13" t="str">
        <f>IF(LEFT(Khu_Vực,4)="Quận","Quận","Huyện")</f>
        <v>Huyện</v>
      </c>
      <c r="Y1626" s="13" t="str">
        <f>IFS(Grossweight&lt;=1,"A",AND(1&lt;Grossweight,Grossweight&lt;=2),"B",AND(2&lt;Grossweight,Grossweight&lt;=3),"C",AND(3&lt;Grossweight,Grossweight&lt;=4),"D",Grossweight&gt;=4,"E")</f>
        <v>C</v>
      </c>
      <c r="Z162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63400</v>
      </c>
      <c r="AA162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62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29000</v>
      </c>
      <c r="AC1626" s="14">
        <f>IF(Carrier_2="ECLogistics",0.167,IF(Carrier_2="LogExpress",0.139,0.104))</f>
        <v>0.167</v>
      </c>
    </row>
    <row r="1627" ht="15.75" customHeight="1">
      <c r="A1627" s="15" t="s">
        <v>4607</v>
      </c>
      <c r="B1627" s="15" t="s">
        <v>4608</v>
      </c>
      <c r="C1627" s="15">
        <v>130011.0</v>
      </c>
      <c r="D1627" s="15" t="str">
        <f>HubVN_ID</f>
        <v>LECVNHĐ</v>
      </c>
      <c r="E1627" s="15">
        <v>5.0</v>
      </c>
      <c r="F1627" s="15">
        <v>3.5</v>
      </c>
      <c r="G1627" s="16" t="s">
        <v>4609</v>
      </c>
      <c r="H1627" s="15" t="s">
        <v>32</v>
      </c>
      <c r="I1627" s="17">
        <v>342500.0</v>
      </c>
      <c r="J1627" s="18">
        <v>44648.8875</v>
      </c>
      <c r="K1627" s="19">
        <v>44653.67569444444</v>
      </c>
      <c r="L1627" s="18">
        <v>44654.61666666667</v>
      </c>
      <c r="M1627" s="15"/>
      <c r="N1627" s="21" t="s">
        <v>33</v>
      </c>
      <c r="O1627" s="15">
        <v>0.0</v>
      </c>
      <c r="P1627" s="15" t="s">
        <v>34</v>
      </c>
      <c r="Q1627" s="22">
        <v>3.0</v>
      </c>
      <c r="R1627" s="23">
        <f>Enduser_Deliverytime-Order_Create_Time</f>
        <v>5.729166667</v>
      </c>
      <c r="S1627" s="23">
        <f>Enduser_Plan_Deliverytime-Order_Create_Time</f>
        <v>4.788194444</v>
      </c>
      <c r="T1627" s="23">
        <f>Enduser_Deliverytime-HubVN_Pickup_Time</f>
        <v>0.2048611111</v>
      </c>
      <c r="U1627" s="24">
        <f>HubVN_Receiving_Time-HubCN_Pickup_Time</f>
        <v>4.002777778</v>
      </c>
      <c r="V1627" s="24">
        <f>Plan_HubVN_Receiving_Time-Plan_HubCN_Pickup_Time</f>
        <v>3.501388889</v>
      </c>
      <c r="W1627" s="15" t="s">
        <v>45</v>
      </c>
      <c r="X1627" s="25" t="str">
        <f>IF(LEFT(Khu_Vực,4)="Quận","Quận","Huyện")</f>
        <v>Quận</v>
      </c>
      <c r="Y1627" s="25" t="str">
        <f>IFS(Grossweight&lt;=1,"A",AND(1&lt;Grossweight,Grossweight&lt;=2),"B",AND(2&lt;Grossweight,Grossweight&lt;=3),"C",AND(3&lt;Grossweight,Grossweight&lt;=4),"D",Grossweight&gt;=4,"E")</f>
        <v>D</v>
      </c>
      <c r="Z162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35000</v>
      </c>
      <c r="AA1627"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62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35000</v>
      </c>
      <c r="AC1627" s="26">
        <f>IF(Carrier_2="ECLogistics",0.167,IF(Carrier_2="LogExpress",0.139,0.104))</f>
        <v>0.167</v>
      </c>
    </row>
    <row r="1628" ht="15.75" customHeight="1">
      <c r="A1628" s="4" t="s">
        <v>4610</v>
      </c>
      <c r="B1628" s="4" t="s">
        <v>4611</v>
      </c>
      <c r="C1628" s="4">
        <v>130373.0</v>
      </c>
      <c r="D1628" s="4" t="str">
        <f>HubVN_ID</f>
        <v>LECVNLB</v>
      </c>
      <c r="E1628" s="4">
        <v>2.0</v>
      </c>
      <c r="F1628" s="4">
        <v>1.1</v>
      </c>
      <c r="G1628" s="5" t="s">
        <v>4612</v>
      </c>
      <c r="H1628" s="4" t="s">
        <v>53</v>
      </c>
      <c r="I1628" s="6">
        <v>0.0</v>
      </c>
      <c r="J1628" s="7">
        <v>44645.31319444445</v>
      </c>
      <c r="K1628" s="8">
        <v>44652.425</v>
      </c>
      <c r="L1628" s="7">
        <v>44652.84583333333</v>
      </c>
      <c r="M1628" s="4"/>
      <c r="N1628" s="9" t="s">
        <v>33</v>
      </c>
      <c r="O1628" s="4">
        <v>0.0</v>
      </c>
      <c r="P1628" s="4" t="s">
        <v>34</v>
      </c>
      <c r="Q1628" s="10">
        <v>1.0</v>
      </c>
      <c r="R1628" s="11">
        <f>Enduser_Deliverytime-Order_Create_Time</f>
        <v>7.532638889</v>
      </c>
      <c r="S1628" s="11">
        <f>Enduser_Plan_Deliverytime-Order_Create_Time</f>
        <v>7.111805556</v>
      </c>
      <c r="T1628" s="11">
        <f>Enduser_Deliverytime-HubVN_Pickup_Time</f>
        <v>0.2479166667</v>
      </c>
      <c r="U1628" s="12">
        <f>HubVN_Receiving_Time-HubCN_Pickup_Time</f>
        <v>3.003472222</v>
      </c>
      <c r="V1628" s="12">
        <f>Plan_HubVN_Receiving_Time-Plan_HubCN_Pickup_Time</f>
        <v>3.004166667</v>
      </c>
      <c r="W1628" s="4" t="s">
        <v>93</v>
      </c>
      <c r="X1628" s="13" t="str">
        <f>IF(LEFT(Khu_Vực,4)="Quận","Quận","Huyện")</f>
        <v>Quận</v>
      </c>
      <c r="Y1628" s="13" t="str">
        <f>IFS(Grossweight&lt;=1,"A",AND(1&lt;Grossweight,Grossweight&lt;=2),"B",AND(2&lt;Grossweight,Grossweight&lt;=3),"C",AND(3&lt;Grossweight,Grossweight&lt;=4),"D",Grossweight&gt;=4,"E")</f>
        <v>B</v>
      </c>
      <c r="Z162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11000</v>
      </c>
      <c r="AA1628"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62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12100</v>
      </c>
      <c r="AC1628" s="14">
        <f>IF(Carrier_2="ECLogistics",0.167,IF(Carrier_2="LogExpress",0.139,0.104))</f>
        <v>0.104</v>
      </c>
    </row>
    <row r="1629" ht="15.75" customHeight="1">
      <c r="A1629" s="15" t="s">
        <v>4613</v>
      </c>
      <c r="B1629" s="15" t="s">
        <v>2132</v>
      </c>
      <c r="C1629" s="15">
        <v>130419.0</v>
      </c>
      <c r="D1629" s="15" t="str">
        <f>HubVN_ID</f>
        <v>LECVNHĐ</v>
      </c>
      <c r="E1629" s="15">
        <v>4.0</v>
      </c>
      <c r="F1629" s="15">
        <v>1.1</v>
      </c>
      <c r="G1629" s="16" t="s">
        <v>4614</v>
      </c>
      <c r="H1629" s="15" t="s">
        <v>32</v>
      </c>
      <c r="I1629" s="17">
        <v>3000.0</v>
      </c>
      <c r="J1629" s="18">
        <v>44648.361805555556</v>
      </c>
      <c r="K1629" s="19">
        <v>44655.430555555555</v>
      </c>
      <c r="L1629" s="18">
        <v>44655.73541666667</v>
      </c>
      <c r="M1629" s="15"/>
      <c r="N1629" s="21" t="s">
        <v>33</v>
      </c>
      <c r="O1629" s="15">
        <v>0.0</v>
      </c>
      <c r="P1629" s="15" t="s">
        <v>34</v>
      </c>
      <c r="Q1629" s="22">
        <v>1.0</v>
      </c>
      <c r="R1629" s="23">
        <f>Enduser_Deliverytime-Order_Create_Time</f>
        <v>7.373611111</v>
      </c>
      <c r="S1629" s="23">
        <f>Enduser_Plan_Deliverytime-Order_Create_Time</f>
        <v>7.06875</v>
      </c>
      <c r="T1629" s="23">
        <f>Enduser_Deliverytime-HubVN_Pickup_Time</f>
        <v>0.08125</v>
      </c>
      <c r="U1629" s="24">
        <f>HubVN_Receiving_Time-HubCN_Pickup_Time</f>
        <v>3.001388889</v>
      </c>
      <c r="V1629" s="24">
        <f>Plan_HubVN_Receiving_Time-Plan_HubCN_Pickup_Time</f>
        <v>3.502777778</v>
      </c>
      <c r="W1629" s="15" t="s">
        <v>45</v>
      </c>
      <c r="X1629" s="25" t="str">
        <f>IF(LEFT(Khu_Vực,4)="Quận","Quận","Huyện")</f>
        <v>Quận</v>
      </c>
      <c r="Y1629" s="25" t="str">
        <f>IFS(Grossweight&lt;=1,"A",AND(1&lt;Grossweight,Grossweight&lt;=2),"B",AND(2&lt;Grossweight,Grossweight&lt;=3),"C",AND(3&lt;Grossweight,Grossweight&lt;=4),"D",Grossweight&gt;=4,"E")</f>
        <v>B</v>
      </c>
      <c r="Z162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11000</v>
      </c>
      <c r="AA1629"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62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12100</v>
      </c>
      <c r="AC1629" s="26">
        <f>IF(Carrier_2="ECLogistics",0.167,IF(Carrier_2="LogExpress",0.139,0.104))</f>
        <v>0.104</v>
      </c>
    </row>
    <row r="1630" ht="15.75" customHeight="1">
      <c r="A1630" s="4" t="s">
        <v>4615</v>
      </c>
      <c r="B1630" s="4" t="s">
        <v>4616</v>
      </c>
      <c r="C1630" s="4">
        <v>130045.0</v>
      </c>
      <c r="D1630" s="4" t="str">
        <f>HubVN_ID</f>
        <v>LECVNTL</v>
      </c>
      <c r="E1630" s="4">
        <v>4.0</v>
      </c>
      <c r="F1630" s="4">
        <v>1.1</v>
      </c>
      <c r="G1630" s="5" t="s">
        <v>4617</v>
      </c>
      <c r="H1630" s="4" t="s">
        <v>32</v>
      </c>
      <c r="I1630" s="6">
        <v>349300.0</v>
      </c>
      <c r="J1630" s="7">
        <v>44649.32708333333</v>
      </c>
      <c r="K1630" s="8">
        <v>44655.37569444445</v>
      </c>
      <c r="L1630" s="7">
        <v>44655.720138888886</v>
      </c>
      <c r="M1630" s="4"/>
      <c r="N1630" s="9" t="s">
        <v>33</v>
      </c>
      <c r="O1630" s="4">
        <v>0.0</v>
      </c>
      <c r="P1630" s="4" t="s">
        <v>34</v>
      </c>
      <c r="Q1630" s="10">
        <v>2.0</v>
      </c>
      <c r="R1630" s="11">
        <f>Enduser_Deliverytime-Order_Create_Time</f>
        <v>6.393055556</v>
      </c>
      <c r="S1630" s="11">
        <f>Enduser_Plan_Deliverytime-Order_Create_Time</f>
        <v>6.048611111</v>
      </c>
      <c r="T1630" s="11">
        <f>Enduser_Deliverytime-HubVN_Pickup_Time</f>
        <v>0.07916666666</v>
      </c>
      <c r="U1630" s="12">
        <f>HubVN_Receiving_Time-HubCN_Pickup_Time</f>
        <v>2.502777778</v>
      </c>
      <c r="V1630" s="12">
        <f>Plan_HubVN_Receiving_Time-Plan_HubCN_Pickup_Time</f>
        <v>3.500694444</v>
      </c>
      <c r="W1630" s="4" t="s">
        <v>41</v>
      </c>
      <c r="X1630" s="13" t="str">
        <f>IF(LEFT(Khu_Vực,4)="Quận","Quận","Huyện")</f>
        <v>Huyện</v>
      </c>
      <c r="Y1630" s="13" t="str">
        <f>IFS(Grossweight&lt;=1,"A",AND(1&lt;Grossweight,Grossweight&lt;=2),"B",AND(2&lt;Grossweight,Grossweight&lt;=3),"C",AND(3&lt;Grossweight,Grossweight&lt;=4),"D",Grossweight&gt;=4,"E")</f>
        <v>B</v>
      </c>
      <c r="Z163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11000</v>
      </c>
      <c r="AA163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63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11000</v>
      </c>
      <c r="AC1630" s="14">
        <f>IF(Carrier_2="ECLogistics",0.167,IF(Carrier_2="LogExpress",0.139,0.104))</f>
        <v>0.167</v>
      </c>
    </row>
    <row r="1631" ht="15.75" customHeight="1">
      <c r="A1631" s="15" t="s">
        <v>4618</v>
      </c>
      <c r="B1631" s="15" t="s">
        <v>4410</v>
      </c>
      <c r="C1631" s="15">
        <v>130381.0</v>
      </c>
      <c r="D1631" s="15" t="str">
        <f>HubVN_ID</f>
        <v>LECVNTL</v>
      </c>
      <c r="E1631" s="15">
        <v>2.0</v>
      </c>
      <c r="F1631" s="15">
        <v>0.3</v>
      </c>
      <c r="G1631" s="16" t="s">
        <v>4619</v>
      </c>
      <c r="H1631" s="15" t="s">
        <v>53</v>
      </c>
      <c r="I1631" s="17">
        <v>0.0</v>
      </c>
      <c r="J1631" s="18">
        <v>44651.55138888889</v>
      </c>
      <c r="K1631" s="19">
        <v>44654.683333333334</v>
      </c>
      <c r="L1631" s="18">
        <v>44660.43541666667</v>
      </c>
      <c r="M1631" s="15"/>
      <c r="N1631" s="21" t="s">
        <v>33</v>
      </c>
      <c r="O1631" s="15">
        <v>0.0</v>
      </c>
      <c r="P1631" s="15" t="s">
        <v>64</v>
      </c>
      <c r="Q1631" s="22">
        <v>4.0</v>
      </c>
      <c r="R1631" s="23">
        <f>Enduser_Deliverytime-Order_Create_Time</f>
        <v>8.884027778</v>
      </c>
      <c r="S1631" s="23">
        <f>Enduser_Plan_Deliverytime-Order_Create_Time</f>
        <v>3.131944444</v>
      </c>
      <c r="T1631" s="23">
        <f>Enduser_Deliverytime-HubVN_Pickup_Time</f>
        <v>0.08055555556</v>
      </c>
      <c r="U1631" s="24">
        <f>HubVN_Receiving_Time-HubCN_Pickup_Time</f>
        <v>7.003472222</v>
      </c>
      <c r="V1631" s="24">
        <f>Plan_HubVN_Receiving_Time-Plan_HubCN_Pickup_Time</f>
        <v>3.002777778</v>
      </c>
      <c r="W1631" s="15" t="s">
        <v>622</v>
      </c>
      <c r="X1631" s="25" t="str">
        <f>IF(LEFT(Khu_Vực,4)="Quận","Quận","Huyện")</f>
        <v>Huyện</v>
      </c>
      <c r="Y1631" s="25" t="str">
        <f>IFS(Grossweight&lt;=1,"A",AND(1&lt;Grossweight,Grossweight&lt;=2),"B",AND(2&lt;Grossweight,Grossweight&lt;=3),"C",AND(3&lt;Grossweight,Grossweight&lt;=4),"D",Grossweight&gt;=4,"E")</f>
        <v>A</v>
      </c>
      <c r="Z163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3300</v>
      </c>
      <c r="AA163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63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3000</v>
      </c>
      <c r="AC1631" s="26">
        <f>IF(Carrier_2="ECLogistics",0.167,IF(Carrier_2="LogExpress",0.139,0.104))</f>
        <v>0.167</v>
      </c>
    </row>
    <row r="1632" ht="15.75" customHeight="1">
      <c r="A1632" s="4" t="s">
        <v>4620</v>
      </c>
      <c r="B1632" s="4" t="s">
        <v>4621</v>
      </c>
      <c r="C1632" s="4">
        <v>130326.0</v>
      </c>
      <c r="D1632" s="4" t="str">
        <f>HubVN_ID</f>
        <v>LECVNLB</v>
      </c>
      <c r="E1632" s="4">
        <v>4.0</v>
      </c>
      <c r="F1632" s="4">
        <v>1.2</v>
      </c>
      <c r="G1632" s="5" t="s">
        <v>4622</v>
      </c>
      <c r="H1632" s="4" t="s">
        <v>32</v>
      </c>
      <c r="I1632" s="6">
        <v>87500.0</v>
      </c>
      <c r="J1632" s="7">
        <v>44649.62222222222</v>
      </c>
      <c r="K1632" s="8">
        <v>44654.419444444444</v>
      </c>
      <c r="L1632" s="7">
        <v>44655.41388888889</v>
      </c>
      <c r="M1632" s="4"/>
      <c r="N1632" s="9" t="s">
        <v>33</v>
      </c>
      <c r="O1632" s="4">
        <v>0.0</v>
      </c>
      <c r="P1632" s="4" t="s">
        <v>64</v>
      </c>
      <c r="Q1632" s="10">
        <v>3.0</v>
      </c>
      <c r="R1632" s="11">
        <f>Enduser_Deliverytime-Order_Create_Time</f>
        <v>5.791666667</v>
      </c>
      <c r="S1632" s="11">
        <f>Enduser_Plan_Deliverytime-Order_Create_Time</f>
        <v>4.797222222</v>
      </c>
      <c r="T1632" s="11">
        <f>Enduser_Deliverytime-HubVN_Pickup_Time</f>
        <v>0.03680555556</v>
      </c>
      <c r="U1632" s="12">
        <f>HubVN_Receiving_Time-HubCN_Pickup_Time</f>
        <v>5.003472222</v>
      </c>
      <c r="V1632" s="12">
        <f>Plan_HubVN_Receiving_Time-Plan_HubCN_Pickup_Time</f>
        <v>3.004861111</v>
      </c>
      <c r="W1632" s="4" t="s">
        <v>124</v>
      </c>
      <c r="X1632" s="13" t="str">
        <f>IF(LEFT(Khu_Vực,4)="Quận","Quận","Huyện")</f>
        <v>Quận</v>
      </c>
      <c r="Y1632" s="13" t="str">
        <f>IFS(Grossweight&lt;=1,"A",AND(1&lt;Grossweight,Grossweight&lt;=2),"B",AND(2&lt;Grossweight,Grossweight&lt;=3),"C",AND(3&lt;Grossweight,Grossweight&lt;=4),"D",Grossweight&gt;=4,"E")</f>
        <v>B</v>
      </c>
      <c r="Z163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13200</v>
      </c>
      <c r="AA1632"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63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13200</v>
      </c>
      <c r="AC1632" s="14">
        <f>IF(Carrier_2="ECLogistics",0.167,IF(Carrier_2="LogExpress",0.139,0.104))</f>
        <v>0.104</v>
      </c>
    </row>
    <row r="1633" ht="15.75" customHeight="1">
      <c r="A1633" s="15" t="s">
        <v>4623</v>
      </c>
      <c r="B1633" s="15" t="s">
        <v>4624</v>
      </c>
      <c r="C1633" s="15">
        <v>130205.0</v>
      </c>
      <c r="D1633" s="15" t="str">
        <f>HubVN_ID</f>
        <v>LECVNTL</v>
      </c>
      <c r="E1633" s="15">
        <v>1.0</v>
      </c>
      <c r="F1633" s="15">
        <v>0.3</v>
      </c>
      <c r="G1633" s="16" t="s">
        <v>4625</v>
      </c>
      <c r="H1633" s="15" t="s">
        <v>32</v>
      </c>
      <c r="I1633" s="17">
        <v>68500.0</v>
      </c>
      <c r="J1633" s="18">
        <v>44649.19236111111</v>
      </c>
      <c r="K1633" s="19">
        <v>44653.65069444444</v>
      </c>
      <c r="L1633" s="18">
        <v>44654.59305555555</v>
      </c>
      <c r="M1633" s="15"/>
      <c r="N1633" s="21" t="s">
        <v>33</v>
      </c>
      <c r="O1633" s="15">
        <v>0.0</v>
      </c>
      <c r="P1633" s="15" t="s">
        <v>34</v>
      </c>
      <c r="Q1633" s="22">
        <v>3.0</v>
      </c>
      <c r="R1633" s="23">
        <f>Enduser_Deliverytime-Order_Create_Time</f>
        <v>5.400694444</v>
      </c>
      <c r="S1633" s="23">
        <f>Enduser_Plan_Deliverytime-Order_Create_Time</f>
        <v>4.458333333</v>
      </c>
      <c r="T1633" s="23">
        <f>Enduser_Deliverytime-HubVN_Pickup_Time</f>
        <v>0.20625</v>
      </c>
      <c r="U1633" s="24">
        <f>HubVN_Receiving_Time-HubCN_Pickup_Time</f>
        <v>4.003472222</v>
      </c>
      <c r="V1633" s="24">
        <f>Plan_HubVN_Receiving_Time-Plan_HubCN_Pickup_Time</f>
        <v>1.501388889</v>
      </c>
      <c r="W1633" s="15" t="s">
        <v>41</v>
      </c>
      <c r="X1633" s="25" t="str">
        <f>IF(LEFT(Khu_Vực,4)="Quận","Quận","Huyện")</f>
        <v>Huyện</v>
      </c>
      <c r="Y1633" s="25" t="str">
        <f>IFS(Grossweight&lt;=1,"A",AND(1&lt;Grossweight,Grossweight&lt;=2),"B",AND(2&lt;Grossweight,Grossweight&lt;=3),"C",AND(3&lt;Grossweight,Grossweight&lt;=4),"D",Grossweight&gt;=4,"E")</f>
        <v>A</v>
      </c>
      <c r="Z163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3000</v>
      </c>
      <c r="AA163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63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3000</v>
      </c>
      <c r="AC1633" s="26">
        <f>IF(Carrier_2="ECLogistics",0.167,IF(Carrier_2="LogExpress",0.139,0.104))</f>
        <v>0.167</v>
      </c>
    </row>
    <row r="1634" ht="15.75" customHeight="1">
      <c r="A1634" s="4" t="s">
        <v>4626</v>
      </c>
      <c r="B1634" s="4" t="s">
        <v>1148</v>
      </c>
      <c r="C1634" s="4">
        <v>130024.0</v>
      </c>
      <c r="D1634" s="4" t="str">
        <f>HubVN_ID</f>
        <v>LECVNTL</v>
      </c>
      <c r="E1634" s="4">
        <v>4.0</v>
      </c>
      <c r="F1634" s="4">
        <v>2.0</v>
      </c>
      <c r="G1634" s="5" t="s">
        <v>4627</v>
      </c>
      <c r="H1634" s="4" t="s">
        <v>32</v>
      </c>
      <c r="I1634" s="6">
        <v>50488.0</v>
      </c>
      <c r="J1634" s="7">
        <v>44649.14444444444</v>
      </c>
      <c r="K1634" s="8">
        <v>44654.42916666667</v>
      </c>
      <c r="L1634" s="7">
        <v>44655.42013888889</v>
      </c>
      <c r="M1634" s="4"/>
      <c r="N1634" s="9" t="s">
        <v>33</v>
      </c>
      <c r="O1634" s="4">
        <v>0.0</v>
      </c>
      <c r="P1634" s="4" t="s">
        <v>64</v>
      </c>
      <c r="Q1634" s="10">
        <v>2.0</v>
      </c>
      <c r="R1634" s="11">
        <f>Enduser_Deliverytime-Order_Create_Time</f>
        <v>6.275694444</v>
      </c>
      <c r="S1634" s="11">
        <f>Enduser_Plan_Deliverytime-Order_Create_Time</f>
        <v>5.284722222</v>
      </c>
      <c r="T1634" s="11">
        <f>Enduser_Deliverytime-HubVN_Pickup_Time</f>
        <v>0.03541666667</v>
      </c>
      <c r="U1634" s="12">
        <f>HubVN_Receiving_Time-HubCN_Pickup_Time</f>
        <v>3.002083333</v>
      </c>
      <c r="V1634" s="12">
        <f>Plan_HubVN_Receiving_Time-Plan_HubCN_Pickup_Time</f>
        <v>3.503472222</v>
      </c>
      <c r="W1634" s="4" t="s">
        <v>622</v>
      </c>
      <c r="X1634" s="13" t="str">
        <f>IF(LEFT(Khu_Vực,4)="Quận","Quận","Huyện")</f>
        <v>Huyện</v>
      </c>
      <c r="Y1634" s="13" t="str">
        <f>IFS(Grossweight&lt;=1,"A",AND(1&lt;Grossweight,Grossweight&lt;=2),"B",AND(2&lt;Grossweight,Grossweight&lt;=3),"C",AND(3&lt;Grossweight,Grossweight&lt;=4),"D",Grossweight&gt;=4,"E")</f>
        <v>B</v>
      </c>
      <c r="Z163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22000</v>
      </c>
      <c r="AA163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63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1634" s="14">
        <f>IF(Carrier_2="ECLogistics",0.167,IF(Carrier_2="LogExpress",0.139,0.104))</f>
        <v>0.167</v>
      </c>
    </row>
    <row r="1635" ht="15.75" customHeight="1">
      <c r="A1635" s="15" t="s">
        <v>4628</v>
      </c>
      <c r="B1635" s="15" t="s">
        <v>2765</v>
      </c>
      <c r="C1635" s="15">
        <v>130417.0</v>
      </c>
      <c r="D1635" s="15" t="str">
        <f>HubVN_ID</f>
        <v>LECVNLB</v>
      </c>
      <c r="E1635" s="15">
        <v>5.0</v>
      </c>
      <c r="F1635" s="15">
        <v>1.0</v>
      </c>
      <c r="G1635" s="16" t="s">
        <v>4629</v>
      </c>
      <c r="H1635" s="15" t="s">
        <v>32</v>
      </c>
      <c r="I1635" s="17">
        <v>150000.0</v>
      </c>
      <c r="J1635" s="18">
        <v>44649.842361111114</v>
      </c>
      <c r="K1635" s="19">
        <v>44654.65625</v>
      </c>
      <c r="L1635" s="18">
        <v>44655.73611111111</v>
      </c>
      <c r="M1635" s="15"/>
      <c r="N1635" s="21" t="s">
        <v>33</v>
      </c>
      <c r="O1635" s="15">
        <v>0.0</v>
      </c>
      <c r="P1635" s="15" t="s">
        <v>64</v>
      </c>
      <c r="Q1635" s="22">
        <v>3.0</v>
      </c>
      <c r="R1635" s="23">
        <f>Enduser_Deliverytime-Order_Create_Time</f>
        <v>5.89375</v>
      </c>
      <c r="S1635" s="23">
        <f>Enduser_Plan_Deliverytime-Order_Create_Time</f>
        <v>4.813888889</v>
      </c>
      <c r="T1635" s="23">
        <f>Enduser_Deliverytime-HubVN_Pickup_Time</f>
        <v>0.1222222222</v>
      </c>
      <c r="U1635" s="24">
        <f>HubVN_Receiving_Time-HubCN_Pickup_Time</f>
        <v>3.000694444</v>
      </c>
      <c r="V1635" s="24">
        <f>Plan_HubVN_Receiving_Time-Plan_HubCN_Pickup_Time</f>
        <v>3.000694444</v>
      </c>
      <c r="W1635" s="15" t="s">
        <v>120</v>
      </c>
      <c r="X1635" s="25" t="str">
        <f>IF(LEFT(Khu_Vực,4)="Quận","Quận","Huyện")</f>
        <v>Quận</v>
      </c>
      <c r="Y1635" s="25" t="str">
        <f>IFS(Grossweight&lt;=1,"A",AND(1&lt;Grossweight,Grossweight&lt;=2),"B",AND(2&lt;Grossweight,Grossweight&lt;=3),"C",AND(3&lt;Grossweight,Grossweight&lt;=4),"D",Grossweight&gt;=4,"E")</f>
        <v>A</v>
      </c>
      <c r="Z163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11000</v>
      </c>
      <c r="AA1635"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63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1635" s="26">
        <f>IF(Carrier_2="ECLogistics",0.167,IF(Carrier_2="LogExpress",0.139,0.104))</f>
        <v>0.139</v>
      </c>
    </row>
    <row r="1636" ht="15.75" customHeight="1">
      <c r="A1636" s="4" t="s">
        <v>4630</v>
      </c>
      <c r="B1636" s="4" t="s">
        <v>4631</v>
      </c>
      <c r="C1636" s="4">
        <v>130021.0</v>
      </c>
      <c r="D1636" s="4" t="str">
        <f>HubVN_ID</f>
        <v>LECVNTL</v>
      </c>
      <c r="E1636" s="4">
        <v>3.0</v>
      </c>
      <c r="F1636" s="4">
        <v>1.7</v>
      </c>
      <c r="G1636" s="5" t="s">
        <v>4632</v>
      </c>
      <c r="H1636" s="4" t="s">
        <v>32</v>
      </c>
      <c r="I1636" s="6">
        <v>72000.0</v>
      </c>
      <c r="J1636" s="7">
        <v>44644.740277777775</v>
      </c>
      <c r="K1636" s="8">
        <v>44651.38680555556</v>
      </c>
      <c r="L1636" s="7">
        <v>44652.595138888886</v>
      </c>
      <c r="M1636" s="4"/>
      <c r="N1636" s="9" t="s">
        <v>33</v>
      </c>
      <c r="O1636" s="4">
        <v>0.0</v>
      </c>
      <c r="P1636" s="4" t="s">
        <v>34</v>
      </c>
      <c r="Q1636" s="10">
        <v>1.0</v>
      </c>
      <c r="R1636" s="11">
        <f>Enduser_Deliverytime-Order_Create_Time</f>
        <v>7.854861111</v>
      </c>
      <c r="S1636" s="11">
        <f>Enduser_Plan_Deliverytime-Order_Create_Time</f>
        <v>6.646527778</v>
      </c>
      <c r="T1636" s="11">
        <f>Enduser_Deliverytime-HubVN_Pickup_Time</f>
        <v>0.2076388889</v>
      </c>
      <c r="U1636" s="12">
        <f>HubVN_Receiving_Time-HubCN_Pickup_Time</f>
        <v>3.000694444</v>
      </c>
      <c r="V1636" s="12">
        <f>Plan_HubVN_Receiving_Time-Plan_HubCN_Pickup_Time</f>
        <v>1.503472222</v>
      </c>
      <c r="W1636" s="4" t="s">
        <v>41</v>
      </c>
      <c r="X1636" s="13" t="str">
        <f>IF(LEFT(Khu_Vực,4)="Quận","Quận","Huyện")</f>
        <v>Huyện</v>
      </c>
      <c r="Y1636" s="13" t="str">
        <f>IFS(Grossweight&lt;=1,"A",AND(1&lt;Grossweight,Grossweight&lt;=2),"B",AND(2&lt;Grossweight,Grossweight&lt;=3),"C",AND(3&lt;Grossweight,Grossweight&lt;=4),"D",Grossweight&gt;=4,"E")</f>
        <v>B</v>
      </c>
      <c r="Z163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17000</v>
      </c>
      <c r="AA163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63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17000</v>
      </c>
      <c r="AC1636" s="14">
        <f>IF(Carrier_2="ECLogistics",0.167,IF(Carrier_2="LogExpress",0.139,0.104))</f>
        <v>0.167</v>
      </c>
    </row>
    <row r="1637" ht="15.75" customHeight="1">
      <c r="A1637" s="15" t="s">
        <v>4633</v>
      </c>
      <c r="B1637" s="15" t="s">
        <v>4634</v>
      </c>
      <c r="C1637" s="15">
        <v>130356.0</v>
      </c>
      <c r="D1637" s="15" t="str">
        <f>HubVN_ID</f>
        <v>LECVNTL</v>
      </c>
      <c r="E1637" s="15">
        <v>5.0</v>
      </c>
      <c r="F1637" s="15">
        <v>0.1</v>
      </c>
      <c r="G1637" s="16" t="s">
        <v>4635</v>
      </c>
      <c r="H1637" s="15" t="s">
        <v>32</v>
      </c>
      <c r="I1637" s="17">
        <v>137320.0</v>
      </c>
      <c r="J1637" s="18">
        <v>44648.85138888889</v>
      </c>
      <c r="K1637" s="19">
        <v>44653.64375</v>
      </c>
      <c r="L1637" s="18">
        <v>44653.71805555555</v>
      </c>
      <c r="M1637" s="15"/>
      <c r="N1637" s="21" t="s">
        <v>33</v>
      </c>
      <c r="O1637" s="15">
        <v>0.0</v>
      </c>
      <c r="P1637" s="15" t="s">
        <v>34</v>
      </c>
      <c r="Q1637" s="22">
        <v>3.0</v>
      </c>
      <c r="R1637" s="23">
        <f>Enduser_Deliverytime-Order_Create_Time</f>
        <v>4.866666667</v>
      </c>
      <c r="S1637" s="23">
        <f>Enduser_Plan_Deliverytime-Order_Create_Time</f>
        <v>4.792361111</v>
      </c>
      <c r="T1637" s="23">
        <f>Enduser_Deliverytime-HubVN_Pickup_Time</f>
        <v>0.07986111111</v>
      </c>
      <c r="U1637" s="24">
        <f>HubVN_Receiving_Time-HubCN_Pickup_Time</f>
        <v>4.001388889</v>
      </c>
      <c r="V1637" s="24">
        <f>Plan_HubVN_Receiving_Time-Plan_HubCN_Pickup_Time</f>
        <v>1.500694444</v>
      </c>
      <c r="W1637" s="15" t="s">
        <v>41</v>
      </c>
      <c r="X1637" s="25" t="str">
        <f>IF(LEFT(Khu_Vực,4)="Quận","Quận","Huyện")</f>
        <v>Huyện</v>
      </c>
      <c r="Y1637" s="25" t="str">
        <f>IFS(Grossweight&lt;=1,"A",AND(1&lt;Grossweight,Grossweight&lt;=2),"B",AND(2&lt;Grossweight,Grossweight&lt;=3),"C",AND(3&lt;Grossweight,Grossweight&lt;=4),"D",Grossweight&gt;=4,"E")</f>
        <v>A</v>
      </c>
      <c r="Z163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800</v>
      </c>
      <c r="AA1637"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63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800</v>
      </c>
      <c r="AC1637" s="26">
        <f>IF(Carrier_2="ECLogistics",0.167,IF(Carrier_2="LogExpress",0.139,0.104))</f>
        <v>0.167</v>
      </c>
    </row>
    <row r="1638" ht="15.75" customHeight="1">
      <c r="A1638" s="4" t="s">
        <v>4636</v>
      </c>
      <c r="B1638" s="4" t="s">
        <v>4637</v>
      </c>
      <c r="C1638" s="4">
        <v>130348.0</v>
      </c>
      <c r="D1638" s="4" t="str">
        <f>HubVN_ID</f>
        <v>LECVNLB</v>
      </c>
      <c r="E1638" s="4">
        <v>5.0</v>
      </c>
      <c r="F1638" s="4">
        <v>1.7</v>
      </c>
      <c r="G1638" s="5" t="s">
        <v>4638</v>
      </c>
      <c r="H1638" s="4" t="s">
        <v>32</v>
      </c>
      <c r="I1638" s="6">
        <v>667092.0</v>
      </c>
      <c r="J1638" s="7">
        <v>44647.26944444444</v>
      </c>
      <c r="K1638" s="8">
        <v>44652.68194444444</v>
      </c>
      <c r="L1638" s="7">
        <v>44653.479166666664</v>
      </c>
      <c r="M1638" s="4"/>
      <c r="N1638" s="9" t="s">
        <v>33</v>
      </c>
      <c r="O1638" s="4">
        <v>0.0</v>
      </c>
      <c r="P1638" s="4" t="s">
        <v>40</v>
      </c>
      <c r="Q1638" s="10">
        <v>2.0</v>
      </c>
      <c r="R1638" s="11">
        <f>Enduser_Deliverytime-Order_Create_Time</f>
        <v>6.209722222</v>
      </c>
      <c r="S1638" s="11">
        <f>Enduser_Plan_Deliverytime-Order_Create_Time</f>
        <v>5.4125</v>
      </c>
      <c r="T1638" s="11">
        <f>Enduser_Deliverytime-HubVN_Pickup_Time</f>
        <v>0.1020833333</v>
      </c>
      <c r="U1638" s="12">
        <f>HubVN_Receiving_Time-HubCN_Pickup_Time</f>
        <v>3.00625</v>
      </c>
      <c r="V1638" s="12">
        <f>Plan_HubVN_Receiving_Time-Plan_HubCN_Pickup_Time</f>
        <v>3.00625</v>
      </c>
      <c r="W1638" s="4" t="s">
        <v>57</v>
      </c>
      <c r="X1638" s="13" t="str">
        <f>IF(LEFT(Khu_Vực,4)="Quận","Quận","Huyện")</f>
        <v>Quận</v>
      </c>
      <c r="Y1638" s="13" t="str">
        <f>IFS(Grossweight&lt;=1,"A",AND(1&lt;Grossweight,Grossweight&lt;=2),"B",AND(2&lt;Grossweight,Grossweight&lt;=3),"C",AND(3&lt;Grossweight,Grossweight&lt;=4),"D",Grossweight&gt;=4,"E")</f>
        <v>B</v>
      </c>
      <c r="Z163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34000</v>
      </c>
      <c r="AA1638"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63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18700</v>
      </c>
      <c r="AC1638" s="14">
        <f>IF(Carrier_2="ECLogistics",0.167,IF(Carrier_2="LogExpress",0.139,0.104))</f>
        <v>0.104</v>
      </c>
    </row>
    <row r="1639" ht="15.75" customHeight="1">
      <c r="A1639" s="15" t="s">
        <v>4639</v>
      </c>
      <c r="B1639" s="15" t="s">
        <v>4640</v>
      </c>
      <c r="C1639" s="15">
        <v>130352.0</v>
      </c>
      <c r="D1639" s="15" t="str">
        <f>HubVN_ID</f>
        <v>LECVNTL</v>
      </c>
      <c r="E1639" s="15">
        <v>1.0</v>
      </c>
      <c r="F1639" s="15">
        <v>4.1</v>
      </c>
      <c r="G1639" s="16" t="s">
        <v>4641</v>
      </c>
      <c r="H1639" s="15" t="s">
        <v>32</v>
      </c>
      <c r="I1639" s="17">
        <v>124000.0</v>
      </c>
      <c r="J1639" s="18">
        <v>44647.19097222222</v>
      </c>
      <c r="K1639" s="19">
        <v>44654.654861111114</v>
      </c>
      <c r="L1639" s="18">
        <v>44654.73472222222</v>
      </c>
      <c r="M1639" s="15"/>
      <c r="N1639" s="21" t="s">
        <v>33</v>
      </c>
      <c r="O1639" s="15">
        <v>0.0</v>
      </c>
      <c r="P1639" s="15" t="s">
        <v>64</v>
      </c>
      <c r="Q1639" s="22">
        <v>1.0</v>
      </c>
      <c r="R1639" s="23">
        <f>Enduser_Deliverytime-Order_Create_Time</f>
        <v>7.54375</v>
      </c>
      <c r="S1639" s="23">
        <f>Enduser_Plan_Deliverytime-Order_Create_Time</f>
        <v>7.463888889</v>
      </c>
      <c r="T1639" s="23">
        <f>Enduser_Deliverytime-HubVN_Pickup_Time</f>
        <v>0.1201388889</v>
      </c>
      <c r="U1639" s="24">
        <f>HubVN_Receiving_Time-HubCN_Pickup_Time</f>
        <v>3.50625</v>
      </c>
      <c r="V1639" s="24">
        <f>Plan_HubVN_Receiving_Time-Plan_HubCN_Pickup_Time</f>
        <v>3.00625</v>
      </c>
      <c r="W1639" s="15" t="s">
        <v>49</v>
      </c>
      <c r="X1639" s="25" t="str">
        <f>IF(LEFT(Khu_Vực,4)="Quận","Quận","Huyện")</f>
        <v>Quận</v>
      </c>
      <c r="Y1639" s="25" t="str">
        <f>IFS(Grossweight&lt;=1,"A",AND(1&lt;Grossweight,Grossweight&lt;=2),"B",AND(2&lt;Grossweight,Grossweight&lt;=3),"C",AND(3&lt;Grossweight,Grossweight&lt;=4),"D",Grossweight&gt;=4,"E")</f>
        <v>E</v>
      </c>
      <c r="Z163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70600</v>
      </c>
      <c r="AA163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63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41000</v>
      </c>
      <c r="AC1639" s="26">
        <f>IF(Carrier_2="ECLogistics",0.167,IF(Carrier_2="LogExpress",0.139,0.104))</f>
        <v>0.167</v>
      </c>
    </row>
    <row r="1640" ht="15.75" customHeight="1">
      <c r="A1640" s="4" t="s">
        <v>4642</v>
      </c>
      <c r="B1640" s="4" t="s">
        <v>4643</v>
      </c>
      <c r="C1640" s="4">
        <v>130429.0</v>
      </c>
      <c r="D1640" s="4" t="str">
        <f>HubVN_ID</f>
        <v>LECVNLB</v>
      </c>
      <c r="E1640" s="4">
        <v>1.0</v>
      </c>
      <c r="F1640" s="4">
        <v>0.1</v>
      </c>
      <c r="G1640" s="5" t="s">
        <v>4644</v>
      </c>
      <c r="H1640" s="4" t="s">
        <v>53</v>
      </c>
      <c r="I1640" s="6">
        <v>0.0</v>
      </c>
      <c r="J1640" s="7">
        <v>44648.794444444444</v>
      </c>
      <c r="K1640" s="8">
        <v>44655.407638888886</v>
      </c>
      <c r="L1640" s="7">
        <v>44655.72986111111</v>
      </c>
      <c r="M1640" s="4"/>
      <c r="N1640" s="9" t="s">
        <v>33</v>
      </c>
      <c r="O1640" s="4">
        <v>0.0</v>
      </c>
      <c r="P1640" s="4" t="s">
        <v>64</v>
      </c>
      <c r="Q1640" s="10">
        <v>2.0</v>
      </c>
      <c r="R1640" s="11">
        <f>Enduser_Deliverytime-Order_Create_Time</f>
        <v>6.935416667</v>
      </c>
      <c r="S1640" s="11">
        <f>Enduser_Plan_Deliverytime-Order_Create_Time</f>
        <v>6.613194444</v>
      </c>
      <c r="T1640" s="11">
        <f>Enduser_Deliverytime-HubVN_Pickup_Time</f>
        <v>0.1208333333</v>
      </c>
      <c r="U1640" s="12">
        <f>HubVN_Receiving_Time-HubCN_Pickup_Time</f>
        <v>3.00625</v>
      </c>
      <c r="V1640" s="12">
        <f>Plan_HubVN_Receiving_Time-Plan_HubCN_Pickup_Time</f>
        <v>2.004861111</v>
      </c>
      <c r="W1640" s="4" t="s">
        <v>57</v>
      </c>
      <c r="X1640" s="13" t="str">
        <f>IF(LEFT(Khu_Vực,4)="Quận","Quận","Huyện")</f>
        <v>Quận</v>
      </c>
      <c r="Y1640" s="13" t="str">
        <f>IFS(Grossweight&lt;=1,"A",AND(1&lt;Grossweight,Grossweight&lt;=2),"B",AND(2&lt;Grossweight,Grossweight&lt;=3),"C",AND(3&lt;Grossweight,Grossweight&lt;=4),"D",Grossweight&gt;=4,"E")</f>
        <v>A</v>
      </c>
      <c r="Z164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1100</v>
      </c>
      <c r="AA1640"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64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v>
      </c>
      <c r="AC1640" s="14">
        <f>IF(Carrier_2="ECLogistics",0.167,IF(Carrier_2="LogExpress",0.139,0.104))</f>
        <v>0.139</v>
      </c>
    </row>
    <row r="1641" ht="15.75" customHeight="1">
      <c r="A1641" s="15" t="s">
        <v>4645</v>
      </c>
      <c r="B1641" s="15" t="s">
        <v>4646</v>
      </c>
      <c r="C1641" s="15">
        <v>130418.0</v>
      </c>
      <c r="D1641" s="15" t="str">
        <f>HubVN_ID</f>
        <v>LECVNLB</v>
      </c>
      <c r="E1641" s="15">
        <v>5.0</v>
      </c>
      <c r="F1641" s="15">
        <v>1.2</v>
      </c>
      <c r="G1641" s="16" t="s">
        <v>4647</v>
      </c>
      <c r="H1641" s="15" t="s">
        <v>32</v>
      </c>
      <c r="I1641" s="17">
        <v>118354.0</v>
      </c>
      <c r="J1641" s="18">
        <v>44649.83611111111</v>
      </c>
      <c r="K1641" s="19">
        <v>44655.436111111114</v>
      </c>
      <c r="L1641" s="18">
        <v>44655.763194444444</v>
      </c>
      <c r="M1641" s="15"/>
      <c r="N1641" s="21" t="s">
        <v>33</v>
      </c>
      <c r="O1641" s="15">
        <v>0.0</v>
      </c>
      <c r="P1641" s="15" t="s">
        <v>40</v>
      </c>
      <c r="Q1641" s="22">
        <v>3.0</v>
      </c>
      <c r="R1641" s="23">
        <f>Enduser_Deliverytime-Order_Create_Time</f>
        <v>5.927083333</v>
      </c>
      <c r="S1641" s="23">
        <f>Enduser_Plan_Deliverytime-Order_Create_Time</f>
        <v>5.6</v>
      </c>
      <c r="T1641" s="23">
        <f>Enduser_Deliverytime-HubVN_Pickup_Time</f>
        <v>0.1465277778</v>
      </c>
      <c r="U1641" s="24">
        <f>HubVN_Receiving_Time-HubCN_Pickup_Time</f>
        <v>3.004861111</v>
      </c>
      <c r="V1641" s="24">
        <f>Plan_HubVN_Receiving_Time-Plan_HubCN_Pickup_Time</f>
        <v>3.504861111</v>
      </c>
      <c r="W1641" s="15" t="s">
        <v>57</v>
      </c>
      <c r="X1641" s="25" t="str">
        <f>IF(LEFT(Khu_Vực,4)="Quận","Quận","Huyện")</f>
        <v>Quận</v>
      </c>
      <c r="Y1641" s="25" t="str">
        <f>IFS(Grossweight&lt;=1,"A",AND(1&lt;Grossweight,Grossweight&lt;=2),"B",AND(2&lt;Grossweight,Grossweight&lt;=3),"C",AND(3&lt;Grossweight,Grossweight&lt;=4),"D",Grossweight&gt;=4,"E")</f>
        <v>B</v>
      </c>
      <c r="Z164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24000</v>
      </c>
      <c r="AA1641"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64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13200</v>
      </c>
      <c r="AC1641" s="26">
        <f>IF(Carrier_2="ECLogistics",0.167,IF(Carrier_2="LogExpress",0.139,0.104))</f>
        <v>0.104</v>
      </c>
    </row>
    <row r="1642" ht="15.75" customHeight="1">
      <c r="A1642" s="4" t="s">
        <v>4648</v>
      </c>
      <c r="B1642" s="4" t="s">
        <v>4649</v>
      </c>
      <c r="C1642" s="4">
        <v>130043.0</v>
      </c>
      <c r="D1642" s="4" t="str">
        <f>HubVN_ID</f>
        <v>LECVNLB</v>
      </c>
      <c r="E1642" s="4">
        <v>3.0</v>
      </c>
      <c r="F1642" s="4">
        <v>4.8</v>
      </c>
      <c r="G1642" s="5" t="s">
        <v>4650</v>
      </c>
      <c r="H1642" s="4" t="s">
        <v>32</v>
      </c>
      <c r="I1642" s="6">
        <v>169100.0</v>
      </c>
      <c r="J1642" s="7">
        <v>44649.34097222222</v>
      </c>
      <c r="K1642" s="8">
        <v>44655.395833333336</v>
      </c>
      <c r="L1642" s="7">
        <v>44655.71111111111</v>
      </c>
      <c r="M1642" s="4"/>
      <c r="N1642" s="9" t="s">
        <v>33</v>
      </c>
      <c r="O1642" s="4">
        <v>0.0</v>
      </c>
      <c r="P1642" s="4" t="s">
        <v>64</v>
      </c>
      <c r="Q1642" s="10">
        <v>2.0</v>
      </c>
      <c r="R1642" s="11">
        <f>Enduser_Deliverytime-Order_Create_Time</f>
        <v>6.370138889</v>
      </c>
      <c r="S1642" s="11">
        <f>Enduser_Plan_Deliverytime-Order_Create_Time</f>
        <v>6.054861111</v>
      </c>
      <c r="T1642" s="11">
        <f>Enduser_Deliverytime-HubVN_Pickup_Time</f>
        <v>0.07777777778</v>
      </c>
      <c r="U1642" s="12">
        <f>HubVN_Receiving_Time-HubCN_Pickup_Time</f>
        <v>2.504861111</v>
      </c>
      <c r="V1642" s="12">
        <f>Plan_HubVN_Receiving_Time-Plan_HubCN_Pickup_Time</f>
        <v>2.005555556</v>
      </c>
      <c r="W1642" s="4" t="s">
        <v>97</v>
      </c>
      <c r="X1642" s="13" t="str">
        <f>IF(LEFT(Khu_Vực,4)="Quận","Quận","Huyện")</f>
        <v>Quận</v>
      </c>
      <c r="Y1642" s="13" t="str">
        <f>IFS(Grossweight&lt;=1,"A",AND(1&lt;Grossweight,Grossweight&lt;=2),"B",AND(2&lt;Grossweight,Grossweight&lt;=3),"C",AND(3&lt;Grossweight,Grossweight&lt;=4),"D",Grossweight&gt;=4,"E")</f>
        <v>E</v>
      </c>
      <c r="Z164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74800</v>
      </c>
      <c r="AA1642"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64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48000</v>
      </c>
      <c r="AC1642" s="14">
        <f>IF(Carrier_2="ECLogistics",0.167,IF(Carrier_2="LogExpress",0.139,0.104))</f>
        <v>0.167</v>
      </c>
    </row>
    <row r="1643" ht="15.75" customHeight="1">
      <c r="A1643" s="15" t="s">
        <v>4651</v>
      </c>
      <c r="B1643" s="15" t="s">
        <v>4652</v>
      </c>
      <c r="C1643" s="15">
        <v>130160.0</v>
      </c>
      <c r="D1643" s="15" t="str">
        <f>HubVN_ID</f>
        <v>LECVNHĐ</v>
      </c>
      <c r="E1643" s="15">
        <v>4.0</v>
      </c>
      <c r="F1643" s="15">
        <v>4.0</v>
      </c>
      <c r="G1643" s="16" t="s">
        <v>4653</v>
      </c>
      <c r="H1643" s="15" t="s">
        <v>32</v>
      </c>
      <c r="I1643" s="17">
        <v>82500.0</v>
      </c>
      <c r="J1643" s="18">
        <v>44648.88958333333</v>
      </c>
      <c r="K1643" s="19">
        <v>44653.70694444444</v>
      </c>
      <c r="L1643" s="18">
        <v>44654.424305555556</v>
      </c>
      <c r="M1643" s="15"/>
      <c r="N1643" s="21" t="s">
        <v>33</v>
      </c>
      <c r="O1643" s="15">
        <v>0.0</v>
      </c>
      <c r="P1643" s="15" t="s">
        <v>64</v>
      </c>
      <c r="Q1643" s="22">
        <v>3.0</v>
      </c>
      <c r="R1643" s="23">
        <f>Enduser_Deliverytime-Order_Create_Time</f>
        <v>5.534722222</v>
      </c>
      <c r="S1643" s="23">
        <f>Enduser_Plan_Deliverytime-Order_Create_Time</f>
        <v>4.817361111</v>
      </c>
      <c r="T1643" s="23">
        <f>Enduser_Deliverytime-HubVN_Pickup_Time</f>
        <v>0.07847222222</v>
      </c>
      <c r="U1643" s="24">
        <f>HubVN_Receiving_Time-HubCN_Pickup_Time</f>
        <v>4.004166667</v>
      </c>
      <c r="V1643" s="24">
        <f>Plan_HubVN_Receiving_Time-Plan_HubCN_Pickup_Time</f>
        <v>3.00625</v>
      </c>
      <c r="W1643" s="15" t="s">
        <v>137</v>
      </c>
      <c r="X1643" s="25" t="str">
        <f>IF(LEFT(Khu_Vực,4)="Quận","Quận","Huyện")</f>
        <v>Quận</v>
      </c>
      <c r="Y1643" s="25" t="str">
        <f>IFS(Grossweight&lt;=1,"A",AND(1&lt;Grossweight,Grossweight&lt;=2),"B",AND(2&lt;Grossweight,Grossweight&lt;=3),"C",AND(3&lt;Grossweight,Grossweight&lt;=4),"D",Grossweight&gt;=4,"E")</f>
        <v>D</v>
      </c>
      <c r="Z164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70000</v>
      </c>
      <c r="AA164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64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40000</v>
      </c>
      <c r="AC1643" s="26">
        <f>IF(Carrier_2="ECLogistics",0.167,IF(Carrier_2="LogExpress",0.139,0.104))</f>
        <v>0.167</v>
      </c>
    </row>
    <row r="1644" ht="15.75" customHeight="1">
      <c r="A1644" s="4" t="s">
        <v>4654</v>
      </c>
      <c r="B1644" s="4" t="s">
        <v>73</v>
      </c>
      <c r="C1644" s="4">
        <v>130356.0</v>
      </c>
      <c r="D1644" s="4" t="str">
        <f>HubVN_ID</f>
        <v>LECVNHĐ</v>
      </c>
      <c r="E1644" s="4">
        <v>4.0</v>
      </c>
      <c r="F1644" s="4">
        <v>1.7</v>
      </c>
      <c r="G1644" s="5" t="s">
        <v>4655</v>
      </c>
      <c r="H1644" s="4" t="s">
        <v>32</v>
      </c>
      <c r="I1644" s="6">
        <v>511900.0</v>
      </c>
      <c r="J1644" s="7">
        <v>44647.62847222222</v>
      </c>
      <c r="K1644" s="8">
        <v>44651.688888888886</v>
      </c>
      <c r="L1644" s="7">
        <v>44657.470138888886</v>
      </c>
      <c r="M1644" s="4"/>
      <c r="N1644" s="9" t="s">
        <v>33</v>
      </c>
      <c r="O1644" s="4">
        <v>0.0</v>
      </c>
      <c r="P1644" s="4" t="s">
        <v>40</v>
      </c>
      <c r="Q1644" s="10">
        <v>3.0</v>
      </c>
      <c r="R1644" s="11">
        <f>Enduser_Deliverytime-Order_Create_Time</f>
        <v>9.841666667</v>
      </c>
      <c r="S1644" s="11">
        <f>Enduser_Plan_Deliverytime-Order_Create_Time</f>
        <v>4.060416667</v>
      </c>
      <c r="T1644" s="11">
        <f>Enduser_Deliverytime-HubVN_Pickup_Time</f>
        <v>0.1208333333</v>
      </c>
      <c r="U1644" s="12">
        <f>HubVN_Receiving_Time-HubCN_Pickup_Time</f>
        <v>8.004861111</v>
      </c>
      <c r="V1644" s="12">
        <f>Plan_HubVN_Receiving_Time-Plan_HubCN_Pickup_Time</f>
        <v>2.00625</v>
      </c>
      <c r="W1644" s="4" t="s">
        <v>137</v>
      </c>
      <c r="X1644" s="13" t="str">
        <f>IF(LEFT(Khu_Vực,4)="Quận","Quận","Huyện")</f>
        <v>Quận</v>
      </c>
      <c r="Y1644" s="13" t="str">
        <f>IFS(Grossweight&lt;=1,"A",AND(1&lt;Grossweight,Grossweight&lt;=2),"B",AND(2&lt;Grossweight,Grossweight&lt;=3),"C",AND(3&lt;Grossweight,Grossweight&lt;=4),"D",Grossweight&gt;=4,"E")</f>
        <v>B</v>
      </c>
      <c r="Z164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34000</v>
      </c>
      <c r="AA1644"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64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18700</v>
      </c>
      <c r="AC1644" s="14">
        <f>IF(Carrier_2="ECLogistics",0.167,IF(Carrier_2="LogExpress",0.139,0.104))</f>
        <v>0.104</v>
      </c>
    </row>
    <row r="1645" ht="15.75" customHeight="1">
      <c r="A1645" s="15" t="s">
        <v>4656</v>
      </c>
      <c r="B1645" s="15" t="s">
        <v>4657</v>
      </c>
      <c r="C1645" s="15">
        <v>130424.0</v>
      </c>
      <c r="D1645" s="15" t="str">
        <f>HubVN_ID</f>
        <v>LECVNHĐ</v>
      </c>
      <c r="E1645" s="15">
        <v>3.0</v>
      </c>
      <c r="F1645" s="15">
        <v>1.0</v>
      </c>
      <c r="G1645" s="16" t="s">
        <v>4658</v>
      </c>
      <c r="H1645" s="15" t="s">
        <v>32</v>
      </c>
      <c r="I1645" s="17">
        <v>61700.0</v>
      </c>
      <c r="J1645" s="18">
        <v>44645.39027777778</v>
      </c>
      <c r="K1645" s="19">
        <v>44651.69027777778</v>
      </c>
      <c r="L1645" s="18">
        <v>44652.674305555556</v>
      </c>
      <c r="M1645" s="15"/>
      <c r="N1645" s="21" t="s">
        <v>33</v>
      </c>
      <c r="O1645" s="15">
        <v>0.0</v>
      </c>
      <c r="P1645" s="15" t="s">
        <v>40</v>
      </c>
      <c r="Q1645" s="22">
        <v>1.0</v>
      </c>
      <c r="R1645" s="23">
        <f>Enduser_Deliverytime-Order_Create_Time</f>
        <v>7.284027778</v>
      </c>
      <c r="S1645" s="23">
        <f>Enduser_Plan_Deliverytime-Order_Create_Time</f>
        <v>6.3</v>
      </c>
      <c r="T1645" s="23">
        <f>Enduser_Deliverytime-HubVN_Pickup_Time</f>
        <v>0.09236111111</v>
      </c>
      <c r="U1645" s="24">
        <f>HubVN_Receiving_Time-HubCN_Pickup_Time</f>
        <v>3.002777778</v>
      </c>
      <c r="V1645" s="24">
        <f>Plan_HubVN_Receiving_Time-Plan_HubCN_Pickup_Time</f>
        <v>1.502777778</v>
      </c>
      <c r="W1645" s="15" t="s">
        <v>137</v>
      </c>
      <c r="X1645" s="25" t="str">
        <f>IF(LEFT(Khu_Vực,4)="Quận","Quận","Huyện")</f>
        <v>Quận</v>
      </c>
      <c r="Y1645" s="25" t="str">
        <f>IFS(Grossweight&lt;=1,"A",AND(1&lt;Grossweight,Grossweight&lt;=2),"B",AND(2&lt;Grossweight,Grossweight&lt;=3),"C",AND(3&lt;Grossweight,Grossweight&lt;=4),"D",Grossweight&gt;=4,"E")</f>
        <v>A</v>
      </c>
      <c r="Z164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20000</v>
      </c>
      <c r="AA1645"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64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1645" s="26">
        <f>IF(Carrier_2="ECLogistics",0.167,IF(Carrier_2="LogExpress",0.139,0.104))</f>
        <v>0.139</v>
      </c>
    </row>
    <row r="1646" ht="15.75" customHeight="1">
      <c r="A1646" s="4" t="s">
        <v>4659</v>
      </c>
      <c r="B1646" s="4" t="s">
        <v>139</v>
      </c>
      <c r="C1646" s="4">
        <v>130446.0</v>
      </c>
      <c r="D1646" s="4" t="str">
        <f>HubVN_ID</f>
        <v>LECVNLB</v>
      </c>
      <c r="E1646" s="4">
        <v>5.0</v>
      </c>
      <c r="F1646" s="4">
        <v>0.1</v>
      </c>
      <c r="G1646" s="5" t="s">
        <v>4660</v>
      </c>
      <c r="H1646" s="4" t="s">
        <v>32</v>
      </c>
      <c r="I1646" s="6">
        <v>410600.0</v>
      </c>
      <c r="J1646" s="7">
        <v>44650.629166666666</v>
      </c>
      <c r="K1646" s="8">
        <v>44653.652083333334</v>
      </c>
      <c r="L1646" s="7">
        <v>44660.70972222222</v>
      </c>
      <c r="M1646" s="4"/>
      <c r="N1646" s="9" t="s">
        <v>33</v>
      </c>
      <c r="O1646" s="4">
        <v>0.0</v>
      </c>
      <c r="P1646" s="4" t="s">
        <v>64</v>
      </c>
      <c r="Q1646" s="10">
        <v>3.0</v>
      </c>
      <c r="R1646" s="11">
        <f>Enduser_Deliverytime-Order_Create_Time</f>
        <v>10.08055556</v>
      </c>
      <c r="S1646" s="11">
        <f>Enduser_Plan_Deliverytime-Order_Create_Time</f>
        <v>3.022916667</v>
      </c>
      <c r="T1646" s="11">
        <f>Enduser_Deliverytime-HubVN_Pickup_Time</f>
        <v>0.08263888889</v>
      </c>
      <c r="U1646" s="12">
        <f>HubVN_Receiving_Time-HubCN_Pickup_Time</f>
        <v>8.500694444</v>
      </c>
      <c r="V1646" s="12">
        <f>Plan_HubVN_Receiving_Time-Plan_HubCN_Pickup_Time</f>
        <v>3.001388889</v>
      </c>
      <c r="W1646" s="4" t="s">
        <v>124</v>
      </c>
      <c r="X1646" s="13" t="str">
        <f>IF(LEFT(Khu_Vực,4)="Quận","Quận","Huyện")</f>
        <v>Quận</v>
      </c>
      <c r="Y1646" s="13" t="str">
        <f>IFS(Grossweight&lt;=1,"A",AND(1&lt;Grossweight,Grossweight&lt;=2),"B",AND(2&lt;Grossweight,Grossweight&lt;=3),"C",AND(3&lt;Grossweight,Grossweight&lt;=4),"D",Grossweight&gt;=4,"E")</f>
        <v>A</v>
      </c>
      <c r="Z164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1100</v>
      </c>
      <c r="AA1646"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64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v>
      </c>
      <c r="AC1646" s="14">
        <f>IF(Carrier_2="ECLogistics",0.167,IF(Carrier_2="LogExpress",0.139,0.104))</f>
        <v>0.139</v>
      </c>
    </row>
    <row r="1647" ht="15.75" customHeight="1">
      <c r="A1647" s="15" t="s">
        <v>4661</v>
      </c>
      <c r="B1647" s="15" t="s">
        <v>234</v>
      </c>
      <c r="C1647" s="15">
        <v>130395.0</v>
      </c>
      <c r="D1647" s="15" t="str">
        <f>HubVN_ID</f>
        <v>LECVNLB</v>
      </c>
      <c r="E1647" s="15">
        <v>3.0</v>
      </c>
      <c r="F1647" s="15">
        <v>1.2</v>
      </c>
      <c r="G1647" s="16" t="s">
        <v>4662</v>
      </c>
      <c r="H1647" s="15" t="s">
        <v>53</v>
      </c>
      <c r="I1647" s="17">
        <v>0.0</v>
      </c>
      <c r="J1647" s="18">
        <v>44646.64027777778</v>
      </c>
      <c r="K1647" s="19">
        <v>44651.430555555555</v>
      </c>
      <c r="L1647" s="18">
        <v>44652.48472222222</v>
      </c>
      <c r="M1647" s="15"/>
      <c r="N1647" s="21" t="s">
        <v>33</v>
      </c>
      <c r="O1647" s="15">
        <v>0.0</v>
      </c>
      <c r="P1647" s="15" t="s">
        <v>40</v>
      </c>
      <c r="Q1647" s="22">
        <v>3.0</v>
      </c>
      <c r="R1647" s="23">
        <f>Enduser_Deliverytime-Order_Create_Time</f>
        <v>5.844444444</v>
      </c>
      <c r="S1647" s="23">
        <f>Enduser_Plan_Deliverytime-Order_Create_Time</f>
        <v>4.790277778</v>
      </c>
      <c r="T1647" s="23">
        <f>Enduser_Deliverytime-HubVN_Pickup_Time</f>
        <v>0.1208333333</v>
      </c>
      <c r="U1647" s="24">
        <f>HubVN_Receiving_Time-HubCN_Pickup_Time</f>
        <v>5.004861111</v>
      </c>
      <c r="V1647" s="24">
        <f>Plan_HubVN_Receiving_Time-Plan_HubCN_Pickup_Time</f>
        <v>3.003472222</v>
      </c>
      <c r="W1647" s="15" t="s">
        <v>120</v>
      </c>
      <c r="X1647" s="25" t="str">
        <f>IF(LEFT(Khu_Vực,4)="Quận","Quận","Huyện")</f>
        <v>Quận</v>
      </c>
      <c r="Y1647" s="25" t="str">
        <f>IFS(Grossweight&lt;=1,"A",AND(1&lt;Grossweight,Grossweight&lt;=2),"B",AND(2&lt;Grossweight,Grossweight&lt;=3),"C",AND(3&lt;Grossweight,Grossweight&lt;=4),"D",Grossweight&gt;=4,"E")</f>
        <v>B</v>
      </c>
      <c r="Z164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24000</v>
      </c>
      <c r="AA1647"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64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13200</v>
      </c>
      <c r="AC1647" s="26">
        <f>IF(Carrier_2="ECLogistics",0.167,IF(Carrier_2="LogExpress",0.139,0.104))</f>
        <v>0.104</v>
      </c>
    </row>
    <row r="1648" ht="15.75" customHeight="1">
      <c r="A1648" s="4" t="s">
        <v>4663</v>
      </c>
      <c r="B1648" s="4" t="s">
        <v>4664</v>
      </c>
      <c r="C1648" s="4">
        <v>130432.0</v>
      </c>
      <c r="D1648" s="4" t="str">
        <f>HubVN_ID</f>
        <v>LECVNHĐ</v>
      </c>
      <c r="E1648" s="4">
        <v>3.0</v>
      </c>
      <c r="F1648" s="4">
        <v>2.8</v>
      </c>
      <c r="G1648" s="5" t="s">
        <v>4665</v>
      </c>
      <c r="H1648" s="4" t="s">
        <v>32</v>
      </c>
      <c r="I1648" s="6">
        <v>207500.0</v>
      </c>
      <c r="J1648" s="7">
        <v>44645.319444444445</v>
      </c>
      <c r="K1648" s="8">
        <v>44652.45277777778</v>
      </c>
      <c r="L1648" s="7">
        <v>44652.649305555555</v>
      </c>
      <c r="M1648" s="4"/>
      <c r="N1648" s="9" t="s">
        <v>33</v>
      </c>
      <c r="O1648" s="4">
        <v>0.0</v>
      </c>
      <c r="P1648" s="4" t="s">
        <v>40</v>
      </c>
      <c r="Q1648" s="10">
        <v>1.0</v>
      </c>
      <c r="R1648" s="11">
        <f>Enduser_Deliverytime-Order_Create_Time</f>
        <v>7.329861111</v>
      </c>
      <c r="S1648" s="11">
        <f>Enduser_Plan_Deliverytime-Order_Create_Time</f>
        <v>7.133333333</v>
      </c>
      <c r="T1648" s="11">
        <f>Enduser_Deliverytime-HubVN_Pickup_Time</f>
        <v>0.09166666667</v>
      </c>
      <c r="U1648" s="12">
        <f>HubVN_Receiving_Time-HubCN_Pickup_Time</f>
        <v>3.003472222</v>
      </c>
      <c r="V1648" s="12">
        <f>Plan_HubVN_Receiving_Time-Plan_HubCN_Pickup_Time</f>
        <v>3.002777778</v>
      </c>
      <c r="W1648" s="4" t="s">
        <v>45</v>
      </c>
      <c r="X1648" s="13" t="str">
        <f>IF(LEFT(Khu_Vực,4)="Quận","Quận","Huyện")</f>
        <v>Quận</v>
      </c>
      <c r="Y1648" s="13" t="str">
        <f>IFS(Grossweight&lt;=1,"A",AND(1&lt;Grossweight,Grossweight&lt;=2),"B",AND(2&lt;Grossweight,Grossweight&lt;=3),"C",AND(3&lt;Grossweight,Grossweight&lt;=4),"D",Grossweight&gt;=4,"E")</f>
        <v>C</v>
      </c>
      <c r="Z164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56000</v>
      </c>
      <c r="AA164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64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28000</v>
      </c>
      <c r="AC1648" s="14">
        <f>IF(Carrier_2="ECLogistics",0.167,IF(Carrier_2="LogExpress",0.139,0.104))</f>
        <v>0.167</v>
      </c>
    </row>
    <row r="1649" ht="15.75" customHeight="1">
      <c r="A1649" s="15" t="s">
        <v>4666</v>
      </c>
      <c r="B1649" s="15" t="s">
        <v>4667</v>
      </c>
      <c r="C1649" s="15">
        <v>130424.0</v>
      </c>
      <c r="D1649" s="15" t="str">
        <f>HubVN_ID</f>
        <v>LECVNTL</v>
      </c>
      <c r="E1649" s="15">
        <v>1.0</v>
      </c>
      <c r="F1649" s="15">
        <v>1.7</v>
      </c>
      <c r="G1649" s="16" t="s">
        <v>4668</v>
      </c>
      <c r="H1649" s="15" t="s">
        <v>32</v>
      </c>
      <c r="I1649" s="17">
        <v>18000.0</v>
      </c>
      <c r="J1649" s="18">
        <v>44649.19930555556</v>
      </c>
      <c r="K1649" s="19">
        <v>44653.6375</v>
      </c>
      <c r="L1649" s="18">
        <v>44654.49444444444</v>
      </c>
      <c r="M1649" s="15"/>
      <c r="N1649" s="21" t="s">
        <v>33</v>
      </c>
      <c r="O1649" s="15">
        <v>0.0</v>
      </c>
      <c r="P1649" s="15" t="s">
        <v>40</v>
      </c>
      <c r="Q1649" s="22">
        <v>3.0</v>
      </c>
      <c r="R1649" s="23">
        <f>Enduser_Deliverytime-Order_Create_Time</f>
        <v>5.295138889</v>
      </c>
      <c r="S1649" s="23">
        <f>Enduser_Plan_Deliverytime-Order_Create_Time</f>
        <v>4.438194444</v>
      </c>
      <c r="T1649" s="23">
        <f>Enduser_Deliverytime-HubVN_Pickup_Time</f>
        <v>0.1215277778</v>
      </c>
      <c r="U1649" s="24">
        <f>HubVN_Receiving_Time-HubCN_Pickup_Time</f>
        <v>4.001388889</v>
      </c>
      <c r="V1649" s="24">
        <f>Plan_HubVN_Receiving_Time-Plan_HubCN_Pickup_Time</f>
        <v>1.500694444</v>
      </c>
      <c r="W1649" s="15" t="s">
        <v>41</v>
      </c>
      <c r="X1649" s="25" t="str">
        <f>IF(LEFT(Khu_Vực,4)="Quận","Quận","Huyện")</f>
        <v>Huyện</v>
      </c>
      <c r="Y1649" s="25" t="str">
        <f>IFS(Grossweight&lt;=1,"A",AND(1&lt;Grossweight,Grossweight&lt;=2),"B",AND(2&lt;Grossweight,Grossweight&lt;=3),"C",AND(3&lt;Grossweight,Grossweight&lt;=4),"D",Grossweight&gt;=4,"E")</f>
        <v>B</v>
      </c>
      <c r="Z164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42500</v>
      </c>
      <c r="AA164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64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17000</v>
      </c>
      <c r="AC1649" s="26">
        <f>IF(Carrier_2="ECLogistics",0.167,IF(Carrier_2="LogExpress",0.139,0.104))</f>
        <v>0.167</v>
      </c>
    </row>
    <row r="1650" ht="15.75" customHeight="1">
      <c r="A1650" s="4" t="s">
        <v>4669</v>
      </c>
      <c r="B1650" s="4" t="s">
        <v>4670</v>
      </c>
      <c r="C1650" s="4">
        <v>130171.0</v>
      </c>
      <c r="D1650" s="4" t="str">
        <f>HubVN_ID</f>
        <v>LECVNLB</v>
      </c>
      <c r="E1650" s="4">
        <v>3.0</v>
      </c>
      <c r="F1650" s="4">
        <v>4.1</v>
      </c>
      <c r="G1650" s="5" t="s">
        <v>4671</v>
      </c>
      <c r="H1650" s="4" t="s">
        <v>53</v>
      </c>
      <c r="I1650" s="6">
        <v>0.0</v>
      </c>
      <c r="J1650" s="7">
        <v>44649.32916666667</v>
      </c>
      <c r="K1650" s="8">
        <v>44655.407638888886</v>
      </c>
      <c r="L1650" s="7">
        <v>44655.739583333336</v>
      </c>
      <c r="M1650" s="4"/>
      <c r="N1650" s="9" t="s">
        <v>33</v>
      </c>
      <c r="O1650" s="4">
        <v>0.0</v>
      </c>
      <c r="P1650" s="4" t="s">
        <v>64</v>
      </c>
      <c r="Q1650" s="10">
        <v>2.0</v>
      </c>
      <c r="R1650" s="11">
        <f>Enduser_Deliverytime-Order_Create_Time</f>
        <v>6.410416667</v>
      </c>
      <c r="S1650" s="11">
        <f>Enduser_Plan_Deliverytime-Order_Create_Time</f>
        <v>6.078472222</v>
      </c>
      <c r="T1650" s="11">
        <f>Enduser_Deliverytime-HubVN_Pickup_Time</f>
        <v>0.1194444444</v>
      </c>
      <c r="U1650" s="12">
        <f>HubVN_Receiving_Time-HubCN_Pickup_Time</f>
        <v>2.50625</v>
      </c>
      <c r="V1650" s="12">
        <f>Plan_HubVN_Receiving_Time-Plan_HubCN_Pickup_Time</f>
        <v>3.502083333</v>
      </c>
      <c r="W1650" s="4" t="s">
        <v>97</v>
      </c>
      <c r="X1650" s="13" t="str">
        <f>IF(LEFT(Khu_Vực,4)="Quận","Quận","Huyện")</f>
        <v>Quận</v>
      </c>
      <c r="Y1650" s="13" t="str">
        <f>IFS(Grossweight&lt;=1,"A",AND(1&lt;Grossweight,Grossweight&lt;=2),"B",AND(2&lt;Grossweight,Grossweight&lt;=3),"C",AND(3&lt;Grossweight,Grossweight&lt;=4),"D",Grossweight&gt;=4,"E")</f>
        <v>E</v>
      </c>
      <c r="Z165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70600</v>
      </c>
      <c r="AA165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65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41000</v>
      </c>
      <c r="AC1650" s="14">
        <f>IF(Carrier_2="ECLogistics",0.167,IF(Carrier_2="LogExpress",0.139,0.104))</f>
        <v>0.167</v>
      </c>
    </row>
    <row r="1651" ht="15.75" customHeight="1">
      <c r="A1651" s="15" t="s">
        <v>4672</v>
      </c>
      <c r="B1651" s="15" t="s">
        <v>2347</v>
      </c>
      <c r="C1651" s="15">
        <v>130024.0</v>
      </c>
      <c r="D1651" s="15" t="str">
        <f>HubVN_ID</f>
        <v>LECVNTL</v>
      </c>
      <c r="E1651" s="15">
        <v>4.0</v>
      </c>
      <c r="F1651" s="15">
        <v>1.4</v>
      </c>
      <c r="G1651" s="16" t="s">
        <v>4673</v>
      </c>
      <c r="H1651" s="15" t="s">
        <v>32</v>
      </c>
      <c r="I1651" s="17">
        <v>98500.0</v>
      </c>
      <c r="J1651" s="18">
        <v>44649.330555555556</v>
      </c>
      <c r="K1651" s="19">
        <v>44655.43402777778</v>
      </c>
      <c r="L1651" s="18">
        <v>44655.73541666667</v>
      </c>
      <c r="M1651" s="15"/>
      <c r="N1651" s="21" t="s">
        <v>33</v>
      </c>
      <c r="O1651" s="15">
        <v>0.0</v>
      </c>
      <c r="P1651" s="15" t="s">
        <v>34</v>
      </c>
      <c r="Q1651" s="22">
        <v>2.0</v>
      </c>
      <c r="R1651" s="23">
        <f>Enduser_Deliverytime-Order_Create_Time</f>
        <v>6.404861111</v>
      </c>
      <c r="S1651" s="23">
        <f>Enduser_Plan_Deliverytime-Order_Create_Time</f>
        <v>6.103472222</v>
      </c>
      <c r="T1651" s="23">
        <f>Enduser_Deliverytime-HubVN_Pickup_Time</f>
        <v>0.07986111112</v>
      </c>
      <c r="U1651" s="24">
        <f>HubVN_Receiving_Time-HubCN_Pickup_Time</f>
        <v>2.500694444</v>
      </c>
      <c r="V1651" s="24">
        <f>Plan_HubVN_Receiving_Time-Plan_HubCN_Pickup_Time</f>
        <v>2.000694444</v>
      </c>
      <c r="W1651" s="15" t="s">
        <v>622</v>
      </c>
      <c r="X1651" s="25" t="str">
        <f>IF(LEFT(Khu_Vực,4)="Quận","Quận","Huyện")</f>
        <v>Huyện</v>
      </c>
      <c r="Y1651" s="25" t="str">
        <f>IFS(Grossweight&lt;=1,"A",AND(1&lt;Grossweight,Grossweight&lt;=2),"B",AND(2&lt;Grossweight,Grossweight&lt;=3),"C",AND(3&lt;Grossweight,Grossweight&lt;=4),"D",Grossweight&gt;=4,"E")</f>
        <v>B</v>
      </c>
      <c r="Z165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14000</v>
      </c>
      <c r="AA165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65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14000</v>
      </c>
      <c r="AC1651" s="26">
        <f>IF(Carrier_2="ECLogistics",0.167,IF(Carrier_2="LogExpress",0.139,0.104))</f>
        <v>0.167</v>
      </c>
    </row>
    <row r="1652" ht="15.75" customHeight="1">
      <c r="A1652" s="4" t="s">
        <v>4674</v>
      </c>
      <c r="B1652" s="4" t="s">
        <v>4675</v>
      </c>
      <c r="C1652" s="4">
        <v>130325.0</v>
      </c>
      <c r="D1652" s="4" t="str">
        <f>HubVN_ID</f>
        <v>LECVNLB</v>
      </c>
      <c r="E1652" s="4">
        <v>3.0</v>
      </c>
      <c r="F1652" s="4">
        <v>1.3</v>
      </c>
      <c r="G1652" s="5" t="s">
        <v>4676</v>
      </c>
      <c r="H1652" s="4" t="s">
        <v>32</v>
      </c>
      <c r="I1652" s="6">
        <v>156818.0</v>
      </c>
      <c r="J1652" s="7">
        <v>44646.200694444444</v>
      </c>
      <c r="K1652" s="8">
        <v>44652.67013888889</v>
      </c>
      <c r="L1652" s="7">
        <v>44653.45763888889</v>
      </c>
      <c r="M1652" s="4"/>
      <c r="N1652" s="9" t="s">
        <v>33</v>
      </c>
      <c r="O1652" s="4">
        <v>0.0</v>
      </c>
      <c r="P1652" s="4" t="s">
        <v>40</v>
      </c>
      <c r="Q1652" s="10">
        <v>1.0</v>
      </c>
      <c r="R1652" s="11">
        <f>Enduser_Deliverytime-Order_Create_Time</f>
        <v>7.256944444</v>
      </c>
      <c r="S1652" s="11">
        <f>Enduser_Plan_Deliverytime-Order_Create_Time</f>
        <v>6.469444444</v>
      </c>
      <c r="T1652" s="11">
        <f>Enduser_Deliverytime-HubVN_Pickup_Time</f>
        <v>0.1229166667</v>
      </c>
      <c r="U1652" s="12">
        <f>HubVN_Receiving_Time-HubCN_Pickup_Time</f>
        <v>3.004166667</v>
      </c>
      <c r="V1652" s="12">
        <f>Plan_HubVN_Receiving_Time-Plan_HubCN_Pickup_Time</f>
        <v>3.505555556</v>
      </c>
      <c r="W1652" s="4" t="s">
        <v>120</v>
      </c>
      <c r="X1652" s="13" t="str">
        <f>IF(LEFT(Khu_Vực,4)="Quận","Quận","Huyện")</f>
        <v>Quận</v>
      </c>
      <c r="Y1652" s="13" t="str">
        <f>IFS(Grossweight&lt;=1,"A",AND(1&lt;Grossweight,Grossweight&lt;=2),"B",AND(2&lt;Grossweight,Grossweight&lt;=3),"C",AND(3&lt;Grossweight,Grossweight&lt;=4),"D",Grossweight&gt;=4,"E")</f>
        <v>B</v>
      </c>
      <c r="Z165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26000</v>
      </c>
      <c r="AA1652"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65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14300</v>
      </c>
      <c r="AC1652" s="14">
        <f>IF(Carrier_2="ECLogistics",0.167,IF(Carrier_2="LogExpress",0.139,0.104))</f>
        <v>0.104</v>
      </c>
    </row>
    <row r="1653" ht="15.75" customHeight="1">
      <c r="A1653" s="15" t="s">
        <v>4677</v>
      </c>
      <c r="B1653" s="15" t="s">
        <v>4678</v>
      </c>
      <c r="C1653" s="15">
        <v>130392.0</v>
      </c>
      <c r="D1653" s="15" t="str">
        <f>HubVN_ID</f>
        <v>LECVNTL</v>
      </c>
      <c r="E1653" s="15">
        <v>4.0</v>
      </c>
      <c r="F1653" s="15">
        <v>1.3</v>
      </c>
      <c r="G1653" s="16" t="s">
        <v>4679</v>
      </c>
      <c r="H1653" s="15" t="s">
        <v>32</v>
      </c>
      <c r="I1653" s="17">
        <v>1000.0</v>
      </c>
      <c r="J1653" s="18">
        <v>44649.84583333333</v>
      </c>
      <c r="K1653" s="19">
        <v>44654.68194444444</v>
      </c>
      <c r="L1653" s="18">
        <v>44655.76458333333</v>
      </c>
      <c r="M1653" s="15"/>
      <c r="N1653" s="21" t="s">
        <v>33</v>
      </c>
      <c r="O1653" s="15">
        <v>0.0</v>
      </c>
      <c r="P1653" s="15" t="s">
        <v>40</v>
      </c>
      <c r="Q1653" s="22">
        <v>3.0</v>
      </c>
      <c r="R1653" s="23">
        <f>Enduser_Deliverytime-Order_Create_Time</f>
        <v>5.91875</v>
      </c>
      <c r="S1653" s="23">
        <f>Enduser_Plan_Deliverytime-Order_Create_Time</f>
        <v>4.836111111</v>
      </c>
      <c r="T1653" s="23">
        <f>Enduser_Deliverytime-HubVN_Pickup_Time</f>
        <v>0.1430555555</v>
      </c>
      <c r="U1653" s="24">
        <f>HubVN_Receiving_Time-HubCN_Pickup_Time</f>
        <v>3.004166667</v>
      </c>
      <c r="V1653" s="24">
        <f>Plan_HubVN_Receiving_Time-Plan_HubCN_Pickup_Time</f>
        <v>3.000694444</v>
      </c>
      <c r="W1653" s="15" t="s">
        <v>622</v>
      </c>
      <c r="X1653" s="25" t="str">
        <f>IF(LEFT(Khu_Vực,4)="Quận","Quận","Huyện")</f>
        <v>Huyện</v>
      </c>
      <c r="Y1653" s="25" t="str">
        <f>IFS(Grossweight&lt;=1,"A",AND(1&lt;Grossweight,Grossweight&lt;=2),"B",AND(2&lt;Grossweight,Grossweight&lt;=3),"C",AND(3&lt;Grossweight,Grossweight&lt;=4),"D",Grossweight&gt;=4,"E")</f>
        <v>B</v>
      </c>
      <c r="Z165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32500</v>
      </c>
      <c r="AA165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65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13000</v>
      </c>
      <c r="AC1653" s="26">
        <f>IF(Carrier_2="ECLogistics",0.167,IF(Carrier_2="LogExpress",0.139,0.104))</f>
        <v>0.167</v>
      </c>
    </row>
    <row r="1654" ht="15.75" customHeight="1">
      <c r="A1654" s="4" t="s">
        <v>4680</v>
      </c>
      <c r="B1654" s="4" t="s">
        <v>4681</v>
      </c>
      <c r="C1654" s="4">
        <v>130358.0</v>
      </c>
      <c r="D1654" s="4" t="str">
        <f>HubVN_ID</f>
        <v>LECVNLB</v>
      </c>
      <c r="E1654" s="4">
        <v>2.0</v>
      </c>
      <c r="F1654" s="4">
        <v>1.2</v>
      </c>
      <c r="G1654" s="5" t="s">
        <v>4682</v>
      </c>
      <c r="H1654" s="4" t="s">
        <v>53</v>
      </c>
      <c r="I1654" s="6">
        <v>0.0</v>
      </c>
      <c r="J1654" s="7">
        <v>44647.37777777778</v>
      </c>
      <c r="K1654" s="8">
        <v>44652.42222222222</v>
      </c>
      <c r="L1654" s="7">
        <v>44652.70694444444</v>
      </c>
      <c r="M1654" s="4"/>
      <c r="N1654" s="9" t="s">
        <v>33</v>
      </c>
      <c r="O1654" s="4">
        <v>0.0</v>
      </c>
      <c r="P1654" s="4" t="s">
        <v>64</v>
      </c>
      <c r="Q1654" s="10">
        <v>3.0</v>
      </c>
      <c r="R1654" s="11">
        <f>Enduser_Deliverytime-Order_Create_Time</f>
        <v>5.329166667</v>
      </c>
      <c r="S1654" s="11">
        <f>Enduser_Plan_Deliverytime-Order_Create_Time</f>
        <v>5.044444444</v>
      </c>
      <c r="T1654" s="11">
        <f>Enduser_Deliverytime-HubVN_Pickup_Time</f>
        <v>0.1631944444</v>
      </c>
      <c r="U1654" s="12">
        <f>HubVN_Receiving_Time-HubCN_Pickup_Time</f>
        <v>3.00625</v>
      </c>
      <c r="V1654" s="12">
        <f>Plan_HubVN_Receiving_Time-Plan_HubCN_Pickup_Time</f>
        <v>1.503472222</v>
      </c>
      <c r="W1654" s="4" t="s">
        <v>124</v>
      </c>
      <c r="X1654" s="13" t="str">
        <f>IF(LEFT(Khu_Vực,4)="Quận","Quận","Huyện")</f>
        <v>Quận</v>
      </c>
      <c r="Y1654" s="13" t="str">
        <f>IFS(Grossweight&lt;=1,"A",AND(1&lt;Grossweight,Grossweight&lt;=2),"B",AND(2&lt;Grossweight,Grossweight&lt;=3),"C",AND(3&lt;Grossweight,Grossweight&lt;=4),"D",Grossweight&gt;=4,"E")</f>
        <v>B</v>
      </c>
      <c r="Z165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13200</v>
      </c>
      <c r="AA1654"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65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13200</v>
      </c>
      <c r="AC1654" s="14">
        <f>IF(Carrier_2="ECLogistics",0.167,IF(Carrier_2="LogExpress",0.139,0.104))</f>
        <v>0.104</v>
      </c>
    </row>
    <row r="1655" ht="15.75" customHeight="1">
      <c r="A1655" s="15" t="s">
        <v>4683</v>
      </c>
      <c r="B1655" s="15" t="s">
        <v>3359</v>
      </c>
      <c r="C1655" s="15">
        <v>130419.0</v>
      </c>
      <c r="D1655" s="15" t="str">
        <f>HubVN_ID</f>
        <v>LECVNLB</v>
      </c>
      <c r="E1655" s="15">
        <v>3.0</v>
      </c>
      <c r="F1655" s="15">
        <v>4.0</v>
      </c>
      <c r="G1655" s="16" t="s">
        <v>4684</v>
      </c>
      <c r="H1655" s="15" t="s">
        <v>53</v>
      </c>
      <c r="I1655" s="17">
        <v>0.0</v>
      </c>
      <c r="J1655" s="18">
        <v>44649.19097222222</v>
      </c>
      <c r="K1655" s="19">
        <v>44653.683333333334</v>
      </c>
      <c r="L1655" s="18">
        <v>44654.486805555556</v>
      </c>
      <c r="M1655" s="15"/>
      <c r="N1655" s="21" t="s">
        <v>33</v>
      </c>
      <c r="O1655" s="15">
        <v>0.0</v>
      </c>
      <c r="P1655" s="15" t="s">
        <v>40</v>
      </c>
      <c r="Q1655" s="22">
        <v>3.0</v>
      </c>
      <c r="R1655" s="23">
        <f>Enduser_Deliverytime-Order_Create_Time</f>
        <v>5.295833333</v>
      </c>
      <c r="S1655" s="23">
        <f>Enduser_Plan_Deliverytime-Order_Create_Time</f>
        <v>4.492361111</v>
      </c>
      <c r="T1655" s="23">
        <f>Enduser_Deliverytime-HubVN_Pickup_Time</f>
        <v>0.1201388889</v>
      </c>
      <c r="U1655" s="24">
        <f>HubVN_Receiving_Time-HubCN_Pickup_Time</f>
        <v>4.000694444</v>
      </c>
      <c r="V1655" s="24">
        <f>Plan_HubVN_Receiving_Time-Plan_HubCN_Pickup_Time</f>
        <v>3.00625</v>
      </c>
      <c r="W1655" s="15" t="s">
        <v>124</v>
      </c>
      <c r="X1655" s="25" t="str">
        <f>IF(LEFT(Khu_Vực,4)="Quận","Quận","Huyện")</f>
        <v>Quận</v>
      </c>
      <c r="Y1655" s="25" t="str">
        <f>IFS(Grossweight&lt;=1,"A",AND(1&lt;Grossweight,Grossweight&lt;=2),"B",AND(2&lt;Grossweight,Grossweight&lt;=3),"C",AND(3&lt;Grossweight,Grossweight&lt;=4),"D",Grossweight&gt;=4,"E")</f>
        <v>D</v>
      </c>
      <c r="Z165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62500</v>
      </c>
      <c r="AA165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65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40000</v>
      </c>
      <c r="AC1655" s="26">
        <f>IF(Carrier_2="ECLogistics",0.167,IF(Carrier_2="LogExpress",0.139,0.104))</f>
        <v>0.167</v>
      </c>
    </row>
    <row r="1656" ht="15.75" customHeight="1">
      <c r="A1656" s="4" t="s">
        <v>4685</v>
      </c>
      <c r="B1656" s="4" t="s">
        <v>2928</v>
      </c>
      <c r="C1656" s="4">
        <v>130336.0</v>
      </c>
      <c r="D1656" s="4" t="str">
        <f>HubVN_ID</f>
        <v>LECVNTL</v>
      </c>
      <c r="E1656" s="4">
        <v>5.0</v>
      </c>
      <c r="F1656" s="4">
        <v>4.8</v>
      </c>
      <c r="G1656" s="5" t="s">
        <v>4686</v>
      </c>
      <c r="H1656" s="4" t="s">
        <v>32</v>
      </c>
      <c r="I1656" s="6">
        <v>318000.0</v>
      </c>
      <c r="J1656" s="7">
        <v>44647.368055555555</v>
      </c>
      <c r="K1656" s="8">
        <v>44652.43402777778</v>
      </c>
      <c r="L1656" s="7">
        <v>44652.729166666664</v>
      </c>
      <c r="M1656" s="4"/>
      <c r="N1656" s="9" t="s">
        <v>33</v>
      </c>
      <c r="O1656" s="4">
        <v>0.0</v>
      </c>
      <c r="P1656" s="4" t="s">
        <v>64</v>
      </c>
      <c r="Q1656" s="10">
        <v>3.0</v>
      </c>
      <c r="R1656" s="11">
        <f>Enduser_Deliverytime-Order_Create_Time</f>
        <v>5.361111111</v>
      </c>
      <c r="S1656" s="11">
        <f>Enduser_Plan_Deliverytime-Order_Create_Time</f>
        <v>5.065972222</v>
      </c>
      <c r="T1656" s="11">
        <f>Enduser_Deliverytime-HubVN_Pickup_Time</f>
        <v>0.1652777778</v>
      </c>
      <c r="U1656" s="12">
        <f>HubVN_Receiving_Time-HubCN_Pickup_Time</f>
        <v>3.00625</v>
      </c>
      <c r="V1656" s="12">
        <f>Plan_HubVN_Receiving_Time-Plan_HubCN_Pickup_Time</f>
        <v>3.505555556</v>
      </c>
      <c r="W1656" s="4" t="s">
        <v>622</v>
      </c>
      <c r="X1656" s="13" t="str">
        <f>IF(LEFT(Khu_Vực,4)="Quận","Quận","Huyện")</f>
        <v>Huyện</v>
      </c>
      <c r="Y1656" s="13" t="str">
        <f>IFS(Grossweight&lt;=1,"A",AND(1&lt;Grossweight,Grossweight&lt;=2),"B",AND(2&lt;Grossweight,Grossweight&lt;=3),"C",AND(3&lt;Grossweight,Grossweight&lt;=4),"D",Grossweight&gt;=4,"E")</f>
        <v>E</v>
      </c>
      <c r="Z165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74800</v>
      </c>
      <c r="AA165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65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48000</v>
      </c>
      <c r="AC1656" s="14">
        <f>IF(Carrier_2="ECLogistics",0.167,IF(Carrier_2="LogExpress",0.139,0.104))</f>
        <v>0.167</v>
      </c>
    </row>
    <row r="1657" ht="15.75" customHeight="1">
      <c r="A1657" s="15" t="s">
        <v>4687</v>
      </c>
      <c r="B1657" s="15" t="s">
        <v>1199</v>
      </c>
      <c r="C1657" s="15">
        <v>130345.0</v>
      </c>
      <c r="D1657" s="15" t="str">
        <f>HubVN_ID</f>
        <v>LECVNLB</v>
      </c>
      <c r="E1657" s="15">
        <v>1.0</v>
      </c>
      <c r="F1657" s="15">
        <v>2.8</v>
      </c>
      <c r="G1657" s="16" t="s">
        <v>4688</v>
      </c>
      <c r="H1657" s="15" t="s">
        <v>53</v>
      </c>
      <c r="I1657" s="17">
        <v>0.0</v>
      </c>
      <c r="J1657" s="18">
        <v>44648.79236111111</v>
      </c>
      <c r="K1657" s="19">
        <v>44655.399305555555</v>
      </c>
      <c r="L1657" s="18">
        <v>44655.76111111111</v>
      </c>
      <c r="M1657" s="15"/>
      <c r="N1657" s="21" t="s">
        <v>33</v>
      </c>
      <c r="O1657" s="15">
        <v>0.0</v>
      </c>
      <c r="P1657" s="15" t="s">
        <v>40</v>
      </c>
      <c r="Q1657" s="22">
        <v>2.0</v>
      </c>
      <c r="R1657" s="23">
        <f>Enduser_Deliverytime-Order_Create_Time</f>
        <v>6.96875</v>
      </c>
      <c r="S1657" s="23">
        <f>Enduser_Plan_Deliverytime-Order_Create_Time</f>
        <v>6.606944444</v>
      </c>
      <c r="T1657" s="23">
        <f>Enduser_Deliverytime-HubVN_Pickup_Time</f>
        <v>0.1479166667</v>
      </c>
      <c r="U1657" s="24">
        <f>HubVN_Receiving_Time-HubCN_Pickup_Time</f>
        <v>3.00625</v>
      </c>
      <c r="V1657" s="24">
        <f>Plan_HubVN_Receiving_Time-Plan_HubCN_Pickup_Time</f>
        <v>2.005555556</v>
      </c>
      <c r="W1657" s="15" t="s">
        <v>93</v>
      </c>
      <c r="X1657" s="25" t="str">
        <f>IF(LEFT(Khu_Vực,4)="Quận","Quận","Huyện")</f>
        <v>Quận</v>
      </c>
      <c r="Y1657" s="25" t="str">
        <f>IFS(Grossweight&lt;=1,"A",AND(1&lt;Grossweight,Grossweight&lt;=2),"B",AND(2&lt;Grossweight,Grossweight&lt;=3),"C",AND(3&lt;Grossweight,Grossweight&lt;=4),"D",Grossweight&gt;=4,"E")</f>
        <v>C</v>
      </c>
      <c r="Z165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56000</v>
      </c>
      <c r="AA1657"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65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28000</v>
      </c>
      <c r="AC1657" s="26">
        <f>IF(Carrier_2="ECLogistics",0.167,IF(Carrier_2="LogExpress",0.139,0.104))</f>
        <v>0.167</v>
      </c>
    </row>
    <row r="1658" ht="15.75" customHeight="1">
      <c r="A1658" s="4" t="s">
        <v>4689</v>
      </c>
      <c r="B1658" s="4" t="s">
        <v>4690</v>
      </c>
      <c r="C1658" s="4">
        <v>130019.0</v>
      </c>
      <c r="D1658" s="4" t="str">
        <f>HubVN_ID</f>
        <v>LECVNLB</v>
      </c>
      <c r="E1658" s="4">
        <v>1.0</v>
      </c>
      <c r="F1658" s="4">
        <v>1.3</v>
      </c>
      <c r="G1658" s="5" t="s">
        <v>4691</v>
      </c>
      <c r="H1658" s="4" t="s">
        <v>32</v>
      </c>
      <c r="I1658" s="6">
        <v>35000.0</v>
      </c>
      <c r="J1658" s="7">
        <v>44648.322222222225</v>
      </c>
      <c r="K1658" s="8">
        <v>44653.78125</v>
      </c>
      <c r="L1658" s="7">
        <v>44653.84444444445</v>
      </c>
      <c r="M1658" s="4"/>
      <c r="N1658" s="9" t="s">
        <v>33</v>
      </c>
      <c r="O1658" s="4">
        <v>0.0</v>
      </c>
      <c r="P1658" s="4" t="s">
        <v>34</v>
      </c>
      <c r="Q1658" s="10">
        <v>3.0</v>
      </c>
      <c r="R1658" s="11">
        <f>Enduser_Deliverytime-Order_Create_Time</f>
        <v>5.522222222</v>
      </c>
      <c r="S1658" s="11">
        <f>Enduser_Plan_Deliverytime-Order_Create_Time</f>
        <v>5.459027778</v>
      </c>
      <c r="T1658" s="11">
        <f>Enduser_Deliverytime-HubVN_Pickup_Time</f>
        <v>0.2472222222</v>
      </c>
      <c r="U1658" s="12">
        <f>HubVN_Receiving_Time-HubCN_Pickup_Time</f>
        <v>3.50625</v>
      </c>
      <c r="V1658" s="12">
        <f>Plan_HubVN_Receiving_Time-Plan_HubCN_Pickup_Time</f>
        <v>3.004861111</v>
      </c>
      <c r="W1658" s="4" t="s">
        <v>679</v>
      </c>
      <c r="X1658" s="13" t="str">
        <f>IF(LEFT(Khu_Vực,4)="Quận","Quận","Huyện")</f>
        <v>Huyện</v>
      </c>
      <c r="Y1658" s="13" t="str">
        <f>IFS(Grossweight&lt;=1,"A",AND(1&lt;Grossweight,Grossweight&lt;=2),"B",AND(2&lt;Grossweight,Grossweight&lt;=3),"C",AND(3&lt;Grossweight,Grossweight&lt;=4),"D",Grossweight&gt;=4,"E")</f>
        <v>B</v>
      </c>
      <c r="Z165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13000</v>
      </c>
      <c r="AA165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65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13000</v>
      </c>
      <c r="AC1658" s="14">
        <f>IF(Carrier_2="ECLogistics",0.167,IF(Carrier_2="LogExpress",0.139,0.104))</f>
        <v>0.167</v>
      </c>
    </row>
    <row r="1659" ht="15.75" customHeight="1">
      <c r="A1659" s="15" t="s">
        <v>4692</v>
      </c>
      <c r="B1659" s="15" t="s">
        <v>427</v>
      </c>
      <c r="C1659" s="15">
        <v>130372.0</v>
      </c>
      <c r="D1659" s="15" t="str">
        <f>HubVN_ID</f>
        <v>LECVNLB</v>
      </c>
      <c r="E1659" s="15">
        <v>3.0</v>
      </c>
      <c r="F1659" s="15">
        <v>1.7</v>
      </c>
      <c r="G1659" s="16" t="s">
        <v>4693</v>
      </c>
      <c r="H1659" s="15" t="s">
        <v>32</v>
      </c>
      <c r="I1659" s="17">
        <v>29800.0</v>
      </c>
      <c r="J1659" s="18">
        <v>44647.12986111111</v>
      </c>
      <c r="K1659" s="19">
        <v>44651.48888888889</v>
      </c>
      <c r="L1659" s="18">
        <v>44658.475</v>
      </c>
      <c r="M1659" s="15"/>
      <c r="N1659" s="21" t="s">
        <v>33</v>
      </c>
      <c r="O1659" s="15">
        <v>0.0</v>
      </c>
      <c r="P1659" s="15" t="s">
        <v>40</v>
      </c>
      <c r="Q1659" s="22">
        <v>3.0</v>
      </c>
      <c r="R1659" s="23">
        <f>Enduser_Deliverytime-Order_Create_Time</f>
        <v>11.34513889</v>
      </c>
      <c r="S1659" s="23">
        <f>Enduser_Plan_Deliverytime-Order_Create_Time</f>
        <v>4.359027778</v>
      </c>
      <c r="T1659" s="23">
        <f>Enduser_Deliverytime-HubVN_Pickup_Time</f>
        <v>0.1229166667</v>
      </c>
      <c r="U1659" s="24">
        <f>HubVN_Receiving_Time-HubCN_Pickup_Time</f>
        <v>9.004861111</v>
      </c>
      <c r="V1659" s="24">
        <f>Plan_HubVN_Receiving_Time-Plan_HubCN_Pickup_Time</f>
        <v>3.502777778</v>
      </c>
      <c r="W1659" s="15" t="s">
        <v>787</v>
      </c>
      <c r="X1659" s="25" t="str">
        <f>IF(LEFT(Khu_Vực,4)="Quận","Quận","Huyện")</f>
        <v>Huyện</v>
      </c>
      <c r="Y1659" s="25" t="str">
        <f>IFS(Grossweight&lt;=1,"A",AND(1&lt;Grossweight,Grossweight&lt;=2),"B",AND(2&lt;Grossweight,Grossweight&lt;=3),"C",AND(3&lt;Grossweight,Grossweight&lt;=4),"D",Grossweight&gt;=4,"E")</f>
        <v>B</v>
      </c>
      <c r="Z165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42500</v>
      </c>
      <c r="AA165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65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17000</v>
      </c>
      <c r="AC1659" s="26">
        <f>IF(Carrier_2="ECLogistics",0.167,IF(Carrier_2="LogExpress",0.139,0.104))</f>
        <v>0.167</v>
      </c>
    </row>
    <row r="1660" ht="15.75" customHeight="1">
      <c r="A1660" s="4" t="s">
        <v>4694</v>
      </c>
      <c r="B1660" s="4" t="s">
        <v>1592</v>
      </c>
      <c r="C1660" s="4">
        <v>130407.0</v>
      </c>
      <c r="D1660" s="4" t="str">
        <f>HubVN_ID</f>
        <v>LECVNTL</v>
      </c>
      <c r="E1660" s="4">
        <v>5.0</v>
      </c>
      <c r="F1660" s="4">
        <v>1.4</v>
      </c>
      <c r="G1660" s="5" t="s">
        <v>4695</v>
      </c>
      <c r="H1660" s="4" t="s">
        <v>32</v>
      </c>
      <c r="I1660" s="6">
        <v>979000.0</v>
      </c>
      <c r="J1660" s="7">
        <v>44648.788194444445</v>
      </c>
      <c r="K1660" s="8">
        <v>44655.45138888889</v>
      </c>
      <c r="L1660" s="7">
        <v>44655.751388888886</v>
      </c>
      <c r="M1660" s="4"/>
      <c r="N1660" s="9" t="s">
        <v>33</v>
      </c>
      <c r="O1660" s="4">
        <v>0.0</v>
      </c>
      <c r="P1660" s="4" t="s">
        <v>40</v>
      </c>
      <c r="Q1660" s="10">
        <v>2.0</v>
      </c>
      <c r="R1660" s="11">
        <f>Enduser_Deliverytime-Order_Create_Time</f>
        <v>6.963194444</v>
      </c>
      <c r="S1660" s="11">
        <f>Enduser_Plan_Deliverytime-Order_Create_Time</f>
        <v>6.663194444</v>
      </c>
      <c r="T1660" s="11">
        <f>Enduser_Deliverytime-HubVN_Pickup_Time</f>
        <v>0.1465277778</v>
      </c>
      <c r="U1660" s="12">
        <f>HubVN_Receiving_Time-HubCN_Pickup_Time</f>
        <v>3.005555556</v>
      </c>
      <c r="V1660" s="12">
        <f>Plan_HubVN_Receiving_Time-Plan_HubCN_Pickup_Time</f>
        <v>1.500694444</v>
      </c>
      <c r="W1660" s="4" t="s">
        <v>622</v>
      </c>
      <c r="X1660" s="13" t="str">
        <f>IF(LEFT(Khu_Vực,4)="Quận","Quận","Huyện")</f>
        <v>Huyện</v>
      </c>
      <c r="Y1660" s="13" t="str">
        <f>IFS(Grossweight&lt;=1,"A",AND(1&lt;Grossweight,Grossweight&lt;=2),"B",AND(2&lt;Grossweight,Grossweight&lt;=3),"C",AND(3&lt;Grossweight,Grossweight&lt;=4),"D",Grossweight&gt;=4,"E")</f>
        <v>B</v>
      </c>
      <c r="Z166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35000</v>
      </c>
      <c r="AA166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66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14000</v>
      </c>
      <c r="AC1660" s="14">
        <f>IF(Carrier_2="ECLogistics",0.167,IF(Carrier_2="LogExpress",0.139,0.104))</f>
        <v>0.167</v>
      </c>
    </row>
    <row r="1661" ht="15.75" customHeight="1">
      <c r="A1661" s="15" t="s">
        <v>4696</v>
      </c>
      <c r="B1661" s="15" t="s">
        <v>4697</v>
      </c>
      <c r="C1661" s="15">
        <v>130408.0</v>
      </c>
      <c r="D1661" s="15" t="str">
        <f>HubVN_ID</f>
        <v>LECVNTL</v>
      </c>
      <c r="E1661" s="15">
        <v>5.0</v>
      </c>
      <c r="F1661" s="15">
        <v>1.1</v>
      </c>
      <c r="G1661" s="16" t="s">
        <v>4698</v>
      </c>
      <c r="H1661" s="15" t="s">
        <v>32</v>
      </c>
      <c r="I1661" s="17">
        <v>123100.0</v>
      </c>
      <c r="J1661" s="18">
        <v>44647.27361111111</v>
      </c>
      <c r="K1661" s="19">
        <v>44652.38888888889</v>
      </c>
      <c r="L1661" s="18">
        <v>44653.58541666667</v>
      </c>
      <c r="M1661" s="15"/>
      <c r="N1661" s="21" t="s">
        <v>33</v>
      </c>
      <c r="O1661" s="15">
        <v>0.0</v>
      </c>
      <c r="P1661" s="15" t="s">
        <v>34</v>
      </c>
      <c r="Q1661" s="22">
        <v>2.0</v>
      </c>
      <c r="R1661" s="23">
        <f>Enduser_Deliverytime-Order_Create_Time</f>
        <v>6.311805556</v>
      </c>
      <c r="S1661" s="23">
        <f>Enduser_Plan_Deliverytime-Order_Create_Time</f>
        <v>5.115277778</v>
      </c>
      <c r="T1661" s="23">
        <f>Enduser_Deliverytime-HubVN_Pickup_Time</f>
        <v>0.2020833333</v>
      </c>
      <c r="U1661" s="24">
        <f>HubVN_Receiving_Time-HubCN_Pickup_Time</f>
        <v>3.000694444</v>
      </c>
      <c r="V1661" s="24">
        <f>Plan_HubVN_Receiving_Time-Plan_HubCN_Pickup_Time</f>
        <v>3.002083333</v>
      </c>
      <c r="W1661" s="15" t="s">
        <v>41</v>
      </c>
      <c r="X1661" s="25" t="str">
        <f>IF(LEFT(Khu_Vực,4)="Quận","Quận","Huyện")</f>
        <v>Huyện</v>
      </c>
      <c r="Y1661" s="25" t="str">
        <f>IFS(Grossweight&lt;=1,"A",AND(1&lt;Grossweight,Grossweight&lt;=2),"B",AND(2&lt;Grossweight,Grossweight&lt;=3),"C",AND(3&lt;Grossweight,Grossweight&lt;=4),"D",Grossweight&gt;=4,"E")</f>
        <v>B</v>
      </c>
      <c r="Z166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11000</v>
      </c>
      <c r="AA166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66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11000</v>
      </c>
      <c r="AC1661" s="26">
        <f>IF(Carrier_2="ECLogistics",0.167,IF(Carrier_2="LogExpress",0.139,0.104))</f>
        <v>0.167</v>
      </c>
    </row>
    <row r="1662" ht="15.75" customHeight="1">
      <c r="A1662" s="4" t="s">
        <v>4699</v>
      </c>
      <c r="B1662" s="4" t="s">
        <v>4700</v>
      </c>
      <c r="C1662" s="4">
        <v>130437.0</v>
      </c>
      <c r="D1662" s="4" t="str">
        <f>HubVN_ID</f>
        <v>LECVNLB</v>
      </c>
      <c r="E1662" s="4">
        <v>5.0</v>
      </c>
      <c r="F1662" s="4">
        <v>3.0</v>
      </c>
      <c r="G1662" s="5" t="s">
        <v>4701</v>
      </c>
      <c r="H1662" s="4" t="s">
        <v>32</v>
      </c>
      <c r="I1662" s="6">
        <v>57884.0</v>
      </c>
      <c r="J1662" s="7">
        <v>44648.697222222225</v>
      </c>
      <c r="K1662" s="8">
        <v>44654.6625</v>
      </c>
      <c r="L1662" s="7">
        <v>44654.80486111111</v>
      </c>
      <c r="M1662" s="4"/>
      <c r="N1662" s="9" t="s">
        <v>33</v>
      </c>
      <c r="O1662" s="4">
        <v>0.0</v>
      </c>
      <c r="P1662" s="4" t="s">
        <v>40</v>
      </c>
      <c r="Q1662" s="10">
        <v>2.0</v>
      </c>
      <c r="R1662" s="11">
        <f>Enduser_Deliverytime-Order_Create_Time</f>
        <v>6.107638889</v>
      </c>
      <c r="S1662" s="11">
        <f>Enduser_Plan_Deliverytime-Order_Create_Time</f>
        <v>5.965277778</v>
      </c>
      <c r="T1662" s="11">
        <f>Enduser_Deliverytime-HubVN_Pickup_Time</f>
        <v>0.1673611111</v>
      </c>
      <c r="U1662" s="12">
        <f>HubVN_Receiving_Time-HubCN_Pickup_Time</f>
        <v>3.504166667</v>
      </c>
      <c r="V1662" s="12">
        <f>Plan_HubVN_Receiving_Time-Plan_HubCN_Pickup_Time</f>
        <v>2.002083333</v>
      </c>
      <c r="W1662" s="4" t="s">
        <v>93</v>
      </c>
      <c r="X1662" s="13" t="str">
        <f>IF(LEFT(Khu_Vực,4)="Quận","Quận","Huyện")</f>
        <v>Quận</v>
      </c>
      <c r="Y1662" s="13" t="str">
        <f>IFS(Grossweight&lt;=1,"A",AND(1&lt;Grossweight,Grossweight&lt;=2),"B",AND(2&lt;Grossweight,Grossweight&lt;=3),"C",AND(3&lt;Grossweight,Grossweight&lt;=4),"D",Grossweight&gt;=4,"E")</f>
        <v>C</v>
      </c>
      <c r="Z166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60000</v>
      </c>
      <c r="AA1662"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66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30000</v>
      </c>
      <c r="AC1662" s="14">
        <f>IF(Carrier_2="ECLogistics",0.167,IF(Carrier_2="LogExpress",0.139,0.104))</f>
        <v>0.167</v>
      </c>
    </row>
    <row r="1663" ht="15.75" customHeight="1">
      <c r="A1663" s="15" t="s">
        <v>4702</v>
      </c>
      <c r="B1663" s="15" t="s">
        <v>732</v>
      </c>
      <c r="C1663" s="15">
        <v>130430.0</v>
      </c>
      <c r="D1663" s="15" t="str">
        <f>HubVN_ID</f>
        <v>LECVNTL</v>
      </c>
      <c r="E1663" s="15">
        <v>3.0</v>
      </c>
      <c r="F1663" s="15">
        <v>2.8</v>
      </c>
      <c r="G1663" s="16" t="s">
        <v>4703</v>
      </c>
      <c r="H1663" s="15" t="s">
        <v>32</v>
      </c>
      <c r="I1663" s="17">
        <v>242500.0</v>
      </c>
      <c r="J1663" s="18">
        <v>44647.705555555556</v>
      </c>
      <c r="K1663" s="19">
        <v>44652.37777777778</v>
      </c>
      <c r="L1663" s="18">
        <v>44653.472916666666</v>
      </c>
      <c r="M1663" s="15"/>
      <c r="N1663" s="21" t="s">
        <v>33</v>
      </c>
      <c r="O1663" s="15">
        <v>0.0</v>
      </c>
      <c r="P1663" s="15" t="s">
        <v>40</v>
      </c>
      <c r="Q1663" s="22">
        <v>3.0</v>
      </c>
      <c r="R1663" s="23">
        <f>Enduser_Deliverytime-Order_Create_Time</f>
        <v>5.767361111</v>
      </c>
      <c r="S1663" s="23">
        <f>Enduser_Plan_Deliverytime-Order_Create_Time</f>
        <v>4.672222222</v>
      </c>
      <c r="T1663" s="23">
        <f>Enduser_Deliverytime-HubVN_Pickup_Time</f>
        <v>0.1208333333</v>
      </c>
      <c r="U1663" s="24">
        <f>HubVN_Receiving_Time-HubCN_Pickup_Time</f>
        <v>3.00625</v>
      </c>
      <c r="V1663" s="24">
        <f>Plan_HubVN_Receiving_Time-Plan_HubCN_Pickup_Time</f>
        <v>2.004861111</v>
      </c>
      <c r="W1663" s="15" t="s">
        <v>49</v>
      </c>
      <c r="X1663" s="25" t="str">
        <f>IF(LEFT(Khu_Vực,4)="Quận","Quận","Huyện")</f>
        <v>Quận</v>
      </c>
      <c r="Y1663" s="25" t="str">
        <f>IFS(Grossweight&lt;=1,"A",AND(1&lt;Grossweight,Grossweight&lt;=2),"B",AND(2&lt;Grossweight,Grossweight&lt;=3),"C",AND(3&lt;Grossweight,Grossweight&lt;=4),"D",Grossweight&gt;=4,"E")</f>
        <v>C</v>
      </c>
      <c r="Z166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56000</v>
      </c>
      <c r="AA166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66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28000</v>
      </c>
      <c r="AC1663" s="26">
        <f>IF(Carrier_2="ECLogistics",0.167,IF(Carrier_2="LogExpress",0.139,0.104))</f>
        <v>0.167</v>
      </c>
    </row>
    <row r="1664" ht="15.75" customHeight="1">
      <c r="A1664" s="4" t="s">
        <v>4704</v>
      </c>
      <c r="B1664" s="4" t="s">
        <v>4705</v>
      </c>
      <c r="C1664" s="4">
        <v>130399.0</v>
      </c>
      <c r="D1664" s="4" t="str">
        <f>HubVN_ID</f>
        <v>LECVNLB</v>
      </c>
      <c r="E1664" s="4">
        <v>5.0</v>
      </c>
      <c r="F1664" s="4">
        <v>2.0</v>
      </c>
      <c r="G1664" s="5" t="s">
        <v>4706</v>
      </c>
      <c r="H1664" s="4" t="s">
        <v>32</v>
      </c>
      <c r="I1664" s="6">
        <v>179000.0</v>
      </c>
      <c r="J1664" s="7">
        <v>44646.60833333333</v>
      </c>
      <c r="K1664" s="8">
        <v>44651.399305555555</v>
      </c>
      <c r="L1664" s="7">
        <v>44652.53958333333</v>
      </c>
      <c r="M1664" s="4"/>
      <c r="N1664" s="9" t="s">
        <v>33</v>
      </c>
      <c r="O1664" s="4">
        <v>0.0</v>
      </c>
      <c r="P1664" s="4" t="s">
        <v>34</v>
      </c>
      <c r="Q1664" s="10">
        <v>3.0</v>
      </c>
      <c r="R1664" s="11">
        <f>Enduser_Deliverytime-Order_Create_Time</f>
        <v>5.93125</v>
      </c>
      <c r="S1664" s="11">
        <f>Enduser_Plan_Deliverytime-Order_Create_Time</f>
        <v>4.790972222</v>
      </c>
      <c r="T1664" s="11">
        <f>Enduser_Deliverytime-HubVN_Pickup_Time</f>
        <v>0.1652777778</v>
      </c>
      <c r="U1664" s="12">
        <f>HubVN_Receiving_Time-HubCN_Pickup_Time</f>
        <v>5.004861111</v>
      </c>
      <c r="V1664" s="12">
        <f>Plan_HubVN_Receiving_Time-Plan_HubCN_Pickup_Time</f>
        <v>1.504861111</v>
      </c>
      <c r="W1664" s="4" t="s">
        <v>124</v>
      </c>
      <c r="X1664" s="13" t="str">
        <f>IF(LEFT(Khu_Vực,4)="Quận","Quận","Huyện")</f>
        <v>Quận</v>
      </c>
      <c r="Y1664" s="13" t="str">
        <f>IFS(Grossweight&lt;=1,"A",AND(1&lt;Grossweight,Grossweight&lt;=2),"B",AND(2&lt;Grossweight,Grossweight&lt;=3),"C",AND(3&lt;Grossweight,Grossweight&lt;=4),"D",Grossweight&gt;=4,"E")</f>
        <v>B</v>
      </c>
      <c r="Z166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20000</v>
      </c>
      <c r="AA1664"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66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22000</v>
      </c>
      <c r="AC1664" s="14">
        <f>IF(Carrier_2="ECLogistics",0.167,IF(Carrier_2="LogExpress",0.139,0.104))</f>
        <v>0.104</v>
      </c>
    </row>
    <row r="1665" ht="15.75" customHeight="1">
      <c r="A1665" s="15" t="s">
        <v>4707</v>
      </c>
      <c r="B1665" s="15" t="s">
        <v>2143</v>
      </c>
      <c r="C1665" s="15">
        <v>130449.0</v>
      </c>
      <c r="D1665" s="15" t="str">
        <f>HubVN_ID</f>
        <v>LECVNTL</v>
      </c>
      <c r="E1665" s="15">
        <v>1.0</v>
      </c>
      <c r="F1665" s="15">
        <v>1.6</v>
      </c>
      <c r="G1665" s="16" t="s">
        <v>4708</v>
      </c>
      <c r="H1665" s="15" t="s">
        <v>32</v>
      </c>
      <c r="I1665" s="17">
        <v>29900.0</v>
      </c>
      <c r="J1665" s="18">
        <v>44648.72777777778</v>
      </c>
      <c r="K1665" s="19">
        <v>44652.65555555555</v>
      </c>
      <c r="L1665" s="18">
        <v>44660.49097222222</v>
      </c>
      <c r="M1665" s="15"/>
      <c r="N1665" s="21" t="s">
        <v>33</v>
      </c>
      <c r="O1665" s="15">
        <v>0.0</v>
      </c>
      <c r="P1665" s="15" t="s">
        <v>40</v>
      </c>
      <c r="Q1665" s="22">
        <v>4.0</v>
      </c>
      <c r="R1665" s="23">
        <f>Enduser_Deliverytime-Order_Create_Time</f>
        <v>11.76319444</v>
      </c>
      <c r="S1665" s="23">
        <f>Enduser_Plan_Deliverytime-Order_Create_Time</f>
        <v>3.927777778</v>
      </c>
      <c r="T1665" s="23">
        <f>Enduser_Deliverytime-HubVN_Pickup_Time</f>
        <v>0.1222222222</v>
      </c>
      <c r="U1665" s="24">
        <f>HubVN_Receiving_Time-HubCN_Pickup_Time</f>
        <v>10.00416667</v>
      </c>
      <c r="V1665" s="24">
        <f>Plan_HubVN_Receiving_Time-Plan_HubCN_Pickup_Time</f>
        <v>2.002083333</v>
      </c>
      <c r="W1665" s="15" t="s">
        <v>41</v>
      </c>
      <c r="X1665" s="25" t="str">
        <f>IF(LEFT(Khu_Vực,4)="Quận","Quận","Huyện")</f>
        <v>Huyện</v>
      </c>
      <c r="Y1665" s="25" t="str">
        <f>IFS(Grossweight&lt;=1,"A",AND(1&lt;Grossweight,Grossweight&lt;=2),"B",AND(2&lt;Grossweight,Grossweight&lt;=3),"C",AND(3&lt;Grossweight,Grossweight&lt;=4),"D",Grossweight&gt;=4,"E")</f>
        <v>B</v>
      </c>
      <c r="Z166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40000</v>
      </c>
      <c r="AA166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66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16000</v>
      </c>
      <c r="AC1665" s="26">
        <f>IF(Carrier_2="ECLogistics",0.167,IF(Carrier_2="LogExpress",0.139,0.104))</f>
        <v>0.167</v>
      </c>
    </row>
    <row r="1666" ht="15.75" customHeight="1">
      <c r="A1666" s="4" t="s">
        <v>4709</v>
      </c>
      <c r="B1666" s="4" t="s">
        <v>4710</v>
      </c>
      <c r="C1666" s="4">
        <v>130042.0</v>
      </c>
      <c r="D1666" s="4" t="str">
        <f>HubVN_ID</f>
        <v>LECVNLB</v>
      </c>
      <c r="E1666" s="4">
        <v>5.0</v>
      </c>
      <c r="F1666" s="4">
        <v>0.1</v>
      </c>
      <c r="G1666" s="5" t="s">
        <v>4711</v>
      </c>
      <c r="H1666" s="4" t="s">
        <v>53</v>
      </c>
      <c r="I1666" s="6">
        <v>0.0</v>
      </c>
      <c r="J1666" s="7">
        <v>44649.333333333336</v>
      </c>
      <c r="K1666" s="8">
        <v>44655.396527777775</v>
      </c>
      <c r="L1666" s="7">
        <v>44655.74444444444</v>
      </c>
      <c r="M1666" s="4"/>
      <c r="N1666" s="9" t="s">
        <v>33</v>
      </c>
      <c r="O1666" s="4">
        <v>0.0</v>
      </c>
      <c r="P1666" s="4" t="s">
        <v>64</v>
      </c>
      <c r="Q1666" s="10">
        <v>2.0</v>
      </c>
      <c r="R1666" s="11">
        <f>Enduser_Deliverytime-Order_Create_Time</f>
        <v>6.411111111</v>
      </c>
      <c r="S1666" s="11">
        <f>Enduser_Plan_Deliverytime-Order_Create_Time</f>
        <v>6.063194444</v>
      </c>
      <c r="T1666" s="11">
        <f>Enduser_Deliverytime-HubVN_Pickup_Time</f>
        <v>0.1201388889</v>
      </c>
      <c r="U1666" s="12">
        <f>HubVN_Receiving_Time-HubCN_Pickup_Time</f>
        <v>2.50625</v>
      </c>
      <c r="V1666" s="12">
        <f>Plan_HubVN_Receiving_Time-Plan_HubCN_Pickup_Time</f>
        <v>3.004861111</v>
      </c>
      <c r="W1666" s="4" t="s">
        <v>57</v>
      </c>
      <c r="X1666" s="13" t="str">
        <f>IF(LEFT(Khu_Vực,4)="Quận","Quận","Huyện")</f>
        <v>Quận</v>
      </c>
      <c r="Y1666" s="13" t="str">
        <f>IFS(Grossweight&lt;=1,"A",AND(1&lt;Grossweight,Grossweight&lt;=2),"B",AND(2&lt;Grossweight,Grossweight&lt;=3),"C",AND(3&lt;Grossweight,Grossweight&lt;=4),"D",Grossweight&gt;=4,"E")</f>
        <v>A</v>
      </c>
      <c r="Z166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1100</v>
      </c>
      <c r="AA1666"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66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v>
      </c>
      <c r="AC1666" s="14">
        <f>IF(Carrier_2="ECLogistics",0.167,IF(Carrier_2="LogExpress",0.139,0.104))</f>
        <v>0.139</v>
      </c>
    </row>
    <row r="1667" ht="15.75" customHeight="1">
      <c r="A1667" s="15" t="s">
        <v>4712</v>
      </c>
      <c r="B1667" s="15" t="s">
        <v>4713</v>
      </c>
      <c r="C1667" s="15">
        <v>130025.0</v>
      </c>
      <c r="D1667" s="15" t="str">
        <f>HubVN_ID</f>
        <v>LECVNLB</v>
      </c>
      <c r="E1667" s="15">
        <v>5.0</v>
      </c>
      <c r="F1667" s="15">
        <v>2.7</v>
      </c>
      <c r="G1667" s="16" t="s">
        <v>4714</v>
      </c>
      <c r="H1667" s="15" t="s">
        <v>32</v>
      </c>
      <c r="I1667" s="17">
        <v>149786.0</v>
      </c>
      <c r="J1667" s="18">
        <v>44647.72708333333</v>
      </c>
      <c r="K1667" s="19">
        <v>44654.415972222225</v>
      </c>
      <c r="L1667" s="18">
        <v>44655.49513888889</v>
      </c>
      <c r="M1667" s="15"/>
      <c r="N1667" s="21" t="s">
        <v>33</v>
      </c>
      <c r="O1667" s="15">
        <v>0.0</v>
      </c>
      <c r="P1667" s="15" t="s">
        <v>40</v>
      </c>
      <c r="Q1667" s="22">
        <v>1.0</v>
      </c>
      <c r="R1667" s="23">
        <f>Enduser_Deliverytime-Order_Create_Time</f>
        <v>7.768055556</v>
      </c>
      <c r="S1667" s="23">
        <f>Enduser_Plan_Deliverytime-Order_Create_Time</f>
        <v>6.688888889</v>
      </c>
      <c r="T1667" s="23">
        <f>Enduser_Deliverytime-HubVN_Pickup_Time</f>
        <v>0.1027777778</v>
      </c>
      <c r="U1667" s="24">
        <f>HubVN_Receiving_Time-HubCN_Pickup_Time</f>
        <v>3.002777778</v>
      </c>
      <c r="V1667" s="24">
        <f>Plan_HubVN_Receiving_Time-Plan_HubCN_Pickup_Time</f>
        <v>1.504166667</v>
      </c>
      <c r="W1667" s="15" t="s">
        <v>120</v>
      </c>
      <c r="X1667" s="25" t="str">
        <f>IF(LEFT(Khu_Vực,4)="Quận","Quận","Huyện")</f>
        <v>Quận</v>
      </c>
      <c r="Y1667" s="25" t="str">
        <f>IFS(Grossweight&lt;=1,"A",AND(1&lt;Grossweight,Grossweight&lt;=2),"B",AND(2&lt;Grossweight,Grossweight&lt;=3),"C",AND(3&lt;Grossweight,Grossweight&lt;=4),"D",Grossweight&gt;=4,"E")</f>
        <v>C</v>
      </c>
      <c r="Z166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54000</v>
      </c>
      <c r="AA1667"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66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27000</v>
      </c>
      <c r="AC1667" s="26">
        <f>IF(Carrier_2="ECLogistics",0.167,IF(Carrier_2="LogExpress",0.139,0.104))</f>
        <v>0.167</v>
      </c>
    </row>
    <row r="1668" ht="15.75" customHeight="1">
      <c r="A1668" s="4" t="s">
        <v>4715</v>
      </c>
      <c r="B1668" s="4" t="s">
        <v>4716</v>
      </c>
      <c r="C1668" s="4">
        <v>130340.0</v>
      </c>
      <c r="D1668" s="4" t="str">
        <f>HubVN_ID</f>
        <v>LECVNLB</v>
      </c>
      <c r="E1668" s="4">
        <v>4.0</v>
      </c>
      <c r="F1668" s="4">
        <v>1.6</v>
      </c>
      <c r="G1668" s="5" t="s">
        <v>4717</v>
      </c>
      <c r="H1668" s="4" t="s">
        <v>32</v>
      </c>
      <c r="I1668" s="6">
        <v>24000.0</v>
      </c>
      <c r="J1668" s="7">
        <v>44646.552083333336</v>
      </c>
      <c r="K1668" s="8">
        <v>44651.43125</v>
      </c>
      <c r="L1668" s="7">
        <v>44652.424305555556</v>
      </c>
      <c r="M1668" s="28">
        <v>44652.35486111111</v>
      </c>
      <c r="N1668" s="9" t="s">
        <v>39</v>
      </c>
      <c r="O1668" s="4">
        <v>0.0</v>
      </c>
      <c r="P1668" s="4" t="s">
        <v>64</v>
      </c>
      <c r="Q1668" s="10">
        <v>3.0</v>
      </c>
      <c r="R1668" s="11">
        <f>Enduser_Deliverytime-Order_Create_Time</f>
        <v>5.872222222</v>
      </c>
      <c r="S1668" s="11">
        <f>Enduser_Plan_Deliverytime-Order_Create_Time</f>
        <v>4.879166667</v>
      </c>
      <c r="T1668" s="11">
        <f>Enduser_Deliverytime-HubVN_Pickup_Time</f>
        <v>0.07986111111</v>
      </c>
      <c r="U1668" s="12">
        <f>HubVN_Receiving_Time-HubCN_Pickup_Time</f>
        <v>5.000694444</v>
      </c>
      <c r="V1668" s="12">
        <f>Plan_HubVN_Receiving_Time-Plan_HubCN_Pickup_Time</f>
        <v>3.005555556</v>
      </c>
      <c r="W1668" s="4" t="s">
        <v>124</v>
      </c>
      <c r="X1668" s="13" t="str">
        <f>IF(LEFT(Khu_Vực,4)="Quận","Quận","Huyện")</f>
        <v>Quận</v>
      </c>
      <c r="Y1668" s="13" t="str">
        <f>IFS(Grossweight&lt;=1,"A",AND(1&lt;Grossweight,Grossweight&lt;=2),"B",AND(2&lt;Grossweight,Grossweight&lt;=3),"C",AND(3&lt;Grossweight,Grossweight&lt;=4),"D",Grossweight&gt;=4,"E")</f>
        <v>B</v>
      </c>
      <c r="Z166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17600</v>
      </c>
      <c r="AA1668"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66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17600</v>
      </c>
      <c r="AC1668" s="14">
        <f>IF(Carrier_2="ECLogistics",0.167,IF(Carrier_2="LogExpress",0.139,0.104))</f>
        <v>0.104</v>
      </c>
    </row>
    <row r="1669" ht="15.75" customHeight="1">
      <c r="A1669" s="15" t="s">
        <v>4718</v>
      </c>
      <c r="B1669" s="15" t="s">
        <v>4719</v>
      </c>
      <c r="C1669" s="15">
        <v>130430.0</v>
      </c>
      <c r="D1669" s="15" t="str">
        <f>HubVN_ID</f>
        <v>LECVNTL</v>
      </c>
      <c r="E1669" s="15">
        <v>3.0</v>
      </c>
      <c r="F1669" s="15">
        <v>1.3</v>
      </c>
      <c r="G1669" s="16" t="s">
        <v>4720</v>
      </c>
      <c r="H1669" s="15" t="s">
        <v>32</v>
      </c>
      <c r="I1669" s="17">
        <v>92500.0</v>
      </c>
      <c r="J1669" s="18">
        <v>44649.19583333333</v>
      </c>
      <c r="K1669" s="19">
        <v>44653.63958333333</v>
      </c>
      <c r="L1669" s="18">
        <v>44654.41527777778</v>
      </c>
      <c r="M1669" s="15"/>
      <c r="N1669" s="21" t="s">
        <v>33</v>
      </c>
      <c r="O1669" s="15">
        <v>0.0</v>
      </c>
      <c r="P1669" s="15" t="s">
        <v>64</v>
      </c>
      <c r="Q1669" s="22">
        <v>3.0</v>
      </c>
      <c r="R1669" s="23">
        <f>Enduser_Deliverytime-Order_Create_Time</f>
        <v>5.219444444</v>
      </c>
      <c r="S1669" s="23">
        <f>Enduser_Plan_Deliverytime-Order_Create_Time</f>
        <v>4.44375</v>
      </c>
      <c r="T1669" s="23">
        <f>Enduser_Deliverytime-HubVN_Pickup_Time</f>
        <v>0.03541666667</v>
      </c>
      <c r="U1669" s="24">
        <f>HubVN_Receiving_Time-HubCN_Pickup_Time</f>
        <v>4.00625</v>
      </c>
      <c r="V1669" s="24">
        <f>Plan_HubVN_Receiving_Time-Plan_HubCN_Pickup_Time</f>
        <v>3.003472222</v>
      </c>
      <c r="W1669" s="15" t="s">
        <v>41</v>
      </c>
      <c r="X1669" s="25" t="str">
        <f>IF(LEFT(Khu_Vực,4)="Quận","Quận","Huyện")</f>
        <v>Huyện</v>
      </c>
      <c r="Y1669" s="25" t="str">
        <f>IFS(Grossweight&lt;=1,"A",AND(1&lt;Grossweight,Grossweight&lt;=2),"B",AND(2&lt;Grossweight,Grossweight&lt;=3),"C",AND(3&lt;Grossweight,Grossweight&lt;=4),"D",Grossweight&gt;=4,"E")</f>
        <v>B</v>
      </c>
      <c r="Z166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14300</v>
      </c>
      <c r="AA166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66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13000</v>
      </c>
      <c r="AC1669" s="26">
        <f>IF(Carrier_2="ECLogistics",0.167,IF(Carrier_2="LogExpress",0.139,0.104))</f>
        <v>0.167</v>
      </c>
    </row>
    <row r="1670" ht="15.75" customHeight="1">
      <c r="A1670" s="4" t="s">
        <v>4721</v>
      </c>
      <c r="B1670" s="4" t="s">
        <v>4722</v>
      </c>
      <c r="C1670" s="4">
        <v>130411.0</v>
      </c>
      <c r="D1670" s="4" t="str">
        <f>HubVN_ID</f>
        <v>LECVNHĐ</v>
      </c>
      <c r="E1670" s="4">
        <v>3.0</v>
      </c>
      <c r="F1670" s="4">
        <v>2.4</v>
      </c>
      <c r="G1670" s="5" t="s">
        <v>4723</v>
      </c>
      <c r="H1670" s="4" t="s">
        <v>32</v>
      </c>
      <c r="I1670" s="6">
        <v>117000.0</v>
      </c>
      <c r="J1670" s="7">
        <v>44649.17013888889</v>
      </c>
      <c r="K1670" s="8">
        <v>44653.441666666666</v>
      </c>
      <c r="L1670" s="7">
        <v>44654.62222222222</v>
      </c>
      <c r="M1670" s="4"/>
      <c r="N1670" s="9" t="s">
        <v>33</v>
      </c>
      <c r="O1670" s="4">
        <v>0.0</v>
      </c>
      <c r="P1670" s="4" t="s">
        <v>34</v>
      </c>
      <c r="Q1670" s="10">
        <v>3.0</v>
      </c>
      <c r="R1670" s="11">
        <f>Enduser_Deliverytime-Order_Create_Time</f>
        <v>5.452083333</v>
      </c>
      <c r="S1670" s="11">
        <f>Enduser_Plan_Deliverytime-Order_Create_Time</f>
        <v>4.271527778</v>
      </c>
      <c r="T1670" s="11">
        <f>Enduser_Deliverytime-HubVN_Pickup_Time</f>
        <v>0.2048611111</v>
      </c>
      <c r="U1670" s="12">
        <f>HubVN_Receiving_Time-HubCN_Pickup_Time</f>
        <v>4.001388889</v>
      </c>
      <c r="V1670" s="12">
        <f>Plan_HubVN_Receiving_Time-Plan_HubCN_Pickup_Time</f>
        <v>3.004861111</v>
      </c>
      <c r="W1670" s="4" t="s">
        <v>45</v>
      </c>
      <c r="X1670" s="13" t="str">
        <f>IF(LEFT(Khu_Vực,4)="Quận","Quận","Huyện")</f>
        <v>Quận</v>
      </c>
      <c r="Y1670" s="13" t="str">
        <f>IFS(Grossweight&lt;=1,"A",AND(1&lt;Grossweight,Grossweight&lt;=2),"B",AND(2&lt;Grossweight,Grossweight&lt;=3),"C",AND(3&lt;Grossweight,Grossweight&lt;=4),"D",Grossweight&gt;=4,"E")</f>
        <v>C</v>
      </c>
      <c r="Z167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24000</v>
      </c>
      <c r="AA167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67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24000</v>
      </c>
      <c r="AC1670" s="14">
        <f>IF(Carrier_2="ECLogistics",0.167,IF(Carrier_2="LogExpress",0.139,0.104))</f>
        <v>0.167</v>
      </c>
    </row>
    <row r="1671" ht="15.75" customHeight="1">
      <c r="A1671" s="15" t="s">
        <v>4724</v>
      </c>
      <c r="B1671" s="15" t="s">
        <v>4725</v>
      </c>
      <c r="C1671" s="15">
        <v>130373.0</v>
      </c>
      <c r="D1671" s="15" t="str">
        <f>HubVN_ID</f>
        <v>LECVNLB</v>
      </c>
      <c r="E1671" s="15">
        <v>3.0</v>
      </c>
      <c r="F1671" s="15">
        <v>1.3</v>
      </c>
      <c r="G1671" s="16" t="s">
        <v>4726</v>
      </c>
      <c r="H1671" s="15" t="s">
        <v>32</v>
      </c>
      <c r="I1671" s="17">
        <v>254420.0</v>
      </c>
      <c r="J1671" s="18">
        <v>44647.72777777778</v>
      </c>
      <c r="K1671" s="19">
        <v>44653.75208333333</v>
      </c>
      <c r="L1671" s="18">
        <v>44654.48125</v>
      </c>
      <c r="M1671" s="15"/>
      <c r="N1671" s="21" t="s">
        <v>33</v>
      </c>
      <c r="O1671" s="15">
        <v>0.0</v>
      </c>
      <c r="P1671" s="15" t="s">
        <v>40</v>
      </c>
      <c r="Q1671" s="22">
        <v>2.0</v>
      </c>
      <c r="R1671" s="23">
        <f>Enduser_Deliverytime-Order_Create_Time</f>
        <v>6.753472222</v>
      </c>
      <c r="S1671" s="23">
        <f>Enduser_Plan_Deliverytime-Order_Create_Time</f>
        <v>6.024305556</v>
      </c>
      <c r="T1671" s="23">
        <f>Enduser_Deliverytime-HubVN_Pickup_Time</f>
        <v>0.1208333333</v>
      </c>
      <c r="U1671" s="24">
        <f>HubVN_Receiving_Time-HubCN_Pickup_Time</f>
        <v>4.004166667</v>
      </c>
      <c r="V1671" s="24">
        <f>Plan_HubVN_Receiving_Time-Plan_HubCN_Pickup_Time</f>
        <v>1.500694444</v>
      </c>
      <c r="W1671" s="15" t="s">
        <v>679</v>
      </c>
      <c r="X1671" s="25" t="str">
        <f>IF(LEFT(Khu_Vực,4)="Quận","Quận","Huyện")</f>
        <v>Huyện</v>
      </c>
      <c r="Y1671" s="25" t="str">
        <f>IFS(Grossweight&lt;=1,"A",AND(1&lt;Grossweight,Grossweight&lt;=2),"B",AND(2&lt;Grossweight,Grossweight&lt;=3),"C",AND(3&lt;Grossweight,Grossweight&lt;=4),"D",Grossweight&gt;=4,"E")</f>
        <v>B</v>
      </c>
      <c r="Z167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32500</v>
      </c>
      <c r="AA167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67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13000</v>
      </c>
      <c r="AC1671" s="26">
        <f>IF(Carrier_2="ECLogistics",0.167,IF(Carrier_2="LogExpress",0.139,0.104))</f>
        <v>0.167</v>
      </c>
    </row>
    <row r="1672" ht="15.75" customHeight="1">
      <c r="A1672" s="4" t="s">
        <v>4727</v>
      </c>
      <c r="B1672" s="4" t="s">
        <v>3858</v>
      </c>
      <c r="C1672" s="4">
        <v>130206.0</v>
      </c>
      <c r="D1672" s="4" t="str">
        <f>HubVN_ID</f>
        <v>LECVNLB</v>
      </c>
      <c r="E1672" s="4">
        <v>5.0</v>
      </c>
      <c r="F1672" s="4">
        <v>2.8</v>
      </c>
      <c r="G1672" s="5" t="s">
        <v>4728</v>
      </c>
      <c r="H1672" s="4" t="s">
        <v>32</v>
      </c>
      <c r="I1672" s="6">
        <v>8000.0</v>
      </c>
      <c r="J1672" s="7">
        <v>44650.32847222222</v>
      </c>
      <c r="K1672" s="8">
        <v>44655.714583333334</v>
      </c>
      <c r="L1672" s="7">
        <v>44655.802777777775</v>
      </c>
      <c r="M1672" s="4"/>
      <c r="N1672" s="9" t="s">
        <v>33</v>
      </c>
      <c r="O1672" s="4">
        <v>0.0</v>
      </c>
      <c r="P1672" s="4" t="s">
        <v>40</v>
      </c>
      <c r="Q1672" s="10">
        <v>3.0</v>
      </c>
      <c r="R1672" s="11">
        <f>Enduser_Deliverytime-Order_Create_Time</f>
        <v>5.474305556</v>
      </c>
      <c r="S1672" s="11">
        <f>Enduser_Plan_Deliverytime-Order_Create_Time</f>
        <v>5.386111111</v>
      </c>
      <c r="T1672" s="11">
        <f>Enduser_Deliverytime-HubVN_Pickup_Time</f>
        <v>0.1694444444</v>
      </c>
      <c r="U1672" s="12">
        <f>HubVN_Receiving_Time-HubCN_Pickup_Time</f>
        <v>3.000694444</v>
      </c>
      <c r="V1672" s="12">
        <f>Plan_HubVN_Receiving_Time-Plan_HubCN_Pickup_Time</f>
        <v>3.004166667</v>
      </c>
      <c r="W1672" s="4" t="s">
        <v>787</v>
      </c>
      <c r="X1672" s="13" t="str">
        <f>IF(LEFT(Khu_Vực,4)="Quận","Quận","Huyện")</f>
        <v>Huyện</v>
      </c>
      <c r="Y1672" s="13" t="str">
        <f>IFS(Grossweight&lt;=1,"A",AND(1&lt;Grossweight,Grossweight&lt;=2),"B",AND(2&lt;Grossweight,Grossweight&lt;=3),"C",AND(3&lt;Grossweight,Grossweight&lt;=4),"D",Grossweight&gt;=4,"E")</f>
        <v>C</v>
      </c>
      <c r="Z167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70000</v>
      </c>
      <c r="AA1672"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67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28000</v>
      </c>
      <c r="AC1672" s="14">
        <f>IF(Carrier_2="ECLogistics",0.167,IF(Carrier_2="LogExpress",0.139,0.104))</f>
        <v>0.167</v>
      </c>
    </row>
    <row r="1673" ht="15.75" customHeight="1">
      <c r="A1673" s="15" t="s">
        <v>4729</v>
      </c>
      <c r="B1673" s="15" t="s">
        <v>4730</v>
      </c>
      <c r="C1673" s="15">
        <v>130397.0</v>
      </c>
      <c r="D1673" s="15" t="str">
        <f>HubVN_ID</f>
        <v>LECVNLB</v>
      </c>
      <c r="E1673" s="15">
        <v>5.0</v>
      </c>
      <c r="F1673" s="15">
        <v>3.9</v>
      </c>
      <c r="G1673" s="16" t="s">
        <v>4731</v>
      </c>
      <c r="H1673" s="15" t="s">
        <v>32</v>
      </c>
      <c r="I1673" s="17">
        <v>2000.0</v>
      </c>
      <c r="J1673" s="18">
        <v>44647.259722222225</v>
      </c>
      <c r="K1673" s="19">
        <v>44652.6625</v>
      </c>
      <c r="L1673" s="18">
        <v>44653.436111111114</v>
      </c>
      <c r="M1673" s="15"/>
      <c r="N1673" s="21" t="s">
        <v>33</v>
      </c>
      <c r="O1673" s="15">
        <v>0.0</v>
      </c>
      <c r="P1673" s="15" t="s">
        <v>64</v>
      </c>
      <c r="Q1673" s="22">
        <v>2.0</v>
      </c>
      <c r="R1673" s="23">
        <f>Enduser_Deliverytime-Order_Create_Time</f>
        <v>6.176388889</v>
      </c>
      <c r="S1673" s="23">
        <f>Enduser_Plan_Deliverytime-Order_Create_Time</f>
        <v>5.402777778</v>
      </c>
      <c r="T1673" s="23">
        <f>Enduser_Deliverytime-HubVN_Pickup_Time</f>
        <v>0.07708333334</v>
      </c>
      <c r="U1673" s="24">
        <f>HubVN_Receiving_Time-HubCN_Pickup_Time</f>
        <v>3.005555556</v>
      </c>
      <c r="V1673" s="24">
        <f>Plan_HubVN_Receiving_Time-Plan_HubCN_Pickup_Time</f>
        <v>3.001388889</v>
      </c>
      <c r="W1673" s="15" t="s">
        <v>124</v>
      </c>
      <c r="X1673" s="25" t="str">
        <f>IF(LEFT(Khu_Vực,4)="Quận","Quận","Huyện")</f>
        <v>Quận</v>
      </c>
      <c r="Y1673" s="25" t="str">
        <f>IFS(Grossweight&lt;=1,"A",AND(1&lt;Grossweight,Grossweight&lt;=2),"B",AND(2&lt;Grossweight,Grossweight&lt;=3),"C",AND(3&lt;Grossweight,Grossweight&lt;=4),"D",Grossweight&gt;=4,"E")</f>
        <v>D</v>
      </c>
      <c r="Z167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69400</v>
      </c>
      <c r="AA167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67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39000</v>
      </c>
      <c r="AC1673" s="26">
        <f>IF(Carrier_2="ECLogistics",0.167,IF(Carrier_2="LogExpress",0.139,0.104))</f>
        <v>0.167</v>
      </c>
    </row>
    <row r="1674" ht="15.75" customHeight="1">
      <c r="A1674" s="4" t="s">
        <v>4732</v>
      </c>
      <c r="B1674" s="4" t="s">
        <v>4733</v>
      </c>
      <c r="C1674" s="4">
        <v>130043.0</v>
      </c>
      <c r="D1674" s="4" t="str">
        <f>HubVN_ID</f>
        <v>LECVNHĐ</v>
      </c>
      <c r="E1674" s="4">
        <v>3.0</v>
      </c>
      <c r="F1674" s="4">
        <v>4.0</v>
      </c>
      <c r="G1674" s="5" t="s">
        <v>4734</v>
      </c>
      <c r="H1674" s="4" t="s">
        <v>32</v>
      </c>
      <c r="I1674" s="6">
        <v>7000.0</v>
      </c>
      <c r="J1674" s="7">
        <v>44645.84861111111</v>
      </c>
      <c r="K1674" s="8">
        <v>44651.69236111111</v>
      </c>
      <c r="L1674" s="7">
        <v>44652.85833333333</v>
      </c>
      <c r="M1674" s="4"/>
      <c r="N1674" s="9" t="s">
        <v>33</v>
      </c>
      <c r="O1674" s="4">
        <v>0.0</v>
      </c>
      <c r="P1674" s="4" t="s">
        <v>34</v>
      </c>
      <c r="Q1674" s="10">
        <v>1.0</v>
      </c>
      <c r="R1674" s="11">
        <f>Enduser_Deliverytime-Order_Create_Time</f>
        <v>7.009722222</v>
      </c>
      <c r="S1674" s="11">
        <f>Enduser_Plan_Deliverytime-Order_Create_Time</f>
        <v>5.84375</v>
      </c>
      <c r="T1674" s="11">
        <f>Enduser_Deliverytime-HubVN_Pickup_Time</f>
        <v>0.2444444444</v>
      </c>
      <c r="U1674" s="12">
        <f>HubVN_Receiving_Time-HubCN_Pickup_Time</f>
        <v>2.502777778</v>
      </c>
      <c r="V1674" s="12">
        <f>Plan_HubVN_Receiving_Time-Plan_HubCN_Pickup_Time</f>
        <v>1.500694444</v>
      </c>
      <c r="W1674" s="4" t="s">
        <v>45</v>
      </c>
      <c r="X1674" s="13" t="str">
        <f>IF(LEFT(Khu_Vực,4)="Quận","Quận","Huyện")</f>
        <v>Quận</v>
      </c>
      <c r="Y1674" s="13" t="str">
        <f>IFS(Grossweight&lt;=1,"A",AND(1&lt;Grossweight,Grossweight&lt;=2),"B",AND(2&lt;Grossweight,Grossweight&lt;=3),"C",AND(3&lt;Grossweight,Grossweight&lt;=4),"D",Grossweight&gt;=4,"E")</f>
        <v>D</v>
      </c>
      <c r="Z167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40000</v>
      </c>
      <c r="AA167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67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40000</v>
      </c>
      <c r="AC1674" s="14">
        <f>IF(Carrier_2="ECLogistics",0.167,IF(Carrier_2="LogExpress",0.139,0.104))</f>
        <v>0.167</v>
      </c>
    </row>
    <row r="1675" ht="15.75" customHeight="1">
      <c r="A1675" s="15" t="s">
        <v>4735</v>
      </c>
      <c r="B1675" s="15" t="s">
        <v>4736</v>
      </c>
      <c r="C1675" s="15">
        <v>130345.0</v>
      </c>
      <c r="D1675" s="15" t="str">
        <f>HubVN_ID</f>
        <v>LECVNLB</v>
      </c>
      <c r="E1675" s="15">
        <v>4.0</v>
      </c>
      <c r="F1675" s="15">
        <v>3.9</v>
      </c>
      <c r="G1675" s="16" t="s">
        <v>4737</v>
      </c>
      <c r="H1675" s="15" t="s">
        <v>53</v>
      </c>
      <c r="I1675" s="17">
        <v>0.0</v>
      </c>
      <c r="J1675" s="18">
        <v>44648.782638888886</v>
      </c>
      <c r="K1675" s="19">
        <v>44655.396527777775</v>
      </c>
      <c r="L1675" s="18">
        <v>44655.75069444445</v>
      </c>
      <c r="M1675" s="15"/>
      <c r="N1675" s="21" t="s">
        <v>33</v>
      </c>
      <c r="O1675" s="15">
        <v>0.0</v>
      </c>
      <c r="P1675" s="15" t="s">
        <v>40</v>
      </c>
      <c r="Q1675" s="22">
        <v>2.0</v>
      </c>
      <c r="R1675" s="23">
        <f>Enduser_Deliverytime-Order_Create_Time</f>
        <v>6.968055556</v>
      </c>
      <c r="S1675" s="23">
        <f>Enduser_Plan_Deliverytime-Order_Create_Time</f>
        <v>6.613888889</v>
      </c>
      <c r="T1675" s="23">
        <f>Enduser_Deliverytime-HubVN_Pickup_Time</f>
        <v>0.1458333333</v>
      </c>
      <c r="U1675" s="24">
        <f>HubVN_Receiving_Time-HubCN_Pickup_Time</f>
        <v>3.004861111</v>
      </c>
      <c r="V1675" s="24">
        <f>Plan_HubVN_Receiving_Time-Plan_HubCN_Pickup_Time</f>
        <v>3.003472222</v>
      </c>
      <c r="W1675" s="15" t="s">
        <v>57</v>
      </c>
      <c r="X1675" s="25" t="str">
        <f>IF(LEFT(Khu_Vực,4)="Quận","Quận","Huyện")</f>
        <v>Quận</v>
      </c>
      <c r="Y1675" s="25" t="str">
        <f>IFS(Grossweight&lt;=1,"A",AND(1&lt;Grossweight,Grossweight&lt;=2),"B",AND(2&lt;Grossweight,Grossweight&lt;=3),"C",AND(3&lt;Grossweight,Grossweight&lt;=4),"D",Grossweight&gt;=4,"E")</f>
        <v>D</v>
      </c>
      <c r="Z167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62250</v>
      </c>
      <c r="AA167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67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39000</v>
      </c>
      <c r="AC1675" s="26">
        <f>IF(Carrier_2="ECLogistics",0.167,IF(Carrier_2="LogExpress",0.139,0.104))</f>
        <v>0.167</v>
      </c>
    </row>
    <row r="1676" ht="15.75" customHeight="1">
      <c r="A1676" s="4" t="s">
        <v>4738</v>
      </c>
      <c r="B1676" s="4" t="s">
        <v>2326</v>
      </c>
      <c r="C1676" s="4">
        <v>130432.0</v>
      </c>
      <c r="D1676" s="4" t="str">
        <f>HubVN_ID</f>
        <v>LECVNLB</v>
      </c>
      <c r="E1676" s="4">
        <v>2.0</v>
      </c>
      <c r="F1676" s="4">
        <v>4.0</v>
      </c>
      <c r="G1676" s="5" t="s">
        <v>4739</v>
      </c>
      <c r="H1676" s="4" t="s">
        <v>32</v>
      </c>
      <c r="I1676" s="6">
        <v>100900.0</v>
      </c>
      <c r="J1676" s="7">
        <v>44648.89097222222</v>
      </c>
      <c r="K1676" s="8">
        <v>44653.756944444445</v>
      </c>
      <c r="L1676" s="7">
        <v>44653.720138888886</v>
      </c>
      <c r="M1676" s="4"/>
      <c r="N1676" s="9" t="s">
        <v>33</v>
      </c>
      <c r="O1676" s="4">
        <v>0.0</v>
      </c>
      <c r="P1676" s="4" t="s">
        <v>34</v>
      </c>
      <c r="Q1676" s="10">
        <v>3.0</v>
      </c>
      <c r="R1676" s="11">
        <f>Enduser_Deliverytime-Order_Create_Time</f>
        <v>4.829166667</v>
      </c>
      <c r="S1676" s="11">
        <f>Enduser_Plan_Deliverytime-Order_Create_Time</f>
        <v>4.865972222</v>
      </c>
      <c r="T1676" s="11">
        <f>Enduser_Deliverytime-HubVN_Pickup_Time</f>
        <v>0.08194444444</v>
      </c>
      <c r="U1676" s="12">
        <f>HubVN_Receiving_Time-HubCN_Pickup_Time</f>
        <v>4.003472222</v>
      </c>
      <c r="V1676" s="12">
        <f>Plan_HubVN_Receiving_Time-Plan_HubCN_Pickup_Time</f>
        <v>2.005555556</v>
      </c>
      <c r="W1676" s="4" t="s">
        <v>679</v>
      </c>
      <c r="X1676" s="13" t="str">
        <f>IF(LEFT(Khu_Vực,4)="Quận","Quận","Huyện")</f>
        <v>Huyện</v>
      </c>
      <c r="Y1676" s="13" t="str">
        <f>IFS(Grossweight&lt;=1,"A",AND(1&lt;Grossweight,Grossweight&lt;=2),"B",AND(2&lt;Grossweight,Grossweight&lt;=3),"C",AND(3&lt;Grossweight,Grossweight&lt;=4),"D",Grossweight&gt;=4,"E")</f>
        <v>D</v>
      </c>
      <c r="Z167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40000</v>
      </c>
      <c r="AA167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67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40000</v>
      </c>
      <c r="AC1676" s="14">
        <f>IF(Carrier_2="ECLogistics",0.167,IF(Carrier_2="LogExpress",0.139,0.104))</f>
        <v>0.167</v>
      </c>
    </row>
    <row r="1677" ht="15.75" customHeight="1">
      <c r="A1677" s="15" t="s">
        <v>4740</v>
      </c>
      <c r="B1677" s="15" t="s">
        <v>4741</v>
      </c>
      <c r="C1677" s="15">
        <v>130453.0</v>
      </c>
      <c r="D1677" s="15" t="str">
        <f>HubVN_ID</f>
        <v>LECVNLB</v>
      </c>
      <c r="E1677" s="15">
        <v>4.0</v>
      </c>
      <c r="F1677" s="15">
        <v>1.2</v>
      </c>
      <c r="G1677" s="16" t="s">
        <v>4742</v>
      </c>
      <c r="H1677" s="15" t="s">
        <v>32</v>
      </c>
      <c r="I1677" s="17">
        <v>11000.0</v>
      </c>
      <c r="J1677" s="18">
        <v>44648.86597222222</v>
      </c>
      <c r="K1677" s="19">
        <v>44653.436111111114</v>
      </c>
      <c r="L1677" s="18">
        <v>44653.728472222225</v>
      </c>
      <c r="M1677" s="15"/>
      <c r="N1677" s="21" t="s">
        <v>33</v>
      </c>
      <c r="O1677" s="15">
        <v>0.0</v>
      </c>
      <c r="P1677" s="15" t="s">
        <v>34</v>
      </c>
      <c r="Q1677" s="22">
        <v>3.0</v>
      </c>
      <c r="R1677" s="23">
        <f>Enduser_Deliverytime-Order_Create_Time</f>
        <v>4.8625</v>
      </c>
      <c r="S1677" s="23">
        <f>Enduser_Plan_Deliverytime-Order_Create_Time</f>
        <v>4.570138889</v>
      </c>
      <c r="T1677" s="23">
        <f>Enduser_Deliverytime-HubVN_Pickup_Time</f>
        <v>0.07777777778</v>
      </c>
      <c r="U1677" s="24">
        <f>HubVN_Receiving_Time-HubCN_Pickup_Time</f>
        <v>4.004861111</v>
      </c>
      <c r="V1677" s="24">
        <f>Plan_HubVN_Receiving_Time-Plan_HubCN_Pickup_Time</f>
        <v>3.504861111</v>
      </c>
      <c r="W1677" s="15" t="s">
        <v>97</v>
      </c>
      <c r="X1677" s="25" t="str">
        <f>IF(LEFT(Khu_Vực,4)="Quận","Quận","Huyện")</f>
        <v>Quận</v>
      </c>
      <c r="Y1677" s="25" t="str">
        <f>IFS(Grossweight&lt;=1,"A",AND(1&lt;Grossweight,Grossweight&lt;=2),"B",AND(2&lt;Grossweight,Grossweight&lt;=3),"C",AND(3&lt;Grossweight,Grossweight&lt;=4),"D",Grossweight&gt;=4,"E")</f>
        <v>B</v>
      </c>
      <c r="Z167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12000</v>
      </c>
      <c r="AA1677"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67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13200</v>
      </c>
      <c r="AC1677" s="26">
        <f>IF(Carrier_2="ECLogistics",0.167,IF(Carrier_2="LogExpress",0.139,0.104))</f>
        <v>0.104</v>
      </c>
    </row>
    <row r="1678" ht="15.75" customHeight="1">
      <c r="A1678" s="4" t="s">
        <v>4743</v>
      </c>
      <c r="B1678" s="4" t="s">
        <v>868</v>
      </c>
      <c r="C1678" s="4">
        <v>130163.0</v>
      </c>
      <c r="D1678" s="4" t="str">
        <f>HubVN_ID</f>
        <v>LECVNTL</v>
      </c>
      <c r="E1678" s="4">
        <v>5.0</v>
      </c>
      <c r="F1678" s="4">
        <v>3.9</v>
      </c>
      <c r="G1678" s="5" t="s">
        <v>4744</v>
      </c>
      <c r="H1678" s="4" t="s">
        <v>32</v>
      </c>
      <c r="I1678" s="6">
        <v>7100.0</v>
      </c>
      <c r="J1678" s="7">
        <v>44648.32013888889</v>
      </c>
      <c r="K1678" s="8">
        <v>44653.70625</v>
      </c>
      <c r="L1678" s="7">
        <v>44653.728472222225</v>
      </c>
      <c r="M1678" s="4"/>
      <c r="N1678" s="9" t="s">
        <v>33</v>
      </c>
      <c r="O1678" s="4">
        <v>0.0</v>
      </c>
      <c r="P1678" s="4" t="s">
        <v>34</v>
      </c>
      <c r="Q1678" s="10">
        <v>3.0</v>
      </c>
      <c r="R1678" s="11">
        <f>Enduser_Deliverytime-Order_Create_Time</f>
        <v>5.408333333</v>
      </c>
      <c r="S1678" s="11">
        <f>Enduser_Plan_Deliverytime-Order_Create_Time</f>
        <v>5.386111111</v>
      </c>
      <c r="T1678" s="11">
        <f>Enduser_Deliverytime-HubVN_Pickup_Time</f>
        <v>0.07777777778</v>
      </c>
      <c r="U1678" s="12">
        <f>HubVN_Receiving_Time-HubCN_Pickup_Time</f>
        <v>3.503472222</v>
      </c>
      <c r="V1678" s="12">
        <f>Plan_HubVN_Receiving_Time-Plan_HubCN_Pickup_Time</f>
        <v>3.004166667</v>
      </c>
      <c r="W1678" s="4" t="s">
        <v>622</v>
      </c>
      <c r="X1678" s="13" t="str">
        <f>IF(LEFT(Khu_Vực,4)="Quận","Quận","Huyện")</f>
        <v>Huyện</v>
      </c>
      <c r="Y1678" s="13" t="str">
        <f>IFS(Grossweight&lt;=1,"A",AND(1&lt;Grossweight,Grossweight&lt;=2),"B",AND(2&lt;Grossweight,Grossweight&lt;=3),"C",AND(3&lt;Grossweight,Grossweight&lt;=4),"D",Grossweight&gt;=4,"E")</f>
        <v>D</v>
      </c>
      <c r="Z167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39000</v>
      </c>
      <c r="AA167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67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39000</v>
      </c>
      <c r="AC1678" s="14">
        <f>IF(Carrier_2="ECLogistics",0.167,IF(Carrier_2="LogExpress",0.139,0.104))</f>
        <v>0.167</v>
      </c>
    </row>
    <row r="1679" ht="15.75" customHeight="1">
      <c r="A1679" s="15" t="s">
        <v>4745</v>
      </c>
      <c r="B1679" s="15" t="s">
        <v>4746</v>
      </c>
      <c r="C1679" s="15">
        <v>130391.0</v>
      </c>
      <c r="D1679" s="15" t="str">
        <f>HubVN_ID</f>
        <v>LECVNLB</v>
      </c>
      <c r="E1679" s="15">
        <v>2.0</v>
      </c>
      <c r="F1679" s="15">
        <v>3.0</v>
      </c>
      <c r="G1679" s="16" t="s">
        <v>4747</v>
      </c>
      <c r="H1679" s="15" t="s">
        <v>32</v>
      </c>
      <c r="I1679" s="17">
        <v>2500.0</v>
      </c>
      <c r="J1679" s="18">
        <v>44648.86111111111</v>
      </c>
      <c r="K1679" s="19">
        <v>44653.683333333334</v>
      </c>
      <c r="L1679" s="18">
        <v>44653.86736111111</v>
      </c>
      <c r="M1679" s="15"/>
      <c r="N1679" s="21" t="s">
        <v>33</v>
      </c>
      <c r="O1679" s="15">
        <v>0.0</v>
      </c>
      <c r="P1679" s="15" t="s">
        <v>34</v>
      </c>
      <c r="Q1679" s="22">
        <v>3.0</v>
      </c>
      <c r="R1679" s="23">
        <f>Enduser_Deliverytime-Order_Create_Time</f>
        <v>5.00625</v>
      </c>
      <c r="S1679" s="23">
        <f>Enduser_Plan_Deliverytime-Order_Create_Time</f>
        <v>4.822222222</v>
      </c>
      <c r="T1679" s="23">
        <f>Enduser_Deliverytime-HubVN_Pickup_Time</f>
        <v>0.2458333333</v>
      </c>
      <c r="U1679" s="24">
        <f>HubVN_Receiving_Time-HubCN_Pickup_Time</f>
        <v>4.005555556</v>
      </c>
      <c r="V1679" s="24">
        <f>Plan_HubVN_Receiving_Time-Plan_HubCN_Pickup_Time</f>
        <v>2.004861111</v>
      </c>
      <c r="W1679" s="15" t="s">
        <v>120</v>
      </c>
      <c r="X1679" s="25" t="str">
        <f>IF(LEFT(Khu_Vực,4)="Quận","Quận","Huyện")</f>
        <v>Quận</v>
      </c>
      <c r="Y1679" s="25" t="str">
        <f>IFS(Grossweight&lt;=1,"A",AND(1&lt;Grossweight,Grossweight&lt;=2),"B",AND(2&lt;Grossweight,Grossweight&lt;=3),"C",AND(3&lt;Grossweight,Grossweight&lt;=4),"D",Grossweight&gt;=4,"E")</f>
        <v>C</v>
      </c>
      <c r="Z167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30000</v>
      </c>
      <c r="AA167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67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30000</v>
      </c>
      <c r="AC1679" s="26">
        <f>IF(Carrier_2="ECLogistics",0.167,IF(Carrier_2="LogExpress",0.139,0.104))</f>
        <v>0.167</v>
      </c>
    </row>
    <row r="1680" ht="15.75" customHeight="1">
      <c r="A1680" s="4" t="s">
        <v>4748</v>
      </c>
      <c r="B1680" s="4" t="s">
        <v>4749</v>
      </c>
      <c r="C1680" s="4">
        <v>130197.0</v>
      </c>
      <c r="D1680" s="4" t="str">
        <f>HubVN_ID</f>
        <v>LECVNTL</v>
      </c>
      <c r="E1680" s="4">
        <v>3.0</v>
      </c>
      <c r="F1680" s="4">
        <v>3.0</v>
      </c>
      <c r="G1680" s="5" t="s">
        <v>4750</v>
      </c>
      <c r="H1680" s="4" t="s">
        <v>32</v>
      </c>
      <c r="I1680" s="6">
        <v>63440.0</v>
      </c>
      <c r="J1680" s="7">
        <v>44650.77222222222</v>
      </c>
      <c r="K1680" s="8">
        <v>44655.39236111111</v>
      </c>
      <c r="L1680" s="7">
        <v>44655.811111111114</v>
      </c>
      <c r="M1680" s="4"/>
      <c r="N1680" s="9" t="s">
        <v>33</v>
      </c>
      <c r="O1680" s="4">
        <v>0.0</v>
      </c>
      <c r="P1680" s="4" t="s">
        <v>40</v>
      </c>
      <c r="Q1680" s="10">
        <v>3.0</v>
      </c>
      <c r="R1680" s="11">
        <f>Enduser_Deliverytime-Order_Create_Time</f>
        <v>5.038888889</v>
      </c>
      <c r="S1680" s="11">
        <f>Enduser_Plan_Deliverytime-Order_Create_Time</f>
        <v>4.620138889</v>
      </c>
      <c r="T1680" s="11">
        <f>Enduser_Deliverytime-HubVN_Pickup_Time</f>
        <v>0.1722222222</v>
      </c>
      <c r="U1680" s="12">
        <f>HubVN_Receiving_Time-HubCN_Pickup_Time</f>
        <v>2.504861111</v>
      </c>
      <c r="V1680" s="12">
        <f>Plan_HubVN_Receiving_Time-Plan_HubCN_Pickup_Time</f>
        <v>1.503472222</v>
      </c>
      <c r="W1680" s="4" t="s">
        <v>49</v>
      </c>
      <c r="X1680" s="13" t="str">
        <f>IF(LEFT(Khu_Vực,4)="Quận","Quận","Huyện")</f>
        <v>Quận</v>
      </c>
      <c r="Y1680" s="13" t="str">
        <f>IFS(Grossweight&lt;=1,"A",AND(1&lt;Grossweight,Grossweight&lt;=2),"B",AND(2&lt;Grossweight,Grossweight&lt;=3),"C",AND(3&lt;Grossweight,Grossweight&lt;=4),"D",Grossweight&gt;=4,"E")</f>
        <v>C</v>
      </c>
      <c r="Z168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60000</v>
      </c>
      <c r="AA168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68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30000</v>
      </c>
      <c r="AC1680" s="14">
        <f>IF(Carrier_2="ECLogistics",0.167,IF(Carrier_2="LogExpress",0.139,0.104))</f>
        <v>0.167</v>
      </c>
    </row>
    <row r="1681" ht="15.75" customHeight="1">
      <c r="A1681" s="15" t="s">
        <v>4751</v>
      </c>
      <c r="B1681" s="15" t="s">
        <v>4752</v>
      </c>
      <c r="C1681" s="15">
        <v>130352.0</v>
      </c>
      <c r="D1681" s="15" t="str">
        <f>HubVN_ID</f>
        <v>LECVNLB</v>
      </c>
      <c r="E1681" s="15">
        <v>5.0</v>
      </c>
      <c r="F1681" s="15">
        <v>2.8</v>
      </c>
      <c r="G1681" s="16" t="s">
        <v>4753</v>
      </c>
      <c r="H1681" s="15" t="s">
        <v>32</v>
      </c>
      <c r="I1681" s="17">
        <v>96800.0</v>
      </c>
      <c r="J1681" s="18">
        <v>44648.36666666667</v>
      </c>
      <c r="K1681" s="19">
        <v>44655.46666666667</v>
      </c>
      <c r="L1681" s="18">
        <v>44655.81319444445</v>
      </c>
      <c r="M1681" s="15"/>
      <c r="N1681" s="21" t="s">
        <v>33</v>
      </c>
      <c r="O1681" s="15">
        <v>0.0</v>
      </c>
      <c r="P1681" s="15" t="s">
        <v>40</v>
      </c>
      <c r="Q1681" s="22">
        <v>1.0</v>
      </c>
      <c r="R1681" s="23">
        <f>Enduser_Deliverytime-Order_Create_Time</f>
        <v>7.446527778</v>
      </c>
      <c r="S1681" s="23">
        <f>Enduser_Plan_Deliverytime-Order_Create_Time</f>
        <v>7.1</v>
      </c>
      <c r="T1681" s="23">
        <f>Enduser_Deliverytime-HubVN_Pickup_Time</f>
        <v>0.1701388889</v>
      </c>
      <c r="U1681" s="24">
        <f>HubVN_Receiving_Time-HubCN_Pickup_Time</f>
        <v>3.000694444</v>
      </c>
      <c r="V1681" s="24">
        <f>Plan_HubVN_Receiving_Time-Plan_HubCN_Pickup_Time</f>
        <v>2.002083333</v>
      </c>
      <c r="W1681" s="15" t="s">
        <v>787</v>
      </c>
      <c r="X1681" s="25" t="str">
        <f>IF(LEFT(Khu_Vực,4)="Quận","Quận","Huyện")</f>
        <v>Huyện</v>
      </c>
      <c r="Y1681" s="25" t="str">
        <f>IFS(Grossweight&lt;=1,"A",AND(1&lt;Grossweight,Grossweight&lt;=2),"B",AND(2&lt;Grossweight,Grossweight&lt;=3),"C",AND(3&lt;Grossweight,Grossweight&lt;=4),"D",Grossweight&gt;=4,"E")</f>
        <v>C</v>
      </c>
      <c r="Z168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70000</v>
      </c>
      <c r="AA168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68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28000</v>
      </c>
      <c r="AC1681" s="26">
        <f>IF(Carrier_2="ECLogistics",0.167,IF(Carrier_2="LogExpress",0.139,0.104))</f>
        <v>0.167</v>
      </c>
    </row>
    <row r="1682" ht="15.75" customHeight="1">
      <c r="A1682" s="4" t="s">
        <v>4754</v>
      </c>
      <c r="B1682" s="4" t="s">
        <v>4755</v>
      </c>
      <c r="C1682" s="4">
        <v>130328.0</v>
      </c>
      <c r="D1682" s="4" t="str">
        <f>HubVN_ID</f>
        <v>LECVNLB</v>
      </c>
      <c r="E1682" s="4">
        <v>3.0</v>
      </c>
      <c r="F1682" s="4">
        <v>1.9</v>
      </c>
      <c r="G1682" s="5" t="s">
        <v>4756</v>
      </c>
      <c r="H1682" s="4" t="s">
        <v>32</v>
      </c>
      <c r="I1682" s="6">
        <v>168000.0</v>
      </c>
      <c r="J1682" s="7">
        <v>44646.634722222225</v>
      </c>
      <c r="K1682" s="8">
        <v>44654.427777777775</v>
      </c>
      <c r="L1682" s="7">
        <v>44654.74097222222</v>
      </c>
      <c r="M1682" s="4"/>
      <c r="N1682" s="9" t="s">
        <v>33</v>
      </c>
      <c r="O1682" s="4">
        <v>0.0</v>
      </c>
      <c r="P1682" s="4" t="s">
        <v>64</v>
      </c>
      <c r="Q1682" s="10">
        <v>1.0</v>
      </c>
      <c r="R1682" s="11">
        <f>Enduser_Deliverytime-Order_Create_Time</f>
        <v>8.10625</v>
      </c>
      <c r="S1682" s="11">
        <f>Enduser_Plan_Deliverytime-Order_Create_Time</f>
        <v>7.793055556</v>
      </c>
      <c r="T1682" s="11">
        <f>Enduser_Deliverytime-HubVN_Pickup_Time</f>
        <v>0.1208333333</v>
      </c>
      <c r="U1682" s="12">
        <f>HubVN_Receiving_Time-HubCN_Pickup_Time</f>
        <v>3.50625</v>
      </c>
      <c r="V1682" s="12">
        <f>Plan_HubVN_Receiving_Time-Plan_HubCN_Pickup_Time</f>
        <v>3.004166667</v>
      </c>
      <c r="W1682" s="4" t="s">
        <v>93</v>
      </c>
      <c r="X1682" s="13" t="str">
        <f>IF(LEFT(Khu_Vực,4)="Quận","Quận","Huyện")</f>
        <v>Quận</v>
      </c>
      <c r="Y1682" s="13" t="str">
        <f>IFS(Grossweight&lt;=1,"A",AND(1&lt;Grossweight,Grossweight&lt;=2),"B",AND(2&lt;Grossweight,Grossweight&lt;=3),"C",AND(3&lt;Grossweight,Grossweight&lt;=4),"D",Grossweight&gt;=4,"E")</f>
        <v>B</v>
      </c>
      <c r="Z168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20900</v>
      </c>
      <c r="AA1682"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68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20900</v>
      </c>
      <c r="AC1682" s="14">
        <f>IF(Carrier_2="ECLogistics",0.167,IF(Carrier_2="LogExpress",0.139,0.104))</f>
        <v>0.104</v>
      </c>
    </row>
    <row r="1683" ht="15.75" customHeight="1">
      <c r="A1683" s="15" t="s">
        <v>4757</v>
      </c>
      <c r="B1683" s="15" t="s">
        <v>4009</v>
      </c>
      <c r="C1683" s="15">
        <v>130020.0</v>
      </c>
      <c r="D1683" s="15" t="str">
        <f>HubVN_ID</f>
        <v>LECVNTL</v>
      </c>
      <c r="E1683" s="15">
        <v>2.0</v>
      </c>
      <c r="F1683" s="15">
        <v>2.9</v>
      </c>
      <c r="G1683" s="16" t="s">
        <v>4758</v>
      </c>
      <c r="H1683" s="15" t="s">
        <v>32</v>
      </c>
      <c r="I1683" s="17">
        <v>32200.0</v>
      </c>
      <c r="J1683" s="18">
        <v>44649.90416666667</v>
      </c>
      <c r="K1683" s="19">
        <v>44653.6625</v>
      </c>
      <c r="L1683" s="18">
        <v>44657.41458333333</v>
      </c>
      <c r="M1683" s="15"/>
      <c r="N1683" s="21" t="s">
        <v>33</v>
      </c>
      <c r="O1683" s="15">
        <v>0.0</v>
      </c>
      <c r="P1683" s="15" t="s">
        <v>64</v>
      </c>
      <c r="Q1683" s="22">
        <v>3.0</v>
      </c>
      <c r="R1683" s="23">
        <f>Enduser_Deliverytime-Order_Create_Time</f>
        <v>7.510416667</v>
      </c>
      <c r="S1683" s="23">
        <f>Enduser_Plan_Deliverytime-Order_Create_Time</f>
        <v>3.758333333</v>
      </c>
      <c r="T1683" s="23">
        <f>Enduser_Deliverytime-HubVN_Pickup_Time</f>
        <v>0.03819444445</v>
      </c>
      <c r="U1683" s="24">
        <f>HubVN_Receiving_Time-HubCN_Pickup_Time</f>
        <v>6.000694444</v>
      </c>
      <c r="V1683" s="24">
        <f>Plan_HubVN_Receiving_Time-Plan_HubCN_Pickup_Time</f>
        <v>2.005555556</v>
      </c>
      <c r="W1683" s="15" t="s">
        <v>41</v>
      </c>
      <c r="X1683" s="25" t="str">
        <f>IF(LEFT(Khu_Vực,4)="Quận","Quận","Huyện")</f>
        <v>Huyện</v>
      </c>
      <c r="Y1683" s="25" t="str">
        <f>IFS(Grossweight&lt;=1,"A",AND(1&lt;Grossweight,Grossweight&lt;=2),"B",AND(2&lt;Grossweight,Grossweight&lt;=3),"C",AND(3&lt;Grossweight,Grossweight&lt;=4),"D",Grossweight&gt;=4,"E")</f>
        <v>C</v>
      </c>
      <c r="Z168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63400</v>
      </c>
      <c r="AA168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68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29000</v>
      </c>
      <c r="AC1683" s="26">
        <f>IF(Carrier_2="ECLogistics",0.167,IF(Carrier_2="LogExpress",0.139,0.104))</f>
        <v>0.167</v>
      </c>
    </row>
    <row r="1684" ht="15.75" customHeight="1">
      <c r="A1684" s="4" t="s">
        <v>4759</v>
      </c>
      <c r="B1684" s="4" t="s">
        <v>3447</v>
      </c>
      <c r="C1684" s="4">
        <v>130388.0</v>
      </c>
      <c r="D1684" s="4" t="str">
        <f>HubVN_ID</f>
        <v>LECVNLB</v>
      </c>
      <c r="E1684" s="4">
        <v>1.0</v>
      </c>
      <c r="F1684" s="4">
        <v>1.1</v>
      </c>
      <c r="G1684" s="5" t="s">
        <v>4760</v>
      </c>
      <c r="H1684" s="4" t="s">
        <v>32</v>
      </c>
      <c r="I1684" s="6">
        <v>126000.0</v>
      </c>
      <c r="J1684" s="7">
        <v>44647.705555555556</v>
      </c>
      <c r="K1684" s="8">
        <v>44653.72986111111</v>
      </c>
      <c r="L1684" s="7">
        <v>44654.5875</v>
      </c>
      <c r="M1684" s="4"/>
      <c r="N1684" s="9" t="s">
        <v>33</v>
      </c>
      <c r="O1684" s="4">
        <v>0.0</v>
      </c>
      <c r="P1684" s="4" t="s">
        <v>34</v>
      </c>
      <c r="Q1684" s="10">
        <v>2.0</v>
      </c>
      <c r="R1684" s="11">
        <f>Enduser_Deliverytime-Order_Create_Time</f>
        <v>6.881944444</v>
      </c>
      <c r="S1684" s="11">
        <f>Enduser_Plan_Deliverytime-Order_Create_Time</f>
        <v>6.024305556</v>
      </c>
      <c r="T1684" s="11">
        <f>Enduser_Deliverytime-HubVN_Pickup_Time</f>
        <v>0.2027777778</v>
      </c>
      <c r="U1684" s="12">
        <f>HubVN_Receiving_Time-HubCN_Pickup_Time</f>
        <v>4.00625</v>
      </c>
      <c r="V1684" s="12">
        <f>Plan_HubVN_Receiving_Time-Plan_HubCN_Pickup_Time</f>
        <v>3.501388889</v>
      </c>
      <c r="W1684" s="4" t="s">
        <v>787</v>
      </c>
      <c r="X1684" s="13" t="str">
        <f>IF(LEFT(Khu_Vực,4)="Quận","Quận","Huyện")</f>
        <v>Huyện</v>
      </c>
      <c r="Y1684" s="13" t="str">
        <f>IFS(Grossweight&lt;=1,"A",AND(1&lt;Grossweight,Grossweight&lt;=2),"B",AND(2&lt;Grossweight,Grossweight&lt;=3),"C",AND(3&lt;Grossweight,Grossweight&lt;=4),"D",Grossweight&gt;=4,"E")</f>
        <v>B</v>
      </c>
      <c r="Z168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11000</v>
      </c>
      <c r="AA168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68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11000</v>
      </c>
      <c r="AC1684" s="14">
        <f>IF(Carrier_2="ECLogistics",0.167,IF(Carrier_2="LogExpress",0.139,0.104))</f>
        <v>0.167</v>
      </c>
    </row>
    <row r="1685" ht="15.75" customHeight="1">
      <c r="A1685" s="15" t="s">
        <v>4761</v>
      </c>
      <c r="B1685" s="15" t="s">
        <v>4762</v>
      </c>
      <c r="C1685" s="15">
        <v>130354.0</v>
      </c>
      <c r="D1685" s="15" t="str">
        <f>HubVN_ID</f>
        <v>LECVNLB</v>
      </c>
      <c r="E1685" s="15">
        <v>2.0</v>
      </c>
      <c r="F1685" s="15">
        <v>1.7</v>
      </c>
      <c r="G1685" s="16" t="s">
        <v>4763</v>
      </c>
      <c r="H1685" s="15" t="s">
        <v>32</v>
      </c>
      <c r="I1685" s="17">
        <v>109100.0</v>
      </c>
      <c r="J1685" s="18">
        <v>44648.58263888889</v>
      </c>
      <c r="K1685" s="19">
        <v>44654.427083333336</v>
      </c>
      <c r="L1685" s="18">
        <v>44657.433333333334</v>
      </c>
      <c r="M1685" s="15"/>
      <c r="N1685" s="21" t="s">
        <v>33</v>
      </c>
      <c r="O1685" s="15">
        <v>0.0</v>
      </c>
      <c r="P1685" s="15" t="s">
        <v>64</v>
      </c>
      <c r="Q1685" s="22">
        <v>4.0</v>
      </c>
      <c r="R1685" s="23">
        <f>Enduser_Deliverytime-Order_Create_Time</f>
        <v>8.850694444</v>
      </c>
      <c r="S1685" s="23">
        <f>Enduser_Plan_Deliverytime-Order_Create_Time</f>
        <v>5.844444444</v>
      </c>
      <c r="T1685" s="23">
        <f>Enduser_Deliverytime-HubVN_Pickup_Time</f>
        <v>0.07777777778</v>
      </c>
      <c r="U1685" s="24">
        <f>HubVN_Receiving_Time-HubCN_Pickup_Time</f>
        <v>7.001388889</v>
      </c>
      <c r="V1685" s="24">
        <f>Plan_HubVN_Receiving_Time-Plan_HubCN_Pickup_Time</f>
        <v>2.002777778</v>
      </c>
      <c r="W1685" s="15" t="s">
        <v>97</v>
      </c>
      <c r="X1685" s="25" t="str">
        <f>IF(LEFT(Khu_Vực,4)="Quận","Quận","Huyện")</f>
        <v>Quận</v>
      </c>
      <c r="Y1685" s="25" t="str">
        <f>IFS(Grossweight&lt;=1,"A",AND(1&lt;Grossweight,Grossweight&lt;=2),"B",AND(2&lt;Grossweight,Grossweight&lt;=3),"C",AND(3&lt;Grossweight,Grossweight&lt;=4),"D",Grossweight&gt;=4,"E")</f>
        <v>B</v>
      </c>
      <c r="Z168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18700</v>
      </c>
      <c r="AA1685"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68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18700</v>
      </c>
      <c r="AC1685" s="26">
        <f>IF(Carrier_2="ECLogistics",0.167,IF(Carrier_2="LogExpress",0.139,0.104))</f>
        <v>0.104</v>
      </c>
    </row>
    <row r="1686" ht="15.75" customHeight="1">
      <c r="A1686" s="4" t="s">
        <v>4764</v>
      </c>
      <c r="B1686" s="4" t="s">
        <v>2968</v>
      </c>
      <c r="C1686" s="4">
        <v>130349.0</v>
      </c>
      <c r="D1686" s="4" t="str">
        <f>HubVN_ID</f>
        <v>LECVNHĐ</v>
      </c>
      <c r="E1686" s="4">
        <v>1.0</v>
      </c>
      <c r="F1686" s="4">
        <v>1.2</v>
      </c>
      <c r="G1686" s="5" t="s">
        <v>4765</v>
      </c>
      <c r="H1686" s="4" t="s">
        <v>32</v>
      </c>
      <c r="I1686" s="6">
        <v>138600.0</v>
      </c>
      <c r="J1686" s="7">
        <v>44647.37222222222</v>
      </c>
      <c r="K1686" s="8">
        <v>44652.44513888889</v>
      </c>
      <c r="L1686" s="7">
        <v>44652.65416666667</v>
      </c>
      <c r="M1686" s="4"/>
      <c r="N1686" s="9" t="s">
        <v>33</v>
      </c>
      <c r="O1686" s="4">
        <v>0.0</v>
      </c>
      <c r="P1686" s="4" t="s">
        <v>40</v>
      </c>
      <c r="Q1686" s="10">
        <v>3.0</v>
      </c>
      <c r="R1686" s="11">
        <f>Enduser_Deliverytime-Order_Create_Time</f>
        <v>5.281944444</v>
      </c>
      <c r="S1686" s="11">
        <f>Enduser_Plan_Deliverytime-Order_Create_Time</f>
        <v>5.072916667</v>
      </c>
      <c r="T1686" s="11">
        <f>Enduser_Deliverytime-HubVN_Pickup_Time</f>
        <v>0.09166666667</v>
      </c>
      <c r="U1686" s="12">
        <f>HubVN_Receiving_Time-HubCN_Pickup_Time</f>
        <v>3.004861111</v>
      </c>
      <c r="V1686" s="12">
        <f>Plan_HubVN_Receiving_Time-Plan_HubCN_Pickup_Time</f>
        <v>1.505555556</v>
      </c>
      <c r="W1686" s="4" t="s">
        <v>45</v>
      </c>
      <c r="X1686" s="13" t="str">
        <f>IF(LEFT(Khu_Vực,4)="Quận","Quận","Huyện")</f>
        <v>Quận</v>
      </c>
      <c r="Y1686" s="13" t="str">
        <f>IFS(Grossweight&lt;=1,"A",AND(1&lt;Grossweight,Grossweight&lt;=2),"B",AND(2&lt;Grossweight,Grossweight&lt;=3),"C",AND(3&lt;Grossweight,Grossweight&lt;=4),"D",Grossweight&gt;=4,"E")</f>
        <v>B</v>
      </c>
      <c r="Z168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24000</v>
      </c>
      <c r="AA1686"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68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13200</v>
      </c>
      <c r="AC1686" s="14">
        <f>IF(Carrier_2="ECLogistics",0.167,IF(Carrier_2="LogExpress",0.139,0.104))</f>
        <v>0.104</v>
      </c>
    </row>
    <row r="1687" ht="15.75" customHeight="1">
      <c r="A1687" s="15" t="s">
        <v>4766</v>
      </c>
      <c r="B1687" s="15" t="s">
        <v>4767</v>
      </c>
      <c r="C1687" s="15">
        <v>130328.0</v>
      </c>
      <c r="D1687" s="15" t="str">
        <f>HubVN_ID</f>
        <v>LECVNTL</v>
      </c>
      <c r="E1687" s="15">
        <v>4.0</v>
      </c>
      <c r="F1687" s="15">
        <v>2.9</v>
      </c>
      <c r="G1687" s="16" t="s">
        <v>4768</v>
      </c>
      <c r="H1687" s="15" t="s">
        <v>53</v>
      </c>
      <c r="I1687" s="17">
        <v>0.0</v>
      </c>
      <c r="J1687" s="18">
        <v>44646.63402777778</v>
      </c>
      <c r="K1687" s="19">
        <v>44653.645833333336</v>
      </c>
      <c r="L1687" s="18">
        <v>44654.770833333336</v>
      </c>
      <c r="M1687" s="15"/>
      <c r="N1687" s="21" t="s">
        <v>33</v>
      </c>
      <c r="O1687" s="15">
        <v>0.0</v>
      </c>
      <c r="P1687" s="15" t="s">
        <v>40</v>
      </c>
      <c r="Q1687" s="22">
        <v>1.0</v>
      </c>
      <c r="R1687" s="23">
        <f>Enduser_Deliverytime-Order_Create_Time</f>
        <v>8.136805556</v>
      </c>
      <c r="S1687" s="23">
        <f>Enduser_Plan_Deliverytime-Order_Create_Time</f>
        <v>7.011805556</v>
      </c>
      <c r="T1687" s="23">
        <f>Enduser_Deliverytime-HubVN_Pickup_Time</f>
        <v>0.1465277778</v>
      </c>
      <c r="U1687" s="24">
        <f>HubVN_Receiving_Time-HubCN_Pickup_Time</f>
        <v>3.502777778</v>
      </c>
      <c r="V1687" s="24">
        <f>Plan_HubVN_Receiving_Time-Plan_HubCN_Pickup_Time</f>
        <v>3.50625</v>
      </c>
      <c r="W1687" s="15" t="s">
        <v>41</v>
      </c>
      <c r="X1687" s="25" t="str">
        <f>IF(LEFT(Khu_Vực,4)="Quận","Quận","Huyện")</f>
        <v>Huyện</v>
      </c>
      <c r="Y1687" s="25" t="str">
        <f>IFS(Grossweight&lt;=1,"A",AND(1&lt;Grossweight,Grossweight&lt;=2),"B",AND(2&lt;Grossweight,Grossweight&lt;=3),"C",AND(3&lt;Grossweight,Grossweight&lt;=4),"D",Grossweight&gt;=4,"E")</f>
        <v>C</v>
      </c>
      <c r="Z168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72500</v>
      </c>
      <c r="AA1687"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68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29000</v>
      </c>
      <c r="AC1687" s="26">
        <f>IF(Carrier_2="ECLogistics",0.167,IF(Carrier_2="LogExpress",0.139,0.104))</f>
        <v>0.167</v>
      </c>
    </row>
    <row r="1688" ht="15.75" customHeight="1">
      <c r="A1688" s="4" t="s">
        <v>4769</v>
      </c>
      <c r="B1688" s="4" t="s">
        <v>4770</v>
      </c>
      <c r="C1688" s="4">
        <v>130355.0</v>
      </c>
      <c r="D1688" s="4" t="str">
        <f>HubVN_ID</f>
        <v>LECVNLB</v>
      </c>
      <c r="E1688" s="4">
        <v>4.0</v>
      </c>
      <c r="F1688" s="4">
        <v>1.6</v>
      </c>
      <c r="G1688" s="5" t="s">
        <v>4771</v>
      </c>
      <c r="H1688" s="4" t="s">
        <v>32</v>
      </c>
      <c r="I1688" s="6">
        <v>147000.0</v>
      </c>
      <c r="J1688" s="7">
        <v>44647.330555555556</v>
      </c>
      <c r="K1688" s="8">
        <v>44652.402083333334</v>
      </c>
      <c r="L1688" s="7">
        <v>44652.63333333333</v>
      </c>
      <c r="M1688" s="4"/>
      <c r="N1688" s="9" t="s">
        <v>33</v>
      </c>
      <c r="O1688" s="4">
        <v>0.0</v>
      </c>
      <c r="P1688" s="4" t="s">
        <v>40</v>
      </c>
      <c r="Q1688" s="10">
        <v>3.0</v>
      </c>
      <c r="R1688" s="11">
        <f>Enduser_Deliverytime-Order_Create_Time</f>
        <v>5.302777778</v>
      </c>
      <c r="S1688" s="11">
        <f>Enduser_Plan_Deliverytime-Order_Create_Time</f>
        <v>5.071527778</v>
      </c>
      <c r="T1688" s="11">
        <f>Enduser_Deliverytime-HubVN_Pickup_Time</f>
        <v>0.08888888889</v>
      </c>
      <c r="U1688" s="12">
        <f>HubVN_Receiving_Time-HubCN_Pickup_Time</f>
        <v>3.00625</v>
      </c>
      <c r="V1688" s="12">
        <f>Plan_HubVN_Receiving_Time-Plan_HubCN_Pickup_Time</f>
        <v>2.005555556</v>
      </c>
      <c r="W1688" s="4" t="s">
        <v>93</v>
      </c>
      <c r="X1688" s="13" t="str">
        <f>IF(LEFT(Khu_Vực,4)="Quận","Quận","Huyện")</f>
        <v>Quận</v>
      </c>
      <c r="Y1688" s="13" t="str">
        <f>IFS(Grossweight&lt;=1,"A",AND(1&lt;Grossweight,Grossweight&lt;=2),"B",AND(2&lt;Grossweight,Grossweight&lt;=3),"C",AND(3&lt;Grossweight,Grossweight&lt;=4),"D",Grossweight&gt;=4,"E")</f>
        <v>B</v>
      </c>
      <c r="Z168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32000</v>
      </c>
      <c r="AA1688"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68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17600</v>
      </c>
      <c r="AC1688" s="14">
        <f>IF(Carrier_2="ECLogistics",0.167,IF(Carrier_2="LogExpress",0.139,0.104))</f>
        <v>0.104</v>
      </c>
    </row>
    <row r="1689" ht="15.75" customHeight="1">
      <c r="A1689" s="15" t="s">
        <v>4772</v>
      </c>
      <c r="B1689" s="15" t="s">
        <v>4773</v>
      </c>
      <c r="C1689" s="15">
        <v>130159.0</v>
      </c>
      <c r="D1689" s="15" t="str">
        <f>HubVN_ID</f>
        <v>LECVNLB</v>
      </c>
      <c r="E1689" s="15">
        <v>5.0</v>
      </c>
      <c r="F1689" s="15">
        <v>1.8</v>
      </c>
      <c r="G1689" s="16" t="s">
        <v>4774</v>
      </c>
      <c r="H1689" s="15" t="s">
        <v>32</v>
      </c>
      <c r="I1689" s="17">
        <v>29000.0</v>
      </c>
      <c r="J1689" s="18">
        <v>44649.26180555556</v>
      </c>
      <c r="K1689" s="19">
        <v>44654.665972222225</v>
      </c>
      <c r="L1689" s="18">
        <v>44655.70277777778</v>
      </c>
      <c r="M1689" s="15"/>
      <c r="N1689" s="21" t="s">
        <v>33</v>
      </c>
      <c r="O1689" s="15">
        <v>0.0</v>
      </c>
      <c r="P1689" s="15" t="s">
        <v>64</v>
      </c>
      <c r="Q1689" s="22">
        <v>2.0</v>
      </c>
      <c r="R1689" s="23">
        <f>Enduser_Deliverytime-Order_Create_Time</f>
        <v>6.440972222</v>
      </c>
      <c r="S1689" s="23">
        <f>Enduser_Plan_Deliverytime-Order_Create_Time</f>
        <v>5.404166667</v>
      </c>
      <c r="T1689" s="23">
        <f>Enduser_Deliverytime-HubVN_Pickup_Time</f>
        <v>0.07708333333</v>
      </c>
      <c r="U1689" s="24">
        <f>HubVN_Receiving_Time-HubCN_Pickup_Time</f>
        <v>2.503472222</v>
      </c>
      <c r="V1689" s="24">
        <f>Plan_HubVN_Receiving_Time-Plan_HubCN_Pickup_Time</f>
        <v>2.004861111</v>
      </c>
      <c r="W1689" s="15" t="s">
        <v>120</v>
      </c>
      <c r="X1689" s="25" t="str">
        <f>IF(LEFT(Khu_Vực,4)="Quận","Quận","Huyện")</f>
        <v>Quận</v>
      </c>
      <c r="Y1689" s="25" t="str">
        <f>IFS(Grossweight&lt;=1,"A",AND(1&lt;Grossweight,Grossweight&lt;=2),"B",AND(2&lt;Grossweight,Grossweight&lt;=3),"C",AND(3&lt;Grossweight,Grossweight&lt;=4),"D",Grossweight&gt;=4,"E")</f>
        <v>B</v>
      </c>
      <c r="Z168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19800</v>
      </c>
      <c r="AA1689"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68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19800</v>
      </c>
      <c r="AC1689" s="26">
        <f>IF(Carrier_2="ECLogistics",0.167,IF(Carrier_2="LogExpress",0.139,0.104))</f>
        <v>0.104</v>
      </c>
    </row>
    <row r="1690" ht="15.75" customHeight="1">
      <c r="A1690" s="4" t="s">
        <v>4775</v>
      </c>
      <c r="B1690" s="4" t="s">
        <v>4776</v>
      </c>
      <c r="C1690" s="4">
        <v>130348.0</v>
      </c>
      <c r="D1690" s="4" t="str">
        <f>HubVN_ID</f>
        <v>LECVNTL</v>
      </c>
      <c r="E1690" s="4">
        <v>1.0</v>
      </c>
      <c r="F1690" s="4">
        <v>1.0</v>
      </c>
      <c r="G1690" s="5" t="s">
        <v>4777</v>
      </c>
      <c r="H1690" s="4" t="s">
        <v>32</v>
      </c>
      <c r="I1690" s="6">
        <v>84150.0</v>
      </c>
      <c r="J1690" s="7">
        <v>44648.85902777778</v>
      </c>
      <c r="K1690" s="8">
        <v>44653.62569444445</v>
      </c>
      <c r="L1690" s="7">
        <v>44653.71319444444</v>
      </c>
      <c r="M1690" s="4"/>
      <c r="N1690" s="9" t="s">
        <v>33</v>
      </c>
      <c r="O1690" s="4">
        <v>0.0</v>
      </c>
      <c r="P1690" s="4" t="s">
        <v>64</v>
      </c>
      <c r="Q1690" s="10">
        <v>3.0</v>
      </c>
      <c r="R1690" s="11">
        <f>Enduser_Deliverytime-Order_Create_Time</f>
        <v>4.854166667</v>
      </c>
      <c r="S1690" s="11">
        <f>Enduser_Plan_Deliverytime-Order_Create_Time</f>
        <v>4.766666667</v>
      </c>
      <c r="T1690" s="11">
        <f>Enduser_Deliverytime-HubVN_Pickup_Time</f>
        <v>0.1208333333</v>
      </c>
      <c r="U1690" s="12">
        <f>HubVN_Receiving_Time-HubCN_Pickup_Time</f>
        <v>4.002083333</v>
      </c>
      <c r="V1690" s="12">
        <f>Plan_HubVN_Receiving_Time-Plan_HubCN_Pickup_Time</f>
        <v>1.50625</v>
      </c>
      <c r="W1690" s="4" t="s">
        <v>49</v>
      </c>
      <c r="X1690" s="13" t="str">
        <f>IF(LEFT(Khu_Vực,4)="Quận","Quận","Huyện")</f>
        <v>Quận</v>
      </c>
      <c r="Y1690" s="13" t="str">
        <f>IFS(Grossweight&lt;=1,"A",AND(1&lt;Grossweight,Grossweight&lt;=2),"B",AND(2&lt;Grossweight,Grossweight&lt;=3),"C",AND(3&lt;Grossweight,Grossweight&lt;=4),"D",Grossweight&gt;=4,"E")</f>
        <v>A</v>
      </c>
      <c r="Z169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11000</v>
      </c>
      <c r="AA1690"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69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1690" s="14">
        <f>IF(Carrier_2="ECLogistics",0.167,IF(Carrier_2="LogExpress",0.139,0.104))</f>
        <v>0.139</v>
      </c>
    </row>
    <row r="1691" ht="15.75" customHeight="1">
      <c r="A1691" s="15" t="s">
        <v>4778</v>
      </c>
      <c r="B1691" s="15" t="s">
        <v>4514</v>
      </c>
      <c r="C1691" s="15">
        <v>130100.0</v>
      </c>
      <c r="D1691" s="15" t="str">
        <f>HubVN_ID</f>
        <v>LECVNHĐ</v>
      </c>
      <c r="E1691" s="15">
        <v>4.0</v>
      </c>
      <c r="F1691" s="15">
        <v>2.9</v>
      </c>
      <c r="G1691" s="16" t="s">
        <v>4779</v>
      </c>
      <c r="H1691" s="15" t="s">
        <v>53</v>
      </c>
      <c r="I1691" s="17">
        <v>0.0</v>
      </c>
      <c r="J1691" s="18">
        <v>44647.881944444445</v>
      </c>
      <c r="K1691" s="19">
        <v>44652.700694444444</v>
      </c>
      <c r="L1691" s="18">
        <v>44653.589583333334</v>
      </c>
      <c r="M1691" s="15"/>
      <c r="N1691" s="21" t="s">
        <v>33</v>
      </c>
      <c r="O1691" s="15">
        <v>0.0</v>
      </c>
      <c r="P1691" s="15" t="s">
        <v>34</v>
      </c>
      <c r="Q1691" s="22">
        <v>3.0</v>
      </c>
      <c r="R1691" s="23">
        <f>Enduser_Deliverytime-Order_Create_Time</f>
        <v>5.707638889</v>
      </c>
      <c r="S1691" s="23">
        <f>Enduser_Plan_Deliverytime-Order_Create_Time</f>
        <v>4.81875</v>
      </c>
      <c r="T1691" s="23">
        <f>Enduser_Deliverytime-HubVN_Pickup_Time</f>
        <v>0.2020833333</v>
      </c>
      <c r="U1691" s="24">
        <f>HubVN_Receiving_Time-HubCN_Pickup_Time</f>
        <v>2.003472222</v>
      </c>
      <c r="V1691" s="24">
        <f>Plan_HubVN_Receiving_Time-Plan_HubCN_Pickup_Time</f>
        <v>3.50625</v>
      </c>
      <c r="W1691" s="15" t="s">
        <v>137</v>
      </c>
      <c r="X1691" s="25" t="str">
        <f>IF(LEFT(Khu_Vực,4)="Quận","Quận","Huyện")</f>
        <v>Quận</v>
      </c>
      <c r="Y1691" s="25" t="str">
        <f>IFS(Grossweight&lt;=1,"A",AND(1&lt;Grossweight,Grossweight&lt;=2),"B",AND(2&lt;Grossweight,Grossweight&lt;=3),"C",AND(3&lt;Grossweight,Grossweight&lt;=4),"D",Grossweight&gt;=4,"E")</f>
        <v>C</v>
      </c>
      <c r="Z169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29000</v>
      </c>
      <c r="AA169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69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29000</v>
      </c>
      <c r="AC1691" s="26">
        <f>IF(Carrier_2="ECLogistics",0.167,IF(Carrier_2="LogExpress",0.139,0.104))</f>
        <v>0.167</v>
      </c>
    </row>
    <row r="1692" ht="15.75" customHeight="1">
      <c r="A1692" s="4" t="s">
        <v>4780</v>
      </c>
      <c r="B1692" s="4" t="s">
        <v>4781</v>
      </c>
      <c r="C1692" s="4">
        <v>130401.0</v>
      </c>
      <c r="D1692" s="4" t="str">
        <f>HubVN_ID</f>
        <v>LECVNLB</v>
      </c>
      <c r="E1692" s="4">
        <v>2.0</v>
      </c>
      <c r="F1692" s="4">
        <v>2.7</v>
      </c>
      <c r="G1692" s="5" t="s">
        <v>4782</v>
      </c>
      <c r="H1692" s="4" t="s">
        <v>32</v>
      </c>
      <c r="I1692" s="6">
        <v>12000.0</v>
      </c>
      <c r="J1692" s="7">
        <v>44649.17291666667</v>
      </c>
      <c r="K1692" s="8">
        <v>44653.78125</v>
      </c>
      <c r="L1692" s="7">
        <v>44654.49375</v>
      </c>
      <c r="M1692" s="4"/>
      <c r="N1692" s="9" t="s">
        <v>33</v>
      </c>
      <c r="O1692" s="4">
        <v>0.0</v>
      </c>
      <c r="P1692" s="4" t="s">
        <v>40</v>
      </c>
      <c r="Q1692" s="10">
        <v>3.0</v>
      </c>
      <c r="R1692" s="11">
        <f>Enduser_Deliverytime-Order_Create_Time</f>
        <v>5.320833333</v>
      </c>
      <c r="S1692" s="11">
        <f>Enduser_Plan_Deliverytime-Order_Create_Time</f>
        <v>4.608333333</v>
      </c>
      <c r="T1692" s="11">
        <f>Enduser_Deliverytime-HubVN_Pickup_Time</f>
        <v>0.1006944444</v>
      </c>
      <c r="U1692" s="12">
        <f>HubVN_Receiving_Time-HubCN_Pickup_Time</f>
        <v>4.001388889</v>
      </c>
      <c r="V1692" s="12">
        <f>Plan_HubVN_Receiving_Time-Plan_HubCN_Pickup_Time</f>
        <v>3.000694444</v>
      </c>
      <c r="W1692" s="4" t="s">
        <v>679</v>
      </c>
      <c r="X1692" s="13" t="str">
        <f>IF(LEFT(Khu_Vực,4)="Quận","Quận","Huyện")</f>
        <v>Huyện</v>
      </c>
      <c r="Y1692" s="13" t="str">
        <f>IFS(Grossweight&lt;=1,"A",AND(1&lt;Grossweight,Grossweight&lt;=2),"B",AND(2&lt;Grossweight,Grossweight&lt;=3),"C",AND(3&lt;Grossweight,Grossweight&lt;=4),"D",Grossweight&gt;=4,"E")</f>
        <v>C</v>
      </c>
      <c r="Z169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67500</v>
      </c>
      <c r="AA1692"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69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27000</v>
      </c>
      <c r="AC1692" s="14">
        <f>IF(Carrier_2="ECLogistics",0.167,IF(Carrier_2="LogExpress",0.139,0.104))</f>
        <v>0.167</v>
      </c>
    </row>
    <row r="1693" ht="15.75" customHeight="1">
      <c r="A1693" s="15" t="s">
        <v>4783</v>
      </c>
      <c r="B1693" s="15" t="s">
        <v>4784</v>
      </c>
      <c r="C1693" s="15">
        <v>130160.0</v>
      </c>
      <c r="D1693" s="15" t="str">
        <f>HubVN_ID</f>
        <v>LECVNTL</v>
      </c>
      <c r="E1693" s="15">
        <v>4.0</v>
      </c>
      <c r="F1693" s="15">
        <v>0.1</v>
      </c>
      <c r="G1693" s="16" t="s">
        <v>4785</v>
      </c>
      <c r="H1693" s="15" t="s">
        <v>32</v>
      </c>
      <c r="I1693" s="17">
        <v>7000.0</v>
      </c>
      <c r="J1693" s="18">
        <v>44647.339583333334</v>
      </c>
      <c r="K1693" s="19">
        <v>44652.416666666664</v>
      </c>
      <c r="L1693" s="18">
        <v>44652.6625</v>
      </c>
      <c r="M1693" s="15"/>
      <c r="N1693" s="21" t="s">
        <v>33</v>
      </c>
      <c r="O1693" s="15">
        <v>0.0</v>
      </c>
      <c r="P1693" s="15" t="s">
        <v>40</v>
      </c>
      <c r="Q1693" s="22">
        <v>3.0</v>
      </c>
      <c r="R1693" s="23">
        <f>Enduser_Deliverytime-Order_Create_Time</f>
        <v>5.322916667</v>
      </c>
      <c r="S1693" s="23">
        <f>Enduser_Plan_Deliverytime-Order_Create_Time</f>
        <v>5.077083333</v>
      </c>
      <c r="T1693" s="23">
        <f>Enduser_Deliverytime-HubVN_Pickup_Time</f>
        <v>0.09166666667</v>
      </c>
      <c r="U1693" s="24">
        <f>HubVN_Receiving_Time-HubCN_Pickup_Time</f>
        <v>2.502777778</v>
      </c>
      <c r="V1693" s="24">
        <f>Plan_HubVN_Receiving_Time-Plan_HubCN_Pickup_Time</f>
        <v>1.503472222</v>
      </c>
      <c r="W1693" s="15" t="s">
        <v>622</v>
      </c>
      <c r="X1693" s="25" t="str">
        <f>IF(LEFT(Khu_Vực,4)="Quận","Quận","Huyện")</f>
        <v>Huyện</v>
      </c>
      <c r="Y1693" s="25" t="str">
        <f>IFS(Grossweight&lt;=1,"A",AND(1&lt;Grossweight,Grossweight&lt;=2),"B",AND(2&lt;Grossweight,Grossweight&lt;=3),"C",AND(3&lt;Grossweight,Grossweight&lt;=4),"D",Grossweight&gt;=4,"E")</f>
        <v>A</v>
      </c>
      <c r="Z169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2500</v>
      </c>
      <c r="AA169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69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800</v>
      </c>
      <c r="AC1693" s="26">
        <f>IF(Carrier_2="ECLogistics",0.167,IF(Carrier_2="LogExpress",0.139,0.104))</f>
        <v>0.167</v>
      </c>
    </row>
    <row r="1694" ht="15.75" customHeight="1">
      <c r="A1694" s="4" t="s">
        <v>4786</v>
      </c>
      <c r="B1694" s="4" t="s">
        <v>4787</v>
      </c>
      <c r="C1694" s="4">
        <v>130381.0</v>
      </c>
      <c r="D1694" s="4" t="str">
        <f>HubVN_ID</f>
        <v>LECVNHĐ</v>
      </c>
      <c r="E1694" s="4">
        <v>1.0</v>
      </c>
      <c r="F1694" s="4">
        <v>2.0</v>
      </c>
      <c r="G1694" s="5" t="s">
        <v>4788</v>
      </c>
      <c r="H1694" s="4" t="s">
        <v>32</v>
      </c>
      <c r="I1694" s="6">
        <v>108000.0</v>
      </c>
      <c r="J1694" s="7">
        <v>44645.82638888889</v>
      </c>
      <c r="K1694" s="8">
        <v>44652.66736111111</v>
      </c>
      <c r="L1694" s="7">
        <v>44652.64166666667</v>
      </c>
      <c r="M1694" s="4"/>
      <c r="N1694" s="9" t="s">
        <v>33</v>
      </c>
      <c r="O1694" s="4">
        <v>0.0</v>
      </c>
      <c r="P1694" s="4" t="s">
        <v>40</v>
      </c>
      <c r="Q1694" s="10">
        <v>2.0</v>
      </c>
      <c r="R1694" s="11">
        <f>Enduser_Deliverytime-Order_Create_Time</f>
        <v>6.815277778</v>
      </c>
      <c r="S1694" s="11">
        <f>Enduser_Plan_Deliverytime-Order_Create_Time</f>
        <v>6.840972222</v>
      </c>
      <c r="T1694" s="11">
        <f>Enduser_Deliverytime-HubVN_Pickup_Time</f>
        <v>0.09027777778</v>
      </c>
      <c r="U1694" s="12">
        <f>HubVN_Receiving_Time-HubCN_Pickup_Time</f>
        <v>3.002777778</v>
      </c>
      <c r="V1694" s="12">
        <f>Plan_HubVN_Receiving_Time-Plan_HubCN_Pickup_Time</f>
        <v>2.004861111</v>
      </c>
      <c r="W1694" s="4" t="s">
        <v>137</v>
      </c>
      <c r="X1694" s="13" t="str">
        <f>IF(LEFT(Khu_Vực,4)="Quận","Quận","Huyện")</f>
        <v>Quận</v>
      </c>
      <c r="Y1694" s="13" t="str">
        <f>IFS(Grossweight&lt;=1,"A",AND(1&lt;Grossweight,Grossweight&lt;=2),"B",AND(2&lt;Grossweight,Grossweight&lt;=3),"C",AND(3&lt;Grossweight,Grossweight&lt;=4),"D",Grossweight&gt;=4,"E")</f>
        <v>B</v>
      </c>
      <c r="Z169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40000</v>
      </c>
      <c r="AA1694"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69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22000</v>
      </c>
      <c r="AC1694" s="14">
        <f>IF(Carrier_2="ECLogistics",0.167,IF(Carrier_2="LogExpress",0.139,0.104))</f>
        <v>0.104</v>
      </c>
    </row>
    <row r="1695" ht="15.75" customHeight="1">
      <c r="A1695" s="15" t="s">
        <v>4789</v>
      </c>
      <c r="B1695" s="15" t="s">
        <v>4790</v>
      </c>
      <c r="C1695" s="15">
        <v>130322.0</v>
      </c>
      <c r="D1695" s="15" t="str">
        <f>HubVN_ID</f>
        <v>LECVNTL</v>
      </c>
      <c r="E1695" s="15">
        <v>2.0</v>
      </c>
      <c r="F1695" s="15">
        <v>3.7</v>
      </c>
      <c r="G1695" s="16" t="s">
        <v>4791</v>
      </c>
      <c r="H1695" s="15" t="s">
        <v>32</v>
      </c>
      <c r="I1695" s="17">
        <v>174500.0</v>
      </c>
      <c r="J1695" s="18">
        <v>44650.29791666667</v>
      </c>
      <c r="K1695" s="19">
        <v>44654.680555555555</v>
      </c>
      <c r="L1695" s="18">
        <v>44655.75833333333</v>
      </c>
      <c r="M1695" s="15"/>
      <c r="N1695" s="21" t="s">
        <v>33</v>
      </c>
      <c r="O1695" s="15">
        <v>0.0</v>
      </c>
      <c r="P1695" s="15" t="s">
        <v>40</v>
      </c>
      <c r="Q1695" s="22">
        <v>3.0</v>
      </c>
      <c r="R1695" s="23">
        <f>Enduser_Deliverytime-Order_Create_Time</f>
        <v>5.460416667</v>
      </c>
      <c r="S1695" s="23">
        <f>Enduser_Plan_Deliverytime-Order_Create_Time</f>
        <v>4.382638889</v>
      </c>
      <c r="T1695" s="23">
        <f>Enduser_Deliverytime-HubVN_Pickup_Time</f>
        <v>0.14375</v>
      </c>
      <c r="U1695" s="24">
        <f>HubVN_Receiving_Time-HubCN_Pickup_Time</f>
        <v>3.004861111</v>
      </c>
      <c r="V1695" s="24">
        <f>Plan_HubVN_Receiving_Time-Plan_HubCN_Pickup_Time</f>
        <v>3.501388889</v>
      </c>
      <c r="W1695" s="15" t="s">
        <v>622</v>
      </c>
      <c r="X1695" s="25" t="str">
        <f>IF(LEFT(Khu_Vực,4)="Quận","Quận","Huyện")</f>
        <v>Huyện</v>
      </c>
      <c r="Y1695" s="25" t="str">
        <f>IFS(Grossweight&lt;=1,"A",AND(1&lt;Grossweight,Grossweight&lt;=2),"B",AND(2&lt;Grossweight,Grossweight&lt;=3),"C",AND(3&lt;Grossweight,Grossweight&lt;=4),"D",Grossweight&gt;=4,"E")</f>
        <v>D</v>
      </c>
      <c r="Z169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80000</v>
      </c>
      <c r="AA169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69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37000</v>
      </c>
      <c r="AC1695" s="26">
        <f>IF(Carrier_2="ECLogistics",0.167,IF(Carrier_2="LogExpress",0.139,0.104))</f>
        <v>0.167</v>
      </c>
    </row>
    <row r="1696" ht="15.75" customHeight="1">
      <c r="A1696" s="4" t="s">
        <v>4792</v>
      </c>
      <c r="B1696" s="4" t="s">
        <v>4793</v>
      </c>
      <c r="C1696" s="4">
        <v>130025.0</v>
      </c>
      <c r="D1696" s="4" t="str">
        <f>HubVN_ID</f>
        <v>LECVNLB</v>
      </c>
      <c r="E1696" s="4">
        <v>5.0</v>
      </c>
      <c r="F1696" s="4">
        <v>3.4</v>
      </c>
      <c r="G1696" s="5" t="s">
        <v>4794</v>
      </c>
      <c r="H1696" s="4" t="s">
        <v>32</v>
      </c>
      <c r="I1696" s="6">
        <v>227000.0</v>
      </c>
      <c r="J1696" s="7">
        <v>44647.33541666667</v>
      </c>
      <c r="K1696" s="8">
        <v>44652.4125</v>
      </c>
      <c r="L1696" s="7">
        <v>44653.535416666666</v>
      </c>
      <c r="M1696" s="4"/>
      <c r="N1696" s="9" t="s">
        <v>33</v>
      </c>
      <c r="O1696" s="4">
        <v>0.0</v>
      </c>
      <c r="P1696" s="4" t="s">
        <v>34</v>
      </c>
      <c r="Q1696" s="10">
        <v>2.0</v>
      </c>
      <c r="R1696" s="11">
        <f>Enduser_Deliverytime-Order_Create_Time</f>
        <v>6.2</v>
      </c>
      <c r="S1696" s="11">
        <f>Enduser_Plan_Deliverytime-Order_Create_Time</f>
        <v>5.077083333</v>
      </c>
      <c r="T1696" s="11">
        <f>Enduser_Deliverytime-HubVN_Pickup_Time</f>
        <v>0.1625</v>
      </c>
      <c r="U1696" s="12">
        <f>HubVN_Receiving_Time-HubCN_Pickup_Time</f>
        <v>2.00625</v>
      </c>
      <c r="V1696" s="12">
        <f>Plan_HubVN_Receiving_Time-Plan_HubCN_Pickup_Time</f>
        <v>2.000694444</v>
      </c>
      <c r="W1696" s="4" t="s">
        <v>120</v>
      </c>
      <c r="X1696" s="13" t="str">
        <f>IF(LEFT(Khu_Vực,4)="Quận","Quận","Huyện")</f>
        <v>Quận</v>
      </c>
      <c r="Y1696" s="13" t="str">
        <f>IFS(Grossweight&lt;=1,"A",AND(1&lt;Grossweight,Grossweight&lt;=2),"B",AND(2&lt;Grossweight,Grossweight&lt;=3),"C",AND(3&lt;Grossweight,Grossweight&lt;=4),"D",Grossweight&gt;=4,"E")</f>
        <v>D</v>
      </c>
      <c r="Z169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34000</v>
      </c>
      <c r="AA169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69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34000</v>
      </c>
      <c r="AC1696" s="14">
        <f>IF(Carrier_2="ECLogistics",0.167,IF(Carrier_2="LogExpress",0.139,0.104))</f>
        <v>0.167</v>
      </c>
    </row>
    <row r="1697" ht="15.75" customHeight="1">
      <c r="A1697" s="15" t="s">
        <v>4795</v>
      </c>
      <c r="B1697" s="15" t="s">
        <v>4796</v>
      </c>
      <c r="C1697" s="15">
        <v>130074.0</v>
      </c>
      <c r="D1697" s="15" t="str">
        <f>HubVN_ID</f>
        <v>LECVNLB</v>
      </c>
      <c r="E1697" s="15">
        <v>3.0</v>
      </c>
      <c r="F1697" s="15">
        <v>1.3</v>
      </c>
      <c r="G1697" s="16" t="s">
        <v>4797</v>
      </c>
      <c r="H1697" s="15" t="s">
        <v>32</v>
      </c>
      <c r="I1697" s="17">
        <v>188000.0</v>
      </c>
      <c r="J1697" s="18">
        <v>44648.88958333333</v>
      </c>
      <c r="K1697" s="19">
        <v>44653.65625</v>
      </c>
      <c r="L1697" s="18">
        <v>44654.42152777778</v>
      </c>
      <c r="M1697" s="15"/>
      <c r="N1697" s="21" t="s">
        <v>33</v>
      </c>
      <c r="O1697" s="15">
        <v>0.0</v>
      </c>
      <c r="P1697" s="15" t="s">
        <v>64</v>
      </c>
      <c r="Q1697" s="22">
        <v>3.0</v>
      </c>
      <c r="R1697" s="23">
        <f>Enduser_Deliverytime-Order_Create_Time</f>
        <v>5.531944444</v>
      </c>
      <c r="S1697" s="23">
        <f>Enduser_Plan_Deliverytime-Order_Create_Time</f>
        <v>4.766666667</v>
      </c>
      <c r="T1697" s="23">
        <f>Enduser_Deliverytime-HubVN_Pickup_Time</f>
        <v>0.03958333333</v>
      </c>
      <c r="U1697" s="24">
        <f>HubVN_Receiving_Time-HubCN_Pickup_Time</f>
        <v>4.004861111</v>
      </c>
      <c r="V1697" s="24">
        <f>Plan_HubVN_Receiving_Time-Plan_HubCN_Pickup_Time</f>
        <v>3.505555556</v>
      </c>
      <c r="W1697" s="15" t="s">
        <v>120</v>
      </c>
      <c r="X1697" s="25" t="str">
        <f>IF(LEFT(Khu_Vực,4)="Quận","Quận","Huyện")</f>
        <v>Quận</v>
      </c>
      <c r="Y1697" s="25" t="str">
        <f>IFS(Grossweight&lt;=1,"A",AND(1&lt;Grossweight,Grossweight&lt;=2),"B",AND(2&lt;Grossweight,Grossweight&lt;=3),"C",AND(3&lt;Grossweight,Grossweight&lt;=4),"D",Grossweight&gt;=4,"E")</f>
        <v>B</v>
      </c>
      <c r="Z169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14300</v>
      </c>
      <c r="AA1697"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69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14300</v>
      </c>
      <c r="AC1697" s="26">
        <f>IF(Carrier_2="ECLogistics",0.167,IF(Carrier_2="LogExpress",0.139,0.104))</f>
        <v>0.104</v>
      </c>
    </row>
    <row r="1698" ht="15.75" customHeight="1">
      <c r="A1698" s="4" t="s">
        <v>4798</v>
      </c>
      <c r="B1698" s="4" t="s">
        <v>4799</v>
      </c>
      <c r="C1698" s="4">
        <v>130353.0</v>
      </c>
      <c r="D1698" s="4" t="str">
        <f>HubVN_ID</f>
        <v>LECVNLB</v>
      </c>
      <c r="E1698" s="4">
        <v>5.0</v>
      </c>
      <c r="F1698" s="4">
        <v>1.7</v>
      </c>
      <c r="G1698" s="5" t="s">
        <v>4800</v>
      </c>
      <c r="H1698" s="4" t="s">
        <v>32</v>
      </c>
      <c r="I1698" s="6">
        <v>180000.0</v>
      </c>
      <c r="J1698" s="7">
        <v>44649.82430555556</v>
      </c>
      <c r="K1698" s="8">
        <v>44654.674305555556</v>
      </c>
      <c r="L1698" s="7">
        <v>44655.70625</v>
      </c>
      <c r="M1698" s="4"/>
      <c r="N1698" s="9" t="s">
        <v>33</v>
      </c>
      <c r="O1698" s="4">
        <v>0.0</v>
      </c>
      <c r="P1698" s="4" t="s">
        <v>64</v>
      </c>
      <c r="Q1698" s="10">
        <v>3.0</v>
      </c>
      <c r="R1698" s="11">
        <f>Enduser_Deliverytime-Order_Create_Time</f>
        <v>5.881944444</v>
      </c>
      <c r="S1698" s="11">
        <f>Enduser_Plan_Deliverytime-Order_Create_Time</f>
        <v>4.85</v>
      </c>
      <c r="T1698" s="11">
        <f>Enduser_Deliverytime-HubVN_Pickup_Time</f>
        <v>0.07916666667</v>
      </c>
      <c r="U1698" s="12">
        <f>HubVN_Receiving_Time-HubCN_Pickup_Time</f>
        <v>3.004861111</v>
      </c>
      <c r="V1698" s="12">
        <f>Plan_HubVN_Receiving_Time-Plan_HubCN_Pickup_Time</f>
        <v>3.002083333</v>
      </c>
      <c r="W1698" s="4" t="s">
        <v>97</v>
      </c>
      <c r="X1698" s="13" t="str">
        <f>IF(LEFT(Khu_Vực,4)="Quận","Quận","Huyện")</f>
        <v>Quận</v>
      </c>
      <c r="Y1698" s="13" t="str">
        <f>IFS(Grossweight&lt;=1,"A",AND(1&lt;Grossweight,Grossweight&lt;=2),"B",AND(2&lt;Grossweight,Grossweight&lt;=3),"C",AND(3&lt;Grossweight,Grossweight&lt;=4),"D",Grossweight&gt;=4,"E")</f>
        <v>B</v>
      </c>
      <c r="Z169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18700</v>
      </c>
      <c r="AA1698"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69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18700</v>
      </c>
      <c r="AC1698" s="14">
        <f>IF(Carrier_2="ECLogistics",0.167,IF(Carrier_2="LogExpress",0.139,0.104))</f>
        <v>0.104</v>
      </c>
    </row>
    <row r="1699" ht="15.75" customHeight="1">
      <c r="A1699" s="15" t="s">
        <v>4801</v>
      </c>
      <c r="B1699" s="15" t="s">
        <v>1612</v>
      </c>
      <c r="C1699" s="15">
        <v>130165.0</v>
      </c>
      <c r="D1699" s="15" t="str">
        <f>HubVN_ID</f>
        <v>LECVNTL</v>
      </c>
      <c r="E1699" s="15">
        <v>5.0</v>
      </c>
      <c r="F1699" s="15">
        <v>2.8</v>
      </c>
      <c r="G1699" s="16" t="s">
        <v>4802</v>
      </c>
      <c r="H1699" s="15" t="s">
        <v>32</v>
      </c>
      <c r="I1699" s="17">
        <v>62800.0</v>
      </c>
      <c r="J1699" s="18">
        <v>44648.322222222225</v>
      </c>
      <c r="K1699" s="19">
        <v>44653.427777777775</v>
      </c>
      <c r="L1699" s="18">
        <v>44653.70416666667</v>
      </c>
      <c r="M1699" s="15"/>
      <c r="N1699" s="21" t="s">
        <v>33</v>
      </c>
      <c r="O1699" s="15">
        <v>0.0</v>
      </c>
      <c r="P1699" s="15" t="s">
        <v>64</v>
      </c>
      <c r="Q1699" s="22">
        <v>3.0</v>
      </c>
      <c r="R1699" s="23">
        <f>Enduser_Deliverytime-Order_Create_Time</f>
        <v>5.381944444</v>
      </c>
      <c r="S1699" s="23">
        <f>Enduser_Plan_Deliverytime-Order_Create_Time</f>
        <v>5.105555556</v>
      </c>
      <c r="T1699" s="23">
        <f>Enduser_Deliverytime-HubVN_Pickup_Time</f>
        <v>0.11875</v>
      </c>
      <c r="U1699" s="24">
        <f>HubVN_Receiving_Time-HubCN_Pickup_Time</f>
        <v>3.502083333</v>
      </c>
      <c r="V1699" s="24">
        <f>Plan_HubVN_Receiving_Time-Plan_HubCN_Pickup_Time</f>
        <v>1.502777778</v>
      </c>
      <c r="W1699" s="15" t="s">
        <v>622</v>
      </c>
      <c r="X1699" s="25" t="str">
        <f>IF(LEFT(Khu_Vực,4)="Quận","Quận","Huyện")</f>
        <v>Huyện</v>
      </c>
      <c r="Y1699" s="25" t="str">
        <f>IFS(Grossweight&lt;=1,"A",AND(1&lt;Grossweight,Grossweight&lt;=2),"B",AND(2&lt;Grossweight,Grossweight&lt;=3),"C",AND(3&lt;Grossweight,Grossweight&lt;=4),"D",Grossweight&gt;=4,"E")</f>
        <v>C</v>
      </c>
      <c r="Z169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62800</v>
      </c>
      <c r="AA169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69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28000</v>
      </c>
      <c r="AC1699" s="26">
        <f>IF(Carrier_2="ECLogistics",0.167,IF(Carrier_2="LogExpress",0.139,0.104))</f>
        <v>0.167</v>
      </c>
    </row>
    <row r="1700" ht="15.75" customHeight="1">
      <c r="A1700" s="4" t="s">
        <v>4803</v>
      </c>
      <c r="B1700" s="4" t="s">
        <v>4804</v>
      </c>
      <c r="C1700" s="4">
        <v>130442.0</v>
      </c>
      <c r="D1700" s="4" t="str">
        <f>HubVN_ID</f>
        <v>LECVNLB</v>
      </c>
      <c r="E1700" s="4">
        <v>1.0</v>
      </c>
      <c r="F1700" s="4">
        <v>1.6</v>
      </c>
      <c r="G1700" s="5" t="s">
        <v>4805</v>
      </c>
      <c r="H1700" s="4" t="s">
        <v>32</v>
      </c>
      <c r="I1700" s="6">
        <v>26640.0</v>
      </c>
      <c r="J1700" s="7">
        <v>44649.6125</v>
      </c>
      <c r="K1700" s="8">
        <v>44654.532638888886</v>
      </c>
      <c r="L1700" s="7">
        <v>44655.49097222222</v>
      </c>
      <c r="M1700" s="4"/>
      <c r="N1700" s="9" t="s">
        <v>33</v>
      </c>
      <c r="O1700" s="4">
        <v>0.0</v>
      </c>
      <c r="P1700" s="4" t="s">
        <v>40</v>
      </c>
      <c r="Q1700" s="10">
        <v>3.0</v>
      </c>
      <c r="R1700" s="11">
        <f>Enduser_Deliverytime-Order_Create_Time</f>
        <v>5.878472222</v>
      </c>
      <c r="S1700" s="11">
        <f>Enduser_Plan_Deliverytime-Order_Create_Time</f>
        <v>4.920138889</v>
      </c>
      <c r="T1700" s="11">
        <f>Enduser_Deliverytime-HubVN_Pickup_Time</f>
        <v>0.1201388889</v>
      </c>
      <c r="U1700" s="12">
        <f>HubVN_Receiving_Time-HubCN_Pickup_Time</f>
        <v>5.000694444</v>
      </c>
      <c r="V1700" s="12">
        <f>Plan_HubVN_Receiving_Time-Plan_HubCN_Pickup_Time</f>
        <v>1.502083333</v>
      </c>
      <c r="W1700" s="4" t="s">
        <v>679</v>
      </c>
      <c r="X1700" s="13" t="str">
        <f>IF(LEFT(Khu_Vực,4)="Quận","Quận","Huyện")</f>
        <v>Huyện</v>
      </c>
      <c r="Y1700" s="13" t="str">
        <f>IFS(Grossweight&lt;=1,"A",AND(1&lt;Grossweight,Grossweight&lt;=2),"B",AND(2&lt;Grossweight,Grossweight&lt;=3),"C",AND(3&lt;Grossweight,Grossweight&lt;=4),"D",Grossweight&gt;=4,"E")</f>
        <v>B</v>
      </c>
      <c r="Z170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40000</v>
      </c>
      <c r="AA170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70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16000</v>
      </c>
      <c r="AC1700" s="14">
        <f>IF(Carrier_2="ECLogistics",0.167,IF(Carrier_2="LogExpress",0.139,0.104))</f>
        <v>0.167</v>
      </c>
    </row>
    <row r="1701" ht="15.75" customHeight="1">
      <c r="A1701" s="15" t="s">
        <v>4806</v>
      </c>
      <c r="B1701" s="15" t="s">
        <v>4807</v>
      </c>
      <c r="C1701" s="15">
        <v>130025.0</v>
      </c>
      <c r="D1701" s="15" t="str">
        <f>HubVN_ID</f>
        <v>LECVNLB</v>
      </c>
      <c r="E1701" s="15">
        <v>1.0</v>
      </c>
      <c r="F1701" s="15">
        <v>3.4</v>
      </c>
      <c r="G1701" s="16" t="s">
        <v>4808</v>
      </c>
      <c r="H1701" s="15" t="s">
        <v>32</v>
      </c>
      <c r="I1701" s="17">
        <v>37900.0</v>
      </c>
      <c r="J1701" s="18">
        <v>44649.29513888889</v>
      </c>
      <c r="K1701" s="19">
        <v>44655.40694444445</v>
      </c>
      <c r="L1701" s="18">
        <v>44655.76111111111</v>
      </c>
      <c r="M1701" s="15"/>
      <c r="N1701" s="21" t="s">
        <v>33</v>
      </c>
      <c r="O1701" s="15">
        <v>0.0</v>
      </c>
      <c r="P1701" s="15" t="s">
        <v>40</v>
      </c>
      <c r="Q1701" s="22">
        <v>2.0</v>
      </c>
      <c r="R1701" s="23">
        <f>Enduser_Deliverytime-Order_Create_Time</f>
        <v>6.465972222</v>
      </c>
      <c r="S1701" s="23">
        <f>Enduser_Plan_Deliverytime-Order_Create_Time</f>
        <v>6.111805556</v>
      </c>
      <c r="T1701" s="23">
        <f>Enduser_Deliverytime-HubVN_Pickup_Time</f>
        <v>0.1430555556</v>
      </c>
      <c r="U1701" s="24">
        <f>HubVN_Receiving_Time-HubCN_Pickup_Time</f>
        <v>2.501388889</v>
      </c>
      <c r="V1701" s="24">
        <f>Plan_HubVN_Receiving_Time-Plan_HubCN_Pickup_Time</f>
        <v>1.504861111</v>
      </c>
      <c r="W1701" s="15" t="s">
        <v>120</v>
      </c>
      <c r="X1701" s="25" t="str">
        <f>IF(LEFT(Khu_Vực,4)="Quận","Quận","Huyện")</f>
        <v>Quận</v>
      </c>
      <c r="Y1701" s="25" t="str">
        <f>IFS(Grossweight&lt;=1,"A",AND(1&lt;Grossweight,Grossweight&lt;=2),"B",AND(2&lt;Grossweight,Grossweight&lt;=3),"C",AND(3&lt;Grossweight,Grossweight&lt;=4),"D",Grossweight&gt;=4,"E")</f>
        <v>D</v>
      </c>
      <c r="Z170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61000</v>
      </c>
      <c r="AA170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70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34000</v>
      </c>
      <c r="AC1701" s="26">
        <f>IF(Carrier_2="ECLogistics",0.167,IF(Carrier_2="LogExpress",0.139,0.104))</f>
        <v>0.167</v>
      </c>
    </row>
    <row r="1702" ht="15.75" customHeight="1">
      <c r="A1702" s="4" t="s">
        <v>4809</v>
      </c>
      <c r="B1702" s="4" t="s">
        <v>4810</v>
      </c>
      <c r="C1702" s="4">
        <v>130344.0</v>
      </c>
      <c r="D1702" s="4" t="str">
        <f>HubVN_ID</f>
        <v>LECVNHĐ</v>
      </c>
      <c r="E1702" s="4">
        <v>1.0</v>
      </c>
      <c r="F1702" s="4">
        <v>0.3</v>
      </c>
      <c r="G1702" s="5" t="s">
        <v>4811</v>
      </c>
      <c r="H1702" s="4" t="s">
        <v>53</v>
      </c>
      <c r="I1702" s="6">
        <v>0.0</v>
      </c>
      <c r="J1702" s="7">
        <v>44648.69930555556</v>
      </c>
      <c r="K1702" s="8">
        <v>44653.675</v>
      </c>
      <c r="L1702" s="7">
        <v>44654.595138888886</v>
      </c>
      <c r="M1702" s="4"/>
      <c r="N1702" s="9" t="s">
        <v>33</v>
      </c>
      <c r="O1702" s="4">
        <v>0.0</v>
      </c>
      <c r="P1702" s="4" t="s">
        <v>34</v>
      </c>
      <c r="Q1702" s="10">
        <v>3.0</v>
      </c>
      <c r="R1702" s="11">
        <f>Enduser_Deliverytime-Order_Create_Time</f>
        <v>5.895833333</v>
      </c>
      <c r="S1702" s="11">
        <f>Enduser_Plan_Deliverytime-Order_Create_Time</f>
        <v>4.975694444</v>
      </c>
      <c r="T1702" s="11">
        <f>Enduser_Deliverytime-HubVN_Pickup_Time</f>
        <v>0.20625</v>
      </c>
      <c r="U1702" s="12">
        <f>HubVN_Receiving_Time-HubCN_Pickup_Time</f>
        <v>4.002777778</v>
      </c>
      <c r="V1702" s="12">
        <f>Plan_HubVN_Receiving_Time-Plan_HubCN_Pickup_Time</f>
        <v>1.504166667</v>
      </c>
      <c r="W1702" s="4" t="s">
        <v>137</v>
      </c>
      <c r="X1702" s="13" t="str">
        <f>IF(LEFT(Khu_Vực,4)="Quận","Quận","Huyện")</f>
        <v>Quận</v>
      </c>
      <c r="Y1702" s="13" t="str">
        <f>IFS(Grossweight&lt;=1,"A",AND(1&lt;Grossweight,Grossweight&lt;=2),"B",AND(2&lt;Grossweight,Grossweight&lt;=3),"C",AND(3&lt;Grossweight,Grossweight&lt;=4),"D",Grossweight&gt;=4,"E")</f>
        <v>A</v>
      </c>
      <c r="Z170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3000</v>
      </c>
      <c r="AA1702"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70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6000</v>
      </c>
      <c r="AC1702" s="14">
        <f>IF(Carrier_2="ECLogistics",0.167,IF(Carrier_2="LogExpress",0.139,0.104))</f>
        <v>0.139</v>
      </c>
    </row>
    <row r="1703" ht="15.75" customHeight="1">
      <c r="A1703" s="15" t="s">
        <v>4812</v>
      </c>
      <c r="B1703" s="15" t="s">
        <v>4813</v>
      </c>
      <c r="C1703" s="15">
        <v>130401.0</v>
      </c>
      <c r="D1703" s="15" t="str">
        <f>HubVN_ID</f>
        <v>LECVNLB</v>
      </c>
      <c r="E1703" s="15">
        <v>2.0</v>
      </c>
      <c r="F1703" s="15">
        <v>1.0</v>
      </c>
      <c r="G1703" s="16" t="s">
        <v>4814</v>
      </c>
      <c r="H1703" s="15" t="s">
        <v>32</v>
      </c>
      <c r="I1703" s="17">
        <v>121000.0</v>
      </c>
      <c r="J1703" s="18">
        <v>44649.17013888889</v>
      </c>
      <c r="K1703" s="19">
        <v>44653.540972222225</v>
      </c>
      <c r="L1703" s="18">
        <v>44654.60555555556</v>
      </c>
      <c r="M1703" s="15"/>
      <c r="N1703" s="21" t="s">
        <v>33</v>
      </c>
      <c r="O1703" s="15">
        <v>0.0</v>
      </c>
      <c r="P1703" s="15" t="s">
        <v>34</v>
      </c>
      <c r="Q1703" s="22">
        <v>3.0</v>
      </c>
      <c r="R1703" s="23">
        <f>Enduser_Deliverytime-Order_Create_Time</f>
        <v>5.435416667</v>
      </c>
      <c r="S1703" s="23">
        <f>Enduser_Plan_Deliverytime-Order_Create_Time</f>
        <v>4.370833333</v>
      </c>
      <c r="T1703" s="23">
        <f>Enduser_Deliverytime-HubVN_Pickup_Time</f>
        <v>0.2041666667</v>
      </c>
      <c r="U1703" s="24">
        <f>HubVN_Receiving_Time-HubCN_Pickup_Time</f>
        <v>4.005555556</v>
      </c>
      <c r="V1703" s="24">
        <f>Plan_HubVN_Receiving_Time-Plan_HubCN_Pickup_Time</f>
        <v>1.503472222</v>
      </c>
      <c r="W1703" s="15" t="s">
        <v>679</v>
      </c>
      <c r="X1703" s="25" t="str">
        <f>IF(LEFT(Khu_Vực,4)="Quận","Quận","Huyện")</f>
        <v>Huyện</v>
      </c>
      <c r="Y1703" s="25" t="str">
        <f>IFS(Grossweight&lt;=1,"A",AND(1&lt;Grossweight,Grossweight&lt;=2),"B",AND(2&lt;Grossweight,Grossweight&lt;=3),"C",AND(3&lt;Grossweight,Grossweight&lt;=4),"D",Grossweight&gt;=4,"E")</f>
        <v>A</v>
      </c>
      <c r="Z170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10000</v>
      </c>
      <c r="AA170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70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10000</v>
      </c>
      <c r="AC1703" s="26">
        <f>IF(Carrier_2="ECLogistics",0.167,IF(Carrier_2="LogExpress",0.139,0.104))</f>
        <v>0.167</v>
      </c>
    </row>
    <row r="1704" ht="15.75" customHeight="1">
      <c r="A1704" s="4" t="s">
        <v>4815</v>
      </c>
      <c r="B1704" s="4" t="s">
        <v>4089</v>
      </c>
      <c r="C1704" s="4">
        <v>130334.0</v>
      </c>
      <c r="D1704" s="4" t="str">
        <f>HubVN_ID</f>
        <v>LECVNHĐ</v>
      </c>
      <c r="E1704" s="4">
        <v>1.0</v>
      </c>
      <c r="F1704" s="4">
        <v>4.1</v>
      </c>
      <c r="G1704" s="5" t="s">
        <v>4816</v>
      </c>
      <c r="H1704" s="4" t="s">
        <v>32</v>
      </c>
      <c r="I1704" s="6">
        <v>110800.0</v>
      </c>
      <c r="J1704" s="7">
        <v>44647.334027777775</v>
      </c>
      <c r="K1704" s="8">
        <v>44652.42847222222</v>
      </c>
      <c r="L1704" s="7">
        <v>44652.83472222222</v>
      </c>
      <c r="M1704" s="4"/>
      <c r="N1704" s="9" t="s">
        <v>33</v>
      </c>
      <c r="O1704" s="4">
        <v>0.0</v>
      </c>
      <c r="P1704" s="4" t="s">
        <v>34</v>
      </c>
      <c r="Q1704" s="10">
        <v>3.0</v>
      </c>
      <c r="R1704" s="11">
        <f>Enduser_Deliverytime-Order_Create_Time</f>
        <v>5.500694444</v>
      </c>
      <c r="S1704" s="11">
        <f>Enduser_Plan_Deliverytime-Order_Create_Time</f>
        <v>5.094444444</v>
      </c>
      <c r="T1704" s="11">
        <f>Enduser_Deliverytime-HubVN_Pickup_Time</f>
        <v>0.2444444444</v>
      </c>
      <c r="U1704" s="12">
        <f>HubVN_Receiving_Time-HubCN_Pickup_Time</f>
        <v>3.003472222</v>
      </c>
      <c r="V1704" s="12">
        <f>Plan_HubVN_Receiving_Time-Plan_HubCN_Pickup_Time</f>
        <v>3.503472222</v>
      </c>
      <c r="W1704" s="4" t="s">
        <v>137</v>
      </c>
      <c r="X1704" s="13" t="str">
        <f>IF(LEFT(Khu_Vực,4)="Quận","Quận","Huyện")</f>
        <v>Quận</v>
      </c>
      <c r="Y1704" s="13" t="str">
        <f>IFS(Grossweight&lt;=1,"A",AND(1&lt;Grossweight,Grossweight&lt;=2),"B",AND(2&lt;Grossweight,Grossweight&lt;=3),"C",AND(3&lt;Grossweight,Grossweight&lt;=4),"D",Grossweight&gt;=4,"E")</f>
        <v>E</v>
      </c>
      <c r="Z170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41000</v>
      </c>
      <c r="AA170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70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41000</v>
      </c>
      <c r="AC1704" s="14">
        <f>IF(Carrier_2="ECLogistics",0.167,IF(Carrier_2="LogExpress",0.139,0.104))</f>
        <v>0.167</v>
      </c>
    </row>
    <row r="1705" ht="15.75" customHeight="1">
      <c r="A1705" s="15" t="s">
        <v>4817</v>
      </c>
      <c r="B1705" s="15" t="s">
        <v>4818</v>
      </c>
      <c r="C1705" s="15">
        <v>130208.0</v>
      </c>
      <c r="D1705" s="15" t="str">
        <f>HubVN_ID</f>
        <v>LECVNTL</v>
      </c>
      <c r="E1705" s="15">
        <v>5.0</v>
      </c>
      <c r="F1705" s="15">
        <v>0.1</v>
      </c>
      <c r="G1705" s="16" t="s">
        <v>4819</v>
      </c>
      <c r="H1705" s="15" t="s">
        <v>32</v>
      </c>
      <c r="I1705" s="17">
        <v>63100.0</v>
      </c>
      <c r="J1705" s="18">
        <v>44649.83541666667</v>
      </c>
      <c r="K1705" s="19">
        <v>44655.63333333333</v>
      </c>
      <c r="L1705" s="18">
        <v>44655.76111111111</v>
      </c>
      <c r="M1705" s="15"/>
      <c r="N1705" s="21" t="s">
        <v>33</v>
      </c>
      <c r="O1705" s="15">
        <v>0.0</v>
      </c>
      <c r="P1705" s="15" t="s">
        <v>40</v>
      </c>
      <c r="Q1705" s="22">
        <v>3.0</v>
      </c>
      <c r="R1705" s="23">
        <f>Enduser_Deliverytime-Order_Create_Time</f>
        <v>5.925694444</v>
      </c>
      <c r="S1705" s="23">
        <f>Enduser_Plan_Deliverytime-Order_Create_Time</f>
        <v>5.797916667</v>
      </c>
      <c r="T1705" s="23">
        <f>Enduser_Deliverytime-HubVN_Pickup_Time</f>
        <v>0.1444444444</v>
      </c>
      <c r="U1705" s="24">
        <f>HubVN_Receiving_Time-HubCN_Pickup_Time</f>
        <v>3.002083333</v>
      </c>
      <c r="V1705" s="24">
        <f>Plan_HubVN_Receiving_Time-Plan_HubCN_Pickup_Time</f>
        <v>3.000694444</v>
      </c>
      <c r="W1705" s="15" t="s">
        <v>49</v>
      </c>
      <c r="X1705" s="25" t="str">
        <f>IF(LEFT(Khu_Vực,4)="Quận","Quận","Huyện")</f>
        <v>Quận</v>
      </c>
      <c r="Y1705" s="25" t="str">
        <f>IFS(Grossweight&lt;=1,"A",AND(1&lt;Grossweight,Grossweight&lt;=2),"B",AND(2&lt;Grossweight,Grossweight&lt;=3),"C",AND(3&lt;Grossweight,Grossweight&lt;=4),"D",Grossweight&gt;=4,"E")</f>
        <v>A</v>
      </c>
      <c r="Z170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v>
      </c>
      <c r="AA1705"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70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v>
      </c>
      <c r="AC1705" s="26">
        <f>IF(Carrier_2="ECLogistics",0.167,IF(Carrier_2="LogExpress",0.139,0.104))</f>
        <v>0.139</v>
      </c>
    </row>
    <row r="1706" ht="15.75" customHeight="1">
      <c r="A1706" s="4" t="s">
        <v>4820</v>
      </c>
      <c r="B1706" s="4" t="s">
        <v>4821</v>
      </c>
      <c r="C1706" s="4">
        <v>130342.0</v>
      </c>
      <c r="D1706" s="4" t="str">
        <f>HubVN_ID</f>
        <v>LECVNLB</v>
      </c>
      <c r="E1706" s="4">
        <v>1.0</v>
      </c>
      <c r="F1706" s="4">
        <v>2.0</v>
      </c>
      <c r="G1706" s="5" t="s">
        <v>4822</v>
      </c>
      <c r="H1706" s="4" t="s">
        <v>32</v>
      </c>
      <c r="I1706" s="6">
        <v>239900.0</v>
      </c>
      <c r="J1706" s="7">
        <v>44647.35625</v>
      </c>
      <c r="K1706" s="8">
        <v>44651.67638888889</v>
      </c>
      <c r="L1706" s="7">
        <v>44652.646527777775</v>
      </c>
      <c r="M1706" s="4"/>
      <c r="N1706" s="9" t="s">
        <v>33</v>
      </c>
      <c r="O1706" s="4">
        <v>0.0</v>
      </c>
      <c r="P1706" s="4" t="s">
        <v>40</v>
      </c>
      <c r="Q1706" s="10">
        <v>3.0</v>
      </c>
      <c r="R1706" s="11">
        <f>Enduser_Deliverytime-Order_Create_Time</f>
        <v>5.290277778</v>
      </c>
      <c r="S1706" s="11">
        <f>Enduser_Plan_Deliverytime-Order_Create_Time</f>
        <v>4.320138889</v>
      </c>
      <c r="T1706" s="11">
        <f>Enduser_Deliverytime-HubVN_Pickup_Time</f>
        <v>0.08819444444</v>
      </c>
      <c r="U1706" s="12">
        <f>HubVN_Receiving_Time-HubCN_Pickup_Time</f>
        <v>3.000694444</v>
      </c>
      <c r="V1706" s="12">
        <f>Plan_HubVN_Receiving_Time-Plan_HubCN_Pickup_Time</f>
        <v>2.002777778</v>
      </c>
      <c r="W1706" s="4" t="s">
        <v>93</v>
      </c>
      <c r="X1706" s="13" t="str">
        <f>IF(LEFT(Khu_Vực,4)="Quận","Quận","Huyện")</f>
        <v>Quận</v>
      </c>
      <c r="Y1706" s="13" t="str">
        <f>IFS(Grossweight&lt;=1,"A",AND(1&lt;Grossweight,Grossweight&lt;=2),"B",AND(2&lt;Grossweight,Grossweight&lt;=3),"C",AND(3&lt;Grossweight,Grossweight&lt;=4),"D",Grossweight&gt;=4,"E")</f>
        <v>B</v>
      </c>
      <c r="Z170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40000</v>
      </c>
      <c r="AA1706"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70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22000</v>
      </c>
      <c r="AC1706" s="14">
        <f>IF(Carrier_2="ECLogistics",0.167,IF(Carrier_2="LogExpress",0.139,0.104))</f>
        <v>0.104</v>
      </c>
    </row>
    <row r="1707" ht="15.75" customHeight="1">
      <c r="A1707" s="15" t="s">
        <v>4823</v>
      </c>
      <c r="B1707" s="15" t="s">
        <v>1127</v>
      </c>
      <c r="C1707" s="15">
        <v>130205.0</v>
      </c>
      <c r="D1707" s="15" t="str">
        <f>HubVN_ID</f>
        <v>LECVNLB</v>
      </c>
      <c r="E1707" s="15">
        <v>3.0</v>
      </c>
      <c r="F1707" s="15">
        <v>2.4</v>
      </c>
      <c r="G1707" s="16" t="s">
        <v>4824</v>
      </c>
      <c r="H1707" s="15" t="s">
        <v>32</v>
      </c>
      <c r="I1707" s="17">
        <v>128000.0</v>
      </c>
      <c r="J1707" s="18">
        <v>44647.375</v>
      </c>
      <c r="K1707" s="19">
        <v>44652.404861111114</v>
      </c>
      <c r="L1707" s="18">
        <v>44652.64375</v>
      </c>
      <c r="M1707" s="15"/>
      <c r="N1707" s="21" t="s">
        <v>33</v>
      </c>
      <c r="O1707" s="15">
        <v>0.0</v>
      </c>
      <c r="P1707" s="15" t="s">
        <v>40</v>
      </c>
      <c r="Q1707" s="22">
        <v>3.0</v>
      </c>
      <c r="R1707" s="23">
        <f>Enduser_Deliverytime-Order_Create_Time</f>
        <v>5.26875</v>
      </c>
      <c r="S1707" s="23">
        <f>Enduser_Plan_Deliverytime-Order_Create_Time</f>
        <v>5.029861111</v>
      </c>
      <c r="T1707" s="23">
        <f>Enduser_Deliverytime-HubVN_Pickup_Time</f>
        <v>0.09236111111</v>
      </c>
      <c r="U1707" s="24">
        <f>HubVN_Receiving_Time-HubCN_Pickup_Time</f>
        <v>3.000694444</v>
      </c>
      <c r="V1707" s="24">
        <f>Plan_HubVN_Receiving_Time-Plan_HubCN_Pickup_Time</f>
        <v>3.502083333</v>
      </c>
      <c r="W1707" s="15" t="s">
        <v>120</v>
      </c>
      <c r="X1707" s="25" t="str">
        <f>IF(LEFT(Khu_Vực,4)="Quận","Quận","Huyện")</f>
        <v>Quận</v>
      </c>
      <c r="Y1707" s="25" t="str">
        <f>IFS(Grossweight&lt;=1,"A",AND(1&lt;Grossweight,Grossweight&lt;=2),"B",AND(2&lt;Grossweight,Grossweight&lt;=3),"C",AND(3&lt;Grossweight,Grossweight&lt;=4),"D",Grossweight&gt;=4,"E")</f>
        <v>C</v>
      </c>
      <c r="Z170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48000</v>
      </c>
      <c r="AA1707"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70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24000</v>
      </c>
      <c r="AC1707" s="26">
        <f>IF(Carrier_2="ECLogistics",0.167,IF(Carrier_2="LogExpress",0.139,0.104))</f>
        <v>0.167</v>
      </c>
    </row>
    <row r="1708" ht="15.75" customHeight="1">
      <c r="A1708" s="4" t="s">
        <v>4825</v>
      </c>
      <c r="B1708" s="4" t="s">
        <v>4826</v>
      </c>
      <c r="C1708" s="4">
        <v>130427.0</v>
      </c>
      <c r="D1708" s="4" t="str">
        <f>HubVN_ID</f>
        <v>LECVNLB</v>
      </c>
      <c r="E1708" s="4">
        <v>3.0</v>
      </c>
      <c r="F1708" s="4">
        <v>0.1</v>
      </c>
      <c r="G1708" s="5" t="s">
        <v>4827</v>
      </c>
      <c r="H1708" s="4" t="s">
        <v>32</v>
      </c>
      <c r="I1708" s="6">
        <v>17500.0</v>
      </c>
      <c r="J1708" s="7">
        <v>44647.37847222222</v>
      </c>
      <c r="K1708" s="8">
        <v>44652.652083333334</v>
      </c>
      <c r="L1708" s="7">
        <v>44652.84166666667</v>
      </c>
      <c r="M1708" s="4"/>
      <c r="N1708" s="9" t="s">
        <v>33</v>
      </c>
      <c r="O1708" s="4">
        <v>0.0</v>
      </c>
      <c r="P1708" s="4" t="s">
        <v>34</v>
      </c>
      <c r="Q1708" s="10">
        <v>3.0</v>
      </c>
      <c r="R1708" s="11">
        <f>Enduser_Deliverytime-Order_Create_Time</f>
        <v>5.463194444</v>
      </c>
      <c r="S1708" s="11">
        <f>Enduser_Plan_Deliverytime-Order_Create_Time</f>
        <v>5.273611111</v>
      </c>
      <c r="T1708" s="11">
        <f>Enduser_Deliverytime-HubVN_Pickup_Time</f>
        <v>0.2472222222</v>
      </c>
      <c r="U1708" s="12">
        <f>HubVN_Receiving_Time-HubCN_Pickup_Time</f>
        <v>3.005555556</v>
      </c>
      <c r="V1708" s="12">
        <f>Plan_HubVN_Receiving_Time-Plan_HubCN_Pickup_Time</f>
        <v>3.504166667</v>
      </c>
      <c r="W1708" s="4" t="s">
        <v>57</v>
      </c>
      <c r="X1708" s="13" t="str">
        <f>IF(LEFT(Khu_Vực,4)="Quận","Quận","Huyện")</f>
        <v>Quận</v>
      </c>
      <c r="Y1708" s="13" t="str">
        <f>IFS(Grossweight&lt;=1,"A",AND(1&lt;Grossweight,Grossweight&lt;=2),"B",AND(2&lt;Grossweight,Grossweight&lt;=3),"C",AND(3&lt;Grossweight,Grossweight&lt;=4),"D",Grossweight&gt;=4,"E")</f>
        <v>A</v>
      </c>
      <c r="Z170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800</v>
      </c>
      <c r="AA1708"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70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v>
      </c>
      <c r="AC1708" s="14">
        <f>IF(Carrier_2="ECLogistics",0.167,IF(Carrier_2="LogExpress",0.139,0.104))</f>
        <v>0.139</v>
      </c>
    </row>
    <row r="1709" ht="15.75" customHeight="1">
      <c r="A1709" s="15" t="s">
        <v>4828</v>
      </c>
      <c r="B1709" s="15" t="s">
        <v>4719</v>
      </c>
      <c r="C1709" s="15">
        <v>130340.0</v>
      </c>
      <c r="D1709" s="15" t="str">
        <f>HubVN_ID</f>
        <v>LECVNTL</v>
      </c>
      <c r="E1709" s="15">
        <v>2.0</v>
      </c>
      <c r="F1709" s="15">
        <v>2.9</v>
      </c>
      <c r="G1709" s="16" t="s">
        <v>4829</v>
      </c>
      <c r="H1709" s="15" t="s">
        <v>32</v>
      </c>
      <c r="I1709" s="17">
        <v>145500.0</v>
      </c>
      <c r="J1709" s="18">
        <v>44648.72708333333</v>
      </c>
      <c r="K1709" s="19">
        <v>44652.384722222225</v>
      </c>
      <c r="L1709" s="18">
        <v>44653.53055555555</v>
      </c>
      <c r="M1709" s="15"/>
      <c r="N1709" s="21" t="s">
        <v>33</v>
      </c>
      <c r="O1709" s="15">
        <v>0.0</v>
      </c>
      <c r="P1709" s="15" t="s">
        <v>34</v>
      </c>
      <c r="Q1709" s="22">
        <v>4.0</v>
      </c>
      <c r="R1709" s="23">
        <f>Enduser_Deliverytime-Order_Create_Time</f>
        <v>4.803472222</v>
      </c>
      <c r="S1709" s="23">
        <f>Enduser_Plan_Deliverytime-Order_Create_Time</f>
        <v>3.657638889</v>
      </c>
      <c r="T1709" s="23">
        <f>Enduser_Deliverytime-HubVN_Pickup_Time</f>
        <v>0.1638888889</v>
      </c>
      <c r="U1709" s="24">
        <f>HubVN_Receiving_Time-HubCN_Pickup_Time</f>
        <v>3.002777778</v>
      </c>
      <c r="V1709" s="24">
        <f>Plan_HubVN_Receiving_Time-Plan_HubCN_Pickup_Time</f>
        <v>1.502777778</v>
      </c>
      <c r="W1709" s="15" t="s">
        <v>41</v>
      </c>
      <c r="X1709" s="25" t="str">
        <f>IF(LEFT(Khu_Vực,4)="Quận","Quận","Huyện")</f>
        <v>Huyện</v>
      </c>
      <c r="Y1709" s="25" t="str">
        <f>IFS(Grossweight&lt;=1,"A",AND(1&lt;Grossweight,Grossweight&lt;=2),"B",AND(2&lt;Grossweight,Grossweight&lt;=3),"C",AND(3&lt;Grossweight,Grossweight&lt;=4),"D",Grossweight&gt;=4,"E")</f>
        <v>C</v>
      </c>
      <c r="Z170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29000</v>
      </c>
      <c r="AA170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70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29000</v>
      </c>
      <c r="AC1709" s="26">
        <f>IF(Carrier_2="ECLogistics",0.167,IF(Carrier_2="LogExpress",0.139,0.104))</f>
        <v>0.167</v>
      </c>
    </row>
    <row r="1710" ht="15.75" customHeight="1">
      <c r="A1710" s="4" t="s">
        <v>4830</v>
      </c>
      <c r="B1710" s="4" t="s">
        <v>3462</v>
      </c>
      <c r="C1710" s="4">
        <v>130373.0</v>
      </c>
      <c r="D1710" s="4" t="str">
        <f>HubVN_ID</f>
        <v>LECVNLB</v>
      </c>
      <c r="E1710" s="4">
        <v>1.0</v>
      </c>
      <c r="F1710" s="4">
        <v>1.7</v>
      </c>
      <c r="G1710" s="5" t="s">
        <v>4831</v>
      </c>
      <c r="H1710" s="4" t="s">
        <v>53</v>
      </c>
      <c r="I1710" s="6">
        <v>0.0</v>
      </c>
      <c r="J1710" s="7">
        <v>44649.83819444444</v>
      </c>
      <c r="K1710" s="8">
        <v>44655.40069444444</v>
      </c>
      <c r="L1710" s="7">
        <v>44655.80694444444</v>
      </c>
      <c r="M1710" s="4"/>
      <c r="N1710" s="9" t="s">
        <v>33</v>
      </c>
      <c r="O1710" s="4">
        <v>0.0</v>
      </c>
      <c r="P1710" s="4" t="s">
        <v>40</v>
      </c>
      <c r="Q1710" s="10">
        <v>3.0</v>
      </c>
      <c r="R1710" s="11">
        <f>Enduser_Deliverytime-Order_Create_Time</f>
        <v>5.96875</v>
      </c>
      <c r="S1710" s="11">
        <f>Enduser_Plan_Deliverytime-Order_Create_Time</f>
        <v>5.5625</v>
      </c>
      <c r="T1710" s="11">
        <f>Enduser_Deliverytime-HubVN_Pickup_Time</f>
        <v>0.1722222222</v>
      </c>
      <c r="U1710" s="12">
        <f>HubVN_Receiving_Time-HubCN_Pickup_Time</f>
        <v>3.003472222</v>
      </c>
      <c r="V1710" s="12">
        <f>Plan_HubVN_Receiving_Time-Plan_HubCN_Pickup_Time</f>
        <v>3.502777778</v>
      </c>
      <c r="W1710" s="4" t="s">
        <v>97</v>
      </c>
      <c r="X1710" s="13" t="str">
        <f>IF(LEFT(Khu_Vực,4)="Quận","Quận","Huyện")</f>
        <v>Quận</v>
      </c>
      <c r="Y1710" s="13" t="str">
        <f>IFS(Grossweight&lt;=1,"A",AND(1&lt;Grossweight,Grossweight&lt;=2),"B",AND(2&lt;Grossweight,Grossweight&lt;=3),"C",AND(3&lt;Grossweight,Grossweight&lt;=4),"D",Grossweight&gt;=4,"E")</f>
        <v>B</v>
      </c>
      <c r="Z171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34000</v>
      </c>
      <c r="AA1710"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71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18700</v>
      </c>
      <c r="AC1710" s="14">
        <f>IF(Carrier_2="ECLogistics",0.167,IF(Carrier_2="LogExpress",0.139,0.104))</f>
        <v>0.104</v>
      </c>
    </row>
    <row r="1711" ht="15.75" customHeight="1">
      <c r="A1711" s="15" t="s">
        <v>4832</v>
      </c>
      <c r="B1711" s="15" t="s">
        <v>4833</v>
      </c>
      <c r="C1711" s="15">
        <v>130207.0</v>
      </c>
      <c r="D1711" s="15" t="str">
        <f>HubVN_ID</f>
        <v>LECVNHĐ</v>
      </c>
      <c r="E1711" s="15">
        <v>4.0</v>
      </c>
      <c r="F1711" s="15">
        <v>1.5</v>
      </c>
      <c r="G1711" s="16" t="s">
        <v>4834</v>
      </c>
      <c r="H1711" s="15" t="s">
        <v>32</v>
      </c>
      <c r="I1711" s="17">
        <v>274000.0</v>
      </c>
      <c r="J1711" s="18">
        <v>44647.86597222222</v>
      </c>
      <c r="K1711" s="19">
        <v>44653.45694444444</v>
      </c>
      <c r="L1711" s="18">
        <v>44653.74513888889</v>
      </c>
      <c r="M1711" s="15"/>
      <c r="N1711" s="21" t="s">
        <v>33</v>
      </c>
      <c r="O1711" s="15">
        <v>0.0</v>
      </c>
      <c r="P1711" s="15" t="s">
        <v>64</v>
      </c>
      <c r="Q1711" s="22">
        <v>3.0</v>
      </c>
      <c r="R1711" s="23">
        <f>Enduser_Deliverytime-Order_Create_Time</f>
        <v>5.879166667</v>
      </c>
      <c r="S1711" s="23">
        <f>Enduser_Plan_Deliverytime-Order_Create_Time</f>
        <v>5.590972222</v>
      </c>
      <c r="T1711" s="23">
        <f>Enduser_Deliverytime-HubVN_Pickup_Time</f>
        <v>0.1645833333</v>
      </c>
      <c r="U1711" s="24">
        <f>HubVN_Receiving_Time-HubCN_Pickup_Time</f>
        <v>4.004166667</v>
      </c>
      <c r="V1711" s="24">
        <f>Plan_HubVN_Receiving_Time-Plan_HubCN_Pickup_Time</f>
        <v>3.004861111</v>
      </c>
      <c r="W1711" s="15" t="s">
        <v>45</v>
      </c>
      <c r="X1711" s="25" t="str">
        <f>IF(LEFT(Khu_Vực,4)="Quận","Quận","Huyện")</f>
        <v>Quận</v>
      </c>
      <c r="Y1711" s="25" t="str">
        <f>IFS(Grossweight&lt;=1,"A",AND(1&lt;Grossweight,Grossweight&lt;=2),"B",AND(2&lt;Grossweight,Grossweight&lt;=3),"C",AND(3&lt;Grossweight,Grossweight&lt;=4),"D",Grossweight&gt;=4,"E")</f>
        <v>B</v>
      </c>
      <c r="Z171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16500</v>
      </c>
      <c r="AA1711"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71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16500</v>
      </c>
      <c r="AC1711" s="26">
        <f>IF(Carrier_2="ECLogistics",0.167,IF(Carrier_2="LogExpress",0.139,0.104))</f>
        <v>0.104</v>
      </c>
    </row>
    <row r="1712" ht="15.75" customHeight="1">
      <c r="A1712" s="4" t="s">
        <v>4835</v>
      </c>
      <c r="B1712" s="4" t="s">
        <v>4836</v>
      </c>
      <c r="C1712" s="4">
        <v>130378.0</v>
      </c>
      <c r="D1712" s="4" t="str">
        <f>HubVN_ID</f>
        <v>LECVNLB</v>
      </c>
      <c r="E1712" s="4">
        <v>1.0</v>
      </c>
      <c r="F1712" s="4">
        <v>2.5</v>
      </c>
      <c r="G1712" s="5" t="s">
        <v>4837</v>
      </c>
      <c r="H1712" s="4" t="s">
        <v>32</v>
      </c>
      <c r="I1712" s="6">
        <v>31933.0</v>
      </c>
      <c r="J1712" s="7">
        <v>44648.9</v>
      </c>
      <c r="K1712" s="8">
        <v>44653.402083333334</v>
      </c>
      <c r="L1712" s="7">
        <v>44653.80138888889</v>
      </c>
      <c r="M1712" s="4"/>
      <c r="N1712" s="9" t="s">
        <v>33</v>
      </c>
      <c r="O1712" s="4">
        <v>0.0</v>
      </c>
      <c r="P1712" s="4" t="s">
        <v>40</v>
      </c>
      <c r="Q1712" s="10">
        <v>3.0</v>
      </c>
      <c r="R1712" s="11">
        <f>Enduser_Deliverytime-Order_Create_Time</f>
        <v>4.901388889</v>
      </c>
      <c r="S1712" s="11">
        <f>Enduser_Plan_Deliverytime-Order_Create_Time</f>
        <v>4.502083333</v>
      </c>
      <c r="T1712" s="11">
        <f>Enduser_Deliverytime-HubVN_Pickup_Time</f>
        <v>0.1694444444</v>
      </c>
      <c r="U1712" s="12">
        <f>HubVN_Receiving_Time-HubCN_Pickup_Time</f>
        <v>4.004861111</v>
      </c>
      <c r="V1712" s="12">
        <f>Plan_HubVN_Receiving_Time-Plan_HubCN_Pickup_Time</f>
        <v>3.004166667</v>
      </c>
      <c r="W1712" s="4" t="s">
        <v>57</v>
      </c>
      <c r="X1712" s="13" t="str">
        <f>IF(LEFT(Khu_Vực,4)="Quận","Quận","Huyện")</f>
        <v>Quận</v>
      </c>
      <c r="Y1712" s="13" t="str">
        <f>IFS(Grossweight&lt;=1,"A",AND(1&lt;Grossweight,Grossweight&lt;=2),"B",AND(2&lt;Grossweight,Grossweight&lt;=3),"C",AND(3&lt;Grossweight,Grossweight&lt;=4),"D",Grossweight&gt;=4,"E")</f>
        <v>C</v>
      </c>
      <c r="Z171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50000</v>
      </c>
      <c r="AA1712"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71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25000</v>
      </c>
      <c r="AC1712" s="14">
        <f>IF(Carrier_2="ECLogistics",0.167,IF(Carrier_2="LogExpress",0.139,0.104))</f>
        <v>0.167</v>
      </c>
    </row>
    <row r="1713" ht="15.75" customHeight="1">
      <c r="A1713" s="15" t="s">
        <v>4838</v>
      </c>
      <c r="B1713" s="15" t="s">
        <v>4839</v>
      </c>
      <c r="C1713" s="15">
        <v>130427.0</v>
      </c>
      <c r="D1713" s="15" t="str">
        <f>HubVN_ID</f>
        <v>LECVNTL</v>
      </c>
      <c r="E1713" s="15">
        <v>2.0</v>
      </c>
      <c r="F1713" s="15">
        <v>1.9</v>
      </c>
      <c r="G1713" s="16" t="s">
        <v>4840</v>
      </c>
      <c r="H1713" s="15" t="s">
        <v>32</v>
      </c>
      <c r="I1713" s="17">
        <v>37000.0</v>
      </c>
      <c r="J1713" s="18">
        <v>44646.657638888886</v>
      </c>
      <c r="K1713" s="19">
        <v>44654.65138888889</v>
      </c>
      <c r="L1713" s="18">
        <v>44654.76527777778</v>
      </c>
      <c r="M1713" s="15"/>
      <c r="N1713" s="21" t="s">
        <v>33</v>
      </c>
      <c r="O1713" s="15">
        <v>0.0</v>
      </c>
      <c r="P1713" s="15" t="s">
        <v>40</v>
      </c>
      <c r="Q1713" s="22">
        <v>1.0</v>
      </c>
      <c r="R1713" s="23">
        <f>Enduser_Deliverytime-Order_Create_Time</f>
        <v>8.107638889</v>
      </c>
      <c r="S1713" s="23">
        <f>Enduser_Plan_Deliverytime-Order_Create_Time</f>
        <v>7.99375</v>
      </c>
      <c r="T1713" s="23">
        <f>Enduser_Deliverytime-HubVN_Pickup_Time</f>
        <v>0.1486111111</v>
      </c>
      <c r="U1713" s="24">
        <f>HubVN_Receiving_Time-HubCN_Pickup_Time</f>
        <v>3.505555556</v>
      </c>
      <c r="V1713" s="24">
        <f>Plan_HubVN_Receiving_Time-Plan_HubCN_Pickup_Time</f>
        <v>1.504166667</v>
      </c>
      <c r="W1713" s="15" t="s">
        <v>41</v>
      </c>
      <c r="X1713" s="25" t="str">
        <f>IF(LEFT(Khu_Vực,4)="Quận","Quận","Huyện")</f>
        <v>Huyện</v>
      </c>
      <c r="Y1713" s="25" t="str">
        <f>IFS(Grossweight&lt;=1,"A",AND(1&lt;Grossweight,Grossweight&lt;=2),"B",AND(2&lt;Grossweight,Grossweight&lt;=3),"C",AND(3&lt;Grossweight,Grossweight&lt;=4),"D",Grossweight&gt;=4,"E")</f>
        <v>B</v>
      </c>
      <c r="Z171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47500</v>
      </c>
      <c r="AA171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71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19000</v>
      </c>
      <c r="AC1713" s="26">
        <f>IF(Carrier_2="ECLogistics",0.167,IF(Carrier_2="LogExpress",0.139,0.104))</f>
        <v>0.167</v>
      </c>
    </row>
    <row r="1714" ht="15.75" customHeight="1">
      <c r="A1714" s="4" t="s">
        <v>4841</v>
      </c>
      <c r="B1714" s="4" t="s">
        <v>4842</v>
      </c>
      <c r="C1714" s="4">
        <v>130206.0</v>
      </c>
      <c r="D1714" s="4" t="str">
        <f>HubVN_ID</f>
        <v>LECVNLB</v>
      </c>
      <c r="E1714" s="4">
        <v>5.0</v>
      </c>
      <c r="F1714" s="4">
        <v>2.4</v>
      </c>
      <c r="G1714" s="5" t="s">
        <v>4843</v>
      </c>
      <c r="H1714" s="4" t="s">
        <v>32</v>
      </c>
      <c r="I1714" s="6">
        <v>207800.0</v>
      </c>
      <c r="J1714" s="7">
        <v>44647.18472222222</v>
      </c>
      <c r="K1714" s="8">
        <v>44653.65625</v>
      </c>
      <c r="L1714" s="7">
        <v>44654.74236111111</v>
      </c>
      <c r="M1714" s="4"/>
      <c r="N1714" s="9" t="s">
        <v>33</v>
      </c>
      <c r="O1714" s="4">
        <v>0.0</v>
      </c>
      <c r="P1714" s="4" t="s">
        <v>64</v>
      </c>
      <c r="Q1714" s="10">
        <v>1.0</v>
      </c>
      <c r="R1714" s="11">
        <f>Enduser_Deliverytime-Order_Create_Time</f>
        <v>7.557638889</v>
      </c>
      <c r="S1714" s="11">
        <f>Enduser_Plan_Deliverytime-Order_Create_Time</f>
        <v>6.471527778</v>
      </c>
      <c r="T1714" s="11">
        <f>Enduser_Deliverytime-HubVN_Pickup_Time</f>
        <v>0.1229166667</v>
      </c>
      <c r="U1714" s="12">
        <f>HubVN_Receiving_Time-HubCN_Pickup_Time</f>
        <v>3.504166667</v>
      </c>
      <c r="V1714" s="12">
        <f>Plan_HubVN_Receiving_Time-Plan_HubCN_Pickup_Time</f>
        <v>2.004861111</v>
      </c>
      <c r="W1714" s="4" t="s">
        <v>57</v>
      </c>
      <c r="X1714" s="13" t="str">
        <f>IF(LEFT(Khu_Vực,4)="Quận","Quận","Huyện")</f>
        <v>Quận</v>
      </c>
      <c r="Y1714" s="13" t="str">
        <f>IFS(Grossweight&lt;=1,"A",AND(1&lt;Grossweight,Grossweight&lt;=2),"B",AND(2&lt;Grossweight,Grossweight&lt;=3),"C",AND(3&lt;Grossweight,Grossweight&lt;=4),"D",Grossweight&gt;=4,"E")</f>
        <v>C</v>
      </c>
      <c r="Z171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60400</v>
      </c>
      <c r="AA171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71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24000</v>
      </c>
      <c r="AC1714" s="14">
        <f>IF(Carrier_2="ECLogistics",0.167,IF(Carrier_2="LogExpress",0.139,0.104))</f>
        <v>0.167</v>
      </c>
    </row>
    <row r="1715" ht="15.75" customHeight="1">
      <c r="A1715" s="15" t="s">
        <v>4844</v>
      </c>
      <c r="B1715" s="15" t="s">
        <v>4845</v>
      </c>
      <c r="C1715" s="15">
        <v>130383.0</v>
      </c>
      <c r="D1715" s="15" t="str">
        <f>HubVN_ID</f>
        <v>LECVNLB</v>
      </c>
      <c r="E1715" s="15">
        <v>5.0</v>
      </c>
      <c r="F1715" s="15">
        <v>0.2</v>
      </c>
      <c r="G1715" s="16" t="s">
        <v>4846</v>
      </c>
      <c r="H1715" s="15" t="s">
        <v>32</v>
      </c>
      <c r="I1715" s="17">
        <v>166500.0</v>
      </c>
      <c r="J1715" s="18">
        <v>44648.55763888889</v>
      </c>
      <c r="K1715" s="19">
        <v>44654.4125</v>
      </c>
      <c r="L1715" s="18">
        <v>44658.42847222222</v>
      </c>
      <c r="M1715" s="15"/>
      <c r="N1715" s="21" t="s">
        <v>33</v>
      </c>
      <c r="O1715" s="15">
        <v>0.0</v>
      </c>
      <c r="P1715" s="15" t="s">
        <v>64</v>
      </c>
      <c r="Q1715" s="22">
        <v>4.0</v>
      </c>
      <c r="R1715" s="23">
        <f>Enduser_Deliverytime-Order_Create_Time</f>
        <v>9.870833333</v>
      </c>
      <c r="S1715" s="23">
        <f>Enduser_Plan_Deliverytime-Order_Create_Time</f>
        <v>5.854861111</v>
      </c>
      <c r="T1715" s="23">
        <f>Enduser_Deliverytime-HubVN_Pickup_Time</f>
        <v>0.07847222222</v>
      </c>
      <c r="U1715" s="24">
        <f>HubVN_Receiving_Time-HubCN_Pickup_Time</f>
        <v>8.003472222</v>
      </c>
      <c r="V1715" s="24">
        <f>Plan_HubVN_Receiving_Time-Plan_HubCN_Pickup_Time</f>
        <v>3.004861111</v>
      </c>
      <c r="W1715" s="15" t="s">
        <v>57</v>
      </c>
      <c r="X1715" s="25" t="str">
        <f>IF(LEFT(Khu_Vực,4)="Quận","Quận","Huyện")</f>
        <v>Quận</v>
      </c>
      <c r="Y1715" s="25" t="str">
        <f>IFS(Grossweight&lt;=1,"A",AND(1&lt;Grossweight,Grossweight&lt;=2),"B",AND(2&lt;Grossweight,Grossweight&lt;=3),"C",AND(3&lt;Grossweight,Grossweight&lt;=4),"D",Grossweight&gt;=4,"E")</f>
        <v>A</v>
      </c>
      <c r="Z171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2200</v>
      </c>
      <c r="AA1715"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71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v>
      </c>
      <c r="AC1715" s="26">
        <f>IF(Carrier_2="ECLogistics",0.167,IF(Carrier_2="LogExpress",0.139,0.104))</f>
        <v>0.139</v>
      </c>
    </row>
    <row r="1716" ht="15.75" customHeight="1">
      <c r="A1716" s="4" t="s">
        <v>4847</v>
      </c>
      <c r="B1716" s="4" t="s">
        <v>4848</v>
      </c>
      <c r="C1716" s="4">
        <v>130383.0</v>
      </c>
      <c r="D1716" s="4" t="str">
        <f>HubVN_ID</f>
        <v>LECVNTL</v>
      </c>
      <c r="E1716" s="4">
        <v>4.0</v>
      </c>
      <c r="F1716" s="4">
        <v>1.6</v>
      </c>
      <c r="G1716" s="5" t="s">
        <v>4849</v>
      </c>
      <c r="H1716" s="4" t="s">
        <v>32</v>
      </c>
      <c r="I1716" s="6">
        <v>11609.0</v>
      </c>
      <c r="J1716" s="7">
        <v>44649.20138888889</v>
      </c>
      <c r="K1716" s="8">
        <v>44653.381944444445</v>
      </c>
      <c r="L1716" s="7">
        <v>44654.49375</v>
      </c>
      <c r="M1716" s="4"/>
      <c r="N1716" s="9" t="s">
        <v>33</v>
      </c>
      <c r="O1716" s="4">
        <v>0.0</v>
      </c>
      <c r="P1716" s="4" t="s">
        <v>40</v>
      </c>
      <c r="Q1716" s="10">
        <v>3.0</v>
      </c>
      <c r="R1716" s="11">
        <f>Enduser_Deliverytime-Order_Create_Time</f>
        <v>5.292361111</v>
      </c>
      <c r="S1716" s="11">
        <f>Enduser_Plan_Deliverytime-Order_Create_Time</f>
        <v>4.180555556</v>
      </c>
      <c r="T1716" s="11">
        <f>Enduser_Deliverytime-HubVN_Pickup_Time</f>
        <v>0.1208333333</v>
      </c>
      <c r="U1716" s="12">
        <f>HubVN_Receiving_Time-HubCN_Pickup_Time</f>
        <v>4.004861111</v>
      </c>
      <c r="V1716" s="12">
        <f>Plan_HubVN_Receiving_Time-Plan_HubCN_Pickup_Time</f>
        <v>1.50625</v>
      </c>
      <c r="W1716" s="4" t="s">
        <v>49</v>
      </c>
      <c r="X1716" s="13" t="str">
        <f>IF(LEFT(Khu_Vực,4)="Quận","Quận","Huyện")</f>
        <v>Quận</v>
      </c>
      <c r="Y1716" s="13" t="str">
        <f>IFS(Grossweight&lt;=1,"A",AND(1&lt;Grossweight,Grossweight&lt;=2),"B",AND(2&lt;Grossweight,Grossweight&lt;=3),"C",AND(3&lt;Grossweight,Grossweight&lt;=4),"D",Grossweight&gt;=4,"E")</f>
        <v>B</v>
      </c>
      <c r="Z171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32000</v>
      </c>
      <c r="AA1716"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71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17600</v>
      </c>
      <c r="AC1716" s="14">
        <f>IF(Carrier_2="ECLogistics",0.167,IF(Carrier_2="LogExpress",0.139,0.104))</f>
        <v>0.104</v>
      </c>
    </row>
    <row r="1717" ht="15.75" customHeight="1">
      <c r="A1717" s="15" t="s">
        <v>4850</v>
      </c>
      <c r="B1717" s="15" t="s">
        <v>1879</v>
      </c>
      <c r="C1717" s="15">
        <v>130460.0</v>
      </c>
      <c r="D1717" s="15" t="str">
        <f>HubVN_ID</f>
        <v>LECVNLB</v>
      </c>
      <c r="E1717" s="15">
        <v>1.0</v>
      </c>
      <c r="F1717" s="15">
        <v>1.5</v>
      </c>
      <c r="G1717" s="16" t="s">
        <v>4851</v>
      </c>
      <c r="H1717" s="15" t="s">
        <v>32</v>
      </c>
      <c r="I1717" s="17">
        <v>154000.0</v>
      </c>
      <c r="J1717" s="18">
        <v>44649.17847222222</v>
      </c>
      <c r="K1717" s="19">
        <v>44653.4125</v>
      </c>
      <c r="L1717" s="18">
        <v>44654.42638888889</v>
      </c>
      <c r="M1717" s="15"/>
      <c r="N1717" s="21" t="s">
        <v>33</v>
      </c>
      <c r="O1717" s="15">
        <v>0.0</v>
      </c>
      <c r="P1717" s="15" t="s">
        <v>64</v>
      </c>
      <c r="Q1717" s="22">
        <v>3.0</v>
      </c>
      <c r="R1717" s="23">
        <f>Enduser_Deliverytime-Order_Create_Time</f>
        <v>5.247916667</v>
      </c>
      <c r="S1717" s="23">
        <f>Enduser_Plan_Deliverytime-Order_Create_Time</f>
        <v>4.234027778</v>
      </c>
      <c r="T1717" s="23">
        <f>Enduser_Deliverytime-HubVN_Pickup_Time</f>
        <v>0.03680555556</v>
      </c>
      <c r="U1717" s="24">
        <f>HubVN_Receiving_Time-HubCN_Pickup_Time</f>
        <v>4.00625</v>
      </c>
      <c r="V1717" s="24">
        <f>Plan_HubVN_Receiving_Time-Plan_HubCN_Pickup_Time</f>
        <v>1.502083333</v>
      </c>
      <c r="W1717" s="15" t="s">
        <v>124</v>
      </c>
      <c r="X1717" s="25" t="str">
        <f>IF(LEFT(Khu_Vực,4)="Quận","Quận","Huyện")</f>
        <v>Quận</v>
      </c>
      <c r="Y1717" s="25" t="str">
        <f>IFS(Grossweight&lt;=1,"A",AND(1&lt;Grossweight,Grossweight&lt;=2),"B",AND(2&lt;Grossweight,Grossweight&lt;=3),"C",AND(3&lt;Grossweight,Grossweight&lt;=4),"D",Grossweight&gt;=4,"E")</f>
        <v>B</v>
      </c>
      <c r="Z171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16500</v>
      </c>
      <c r="AA1717"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71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16500</v>
      </c>
      <c r="AC1717" s="26">
        <f>IF(Carrier_2="ECLogistics",0.167,IF(Carrier_2="LogExpress",0.139,0.104))</f>
        <v>0.104</v>
      </c>
    </row>
    <row r="1718" ht="15.75" customHeight="1">
      <c r="A1718" s="4" t="s">
        <v>4852</v>
      </c>
      <c r="B1718" s="4" t="s">
        <v>4853</v>
      </c>
      <c r="C1718" s="4">
        <v>130359.0</v>
      </c>
      <c r="D1718" s="4" t="str">
        <f>HubVN_ID</f>
        <v>LECVNLB</v>
      </c>
      <c r="E1718" s="4">
        <v>5.0</v>
      </c>
      <c r="F1718" s="4">
        <v>0.2</v>
      </c>
      <c r="G1718" s="5" t="s">
        <v>4854</v>
      </c>
      <c r="H1718" s="4" t="s">
        <v>32</v>
      </c>
      <c r="I1718" s="6">
        <v>146000.0</v>
      </c>
      <c r="J1718" s="7">
        <v>44648.8625</v>
      </c>
      <c r="K1718" s="8">
        <v>44653.41180555556</v>
      </c>
      <c r="L1718" s="7">
        <v>44653.802083333336</v>
      </c>
      <c r="M1718" s="4"/>
      <c r="N1718" s="9" t="s">
        <v>33</v>
      </c>
      <c r="O1718" s="4">
        <v>0.0</v>
      </c>
      <c r="P1718" s="4" t="s">
        <v>40</v>
      </c>
      <c r="Q1718" s="10">
        <v>3.0</v>
      </c>
      <c r="R1718" s="11">
        <f>Enduser_Deliverytime-Order_Create_Time</f>
        <v>4.939583333</v>
      </c>
      <c r="S1718" s="11">
        <f>Enduser_Plan_Deliverytime-Order_Create_Time</f>
        <v>4.549305556</v>
      </c>
      <c r="T1718" s="11">
        <f>Enduser_Deliverytime-HubVN_Pickup_Time</f>
        <v>0.1673611111</v>
      </c>
      <c r="U1718" s="12">
        <f>HubVN_Receiving_Time-HubCN_Pickup_Time</f>
        <v>4.002083333</v>
      </c>
      <c r="V1718" s="12">
        <f>Plan_HubVN_Receiving_Time-Plan_HubCN_Pickup_Time</f>
        <v>3.502777778</v>
      </c>
      <c r="W1718" s="4" t="s">
        <v>124</v>
      </c>
      <c r="X1718" s="13" t="str">
        <f>IF(LEFT(Khu_Vực,4)="Quận","Quận","Huyện")</f>
        <v>Quận</v>
      </c>
      <c r="Y1718" s="13" t="str">
        <f>IFS(Grossweight&lt;=1,"A",AND(1&lt;Grossweight,Grossweight&lt;=2),"B",AND(2&lt;Grossweight,Grossweight&lt;=3),"C",AND(3&lt;Grossweight,Grossweight&lt;=4),"D",Grossweight&gt;=4,"E")</f>
        <v>A</v>
      </c>
      <c r="Z171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4000</v>
      </c>
      <c r="AA1718"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71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v>
      </c>
      <c r="AC1718" s="14">
        <f>IF(Carrier_2="ECLogistics",0.167,IF(Carrier_2="LogExpress",0.139,0.104))</f>
        <v>0.139</v>
      </c>
    </row>
    <row r="1719" ht="15.75" customHeight="1">
      <c r="A1719" s="15" t="s">
        <v>4855</v>
      </c>
      <c r="B1719" s="15" t="s">
        <v>2577</v>
      </c>
      <c r="C1719" s="15">
        <v>130158.0</v>
      </c>
      <c r="D1719" s="15" t="str">
        <f>HubVN_ID</f>
        <v>LECVNTL</v>
      </c>
      <c r="E1719" s="15">
        <v>2.0</v>
      </c>
      <c r="F1719" s="15">
        <v>3.4</v>
      </c>
      <c r="G1719" s="16" t="s">
        <v>4856</v>
      </c>
      <c r="H1719" s="15" t="s">
        <v>32</v>
      </c>
      <c r="I1719" s="17">
        <v>27000.0</v>
      </c>
      <c r="J1719" s="18">
        <v>44648.354166666664</v>
      </c>
      <c r="K1719" s="19">
        <v>44653.63333333333</v>
      </c>
      <c r="L1719" s="18">
        <v>44653.73055555556</v>
      </c>
      <c r="M1719" s="15"/>
      <c r="N1719" s="21" t="s">
        <v>33</v>
      </c>
      <c r="O1719" s="15">
        <v>0.0</v>
      </c>
      <c r="P1719" s="15" t="s">
        <v>64</v>
      </c>
      <c r="Q1719" s="22">
        <v>3.0</v>
      </c>
      <c r="R1719" s="23">
        <f>Enduser_Deliverytime-Order_Create_Time</f>
        <v>5.376388889</v>
      </c>
      <c r="S1719" s="23">
        <f>Enduser_Plan_Deliverytime-Order_Create_Time</f>
        <v>5.279166667</v>
      </c>
      <c r="T1719" s="23">
        <f>Enduser_Deliverytime-HubVN_Pickup_Time</f>
        <v>0.1208333333</v>
      </c>
      <c r="U1719" s="24">
        <f>HubVN_Receiving_Time-HubCN_Pickup_Time</f>
        <v>3.502777778</v>
      </c>
      <c r="V1719" s="24">
        <f>Plan_HubVN_Receiving_Time-Plan_HubCN_Pickup_Time</f>
        <v>3.505555556</v>
      </c>
      <c r="W1719" s="15" t="s">
        <v>49</v>
      </c>
      <c r="X1719" s="25" t="str">
        <f>IF(LEFT(Khu_Vực,4)="Quận","Quận","Huyện")</f>
        <v>Quận</v>
      </c>
      <c r="Y1719" s="25" t="str">
        <f>IFS(Grossweight&lt;=1,"A",AND(1&lt;Grossweight,Grossweight&lt;=2),"B",AND(2&lt;Grossweight,Grossweight&lt;=3),"C",AND(3&lt;Grossweight,Grossweight&lt;=4),"D",Grossweight&gt;=4,"E")</f>
        <v>D</v>
      </c>
      <c r="Z171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66400</v>
      </c>
      <c r="AA171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71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34000</v>
      </c>
      <c r="AC1719" s="26">
        <f>IF(Carrier_2="ECLogistics",0.167,IF(Carrier_2="LogExpress",0.139,0.104))</f>
        <v>0.167</v>
      </c>
    </row>
    <row r="1720" ht="15.75" customHeight="1">
      <c r="A1720" s="4" t="s">
        <v>4857</v>
      </c>
      <c r="B1720" s="4" t="s">
        <v>4858</v>
      </c>
      <c r="C1720" s="4">
        <v>130392.0</v>
      </c>
      <c r="D1720" s="4" t="str">
        <f>HubVN_ID</f>
        <v>LECVNHĐ</v>
      </c>
      <c r="E1720" s="4">
        <v>1.0</v>
      </c>
      <c r="F1720" s="4">
        <v>3.4</v>
      </c>
      <c r="G1720" s="5" t="s">
        <v>4859</v>
      </c>
      <c r="H1720" s="4" t="s">
        <v>32</v>
      </c>
      <c r="I1720" s="6">
        <v>71500.0</v>
      </c>
      <c r="J1720" s="7">
        <v>44647.18125</v>
      </c>
      <c r="K1720" s="8">
        <v>44654.43125</v>
      </c>
      <c r="L1720" s="7">
        <v>44654.77013888889</v>
      </c>
      <c r="M1720" s="4"/>
      <c r="N1720" s="9" t="s">
        <v>33</v>
      </c>
      <c r="O1720" s="4">
        <v>0.0</v>
      </c>
      <c r="P1720" s="4" t="s">
        <v>40</v>
      </c>
      <c r="Q1720" s="10">
        <v>1.0</v>
      </c>
      <c r="R1720" s="11">
        <f>Enduser_Deliverytime-Order_Create_Time</f>
        <v>7.588888889</v>
      </c>
      <c r="S1720" s="11">
        <f>Enduser_Plan_Deliverytime-Order_Create_Time</f>
        <v>7.25</v>
      </c>
      <c r="T1720" s="11">
        <f>Enduser_Deliverytime-HubVN_Pickup_Time</f>
        <v>0.1465277778</v>
      </c>
      <c r="U1720" s="12">
        <f>HubVN_Receiving_Time-HubCN_Pickup_Time</f>
        <v>3.502777778</v>
      </c>
      <c r="V1720" s="12">
        <f>Plan_HubVN_Receiving_Time-Plan_HubCN_Pickup_Time</f>
        <v>3.501388889</v>
      </c>
      <c r="W1720" s="4" t="s">
        <v>45</v>
      </c>
      <c r="X1720" s="13" t="str">
        <f>IF(LEFT(Khu_Vực,4)="Quận","Quận","Huyện")</f>
        <v>Quận</v>
      </c>
      <c r="Y1720" s="13" t="str">
        <f>IFS(Grossweight&lt;=1,"A",AND(1&lt;Grossweight,Grossweight&lt;=2),"B",AND(2&lt;Grossweight,Grossweight&lt;=3),"C",AND(3&lt;Grossweight,Grossweight&lt;=4),"D",Grossweight&gt;=4,"E")</f>
        <v>D</v>
      </c>
      <c r="Z172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61000</v>
      </c>
      <c r="AA172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72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34000</v>
      </c>
      <c r="AC1720" s="14">
        <f>IF(Carrier_2="ECLogistics",0.167,IF(Carrier_2="LogExpress",0.139,0.104))</f>
        <v>0.167</v>
      </c>
    </row>
    <row r="1721" ht="15.75" customHeight="1">
      <c r="A1721" s="15" t="s">
        <v>4860</v>
      </c>
      <c r="B1721" s="15" t="s">
        <v>132</v>
      </c>
      <c r="C1721" s="15">
        <v>130430.0</v>
      </c>
      <c r="D1721" s="15" t="str">
        <f>HubVN_ID</f>
        <v>LECVNLB</v>
      </c>
      <c r="E1721" s="15">
        <v>4.0</v>
      </c>
      <c r="F1721" s="15">
        <v>2.9</v>
      </c>
      <c r="G1721" s="16" t="s">
        <v>4861</v>
      </c>
      <c r="H1721" s="15" t="s">
        <v>32</v>
      </c>
      <c r="I1721" s="17">
        <v>100200.0</v>
      </c>
      <c r="J1721" s="18">
        <v>44647.71111111111</v>
      </c>
      <c r="K1721" s="19">
        <v>44653.40833333333</v>
      </c>
      <c r="L1721" s="18">
        <v>44654.59027777778</v>
      </c>
      <c r="M1721" s="15"/>
      <c r="N1721" s="21" t="s">
        <v>33</v>
      </c>
      <c r="O1721" s="15">
        <v>0.0</v>
      </c>
      <c r="P1721" s="15" t="s">
        <v>34</v>
      </c>
      <c r="Q1721" s="22">
        <v>2.0</v>
      </c>
      <c r="R1721" s="23">
        <f>Enduser_Deliverytime-Order_Create_Time</f>
        <v>6.879166667</v>
      </c>
      <c r="S1721" s="23">
        <f>Enduser_Plan_Deliverytime-Order_Create_Time</f>
        <v>5.697222222</v>
      </c>
      <c r="T1721" s="23">
        <f>Enduser_Deliverytime-HubVN_Pickup_Time</f>
        <v>0.2020833333</v>
      </c>
      <c r="U1721" s="24">
        <f>HubVN_Receiving_Time-HubCN_Pickup_Time</f>
        <v>4.004861111</v>
      </c>
      <c r="V1721" s="24">
        <f>Plan_HubVN_Receiving_Time-Plan_HubCN_Pickup_Time</f>
        <v>2.002777778</v>
      </c>
      <c r="W1721" s="15" t="s">
        <v>97</v>
      </c>
      <c r="X1721" s="25" t="str">
        <f>IF(LEFT(Khu_Vực,4)="Quận","Quận","Huyện")</f>
        <v>Quận</v>
      </c>
      <c r="Y1721" s="25" t="str">
        <f>IFS(Grossweight&lt;=1,"A",AND(1&lt;Grossweight,Grossweight&lt;=2),"B",AND(2&lt;Grossweight,Grossweight&lt;=3),"C",AND(3&lt;Grossweight,Grossweight&lt;=4),"D",Grossweight&gt;=4,"E")</f>
        <v>C</v>
      </c>
      <c r="Z172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29000</v>
      </c>
      <c r="AA172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72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29000</v>
      </c>
      <c r="AC1721" s="26">
        <f>IF(Carrier_2="ECLogistics",0.167,IF(Carrier_2="LogExpress",0.139,0.104))</f>
        <v>0.167</v>
      </c>
    </row>
    <row r="1722" ht="15.75" customHeight="1">
      <c r="A1722" s="4" t="s">
        <v>4862</v>
      </c>
      <c r="B1722" s="4" t="s">
        <v>4863</v>
      </c>
      <c r="C1722" s="4">
        <v>130019.0</v>
      </c>
      <c r="D1722" s="4" t="str">
        <f>HubVN_ID</f>
        <v>LECVNTL</v>
      </c>
      <c r="E1722" s="4">
        <v>1.0</v>
      </c>
      <c r="F1722" s="4">
        <v>4.0</v>
      </c>
      <c r="G1722" s="5" t="s">
        <v>4864</v>
      </c>
      <c r="H1722" s="4" t="s">
        <v>32</v>
      </c>
      <c r="I1722" s="6">
        <v>486000.0</v>
      </c>
      <c r="J1722" s="7">
        <v>44648.32986111111</v>
      </c>
      <c r="K1722" s="8">
        <v>44653.63958333333</v>
      </c>
      <c r="L1722" s="7">
        <v>44653.768055555556</v>
      </c>
      <c r="M1722" s="4"/>
      <c r="N1722" s="9" t="s">
        <v>33</v>
      </c>
      <c r="O1722" s="4">
        <v>0.0</v>
      </c>
      <c r="P1722" s="4" t="s">
        <v>40</v>
      </c>
      <c r="Q1722" s="10">
        <v>3.0</v>
      </c>
      <c r="R1722" s="11">
        <f>Enduser_Deliverytime-Order_Create_Time</f>
        <v>5.438194444</v>
      </c>
      <c r="S1722" s="11">
        <f>Enduser_Plan_Deliverytime-Order_Create_Time</f>
        <v>5.309722222</v>
      </c>
      <c r="T1722" s="11">
        <f>Enduser_Deliverytime-HubVN_Pickup_Time</f>
        <v>0.1451388889</v>
      </c>
      <c r="U1722" s="12">
        <f>HubVN_Receiving_Time-HubCN_Pickup_Time</f>
        <v>3.50625</v>
      </c>
      <c r="V1722" s="12">
        <f>Plan_HubVN_Receiving_Time-Plan_HubCN_Pickup_Time</f>
        <v>3.501388889</v>
      </c>
      <c r="W1722" s="4" t="s">
        <v>49</v>
      </c>
      <c r="X1722" s="13" t="str">
        <f>IF(LEFT(Khu_Vực,4)="Quận","Quận","Huyện")</f>
        <v>Quận</v>
      </c>
      <c r="Y1722" s="13" t="str">
        <f>IFS(Grossweight&lt;=1,"A",AND(1&lt;Grossweight,Grossweight&lt;=2),"B",AND(2&lt;Grossweight,Grossweight&lt;=3),"C",AND(3&lt;Grossweight,Grossweight&lt;=4),"D",Grossweight&gt;=4,"E")</f>
        <v>D</v>
      </c>
      <c r="Z172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62500</v>
      </c>
      <c r="AA1722"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72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40000</v>
      </c>
      <c r="AC1722" s="14">
        <f>IF(Carrier_2="ECLogistics",0.167,IF(Carrier_2="LogExpress",0.139,0.104))</f>
        <v>0.167</v>
      </c>
    </row>
    <row r="1723" ht="15.75" customHeight="1">
      <c r="A1723" s="15" t="s">
        <v>4865</v>
      </c>
      <c r="B1723" s="15" t="s">
        <v>4866</v>
      </c>
      <c r="C1723" s="15">
        <v>130166.0</v>
      </c>
      <c r="D1723" s="15" t="str">
        <f>HubVN_ID</f>
        <v>LECVNTL</v>
      </c>
      <c r="E1723" s="15">
        <v>5.0</v>
      </c>
      <c r="F1723" s="15">
        <v>1.6</v>
      </c>
      <c r="G1723" s="16" t="s">
        <v>4867</v>
      </c>
      <c r="H1723" s="15" t="s">
        <v>32</v>
      </c>
      <c r="I1723" s="17">
        <v>80900.0</v>
      </c>
      <c r="J1723" s="18">
        <v>44647.709027777775</v>
      </c>
      <c r="K1723" s="19">
        <v>44654.64027777778</v>
      </c>
      <c r="L1723" s="18">
        <v>44655.60833333333</v>
      </c>
      <c r="M1723" s="15"/>
      <c r="N1723" s="21" t="s">
        <v>33</v>
      </c>
      <c r="O1723" s="15">
        <v>0.0</v>
      </c>
      <c r="P1723" s="15" t="s">
        <v>34</v>
      </c>
      <c r="Q1723" s="22">
        <v>1.0</v>
      </c>
      <c r="R1723" s="23">
        <f>Enduser_Deliverytime-Order_Create_Time</f>
        <v>7.899305556</v>
      </c>
      <c r="S1723" s="23">
        <f>Enduser_Plan_Deliverytime-Order_Create_Time</f>
        <v>6.93125</v>
      </c>
      <c r="T1723" s="23">
        <f>Enduser_Deliverytime-HubVN_Pickup_Time</f>
        <v>0.2027777778</v>
      </c>
      <c r="U1723" s="24">
        <f>HubVN_Receiving_Time-HubCN_Pickup_Time</f>
        <v>3.004166667</v>
      </c>
      <c r="V1723" s="24">
        <f>Plan_HubVN_Receiving_Time-Plan_HubCN_Pickup_Time</f>
        <v>2.001388889</v>
      </c>
      <c r="W1723" s="15" t="s">
        <v>49</v>
      </c>
      <c r="X1723" s="25" t="str">
        <f>IF(LEFT(Khu_Vực,4)="Quận","Quận","Huyện")</f>
        <v>Quận</v>
      </c>
      <c r="Y1723" s="25" t="str">
        <f>IFS(Grossweight&lt;=1,"A",AND(1&lt;Grossweight,Grossweight&lt;=2),"B",AND(2&lt;Grossweight,Grossweight&lt;=3),"C",AND(3&lt;Grossweight,Grossweight&lt;=4),"D",Grossweight&gt;=4,"E")</f>
        <v>B</v>
      </c>
      <c r="Z172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16000</v>
      </c>
      <c r="AA1723"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72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17600</v>
      </c>
      <c r="AC1723" s="26">
        <f>IF(Carrier_2="ECLogistics",0.167,IF(Carrier_2="LogExpress",0.139,0.104))</f>
        <v>0.104</v>
      </c>
    </row>
    <row r="1724" ht="15.75" customHeight="1">
      <c r="A1724" s="4" t="s">
        <v>4868</v>
      </c>
      <c r="B1724" s="4" t="s">
        <v>4869</v>
      </c>
      <c r="C1724" s="4">
        <v>130427.0</v>
      </c>
      <c r="D1724" s="4" t="str">
        <f>HubVN_ID</f>
        <v>LECVNLB</v>
      </c>
      <c r="E1724" s="4">
        <v>1.0</v>
      </c>
      <c r="F1724" s="4">
        <v>1.5</v>
      </c>
      <c r="G1724" s="5" t="s">
        <v>4870</v>
      </c>
      <c r="H1724" s="4" t="s">
        <v>32</v>
      </c>
      <c r="I1724" s="6">
        <v>9900.0</v>
      </c>
      <c r="J1724" s="7">
        <v>44649.177083333336</v>
      </c>
      <c r="K1724" s="8">
        <v>44653.663194444445</v>
      </c>
      <c r="L1724" s="7">
        <v>44654.43194444444</v>
      </c>
      <c r="M1724" s="4"/>
      <c r="N1724" s="9" t="s">
        <v>33</v>
      </c>
      <c r="O1724" s="4">
        <v>0.0</v>
      </c>
      <c r="P1724" s="4" t="s">
        <v>64</v>
      </c>
      <c r="Q1724" s="10">
        <v>3.0</v>
      </c>
      <c r="R1724" s="11">
        <f>Enduser_Deliverytime-Order_Create_Time</f>
        <v>5.254861111</v>
      </c>
      <c r="S1724" s="11">
        <f>Enduser_Plan_Deliverytime-Order_Create_Time</f>
        <v>4.486111111</v>
      </c>
      <c r="T1724" s="11">
        <f>Enduser_Deliverytime-HubVN_Pickup_Time</f>
        <v>0.03819444444</v>
      </c>
      <c r="U1724" s="12">
        <f>HubVN_Receiving_Time-HubCN_Pickup_Time</f>
        <v>4.000694444</v>
      </c>
      <c r="V1724" s="12">
        <f>Plan_HubVN_Receiving_Time-Plan_HubCN_Pickup_Time</f>
        <v>3.004861111</v>
      </c>
      <c r="W1724" s="4" t="s">
        <v>97</v>
      </c>
      <c r="X1724" s="13" t="str">
        <f>IF(LEFT(Khu_Vực,4)="Quận","Quận","Huyện")</f>
        <v>Quận</v>
      </c>
      <c r="Y1724" s="13" t="str">
        <f>IFS(Grossweight&lt;=1,"A",AND(1&lt;Grossweight,Grossweight&lt;=2),"B",AND(2&lt;Grossweight,Grossweight&lt;=3),"C",AND(3&lt;Grossweight,Grossweight&lt;=4),"D",Grossweight&gt;=4,"E")</f>
        <v>B</v>
      </c>
      <c r="Z172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16500</v>
      </c>
      <c r="AA1724"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72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16500</v>
      </c>
      <c r="AC1724" s="14">
        <f>IF(Carrier_2="ECLogistics",0.167,IF(Carrier_2="LogExpress",0.139,0.104))</f>
        <v>0.104</v>
      </c>
    </row>
    <row r="1725" ht="15.75" customHeight="1">
      <c r="A1725" s="15" t="s">
        <v>4871</v>
      </c>
      <c r="B1725" s="15" t="s">
        <v>4872</v>
      </c>
      <c r="C1725" s="15">
        <v>130324.0</v>
      </c>
      <c r="D1725" s="15" t="str">
        <f>HubVN_ID</f>
        <v>LECVNLB</v>
      </c>
      <c r="E1725" s="15">
        <v>2.0</v>
      </c>
      <c r="F1725" s="15">
        <v>1.8</v>
      </c>
      <c r="G1725" s="16" t="s">
        <v>4873</v>
      </c>
      <c r="H1725" s="15" t="s">
        <v>32</v>
      </c>
      <c r="I1725" s="17">
        <v>92000.0</v>
      </c>
      <c r="J1725" s="18">
        <v>44647.71875</v>
      </c>
      <c r="K1725" s="19">
        <v>44652.42361111111</v>
      </c>
      <c r="L1725" s="18">
        <v>44653.419444444444</v>
      </c>
      <c r="M1725" s="15"/>
      <c r="N1725" s="21" t="s">
        <v>33</v>
      </c>
      <c r="O1725" s="15">
        <v>0.0</v>
      </c>
      <c r="P1725" s="15" t="s">
        <v>64</v>
      </c>
      <c r="Q1725" s="22">
        <v>3.0</v>
      </c>
      <c r="R1725" s="23">
        <f>Enduser_Deliverytime-Order_Create_Time</f>
        <v>5.700694444</v>
      </c>
      <c r="S1725" s="23">
        <f>Enduser_Plan_Deliverytime-Order_Create_Time</f>
        <v>4.704861111</v>
      </c>
      <c r="T1725" s="23">
        <f>Enduser_Deliverytime-HubVN_Pickup_Time</f>
        <v>0.08263888889</v>
      </c>
      <c r="U1725" s="24">
        <f>HubVN_Receiving_Time-HubCN_Pickup_Time</f>
        <v>3.002083333</v>
      </c>
      <c r="V1725" s="24">
        <f>Plan_HubVN_Receiving_Time-Plan_HubCN_Pickup_Time</f>
        <v>2.001388889</v>
      </c>
      <c r="W1725" s="15" t="s">
        <v>97</v>
      </c>
      <c r="X1725" s="25" t="str">
        <f>IF(LEFT(Khu_Vực,4)="Quận","Quận","Huyện")</f>
        <v>Quận</v>
      </c>
      <c r="Y1725" s="25" t="str">
        <f>IFS(Grossweight&lt;=1,"A",AND(1&lt;Grossweight,Grossweight&lt;=2),"B",AND(2&lt;Grossweight,Grossweight&lt;=3),"C",AND(3&lt;Grossweight,Grossweight&lt;=4),"D",Grossweight&gt;=4,"E")</f>
        <v>B</v>
      </c>
      <c r="Z172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19800</v>
      </c>
      <c r="AA1725"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72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19800</v>
      </c>
      <c r="AC1725" s="26">
        <f>IF(Carrier_2="ECLogistics",0.167,IF(Carrier_2="LogExpress",0.139,0.104))</f>
        <v>0.104</v>
      </c>
    </row>
    <row r="1726" ht="15.75" customHeight="1">
      <c r="A1726" s="4" t="s">
        <v>4874</v>
      </c>
      <c r="B1726" s="4" t="s">
        <v>865</v>
      </c>
      <c r="C1726" s="4">
        <v>130013.0</v>
      </c>
      <c r="D1726" s="4" t="str">
        <f>HubVN_ID</f>
        <v>LECVNLB</v>
      </c>
      <c r="E1726" s="4">
        <v>5.0</v>
      </c>
      <c r="F1726" s="4">
        <v>1.2</v>
      </c>
      <c r="G1726" s="5" t="s">
        <v>4875</v>
      </c>
      <c r="H1726" s="4" t="s">
        <v>32</v>
      </c>
      <c r="I1726" s="6">
        <v>166200.0</v>
      </c>
      <c r="J1726" s="7">
        <v>44648.31180555555</v>
      </c>
      <c r="K1726" s="8">
        <v>44653.68263888889</v>
      </c>
      <c r="L1726" s="7">
        <v>44653.86597222222</v>
      </c>
      <c r="M1726" s="4"/>
      <c r="N1726" s="9" t="s">
        <v>33</v>
      </c>
      <c r="O1726" s="4">
        <v>0.0</v>
      </c>
      <c r="P1726" s="4" t="s">
        <v>34</v>
      </c>
      <c r="Q1726" s="10">
        <v>3.0</v>
      </c>
      <c r="R1726" s="11">
        <f>Enduser_Deliverytime-Order_Create_Time</f>
        <v>5.554166667</v>
      </c>
      <c r="S1726" s="11">
        <f>Enduser_Plan_Deliverytime-Order_Create_Time</f>
        <v>5.370833333</v>
      </c>
      <c r="T1726" s="11">
        <f>Enduser_Deliverytime-HubVN_Pickup_Time</f>
        <v>0.2486111111</v>
      </c>
      <c r="U1726" s="12">
        <f>HubVN_Receiving_Time-HubCN_Pickup_Time</f>
        <v>3.504861111</v>
      </c>
      <c r="V1726" s="12">
        <f>Plan_HubVN_Receiving_Time-Plan_HubCN_Pickup_Time</f>
        <v>1.504166667</v>
      </c>
      <c r="W1726" s="4" t="s">
        <v>97</v>
      </c>
      <c r="X1726" s="13" t="str">
        <f>IF(LEFT(Khu_Vực,4)="Quận","Quận","Huyện")</f>
        <v>Quận</v>
      </c>
      <c r="Y1726" s="13" t="str">
        <f>IFS(Grossweight&lt;=1,"A",AND(1&lt;Grossweight,Grossweight&lt;=2),"B",AND(2&lt;Grossweight,Grossweight&lt;=3),"C",AND(3&lt;Grossweight,Grossweight&lt;=4),"D",Grossweight&gt;=4,"E")</f>
        <v>B</v>
      </c>
      <c r="Z172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12000</v>
      </c>
      <c r="AA1726"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72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13200</v>
      </c>
      <c r="AC1726" s="14">
        <f>IF(Carrier_2="ECLogistics",0.167,IF(Carrier_2="LogExpress",0.139,0.104))</f>
        <v>0.104</v>
      </c>
    </row>
    <row r="1727" ht="15.75" customHeight="1">
      <c r="A1727" s="15" t="s">
        <v>4876</v>
      </c>
      <c r="B1727" s="15" t="s">
        <v>4877</v>
      </c>
      <c r="C1727" s="15">
        <v>130159.0</v>
      </c>
      <c r="D1727" s="15" t="str">
        <f>HubVN_ID</f>
        <v>LECVNLB</v>
      </c>
      <c r="E1727" s="15">
        <v>3.0</v>
      </c>
      <c r="F1727" s="15">
        <v>1.5</v>
      </c>
      <c r="G1727" s="16" t="s">
        <v>4878</v>
      </c>
      <c r="H1727" s="15" t="s">
        <v>32</v>
      </c>
      <c r="I1727" s="17">
        <v>83000.0</v>
      </c>
      <c r="J1727" s="18">
        <v>44649.120833333334</v>
      </c>
      <c r="K1727" s="19">
        <v>44654.4</v>
      </c>
      <c r="L1727" s="18">
        <v>44655.43819444445</v>
      </c>
      <c r="M1727" s="15"/>
      <c r="N1727" s="21" t="s">
        <v>33</v>
      </c>
      <c r="O1727" s="15">
        <v>0.0</v>
      </c>
      <c r="P1727" s="15" t="s">
        <v>64</v>
      </c>
      <c r="Q1727" s="22">
        <v>2.0</v>
      </c>
      <c r="R1727" s="23">
        <f>Enduser_Deliverytime-Order_Create_Time</f>
        <v>6.317361111</v>
      </c>
      <c r="S1727" s="23">
        <f>Enduser_Plan_Deliverytime-Order_Create_Time</f>
        <v>5.279166667</v>
      </c>
      <c r="T1727" s="23">
        <f>Enduser_Deliverytime-HubVN_Pickup_Time</f>
        <v>0.08125</v>
      </c>
      <c r="U1727" s="24">
        <f>HubVN_Receiving_Time-HubCN_Pickup_Time</f>
        <v>3.004166667</v>
      </c>
      <c r="V1727" s="24">
        <f>Plan_HubVN_Receiving_Time-Plan_HubCN_Pickup_Time</f>
        <v>2.001388889</v>
      </c>
      <c r="W1727" s="15" t="s">
        <v>124</v>
      </c>
      <c r="X1727" s="25" t="str">
        <f>IF(LEFT(Khu_Vực,4)="Quận","Quận","Huyện")</f>
        <v>Quận</v>
      </c>
      <c r="Y1727" s="25" t="str">
        <f>IFS(Grossweight&lt;=1,"A",AND(1&lt;Grossweight,Grossweight&lt;=2),"B",AND(2&lt;Grossweight,Grossweight&lt;=3),"C",AND(3&lt;Grossweight,Grossweight&lt;=4),"D",Grossweight&gt;=4,"E")</f>
        <v>B</v>
      </c>
      <c r="Z172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16500</v>
      </c>
      <c r="AA1727"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72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16500</v>
      </c>
      <c r="AC1727" s="26">
        <f>IF(Carrier_2="ECLogistics",0.167,IF(Carrier_2="LogExpress",0.139,0.104))</f>
        <v>0.104</v>
      </c>
    </row>
    <row r="1728" ht="15.75" customHeight="1">
      <c r="A1728" s="4" t="s">
        <v>4879</v>
      </c>
      <c r="B1728" s="4" t="s">
        <v>2947</v>
      </c>
      <c r="C1728" s="4">
        <v>130350.0</v>
      </c>
      <c r="D1728" s="4" t="str">
        <f>HubVN_ID</f>
        <v>LECVNTL</v>
      </c>
      <c r="E1728" s="4">
        <v>1.0</v>
      </c>
      <c r="F1728" s="4">
        <v>2.0</v>
      </c>
      <c r="G1728" s="5" t="s">
        <v>4880</v>
      </c>
      <c r="H1728" s="4" t="s">
        <v>32</v>
      </c>
      <c r="I1728" s="6">
        <v>88000.0</v>
      </c>
      <c r="J1728" s="7">
        <v>44649.830555555556</v>
      </c>
      <c r="K1728" s="8">
        <v>44655.654861111114</v>
      </c>
      <c r="L1728" s="7">
        <v>44655.729166666664</v>
      </c>
      <c r="M1728" s="4"/>
      <c r="N1728" s="9" t="s">
        <v>33</v>
      </c>
      <c r="O1728" s="4">
        <v>0.0</v>
      </c>
      <c r="P1728" s="4" t="s">
        <v>34</v>
      </c>
      <c r="Q1728" s="10">
        <v>3.0</v>
      </c>
      <c r="R1728" s="11">
        <f>Enduser_Deliverytime-Order_Create_Time</f>
        <v>5.898611111</v>
      </c>
      <c r="S1728" s="11">
        <f>Enduser_Plan_Deliverytime-Order_Create_Time</f>
        <v>5.824305556</v>
      </c>
      <c r="T1728" s="11">
        <f>Enduser_Deliverytime-HubVN_Pickup_Time</f>
        <v>0.08263888889</v>
      </c>
      <c r="U1728" s="12">
        <f>HubVN_Receiving_Time-HubCN_Pickup_Time</f>
        <v>3.00625</v>
      </c>
      <c r="V1728" s="12">
        <f>Plan_HubVN_Receiving_Time-Plan_HubCN_Pickup_Time</f>
        <v>2.002083333</v>
      </c>
      <c r="W1728" s="4" t="s">
        <v>49</v>
      </c>
      <c r="X1728" s="13" t="str">
        <f>IF(LEFT(Khu_Vực,4)="Quận","Quận","Huyện")</f>
        <v>Quận</v>
      </c>
      <c r="Y1728" s="13" t="str">
        <f>IFS(Grossweight&lt;=1,"A",AND(1&lt;Grossweight,Grossweight&lt;=2),"B",AND(2&lt;Grossweight,Grossweight&lt;=3),"C",AND(3&lt;Grossweight,Grossweight&lt;=4),"D",Grossweight&gt;=4,"E")</f>
        <v>B</v>
      </c>
      <c r="Z172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20000</v>
      </c>
      <c r="AA1728"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72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22000</v>
      </c>
      <c r="AC1728" s="14">
        <f>IF(Carrier_2="ECLogistics",0.167,IF(Carrier_2="LogExpress",0.139,0.104))</f>
        <v>0.104</v>
      </c>
    </row>
    <row r="1729" ht="15.75" customHeight="1">
      <c r="A1729" s="15" t="s">
        <v>4881</v>
      </c>
      <c r="B1729" s="15" t="s">
        <v>4882</v>
      </c>
      <c r="C1729" s="15">
        <v>130380.0</v>
      </c>
      <c r="D1729" s="15" t="str">
        <f>HubVN_ID</f>
        <v>LECVNLB</v>
      </c>
      <c r="E1729" s="15">
        <v>1.0</v>
      </c>
      <c r="F1729" s="15">
        <v>4.8</v>
      </c>
      <c r="G1729" s="16" t="s">
        <v>4883</v>
      </c>
      <c r="H1729" s="15" t="s">
        <v>32</v>
      </c>
      <c r="I1729" s="17">
        <v>479400.0</v>
      </c>
      <c r="J1729" s="18">
        <v>44646.60208333333</v>
      </c>
      <c r="K1729" s="19">
        <v>44651.43263888889</v>
      </c>
      <c r="L1729" s="18">
        <v>44652.52916666667</v>
      </c>
      <c r="M1729" s="15"/>
      <c r="N1729" s="21" t="s">
        <v>33</v>
      </c>
      <c r="O1729" s="15">
        <v>0.0</v>
      </c>
      <c r="P1729" s="15" t="s">
        <v>34</v>
      </c>
      <c r="Q1729" s="22">
        <v>3.0</v>
      </c>
      <c r="R1729" s="23">
        <f>Enduser_Deliverytime-Order_Create_Time</f>
        <v>5.927083333</v>
      </c>
      <c r="S1729" s="23">
        <f>Enduser_Plan_Deliverytime-Order_Create_Time</f>
        <v>4.830555556</v>
      </c>
      <c r="T1729" s="23">
        <f>Enduser_Deliverytime-HubVN_Pickup_Time</f>
        <v>0.1611111111</v>
      </c>
      <c r="U1729" s="24">
        <f>HubVN_Receiving_Time-HubCN_Pickup_Time</f>
        <v>5.001388889</v>
      </c>
      <c r="V1729" s="24">
        <f>Plan_HubVN_Receiving_Time-Plan_HubCN_Pickup_Time</f>
        <v>3.002083333</v>
      </c>
      <c r="W1729" s="15" t="s">
        <v>97</v>
      </c>
      <c r="X1729" s="25" t="str">
        <f>IF(LEFT(Khu_Vực,4)="Quận","Quận","Huyện")</f>
        <v>Quận</v>
      </c>
      <c r="Y1729" s="25" t="str">
        <f>IFS(Grossweight&lt;=1,"A",AND(1&lt;Grossweight,Grossweight&lt;=2),"B",AND(2&lt;Grossweight,Grossweight&lt;=3),"C",AND(3&lt;Grossweight,Grossweight&lt;=4),"D",Grossweight&gt;=4,"E")</f>
        <v>E</v>
      </c>
      <c r="Z172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48000</v>
      </c>
      <c r="AA172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72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48000</v>
      </c>
      <c r="AC1729" s="26">
        <f>IF(Carrier_2="ECLogistics",0.167,IF(Carrier_2="LogExpress",0.139,0.104))</f>
        <v>0.167</v>
      </c>
    </row>
    <row r="1730" ht="15.75" customHeight="1">
      <c r="A1730" s="4" t="s">
        <v>4884</v>
      </c>
      <c r="B1730" s="4" t="s">
        <v>4885</v>
      </c>
      <c r="C1730" s="4">
        <v>130044.0</v>
      </c>
      <c r="D1730" s="4" t="str">
        <f>HubVN_ID</f>
        <v>LECVNHĐ</v>
      </c>
      <c r="E1730" s="4">
        <v>4.0</v>
      </c>
      <c r="F1730" s="4">
        <v>3.0</v>
      </c>
      <c r="G1730" s="5" t="s">
        <v>4886</v>
      </c>
      <c r="H1730" s="4" t="s">
        <v>32</v>
      </c>
      <c r="I1730" s="6">
        <v>87000.0</v>
      </c>
      <c r="J1730" s="7">
        <v>44649.45</v>
      </c>
      <c r="K1730" s="8">
        <v>44653.45694444444</v>
      </c>
      <c r="L1730" s="7">
        <v>44654.59444444445</v>
      </c>
      <c r="M1730" s="4"/>
      <c r="N1730" s="9" t="s">
        <v>33</v>
      </c>
      <c r="O1730" s="4">
        <v>0.0</v>
      </c>
      <c r="P1730" s="4" t="s">
        <v>34</v>
      </c>
      <c r="Q1730" s="10">
        <v>3.0</v>
      </c>
      <c r="R1730" s="11">
        <f>Enduser_Deliverytime-Order_Create_Time</f>
        <v>5.144444444</v>
      </c>
      <c r="S1730" s="11">
        <f>Enduser_Plan_Deliverytime-Order_Create_Time</f>
        <v>4.006944444</v>
      </c>
      <c r="T1730" s="11">
        <f>Enduser_Deliverytime-HubVN_Pickup_Time</f>
        <v>0.20625</v>
      </c>
      <c r="U1730" s="12">
        <f>HubVN_Receiving_Time-HubCN_Pickup_Time</f>
        <v>4.004166667</v>
      </c>
      <c r="V1730" s="12">
        <f>Plan_HubVN_Receiving_Time-Plan_HubCN_Pickup_Time</f>
        <v>2.004861111</v>
      </c>
      <c r="W1730" s="4" t="s">
        <v>45</v>
      </c>
      <c r="X1730" s="13" t="str">
        <f>IF(LEFT(Khu_Vực,4)="Quận","Quận","Huyện")</f>
        <v>Quận</v>
      </c>
      <c r="Y1730" s="13" t="str">
        <f>IFS(Grossweight&lt;=1,"A",AND(1&lt;Grossweight,Grossweight&lt;=2),"B",AND(2&lt;Grossweight,Grossweight&lt;=3),"C",AND(3&lt;Grossweight,Grossweight&lt;=4),"D",Grossweight&gt;=4,"E")</f>
        <v>C</v>
      </c>
      <c r="Z173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30000</v>
      </c>
      <c r="AA173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73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30000</v>
      </c>
      <c r="AC1730" s="14">
        <f>IF(Carrier_2="ECLogistics",0.167,IF(Carrier_2="LogExpress",0.139,0.104))</f>
        <v>0.167</v>
      </c>
    </row>
    <row r="1731" ht="15.75" customHeight="1">
      <c r="A1731" s="15" t="s">
        <v>4887</v>
      </c>
      <c r="B1731" s="15" t="s">
        <v>4888</v>
      </c>
      <c r="C1731" s="15">
        <v>130011.0</v>
      </c>
      <c r="D1731" s="15" t="str">
        <f>HubVN_ID</f>
        <v>LECVNLB</v>
      </c>
      <c r="E1731" s="15">
        <v>2.0</v>
      </c>
      <c r="F1731" s="15">
        <v>2.5</v>
      </c>
      <c r="G1731" s="16" t="s">
        <v>4889</v>
      </c>
      <c r="H1731" s="15" t="s">
        <v>53</v>
      </c>
      <c r="I1731" s="17">
        <v>0.0</v>
      </c>
      <c r="J1731" s="18">
        <v>44648.89513888889</v>
      </c>
      <c r="K1731" s="19">
        <v>44653.39791666667</v>
      </c>
      <c r="L1731" s="18">
        <v>44654.42986111111</v>
      </c>
      <c r="M1731" s="15"/>
      <c r="N1731" s="21" t="s">
        <v>33</v>
      </c>
      <c r="O1731" s="15">
        <v>0.0</v>
      </c>
      <c r="P1731" s="15" t="s">
        <v>64</v>
      </c>
      <c r="Q1731" s="22">
        <v>3.0</v>
      </c>
      <c r="R1731" s="23">
        <f>Enduser_Deliverytime-Order_Create_Time</f>
        <v>5.534722222</v>
      </c>
      <c r="S1731" s="23">
        <f>Enduser_Plan_Deliverytime-Order_Create_Time</f>
        <v>4.502777778</v>
      </c>
      <c r="T1731" s="23">
        <f>Enduser_Deliverytime-HubVN_Pickup_Time</f>
        <v>0.08125</v>
      </c>
      <c r="U1731" s="24">
        <f>HubVN_Receiving_Time-HubCN_Pickup_Time</f>
        <v>4.002777778</v>
      </c>
      <c r="V1731" s="24">
        <f>Plan_HubVN_Receiving_Time-Plan_HubCN_Pickup_Time</f>
        <v>2.00625</v>
      </c>
      <c r="W1731" s="15" t="s">
        <v>57</v>
      </c>
      <c r="X1731" s="25" t="str">
        <f>IF(LEFT(Khu_Vực,4)="Quận","Quận","Huyện")</f>
        <v>Quận</v>
      </c>
      <c r="Y1731" s="25" t="str">
        <f>IFS(Grossweight&lt;=1,"A",AND(1&lt;Grossweight,Grossweight&lt;=2),"B",AND(2&lt;Grossweight,Grossweight&lt;=3),"C",AND(3&lt;Grossweight,Grossweight&lt;=4),"D",Grossweight&gt;=4,"E")</f>
        <v>C</v>
      </c>
      <c r="Z173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61000</v>
      </c>
      <c r="AA173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73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25000</v>
      </c>
      <c r="AC1731" s="26">
        <f>IF(Carrier_2="ECLogistics",0.167,IF(Carrier_2="LogExpress",0.139,0.104))</f>
        <v>0.167</v>
      </c>
    </row>
    <row r="1732" ht="15.75" customHeight="1">
      <c r="A1732" s="4" t="s">
        <v>4890</v>
      </c>
      <c r="B1732" s="4" t="s">
        <v>4891</v>
      </c>
      <c r="C1732" s="4">
        <v>130003.0</v>
      </c>
      <c r="D1732" s="4" t="str">
        <f>HubVN_ID</f>
        <v>LECVNTL</v>
      </c>
      <c r="E1732" s="4">
        <v>2.0</v>
      </c>
      <c r="F1732" s="4">
        <v>2.5</v>
      </c>
      <c r="G1732" s="5" t="s">
        <v>4892</v>
      </c>
      <c r="H1732" s="4" t="s">
        <v>32</v>
      </c>
      <c r="I1732" s="6">
        <v>21800.0</v>
      </c>
      <c r="J1732" s="7">
        <v>44649.26666666667</v>
      </c>
      <c r="K1732" s="8">
        <v>44655.634722222225</v>
      </c>
      <c r="L1732" s="7">
        <v>44655.8</v>
      </c>
      <c r="M1732" s="4"/>
      <c r="N1732" s="9" t="s">
        <v>33</v>
      </c>
      <c r="O1732" s="4">
        <v>0.0</v>
      </c>
      <c r="P1732" s="4" t="s">
        <v>40</v>
      </c>
      <c r="Q1732" s="10">
        <v>2.0</v>
      </c>
      <c r="R1732" s="11">
        <f>Enduser_Deliverytime-Order_Create_Time</f>
        <v>6.533333333</v>
      </c>
      <c r="S1732" s="11">
        <f>Enduser_Plan_Deliverytime-Order_Create_Time</f>
        <v>6.368055556</v>
      </c>
      <c r="T1732" s="11">
        <f>Enduser_Deliverytime-HubVN_Pickup_Time</f>
        <v>0.16875</v>
      </c>
      <c r="U1732" s="12">
        <f>HubVN_Receiving_Time-HubCN_Pickup_Time</f>
        <v>2.500694444</v>
      </c>
      <c r="V1732" s="12">
        <f>Plan_HubVN_Receiving_Time-Plan_HubCN_Pickup_Time</f>
        <v>2.005555556</v>
      </c>
      <c r="W1732" s="4" t="s">
        <v>41</v>
      </c>
      <c r="X1732" s="13" t="str">
        <f>IF(LEFT(Khu_Vực,4)="Quận","Quận","Huyện")</f>
        <v>Huyện</v>
      </c>
      <c r="Y1732" s="13" t="str">
        <f>IFS(Grossweight&lt;=1,"A",AND(1&lt;Grossweight,Grossweight&lt;=2),"B",AND(2&lt;Grossweight,Grossweight&lt;=3),"C",AND(3&lt;Grossweight,Grossweight&lt;=4),"D",Grossweight&gt;=4,"E")</f>
        <v>C</v>
      </c>
      <c r="Z173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62500</v>
      </c>
      <c r="AA1732"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73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25000</v>
      </c>
      <c r="AC1732" s="14">
        <f>IF(Carrier_2="ECLogistics",0.167,IF(Carrier_2="LogExpress",0.139,0.104))</f>
        <v>0.167</v>
      </c>
    </row>
    <row r="1733" ht="15.75" customHeight="1">
      <c r="A1733" s="15" t="s">
        <v>4893</v>
      </c>
      <c r="B1733" s="15" t="s">
        <v>4894</v>
      </c>
      <c r="C1733" s="15">
        <v>130017.0</v>
      </c>
      <c r="D1733" s="15" t="str">
        <f>HubVN_ID</f>
        <v>LECVNTL</v>
      </c>
      <c r="E1733" s="15">
        <v>5.0</v>
      </c>
      <c r="F1733" s="15">
        <v>0.3</v>
      </c>
      <c r="G1733" s="16" t="s">
        <v>4895</v>
      </c>
      <c r="H1733" s="15" t="s">
        <v>32</v>
      </c>
      <c r="I1733" s="17">
        <v>153000.0</v>
      </c>
      <c r="J1733" s="18">
        <v>44650.53958333333</v>
      </c>
      <c r="K1733" s="19">
        <v>44653.63888888889</v>
      </c>
      <c r="L1733" s="18">
        <v>44654.74375</v>
      </c>
      <c r="M1733" s="15"/>
      <c r="N1733" s="21" t="s">
        <v>33</v>
      </c>
      <c r="O1733" s="15">
        <v>0.0</v>
      </c>
      <c r="P1733" s="15" t="s">
        <v>34</v>
      </c>
      <c r="Q1733" s="22">
        <v>3.0</v>
      </c>
      <c r="R1733" s="23">
        <f>Enduser_Deliverytime-Order_Create_Time</f>
        <v>4.204166667</v>
      </c>
      <c r="S1733" s="23">
        <f>Enduser_Plan_Deliverytime-Order_Create_Time</f>
        <v>3.099305556</v>
      </c>
      <c r="T1733" s="23">
        <f>Enduser_Deliverytime-HubVN_Pickup_Time</f>
        <v>0.08055555556</v>
      </c>
      <c r="U1733" s="24">
        <f>HubVN_Receiving_Time-HubCN_Pickup_Time</f>
        <v>1.835416667</v>
      </c>
      <c r="V1733" s="24">
        <f>Plan_HubVN_Receiving_Time-Plan_HubCN_Pickup_Time</f>
        <v>3.004166667</v>
      </c>
      <c r="W1733" s="15" t="s">
        <v>41</v>
      </c>
      <c r="X1733" s="25" t="str">
        <f>IF(LEFT(Khu_Vực,4)="Quận","Quận","Huyện")</f>
        <v>Huyện</v>
      </c>
      <c r="Y1733" s="25" t="str">
        <f>IFS(Grossweight&lt;=1,"A",AND(1&lt;Grossweight,Grossweight&lt;=2),"B",AND(2&lt;Grossweight,Grossweight&lt;=3),"C",AND(3&lt;Grossweight,Grossweight&lt;=4),"D",Grossweight&gt;=4,"E")</f>
        <v>A</v>
      </c>
      <c r="Z173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3000</v>
      </c>
      <c r="AA173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73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3000</v>
      </c>
      <c r="AC1733" s="26">
        <f>IF(Carrier_2="ECLogistics",0.167,IF(Carrier_2="LogExpress",0.139,0.104))</f>
        <v>0.167</v>
      </c>
    </row>
    <row r="1734" ht="15.75" customHeight="1">
      <c r="A1734" s="4" t="s">
        <v>4896</v>
      </c>
      <c r="B1734" s="4" t="s">
        <v>4897</v>
      </c>
      <c r="C1734" s="4">
        <v>130432.0</v>
      </c>
      <c r="D1734" s="4" t="str">
        <f>HubVN_ID</f>
        <v>LECVNLB</v>
      </c>
      <c r="E1734" s="4">
        <v>1.0</v>
      </c>
      <c r="F1734" s="4">
        <v>3.7</v>
      </c>
      <c r="G1734" s="5" t="s">
        <v>4898</v>
      </c>
      <c r="H1734" s="4" t="s">
        <v>32</v>
      </c>
      <c r="I1734" s="6">
        <v>404200.0</v>
      </c>
      <c r="J1734" s="7">
        <v>44649.834027777775</v>
      </c>
      <c r="K1734" s="8">
        <v>44655.67361111111</v>
      </c>
      <c r="L1734" s="7">
        <v>44655.708333333336</v>
      </c>
      <c r="M1734" s="4"/>
      <c r="N1734" s="9" t="s">
        <v>33</v>
      </c>
      <c r="O1734" s="4">
        <v>0.0</v>
      </c>
      <c r="P1734" s="4" t="s">
        <v>64</v>
      </c>
      <c r="Q1734" s="10">
        <v>3.0</v>
      </c>
      <c r="R1734" s="11">
        <f>Enduser_Deliverytime-Order_Create_Time</f>
        <v>5.874305556</v>
      </c>
      <c r="S1734" s="11">
        <f>Enduser_Plan_Deliverytime-Order_Create_Time</f>
        <v>5.839583333</v>
      </c>
      <c r="T1734" s="11">
        <f>Enduser_Deliverytime-HubVN_Pickup_Time</f>
        <v>0.07777777778</v>
      </c>
      <c r="U1734" s="12">
        <f>HubVN_Receiving_Time-HubCN_Pickup_Time</f>
        <v>3.002083333</v>
      </c>
      <c r="V1734" s="12">
        <f>Plan_HubVN_Receiving_Time-Plan_HubCN_Pickup_Time</f>
        <v>1.502083333</v>
      </c>
      <c r="W1734" s="4" t="s">
        <v>124</v>
      </c>
      <c r="X1734" s="13" t="str">
        <f>IF(LEFT(Khu_Vực,4)="Quận","Quận","Huyện")</f>
        <v>Quận</v>
      </c>
      <c r="Y1734" s="13" t="str">
        <f>IFS(Grossweight&lt;=1,"A",AND(1&lt;Grossweight,Grossweight&lt;=2),"B",AND(2&lt;Grossweight,Grossweight&lt;=3),"C",AND(3&lt;Grossweight,Grossweight&lt;=4),"D",Grossweight&gt;=4,"E")</f>
        <v>D</v>
      </c>
      <c r="Z173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68200</v>
      </c>
      <c r="AA173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73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37000</v>
      </c>
      <c r="AC1734" s="14">
        <f>IF(Carrier_2="ECLogistics",0.167,IF(Carrier_2="LogExpress",0.139,0.104))</f>
        <v>0.167</v>
      </c>
    </row>
    <row r="1735" ht="15.75" customHeight="1">
      <c r="A1735" s="15" t="s">
        <v>4899</v>
      </c>
      <c r="B1735" s="15" t="s">
        <v>1612</v>
      </c>
      <c r="C1735" s="15">
        <v>130336.0</v>
      </c>
      <c r="D1735" s="15" t="str">
        <f>HubVN_ID</f>
        <v>LECVNLB</v>
      </c>
      <c r="E1735" s="15">
        <v>4.0</v>
      </c>
      <c r="F1735" s="15">
        <v>1.4</v>
      </c>
      <c r="G1735" s="16" t="s">
        <v>4900</v>
      </c>
      <c r="H1735" s="15" t="s">
        <v>32</v>
      </c>
      <c r="I1735" s="17">
        <v>470800.0</v>
      </c>
      <c r="J1735" s="18">
        <v>44649.17152777778</v>
      </c>
      <c r="K1735" s="19">
        <v>44653.46805555555</v>
      </c>
      <c r="L1735" s="18">
        <v>44654.42569444444</v>
      </c>
      <c r="M1735" s="15"/>
      <c r="N1735" s="21" t="s">
        <v>33</v>
      </c>
      <c r="O1735" s="15">
        <v>0.0</v>
      </c>
      <c r="P1735" s="15" t="s">
        <v>64</v>
      </c>
      <c r="Q1735" s="22">
        <v>3.0</v>
      </c>
      <c r="R1735" s="23">
        <f>Enduser_Deliverytime-Order_Create_Time</f>
        <v>5.254166667</v>
      </c>
      <c r="S1735" s="23">
        <f>Enduser_Plan_Deliverytime-Order_Create_Time</f>
        <v>4.296527778</v>
      </c>
      <c r="T1735" s="23">
        <f>Enduser_Deliverytime-HubVN_Pickup_Time</f>
        <v>0.0375</v>
      </c>
      <c r="U1735" s="24">
        <f>HubVN_Receiving_Time-HubCN_Pickup_Time</f>
        <v>4.004166667</v>
      </c>
      <c r="V1735" s="24">
        <f>Plan_HubVN_Receiving_Time-Plan_HubCN_Pickup_Time</f>
        <v>3.004861111</v>
      </c>
      <c r="W1735" s="15" t="s">
        <v>787</v>
      </c>
      <c r="X1735" s="25" t="str">
        <f>IF(LEFT(Khu_Vực,4)="Quận","Quận","Huyện")</f>
        <v>Huyện</v>
      </c>
      <c r="Y1735" s="25" t="str">
        <f>IFS(Grossweight&lt;=1,"A",AND(1&lt;Grossweight,Grossweight&lt;=2),"B",AND(2&lt;Grossweight,Grossweight&lt;=3),"C",AND(3&lt;Grossweight,Grossweight&lt;=4),"D",Grossweight&gt;=4,"E")</f>
        <v>B</v>
      </c>
      <c r="Z173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15400</v>
      </c>
      <c r="AA173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73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14000</v>
      </c>
      <c r="AC1735" s="26">
        <f>IF(Carrier_2="ECLogistics",0.167,IF(Carrier_2="LogExpress",0.139,0.104))</f>
        <v>0.167</v>
      </c>
    </row>
    <row r="1736" ht="15.75" customHeight="1">
      <c r="A1736" s="4" t="s">
        <v>4901</v>
      </c>
      <c r="B1736" s="4" t="s">
        <v>4902</v>
      </c>
      <c r="C1736" s="4">
        <v>130415.0</v>
      </c>
      <c r="D1736" s="4" t="str">
        <f>HubVN_ID</f>
        <v>LECVNTL</v>
      </c>
      <c r="E1736" s="4">
        <v>1.0</v>
      </c>
      <c r="F1736" s="4">
        <v>2.0</v>
      </c>
      <c r="G1736" s="5" t="s">
        <v>4903</v>
      </c>
      <c r="H1736" s="4" t="s">
        <v>53</v>
      </c>
      <c r="I1736" s="6">
        <v>0.0</v>
      </c>
      <c r="J1736" s="7">
        <v>44647.717361111114</v>
      </c>
      <c r="K1736" s="8">
        <v>44653.643055555556</v>
      </c>
      <c r="L1736" s="7">
        <v>44654.47708333333</v>
      </c>
      <c r="M1736" s="4"/>
      <c r="N1736" s="9" t="s">
        <v>33</v>
      </c>
      <c r="O1736" s="4">
        <v>0.0</v>
      </c>
      <c r="P1736" s="4" t="s">
        <v>40</v>
      </c>
      <c r="Q1736" s="10">
        <v>2.0</v>
      </c>
      <c r="R1736" s="11">
        <f>Enduser_Deliverytime-Order_Create_Time</f>
        <v>6.759722222</v>
      </c>
      <c r="S1736" s="11">
        <f>Enduser_Plan_Deliverytime-Order_Create_Time</f>
        <v>5.925694444</v>
      </c>
      <c r="T1736" s="11">
        <f>Enduser_Deliverytime-HubVN_Pickup_Time</f>
        <v>0.1222222222</v>
      </c>
      <c r="U1736" s="12">
        <f>HubVN_Receiving_Time-HubCN_Pickup_Time</f>
        <v>4.003472222</v>
      </c>
      <c r="V1736" s="12">
        <f>Plan_HubVN_Receiving_Time-Plan_HubCN_Pickup_Time</f>
        <v>3.50625</v>
      </c>
      <c r="W1736" s="4" t="s">
        <v>49</v>
      </c>
      <c r="X1736" s="13" t="str">
        <f>IF(LEFT(Khu_Vực,4)="Quận","Quận","Huyện")</f>
        <v>Quận</v>
      </c>
      <c r="Y1736" s="13" t="str">
        <f>IFS(Grossweight&lt;=1,"A",AND(1&lt;Grossweight,Grossweight&lt;=2),"B",AND(2&lt;Grossweight,Grossweight&lt;=3),"C",AND(3&lt;Grossweight,Grossweight&lt;=4),"D",Grossweight&gt;=4,"E")</f>
        <v>B</v>
      </c>
      <c r="Z173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40000</v>
      </c>
      <c r="AA1736"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73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22000</v>
      </c>
      <c r="AC1736" s="14">
        <f>IF(Carrier_2="ECLogistics",0.167,IF(Carrier_2="LogExpress",0.139,0.104))</f>
        <v>0.104</v>
      </c>
    </row>
    <row r="1737" ht="15.75" customHeight="1">
      <c r="A1737" s="15" t="s">
        <v>4904</v>
      </c>
      <c r="B1737" s="15" t="s">
        <v>4905</v>
      </c>
      <c r="C1737" s="15">
        <v>130429.0</v>
      </c>
      <c r="D1737" s="15" t="str">
        <f>HubVN_ID</f>
        <v>LECVNTL</v>
      </c>
      <c r="E1737" s="15">
        <v>4.0</v>
      </c>
      <c r="F1737" s="15">
        <v>1.3</v>
      </c>
      <c r="G1737" s="16" t="s">
        <v>4906</v>
      </c>
      <c r="H1737" s="15" t="s">
        <v>32</v>
      </c>
      <c r="I1737" s="17">
        <v>2000.0</v>
      </c>
      <c r="J1737" s="18">
        <v>44646.74652777778</v>
      </c>
      <c r="K1737" s="19">
        <v>44652.63055555556</v>
      </c>
      <c r="L1737" s="18">
        <v>44653.49375</v>
      </c>
      <c r="M1737" s="15"/>
      <c r="N1737" s="21" t="s">
        <v>33</v>
      </c>
      <c r="O1737" s="15">
        <v>0.0</v>
      </c>
      <c r="P1737" s="15" t="s">
        <v>64</v>
      </c>
      <c r="Q1737" s="22">
        <v>2.0</v>
      </c>
      <c r="R1737" s="23">
        <f>Enduser_Deliverytime-Order_Create_Time</f>
        <v>6.747222222</v>
      </c>
      <c r="S1737" s="23">
        <f>Enduser_Plan_Deliverytime-Order_Create_Time</f>
        <v>5.884027778</v>
      </c>
      <c r="T1737" s="23">
        <f>Enduser_Deliverytime-HubVN_Pickup_Time</f>
        <v>0.1618055556</v>
      </c>
      <c r="U1737" s="24">
        <f>HubVN_Receiving_Time-HubCN_Pickup_Time</f>
        <v>3.001388889</v>
      </c>
      <c r="V1737" s="24">
        <f>Plan_HubVN_Receiving_Time-Plan_HubCN_Pickup_Time</f>
        <v>3.00625</v>
      </c>
      <c r="W1737" s="15" t="s">
        <v>49</v>
      </c>
      <c r="X1737" s="25" t="str">
        <f>IF(LEFT(Khu_Vực,4)="Quận","Quận","Huyện")</f>
        <v>Quận</v>
      </c>
      <c r="Y1737" s="25" t="str">
        <f>IFS(Grossweight&lt;=1,"A",AND(1&lt;Grossweight,Grossweight&lt;=2),"B",AND(2&lt;Grossweight,Grossweight&lt;=3),"C",AND(3&lt;Grossweight,Grossweight&lt;=4),"D",Grossweight&gt;=4,"E")</f>
        <v>B</v>
      </c>
      <c r="Z173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14300</v>
      </c>
      <c r="AA1737"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73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14300</v>
      </c>
      <c r="AC1737" s="26">
        <f>IF(Carrier_2="ECLogistics",0.167,IF(Carrier_2="LogExpress",0.139,0.104))</f>
        <v>0.104</v>
      </c>
    </row>
    <row r="1738" ht="15.75" customHeight="1">
      <c r="A1738" s="4" t="s">
        <v>4907</v>
      </c>
      <c r="B1738" s="4" t="s">
        <v>4908</v>
      </c>
      <c r="C1738" s="4">
        <v>130435.0</v>
      </c>
      <c r="D1738" s="4" t="str">
        <f>HubVN_ID</f>
        <v>LECVNTL</v>
      </c>
      <c r="E1738" s="4">
        <v>3.0</v>
      </c>
      <c r="F1738" s="4">
        <v>3.4</v>
      </c>
      <c r="G1738" s="5" t="s">
        <v>4909</v>
      </c>
      <c r="H1738" s="4" t="s">
        <v>32</v>
      </c>
      <c r="I1738" s="6">
        <v>402900.0</v>
      </c>
      <c r="J1738" s="7">
        <v>44648.78611111111</v>
      </c>
      <c r="K1738" s="8">
        <v>44655.45486111111</v>
      </c>
      <c r="L1738" s="7">
        <v>44655.72986111111</v>
      </c>
      <c r="M1738" s="4"/>
      <c r="N1738" s="9" t="s">
        <v>33</v>
      </c>
      <c r="O1738" s="4">
        <v>0.0</v>
      </c>
      <c r="P1738" s="4" t="s">
        <v>64</v>
      </c>
      <c r="Q1738" s="10">
        <v>2.0</v>
      </c>
      <c r="R1738" s="11">
        <f>Enduser_Deliverytime-Order_Create_Time</f>
        <v>6.94375</v>
      </c>
      <c r="S1738" s="11">
        <f>Enduser_Plan_Deliverytime-Order_Create_Time</f>
        <v>6.66875</v>
      </c>
      <c r="T1738" s="11">
        <f>Enduser_Deliverytime-HubVN_Pickup_Time</f>
        <v>0.1236111111</v>
      </c>
      <c r="U1738" s="12">
        <f>HubVN_Receiving_Time-HubCN_Pickup_Time</f>
        <v>3.004861111</v>
      </c>
      <c r="V1738" s="12">
        <f>Plan_HubVN_Receiving_Time-Plan_HubCN_Pickup_Time</f>
        <v>3.501388889</v>
      </c>
      <c r="W1738" s="4" t="s">
        <v>622</v>
      </c>
      <c r="X1738" s="13" t="str">
        <f>IF(LEFT(Khu_Vực,4)="Quận","Quận","Huyện")</f>
        <v>Huyện</v>
      </c>
      <c r="Y1738" s="13" t="str">
        <f>IFS(Grossweight&lt;=1,"A",AND(1&lt;Grossweight,Grossweight&lt;=2),"B",AND(2&lt;Grossweight,Grossweight&lt;=3),"C",AND(3&lt;Grossweight,Grossweight&lt;=4),"D",Grossweight&gt;=4,"E")</f>
        <v>D</v>
      </c>
      <c r="Z173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66400</v>
      </c>
      <c r="AA173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73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34000</v>
      </c>
      <c r="AC1738" s="14">
        <f>IF(Carrier_2="ECLogistics",0.167,IF(Carrier_2="LogExpress",0.139,0.104))</f>
        <v>0.167</v>
      </c>
    </row>
    <row r="1739" ht="15.75" customHeight="1">
      <c r="A1739" s="15" t="s">
        <v>4910</v>
      </c>
      <c r="B1739" s="15" t="s">
        <v>4911</v>
      </c>
      <c r="C1739" s="15">
        <v>130329.0</v>
      </c>
      <c r="D1739" s="15" t="str">
        <f>HubVN_ID</f>
        <v>LECVNLB</v>
      </c>
      <c r="E1739" s="15">
        <v>5.0</v>
      </c>
      <c r="F1739" s="15">
        <v>0.3</v>
      </c>
      <c r="G1739" s="16" t="s">
        <v>4912</v>
      </c>
      <c r="H1739" s="15" t="s">
        <v>32</v>
      </c>
      <c r="I1739" s="17">
        <v>36500.0</v>
      </c>
      <c r="J1739" s="18">
        <v>44647.72222222222</v>
      </c>
      <c r="K1739" s="19">
        <v>44653.410416666666</v>
      </c>
      <c r="L1739" s="18">
        <v>44654.47986111111</v>
      </c>
      <c r="M1739" s="15"/>
      <c r="N1739" s="21" t="s">
        <v>33</v>
      </c>
      <c r="O1739" s="15">
        <v>0.0</v>
      </c>
      <c r="P1739" s="15" t="s">
        <v>40</v>
      </c>
      <c r="Q1739" s="22">
        <v>2.0</v>
      </c>
      <c r="R1739" s="23">
        <f>Enduser_Deliverytime-Order_Create_Time</f>
        <v>6.757638889</v>
      </c>
      <c r="S1739" s="23">
        <f>Enduser_Plan_Deliverytime-Order_Create_Time</f>
        <v>5.688194444</v>
      </c>
      <c r="T1739" s="23">
        <f>Enduser_Deliverytime-HubVN_Pickup_Time</f>
        <v>0.1194444444</v>
      </c>
      <c r="U1739" s="24">
        <f>HubVN_Receiving_Time-HubCN_Pickup_Time</f>
        <v>4.001388889</v>
      </c>
      <c r="V1739" s="24">
        <f>Plan_HubVN_Receiving_Time-Plan_HubCN_Pickup_Time</f>
        <v>1.503472222</v>
      </c>
      <c r="W1739" s="15" t="s">
        <v>93</v>
      </c>
      <c r="X1739" s="25" t="str">
        <f>IF(LEFT(Khu_Vực,4)="Quận","Quận","Huyện")</f>
        <v>Quận</v>
      </c>
      <c r="Y1739" s="25" t="str">
        <f>IFS(Grossweight&lt;=1,"A",AND(1&lt;Grossweight,Grossweight&lt;=2),"B",AND(2&lt;Grossweight,Grossweight&lt;=3),"C",AND(3&lt;Grossweight,Grossweight&lt;=4),"D",Grossweight&gt;=4,"E")</f>
        <v>A</v>
      </c>
      <c r="Z173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6000</v>
      </c>
      <c r="AA1739"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73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6000</v>
      </c>
      <c r="AC1739" s="26">
        <f>IF(Carrier_2="ECLogistics",0.167,IF(Carrier_2="LogExpress",0.139,0.104))</f>
        <v>0.139</v>
      </c>
    </row>
    <row r="1740" ht="15.75" customHeight="1">
      <c r="A1740" s="4" t="s">
        <v>4913</v>
      </c>
      <c r="B1740" s="4" t="s">
        <v>4914</v>
      </c>
      <c r="C1740" s="4">
        <v>130205.0</v>
      </c>
      <c r="D1740" s="4" t="str">
        <f>HubVN_ID</f>
        <v>LECVNTL</v>
      </c>
      <c r="E1740" s="4">
        <v>2.0</v>
      </c>
      <c r="F1740" s="4">
        <v>2.5</v>
      </c>
      <c r="G1740" s="5" t="s">
        <v>4915</v>
      </c>
      <c r="H1740" s="4" t="s">
        <v>32</v>
      </c>
      <c r="I1740" s="6">
        <v>342500.0</v>
      </c>
      <c r="J1740" s="7">
        <v>44647.373611111114</v>
      </c>
      <c r="K1740" s="8">
        <v>44652.413194444445</v>
      </c>
      <c r="L1740" s="7">
        <v>44652.64861111111</v>
      </c>
      <c r="M1740" s="4"/>
      <c r="N1740" s="9" t="s">
        <v>33</v>
      </c>
      <c r="O1740" s="4">
        <v>0.0</v>
      </c>
      <c r="P1740" s="4" t="s">
        <v>40</v>
      </c>
      <c r="Q1740" s="10">
        <v>3.0</v>
      </c>
      <c r="R1740" s="11">
        <f>Enduser_Deliverytime-Order_Create_Time</f>
        <v>5.275</v>
      </c>
      <c r="S1740" s="11">
        <f>Enduser_Plan_Deliverytime-Order_Create_Time</f>
        <v>5.039583333</v>
      </c>
      <c r="T1740" s="11">
        <f>Enduser_Deliverytime-HubVN_Pickup_Time</f>
        <v>0.08749999999</v>
      </c>
      <c r="U1740" s="12">
        <f>HubVN_Receiving_Time-HubCN_Pickup_Time</f>
        <v>3.003472222</v>
      </c>
      <c r="V1740" s="12">
        <f>Plan_HubVN_Receiving_Time-Plan_HubCN_Pickup_Time</f>
        <v>3.002083333</v>
      </c>
      <c r="W1740" s="4" t="s">
        <v>49</v>
      </c>
      <c r="X1740" s="13" t="str">
        <f>IF(LEFT(Khu_Vực,4)="Quận","Quận","Huyện")</f>
        <v>Quận</v>
      </c>
      <c r="Y1740" s="13" t="str">
        <f>IFS(Grossweight&lt;=1,"A",AND(1&lt;Grossweight,Grossweight&lt;=2),"B",AND(2&lt;Grossweight,Grossweight&lt;=3),"C",AND(3&lt;Grossweight,Grossweight&lt;=4),"D",Grossweight&gt;=4,"E")</f>
        <v>C</v>
      </c>
      <c r="Z174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50000</v>
      </c>
      <c r="AA174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74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25000</v>
      </c>
      <c r="AC1740" s="14">
        <f>IF(Carrier_2="ECLogistics",0.167,IF(Carrier_2="LogExpress",0.139,0.104))</f>
        <v>0.167</v>
      </c>
    </row>
    <row r="1741" ht="15.75" customHeight="1">
      <c r="A1741" s="15" t="s">
        <v>4916</v>
      </c>
      <c r="B1741" s="15" t="s">
        <v>4917</v>
      </c>
      <c r="C1741" s="15">
        <v>130353.0</v>
      </c>
      <c r="D1741" s="15" t="str">
        <f>HubVN_ID</f>
        <v>LECVNHĐ</v>
      </c>
      <c r="E1741" s="15">
        <v>2.0</v>
      </c>
      <c r="F1741" s="15">
        <v>1.9</v>
      </c>
      <c r="G1741" s="16" t="s">
        <v>4918</v>
      </c>
      <c r="H1741" s="15" t="s">
        <v>32</v>
      </c>
      <c r="I1741" s="17">
        <v>176900.0</v>
      </c>
      <c r="J1741" s="18">
        <v>44647.336805555555</v>
      </c>
      <c r="K1741" s="19">
        <v>44652.42152777778</v>
      </c>
      <c r="L1741" s="18">
        <v>44652.729166666664</v>
      </c>
      <c r="M1741" s="15"/>
      <c r="N1741" s="21" t="s">
        <v>33</v>
      </c>
      <c r="O1741" s="15">
        <v>0.0</v>
      </c>
      <c r="P1741" s="15" t="s">
        <v>64</v>
      </c>
      <c r="Q1741" s="22">
        <v>3.0</v>
      </c>
      <c r="R1741" s="23">
        <f>Enduser_Deliverytime-Order_Create_Time</f>
        <v>5.392361111</v>
      </c>
      <c r="S1741" s="23">
        <f>Enduser_Plan_Deliverytime-Order_Create_Time</f>
        <v>5.084722222</v>
      </c>
      <c r="T1741" s="23">
        <f>Enduser_Deliverytime-HubVN_Pickup_Time</f>
        <v>0.1638888889</v>
      </c>
      <c r="U1741" s="24">
        <f>HubVN_Receiving_Time-HubCN_Pickup_Time</f>
        <v>3.000694444</v>
      </c>
      <c r="V1741" s="24">
        <f>Plan_HubVN_Receiving_Time-Plan_HubCN_Pickup_Time</f>
        <v>1.502083333</v>
      </c>
      <c r="W1741" s="15" t="s">
        <v>45</v>
      </c>
      <c r="X1741" s="25" t="str">
        <f>IF(LEFT(Khu_Vực,4)="Quận","Quận","Huyện")</f>
        <v>Quận</v>
      </c>
      <c r="Y1741" s="25" t="str">
        <f>IFS(Grossweight&lt;=1,"A",AND(1&lt;Grossweight,Grossweight&lt;=2),"B",AND(2&lt;Grossweight,Grossweight&lt;=3),"C",AND(3&lt;Grossweight,Grossweight&lt;=4),"D",Grossweight&gt;=4,"E")</f>
        <v>B</v>
      </c>
      <c r="Z174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20900</v>
      </c>
      <c r="AA1741"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74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20900</v>
      </c>
      <c r="AC1741" s="26">
        <f>IF(Carrier_2="ECLogistics",0.167,IF(Carrier_2="LogExpress",0.139,0.104))</f>
        <v>0.104</v>
      </c>
    </row>
    <row r="1742" ht="15.75" customHeight="1">
      <c r="A1742" s="4" t="s">
        <v>4919</v>
      </c>
      <c r="B1742" s="4" t="s">
        <v>4410</v>
      </c>
      <c r="C1742" s="4">
        <v>130011.0</v>
      </c>
      <c r="D1742" s="4" t="str">
        <f>HubVN_ID</f>
        <v>LECVNLB</v>
      </c>
      <c r="E1742" s="4">
        <v>3.0</v>
      </c>
      <c r="F1742" s="4">
        <v>1.6</v>
      </c>
      <c r="G1742" s="5" t="s">
        <v>4920</v>
      </c>
      <c r="H1742" s="4" t="s">
        <v>53</v>
      </c>
      <c r="I1742" s="6">
        <v>0.0</v>
      </c>
      <c r="J1742" s="7">
        <v>44649.447916666664</v>
      </c>
      <c r="K1742" s="8">
        <v>44653.72361111111</v>
      </c>
      <c r="L1742" s="7">
        <v>44654.42152777778</v>
      </c>
      <c r="M1742" s="4"/>
      <c r="N1742" s="9" t="s">
        <v>33</v>
      </c>
      <c r="O1742" s="4">
        <v>0.0</v>
      </c>
      <c r="P1742" s="4" t="s">
        <v>64</v>
      </c>
      <c r="Q1742" s="10">
        <v>3.0</v>
      </c>
      <c r="R1742" s="11">
        <f>Enduser_Deliverytime-Order_Create_Time</f>
        <v>4.973611111</v>
      </c>
      <c r="S1742" s="11">
        <f>Enduser_Plan_Deliverytime-Order_Create_Time</f>
        <v>4.275694444</v>
      </c>
      <c r="T1742" s="11">
        <f>Enduser_Deliverytime-HubVN_Pickup_Time</f>
        <v>0.04097222222</v>
      </c>
      <c r="U1742" s="12">
        <f>HubVN_Receiving_Time-HubCN_Pickup_Time</f>
        <v>4.001388889</v>
      </c>
      <c r="V1742" s="12">
        <f>Plan_HubVN_Receiving_Time-Plan_HubCN_Pickup_Time</f>
        <v>1.50625</v>
      </c>
      <c r="W1742" s="4" t="s">
        <v>787</v>
      </c>
      <c r="X1742" s="13" t="str">
        <f>IF(LEFT(Khu_Vực,4)="Quận","Quận","Huyện")</f>
        <v>Huyện</v>
      </c>
      <c r="Y1742" s="13" t="str">
        <f>IFS(Grossweight&lt;=1,"A",AND(1&lt;Grossweight,Grossweight&lt;=2),"B",AND(2&lt;Grossweight,Grossweight&lt;=3),"C",AND(3&lt;Grossweight,Grossweight&lt;=4),"D",Grossweight&gt;=4,"E")</f>
        <v>B</v>
      </c>
      <c r="Z174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17600</v>
      </c>
      <c r="AA1742"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74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16000</v>
      </c>
      <c r="AC1742" s="14">
        <f>IF(Carrier_2="ECLogistics",0.167,IF(Carrier_2="LogExpress",0.139,0.104))</f>
        <v>0.167</v>
      </c>
    </row>
    <row r="1743" ht="15.75" customHeight="1">
      <c r="A1743" s="15" t="s">
        <v>4921</v>
      </c>
      <c r="B1743" s="15" t="s">
        <v>4922</v>
      </c>
      <c r="C1743" s="15">
        <v>130021.0</v>
      </c>
      <c r="D1743" s="15" t="str">
        <f>HubVN_ID</f>
        <v>LECVNLB</v>
      </c>
      <c r="E1743" s="15">
        <v>2.0</v>
      </c>
      <c r="F1743" s="15">
        <v>3.4</v>
      </c>
      <c r="G1743" s="16" t="s">
        <v>4923</v>
      </c>
      <c r="H1743" s="15" t="s">
        <v>32</v>
      </c>
      <c r="I1743" s="17">
        <v>88500.0</v>
      </c>
      <c r="J1743" s="18">
        <v>44649.294444444444</v>
      </c>
      <c r="K1743" s="19">
        <v>44655.729166666664</v>
      </c>
      <c r="L1743" s="18">
        <v>44655.73819444444</v>
      </c>
      <c r="M1743" s="15"/>
      <c r="N1743" s="21" t="s">
        <v>33</v>
      </c>
      <c r="O1743" s="15">
        <v>0.0</v>
      </c>
      <c r="P1743" s="15" t="s">
        <v>64</v>
      </c>
      <c r="Q1743" s="22">
        <v>2.0</v>
      </c>
      <c r="R1743" s="23">
        <f>Enduser_Deliverytime-Order_Create_Time</f>
        <v>6.44375</v>
      </c>
      <c r="S1743" s="23">
        <f>Enduser_Plan_Deliverytime-Order_Create_Time</f>
        <v>6.434722222</v>
      </c>
      <c r="T1743" s="23">
        <f>Enduser_Deliverytime-HubVN_Pickup_Time</f>
        <v>0.1208333333</v>
      </c>
      <c r="U1743" s="24">
        <f>HubVN_Receiving_Time-HubCN_Pickup_Time</f>
        <v>2.502083333</v>
      </c>
      <c r="V1743" s="24">
        <f>Plan_HubVN_Receiving_Time-Plan_HubCN_Pickup_Time</f>
        <v>2.003472222</v>
      </c>
      <c r="W1743" s="15" t="s">
        <v>787</v>
      </c>
      <c r="X1743" s="25" t="str">
        <f>IF(LEFT(Khu_Vực,4)="Quận","Quận","Huyện")</f>
        <v>Huyện</v>
      </c>
      <c r="Y1743" s="25" t="str">
        <f>IFS(Grossweight&lt;=1,"A",AND(1&lt;Grossweight,Grossweight&lt;=2),"B",AND(2&lt;Grossweight,Grossweight&lt;=3),"C",AND(3&lt;Grossweight,Grossweight&lt;=4),"D",Grossweight&gt;=4,"E")</f>
        <v>D</v>
      </c>
      <c r="Z174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66400</v>
      </c>
      <c r="AA174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74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34000</v>
      </c>
      <c r="AC1743" s="26">
        <f>IF(Carrier_2="ECLogistics",0.167,IF(Carrier_2="LogExpress",0.139,0.104))</f>
        <v>0.167</v>
      </c>
    </row>
    <row r="1744" ht="15.75" customHeight="1">
      <c r="A1744" s="4" t="s">
        <v>4924</v>
      </c>
      <c r="B1744" s="4" t="s">
        <v>4925</v>
      </c>
      <c r="C1744" s="4">
        <v>130334.0</v>
      </c>
      <c r="D1744" s="4" t="str">
        <f>HubVN_ID</f>
        <v>LECVNLB</v>
      </c>
      <c r="E1744" s="4">
        <v>3.0</v>
      </c>
      <c r="F1744" s="4">
        <v>1.2</v>
      </c>
      <c r="G1744" s="5" t="s">
        <v>4926</v>
      </c>
      <c r="H1744" s="4" t="s">
        <v>32</v>
      </c>
      <c r="I1744" s="6">
        <v>258500.0</v>
      </c>
      <c r="J1744" s="7">
        <v>44649.825694444444</v>
      </c>
      <c r="K1744" s="8">
        <v>44655.76458333333</v>
      </c>
      <c r="L1744" s="7">
        <v>44655.70486111111</v>
      </c>
      <c r="M1744" s="4"/>
      <c r="N1744" s="9" t="s">
        <v>33</v>
      </c>
      <c r="O1744" s="4">
        <v>0.0</v>
      </c>
      <c r="P1744" s="4" t="s">
        <v>64</v>
      </c>
      <c r="Q1744" s="10">
        <v>3.0</v>
      </c>
      <c r="R1744" s="11">
        <f>Enduser_Deliverytime-Order_Create_Time</f>
        <v>5.879166667</v>
      </c>
      <c r="S1744" s="11">
        <f>Enduser_Plan_Deliverytime-Order_Create_Time</f>
        <v>5.938888889</v>
      </c>
      <c r="T1744" s="11">
        <f>Enduser_Deliverytime-HubVN_Pickup_Time</f>
        <v>0.07986111111</v>
      </c>
      <c r="U1744" s="12">
        <f>HubVN_Receiving_Time-HubCN_Pickup_Time</f>
        <v>3.000694444</v>
      </c>
      <c r="V1744" s="12">
        <f>Plan_HubVN_Receiving_Time-Plan_HubCN_Pickup_Time</f>
        <v>2.001388889</v>
      </c>
      <c r="W1744" s="4" t="s">
        <v>679</v>
      </c>
      <c r="X1744" s="13" t="str">
        <f>IF(LEFT(Khu_Vực,4)="Quận","Quận","Huyện")</f>
        <v>Huyện</v>
      </c>
      <c r="Y1744" s="13" t="str">
        <f>IFS(Grossweight&lt;=1,"A",AND(1&lt;Grossweight,Grossweight&lt;=2),"B",AND(2&lt;Grossweight,Grossweight&lt;=3),"C",AND(3&lt;Grossweight,Grossweight&lt;=4),"D",Grossweight&gt;=4,"E")</f>
        <v>B</v>
      </c>
      <c r="Z174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13200</v>
      </c>
      <c r="AA174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74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12000</v>
      </c>
      <c r="AC1744" s="14">
        <f>IF(Carrier_2="ECLogistics",0.167,IF(Carrier_2="LogExpress",0.139,0.104))</f>
        <v>0.167</v>
      </c>
    </row>
    <row r="1745" ht="15.75" customHeight="1">
      <c r="A1745" s="15" t="s">
        <v>4927</v>
      </c>
      <c r="B1745" s="15" t="s">
        <v>4928</v>
      </c>
      <c r="C1745" s="15">
        <v>130344.0</v>
      </c>
      <c r="D1745" s="15" t="str">
        <f>HubVN_ID</f>
        <v>LECVNLB</v>
      </c>
      <c r="E1745" s="15">
        <v>4.0</v>
      </c>
      <c r="F1745" s="15">
        <v>2.8</v>
      </c>
      <c r="G1745" s="16" t="s">
        <v>4929</v>
      </c>
      <c r="H1745" s="15" t="s">
        <v>32</v>
      </c>
      <c r="I1745" s="17">
        <v>9000.0</v>
      </c>
      <c r="J1745" s="18">
        <v>44649.61875</v>
      </c>
      <c r="K1745" s="19">
        <v>44654.42916666667</v>
      </c>
      <c r="L1745" s="18">
        <v>44655.47777777778</v>
      </c>
      <c r="M1745" s="15"/>
      <c r="N1745" s="21" t="s">
        <v>33</v>
      </c>
      <c r="O1745" s="15">
        <v>0.0</v>
      </c>
      <c r="P1745" s="15" t="s">
        <v>40</v>
      </c>
      <c r="Q1745" s="22">
        <v>3.0</v>
      </c>
      <c r="R1745" s="23">
        <f>Enduser_Deliverytime-Order_Create_Time</f>
        <v>5.859027778</v>
      </c>
      <c r="S1745" s="23">
        <f>Enduser_Plan_Deliverytime-Order_Create_Time</f>
        <v>4.810416667</v>
      </c>
      <c r="T1745" s="23">
        <f>Enduser_Deliverytime-HubVN_Pickup_Time</f>
        <v>0.1006944444</v>
      </c>
      <c r="U1745" s="24">
        <f>HubVN_Receiving_Time-HubCN_Pickup_Time</f>
        <v>5.001388889</v>
      </c>
      <c r="V1745" s="24">
        <f>Plan_HubVN_Receiving_Time-Plan_HubCN_Pickup_Time</f>
        <v>2.005555556</v>
      </c>
      <c r="W1745" s="15" t="s">
        <v>93</v>
      </c>
      <c r="X1745" s="25" t="str">
        <f>IF(LEFT(Khu_Vực,4)="Quận","Quận","Huyện")</f>
        <v>Quận</v>
      </c>
      <c r="Y1745" s="25" t="str">
        <f>IFS(Grossweight&lt;=1,"A",AND(1&lt;Grossweight,Grossweight&lt;=2),"B",AND(2&lt;Grossweight,Grossweight&lt;=3),"C",AND(3&lt;Grossweight,Grossweight&lt;=4),"D",Grossweight&gt;=4,"E")</f>
        <v>C</v>
      </c>
      <c r="Z174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56000</v>
      </c>
      <c r="AA174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74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28000</v>
      </c>
      <c r="AC1745" s="26">
        <f>IF(Carrier_2="ECLogistics",0.167,IF(Carrier_2="LogExpress",0.139,0.104))</f>
        <v>0.167</v>
      </c>
    </row>
    <row r="1746" ht="15.75" customHeight="1">
      <c r="A1746" s="4" t="s">
        <v>4930</v>
      </c>
      <c r="B1746" s="4" t="s">
        <v>4931</v>
      </c>
      <c r="C1746" s="4">
        <v>130159.0</v>
      </c>
      <c r="D1746" s="4" t="str">
        <f>HubVN_ID</f>
        <v>LECVNLB</v>
      </c>
      <c r="E1746" s="4">
        <v>4.0</v>
      </c>
      <c r="F1746" s="4">
        <v>2.8</v>
      </c>
      <c r="G1746" s="5" t="s">
        <v>4932</v>
      </c>
      <c r="H1746" s="4" t="s">
        <v>32</v>
      </c>
      <c r="I1746" s="6">
        <v>2260500.0</v>
      </c>
      <c r="J1746" s="7">
        <v>44647.3375</v>
      </c>
      <c r="K1746" s="8">
        <v>44651.740277777775</v>
      </c>
      <c r="L1746" s="7">
        <v>44652.73402777778</v>
      </c>
      <c r="M1746" s="4"/>
      <c r="N1746" s="9" t="s">
        <v>33</v>
      </c>
      <c r="O1746" s="4">
        <v>0.0</v>
      </c>
      <c r="P1746" s="4" t="s">
        <v>64</v>
      </c>
      <c r="Q1746" s="10">
        <v>3.0</v>
      </c>
      <c r="R1746" s="11">
        <f>Enduser_Deliverytime-Order_Create_Time</f>
        <v>5.396527778</v>
      </c>
      <c r="S1746" s="11">
        <f>Enduser_Plan_Deliverytime-Order_Create_Time</f>
        <v>4.402777778</v>
      </c>
      <c r="T1746" s="11">
        <f>Enduser_Deliverytime-HubVN_Pickup_Time</f>
        <v>0.1631944444</v>
      </c>
      <c r="U1746" s="12">
        <f>HubVN_Receiving_Time-HubCN_Pickup_Time</f>
        <v>2.505555556</v>
      </c>
      <c r="V1746" s="12">
        <f>Plan_HubVN_Receiving_Time-Plan_HubCN_Pickup_Time</f>
        <v>3.501388889</v>
      </c>
      <c r="W1746" s="4" t="s">
        <v>787</v>
      </c>
      <c r="X1746" s="13" t="str">
        <f>IF(LEFT(Khu_Vực,4)="Quận","Quận","Huyện")</f>
        <v>Huyện</v>
      </c>
      <c r="Y1746" s="13" t="str">
        <f>IFS(Grossweight&lt;=1,"A",AND(1&lt;Grossweight,Grossweight&lt;=2),"B",AND(2&lt;Grossweight,Grossweight&lt;=3),"C",AND(3&lt;Grossweight,Grossweight&lt;=4),"D",Grossweight&gt;=4,"E")</f>
        <v>C</v>
      </c>
      <c r="Z174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62800</v>
      </c>
      <c r="AA174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74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28000</v>
      </c>
      <c r="AC1746" s="14">
        <f>IF(Carrier_2="ECLogistics",0.167,IF(Carrier_2="LogExpress",0.139,0.104))</f>
        <v>0.167</v>
      </c>
    </row>
    <row r="1747" ht="15.75" customHeight="1">
      <c r="A1747" s="15" t="s">
        <v>4933</v>
      </c>
      <c r="B1747" s="15" t="s">
        <v>4934</v>
      </c>
      <c r="C1747" s="15">
        <v>130013.0</v>
      </c>
      <c r="D1747" s="15" t="str">
        <f>HubVN_ID</f>
        <v>LECVNTL</v>
      </c>
      <c r="E1747" s="15">
        <v>5.0</v>
      </c>
      <c r="F1747" s="15">
        <v>2.0</v>
      </c>
      <c r="G1747" s="16" t="s">
        <v>4935</v>
      </c>
      <c r="H1747" s="15" t="s">
        <v>53</v>
      </c>
      <c r="I1747" s="17">
        <v>0.0</v>
      </c>
      <c r="J1747" s="18">
        <v>44648.40277777778</v>
      </c>
      <c r="K1747" s="19">
        <v>44653.41458333333</v>
      </c>
      <c r="L1747" s="18">
        <v>44654.479166666664</v>
      </c>
      <c r="M1747" s="15"/>
      <c r="N1747" s="21" t="s">
        <v>33</v>
      </c>
      <c r="O1747" s="15">
        <v>0.0</v>
      </c>
      <c r="P1747" s="15" t="s">
        <v>40</v>
      </c>
      <c r="Q1747" s="22">
        <v>3.0</v>
      </c>
      <c r="R1747" s="23">
        <f>Enduser_Deliverytime-Order_Create_Time</f>
        <v>6.076388889</v>
      </c>
      <c r="S1747" s="23">
        <f>Enduser_Plan_Deliverytime-Order_Create_Time</f>
        <v>5.011805556</v>
      </c>
      <c r="T1747" s="23">
        <f>Enduser_Deliverytime-HubVN_Pickup_Time</f>
        <v>0.1208333333</v>
      </c>
      <c r="U1747" s="24">
        <f>HubVN_Receiving_Time-HubCN_Pickup_Time</f>
        <v>4.000694444</v>
      </c>
      <c r="V1747" s="24">
        <f>Plan_HubVN_Receiving_Time-Plan_HubCN_Pickup_Time</f>
        <v>3.502083333</v>
      </c>
      <c r="W1747" s="15" t="s">
        <v>49</v>
      </c>
      <c r="X1747" s="25" t="str">
        <f>IF(LEFT(Khu_Vực,4)="Quận","Quận","Huyện")</f>
        <v>Quận</v>
      </c>
      <c r="Y1747" s="25" t="str">
        <f>IFS(Grossweight&lt;=1,"A",AND(1&lt;Grossweight,Grossweight&lt;=2),"B",AND(2&lt;Grossweight,Grossweight&lt;=3),"C",AND(3&lt;Grossweight,Grossweight&lt;=4),"D",Grossweight&gt;=4,"E")</f>
        <v>B</v>
      </c>
      <c r="Z174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40000</v>
      </c>
      <c r="AA1747"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74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22000</v>
      </c>
      <c r="AC1747" s="26">
        <f>IF(Carrier_2="ECLogistics",0.167,IF(Carrier_2="LogExpress",0.139,0.104))</f>
        <v>0.104</v>
      </c>
    </row>
    <row r="1748" ht="15.75" customHeight="1">
      <c r="A1748" s="4" t="s">
        <v>4936</v>
      </c>
      <c r="B1748" s="4" t="s">
        <v>4937</v>
      </c>
      <c r="C1748" s="4">
        <v>130344.0</v>
      </c>
      <c r="D1748" s="4" t="str">
        <f>HubVN_ID</f>
        <v>LECVNHĐ</v>
      </c>
      <c r="E1748" s="4">
        <v>2.0</v>
      </c>
      <c r="F1748" s="4">
        <v>1.9</v>
      </c>
      <c r="G1748" s="5" t="s">
        <v>4938</v>
      </c>
      <c r="H1748" s="4" t="s">
        <v>32</v>
      </c>
      <c r="I1748" s="6">
        <v>53022.0</v>
      </c>
      <c r="J1748" s="7">
        <v>44649.623611111114</v>
      </c>
      <c r="K1748" s="8">
        <v>44654.42083333333</v>
      </c>
      <c r="L1748" s="7">
        <v>44655.60833333333</v>
      </c>
      <c r="M1748" s="4"/>
      <c r="N1748" s="9" t="s">
        <v>33</v>
      </c>
      <c r="O1748" s="4">
        <v>0.0</v>
      </c>
      <c r="P1748" s="4" t="s">
        <v>34</v>
      </c>
      <c r="Q1748" s="10">
        <v>3.0</v>
      </c>
      <c r="R1748" s="11">
        <f>Enduser_Deliverytime-Order_Create_Time</f>
        <v>5.984722222</v>
      </c>
      <c r="S1748" s="11">
        <f>Enduser_Plan_Deliverytime-Order_Create_Time</f>
        <v>4.797222222</v>
      </c>
      <c r="T1748" s="11">
        <f>Enduser_Deliverytime-HubVN_Pickup_Time</f>
        <v>0.20625</v>
      </c>
      <c r="U1748" s="12">
        <f>HubVN_Receiving_Time-HubCN_Pickup_Time</f>
        <v>5.00625</v>
      </c>
      <c r="V1748" s="12">
        <f>Plan_HubVN_Receiving_Time-Plan_HubCN_Pickup_Time</f>
        <v>3.005555556</v>
      </c>
      <c r="W1748" s="4" t="s">
        <v>45</v>
      </c>
      <c r="X1748" s="13" t="str">
        <f>IF(LEFT(Khu_Vực,4)="Quận","Quận","Huyện")</f>
        <v>Quận</v>
      </c>
      <c r="Y1748" s="13" t="str">
        <f>IFS(Grossweight&lt;=1,"A",AND(1&lt;Grossweight,Grossweight&lt;=2),"B",AND(2&lt;Grossweight,Grossweight&lt;=3),"C",AND(3&lt;Grossweight,Grossweight&lt;=4),"D",Grossweight&gt;=4,"E")</f>
        <v>B</v>
      </c>
      <c r="Z174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19000</v>
      </c>
      <c r="AA1748"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74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20900</v>
      </c>
      <c r="AC1748" s="14">
        <f>IF(Carrier_2="ECLogistics",0.167,IF(Carrier_2="LogExpress",0.139,0.104))</f>
        <v>0.104</v>
      </c>
    </row>
    <row r="1749" ht="15.75" customHeight="1">
      <c r="A1749" s="15" t="s">
        <v>4939</v>
      </c>
      <c r="B1749" s="15" t="s">
        <v>2242</v>
      </c>
      <c r="C1749" s="15">
        <v>130446.0</v>
      </c>
      <c r="D1749" s="15" t="str">
        <f>HubVN_ID</f>
        <v>LECVNLB</v>
      </c>
      <c r="E1749" s="15">
        <v>2.0</v>
      </c>
      <c r="F1749" s="15">
        <v>0.2</v>
      </c>
      <c r="G1749" s="16" t="s">
        <v>4940</v>
      </c>
      <c r="H1749" s="15" t="s">
        <v>32</v>
      </c>
      <c r="I1749" s="17">
        <v>197000.0</v>
      </c>
      <c r="J1749" s="18">
        <v>44646.64791666667</v>
      </c>
      <c r="K1749" s="19">
        <v>44654.74166666667</v>
      </c>
      <c r="L1749" s="18">
        <v>44654.74513888889</v>
      </c>
      <c r="M1749" s="15"/>
      <c r="N1749" s="21" t="s">
        <v>33</v>
      </c>
      <c r="O1749" s="15">
        <v>0.0</v>
      </c>
      <c r="P1749" s="15" t="s">
        <v>64</v>
      </c>
      <c r="Q1749" s="22">
        <v>1.0</v>
      </c>
      <c r="R1749" s="23">
        <f>Enduser_Deliverytime-Order_Create_Time</f>
        <v>8.097222222</v>
      </c>
      <c r="S1749" s="23">
        <f>Enduser_Plan_Deliverytime-Order_Create_Time</f>
        <v>8.09375</v>
      </c>
      <c r="T1749" s="23">
        <f>Enduser_Deliverytime-HubVN_Pickup_Time</f>
        <v>0.1236111111</v>
      </c>
      <c r="U1749" s="24">
        <f>HubVN_Receiving_Time-HubCN_Pickup_Time</f>
        <v>3.500694444</v>
      </c>
      <c r="V1749" s="24">
        <f>Plan_HubVN_Receiving_Time-Plan_HubCN_Pickup_Time</f>
        <v>1.502777778</v>
      </c>
      <c r="W1749" s="15" t="s">
        <v>787</v>
      </c>
      <c r="X1749" s="25" t="str">
        <f>IF(LEFT(Khu_Vực,4)="Quận","Quận","Huyện")</f>
        <v>Huyện</v>
      </c>
      <c r="Y1749" s="25" t="str">
        <f>IFS(Grossweight&lt;=1,"A",AND(1&lt;Grossweight,Grossweight&lt;=2),"B",AND(2&lt;Grossweight,Grossweight&lt;=3),"C",AND(3&lt;Grossweight,Grossweight&lt;=4),"D",Grossweight&gt;=4,"E")</f>
        <v>A</v>
      </c>
      <c r="Z174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2200</v>
      </c>
      <c r="AA174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74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v>
      </c>
      <c r="AC1749" s="26">
        <f>IF(Carrier_2="ECLogistics",0.167,IF(Carrier_2="LogExpress",0.139,0.104))</f>
        <v>0.167</v>
      </c>
    </row>
    <row r="1750" ht="15.75" customHeight="1">
      <c r="A1750" s="4" t="s">
        <v>4941</v>
      </c>
      <c r="B1750" s="4" t="s">
        <v>4942</v>
      </c>
      <c r="C1750" s="4">
        <v>130391.0</v>
      </c>
      <c r="D1750" s="4" t="str">
        <f>HubVN_ID</f>
        <v>LECVNLB</v>
      </c>
      <c r="E1750" s="4">
        <v>5.0</v>
      </c>
      <c r="F1750" s="4">
        <v>4.0</v>
      </c>
      <c r="G1750" s="5" t="s">
        <v>4943</v>
      </c>
      <c r="H1750" s="4" t="s">
        <v>32</v>
      </c>
      <c r="I1750" s="6">
        <v>59000.0</v>
      </c>
      <c r="J1750" s="7">
        <v>44648.584027777775</v>
      </c>
      <c r="K1750" s="8">
        <v>44654.683333333334</v>
      </c>
      <c r="L1750" s="7">
        <v>44655.58819444444</v>
      </c>
      <c r="M1750" s="4"/>
      <c r="N1750" s="9" t="s">
        <v>33</v>
      </c>
      <c r="O1750" s="4">
        <v>0.0</v>
      </c>
      <c r="P1750" s="4" t="s">
        <v>34</v>
      </c>
      <c r="Q1750" s="10">
        <v>3.0</v>
      </c>
      <c r="R1750" s="11">
        <f>Enduser_Deliverytime-Order_Create_Time</f>
        <v>7.004166667</v>
      </c>
      <c r="S1750" s="11">
        <f>Enduser_Plan_Deliverytime-Order_Create_Time</f>
        <v>6.099305556</v>
      </c>
      <c r="T1750" s="11">
        <f>Enduser_Deliverytime-HubVN_Pickup_Time</f>
        <v>0.2041666667</v>
      </c>
      <c r="U1750" s="12">
        <f>HubVN_Receiving_Time-HubCN_Pickup_Time</f>
        <v>5.001388889</v>
      </c>
      <c r="V1750" s="12">
        <f>Plan_HubVN_Receiving_Time-Plan_HubCN_Pickup_Time</f>
        <v>1.505555556</v>
      </c>
      <c r="W1750" s="4" t="s">
        <v>120</v>
      </c>
      <c r="X1750" s="13" t="str">
        <f>IF(LEFT(Khu_Vực,4)="Quận","Quận","Huyện")</f>
        <v>Quận</v>
      </c>
      <c r="Y1750" s="13" t="str">
        <f>IFS(Grossweight&lt;=1,"A",AND(1&lt;Grossweight,Grossweight&lt;=2),"B",AND(2&lt;Grossweight,Grossweight&lt;=3),"C",AND(3&lt;Grossweight,Grossweight&lt;=4),"D",Grossweight&gt;=4,"E")</f>
        <v>D</v>
      </c>
      <c r="Z175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40000</v>
      </c>
      <c r="AA175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75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40000</v>
      </c>
      <c r="AC1750" s="14">
        <f>IF(Carrier_2="ECLogistics",0.167,IF(Carrier_2="LogExpress",0.139,0.104))</f>
        <v>0.167</v>
      </c>
    </row>
    <row r="1751" ht="15.75" customHeight="1">
      <c r="A1751" s="15" t="s">
        <v>4944</v>
      </c>
      <c r="B1751" s="15" t="s">
        <v>4945</v>
      </c>
      <c r="C1751" s="15">
        <v>130324.0</v>
      </c>
      <c r="D1751" s="15" t="str">
        <f>HubVN_ID</f>
        <v>LECVNLB</v>
      </c>
      <c r="E1751" s="15">
        <v>1.0</v>
      </c>
      <c r="F1751" s="15">
        <v>1.6</v>
      </c>
      <c r="G1751" s="16" t="s">
        <v>4946</v>
      </c>
      <c r="H1751" s="15" t="s">
        <v>32</v>
      </c>
      <c r="I1751" s="17">
        <v>77000.0</v>
      </c>
      <c r="J1751" s="18">
        <v>44647.375</v>
      </c>
      <c r="K1751" s="19">
        <v>44652.65416666667</v>
      </c>
      <c r="L1751" s="18">
        <v>44652.729166666664</v>
      </c>
      <c r="M1751" s="15"/>
      <c r="N1751" s="21" t="s">
        <v>33</v>
      </c>
      <c r="O1751" s="15">
        <v>0.0</v>
      </c>
      <c r="P1751" s="15" t="s">
        <v>64</v>
      </c>
      <c r="Q1751" s="22">
        <v>3.0</v>
      </c>
      <c r="R1751" s="23">
        <f>Enduser_Deliverytime-Order_Create_Time</f>
        <v>5.354166667</v>
      </c>
      <c r="S1751" s="23">
        <f>Enduser_Plan_Deliverytime-Order_Create_Time</f>
        <v>5.279166667</v>
      </c>
      <c r="T1751" s="23">
        <f>Enduser_Deliverytime-HubVN_Pickup_Time</f>
        <v>0.1652777778</v>
      </c>
      <c r="U1751" s="24">
        <f>HubVN_Receiving_Time-HubCN_Pickup_Time</f>
        <v>3.00625</v>
      </c>
      <c r="V1751" s="24">
        <f>Plan_HubVN_Receiving_Time-Plan_HubCN_Pickup_Time</f>
        <v>3.004166667</v>
      </c>
      <c r="W1751" s="15" t="s">
        <v>93</v>
      </c>
      <c r="X1751" s="25" t="str">
        <f>IF(LEFT(Khu_Vực,4)="Quận","Quận","Huyện")</f>
        <v>Quận</v>
      </c>
      <c r="Y1751" s="25" t="str">
        <f>IFS(Grossweight&lt;=1,"A",AND(1&lt;Grossweight,Grossweight&lt;=2),"B",AND(2&lt;Grossweight,Grossweight&lt;=3),"C",AND(3&lt;Grossweight,Grossweight&lt;=4),"D",Grossweight&gt;=4,"E")</f>
        <v>B</v>
      </c>
      <c r="Z175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17600</v>
      </c>
      <c r="AA1751"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75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17600</v>
      </c>
      <c r="AC1751" s="26">
        <f>IF(Carrier_2="ECLogistics",0.167,IF(Carrier_2="LogExpress",0.139,0.104))</f>
        <v>0.104</v>
      </c>
    </row>
    <row r="1752" ht="15.75" customHeight="1">
      <c r="A1752" s="4" t="s">
        <v>4947</v>
      </c>
      <c r="B1752" s="4" t="s">
        <v>3305</v>
      </c>
      <c r="C1752" s="4">
        <v>130328.0</v>
      </c>
      <c r="D1752" s="4" t="str">
        <f>HubVN_ID</f>
        <v>LECVNHĐ</v>
      </c>
      <c r="E1752" s="4">
        <v>2.0</v>
      </c>
      <c r="F1752" s="4">
        <v>1.1</v>
      </c>
      <c r="G1752" s="5" t="s">
        <v>4948</v>
      </c>
      <c r="H1752" s="4" t="s">
        <v>32</v>
      </c>
      <c r="I1752" s="6">
        <v>606000.0</v>
      </c>
      <c r="J1752" s="7">
        <v>44647.36666666667</v>
      </c>
      <c r="K1752" s="8">
        <v>44652.70416666667</v>
      </c>
      <c r="L1752" s="7">
        <v>44652.7125</v>
      </c>
      <c r="M1752" s="4"/>
      <c r="N1752" s="9" t="s">
        <v>33</v>
      </c>
      <c r="O1752" s="4">
        <v>0.0</v>
      </c>
      <c r="P1752" s="4" t="s">
        <v>64</v>
      </c>
      <c r="Q1752" s="10">
        <v>3.0</v>
      </c>
      <c r="R1752" s="11">
        <f>Enduser_Deliverytime-Order_Create_Time</f>
        <v>5.345833333</v>
      </c>
      <c r="S1752" s="11">
        <f>Enduser_Plan_Deliverytime-Order_Create_Time</f>
        <v>5.3375</v>
      </c>
      <c r="T1752" s="11">
        <f>Enduser_Deliverytime-HubVN_Pickup_Time</f>
        <v>0.1611111111</v>
      </c>
      <c r="U1752" s="12">
        <f>HubVN_Receiving_Time-HubCN_Pickup_Time</f>
        <v>3.002083333</v>
      </c>
      <c r="V1752" s="12">
        <f>Plan_HubVN_Receiving_Time-Plan_HubCN_Pickup_Time</f>
        <v>3.004861111</v>
      </c>
      <c r="W1752" s="4" t="s">
        <v>137</v>
      </c>
      <c r="X1752" s="13" t="str">
        <f>IF(LEFT(Khu_Vực,4)="Quận","Quận","Huyện")</f>
        <v>Quận</v>
      </c>
      <c r="Y1752" s="13" t="str">
        <f>IFS(Grossweight&lt;=1,"A",AND(1&lt;Grossweight,Grossweight&lt;=2),"B",AND(2&lt;Grossweight,Grossweight&lt;=3),"C",AND(3&lt;Grossweight,Grossweight&lt;=4),"D",Grossweight&gt;=4,"E")</f>
        <v>B</v>
      </c>
      <c r="Z175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12100</v>
      </c>
      <c r="AA1752"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75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12100</v>
      </c>
      <c r="AC1752" s="14">
        <f>IF(Carrier_2="ECLogistics",0.167,IF(Carrier_2="LogExpress",0.139,0.104))</f>
        <v>0.104</v>
      </c>
    </row>
    <row r="1753" ht="15.75" customHeight="1">
      <c r="A1753" s="15" t="s">
        <v>4949</v>
      </c>
      <c r="B1753" s="15" t="s">
        <v>4950</v>
      </c>
      <c r="C1753" s="15">
        <v>130331.0</v>
      </c>
      <c r="D1753" s="15" t="str">
        <f>HubVN_ID</f>
        <v>LECVNLB</v>
      </c>
      <c r="E1753" s="15">
        <v>3.0</v>
      </c>
      <c r="F1753" s="15">
        <v>4.1</v>
      </c>
      <c r="G1753" s="16" t="s">
        <v>4951</v>
      </c>
      <c r="H1753" s="15" t="s">
        <v>32</v>
      </c>
      <c r="I1753" s="17">
        <v>1000.0</v>
      </c>
      <c r="J1753" s="18">
        <v>44649.84444444445</v>
      </c>
      <c r="K1753" s="19">
        <v>44654.663194444445</v>
      </c>
      <c r="L1753" s="18">
        <v>44655.73888888889</v>
      </c>
      <c r="M1753" s="15"/>
      <c r="N1753" s="21" t="s">
        <v>33</v>
      </c>
      <c r="O1753" s="15">
        <v>0.0</v>
      </c>
      <c r="P1753" s="15" t="s">
        <v>64</v>
      </c>
      <c r="Q1753" s="22">
        <v>3.0</v>
      </c>
      <c r="R1753" s="23">
        <f>Enduser_Deliverytime-Order_Create_Time</f>
        <v>5.894444444</v>
      </c>
      <c r="S1753" s="23">
        <f>Enduser_Plan_Deliverytime-Order_Create_Time</f>
        <v>4.81875</v>
      </c>
      <c r="T1753" s="23">
        <f>Enduser_Deliverytime-HubVN_Pickup_Time</f>
        <v>0.1194444444</v>
      </c>
      <c r="U1753" s="24">
        <f>HubVN_Receiving_Time-HubCN_Pickup_Time</f>
        <v>3.00625</v>
      </c>
      <c r="V1753" s="24">
        <f>Plan_HubVN_Receiving_Time-Plan_HubCN_Pickup_Time</f>
        <v>3.000694444</v>
      </c>
      <c r="W1753" s="15" t="s">
        <v>97</v>
      </c>
      <c r="X1753" s="25" t="str">
        <f>IF(LEFT(Khu_Vực,4)="Quận","Quận","Huyện")</f>
        <v>Quận</v>
      </c>
      <c r="Y1753" s="25" t="str">
        <f>IFS(Grossweight&lt;=1,"A",AND(1&lt;Grossweight,Grossweight&lt;=2),"B",AND(2&lt;Grossweight,Grossweight&lt;=3),"C",AND(3&lt;Grossweight,Grossweight&lt;=4),"D",Grossweight&gt;=4,"E")</f>
        <v>E</v>
      </c>
      <c r="Z175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70600</v>
      </c>
      <c r="AA175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75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41000</v>
      </c>
      <c r="AC1753" s="26">
        <f>IF(Carrier_2="ECLogistics",0.167,IF(Carrier_2="LogExpress",0.139,0.104))</f>
        <v>0.167</v>
      </c>
    </row>
    <row r="1754" ht="15.75" customHeight="1">
      <c r="A1754" s="4" t="s">
        <v>4952</v>
      </c>
      <c r="B1754" s="4" t="s">
        <v>4953</v>
      </c>
      <c r="C1754" s="4">
        <v>130402.0</v>
      </c>
      <c r="D1754" s="4" t="str">
        <f>HubVN_ID</f>
        <v>LECVNLB</v>
      </c>
      <c r="E1754" s="4">
        <v>2.0</v>
      </c>
      <c r="F1754" s="4">
        <v>4.1</v>
      </c>
      <c r="G1754" s="5" t="s">
        <v>4954</v>
      </c>
      <c r="H1754" s="4" t="s">
        <v>32</v>
      </c>
      <c r="I1754" s="6">
        <v>86000.0</v>
      </c>
      <c r="J1754" s="7">
        <v>44645.384722222225</v>
      </c>
      <c r="K1754" s="8">
        <v>44652.65833333333</v>
      </c>
      <c r="L1754" s="7">
        <v>44652.86944444444</v>
      </c>
      <c r="M1754" s="4"/>
      <c r="N1754" s="9" t="s">
        <v>33</v>
      </c>
      <c r="O1754" s="4">
        <v>0.0</v>
      </c>
      <c r="P1754" s="4" t="s">
        <v>34</v>
      </c>
      <c r="Q1754" s="10">
        <v>1.0</v>
      </c>
      <c r="R1754" s="11">
        <f>Enduser_Deliverytime-Order_Create_Time</f>
        <v>7.484722222</v>
      </c>
      <c r="S1754" s="11">
        <f>Enduser_Plan_Deliverytime-Order_Create_Time</f>
        <v>7.273611111</v>
      </c>
      <c r="T1754" s="11">
        <f>Enduser_Deliverytime-HubVN_Pickup_Time</f>
        <v>0.2465277778</v>
      </c>
      <c r="U1754" s="12">
        <f>HubVN_Receiving_Time-HubCN_Pickup_Time</f>
        <v>3.000694444</v>
      </c>
      <c r="V1754" s="12">
        <f>Plan_HubVN_Receiving_Time-Plan_HubCN_Pickup_Time</f>
        <v>1.503472222</v>
      </c>
      <c r="W1754" s="4" t="s">
        <v>97</v>
      </c>
      <c r="X1754" s="13" t="str">
        <f>IF(LEFT(Khu_Vực,4)="Quận","Quận","Huyện")</f>
        <v>Quận</v>
      </c>
      <c r="Y1754" s="13" t="str">
        <f>IFS(Grossweight&lt;=1,"A",AND(1&lt;Grossweight,Grossweight&lt;=2),"B",AND(2&lt;Grossweight,Grossweight&lt;=3),"C",AND(3&lt;Grossweight,Grossweight&lt;=4),"D",Grossweight&gt;=4,"E")</f>
        <v>E</v>
      </c>
      <c r="Z175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41000</v>
      </c>
      <c r="AA175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75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41000</v>
      </c>
      <c r="AC1754" s="14">
        <f>IF(Carrier_2="ECLogistics",0.167,IF(Carrier_2="LogExpress",0.139,0.104))</f>
        <v>0.167</v>
      </c>
    </row>
    <row r="1755" ht="15.75" customHeight="1">
      <c r="A1755" s="15" t="s">
        <v>4955</v>
      </c>
      <c r="B1755" s="15" t="s">
        <v>3858</v>
      </c>
      <c r="C1755" s="15">
        <v>130448.0</v>
      </c>
      <c r="D1755" s="15" t="str">
        <f>HubVN_ID</f>
        <v>LECVNLB</v>
      </c>
      <c r="E1755" s="15">
        <v>3.0</v>
      </c>
      <c r="F1755" s="15">
        <v>1.6</v>
      </c>
      <c r="G1755" s="16" t="s">
        <v>4956</v>
      </c>
      <c r="H1755" s="15" t="s">
        <v>32</v>
      </c>
      <c r="I1755" s="17">
        <v>2500.0</v>
      </c>
      <c r="J1755" s="18">
        <v>44647.35972222222</v>
      </c>
      <c r="K1755" s="19">
        <v>44651.68472222222</v>
      </c>
      <c r="L1755" s="18">
        <v>44652.64444444444</v>
      </c>
      <c r="M1755" s="15"/>
      <c r="N1755" s="21" t="s">
        <v>33</v>
      </c>
      <c r="O1755" s="15">
        <v>0.0</v>
      </c>
      <c r="P1755" s="15" t="s">
        <v>40</v>
      </c>
      <c r="Q1755" s="22">
        <v>3.0</v>
      </c>
      <c r="R1755" s="23">
        <f>Enduser_Deliverytime-Order_Create_Time</f>
        <v>5.284722222</v>
      </c>
      <c r="S1755" s="23">
        <f>Enduser_Plan_Deliverytime-Order_Create_Time</f>
        <v>4.325</v>
      </c>
      <c r="T1755" s="23">
        <f>Enduser_Deliverytime-HubVN_Pickup_Time</f>
        <v>0.09166666667</v>
      </c>
      <c r="U1755" s="24">
        <f>HubVN_Receiving_Time-HubCN_Pickup_Time</f>
        <v>3.004166667</v>
      </c>
      <c r="V1755" s="24">
        <f>Plan_HubVN_Receiving_Time-Plan_HubCN_Pickup_Time</f>
        <v>3.003472222</v>
      </c>
      <c r="W1755" s="15" t="s">
        <v>120</v>
      </c>
      <c r="X1755" s="25" t="str">
        <f>IF(LEFT(Khu_Vực,4)="Quận","Quận","Huyện")</f>
        <v>Quận</v>
      </c>
      <c r="Y1755" s="25" t="str">
        <f>IFS(Grossweight&lt;=1,"A",AND(1&lt;Grossweight,Grossweight&lt;=2),"B",AND(2&lt;Grossweight,Grossweight&lt;=3),"C",AND(3&lt;Grossweight,Grossweight&lt;=4),"D",Grossweight&gt;=4,"E")</f>
        <v>B</v>
      </c>
      <c r="Z175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32000</v>
      </c>
      <c r="AA1755"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75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17600</v>
      </c>
      <c r="AC1755" s="26">
        <f>IF(Carrier_2="ECLogistics",0.167,IF(Carrier_2="LogExpress",0.139,0.104))</f>
        <v>0.104</v>
      </c>
    </row>
    <row r="1756" ht="15.75" customHeight="1">
      <c r="A1756" s="4" t="s">
        <v>4957</v>
      </c>
      <c r="B1756" s="4" t="s">
        <v>4958</v>
      </c>
      <c r="C1756" s="4">
        <v>130344.0</v>
      </c>
      <c r="D1756" s="4" t="str">
        <f>HubVN_ID</f>
        <v>LECVNLB</v>
      </c>
      <c r="E1756" s="4">
        <v>2.0</v>
      </c>
      <c r="F1756" s="4">
        <v>1.6</v>
      </c>
      <c r="G1756" s="5" t="s">
        <v>4959</v>
      </c>
      <c r="H1756" s="4" t="s">
        <v>53</v>
      </c>
      <c r="I1756" s="6">
        <v>0.0</v>
      </c>
      <c r="J1756" s="7">
        <v>44648.722916666666</v>
      </c>
      <c r="K1756" s="8">
        <v>44654.66736111111</v>
      </c>
      <c r="L1756" s="7">
        <v>44654.73819444444</v>
      </c>
      <c r="M1756" s="4"/>
      <c r="N1756" s="9" t="s">
        <v>33</v>
      </c>
      <c r="O1756" s="4">
        <v>0.0</v>
      </c>
      <c r="P1756" s="4" t="s">
        <v>64</v>
      </c>
      <c r="Q1756" s="10">
        <v>2.0</v>
      </c>
      <c r="R1756" s="11">
        <f>Enduser_Deliverytime-Order_Create_Time</f>
        <v>6.015277778</v>
      </c>
      <c r="S1756" s="11">
        <f>Enduser_Plan_Deliverytime-Order_Create_Time</f>
        <v>5.944444444</v>
      </c>
      <c r="T1756" s="11">
        <f>Enduser_Deliverytime-HubVN_Pickup_Time</f>
        <v>0.1243055556</v>
      </c>
      <c r="U1756" s="12">
        <f>HubVN_Receiving_Time-HubCN_Pickup_Time</f>
        <v>3.500694444</v>
      </c>
      <c r="V1756" s="12">
        <f>Plan_HubVN_Receiving_Time-Plan_HubCN_Pickup_Time</f>
        <v>3.505555556</v>
      </c>
      <c r="W1756" s="4" t="s">
        <v>57</v>
      </c>
      <c r="X1756" s="13" t="str">
        <f>IF(LEFT(Khu_Vực,4)="Quận","Quận","Huyện")</f>
        <v>Quận</v>
      </c>
      <c r="Y1756" s="13" t="str">
        <f>IFS(Grossweight&lt;=1,"A",AND(1&lt;Grossweight,Grossweight&lt;=2),"B",AND(2&lt;Grossweight,Grossweight&lt;=3),"C",AND(3&lt;Grossweight,Grossweight&lt;=4),"D",Grossweight&gt;=4,"E")</f>
        <v>B</v>
      </c>
      <c r="Z175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17600</v>
      </c>
      <c r="AA1756"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75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17600</v>
      </c>
      <c r="AC1756" s="14">
        <f>IF(Carrier_2="ECLogistics",0.167,IF(Carrier_2="LogExpress",0.139,0.104))</f>
        <v>0.104</v>
      </c>
    </row>
    <row r="1757" ht="15.75" customHeight="1">
      <c r="A1757" s="15" t="s">
        <v>4960</v>
      </c>
      <c r="B1757" s="15" t="s">
        <v>4961</v>
      </c>
      <c r="C1757" s="15">
        <v>130159.0</v>
      </c>
      <c r="D1757" s="15" t="str">
        <f>HubVN_ID</f>
        <v>LECVNLB</v>
      </c>
      <c r="E1757" s="15">
        <v>3.0</v>
      </c>
      <c r="F1757" s="15">
        <v>0.1</v>
      </c>
      <c r="G1757" s="16" t="s">
        <v>4962</v>
      </c>
      <c r="H1757" s="15" t="s">
        <v>53</v>
      </c>
      <c r="I1757" s="17">
        <v>0.0</v>
      </c>
      <c r="J1757" s="18">
        <v>44647.32916666667</v>
      </c>
      <c r="K1757" s="19">
        <v>44652.40416666667</v>
      </c>
      <c r="L1757" s="18">
        <v>44652.64444444444</v>
      </c>
      <c r="M1757" s="15"/>
      <c r="N1757" s="21" t="s">
        <v>33</v>
      </c>
      <c r="O1757" s="15">
        <v>0.0</v>
      </c>
      <c r="P1757" s="15" t="s">
        <v>40</v>
      </c>
      <c r="Q1757" s="22">
        <v>3.0</v>
      </c>
      <c r="R1757" s="23">
        <f>Enduser_Deliverytime-Order_Create_Time</f>
        <v>5.315277778</v>
      </c>
      <c r="S1757" s="23">
        <f>Enduser_Plan_Deliverytime-Order_Create_Time</f>
        <v>5.075</v>
      </c>
      <c r="T1757" s="23">
        <f>Enduser_Deliverytime-HubVN_Pickup_Time</f>
        <v>0.08888888889</v>
      </c>
      <c r="U1757" s="24">
        <f>HubVN_Receiving_Time-HubCN_Pickup_Time</f>
        <v>2.503472222</v>
      </c>
      <c r="V1757" s="24">
        <f>Plan_HubVN_Receiving_Time-Plan_HubCN_Pickup_Time</f>
        <v>3.004861111</v>
      </c>
      <c r="W1757" s="15" t="s">
        <v>124</v>
      </c>
      <c r="X1757" s="25" t="str">
        <f>IF(LEFT(Khu_Vực,4)="Quận","Quận","Huyện")</f>
        <v>Quận</v>
      </c>
      <c r="Y1757" s="25" t="str">
        <f>IFS(Grossweight&lt;=1,"A",AND(1&lt;Grossweight,Grossweight&lt;=2),"B",AND(2&lt;Grossweight,Grossweight&lt;=3),"C",AND(3&lt;Grossweight,Grossweight&lt;=4),"D",Grossweight&gt;=4,"E")</f>
        <v>A</v>
      </c>
      <c r="Z175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v>
      </c>
      <c r="AA1757"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75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v>
      </c>
      <c r="AC1757" s="26">
        <f>IF(Carrier_2="ECLogistics",0.167,IF(Carrier_2="LogExpress",0.139,0.104))</f>
        <v>0.139</v>
      </c>
    </row>
    <row r="1758" ht="15.75" customHeight="1">
      <c r="A1758" s="4" t="s">
        <v>4963</v>
      </c>
      <c r="B1758" s="4" t="s">
        <v>3808</v>
      </c>
      <c r="C1758" s="4">
        <v>130067.0</v>
      </c>
      <c r="D1758" s="4" t="str">
        <f>HubVN_ID</f>
        <v>LECVNLB</v>
      </c>
      <c r="E1758" s="4">
        <v>1.0</v>
      </c>
      <c r="F1758" s="4">
        <v>4.8</v>
      </c>
      <c r="G1758" s="5" t="s">
        <v>4964</v>
      </c>
      <c r="H1758" s="4" t="s">
        <v>32</v>
      </c>
      <c r="I1758" s="6">
        <v>24500.0</v>
      </c>
      <c r="J1758" s="7">
        <v>44648.88611111111</v>
      </c>
      <c r="K1758" s="8">
        <v>44653.654861111114</v>
      </c>
      <c r="L1758" s="7">
        <v>44654.42361111111</v>
      </c>
      <c r="M1758" s="4"/>
      <c r="N1758" s="9" t="s">
        <v>33</v>
      </c>
      <c r="O1758" s="4">
        <v>0.0</v>
      </c>
      <c r="P1758" s="4" t="s">
        <v>64</v>
      </c>
      <c r="Q1758" s="10">
        <v>3.0</v>
      </c>
      <c r="R1758" s="11">
        <f>Enduser_Deliverytime-Order_Create_Time</f>
        <v>5.5375</v>
      </c>
      <c r="S1758" s="11">
        <f>Enduser_Plan_Deliverytime-Order_Create_Time</f>
        <v>4.76875</v>
      </c>
      <c r="T1758" s="11">
        <f>Enduser_Deliverytime-HubVN_Pickup_Time</f>
        <v>0.03958333333</v>
      </c>
      <c r="U1758" s="12">
        <f>HubVN_Receiving_Time-HubCN_Pickup_Time</f>
        <v>4.003472222</v>
      </c>
      <c r="V1758" s="12">
        <f>Plan_HubVN_Receiving_Time-Plan_HubCN_Pickup_Time</f>
        <v>2.004166667</v>
      </c>
      <c r="W1758" s="4" t="s">
        <v>57</v>
      </c>
      <c r="X1758" s="13" t="str">
        <f>IF(LEFT(Khu_Vực,4)="Quận","Quận","Huyện")</f>
        <v>Quận</v>
      </c>
      <c r="Y1758" s="13" t="str">
        <f>IFS(Grossweight&lt;=1,"A",AND(1&lt;Grossweight,Grossweight&lt;=2),"B",AND(2&lt;Grossweight,Grossweight&lt;=3),"C",AND(3&lt;Grossweight,Grossweight&lt;=4),"D",Grossweight&gt;=4,"E")</f>
        <v>E</v>
      </c>
      <c r="Z175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74800</v>
      </c>
      <c r="AA175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75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48000</v>
      </c>
      <c r="AC1758" s="14">
        <f>IF(Carrier_2="ECLogistics",0.167,IF(Carrier_2="LogExpress",0.139,0.104))</f>
        <v>0.167</v>
      </c>
    </row>
    <row r="1759" ht="15.75" customHeight="1">
      <c r="A1759" s="15" t="s">
        <v>4965</v>
      </c>
      <c r="B1759" s="15" t="s">
        <v>4966</v>
      </c>
      <c r="C1759" s="15">
        <v>130419.0</v>
      </c>
      <c r="D1759" s="15" t="str">
        <f>HubVN_ID</f>
        <v>LECVNTL</v>
      </c>
      <c r="E1759" s="15">
        <v>1.0</v>
      </c>
      <c r="F1759" s="15">
        <v>1.4</v>
      </c>
      <c r="G1759" s="16" t="s">
        <v>4967</v>
      </c>
      <c r="H1759" s="15" t="s">
        <v>32</v>
      </c>
      <c r="I1759" s="17">
        <v>416000.0</v>
      </c>
      <c r="J1759" s="18">
        <v>44647.71527777778</v>
      </c>
      <c r="K1759" s="19">
        <v>44652.44583333333</v>
      </c>
      <c r="L1759" s="18">
        <v>44653.53402777778</v>
      </c>
      <c r="M1759" s="15"/>
      <c r="N1759" s="21" t="s">
        <v>33</v>
      </c>
      <c r="O1759" s="15">
        <v>0.0</v>
      </c>
      <c r="P1759" s="15" t="s">
        <v>34</v>
      </c>
      <c r="Q1759" s="22">
        <v>3.0</v>
      </c>
      <c r="R1759" s="23">
        <f>Enduser_Deliverytime-Order_Create_Time</f>
        <v>5.81875</v>
      </c>
      <c r="S1759" s="23">
        <f>Enduser_Plan_Deliverytime-Order_Create_Time</f>
        <v>4.730555556</v>
      </c>
      <c r="T1759" s="23">
        <f>Enduser_Deliverytime-HubVN_Pickup_Time</f>
        <v>0.1645833333</v>
      </c>
      <c r="U1759" s="24">
        <f>HubVN_Receiving_Time-HubCN_Pickup_Time</f>
        <v>3.002083333</v>
      </c>
      <c r="V1759" s="24">
        <f>Plan_HubVN_Receiving_Time-Plan_HubCN_Pickup_Time</f>
        <v>1.504166667</v>
      </c>
      <c r="W1759" s="15" t="s">
        <v>622</v>
      </c>
      <c r="X1759" s="25" t="str">
        <f>IF(LEFT(Khu_Vực,4)="Quận","Quận","Huyện")</f>
        <v>Huyện</v>
      </c>
      <c r="Y1759" s="25" t="str">
        <f>IFS(Grossweight&lt;=1,"A",AND(1&lt;Grossweight,Grossweight&lt;=2),"B",AND(2&lt;Grossweight,Grossweight&lt;=3),"C",AND(3&lt;Grossweight,Grossweight&lt;=4),"D",Grossweight&gt;=4,"E")</f>
        <v>B</v>
      </c>
      <c r="Z175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14000</v>
      </c>
      <c r="AA175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75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14000</v>
      </c>
      <c r="AC1759" s="26">
        <f>IF(Carrier_2="ECLogistics",0.167,IF(Carrier_2="LogExpress",0.139,0.104))</f>
        <v>0.167</v>
      </c>
    </row>
    <row r="1760" ht="15.75" customHeight="1">
      <c r="A1760" s="4" t="s">
        <v>4968</v>
      </c>
      <c r="B1760" s="4" t="s">
        <v>2173</v>
      </c>
      <c r="C1760" s="4">
        <v>130171.0</v>
      </c>
      <c r="D1760" s="4" t="str">
        <f>HubVN_ID</f>
        <v>LECVNLB</v>
      </c>
      <c r="E1760" s="4">
        <v>3.0</v>
      </c>
      <c r="F1760" s="4">
        <v>3.9</v>
      </c>
      <c r="G1760" s="5" t="s">
        <v>4969</v>
      </c>
      <c r="H1760" s="4" t="s">
        <v>32</v>
      </c>
      <c r="I1760" s="6">
        <v>7500.0</v>
      </c>
      <c r="J1760" s="7">
        <v>44647.325694444444</v>
      </c>
      <c r="K1760" s="8">
        <v>44652.68541666667</v>
      </c>
      <c r="L1760" s="7">
        <v>44653.4875</v>
      </c>
      <c r="M1760" s="4"/>
      <c r="N1760" s="9" t="s">
        <v>33</v>
      </c>
      <c r="O1760" s="4">
        <v>0.0</v>
      </c>
      <c r="P1760" s="4" t="s">
        <v>64</v>
      </c>
      <c r="Q1760" s="10">
        <v>2.0</v>
      </c>
      <c r="R1760" s="11">
        <f>Enduser_Deliverytime-Order_Create_Time</f>
        <v>6.161805556</v>
      </c>
      <c r="S1760" s="11">
        <f>Enduser_Plan_Deliverytime-Order_Create_Time</f>
        <v>5.359722222</v>
      </c>
      <c r="T1760" s="11">
        <f>Enduser_Deliverytime-HubVN_Pickup_Time</f>
        <v>0.1618055556</v>
      </c>
      <c r="U1760" s="12">
        <f>HubVN_Receiving_Time-HubCN_Pickup_Time</f>
        <v>2.00625</v>
      </c>
      <c r="V1760" s="12">
        <f>Plan_HubVN_Receiving_Time-Plan_HubCN_Pickup_Time</f>
        <v>3.001388889</v>
      </c>
      <c r="W1760" s="4" t="s">
        <v>93</v>
      </c>
      <c r="X1760" s="13" t="str">
        <f>IF(LEFT(Khu_Vực,4)="Quận","Quận","Huyện")</f>
        <v>Quận</v>
      </c>
      <c r="Y1760" s="13" t="str">
        <f>IFS(Grossweight&lt;=1,"A",AND(1&lt;Grossweight,Grossweight&lt;=2),"B",AND(2&lt;Grossweight,Grossweight&lt;=3),"C",AND(3&lt;Grossweight,Grossweight&lt;=4),"D",Grossweight&gt;=4,"E")</f>
        <v>D</v>
      </c>
      <c r="Z176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69400</v>
      </c>
      <c r="AA176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76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39000</v>
      </c>
      <c r="AC1760" s="14">
        <f>IF(Carrier_2="ECLogistics",0.167,IF(Carrier_2="LogExpress",0.139,0.104))</f>
        <v>0.167</v>
      </c>
    </row>
    <row r="1761" ht="15.75" customHeight="1">
      <c r="A1761" s="15" t="s">
        <v>4970</v>
      </c>
      <c r="B1761" s="15" t="s">
        <v>4971</v>
      </c>
      <c r="C1761" s="15">
        <v>130408.0</v>
      </c>
      <c r="D1761" s="15" t="str">
        <f>HubVN_ID</f>
        <v>LECVNLB</v>
      </c>
      <c r="E1761" s="15">
        <v>3.0</v>
      </c>
      <c r="F1761" s="15">
        <v>4.8</v>
      </c>
      <c r="G1761" s="16" t="s">
        <v>4972</v>
      </c>
      <c r="H1761" s="15" t="s">
        <v>32</v>
      </c>
      <c r="I1761" s="17">
        <v>50400.0</v>
      </c>
      <c r="J1761" s="18">
        <v>44648.89375</v>
      </c>
      <c r="K1761" s="19">
        <v>44653.663194444445</v>
      </c>
      <c r="L1761" s="18">
        <v>44653.80138888889</v>
      </c>
      <c r="M1761" s="15"/>
      <c r="N1761" s="21" t="s">
        <v>33</v>
      </c>
      <c r="O1761" s="15">
        <v>0.0</v>
      </c>
      <c r="P1761" s="15" t="s">
        <v>40</v>
      </c>
      <c r="Q1761" s="22">
        <v>3.0</v>
      </c>
      <c r="R1761" s="23">
        <f>Enduser_Deliverytime-Order_Create_Time</f>
        <v>4.907638889</v>
      </c>
      <c r="S1761" s="23">
        <f>Enduser_Plan_Deliverytime-Order_Create_Time</f>
        <v>4.769444444</v>
      </c>
      <c r="T1761" s="23">
        <f>Enduser_Deliverytime-HubVN_Pickup_Time</f>
        <v>0.1722222222</v>
      </c>
      <c r="U1761" s="24">
        <f>HubVN_Receiving_Time-HubCN_Pickup_Time</f>
        <v>4.001388889</v>
      </c>
      <c r="V1761" s="24">
        <f>Plan_HubVN_Receiving_Time-Plan_HubCN_Pickup_Time</f>
        <v>2.00625</v>
      </c>
      <c r="W1761" s="15" t="s">
        <v>124</v>
      </c>
      <c r="X1761" s="25" t="str">
        <f>IF(LEFT(Khu_Vực,4)="Quận","Quận","Huyện")</f>
        <v>Quận</v>
      </c>
      <c r="Y1761" s="25" t="str">
        <f>IFS(Grossweight&lt;=1,"A",AND(1&lt;Grossweight,Grossweight&lt;=2),"B",AND(2&lt;Grossweight,Grossweight&lt;=3),"C",AND(3&lt;Grossweight,Grossweight&lt;=4),"D",Grossweight&gt;=4,"E")</f>
        <v>E</v>
      </c>
      <c r="Z176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64500</v>
      </c>
      <c r="AA176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76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48000</v>
      </c>
      <c r="AC1761" s="26">
        <f>IF(Carrier_2="ECLogistics",0.167,IF(Carrier_2="LogExpress",0.139,0.104))</f>
        <v>0.167</v>
      </c>
    </row>
    <row r="1762" ht="15.75" customHeight="1">
      <c r="A1762" s="4" t="s">
        <v>4973</v>
      </c>
      <c r="B1762" s="4" t="s">
        <v>2271</v>
      </c>
      <c r="C1762" s="4">
        <v>130449.0</v>
      </c>
      <c r="D1762" s="4" t="str">
        <f>HubVN_ID</f>
        <v>LECVNLB</v>
      </c>
      <c r="E1762" s="4">
        <v>3.0</v>
      </c>
      <c r="F1762" s="4">
        <v>1.2</v>
      </c>
      <c r="G1762" s="5" t="s">
        <v>4974</v>
      </c>
      <c r="H1762" s="4" t="s">
        <v>32</v>
      </c>
      <c r="I1762" s="6">
        <v>966900.0</v>
      </c>
      <c r="J1762" s="7">
        <v>44649.16875</v>
      </c>
      <c r="K1762" s="8">
        <v>44653.68125</v>
      </c>
      <c r="L1762" s="7">
        <v>44654.611805555556</v>
      </c>
      <c r="M1762" s="4"/>
      <c r="N1762" s="9" t="s">
        <v>33</v>
      </c>
      <c r="O1762" s="4">
        <v>0.0</v>
      </c>
      <c r="P1762" s="4" t="s">
        <v>34</v>
      </c>
      <c r="Q1762" s="10">
        <v>3.0</v>
      </c>
      <c r="R1762" s="11">
        <f>Enduser_Deliverytime-Order_Create_Time</f>
        <v>5.443055556</v>
      </c>
      <c r="S1762" s="11">
        <f>Enduser_Plan_Deliverytime-Order_Create_Time</f>
        <v>4.5125</v>
      </c>
      <c r="T1762" s="11">
        <f>Enduser_Deliverytime-HubVN_Pickup_Time</f>
        <v>0.2041666667</v>
      </c>
      <c r="U1762" s="12">
        <f>HubVN_Receiving_Time-HubCN_Pickup_Time</f>
        <v>4.002083333</v>
      </c>
      <c r="V1762" s="12">
        <f>Plan_HubVN_Receiving_Time-Plan_HubCN_Pickup_Time</f>
        <v>3.004166667</v>
      </c>
      <c r="W1762" s="4" t="s">
        <v>124</v>
      </c>
      <c r="X1762" s="13" t="str">
        <f>IF(LEFT(Khu_Vực,4)="Quận","Quận","Huyện")</f>
        <v>Quận</v>
      </c>
      <c r="Y1762" s="13" t="str">
        <f>IFS(Grossweight&lt;=1,"A",AND(1&lt;Grossweight,Grossweight&lt;=2),"B",AND(2&lt;Grossweight,Grossweight&lt;=3),"C",AND(3&lt;Grossweight,Grossweight&lt;=4),"D",Grossweight&gt;=4,"E")</f>
        <v>B</v>
      </c>
      <c r="Z176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12000</v>
      </c>
      <c r="AA1762"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76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13200</v>
      </c>
      <c r="AC1762" s="14">
        <f>IF(Carrier_2="ECLogistics",0.167,IF(Carrier_2="LogExpress",0.139,0.104))</f>
        <v>0.104</v>
      </c>
    </row>
    <row r="1763" ht="15.75" customHeight="1">
      <c r="A1763" s="15" t="s">
        <v>4975</v>
      </c>
      <c r="B1763" s="15" t="s">
        <v>4976</v>
      </c>
      <c r="C1763" s="15">
        <v>130018.0</v>
      </c>
      <c r="D1763" s="15" t="str">
        <f>HubVN_ID</f>
        <v>LECVNTL</v>
      </c>
      <c r="E1763" s="15">
        <v>4.0</v>
      </c>
      <c r="F1763" s="15">
        <v>1.4</v>
      </c>
      <c r="G1763" s="16" t="s">
        <v>4977</v>
      </c>
      <c r="H1763" s="15" t="s">
        <v>32</v>
      </c>
      <c r="I1763" s="17">
        <v>37000.0</v>
      </c>
      <c r="J1763" s="18">
        <v>44647.3375</v>
      </c>
      <c r="K1763" s="19">
        <v>44651.69513888889</v>
      </c>
      <c r="L1763" s="18">
        <v>44652.850694444445</v>
      </c>
      <c r="M1763" s="15"/>
      <c r="N1763" s="21" t="s">
        <v>33</v>
      </c>
      <c r="O1763" s="15">
        <v>0.0</v>
      </c>
      <c r="P1763" s="15" t="s">
        <v>34</v>
      </c>
      <c r="Q1763" s="22">
        <v>3.0</v>
      </c>
      <c r="R1763" s="23">
        <f>Enduser_Deliverytime-Order_Create_Time</f>
        <v>5.513194444</v>
      </c>
      <c r="S1763" s="23">
        <f>Enduser_Plan_Deliverytime-Order_Create_Time</f>
        <v>4.357638889</v>
      </c>
      <c r="T1763" s="23">
        <f>Enduser_Deliverytime-HubVN_Pickup_Time</f>
        <v>0.24375</v>
      </c>
      <c r="U1763" s="24">
        <f>HubVN_Receiving_Time-HubCN_Pickup_Time</f>
        <v>2.502083333</v>
      </c>
      <c r="V1763" s="24">
        <f>Plan_HubVN_Receiving_Time-Plan_HubCN_Pickup_Time</f>
        <v>3.503472222</v>
      </c>
      <c r="W1763" s="15" t="s">
        <v>622</v>
      </c>
      <c r="X1763" s="25" t="str">
        <f>IF(LEFT(Khu_Vực,4)="Quận","Quận","Huyện")</f>
        <v>Huyện</v>
      </c>
      <c r="Y1763" s="25" t="str">
        <f>IFS(Grossweight&lt;=1,"A",AND(1&lt;Grossweight,Grossweight&lt;=2),"B",AND(2&lt;Grossweight,Grossweight&lt;=3),"C",AND(3&lt;Grossweight,Grossweight&lt;=4),"D",Grossweight&gt;=4,"E")</f>
        <v>B</v>
      </c>
      <c r="Z176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14000</v>
      </c>
      <c r="AA176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76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14000</v>
      </c>
      <c r="AC1763" s="26">
        <f>IF(Carrier_2="ECLogistics",0.167,IF(Carrier_2="LogExpress",0.139,0.104))</f>
        <v>0.167</v>
      </c>
    </row>
    <row r="1764" ht="15.75" customHeight="1">
      <c r="A1764" s="4" t="s">
        <v>4978</v>
      </c>
      <c r="B1764" s="4" t="s">
        <v>4979</v>
      </c>
      <c r="C1764" s="4">
        <v>130430.0</v>
      </c>
      <c r="D1764" s="4" t="str">
        <f>HubVN_ID</f>
        <v>LECVNLB</v>
      </c>
      <c r="E1764" s="4">
        <v>2.0</v>
      </c>
      <c r="F1764" s="4">
        <v>1.9</v>
      </c>
      <c r="G1764" s="5" t="s">
        <v>4980</v>
      </c>
      <c r="H1764" s="4" t="s">
        <v>53</v>
      </c>
      <c r="I1764" s="6">
        <v>0.0</v>
      </c>
      <c r="J1764" s="7">
        <v>44646.84027777778</v>
      </c>
      <c r="K1764" s="8">
        <v>44651.67361111111</v>
      </c>
      <c r="L1764" s="7">
        <v>44652.85625</v>
      </c>
      <c r="M1764" s="4"/>
      <c r="N1764" s="9" t="s">
        <v>33</v>
      </c>
      <c r="O1764" s="4">
        <v>0.0</v>
      </c>
      <c r="P1764" s="4" t="s">
        <v>34</v>
      </c>
      <c r="Q1764" s="10">
        <v>2.0</v>
      </c>
      <c r="R1764" s="11">
        <f>Enduser_Deliverytime-Order_Create_Time</f>
        <v>6.015972222</v>
      </c>
      <c r="S1764" s="11">
        <f>Enduser_Plan_Deliverytime-Order_Create_Time</f>
        <v>4.833333333</v>
      </c>
      <c r="T1764" s="11">
        <f>Enduser_Deliverytime-HubVN_Pickup_Time</f>
        <v>0.2451388889</v>
      </c>
      <c r="U1764" s="12">
        <f>HubVN_Receiving_Time-HubCN_Pickup_Time</f>
        <v>3.001388889</v>
      </c>
      <c r="V1764" s="12">
        <f>Plan_HubVN_Receiving_Time-Plan_HubCN_Pickup_Time</f>
        <v>2.003472222</v>
      </c>
      <c r="W1764" s="4" t="s">
        <v>97</v>
      </c>
      <c r="X1764" s="13" t="str">
        <f>IF(LEFT(Khu_Vực,4)="Quận","Quận","Huyện")</f>
        <v>Quận</v>
      </c>
      <c r="Y1764" s="13" t="str">
        <f>IFS(Grossweight&lt;=1,"A",AND(1&lt;Grossweight,Grossweight&lt;=2),"B",AND(2&lt;Grossweight,Grossweight&lt;=3),"C",AND(3&lt;Grossweight,Grossweight&lt;=4),"D",Grossweight&gt;=4,"E")</f>
        <v>B</v>
      </c>
      <c r="Z176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19000</v>
      </c>
      <c r="AA1764"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76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20900</v>
      </c>
      <c r="AC1764" s="14">
        <f>IF(Carrier_2="ECLogistics",0.167,IF(Carrier_2="LogExpress",0.139,0.104))</f>
        <v>0.104</v>
      </c>
    </row>
    <row r="1765" ht="15.75" customHeight="1">
      <c r="A1765" s="15" t="s">
        <v>4981</v>
      </c>
      <c r="B1765" s="15" t="s">
        <v>4081</v>
      </c>
      <c r="C1765" s="15">
        <v>130429.0</v>
      </c>
      <c r="D1765" s="15" t="str">
        <f>HubVN_ID</f>
        <v>LECVNLB</v>
      </c>
      <c r="E1765" s="15">
        <v>4.0</v>
      </c>
      <c r="F1765" s="15">
        <v>1.5</v>
      </c>
      <c r="G1765" s="16" t="s">
        <v>4982</v>
      </c>
      <c r="H1765" s="15" t="s">
        <v>32</v>
      </c>
      <c r="I1765" s="17">
        <v>141400.0</v>
      </c>
      <c r="J1765" s="18">
        <v>44647.71111111111</v>
      </c>
      <c r="K1765" s="19">
        <v>44652.4125</v>
      </c>
      <c r="L1765" s="18">
        <v>44653.4875</v>
      </c>
      <c r="M1765" s="15"/>
      <c r="N1765" s="21" t="s">
        <v>33</v>
      </c>
      <c r="O1765" s="15">
        <v>0.0</v>
      </c>
      <c r="P1765" s="15" t="s">
        <v>64</v>
      </c>
      <c r="Q1765" s="22">
        <v>3.0</v>
      </c>
      <c r="R1765" s="23">
        <f>Enduser_Deliverytime-Order_Create_Time</f>
        <v>5.776388889</v>
      </c>
      <c r="S1765" s="23">
        <f>Enduser_Plan_Deliverytime-Order_Create_Time</f>
        <v>4.701388889</v>
      </c>
      <c r="T1765" s="23">
        <f>Enduser_Deliverytime-HubVN_Pickup_Time</f>
        <v>0.1659722222</v>
      </c>
      <c r="U1765" s="24">
        <f>HubVN_Receiving_Time-HubCN_Pickup_Time</f>
        <v>3.002777778</v>
      </c>
      <c r="V1765" s="24">
        <f>Plan_HubVN_Receiving_Time-Plan_HubCN_Pickup_Time</f>
        <v>1.503472222</v>
      </c>
      <c r="W1765" s="15" t="s">
        <v>120</v>
      </c>
      <c r="X1765" s="25" t="str">
        <f>IF(LEFT(Khu_Vực,4)="Quận","Quận","Huyện")</f>
        <v>Quận</v>
      </c>
      <c r="Y1765" s="25" t="str">
        <f>IFS(Grossweight&lt;=1,"A",AND(1&lt;Grossweight,Grossweight&lt;=2),"B",AND(2&lt;Grossweight,Grossweight&lt;=3),"C",AND(3&lt;Grossweight,Grossweight&lt;=4),"D",Grossweight&gt;=4,"E")</f>
        <v>B</v>
      </c>
      <c r="Z176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16500</v>
      </c>
      <c r="AA1765"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76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16500</v>
      </c>
      <c r="AC1765" s="26">
        <f>IF(Carrier_2="ECLogistics",0.167,IF(Carrier_2="LogExpress",0.139,0.104))</f>
        <v>0.104</v>
      </c>
    </row>
    <row r="1766" ht="15.75" customHeight="1">
      <c r="A1766" s="4" t="s">
        <v>4983</v>
      </c>
      <c r="B1766" s="4" t="s">
        <v>4984</v>
      </c>
      <c r="C1766" s="4">
        <v>130158.0</v>
      </c>
      <c r="D1766" s="4" t="str">
        <f>HubVN_ID</f>
        <v>LECVNLB</v>
      </c>
      <c r="E1766" s="4">
        <v>4.0</v>
      </c>
      <c r="F1766" s="4">
        <v>1.8</v>
      </c>
      <c r="G1766" s="5" t="s">
        <v>4985</v>
      </c>
      <c r="H1766" s="4" t="s">
        <v>32</v>
      </c>
      <c r="I1766" s="6">
        <v>81000.0</v>
      </c>
      <c r="J1766" s="7">
        <v>44648.32152777778</v>
      </c>
      <c r="K1766" s="8">
        <v>44653.427777777775</v>
      </c>
      <c r="L1766" s="7">
        <v>44653.74375</v>
      </c>
      <c r="M1766" s="4"/>
      <c r="N1766" s="9" t="s">
        <v>33</v>
      </c>
      <c r="O1766" s="4">
        <v>0.0</v>
      </c>
      <c r="P1766" s="4" t="s">
        <v>40</v>
      </c>
      <c r="Q1766" s="10">
        <v>3.0</v>
      </c>
      <c r="R1766" s="11">
        <f>Enduser_Deliverytime-Order_Create_Time</f>
        <v>5.422222222</v>
      </c>
      <c r="S1766" s="11">
        <f>Enduser_Plan_Deliverytime-Order_Create_Time</f>
        <v>5.10625</v>
      </c>
      <c r="T1766" s="11">
        <f>Enduser_Deliverytime-HubVN_Pickup_Time</f>
        <v>0.1444444444</v>
      </c>
      <c r="U1766" s="12">
        <f>HubVN_Receiving_Time-HubCN_Pickup_Time</f>
        <v>3.502777778</v>
      </c>
      <c r="V1766" s="12">
        <f>Plan_HubVN_Receiving_Time-Plan_HubCN_Pickup_Time</f>
        <v>1.502083333</v>
      </c>
      <c r="W1766" s="4" t="s">
        <v>97</v>
      </c>
      <c r="X1766" s="13" t="str">
        <f>IF(LEFT(Khu_Vực,4)="Quận","Quận","Huyện")</f>
        <v>Quận</v>
      </c>
      <c r="Y1766" s="13" t="str">
        <f>IFS(Grossweight&lt;=1,"A",AND(1&lt;Grossweight,Grossweight&lt;=2),"B",AND(2&lt;Grossweight,Grossweight&lt;=3),"C",AND(3&lt;Grossweight,Grossweight&lt;=4),"D",Grossweight&gt;=4,"E")</f>
        <v>B</v>
      </c>
      <c r="Z176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36000</v>
      </c>
      <c r="AA1766"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76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19800</v>
      </c>
      <c r="AC1766" s="14">
        <f>IF(Carrier_2="ECLogistics",0.167,IF(Carrier_2="LogExpress",0.139,0.104))</f>
        <v>0.104</v>
      </c>
    </row>
    <row r="1767" ht="15.75" customHeight="1">
      <c r="A1767" s="15" t="s">
        <v>4986</v>
      </c>
      <c r="B1767" s="15" t="s">
        <v>783</v>
      </c>
      <c r="C1767" s="15">
        <v>130346.0</v>
      </c>
      <c r="D1767" s="15" t="str">
        <f>HubVN_ID</f>
        <v>LECVNLB</v>
      </c>
      <c r="E1767" s="15">
        <v>1.0</v>
      </c>
      <c r="F1767" s="15">
        <v>1.2</v>
      </c>
      <c r="G1767" s="16" t="s">
        <v>4987</v>
      </c>
      <c r="H1767" s="15" t="s">
        <v>32</v>
      </c>
      <c r="I1767" s="17">
        <v>470000.0</v>
      </c>
      <c r="J1767" s="18">
        <v>44649.6125</v>
      </c>
      <c r="K1767" s="19">
        <v>44654.66805555556</v>
      </c>
      <c r="L1767" s="18">
        <v>44655.595138888886</v>
      </c>
      <c r="M1767" s="15"/>
      <c r="N1767" s="21" t="s">
        <v>33</v>
      </c>
      <c r="O1767" s="15">
        <v>0.0</v>
      </c>
      <c r="P1767" s="15" t="s">
        <v>34</v>
      </c>
      <c r="Q1767" s="22">
        <v>3.0</v>
      </c>
      <c r="R1767" s="23">
        <f>Enduser_Deliverytime-Order_Create_Time</f>
        <v>5.982638889</v>
      </c>
      <c r="S1767" s="23">
        <f>Enduser_Plan_Deliverytime-Order_Create_Time</f>
        <v>5.055555556</v>
      </c>
      <c r="T1767" s="23">
        <f>Enduser_Deliverytime-HubVN_Pickup_Time</f>
        <v>0.2055555556</v>
      </c>
      <c r="U1767" s="24">
        <f>HubVN_Receiving_Time-HubCN_Pickup_Time</f>
        <v>5.002777778</v>
      </c>
      <c r="V1767" s="24">
        <f>Plan_HubVN_Receiving_Time-Plan_HubCN_Pickup_Time</f>
        <v>3.001388889</v>
      </c>
      <c r="W1767" s="15" t="s">
        <v>120</v>
      </c>
      <c r="X1767" s="25" t="str">
        <f>IF(LEFT(Khu_Vực,4)="Quận","Quận","Huyện")</f>
        <v>Quận</v>
      </c>
      <c r="Y1767" s="25" t="str">
        <f>IFS(Grossweight&lt;=1,"A",AND(1&lt;Grossweight,Grossweight&lt;=2),"B",AND(2&lt;Grossweight,Grossweight&lt;=3),"C",AND(3&lt;Grossweight,Grossweight&lt;=4),"D",Grossweight&gt;=4,"E")</f>
        <v>B</v>
      </c>
      <c r="Z176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12000</v>
      </c>
      <c r="AA1767"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76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13200</v>
      </c>
      <c r="AC1767" s="26">
        <f>IF(Carrier_2="ECLogistics",0.167,IF(Carrier_2="LogExpress",0.139,0.104))</f>
        <v>0.104</v>
      </c>
    </row>
    <row r="1768" ht="15.75" customHeight="1">
      <c r="A1768" s="4" t="s">
        <v>4988</v>
      </c>
      <c r="B1768" s="4" t="s">
        <v>4989</v>
      </c>
      <c r="C1768" s="4">
        <v>130208.0</v>
      </c>
      <c r="D1768" s="4" t="str">
        <f>HubVN_ID</f>
        <v>LECVNLB</v>
      </c>
      <c r="E1768" s="4">
        <v>2.0</v>
      </c>
      <c r="F1768" s="4">
        <v>1.8</v>
      </c>
      <c r="G1768" s="5" t="s">
        <v>4990</v>
      </c>
      <c r="H1768" s="4" t="s">
        <v>32</v>
      </c>
      <c r="I1768" s="6">
        <v>86000.0</v>
      </c>
      <c r="J1768" s="7">
        <v>44647.18541666667</v>
      </c>
      <c r="K1768" s="8">
        <v>44653.785416666666</v>
      </c>
      <c r="L1768" s="7">
        <v>44654.73611111111</v>
      </c>
      <c r="M1768" s="4"/>
      <c r="N1768" s="9" t="s">
        <v>33</v>
      </c>
      <c r="O1768" s="4">
        <v>0.0</v>
      </c>
      <c r="P1768" s="4" t="s">
        <v>64</v>
      </c>
      <c r="Q1768" s="10">
        <v>1.0</v>
      </c>
      <c r="R1768" s="11">
        <f>Enduser_Deliverytime-Order_Create_Time</f>
        <v>7.550694444</v>
      </c>
      <c r="S1768" s="11">
        <f>Enduser_Plan_Deliverytime-Order_Create_Time</f>
        <v>6.6</v>
      </c>
      <c r="T1768" s="11">
        <f>Enduser_Deliverytime-HubVN_Pickup_Time</f>
        <v>0.11875</v>
      </c>
      <c r="U1768" s="12">
        <f>HubVN_Receiving_Time-HubCN_Pickup_Time</f>
        <v>3.50625</v>
      </c>
      <c r="V1768" s="12">
        <f>Plan_HubVN_Receiving_Time-Plan_HubCN_Pickup_Time</f>
        <v>3.005555556</v>
      </c>
      <c r="W1768" s="4" t="s">
        <v>679</v>
      </c>
      <c r="X1768" s="13" t="str">
        <f>IF(LEFT(Khu_Vực,4)="Quận","Quận","Huyện")</f>
        <v>Huyện</v>
      </c>
      <c r="Y1768" s="13" t="str">
        <f>IFS(Grossweight&lt;=1,"A",AND(1&lt;Grossweight,Grossweight&lt;=2),"B",AND(2&lt;Grossweight,Grossweight&lt;=3),"C",AND(3&lt;Grossweight,Grossweight&lt;=4),"D",Grossweight&gt;=4,"E")</f>
        <v>B</v>
      </c>
      <c r="Z176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19800</v>
      </c>
      <c r="AA176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76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18000</v>
      </c>
      <c r="AC1768" s="14">
        <f>IF(Carrier_2="ECLogistics",0.167,IF(Carrier_2="LogExpress",0.139,0.104))</f>
        <v>0.167</v>
      </c>
    </row>
    <row r="1769" ht="15.75" customHeight="1">
      <c r="A1769" s="15" t="s">
        <v>4991</v>
      </c>
      <c r="B1769" s="15" t="s">
        <v>85</v>
      </c>
      <c r="C1769" s="15">
        <v>130327.0</v>
      </c>
      <c r="D1769" s="15" t="str">
        <f>HubVN_ID</f>
        <v>LECVNLB</v>
      </c>
      <c r="E1769" s="15">
        <v>1.0</v>
      </c>
      <c r="F1769" s="15">
        <v>3.4</v>
      </c>
      <c r="G1769" s="16" t="s">
        <v>4992</v>
      </c>
      <c r="H1769" s="15" t="s">
        <v>32</v>
      </c>
      <c r="I1769" s="17">
        <v>72000.0</v>
      </c>
      <c r="J1769" s="18">
        <v>44647.729166666664</v>
      </c>
      <c r="K1769" s="19">
        <v>44653.65555555555</v>
      </c>
      <c r="L1769" s="18">
        <v>44654.58611111111</v>
      </c>
      <c r="M1769" s="15"/>
      <c r="N1769" s="21" t="s">
        <v>33</v>
      </c>
      <c r="O1769" s="15">
        <v>0.0</v>
      </c>
      <c r="P1769" s="15" t="s">
        <v>34</v>
      </c>
      <c r="Q1769" s="22">
        <v>2.0</v>
      </c>
      <c r="R1769" s="23">
        <f>Enduser_Deliverytime-Order_Create_Time</f>
        <v>6.856944444</v>
      </c>
      <c r="S1769" s="23">
        <f>Enduser_Plan_Deliverytime-Order_Create_Time</f>
        <v>5.926388889</v>
      </c>
      <c r="T1769" s="23">
        <f>Enduser_Deliverytime-HubVN_Pickup_Time</f>
        <v>0.2027777778</v>
      </c>
      <c r="U1769" s="24">
        <f>HubVN_Receiving_Time-HubCN_Pickup_Time</f>
        <v>4.004861111</v>
      </c>
      <c r="V1769" s="24">
        <f>Plan_HubVN_Receiving_Time-Plan_HubCN_Pickup_Time</f>
        <v>2.002777778</v>
      </c>
      <c r="W1769" s="15" t="s">
        <v>124</v>
      </c>
      <c r="X1769" s="25" t="str">
        <f>IF(LEFT(Khu_Vực,4)="Quận","Quận","Huyện")</f>
        <v>Quận</v>
      </c>
      <c r="Y1769" s="25" t="str">
        <f>IFS(Grossweight&lt;=1,"A",AND(1&lt;Grossweight,Grossweight&lt;=2),"B",AND(2&lt;Grossweight,Grossweight&lt;=3),"C",AND(3&lt;Grossweight,Grossweight&lt;=4),"D",Grossweight&gt;=4,"E")</f>
        <v>D</v>
      </c>
      <c r="Z176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34000</v>
      </c>
      <c r="AA176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76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34000</v>
      </c>
      <c r="AC1769" s="26">
        <f>IF(Carrier_2="ECLogistics",0.167,IF(Carrier_2="LogExpress",0.139,0.104))</f>
        <v>0.167</v>
      </c>
    </row>
    <row r="1770" ht="15.75" customHeight="1">
      <c r="A1770" s="4" t="s">
        <v>4993</v>
      </c>
      <c r="B1770" s="4" t="s">
        <v>1121</v>
      </c>
      <c r="C1770" s="4">
        <v>130042.0</v>
      </c>
      <c r="D1770" s="4" t="str">
        <f>HubVN_ID</f>
        <v>LECVNTL</v>
      </c>
      <c r="E1770" s="4">
        <v>3.0</v>
      </c>
      <c r="F1770" s="4">
        <v>4.8</v>
      </c>
      <c r="G1770" s="5" t="s">
        <v>4994</v>
      </c>
      <c r="H1770" s="4" t="s">
        <v>53</v>
      </c>
      <c r="I1770" s="6">
        <v>0.0</v>
      </c>
      <c r="J1770" s="7">
        <v>44647.32083333333</v>
      </c>
      <c r="K1770" s="8">
        <v>44651.64166666667</v>
      </c>
      <c r="L1770" s="7">
        <v>44652.64722222222</v>
      </c>
      <c r="M1770" s="4"/>
      <c r="N1770" s="9" t="s">
        <v>33</v>
      </c>
      <c r="O1770" s="4">
        <v>0.0</v>
      </c>
      <c r="P1770" s="4" t="s">
        <v>40</v>
      </c>
      <c r="Q1770" s="10">
        <v>3.0</v>
      </c>
      <c r="R1770" s="11">
        <f>Enduser_Deliverytime-Order_Create_Time</f>
        <v>5.326388889</v>
      </c>
      <c r="S1770" s="11">
        <f>Enduser_Plan_Deliverytime-Order_Create_Time</f>
        <v>4.320833333</v>
      </c>
      <c r="T1770" s="11">
        <f>Enduser_Deliverytime-HubVN_Pickup_Time</f>
        <v>0.09305555555</v>
      </c>
      <c r="U1770" s="12">
        <f>HubVN_Receiving_Time-HubCN_Pickup_Time</f>
        <v>2.502777778</v>
      </c>
      <c r="V1770" s="12">
        <f>Plan_HubVN_Receiving_Time-Plan_HubCN_Pickup_Time</f>
        <v>3.00625</v>
      </c>
      <c r="W1770" s="4" t="s">
        <v>49</v>
      </c>
      <c r="X1770" s="13" t="str">
        <f>IF(LEFT(Khu_Vực,4)="Quận","Quận","Huyện")</f>
        <v>Quận</v>
      </c>
      <c r="Y1770" s="13" t="str">
        <f>IFS(Grossweight&lt;=1,"A",AND(1&lt;Grossweight,Grossweight&lt;=2),"B",AND(2&lt;Grossweight,Grossweight&lt;=3),"C",AND(3&lt;Grossweight,Grossweight&lt;=4),"D",Grossweight&gt;=4,"E")</f>
        <v>E</v>
      </c>
      <c r="Z177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64500</v>
      </c>
      <c r="AA177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77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48000</v>
      </c>
      <c r="AC1770" s="14">
        <f>IF(Carrier_2="ECLogistics",0.167,IF(Carrier_2="LogExpress",0.139,0.104))</f>
        <v>0.167</v>
      </c>
    </row>
    <row r="1771" ht="15.75" customHeight="1">
      <c r="A1771" s="15" t="s">
        <v>4995</v>
      </c>
      <c r="B1771" s="15" t="s">
        <v>1370</v>
      </c>
      <c r="C1771" s="15">
        <v>130329.0</v>
      </c>
      <c r="D1771" s="15" t="str">
        <f>HubVN_ID</f>
        <v>LECVNLB</v>
      </c>
      <c r="E1771" s="15">
        <v>5.0</v>
      </c>
      <c r="F1771" s="15">
        <v>1.3</v>
      </c>
      <c r="G1771" s="16" t="s">
        <v>4996</v>
      </c>
      <c r="H1771" s="15" t="s">
        <v>32</v>
      </c>
      <c r="I1771" s="17">
        <v>161900.0</v>
      </c>
      <c r="J1771" s="18">
        <v>44646.72638888889</v>
      </c>
      <c r="K1771" s="19">
        <v>44652.40069444444</v>
      </c>
      <c r="L1771" s="18">
        <v>44653.430555555555</v>
      </c>
      <c r="M1771" s="15"/>
      <c r="N1771" s="21" t="s">
        <v>33</v>
      </c>
      <c r="O1771" s="15">
        <v>0.0</v>
      </c>
      <c r="P1771" s="15" t="s">
        <v>64</v>
      </c>
      <c r="Q1771" s="22">
        <v>2.0</v>
      </c>
      <c r="R1771" s="23">
        <f>Enduser_Deliverytime-Order_Create_Time</f>
        <v>6.704166667</v>
      </c>
      <c r="S1771" s="23">
        <f>Enduser_Plan_Deliverytime-Order_Create_Time</f>
        <v>5.674305556</v>
      </c>
      <c r="T1771" s="23">
        <f>Enduser_Deliverytime-HubVN_Pickup_Time</f>
        <v>0.07986111111</v>
      </c>
      <c r="U1771" s="24">
        <f>HubVN_Receiving_Time-HubCN_Pickup_Time</f>
        <v>3.002083333</v>
      </c>
      <c r="V1771" s="24">
        <f>Plan_HubVN_Receiving_Time-Plan_HubCN_Pickup_Time</f>
        <v>1.505555556</v>
      </c>
      <c r="W1771" s="15" t="s">
        <v>120</v>
      </c>
      <c r="X1771" s="25" t="str">
        <f>IF(LEFT(Khu_Vực,4)="Quận","Quận","Huyện")</f>
        <v>Quận</v>
      </c>
      <c r="Y1771" s="25" t="str">
        <f>IFS(Grossweight&lt;=1,"A",AND(1&lt;Grossweight,Grossweight&lt;=2),"B",AND(2&lt;Grossweight,Grossweight&lt;=3),"C",AND(3&lt;Grossweight,Grossweight&lt;=4),"D",Grossweight&gt;=4,"E")</f>
        <v>B</v>
      </c>
      <c r="Z177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14300</v>
      </c>
      <c r="AA1771"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77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14300</v>
      </c>
      <c r="AC1771" s="26">
        <f>IF(Carrier_2="ECLogistics",0.167,IF(Carrier_2="LogExpress",0.139,0.104))</f>
        <v>0.104</v>
      </c>
    </row>
    <row r="1772" ht="15.75" customHeight="1">
      <c r="A1772" s="4" t="s">
        <v>4997</v>
      </c>
      <c r="B1772" s="4" t="s">
        <v>4998</v>
      </c>
      <c r="C1772" s="4">
        <v>130384.0</v>
      </c>
      <c r="D1772" s="4" t="str">
        <f>HubVN_ID</f>
        <v>LECVNLB</v>
      </c>
      <c r="E1772" s="4">
        <v>4.0</v>
      </c>
      <c r="F1772" s="4">
        <v>2.5</v>
      </c>
      <c r="G1772" s="5" t="s">
        <v>4999</v>
      </c>
      <c r="H1772" s="4" t="s">
        <v>53</v>
      </c>
      <c r="I1772" s="6">
        <v>0.0</v>
      </c>
      <c r="J1772" s="7">
        <v>44648.63125</v>
      </c>
      <c r="K1772" s="8">
        <v>44654.399305555555</v>
      </c>
      <c r="L1772" s="7">
        <v>44655.425</v>
      </c>
      <c r="M1772" s="4"/>
      <c r="N1772" s="9" t="s">
        <v>33</v>
      </c>
      <c r="O1772" s="4">
        <v>0.0</v>
      </c>
      <c r="P1772" s="4" t="s">
        <v>64</v>
      </c>
      <c r="Q1772" s="10">
        <v>4.0</v>
      </c>
      <c r="R1772" s="11">
        <f>Enduser_Deliverytime-Order_Create_Time</f>
        <v>6.79375</v>
      </c>
      <c r="S1772" s="11">
        <f>Enduser_Plan_Deliverytime-Order_Create_Time</f>
        <v>5.768055556</v>
      </c>
      <c r="T1772" s="11">
        <f>Enduser_Deliverytime-HubVN_Pickup_Time</f>
        <v>0.04027777778</v>
      </c>
      <c r="U1772" s="12">
        <f>HubVN_Receiving_Time-HubCN_Pickup_Time</f>
        <v>5.000694444</v>
      </c>
      <c r="V1772" s="12">
        <f>Plan_HubVN_Receiving_Time-Plan_HubCN_Pickup_Time</f>
        <v>1.502083333</v>
      </c>
      <c r="W1772" s="4" t="s">
        <v>57</v>
      </c>
      <c r="X1772" s="13" t="str">
        <f>IF(LEFT(Khu_Vực,4)="Quận","Quận","Huyện")</f>
        <v>Quận</v>
      </c>
      <c r="Y1772" s="13" t="str">
        <f>IFS(Grossweight&lt;=1,"A",AND(1&lt;Grossweight,Grossweight&lt;=2),"B",AND(2&lt;Grossweight,Grossweight&lt;=3),"C",AND(3&lt;Grossweight,Grossweight&lt;=4),"D",Grossweight&gt;=4,"E")</f>
        <v>C</v>
      </c>
      <c r="Z177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61000</v>
      </c>
      <c r="AA1772"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77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25000</v>
      </c>
      <c r="AC1772" s="14">
        <f>IF(Carrier_2="ECLogistics",0.167,IF(Carrier_2="LogExpress",0.139,0.104))</f>
        <v>0.167</v>
      </c>
    </row>
    <row r="1773" ht="15.75" customHeight="1">
      <c r="A1773" s="15" t="s">
        <v>5000</v>
      </c>
      <c r="B1773" s="15" t="s">
        <v>5001</v>
      </c>
      <c r="C1773" s="15">
        <v>130206.0</v>
      </c>
      <c r="D1773" s="15" t="str">
        <f>HubVN_ID</f>
        <v>LECVNLB</v>
      </c>
      <c r="E1773" s="15">
        <v>1.0</v>
      </c>
      <c r="F1773" s="15">
        <v>2.7</v>
      </c>
      <c r="G1773" s="16" t="s">
        <v>5002</v>
      </c>
      <c r="H1773" s="15" t="s">
        <v>53</v>
      </c>
      <c r="I1773" s="17">
        <v>0.0</v>
      </c>
      <c r="J1773" s="18">
        <v>44647.70416666667</v>
      </c>
      <c r="K1773" s="19">
        <v>44653.67986111111</v>
      </c>
      <c r="L1773" s="18">
        <v>44654.59583333333</v>
      </c>
      <c r="M1773" s="15"/>
      <c r="N1773" s="21" t="s">
        <v>33</v>
      </c>
      <c r="O1773" s="15">
        <v>0.0</v>
      </c>
      <c r="P1773" s="15" t="s">
        <v>34</v>
      </c>
      <c r="Q1773" s="22">
        <v>2.0</v>
      </c>
      <c r="R1773" s="23">
        <f>Enduser_Deliverytime-Order_Create_Time</f>
        <v>6.891666667</v>
      </c>
      <c r="S1773" s="23">
        <f>Enduser_Plan_Deliverytime-Order_Create_Time</f>
        <v>5.975694444</v>
      </c>
      <c r="T1773" s="23">
        <f>Enduser_Deliverytime-HubVN_Pickup_Time</f>
        <v>0.2048611111</v>
      </c>
      <c r="U1773" s="24">
        <f>HubVN_Receiving_Time-HubCN_Pickup_Time</f>
        <v>4.001388889</v>
      </c>
      <c r="V1773" s="24">
        <f>Plan_HubVN_Receiving_Time-Plan_HubCN_Pickup_Time</f>
        <v>3.505555556</v>
      </c>
      <c r="W1773" s="15" t="s">
        <v>124</v>
      </c>
      <c r="X1773" s="25" t="str">
        <f>IF(LEFT(Khu_Vực,4)="Quận","Quận","Huyện")</f>
        <v>Quận</v>
      </c>
      <c r="Y1773" s="25" t="str">
        <f>IFS(Grossweight&lt;=1,"A",AND(1&lt;Grossweight,Grossweight&lt;=2),"B",AND(2&lt;Grossweight,Grossweight&lt;=3),"C",AND(3&lt;Grossweight,Grossweight&lt;=4),"D",Grossweight&gt;=4,"E")</f>
        <v>C</v>
      </c>
      <c r="Z177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27000</v>
      </c>
      <c r="AA177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77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27000</v>
      </c>
      <c r="AC1773" s="26">
        <f>IF(Carrier_2="ECLogistics",0.167,IF(Carrier_2="LogExpress",0.139,0.104))</f>
        <v>0.167</v>
      </c>
    </row>
    <row r="1774" ht="15.75" customHeight="1">
      <c r="A1774" s="4" t="s">
        <v>5003</v>
      </c>
      <c r="B1774" s="4" t="s">
        <v>5004</v>
      </c>
      <c r="C1774" s="4">
        <v>130460.0</v>
      </c>
      <c r="D1774" s="4" t="str">
        <f>HubVN_ID</f>
        <v>LECVNLB</v>
      </c>
      <c r="E1774" s="4">
        <v>5.0</v>
      </c>
      <c r="F1774" s="4">
        <v>1.0</v>
      </c>
      <c r="G1774" s="5" t="s">
        <v>5005</v>
      </c>
      <c r="H1774" s="4" t="s">
        <v>32</v>
      </c>
      <c r="I1774" s="6">
        <v>48498.0</v>
      </c>
      <c r="J1774" s="7">
        <v>44650.322222222225</v>
      </c>
      <c r="K1774" s="8">
        <v>44655.66736111111</v>
      </c>
      <c r="L1774" s="7">
        <v>44655.70347222222</v>
      </c>
      <c r="M1774" s="4"/>
      <c r="N1774" s="9" t="s">
        <v>33</v>
      </c>
      <c r="O1774" s="4">
        <v>0.0</v>
      </c>
      <c r="P1774" s="4" t="s">
        <v>64</v>
      </c>
      <c r="Q1774" s="10">
        <v>3.0</v>
      </c>
      <c r="R1774" s="11">
        <f>Enduser_Deliverytime-Order_Create_Time</f>
        <v>5.38125</v>
      </c>
      <c r="S1774" s="11">
        <f>Enduser_Plan_Deliverytime-Order_Create_Time</f>
        <v>5.345138889</v>
      </c>
      <c r="T1774" s="11">
        <f>Enduser_Deliverytime-HubVN_Pickup_Time</f>
        <v>0.07708333334</v>
      </c>
      <c r="U1774" s="12">
        <f>HubVN_Receiving_Time-HubCN_Pickup_Time</f>
        <v>3.005555556</v>
      </c>
      <c r="V1774" s="12">
        <f>Plan_HubVN_Receiving_Time-Plan_HubCN_Pickup_Time</f>
        <v>1.500694444</v>
      </c>
      <c r="W1774" s="4" t="s">
        <v>124</v>
      </c>
      <c r="X1774" s="13" t="str">
        <f>IF(LEFT(Khu_Vực,4)="Quận","Quận","Huyện")</f>
        <v>Quận</v>
      </c>
      <c r="Y1774" s="13" t="str">
        <f>IFS(Grossweight&lt;=1,"A",AND(1&lt;Grossweight,Grossweight&lt;=2),"B",AND(2&lt;Grossweight,Grossweight&lt;=3),"C",AND(3&lt;Grossweight,Grossweight&lt;=4),"D",Grossweight&gt;=4,"E")</f>
        <v>A</v>
      </c>
      <c r="Z177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11000</v>
      </c>
      <c r="AA1774"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77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1774" s="14">
        <f>IF(Carrier_2="ECLogistics",0.167,IF(Carrier_2="LogExpress",0.139,0.104))</f>
        <v>0.139</v>
      </c>
    </row>
    <row r="1775" ht="15.75" customHeight="1">
      <c r="A1775" s="15" t="s">
        <v>5006</v>
      </c>
      <c r="B1775" s="15" t="s">
        <v>5007</v>
      </c>
      <c r="C1775" s="15">
        <v>130004.0</v>
      </c>
      <c r="D1775" s="15" t="str">
        <f>HubVN_ID</f>
        <v>LECVNTL</v>
      </c>
      <c r="E1775" s="15">
        <v>5.0</v>
      </c>
      <c r="F1775" s="15">
        <v>2.4</v>
      </c>
      <c r="G1775" s="16" t="s">
        <v>5008</v>
      </c>
      <c r="H1775" s="15" t="s">
        <v>32</v>
      </c>
      <c r="I1775" s="17">
        <v>101000.0</v>
      </c>
      <c r="J1775" s="18">
        <v>44649.334027777775</v>
      </c>
      <c r="K1775" s="19">
        <v>44654.677777777775</v>
      </c>
      <c r="L1775" s="18">
        <v>44655.72361111111</v>
      </c>
      <c r="M1775" s="15"/>
      <c r="N1775" s="21" t="s">
        <v>33</v>
      </c>
      <c r="O1775" s="15">
        <v>0.0</v>
      </c>
      <c r="P1775" s="15" t="s">
        <v>34</v>
      </c>
      <c r="Q1775" s="22">
        <v>2.0</v>
      </c>
      <c r="R1775" s="23">
        <f>Enduser_Deliverytime-Order_Create_Time</f>
        <v>6.389583333</v>
      </c>
      <c r="S1775" s="23">
        <f>Enduser_Plan_Deliverytime-Order_Create_Time</f>
        <v>5.34375</v>
      </c>
      <c r="T1775" s="23">
        <f>Enduser_Deliverytime-HubVN_Pickup_Time</f>
        <v>0.08055555556</v>
      </c>
      <c r="U1775" s="24">
        <f>HubVN_Receiving_Time-HubCN_Pickup_Time</f>
        <v>2.502777778</v>
      </c>
      <c r="V1775" s="24">
        <f>Plan_HubVN_Receiving_Time-Plan_HubCN_Pickup_Time</f>
        <v>2.001388889</v>
      </c>
      <c r="W1775" s="15" t="s">
        <v>622</v>
      </c>
      <c r="X1775" s="25" t="str">
        <f>IF(LEFT(Khu_Vực,4)="Quận","Quận","Huyện")</f>
        <v>Huyện</v>
      </c>
      <c r="Y1775" s="25" t="str">
        <f>IFS(Grossweight&lt;=1,"A",AND(1&lt;Grossweight,Grossweight&lt;=2),"B",AND(2&lt;Grossweight,Grossweight&lt;=3),"C",AND(3&lt;Grossweight,Grossweight&lt;=4),"D",Grossweight&gt;=4,"E")</f>
        <v>C</v>
      </c>
      <c r="Z177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24000</v>
      </c>
      <c r="AA177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77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24000</v>
      </c>
      <c r="AC1775" s="26">
        <f>IF(Carrier_2="ECLogistics",0.167,IF(Carrier_2="LogExpress",0.139,0.104))</f>
        <v>0.167</v>
      </c>
    </row>
    <row r="1776" ht="15.75" customHeight="1">
      <c r="A1776" s="4" t="s">
        <v>5009</v>
      </c>
      <c r="B1776" s="4" t="s">
        <v>5010</v>
      </c>
      <c r="C1776" s="4">
        <v>130378.0</v>
      </c>
      <c r="D1776" s="4" t="str">
        <f>HubVN_ID</f>
        <v>LECVNTL</v>
      </c>
      <c r="E1776" s="4">
        <v>3.0</v>
      </c>
      <c r="F1776" s="4">
        <v>0.1</v>
      </c>
      <c r="G1776" s="5" t="s">
        <v>5011</v>
      </c>
      <c r="H1776" s="4" t="s">
        <v>32</v>
      </c>
      <c r="I1776" s="6">
        <v>188000.0</v>
      </c>
      <c r="J1776" s="7">
        <v>44649.83125</v>
      </c>
      <c r="K1776" s="8">
        <v>44655.39444444444</v>
      </c>
      <c r="L1776" s="7">
        <v>44655.71041666667</v>
      </c>
      <c r="M1776" s="4"/>
      <c r="N1776" s="9" t="s">
        <v>33</v>
      </c>
      <c r="O1776" s="4">
        <v>0.0</v>
      </c>
      <c r="P1776" s="4" t="s">
        <v>34</v>
      </c>
      <c r="Q1776" s="10">
        <v>3.0</v>
      </c>
      <c r="R1776" s="11">
        <f>Enduser_Deliverytime-Order_Create_Time</f>
        <v>5.879166667</v>
      </c>
      <c r="S1776" s="11">
        <f>Enduser_Plan_Deliverytime-Order_Create_Time</f>
        <v>5.563194444</v>
      </c>
      <c r="T1776" s="11">
        <f>Enduser_Deliverytime-HubVN_Pickup_Time</f>
        <v>0.07847222222</v>
      </c>
      <c r="U1776" s="12">
        <f>HubVN_Receiving_Time-HubCN_Pickup_Time</f>
        <v>3.005555556</v>
      </c>
      <c r="V1776" s="12">
        <f>Plan_HubVN_Receiving_Time-Plan_HubCN_Pickup_Time</f>
        <v>2.005555556</v>
      </c>
      <c r="W1776" s="4" t="s">
        <v>41</v>
      </c>
      <c r="X1776" s="13" t="str">
        <f>IF(LEFT(Khu_Vực,4)="Quận","Quận","Huyện")</f>
        <v>Huyện</v>
      </c>
      <c r="Y1776" s="13" t="str">
        <f>IFS(Grossweight&lt;=1,"A",AND(1&lt;Grossweight,Grossweight&lt;=2),"B",AND(2&lt;Grossweight,Grossweight&lt;=3),"C",AND(3&lt;Grossweight,Grossweight&lt;=4),"D",Grossweight&gt;=4,"E")</f>
        <v>A</v>
      </c>
      <c r="Z177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800</v>
      </c>
      <c r="AA177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77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800</v>
      </c>
      <c r="AC1776" s="14">
        <f>IF(Carrier_2="ECLogistics",0.167,IF(Carrier_2="LogExpress",0.139,0.104))</f>
        <v>0.167</v>
      </c>
    </row>
    <row r="1777" ht="15.75" customHeight="1">
      <c r="A1777" s="15" t="s">
        <v>5012</v>
      </c>
      <c r="B1777" s="15" t="s">
        <v>5013</v>
      </c>
      <c r="C1777" s="15">
        <v>130437.0</v>
      </c>
      <c r="D1777" s="15" t="str">
        <f>HubVN_ID</f>
        <v>LECVNTL</v>
      </c>
      <c r="E1777" s="15">
        <v>5.0</v>
      </c>
      <c r="F1777" s="15">
        <v>1.2</v>
      </c>
      <c r="G1777" s="16" t="s">
        <v>5014</v>
      </c>
      <c r="H1777" s="15" t="s">
        <v>32</v>
      </c>
      <c r="I1777" s="17">
        <v>106550.0</v>
      </c>
      <c r="J1777" s="18">
        <v>44648.84305555555</v>
      </c>
      <c r="K1777" s="19">
        <v>44653.67361111111</v>
      </c>
      <c r="L1777" s="18">
        <v>44653.74652777778</v>
      </c>
      <c r="M1777" s="15"/>
      <c r="N1777" s="21" t="s">
        <v>33</v>
      </c>
      <c r="O1777" s="15">
        <v>0.0</v>
      </c>
      <c r="P1777" s="15" t="s">
        <v>40</v>
      </c>
      <c r="Q1777" s="22">
        <v>3.0</v>
      </c>
      <c r="R1777" s="23">
        <f>Enduser_Deliverytime-Order_Create_Time</f>
        <v>4.903472222</v>
      </c>
      <c r="S1777" s="23">
        <f>Enduser_Plan_Deliverytime-Order_Create_Time</f>
        <v>4.830555556</v>
      </c>
      <c r="T1777" s="23">
        <f>Enduser_Deliverytime-HubVN_Pickup_Time</f>
        <v>0.1472222222</v>
      </c>
      <c r="U1777" s="24">
        <f>HubVN_Receiving_Time-HubCN_Pickup_Time</f>
        <v>4.005555556</v>
      </c>
      <c r="V1777" s="24">
        <f>Plan_HubVN_Receiving_Time-Plan_HubCN_Pickup_Time</f>
        <v>2.005555556</v>
      </c>
      <c r="W1777" s="15" t="s">
        <v>622</v>
      </c>
      <c r="X1777" s="25" t="str">
        <f>IF(LEFT(Khu_Vực,4)="Quận","Quận","Huyện")</f>
        <v>Huyện</v>
      </c>
      <c r="Y1777" s="25" t="str">
        <f>IFS(Grossweight&lt;=1,"A",AND(1&lt;Grossweight,Grossweight&lt;=2),"B",AND(2&lt;Grossweight,Grossweight&lt;=3),"C",AND(3&lt;Grossweight,Grossweight&lt;=4),"D",Grossweight&gt;=4,"E")</f>
        <v>B</v>
      </c>
      <c r="Z177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30000</v>
      </c>
      <c r="AA1777"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77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12000</v>
      </c>
      <c r="AC1777" s="26">
        <f>IF(Carrier_2="ECLogistics",0.167,IF(Carrier_2="LogExpress",0.139,0.104))</f>
        <v>0.167</v>
      </c>
    </row>
    <row r="1778" ht="15.75" customHeight="1">
      <c r="A1778" s="4" t="s">
        <v>5015</v>
      </c>
      <c r="B1778" s="4" t="s">
        <v>5016</v>
      </c>
      <c r="C1778" s="4">
        <v>130322.0</v>
      </c>
      <c r="D1778" s="4" t="str">
        <f>HubVN_ID</f>
        <v>LECVNLB</v>
      </c>
      <c r="E1778" s="4">
        <v>5.0</v>
      </c>
      <c r="F1778" s="4">
        <v>1.8</v>
      </c>
      <c r="G1778" s="5" t="s">
        <v>5017</v>
      </c>
      <c r="H1778" s="4" t="s">
        <v>32</v>
      </c>
      <c r="I1778" s="6">
        <v>168750.0</v>
      </c>
      <c r="J1778" s="7">
        <v>44649.618055555555</v>
      </c>
      <c r="K1778" s="8">
        <v>44654.43472222222</v>
      </c>
      <c r="L1778" s="7">
        <v>44655.44861111111</v>
      </c>
      <c r="M1778" s="4"/>
      <c r="N1778" s="9" t="s">
        <v>33</v>
      </c>
      <c r="O1778" s="4">
        <v>0.0</v>
      </c>
      <c r="P1778" s="4" t="s">
        <v>64</v>
      </c>
      <c r="Q1778" s="10">
        <v>3.0</v>
      </c>
      <c r="R1778" s="11">
        <f>Enduser_Deliverytime-Order_Create_Time</f>
        <v>5.830555556</v>
      </c>
      <c r="S1778" s="11">
        <f>Enduser_Plan_Deliverytime-Order_Create_Time</f>
        <v>4.816666667</v>
      </c>
      <c r="T1778" s="11">
        <f>Enduser_Deliverytime-HubVN_Pickup_Time</f>
        <v>0.07708333333</v>
      </c>
      <c r="U1778" s="12">
        <f>HubVN_Receiving_Time-HubCN_Pickup_Time</f>
        <v>5.004861111</v>
      </c>
      <c r="V1778" s="12">
        <f>Plan_HubVN_Receiving_Time-Plan_HubCN_Pickup_Time</f>
        <v>3.002083333</v>
      </c>
      <c r="W1778" s="4" t="s">
        <v>97</v>
      </c>
      <c r="X1778" s="13" t="str">
        <f>IF(LEFT(Khu_Vực,4)="Quận","Quận","Huyện")</f>
        <v>Quận</v>
      </c>
      <c r="Y1778" s="13" t="str">
        <f>IFS(Grossweight&lt;=1,"A",AND(1&lt;Grossweight,Grossweight&lt;=2),"B",AND(2&lt;Grossweight,Grossweight&lt;=3),"C",AND(3&lt;Grossweight,Grossweight&lt;=4),"D",Grossweight&gt;=4,"E")</f>
        <v>B</v>
      </c>
      <c r="Z177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19800</v>
      </c>
      <c r="AA1778"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77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19800</v>
      </c>
      <c r="AC1778" s="14">
        <f>IF(Carrier_2="ECLogistics",0.167,IF(Carrier_2="LogExpress",0.139,0.104))</f>
        <v>0.104</v>
      </c>
    </row>
    <row r="1779" ht="15.75" customHeight="1">
      <c r="A1779" s="15" t="s">
        <v>5018</v>
      </c>
      <c r="B1779" s="15" t="s">
        <v>4546</v>
      </c>
      <c r="C1779" s="15">
        <v>130334.0</v>
      </c>
      <c r="D1779" s="15" t="str">
        <f>HubVN_ID</f>
        <v>LECVNLB</v>
      </c>
      <c r="E1779" s="15">
        <v>4.0</v>
      </c>
      <c r="F1779" s="15">
        <v>3.7</v>
      </c>
      <c r="G1779" s="16" t="s">
        <v>5019</v>
      </c>
      <c r="H1779" s="15" t="s">
        <v>32</v>
      </c>
      <c r="I1779" s="17">
        <v>161000.0</v>
      </c>
      <c r="J1779" s="18">
        <v>44647.70763888889</v>
      </c>
      <c r="K1779" s="19">
        <v>44653.663194444445</v>
      </c>
      <c r="L1779" s="18">
        <v>44654.475694444445</v>
      </c>
      <c r="M1779" s="15"/>
      <c r="N1779" s="21" t="s">
        <v>33</v>
      </c>
      <c r="O1779" s="15">
        <v>0.0</v>
      </c>
      <c r="P1779" s="15" t="s">
        <v>40</v>
      </c>
      <c r="Q1779" s="22">
        <v>2.0</v>
      </c>
      <c r="R1779" s="23">
        <f>Enduser_Deliverytime-Order_Create_Time</f>
        <v>6.768055556</v>
      </c>
      <c r="S1779" s="23">
        <f>Enduser_Plan_Deliverytime-Order_Create_Time</f>
        <v>5.955555556</v>
      </c>
      <c r="T1779" s="23">
        <f>Enduser_Deliverytime-HubVN_Pickup_Time</f>
        <v>0.1215277778</v>
      </c>
      <c r="U1779" s="24">
        <f>HubVN_Receiving_Time-HubCN_Pickup_Time</f>
        <v>4.005555556</v>
      </c>
      <c r="V1779" s="24">
        <f>Plan_HubVN_Receiving_Time-Plan_HubCN_Pickup_Time</f>
        <v>3.004861111</v>
      </c>
      <c r="W1779" s="15" t="s">
        <v>97</v>
      </c>
      <c r="X1779" s="25" t="str">
        <f>IF(LEFT(Khu_Vực,4)="Quận","Quận","Huyện")</f>
        <v>Quận</v>
      </c>
      <c r="Y1779" s="25" t="str">
        <f>IFS(Grossweight&lt;=1,"A",AND(1&lt;Grossweight,Grossweight&lt;=2),"B",AND(2&lt;Grossweight,Grossweight&lt;=3),"C",AND(3&lt;Grossweight,Grossweight&lt;=4),"D",Grossweight&gt;=4,"E")</f>
        <v>D</v>
      </c>
      <c r="Z177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61750</v>
      </c>
      <c r="AA177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77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37000</v>
      </c>
      <c r="AC1779" s="26">
        <f>IF(Carrier_2="ECLogistics",0.167,IF(Carrier_2="LogExpress",0.139,0.104))</f>
        <v>0.167</v>
      </c>
    </row>
    <row r="1780" ht="15.75" customHeight="1">
      <c r="A1780" s="4" t="s">
        <v>5020</v>
      </c>
      <c r="B1780" s="4" t="s">
        <v>5021</v>
      </c>
      <c r="C1780" s="4">
        <v>130013.0</v>
      </c>
      <c r="D1780" s="4" t="str">
        <f>HubVN_ID</f>
        <v>LECVNLB</v>
      </c>
      <c r="E1780" s="4">
        <v>3.0</v>
      </c>
      <c r="F1780" s="4">
        <v>1.6</v>
      </c>
      <c r="G1780" s="5" t="s">
        <v>5022</v>
      </c>
      <c r="H1780" s="4" t="s">
        <v>32</v>
      </c>
      <c r="I1780" s="6">
        <v>18000.0</v>
      </c>
      <c r="J1780" s="7">
        <v>44648.90555555555</v>
      </c>
      <c r="K1780" s="8">
        <v>44653.645833333336</v>
      </c>
      <c r="L1780" s="7">
        <v>44654.589583333334</v>
      </c>
      <c r="M1780" s="4"/>
      <c r="N1780" s="9" t="s">
        <v>33</v>
      </c>
      <c r="O1780" s="4">
        <v>0.0</v>
      </c>
      <c r="P1780" s="4" t="s">
        <v>34</v>
      </c>
      <c r="Q1780" s="10">
        <v>3.0</v>
      </c>
      <c r="R1780" s="11">
        <f>Enduser_Deliverytime-Order_Create_Time</f>
        <v>5.684027778</v>
      </c>
      <c r="S1780" s="11">
        <f>Enduser_Plan_Deliverytime-Order_Create_Time</f>
        <v>4.740277778</v>
      </c>
      <c r="T1780" s="11">
        <f>Enduser_Deliverytime-HubVN_Pickup_Time</f>
        <v>0.2055555556</v>
      </c>
      <c r="U1780" s="12">
        <f>HubVN_Receiving_Time-HubCN_Pickup_Time</f>
        <v>4.00625</v>
      </c>
      <c r="V1780" s="12">
        <f>Plan_HubVN_Receiving_Time-Plan_HubCN_Pickup_Time</f>
        <v>3.002083333</v>
      </c>
      <c r="W1780" s="4" t="s">
        <v>57</v>
      </c>
      <c r="X1780" s="13" t="str">
        <f>IF(LEFT(Khu_Vực,4)="Quận","Quận","Huyện")</f>
        <v>Quận</v>
      </c>
      <c r="Y1780" s="13" t="str">
        <f>IFS(Grossweight&lt;=1,"A",AND(1&lt;Grossweight,Grossweight&lt;=2),"B",AND(2&lt;Grossweight,Grossweight&lt;=3),"C",AND(3&lt;Grossweight,Grossweight&lt;=4),"D",Grossweight&gt;=4,"E")</f>
        <v>B</v>
      </c>
      <c r="Z178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16000</v>
      </c>
      <c r="AA1780"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78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17600</v>
      </c>
      <c r="AC1780" s="14">
        <f>IF(Carrier_2="ECLogistics",0.167,IF(Carrier_2="LogExpress",0.139,0.104))</f>
        <v>0.104</v>
      </c>
    </row>
    <row r="1781" ht="15.75" customHeight="1">
      <c r="A1781" s="15" t="s">
        <v>5023</v>
      </c>
      <c r="B1781" s="15" t="s">
        <v>5024</v>
      </c>
      <c r="C1781" s="15">
        <v>130359.0</v>
      </c>
      <c r="D1781" s="15" t="str">
        <f>HubVN_ID</f>
        <v>LECVNTL</v>
      </c>
      <c r="E1781" s="15">
        <v>4.0</v>
      </c>
      <c r="F1781" s="15">
        <v>1.7</v>
      </c>
      <c r="G1781" s="16" t="s">
        <v>5025</v>
      </c>
      <c r="H1781" s="15" t="s">
        <v>32</v>
      </c>
      <c r="I1781" s="17">
        <v>62000.0</v>
      </c>
      <c r="J1781" s="18">
        <v>44647.37152777778</v>
      </c>
      <c r="K1781" s="19">
        <v>44651.6375</v>
      </c>
      <c r="L1781" s="18">
        <v>44652.71875</v>
      </c>
      <c r="M1781" s="15"/>
      <c r="N1781" s="21" t="s">
        <v>33</v>
      </c>
      <c r="O1781" s="15">
        <v>0.0</v>
      </c>
      <c r="P1781" s="15" t="s">
        <v>64</v>
      </c>
      <c r="Q1781" s="22">
        <v>3.0</v>
      </c>
      <c r="R1781" s="23">
        <f>Enduser_Deliverytime-Order_Create_Time</f>
        <v>5.347222222</v>
      </c>
      <c r="S1781" s="23">
        <f>Enduser_Plan_Deliverytime-Order_Create_Time</f>
        <v>4.265972222</v>
      </c>
      <c r="T1781" s="23">
        <f>Enduser_Deliverytime-HubVN_Pickup_Time</f>
        <v>0.1611111111</v>
      </c>
      <c r="U1781" s="24">
        <f>HubVN_Receiving_Time-HubCN_Pickup_Time</f>
        <v>3.002083333</v>
      </c>
      <c r="V1781" s="24">
        <f>Plan_HubVN_Receiving_Time-Plan_HubCN_Pickup_Time</f>
        <v>3.504861111</v>
      </c>
      <c r="W1781" s="15" t="s">
        <v>49</v>
      </c>
      <c r="X1781" s="25" t="str">
        <f>IF(LEFT(Khu_Vực,4)="Quận","Quận","Huyện")</f>
        <v>Quận</v>
      </c>
      <c r="Y1781" s="25" t="str">
        <f>IFS(Grossweight&lt;=1,"A",AND(1&lt;Grossweight,Grossweight&lt;=2),"B",AND(2&lt;Grossweight,Grossweight&lt;=3),"C",AND(3&lt;Grossweight,Grossweight&lt;=4),"D",Grossweight&gt;=4,"E")</f>
        <v>B</v>
      </c>
      <c r="Z178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18700</v>
      </c>
      <c r="AA1781"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78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18700</v>
      </c>
      <c r="AC1781" s="26">
        <f>IF(Carrier_2="ECLogistics",0.167,IF(Carrier_2="LogExpress",0.139,0.104))</f>
        <v>0.104</v>
      </c>
    </row>
    <row r="1782" ht="15.75" customHeight="1">
      <c r="A1782" s="4" t="s">
        <v>5026</v>
      </c>
      <c r="B1782" s="4" t="s">
        <v>783</v>
      </c>
      <c r="C1782" s="4">
        <v>130407.0</v>
      </c>
      <c r="D1782" s="4" t="str">
        <f>HubVN_ID</f>
        <v>LECVNLB</v>
      </c>
      <c r="E1782" s="4">
        <v>4.0</v>
      </c>
      <c r="F1782" s="4">
        <v>2.4</v>
      </c>
      <c r="G1782" s="5" t="s">
        <v>5027</v>
      </c>
      <c r="H1782" s="4" t="s">
        <v>32</v>
      </c>
      <c r="I1782" s="6">
        <v>770500.0</v>
      </c>
      <c r="J1782" s="7">
        <v>44646.56319444445</v>
      </c>
      <c r="K1782" s="8">
        <v>44651.41805555556</v>
      </c>
      <c r="L1782" s="7">
        <v>44652.53333333333</v>
      </c>
      <c r="M1782" s="4"/>
      <c r="N1782" s="9" t="s">
        <v>33</v>
      </c>
      <c r="O1782" s="4">
        <v>0.0</v>
      </c>
      <c r="P1782" s="4" t="s">
        <v>34</v>
      </c>
      <c r="Q1782" s="10">
        <v>3.0</v>
      </c>
      <c r="R1782" s="11">
        <f>Enduser_Deliverytime-Order_Create_Time</f>
        <v>5.970138889</v>
      </c>
      <c r="S1782" s="11">
        <f>Enduser_Plan_Deliverytime-Order_Create_Time</f>
        <v>4.854861111</v>
      </c>
      <c r="T1782" s="11">
        <f>Enduser_Deliverytime-HubVN_Pickup_Time</f>
        <v>0.1625</v>
      </c>
      <c r="U1782" s="12">
        <f>HubVN_Receiving_Time-HubCN_Pickup_Time</f>
        <v>5.005555556</v>
      </c>
      <c r="V1782" s="12">
        <f>Plan_HubVN_Receiving_Time-Plan_HubCN_Pickup_Time</f>
        <v>2.00625</v>
      </c>
      <c r="W1782" s="4" t="s">
        <v>124</v>
      </c>
      <c r="X1782" s="13" t="str">
        <f>IF(LEFT(Khu_Vực,4)="Quận","Quận","Huyện")</f>
        <v>Quận</v>
      </c>
      <c r="Y1782" s="13" t="str">
        <f>IFS(Grossweight&lt;=1,"A",AND(1&lt;Grossweight,Grossweight&lt;=2),"B",AND(2&lt;Grossweight,Grossweight&lt;=3),"C",AND(3&lt;Grossweight,Grossweight&lt;=4),"D",Grossweight&gt;=4,"E")</f>
        <v>C</v>
      </c>
      <c r="Z178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24000</v>
      </c>
      <c r="AA1782"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78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24000</v>
      </c>
      <c r="AC1782" s="14">
        <f>IF(Carrier_2="ECLogistics",0.167,IF(Carrier_2="LogExpress",0.139,0.104))</f>
        <v>0.167</v>
      </c>
    </row>
    <row r="1783" ht="15.75" customHeight="1">
      <c r="A1783" s="15" t="s">
        <v>5028</v>
      </c>
      <c r="B1783" s="15" t="s">
        <v>5029</v>
      </c>
      <c r="C1783" s="15">
        <v>130385.0</v>
      </c>
      <c r="D1783" s="15" t="str">
        <f>HubVN_ID</f>
        <v>LECVNLB</v>
      </c>
      <c r="E1783" s="15">
        <v>4.0</v>
      </c>
      <c r="F1783" s="15">
        <v>0.2</v>
      </c>
      <c r="G1783" s="16" t="s">
        <v>5030</v>
      </c>
      <c r="H1783" s="15" t="s">
        <v>53</v>
      </c>
      <c r="I1783" s="17">
        <v>0.0</v>
      </c>
      <c r="J1783" s="18">
        <v>44648.790972222225</v>
      </c>
      <c r="K1783" s="19">
        <v>44654.645833333336</v>
      </c>
      <c r="L1783" s="18">
        <v>44655.70972222222</v>
      </c>
      <c r="M1783" s="15"/>
      <c r="N1783" s="21" t="s">
        <v>33</v>
      </c>
      <c r="O1783" s="15">
        <v>0.0</v>
      </c>
      <c r="P1783" s="15" t="s">
        <v>34</v>
      </c>
      <c r="Q1783" s="22">
        <v>2.0</v>
      </c>
      <c r="R1783" s="23">
        <f>Enduser_Deliverytime-Order_Create_Time</f>
        <v>6.91875</v>
      </c>
      <c r="S1783" s="23">
        <f>Enduser_Plan_Deliverytime-Order_Create_Time</f>
        <v>5.854861111</v>
      </c>
      <c r="T1783" s="23">
        <f>Enduser_Deliverytime-HubVN_Pickup_Time</f>
        <v>0.08194444444</v>
      </c>
      <c r="U1783" s="24">
        <f>HubVN_Receiving_Time-HubCN_Pickup_Time</f>
        <v>3.00625</v>
      </c>
      <c r="V1783" s="24">
        <f>Plan_HubVN_Receiving_Time-Plan_HubCN_Pickup_Time</f>
        <v>3.004861111</v>
      </c>
      <c r="W1783" s="15" t="s">
        <v>57</v>
      </c>
      <c r="X1783" s="25" t="str">
        <f>IF(LEFT(Khu_Vực,4)="Quận","Quận","Huyện")</f>
        <v>Quận</v>
      </c>
      <c r="Y1783" s="25" t="str">
        <f>IFS(Grossweight&lt;=1,"A",AND(1&lt;Grossweight,Grossweight&lt;=2),"B",AND(2&lt;Grossweight,Grossweight&lt;=3),"C",AND(3&lt;Grossweight,Grossweight&lt;=4),"D",Grossweight&gt;=4,"E")</f>
        <v>A</v>
      </c>
      <c r="Z178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v>
      </c>
      <c r="AA1783"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78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v>
      </c>
      <c r="AC1783" s="26">
        <f>IF(Carrier_2="ECLogistics",0.167,IF(Carrier_2="LogExpress",0.139,0.104))</f>
        <v>0.139</v>
      </c>
    </row>
    <row r="1784" ht="15.75" customHeight="1">
      <c r="A1784" s="4" t="s">
        <v>5031</v>
      </c>
      <c r="B1784" s="4" t="s">
        <v>4584</v>
      </c>
      <c r="C1784" s="4">
        <v>130342.0</v>
      </c>
      <c r="D1784" s="4" t="str">
        <f>HubVN_ID</f>
        <v>LECVNLB</v>
      </c>
      <c r="E1784" s="4">
        <v>5.0</v>
      </c>
      <c r="F1784" s="4">
        <v>2.9</v>
      </c>
      <c r="G1784" s="5" t="s">
        <v>5032</v>
      </c>
      <c r="H1784" s="4" t="s">
        <v>32</v>
      </c>
      <c r="I1784" s="6">
        <v>332300.0</v>
      </c>
      <c r="J1784" s="7">
        <v>44648.55902777778</v>
      </c>
      <c r="K1784" s="8">
        <v>44654.430555555555</v>
      </c>
      <c r="L1784" s="7">
        <v>44655.58819444444</v>
      </c>
      <c r="M1784" s="4"/>
      <c r="N1784" s="9" t="s">
        <v>33</v>
      </c>
      <c r="O1784" s="4">
        <v>0.0</v>
      </c>
      <c r="P1784" s="4" t="s">
        <v>34</v>
      </c>
      <c r="Q1784" s="10">
        <v>3.0</v>
      </c>
      <c r="R1784" s="11">
        <f>Enduser_Deliverytime-Order_Create_Time</f>
        <v>7.029166667</v>
      </c>
      <c r="S1784" s="11">
        <f>Enduser_Plan_Deliverytime-Order_Create_Time</f>
        <v>5.871527778</v>
      </c>
      <c r="T1784" s="11">
        <f>Enduser_Deliverytime-HubVN_Pickup_Time</f>
        <v>0.2020833333</v>
      </c>
      <c r="U1784" s="12">
        <f>HubVN_Receiving_Time-HubCN_Pickup_Time</f>
        <v>5.002777778</v>
      </c>
      <c r="V1784" s="12">
        <f>Plan_HubVN_Receiving_Time-Plan_HubCN_Pickup_Time</f>
        <v>3.50625</v>
      </c>
      <c r="W1784" s="4" t="s">
        <v>93</v>
      </c>
      <c r="X1784" s="13" t="str">
        <f>IF(LEFT(Khu_Vực,4)="Quận","Quận","Huyện")</f>
        <v>Quận</v>
      </c>
      <c r="Y1784" s="13" t="str">
        <f>IFS(Grossweight&lt;=1,"A",AND(1&lt;Grossweight,Grossweight&lt;=2),"B",AND(2&lt;Grossweight,Grossweight&lt;=3),"C",AND(3&lt;Grossweight,Grossweight&lt;=4),"D",Grossweight&gt;=4,"E")</f>
        <v>C</v>
      </c>
      <c r="Z178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29000</v>
      </c>
      <c r="AA178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78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29000</v>
      </c>
      <c r="AC1784" s="14">
        <f>IF(Carrier_2="ECLogistics",0.167,IF(Carrier_2="LogExpress",0.139,0.104))</f>
        <v>0.167</v>
      </c>
    </row>
    <row r="1785" ht="15.75" customHeight="1">
      <c r="A1785" s="15" t="s">
        <v>5033</v>
      </c>
      <c r="B1785" s="15" t="s">
        <v>5034</v>
      </c>
      <c r="C1785" s="15">
        <v>130045.0</v>
      </c>
      <c r="D1785" s="15" t="str">
        <f>HubVN_ID</f>
        <v>LECVNHĐ</v>
      </c>
      <c r="E1785" s="15">
        <v>1.0</v>
      </c>
      <c r="F1785" s="15">
        <v>2.9</v>
      </c>
      <c r="G1785" s="16" t="s">
        <v>5035</v>
      </c>
      <c r="H1785" s="15" t="s">
        <v>32</v>
      </c>
      <c r="I1785" s="17">
        <v>327800.0</v>
      </c>
      <c r="J1785" s="18">
        <v>44645.85138888889</v>
      </c>
      <c r="K1785" s="19">
        <v>44652.705555555556</v>
      </c>
      <c r="L1785" s="18">
        <v>44652.67083333333</v>
      </c>
      <c r="M1785" s="15"/>
      <c r="N1785" s="21" t="s">
        <v>33</v>
      </c>
      <c r="O1785" s="15">
        <v>0.0</v>
      </c>
      <c r="P1785" s="15" t="s">
        <v>40</v>
      </c>
      <c r="Q1785" s="22">
        <v>2.0</v>
      </c>
      <c r="R1785" s="23">
        <f>Enduser_Deliverytime-Order_Create_Time</f>
        <v>6.819444444</v>
      </c>
      <c r="S1785" s="23">
        <f>Enduser_Plan_Deliverytime-Order_Create_Time</f>
        <v>6.854166667</v>
      </c>
      <c r="T1785" s="23">
        <f>Enduser_Deliverytime-HubVN_Pickup_Time</f>
        <v>0.09305555555</v>
      </c>
      <c r="U1785" s="24">
        <f>HubVN_Receiving_Time-HubCN_Pickup_Time</f>
        <v>2.504861111</v>
      </c>
      <c r="V1785" s="24">
        <f>Plan_HubVN_Receiving_Time-Plan_HubCN_Pickup_Time</f>
        <v>3.50625</v>
      </c>
      <c r="W1785" s="15" t="s">
        <v>45</v>
      </c>
      <c r="X1785" s="25" t="str">
        <f>IF(LEFT(Khu_Vực,4)="Quận","Quận","Huyện")</f>
        <v>Quận</v>
      </c>
      <c r="Y1785" s="25" t="str">
        <f>IFS(Grossweight&lt;=1,"A",AND(1&lt;Grossweight,Grossweight&lt;=2),"B",AND(2&lt;Grossweight,Grossweight&lt;=3),"C",AND(3&lt;Grossweight,Grossweight&lt;=4),"D",Grossweight&gt;=4,"E")</f>
        <v>C</v>
      </c>
      <c r="Z178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58000</v>
      </c>
      <c r="AA178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78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29000</v>
      </c>
      <c r="AC1785" s="26">
        <f>IF(Carrier_2="ECLogistics",0.167,IF(Carrier_2="LogExpress",0.139,0.104))</f>
        <v>0.167</v>
      </c>
    </row>
    <row r="1786" ht="15.75" customHeight="1">
      <c r="A1786" s="4" t="s">
        <v>5036</v>
      </c>
      <c r="B1786" s="4" t="s">
        <v>5037</v>
      </c>
      <c r="C1786" s="4">
        <v>130164.0</v>
      </c>
      <c r="D1786" s="4" t="str">
        <f>HubVN_ID</f>
        <v>LECVNLB</v>
      </c>
      <c r="E1786" s="4">
        <v>1.0</v>
      </c>
      <c r="F1786" s="4">
        <v>1.5</v>
      </c>
      <c r="G1786" s="5" t="s">
        <v>5038</v>
      </c>
      <c r="H1786" s="4" t="s">
        <v>32</v>
      </c>
      <c r="I1786" s="6">
        <v>44000.0</v>
      </c>
      <c r="J1786" s="7">
        <v>44644.6875</v>
      </c>
      <c r="K1786" s="8">
        <v>44651.725</v>
      </c>
      <c r="L1786" s="7">
        <v>44652.43263888889</v>
      </c>
      <c r="M1786" s="4"/>
      <c r="N1786" s="9" t="s">
        <v>33</v>
      </c>
      <c r="O1786" s="4">
        <v>0.0</v>
      </c>
      <c r="P1786" s="4" t="s">
        <v>64</v>
      </c>
      <c r="Q1786" s="10">
        <v>1.0</v>
      </c>
      <c r="R1786" s="11">
        <f>Enduser_Deliverytime-Order_Create_Time</f>
        <v>7.745138889</v>
      </c>
      <c r="S1786" s="11">
        <f>Enduser_Plan_Deliverytime-Order_Create_Time</f>
        <v>7.0375</v>
      </c>
      <c r="T1786" s="11">
        <f>Enduser_Deliverytime-HubVN_Pickup_Time</f>
        <v>0.08263888889</v>
      </c>
      <c r="U1786" s="12">
        <f>HubVN_Receiving_Time-HubCN_Pickup_Time</f>
        <v>3.005555556</v>
      </c>
      <c r="V1786" s="12">
        <f>Plan_HubVN_Receiving_Time-Plan_HubCN_Pickup_Time</f>
        <v>2.002777778</v>
      </c>
      <c r="W1786" s="4" t="s">
        <v>787</v>
      </c>
      <c r="X1786" s="13" t="str">
        <f>IF(LEFT(Khu_Vực,4)="Quận","Quận","Huyện")</f>
        <v>Huyện</v>
      </c>
      <c r="Y1786" s="13" t="str">
        <f>IFS(Grossweight&lt;=1,"A",AND(1&lt;Grossweight,Grossweight&lt;=2),"B",AND(2&lt;Grossweight,Grossweight&lt;=3),"C",AND(3&lt;Grossweight,Grossweight&lt;=4),"D",Grossweight&gt;=4,"E")</f>
        <v>B</v>
      </c>
      <c r="Z178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16500</v>
      </c>
      <c r="AA178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78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15000</v>
      </c>
      <c r="AC1786" s="14">
        <f>IF(Carrier_2="ECLogistics",0.167,IF(Carrier_2="LogExpress",0.139,0.104))</f>
        <v>0.167</v>
      </c>
    </row>
    <row r="1787" ht="15.75" customHeight="1">
      <c r="A1787" s="15" t="s">
        <v>5039</v>
      </c>
      <c r="B1787" s="15" t="s">
        <v>294</v>
      </c>
      <c r="C1787" s="15">
        <v>130380.0</v>
      </c>
      <c r="D1787" s="15" t="str">
        <f>HubVN_ID</f>
        <v>LECVNLB</v>
      </c>
      <c r="E1787" s="15">
        <v>2.0</v>
      </c>
      <c r="F1787" s="15">
        <v>3.0</v>
      </c>
      <c r="G1787" s="16" t="s">
        <v>5040</v>
      </c>
      <c r="H1787" s="15" t="s">
        <v>32</v>
      </c>
      <c r="I1787" s="17">
        <v>32699.0</v>
      </c>
      <c r="J1787" s="18">
        <v>44646.85555555556</v>
      </c>
      <c r="K1787" s="19">
        <v>44652.645833333336</v>
      </c>
      <c r="L1787" s="18">
        <v>44652.84583333333</v>
      </c>
      <c r="M1787" s="15"/>
      <c r="N1787" s="21" t="s">
        <v>33</v>
      </c>
      <c r="O1787" s="15">
        <v>0.0</v>
      </c>
      <c r="P1787" s="15" t="s">
        <v>34</v>
      </c>
      <c r="Q1787" s="22">
        <v>3.0</v>
      </c>
      <c r="R1787" s="23">
        <f>Enduser_Deliverytime-Order_Create_Time</f>
        <v>5.990277778</v>
      </c>
      <c r="S1787" s="23">
        <f>Enduser_Plan_Deliverytime-Order_Create_Time</f>
        <v>5.790277778</v>
      </c>
      <c r="T1787" s="23">
        <f>Enduser_Deliverytime-HubVN_Pickup_Time</f>
        <v>0.2458333333</v>
      </c>
      <c r="U1787" s="24">
        <f>HubVN_Receiving_Time-HubCN_Pickup_Time</f>
        <v>3.00625</v>
      </c>
      <c r="V1787" s="24">
        <f>Plan_HubVN_Receiving_Time-Plan_HubCN_Pickup_Time</f>
        <v>2.004861111</v>
      </c>
      <c r="W1787" s="15" t="s">
        <v>120</v>
      </c>
      <c r="X1787" s="25" t="str">
        <f>IF(LEFT(Khu_Vực,4)="Quận","Quận","Huyện")</f>
        <v>Quận</v>
      </c>
      <c r="Y1787" s="25" t="str">
        <f>IFS(Grossweight&lt;=1,"A",AND(1&lt;Grossweight,Grossweight&lt;=2),"B",AND(2&lt;Grossweight,Grossweight&lt;=3),"C",AND(3&lt;Grossweight,Grossweight&lt;=4),"D",Grossweight&gt;=4,"E")</f>
        <v>C</v>
      </c>
      <c r="Z178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30000</v>
      </c>
      <c r="AA1787"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78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30000</v>
      </c>
      <c r="AC1787" s="26">
        <f>IF(Carrier_2="ECLogistics",0.167,IF(Carrier_2="LogExpress",0.139,0.104))</f>
        <v>0.167</v>
      </c>
    </row>
    <row r="1788" ht="15.75" customHeight="1">
      <c r="A1788" s="4" t="s">
        <v>5041</v>
      </c>
      <c r="B1788" s="4" t="s">
        <v>5042</v>
      </c>
      <c r="C1788" s="4">
        <v>130212.0</v>
      </c>
      <c r="D1788" s="4" t="str">
        <f>HubVN_ID</f>
        <v>LECVNLB</v>
      </c>
      <c r="E1788" s="4">
        <v>2.0</v>
      </c>
      <c r="F1788" s="4">
        <v>2.7</v>
      </c>
      <c r="G1788" s="5" t="s">
        <v>5043</v>
      </c>
      <c r="H1788" s="4" t="s">
        <v>32</v>
      </c>
      <c r="I1788" s="6">
        <v>100600.0</v>
      </c>
      <c r="J1788" s="7">
        <v>44646.611805555556</v>
      </c>
      <c r="K1788" s="8">
        <v>44651.78472222222</v>
      </c>
      <c r="L1788" s="7">
        <v>44652.493055555555</v>
      </c>
      <c r="M1788" s="4"/>
      <c r="N1788" s="9" t="s">
        <v>33</v>
      </c>
      <c r="O1788" s="4">
        <v>0.0</v>
      </c>
      <c r="P1788" s="4" t="s">
        <v>64</v>
      </c>
      <c r="Q1788" s="10">
        <v>3.0</v>
      </c>
      <c r="R1788" s="11">
        <f>Enduser_Deliverytime-Order_Create_Time</f>
        <v>5.88125</v>
      </c>
      <c r="S1788" s="11">
        <f>Enduser_Plan_Deliverytime-Order_Create_Time</f>
        <v>5.172916667</v>
      </c>
      <c r="T1788" s="11">
        <f>Enduser_Deliverytime-HubVN_Pickup_Time</f>
        <v>0.1631944444</v>
      </c>
      <c r="U1788" s="12">
        <f>HubVN_Receiving_Time-HubCN_Pickup_Time</f>
        <v>5.002083333</v>
      </c>
      <c r="V1788" s="12">
        <f>Plan_HubVN_Receiving_Time-Plan_HubCN_Pickup_Time</f>
        <v>3.505555556</v>
      </c>
      <c r="W1788" s="4" t="s">
        <v>679</v>
      </c>
      <c r="X1788" s="13" t="str">
        <f>IF(LEFT(Khu_Vực,4)="Quận","Quận","Huyện")</f>
        <v>Huyện</v>
      </c>
      <c r="Y1788" s="13" t="str">
        <f>IFS(Grossweight&lt;=1,"A",AND(1&lt;Grossweight,Grossweight&lt;=2),"B",AND(2&lt;Grossweight,Grossweight&lt;=3),"C",AND(3&lt;Grossweight,Grossweight&lt;=4),"D",Grossweight&gt;=4,"E")</f>
        <v>C</v>
      </c>
      <c r="Z178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62200</v>
      </c>
      <c r="AA178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78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27000</v>
      </c>
      <c r="AC1788" s="14">
        <f>IF(Carrier_2="ECLogistics",0.167,IF(Carrier_2="LogExpress",0.139,0.104))</f>
        <v>0.167</v>
      </c>
    </row>
    <row r="1789" ht="15.75" customHeight="1">
      <c r="A1789" s="15" t="s">
        <v>5044</v>
      </c>
      <c r="B1789" s="15" t="s">
        <v>5045</v>
      </c>
      <c r="C1789" s="15">
        <v>130019.0</v>
      </c>
      <c r="D1789" s="15" t="str">
        <f>HubVN_ID</f>
        <v>LECVNTL</v>
      </c>
      <c r="E1789" s="15">
        <v>4.0</v>
      </c>
      <c r="F1789" s="15">
        <v>1.0</v>
      </c>
      <c r="G1789" s="16" t="s">
        <v>5046</v>
      </c>
      <c r="H1789" s="15" t="s">
        <v>32</v>
      </c>
      <c r="I1789" s="17">
        <v>27800.0</v>
      </c>
      <c r="J1789" s="18">
        <v>44650.78055555555</v>
      </c>
      <c r="K1789" s="19">
        <v>44654.66527777778</v>
      </c>
      <c r="L1789" s="18">
        <v>44655.70347222222</v>
      </c>
      <c r="M1789" s="15"/>
      <c r="N1789" s="21" t="s">
        <v>33</v>
      </c>
      <c r="O1789" s="15">
        <v>0.0</v>
      </c>
      <c r="P1789" s="15" t="s">
        <v>64</v>
      </c>
      <c r="Q1789" s="22">
        <v>3.0</v>
      </c>
      <c r="R1789" s="23">
        <f>Enduser_Deliverytime-Order_Create_Time</f>
        <v>4.922916667</v>
      </c>
      <c r="S1789" s="23">
        <f>Enduser_Plan_Deliverytime-Order_Create_Time</f>
        <v>3.884722222</v>
      </c>
      <c r="T1789" s="23">
        <f>Enduser_Deliverytime-HubVN_Pickup_Time</f>
        <v>0.07708333334</v>
      </c>
      <c r="U1789" s="24">
        <f>HubVN_Receiving_Time-HubCN_Pickup_Time</f>
        <v>2.500694444</v>
      </c>
      <c r="V1789" s="24">
        <f>Plan_HubVN_Receiving_Time-Plan_HubCN_Pickup_Time</f>
        <v>2.002777778</v>
      </c>
      <c r="W1789" s="15" t="s">
        <v>49</v>
      </c>
      <c r="X1789" s="25" t="str">
        <f>IF(LEFT(Khu_Vực,4)="Quận","Quận","Huyện")</f>
        <v>Quận</v>
      </c>
      <c r="Y1789" s="25" t="str">
        <f>IFS(Grossweight&lt;=1,"A",AND(1&lt;Grossweight,Grossweight&lt;=2),"B",AND(2&lt;Grossweight,Grossweight&lt;=3),"C",AND(3&lt;Grossweight,Grossweight&lt;=4),"D",Grossweight&gt;=4,"E")</f>
        <v>A</v>
      </c>
      <c r="Z178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11000</v>
      </c>
      <c r="AA1789"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78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1789" s="26">
        <f>IF(Carrier_2="ECLogistics",0.167,IF(Carrier_2="LogExpress",0.139,0.104))</f>
        <v>0.139</v>
      </c>
    </row>
    <row r="1790" ht="15.75" customHeight="1">
      <c r="A1790" s="4" t="s">
        <v>5047</v>
      </c>
      <c r="B1790" s="4" t="s">
        <v>5048</v>
      </c>
      <c r="C1790" s="4">
        <v>130165.0</v>
      </c>
      <c r="D1790" s="4" t="str">
        <f>HubVN_ID</f>
        <v>LECVNLB</v>
      </c>
      <c r="E1790" s="4">
        <v>1.0</v>
      </c>
      <c r="F1790" s="4">
        <v>1.3</v>
      </c>
      <c r="G1790" s="5" t="s">
        <v>5049</v>
      </c>
      <c r="H1790" s="4" t="s">
        <v>53</v>
      </c>
      <c r="I1790" s="6">
        <v>0.0</v>
      </c>
      <c r="J1790" s="7">
        <v>44648.89236111111</v>
      </c>
      <c r="K1790" s="8">
        <v>44653.413194444445</v>
      </c>
      <c r="L1790" s="7">
        <v>44654.61597222222</v>
      </c>
      <c r="M1790" s="4"/>
      <c r="N1790" s="9" t="s">
        <v>33</v>
      </c>
      <c r="O1790" s="4">
        <v>0.0</v>
      </c>
      <c r="P1790" s="4" t="s">
        <v>34</v>
      </c>
      <c r="Q1790" s="10">
        <v>3.0</v>
      </c>
      <c r="R1790" s="11">
        <f>Enduser_Deliverytime-Order_Create_Time</f>
        <v>5.723611111</v>
      </c>
      <c r="S1790" s="11">
        <f>Enduser_Plan_Deliverytime-Order_Create_Time</f>
        <v>4.520833333</v>
      </c>
      <c r="T1790" s="11">
        <f>Enduser_Deliverytime-HubVN_Pickup_Time</f>
        <v>0.2076388889</v>
      </c>
      <c r="U1790" s="12">
        <f>HubVN_Receiving_Time-HubCN_Pickup_Time</f>
        <v>4.002083333</v>
      </c>
      <c r="V1790" s="12">
        <f>Plan_HubVN_Receiving_Time-Plan_HubCN_Pickup_Time</f>
        <v>3.003472222</v>
      </c>
      <c r="W1790" s="4" t="s">
        <v>93</v>
      </c>
      <c r="X1790" s="13" t="str">
        <f>IF(LEFT(Khu_Vực,4)="Quận","Quận","Huyện")</f>
        <v>Quận</v>
      </c>
      <c r="Y1790" s="13" t="str">
        <f>IFS(Grossweight&lt;=1,"A",AND(1&lt;Grossweight,Grossweight&lt;=2),"B",AND(2&lt;Grossweight,Grossweight&lt;=3),"C",AND(3&lt;Grossweight,Grossweight&lt;=4),"D",Grossweight&gt;=4,"E")</f>
        <v>B</v>
      </c>
      <c r="Z179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13000</v>
      </c>
      <c r="AA1790"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79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14300</v>
      </c>
      <c r="AC1790" s="14">
        <f>IF(Carrier_2="ECLogistics",0.167,IF(Carrier_2="LogExpress",0.139,0.104))</f>
        <v>0.104</v>
      </c>
    </row>
    <row r="1791" ht="15.75" customHeight="1">
      <c r="A1791" s="15" t="s">
        <v>5050</v>
      </c>
      <c r="B1791" s="15" t="s">
        <v>5051</v>
      </c>
      <c r="C1791" s="15">
        <v>130364.0</v>
      </c>
      <c r="D1791" s="15" t="str">
        <f>HubVN_ID</f>
        <v>LECVNHĐ</v>
      </c>
      <c r="E1791" s="15">
        <v>3.0</v>
      </c>
      <c r="F1791" s="15">
        <v>1.4</v>
      </c>
      <c r="G1791" s="16" t="s">
        <v>5052</v>
      </c>
      <c r="H1791" s="15" t="s">
        <v>32</v>
      </c>
      <c r="I1791" s="17">
        <v>67600.0</v>
      </c>
      <c r="J1791" s="18">
        <v>44650.60972222222</v>
      </c>
      <c r="K1791" s="19">
        <v>44651.45486111111</v>
      </c>
      <c r="L1791" s="18">
        <v>44659.416666666664</v>
      </c>
      <c r="M1791" s="15"/>
      <c r="N1791" s="21" t="s">
        <v>33</v>
      </c>
      <c r="O1791" s="15">
        <v>0.0</v>
      </c>
      <c r="P1791" s="15" t="s">
        <v>64</v>
      </c>
      <c r="Q1791" s="22">
        <v>5.0</v>
      </c>
      <c r="R1791" s="23">
        <f>Enduser_Deliverytime-Order_Create_Time</f>
        <v>8.806944444</v>
      </c>
      <c r="S1791" s="23">
        <f>Enduser_Plan_Deliverytime-Order_Create_Time</f>
        <v>0.8451388889</v>
      </c>
      <c r="T1791" s="23">
        <f>Enduser_Deliverytime-HubVN_Pickup_Time</f>
        <v>0.07986111111</v>
      </c>
      <c r="U1791" s="24">
        <f>HubVN_Receiving_Time-HubCN_Pickup_Time</f>
        <v>7.00625</v>
      </c>
      <c r="V1791" s="24">
        <f>Plan_HubVN_Receiving_Time-Plan_HubCN_Pickup_Time</f>
        <v>3.002777778</v>
      </c>
      <c r="W1791" s="15" t="s">
        <v>137</v>
      </c>
      <c r="X1791" s="25" t="str">
        <f>IF(LEFT(Khu_Vực,4)="Quận","Quận","Huyện")</f>
        <v>Quận</v>
      </c>
      <c r="Y1791" s="25" t="str">
        <f>IFS(Grossweight&lt;=1,"A",AND(1&lt;Grossweight,Grossweight&lt;=2),"B",AND(2&lt;Grossweight,Grossweight&lt;=3),"C",AND(3&lt;Grossweight,Grossweight&lt;=4),"D",Grossweight&gt;=4,"E")</f>
        <v>B</v>
      </c>
      <c r="Z179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15400</v>
      </c>
      <c r="AA1791"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79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15400</v>
      </c>
      <c r="AC1791" s="26">
        <f>IF(Carrier_2="ECLogistics",0.167,IF(Carrier_2="LogExpress",0.139,0.104))</f>
        <v>0.104</v>
      </c>
    </row>
    <row r="1792" ht="15.75" customHeight="1">
      <c r="A1792" s="4" t="s">
        <v>5053</v>
      </c>
      <c r="B1792" s="4" t="s">
        <v>5054</v>
      </c>
      <c r="C1792" s="4">
        <v>130381.0</v>
      </c>
      <c r="D1792" s="4" t="str">
        <f>HubVN_ID</f>
        <v>LECVNLB</v>
      </c>
      <c r="E1792" s="4">
        <v>2.0</v>
      </c>
      <c r="F1792" s="4">
        <v>1.4</v>
      </c>
      <c r="G1792" s="5" t="s">
        <v>5055</v>
      </c>
      <c r="H1792" s="4" t="s">
        <v>32</v>
      </c>
      <c r="I1792" s="6">
        <v>24400.0</v>
      </c>
      <c r="J1792" s="7">
        <v>44649.839583333334</v>
      </c>
      <c r="K1792" s="8">
        <v>44655.42916666667</v>
      </c>
      <c r="L1792" s="7">
        <v>44655.7625</v>
      </c>
      <c r="M1792" s="4"/>
      <c r="N1792" s="9" t="s">
        <v>33</v>
      </c>
      <c r="O1792" s="4">
        <v>0.0</v>
      </c>
      <c r="P1792" s="4" t="s">
        <v>40</v>
      </c>
      <c r="Q1792" s="10">
        <v>3.0</v>
      </c>
      <c r="R1792" s="11">
        <f>Enduser_Deliverytime-Order_Create_Time</f>
        <v>5.922916667</v>
      </c>
      <c r="S1792" s="11">
        <f>Enduser_Plan_Deliverytime-Order_Create_Time</f>
        <v>5.589583333</v>
      </c>
      <c r="T1792" s="11">
        <f>Enduser_Deliverytime-HubVN_Pickup_Time</f>
        <v>0.1430555556</v>
      </c>
      <c r="U1792" s="12">
        <f>HubVN_Receiving_Time-HubCN_Pickup_Time</f>
        <v>3.005555556</v>
      </c>
      <c r="V1792" s="12">
        <f>Plan_HubVN_Receiving_Time-Plan_HubCN_Pickup_Time</f>
        <v>3.50625</v>
      </c>
      <c r="W1792" s="4" t="s">
        <v>120</v>
      </c>
      <c r="X1792" s="13" t="str">
        <f>IF(LEFT(Khu_Vực,4)="Quận","Quận","Huyện")</f>
        <v>Quận</v>
      </c>
      <c r="Y1792" s="13" t="str">
        <f>IFS(Grossweight&lt;=1,"A",AND(1&lt;Grossweight,Grossweight&lt;=2),"B",AND(2&lt;Grossweight,Grossweight&lt;=3),"C",AND(3&lt;Grossweight,Grossweight&lt;=4),"D",Grossweight&gt;=4,"E")</f>
        <v>B</v>
      </c>
      <c r="Z179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28000</v>
      </c>
      <c r="AA1792"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79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15400</v>
      </c>
      <c r="AC1792" s="14">
        <f>IF(Carrier_2="ECLogistics",0.167,IF(Carrier_2="LogExpress",0.139,0.104))</f>
        <v>0.104</v>
      </c>
    </row>
    <row r="1793" ht="15.75" customHeight="1">
      <c r="A1793" s="15" t="s">
        <v>5056</v>
      </c>
      <c r="B1793" s="15" t="s">
        <v>5057</v>
      </c>
      <c r="C1793" s="15">
        <v>130350.0</v>
      </c>
      <c r="D1793" s="15" t="str">
        <f>HubVN_ID</f>
        <v>LECVNLB</v>
      </c>
      <c r="E1793" s="15">
        <v>3.0</v>
      </c>
      <c r="F1793" s="15">
        <v>1.1</v>
      </c>
      <c r="G1793" s="16" t="s">
        <v>5058</v>
      </c>
      <c r="H1793" s="15" t="s">
        <v>32</v>
      </c>
      <c r="I1793" s="17">
        <v>558000.0</v>
      </c>
      <c r="J1793" s="18">
        <v>44648.870833333334</v>
      </c>
      <c r="K1793" s="19">
        <v>44653.72708333333</v>
      </c>
      <c r="L1793" s="18">
        <v>44653.76597222222</v>
      </c>
      <c r="M1793" s="15"/>
      <c r="N1793" s="21" t="s">
        <v>33</v>
      </c>
      <c r="O1793" s="15">
        <v>0.0</v>
      </c>
      <c r="P1793" s="15" t="s">
        <v>40</v>
      </c>
      <c r="Q1793" s="22">
        <v>3.0</v>
      </c>
      <c r="R1793" s="23">
        <f>Enduser_Deliverytime-Order_Create_Time</f>
        <v>4.895138889</v>
      </c>
      <c r="S1793" s="23">
        <f>Enduser_Plan_Deliverytime-Order_Create_Time</f>
        <v>4.85625</v>
      </c>
      <c r="T1793" s="23">
        <f>Enduser_Deliverytime-HubVN_Pickup_Time</f>
        <v>0.1458333333</v>
      </c>
      <c r="U1793" s="24">
        <f>HubVN_Receiving_Time-HubCN_Pickup_Time</f>
        <v>4.004861111</v>
      </c>
      <c r="V1793" s="24">
        <f>Plan_HubVN_Receiving_Time-Plan_HubCN_Pickup_Time</f>
        <v>3.505555556</v>
      </c>
      <c r="W1793" s="15" t="s">
        <v>787</v>
      </c>
      <c r="X1793" s="25" t="str">
        <f>IF(LEFT(Khu_Vực,4)="Quận","Quận","Huyện")</f>
        <v>Huyện</v>
      </c>
      <c r="Y1793" s="25" t="str">
        <f>IFS(Grossweight&lt;=1,"A",AND(1&lt;Grossweight,Grossweight&lt;=2),"B",AND(2&lt;Grossweight,Grossweight&lt;=3),"C",AND(3&lt;Grossweight,Grossweight&lt;=4),"D",Grossweight&gt;=4,"E")</f>
        <v>B</v>
      </c>
      <c r="Z179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27500</v>
      </c>
      <c r="AA179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79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11000</v>
      </c>
      <c r="AC1793" s="26">
        <f>IF(Carrier_2="ECLogistics",0.167,IF(Carrier_2="LogExpress",0.139,0.104))</f>
        <v>0.167</v>
      </c>
    </row>
    <row r="1794" ht="15.75" customHeight="1">
      <c r="A1794" s="4" t="s">
        <v>5059</v>
      </c>
      <c r="B1794" s="4" t="s">
        <v>5060</v>
      </c>
      <c r="C1794" s="4">
        <v>130364.0</v>
      </c>
      <c r="D1794" s="4" t="str">
        <f>HubVN_ID</f>
        <v>LECVNLB</v>
      </c>
      <c r="E1794" s="4">
        <v>5.0</v>
      </c>
      <c r="F1794" s="4">
        <v>1.9</v>
      </c>
      <c r="G1794" s="5" t="s">
        <v>5061</v>
      </c>
      <c r="H1794" s="4" t="s">
        <v>32</v>
      </c>
      <c r="I1794" s="6">
        <v>540000.0</v>
      </c>
      <c r="J1794" s="7">
        <v>44647.70972222222</v>
      </c>
      <c r="K1794" s="8">
        <v>44653.75347222222</v>
      </c>
      <c r="L1794" s="7">
        <v>44654.427083333336</v>
      </c>
      <c r="M1794" s="4"/>
      <c r="N1794" s="9" t="s">
        <v>33</v>
      </c>
      <c r="O1794" s="4">
        <v>0.0</v>
      </c>
      <c r="P1794" s="4" t="s">
        <v>64</v>
      </c>
      <c r="Q1794" s="10">
        <v>2.0</v>
      </c>
      <c r="R1794" s="11">
        <f>Enduser_Deliverytime-Order_Create_Time</f>
        <v>6.717361111</v>
      </c>
      <c r="S1794" s="11">
        <f>Enduser_Plan_Deliverytime-Order_Create_Time</f>
        <v>6.04375</v>
      </c>
      <c r="T1794" s="11">
        <f>Enduser_Deliverytime-HubVN_Pickup_Time</f>
        <v>0.07986111112</v>
      </c>
      <c r="U1794" s="12">
        <f>HubVN_Receiving_Time-HubCN_Pickup_Time</f>
        <v>4.003472222</v>
      </c>
      <c r="V1794" s="12">
        <f>Plan_HubVN_Receiving_Time-Plan_HubCN_Pickup_Time</f>
        <v>1.504861111</v>
      </c>
      <c r="W1794" s="4" t="s">
        <v>679</v>
      </c>
      <c r="X1794" s="13" t="str">
        <f>IF(LEFT(Khu_Vực,4)="Quận","Quận","Huyện")</f>
        <v>Huyện</v>
      </c>
      <c r="Y1794" s="13" t="str">
        <f>IFS(Grossweight&lt;=1,"A",AND(1&lt;Grossweight,Grossweight&lt;=2),"B",AND(2&lt;Grossweight,Grossweight&lt;=3),"C",AND(3&lt;Grossweight,Grossweight&lt;=4),"D",Grossweight&gt;=4,"E")</f>
        <v>B</v>
      </c>
      <c r="Z179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20900</v>
      </c>
      <c r="AA179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79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19000</v>
      </c>
      <c r="AC1794" s="14">
        <f>IF(Carrier_2="ECLogistics",0.167,IF(Carrier_2="LogExpress",0.139,0.104))</f>
        <v>0.167</v>
      </c>
    </row>
    <row r="1795" ht="15.75" customHeight="1">
      <c r="A1795" s="15" t="s">
        <v>5062</v>
      </c>
      <c r="B1795" s="15" t="s">
        <v>5063</v>
      </c>
      <c r="C1795" s="15">
        <v>130395.0</v>
      </c>
      <c r="D1795" s="15" t="str">
        <f>HubVN_ID</f>
        <v>LECVNLB</v>
      </c>
      <c r="E1795" s="15">
        <v>2.0</v>
      </c>
      <c r="F1795" s="15">
        <v>0.2</v>
      </c>
      <c r="G1795" s="16" t="s">
        <v>5064</v>
      </c>
      <c r="H1795" s="15" t="s">
        <v>53</v>
      </c>
      <c r="I1795" s="17">
        <v>0.0</v>
      </c>
      <c r="J1795" s="18">
        <v>44649.623611111114</v>
      </c>
      <c r="K1795" s="19">
        <v>44654.67916666667</v>
      </c>
      <c r="L1795" s="18">
        <v>44655.43125</v>
      </c>
      <c r="M1795" s="15"/>
      <c r="N1795" s="21" t="s">
        <v>33</v>
      </c>
      <c r="O1795" s="15">
        <v>0.0</v>
      </c>
      <c r="P1795" s="15" t="s">
        <v>64</v>
      </c>
      <c r="Q1795" s="22">
        <v>3.0</v>
      </c>
      <c r="R1795" s="23">
        <f>Enduser_Deliverytime-Order_Create_Time</f>
        <v>5.807638889</v>
      </c>
      <c r="S1795" s="23">
        <f>Enduser_Plan_Deliverytime-Order_Create_Time</f>
        <v>5.055555556</v>
      </c>
      <c r="T1795" s="23">
        <f>Enduser_Deliverytime-HubVN_Pickup_Time</f>
        <v>0.03819444445</v>
      </c>
      <c r="U1795" s="24">
        <f>HubVN_Receiving_Time-HubCN_Pickup_Time</f>
        <v>5.00625</v>
      </c>
      <c r="V1795" s="24">
        <f>Plan_HubVN_Receiving_Time-Plan_HubCN_Pickup_Time</f>
        <v>3.500694444</v>
      </c>
      <c r="W1795" s="15" t="s">
        <v>93</v>
      </c>
      <c r="X1795" s="25" t="str">
        <f>IF(LEFT(Khu_Vực,4)="Quận","Quận","Huyện")</f>
        <v>Quận</v>
      </c>
      <c r="Y1795" s="25" t="str">
        <f>IFS(Grossweight&lt;=1,"A",AND(1&lt;Grossweight,Grossweight&lt;=2),"B",AND(2&lt;Grossweight,Grossweight&lt;=3),"C",AND(3&lt;Grossweight,Grossweight&lt;=4),"D",Grossweight&gt;=4,"E")</f>
        <v>A</v>
      </c>
      <c r="Z179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2200</v>
      </c>
      <c r="AA1795"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79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v>
      </c>
      <c r="AC1795" s="26">
        <f>IF(Carrier_2="ECLogistics",0.167,IF(Carrier_2="LogExpress",0.139,0.104))</f>
        <v>0.139</v>
      </c>
    </row>
    <row r="1796" ht="15.75" customHeight="1">
      <c r="A1796" s="4" t="s">
        <v>5065</v>
      </c>
      <c r="B1796" s="4" t="s">
        <v>5066</v>
      </c>
      <c r="C1796" s="4">
        <v>130322.0</v>
      </c>
      <c r="D1796" s="4" t="str">
        <f>HubVN_ID</f>
        <v>LECVNHĐ</v>
      </c>
      <c r="E1796" s="4">
        <v>5.0</v>
      </c>
      <c r="F1796" s="4">
        <v>2.7</v>
      </c>
      <c r="G1796" s="5" t="s">
        <v>5067</v>
      </c>
      <c r="H1796" s="4" t="s">
        <v>32</v>
      </c>
      <c r="I1796" s="6">
        <v>92000.0</v>
      </c>
      <c r="J1796" s="7">
        <v>44646.649305555555</v>
      </c>
      <c r="K1796" s="8">
        <v>44654.45416666667</v>
      </c>
      <c r="L1796" s="7">
        <v>44654.740277777775</v>
      </c>
      <c r="M1796" s="4"/>
      <c r="N1796" s="9" t="s">
        <v>33</v>
      </c>
      <c r="O1796" s="4">
        <v>0.0</v>
      </c>
      <c r="P1796" s="4" t="s">
        <v>64</v>
      </c>
      <c r="Q1796" s="10">
        <v>1.0</v>
      </c>
      <c r="R1796" s="11">
        <f>Enduser_Deliverytime-Order_Create_Time</f>
        <v>8.090972222</v>
      </c>
      <c r="S1796" s="11">
        <f>Enduser_Plan_Deliverytime-Order_Create_Time</f>
        <v>7.804861111</v>
      </c>
      <c r="T1796" s="11">
        <f>Enduser_Deliverytime-HubVN_Pickup_Time</f>
        <v>0.1222222222</v>
      </c>
      <c r="U1796" s="12">
        <f>HubVN_Receiving_Time-HubCN_Pickup_Time</f>
        <v>3.500694444</v>
      </c>
      <c r="V1796" s="12">
        <f>Plan_HubVN_Receiving_Time-Plan_HubCN_Pickup_Time</f>
        <v>3.001388889</v>
      </c>
      <c r="W1796" s="4" t="s">
        <v>45</v>
      </c>
      <c r="X1796" s="13" t="str">
        <f>IF(LEFT(Khu_Vực,4)="Quận","Quận","Huyện")</f>
        <v>Quận</v>
      </c>
      <c r="Y1796" s="13" t="str">
        <f>IFS(Grossweight&lt;=1,"A",AND(1&lt;Grossweight,Grossweight&lt;=2),"B",AND(2&lt;Grossweight,Grossweight&lt;=3),"C",AND(3&lt;Grossweight,Grossweight&lt;=4),"D",Grossweight&gt;=4,"E")</f>
        <v>C</v>
      </c>
      <c r="Z179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62200</v>
      </c>
      <c r="AA179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79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27000</v>
      </c>
      <c r="AC1796" s="14">
        <f>IF(Carrier_2="ECLogistics",0.167,IF(Carrier_2="LogExpress",0.139,0.104))</f>
        <v>0.167</v>
      </c>
    </row>
    <row r="1797" ht="15.75" customHeight="1">
      <c r="A1797" s="15" t="s">
        <v>5068</v>
      </c>
      <c r="B1797" s="15" t="s">
        <v>5069</v>
      </c>
      <c r="C1797" s="15">
        <v>130318.0</v>
      </c>
      <c r="D1797" s="15" t="str">
        <f>HubVN_ID</f>
        <v>LECVNLB</v>
      </c>
      <c r="E1797" s="15">
        <v>1.0</v>
      </c>
      <c r="F1797" s="15">
        <v>1.3</v>
      </c>
      <c r="G1797" s="16" t="s">
        <v>5070</v>
      </c>
      <c r="H1797" s="15" t="s">
        <v>32</v>
      </c>
      <c r="I1797" s="17">
        <v>187000.0</v>
      </c>
      <c r="J1797" s="18">
        <v>44647.36944444444</v>
      </c>
      <c r="K1797" s="19">
        <v>44652.646527777775</v>
      </c>
      <c r="L1797" s="18">
        <v>44652.64791666667</v>
      </c>
      <c r="M1797" s="15"/>
      <c r="N1797" s="21" t="s">
        <v>33</v>
      </c>
      <c r="O1797" s="15">
        <v>0.0</v>
      </c>
      <c r="P1797" s="15" t="s">
        <v>40</v>
      </c>
      <c r="Q1797" s="22">
        <v>3.0</v>
      </c>
      <c r="R1797" s="23">
        <f>Enduser_Deliverytime-Order_Create_Time</f>
        <v>5.278472222</v>
      </c>
      <c r="S1797" s="23">
        <f>Enduser_Plan_Deliverytime-Order_Create_Time</f>
        <v>5.277083333</v>
      </c>
      <c r="T1797" s="23">
        <f>Enduser_Deliverytime-HubVN_Pickup_Time</f>
        <v>0.09027777778</v>
      </c>
      <c r="U1797" s="24">
        <f>HubVN_Receiving_Time-HubCN_Pickup_Time</f>
        <v>3.002083333</v>
      </c>
      <c r="V1797" s="24">
        <f>Plan_HubVN_Receiving_Time-Plan_HubCN_Pickup_Time</f>
        <v>3.000694444</v>
      </c>
      <c r="W1797" s="15" t="s">
        <v>120</v>
      </c>
      <c r="X1797" s="25" t="str">
        <f>IF(LEFT(Khu_Vực,4)="Quận","Quận","Huyện")</f>
        <v>Quận</v>
      </c>
      <c r="Y1797" s="25" t="str">
        <f>IFS(Grossweight&lt;=1,"A",AND(1&lt;Grossweight,Grossweight&lt;=2),"B",AND(2&lt;Grossweight,Grossweight&lt;=3),"C",AND(3&lt;Grossweight,Grossweight&lt;=4),"D",Grossweight&gt;=4,"E")</f>
        <v>B</v>
      </c>
      <c r="Z179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26000</v>
      </c>
      <c r="AA1797"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79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14300</v>
      </c>
      <c r="AC1797" s="26">
        <f>IF(Carrier_2="ECLogistics",0.167,IF(Carrier_2="LogExpress",0.139,0.104))</f>
        <v>0.104</v>
      </c>
    </row>
    <row r="1798" ht="15.75" customHeight="1">
      <c r="A1798" s="4" t="s">
        <v>5071</v>
      </c>
      <c r="B1798" s="4" t="s">
        <v>5072</v>
      </c>
      <c r="C1798" s="4">
        <v>130348.0</v>
      </c>
      <c r="D1798" s="4" t="str">
        <f>HubVN_ID</f>
        <v>LECVNTL</v>
      </c>
      <c r="E1798" s="4">
        <v>2.0</v>
      </c>
      <c r="F1798" s="4">
        <v>1.2</v>
      </c>
      <c r="G1798" s="5" t="s">
        <v>5073</v>
      </c>
      <c r="H1798" s="4" t="s">
        <v>32</v>
      </c>
      <c r="I1798" s="6">
        <v>92500.0</v>
      </c>
      <c r="J1798" s="7">
        <v>44647.700694444444</v>
      </c>
      <c r="K1798" s="8">
        <v>44653.65555555555</v>
      </c>
      <c r="L1798" s="7">
        <v>44654.419444444444</v>
      </c>
      <c r="M1798" s="4"/>
      <c r="N1798" s="9" t="s">
        <v>33</v>
      </c>
      <c r="O1798" s="4">
        <v>0.0</v>
      </c>
      <c r="P1798" s="4" t="s">
        <v>64</v>
      </c>
      <c r="Q1798" s="10">
        <v>2.0</v>
      </c>
      <c r="R1798" s="11">
        <f>Enduser_Deliverytime-Order_Create_Time</f>
        <v>6.71875</v>
      </c>
      <c r="S1798" s="11">
        <f>Enduser_Plan_Deliverytime-Order_Create_Time</f>
        <v>5.954861111</v>
      </c>
      <c r="T1798" s="11">
        <f>Enduser_Deliverytime-HubVN_Pickup_Time</f>
        <v>0.03541666667</v>
      </c>
      <c r="U1798" s="12">
        <f>HubVN_Receiving_Time-HubCN_Pickup_Time</f>
        <v>4.003472222</v>
      </c>
      <c r="V1798" s="12">
        <f>Plan_HubVN_Receiving_Time-Plan_HubCN_Pickup_Time</f>
        <v>3.005555556</v>
      </c>
      <c r="W1798" s="4" t="s">
        <v>49</v>
      </c>
      <c r="X1798" s="13" t="str">
        <f>IF(LEFT(Khu_Vực,4)="Quận","Quận","Huyện")</f>
        <v>Quận</v>
      </c>
      <c r="Y1798" s="13" t="str">
        <f>IFS(Grossweight&lt;=1,"A",AND(1&lt;Grossweight,Grossweight&lt;=2),"B",AND(2&lt;Grossweight,Grossweight&lt;=3),"C",AND(3&lt;Grossweight,Grossweight&lt;=4),"D",Grossweight&gt;=4,"E")</f>
        <v>B</v>
      </c>
      <c r="Z179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13200</v>
      </c>
      <c r="AA1798"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79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13200</v>
      </c>
      <c r="AC1798" s="14">
        <f>IF(Carrier_2="ECLogistics",0.167,IF(Carrier_2="LogExpress",0.139,0.104))</f>
        <v>0.104</v>
      </c>
    </row>
    <row r="1799" ht="15.75" customHeight="1">
      <c r="A1799" s="15" t="s">
        <v>5074</v>
      </c>
      <c r="B1799" s="15" t="s">
        <v>5075</v>
      </c>
      <c r="C1799" s="15">
        <v>130442.0</v>
      </c>
      <c r="D1799" s="15" t="str">
        <f>HubVN_ID</f>
        <v>LECVNLB</v>
      </c>
      <c r="E1799" s="15">
        <v>5.0</v>
      </c>
      <c r="F1799" s="15">
        <v>1.3</v>
      </c>
      <c r="G1799" s="16" t="s">
        <v>5076</v>
      </c>
      <c r="H1799" s="15" t="s">
        <v>32</v>
      </c>
      <c r="I1799" s="17">
        <v>58052.0</v>
      </c>
      <c r="J1799" s="18">
        <v>44649.85486111111</v>
      </c>
      <c r="K1799" s="19">
        <v>44655.538194444445</v>
      </c>
      <c r="L1799" s="18">
        <v>44655.731944444444</v>
      </c>
      <c r="M1799" s="15"/>
      <c r="N1799" s="21" t="s">
        <v>33</v>
      </c>
      <c r="O1799" s="15">
        <v>0.0</v>
      </c>
      <c r="P1799" s="15" t="s">
        <v>34</v>
      </c>
      <c r="Q1799" s="22">
        <v>3.0</v>
      </c>
      <c r="R1799" s="23">
        <f>Enduser_Deliverytime-Order_Create_Time</f>
        <v>5.877083333</v>
      </c>
      <c r="S1799" s="23">
        <f>Enduser_Plan_Deliverytime-Order_Create_Time</f>
        <v>5.683333333</v>
      </c>
      <c r="T1799" s="23">
        <f>Enduser_Deliverytime-HubVN_Pickup_Time</f>
        <v>0.07916666666</v>
      </c>
      <c r="U1799" s="24">
        <f>HubVN_Receiving_Time-HubCN_Pickup_Time</f>
        <v>3.00625</v>
      </c>
      <c r="V1799" s="24">
        <f>Plan_HubVN_Receiving_Time-Plan_HubCN_Pickup_Time</f>
        <v>3.504166667</v>
      </c>
      <c r="W1799" s="15" t="s">
        <v>679</v>
      </c>
      <c r="X1799" s="25" t="str">
        <f>IF(LEFT(Khu_Vực,4)="Quận","Quận","Huyện")</f>
        <v>Huyện</v>
      </c>
      <c r="Y1799" s="25" t="str">
        <f>IFS(Grossweight&lt;=1,"A",AND(1&lt;Grossweight,Grossweight&lt;=2),"B",AND(2&lt;Grossweight,Grossweight&lt;=3),"C",AND(3&lt;Grossweight,Grossweight&lt;=4),"D",Grossweight&gt;=4,"E")</f>
        <v>B</v>
      </c>
      <c r="Z179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13000</v>
      </c>
      <c r="AA179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79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13000</v>
      </c>
      <c r="AC1799" s="26">
        <f>IF(Carrier_2="ECLogistics",0.167,IF(Carrier_2="LogExpress",0.139,0.104))</f>
        <v>0.167</v>
      </c>
    </row>
    <row r="1800" ht="15.75" customHeight="1">
      <c r="A1800" s="4" t="s">
        <v>5077</v>
      </c>
      <c r="B1800" s="4" t="s">
        <v>4248</v>
      </c>
      <c r="C1800" s="4">
        <v>130447.0</v>
      </c>
      <c r="D1800" s="4" t="str">
        <f>HubVN_ID</f>
        <v>LECVNHĐ</v>
      </c>
      <c r="E1800" s="4">
        <v>1.0</v>
      </c>
      <c r="F1800" s="4">
        <v>1.2</v>
      </c>
      <c r="G1800" s="5" t="s">
        <v>5078</v>
      </c>
      <c r="H1800" s="4" t="s">
        <v>32</v>
      </c>
      <c r="I1800" s="6">
        <v>218000.0</v>
      </c>
      <c r="J1800" s="7">
        <v>44648.84375</v>
      </c>
      <c r="K1800" s="8">
        <v>44652.69861111111</v>
      </c>
      <c r="L1800" s="7">
        <v>44653.8625</v>
      </c>
      <c r="M1800" s="4"/>
      <c r="N1800" s="9" t="s">
        <v>33</v>
      </c>
      <c r="O1800" s="4">
        <v>0.0</v>
      </c>
      <c r="P1800" s="4" t="s">
        <v>34</v>
      </c>
      <c r="Q1800" s="10">
        <v>3.0</v>
      </c>
      <c r="R1800" s="11">
        <f>Enduser_Deliverytime-Order_Create_Time</f>
        <v>5.01875</v>
      </c>
      <c r="S1800" s="11">
        <f>Enduser_Plan_Deliverytime-Order_Create_Time</f>
        <v>3.854861111</v>
      </c>
      <c r="T1800" s="11">
        <f>Enduser_Deliverytime-HubVN_Pickup_Time</f>
        <v>0.2493055556</v>
      </c>
      <c r="U1800" s="12">
        <f>HubVN_Receiving_Time-HubCN_Pickup_Time</f>
        <v>4.003472222</v>
      </c>
      <c r="V1800" s="12">
        <f>Plan_HubVN_Receiving_Time-Plan_HubCN_Pickup_Time</f>
        <v>3.000694444</v>
      </c>
      <c r="W1800" s="4" t="s">
        <v>45</v>
      </c>
      <c r="X1800" s="13" t="str">
        <f>IF(LEFT(Khu_Vực,4)="Quận","Quận","Huyện")</f>
        <v>Quận</v>
      </c>
      <c r="Y1800" s="13" t="str">
        <f>IFS(Grossweight&lt;=1,"A",AND(1&lt;Grossweight,Grossweight&lt;=2),"B",AND(2&lt;Grossweight,Grossweight&lt;=3),"C",AND(3&lt;Grossweight,Grossweight&lt;=4),"D",Grossweight&gt;=4,"E")</f>
        <v>B</v>
      </c>
      <c r="Z180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12000</v>
      </c>
      <c r="AA1800"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80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13200</v>
      </c>
      <c r="AC1800" s="14">
        <f>IF(Carrier_2="ECLogistics",0.167,IF(Carrier_2="LogExpress",0.139,0.104))</f>
        <v>0.104</v>
      </c>
    </row>
    <row r="1801" ht="15.75" customHeight="1">
      <c r="A1801" s="15" t="s">
        <v>5079</v>
      </c>
      <c r="B1801" s="15" t="s">
        <v>5080</v>
      </c>
      <c r="C1801" s="15">
        <v>130385.0</v>
      </c>
      <c r="D1801" s="15" t="str">
        <f>HubVN_ID</f>
        <v>LECVNLB</v>
      </c>
      <c r="E1801" s="15">
        <v>2.0</v>
      </c>
      <c r="F1801" s="15">
        <v>1.1</v>
      </c>
      <c r="G1801" s="16" t="s">
        <v>5081</v>
      </c>
      <c r="H1801" s="15" t="s">
        <v>32</v>
      </c>
      <c r="I1801" s="17">
        <v>87800.0</v>
      </c>
      <c r="J1801" s="18">
        <v>44647.72638888889</v>
      </c>
      <c r="K1801" s="19">
        <v>44652.65</v>
      </c>
      <c r="L1801" s="18">
        <v>44653.42361111111</v>
      </c>
      <c r="M1801" s="15"/>
      <c r="N1801" s="21" t="s">
        <v>33</v>
      </c>
      <c r="O1801" s="15">
        <v>0.0</v>
      </c>
      <c r="P1801" s="15" t="s">
        <v>64</v>
      </c>
      <c r="Q1801" s="22">
        <v>3.0</v>
      </c>
      <c r="R1801" s="23">
        <f>Enduser_Deliverytime-Order_Create_Time</f>
        <v>5.697222222</v>
      </c>
      <c r="S1801" s="23">
        <f>Enduser_Plan_Deliverytime-Order_Create_Time</f>
        <v>4.923611111</v>
      </c>
      <c r="T1801" s="23">
        <f>Enduser_Deliverytime-HubVN_Pickup_Time</f>
        <v>0.07847222222</v>
      </c>
      <c r="U1801" s="24">
        <f>HubVN_Receiving_Time-HubCN_Pickup_Time</f>
        <v>3.004166667</v>
      </c>
      <c r="V1801" s="24">
        <f>Plan_HubVN_Receiving_Time-Plan_HubCN_Pickup_Time</f>
        <v>3.502083333</v>
      </c>
      <c r="W1801" s="15" t="s">
        <v>57</v>
      </c>
      <c r="X1801" s="25" t="str">
        <f>IF(LEFT(Khu_Vực,4)="Quận","Quận","Huyện")</f>
        <v>Quận</v>
      </c>
      <c r="Y1801" s="25" t="str">
        <f>IFS(Grossweight&lt;=1,"A",AND(1&lt;Grossweight,Grossweight&lt;=2),"B",AND(2&lt;Grossweight,Grossweight&lt;=3),"C",AND(3&lt;Grossweight,Grossweight&lt;=4),"D",Grossweight&gt;=4,"E")</f>
        <v>B</v>
      </c>
      <c r="Z180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12100</v>
      </c>
      <c r="AA1801"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80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12100</v>
      </c>
      <c r="AC1801" s="26">
        <f>IF(Carrier_2="ECLogistics",0.167,IF(Carrier_2="LogExpress",0.139,0.104))</f>
        <v>0.104</v>
      </c>
    </row>
    <row r="1802" ht="15.75" customHeight="1">
      <c r="A1802" s="4" t="s">
        <v>5082</v>
      </c>
      <c r="B1802" s="4" t="s">
        <v>5083</v>
      </c>
      <c r="C1802" s="4">
        <v>130356.0</v>
      </c>
      <c r="D1802" s="4" t="str">
        <f>HubVN_ID</f>
        <v>LECVNLB</v>
      </c>
      <c r="E1802" s="4">
        <v>5.0</v>
      </c>
      <c r="F1802" s="4">
        <v>3.0</v>
      </c>
      <c r="G1802" s="5" t="s">
        <v>5084</v>
      </c>
      <c r="H1802" s="4" t="s">
        <v>32</v>
      </c>
      <c r="I1802" s="6">
        <v>49499.0</v>
      </c>
      <c r="J1802" s="7">
        <v>44646.56458333333</v>
      </c>
      <c r="K1802" s="8">
        <v>44651.47777777778</v>
      </c>
      <c r="L1802" s="7">
        <v>44652.535416666666</v>
      </c>
      <c r="M1802" s="4"/>
      <c r="N1802" s="9" t="s">
        <v>33</v>
      </c>
      <c r="O1802" s="4">
        <v>0.0</v>
      </c>
      <c r="P1802" s="4" t="s">
        <v>34</v>
      </c>
      <c r="Q1802" s="10">
        <v>3.0</v>
      </c>
      <c r="R1802" s="11">
        <f>Enduser_Deliverytime-Order_Create_Time</f>
        <v>5.970833333</v>
      </c>
      <c r="S1802" s="11">
        <f>Enduser_Plan_Deliverytime-Order_Create_Time</f>
        <v>4.913194444</v>
      </c>
      <c r="T1802" s="11">
        <f>Enduser_Deliverytime-HubVN_Pickup_Time</f>
        <v>0.1652777778</v>
      </c>
      <c r="U1802" s="12">
        <f>HubVN_Receiving_Time-HubCN_Pickup_Time</f>
        <v>5.005555556</v>
      </c>
      <c r="V1802" s="12">
        <f>Plan_HubVN_Receiving_Time-Plan_HubCN_Pickup_Time</f>
        <v>2.004861111</v>
      </c>
      <c r="W1802" s="4" t="s">
        <v>787</v>
      </c>
      <c r="X1802" s="13" t="str">
        <f>IF(LEFT(Khu_Vực,4)="Quận","Quận","Huyện")</f>
        <v>Huyện</v>
      </c>
      <c r="Y1802" s="13" t="str">
        <f>IFS(Grossweight&lt;=1,"A",AND(1&lt;Grossweight,Grossweight&lt;=2),"B",AND(2&lt;Grossweight,Grossweight&lt;=3),"C",AND(3&lt;Grossweight,Grossweight&lt;=4),"D",Grossweight&gt;=4,"E")</f>
        <v>C</v>
      </c>
      <c r="Z180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30000</v>
      </c>
      <c r="AA1802"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80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30000</v>
      </c>
      <c r="AC1802" s="14">
        <f>IF(Carrier_2="ECLogistics",0.167,IF(Carrier_2="LogExpress",0.139,0.104))</f>
        <v>0.167</v>
      </c>
    </row>
    <row r="1803" ht="15.75" customHeight="1">
      <c r="A1803" s="15" t="s">
        <v>5085</v>
      </c>
      <c r="B1803" s="15" t="s">
        <v>303</v>
      </c>
      <c r="C1803" s="15">
        <v>130437.0</v>
      </c>
      <c r="D1803" s="15" t="str">
        <f>HubVN_ID</f>
        <v>LECVNHĐ</v>
      </c>
      <c r="E1803" s="15">
        <v>4.0</v>
      </c>
      <c r="F1803" s="15">
        <v>2.4</v>
      </c>
      <c r="G1803" s="16" t="s">
        <v>5086</v>
      </c>
      <c r="H1803" s="15" t="s">
        <v>32</v>
      </c>
      <c r="I1803" s="17">
        <v>71000.0</v>
      </c>
      <c r="J1803" s="18">
        <v>44649.61944444444</v>
      </c>
      <c r="K1803" s="19">
        <v>44654.441666666666</v>
      </c>
      <c r="L1803" s="18">
        <v>44655.45208333333</v>
      </c>
      <c r="M1803" s="15"/>
      <c r="N1803" s="21" t="s">
        <v>33</v>
      </c>
      <c r="O1803" s="15">
        <v>0.0</v>
      </c>
      <c r="P1803" s="15" t="s">
        <v>64</v>
      </c>
      <c r="Q1803" s="22">
        <v>3.0</v>
      </c>
      <c r="R1803" s="23">
        <f>Enduser_Deliverytime-Order_Create_Time</f>
        <v>5.832638889</v>
      </c>
      <c r="S1803" s="23">
        <f>Enduser_Plan_Deliverytime-Order_Create_Time</f>
        <v>4.822222222</v>
      </c>
      <c r="T1803" s="23">
        <f>Enduser_Deliverytime-HubVN_Pickup_Time</f>
        <v>0.08194444444</v>
      </c>
      <c r="U1803" s="24">
        <f>HubVN_Receiving_Time-HubCN_Pickup_Time</f>
        <v>5.004166667</v>
      </c>
      <c r="V1803" s="24">
        <f>Plan_HubVN_Receiving_Time-Plan_HubCN_Pickup_Time</f>
        <v>1.500694444</v>
      </c>
      <c r="W1803" s="15" t="s">
        <v>137</v>
      </c>
      <c r="X1803" s="25" t="str">
        <f>IF(LEFT(Khu_Vực,4)="Quận","Quận","Huyện")</f>
        <v>Quận</v>
      </c>
      <c r="Y1803" s="25" t="str">
        <f>IFS(Grossweight&lt;=1,"A",AND(1&lt;Grossweight,Grossweight&lt;=2),"B",AND(2&lt;Grossweight,Grossweight&lt;=3),"C",AND(3&lt;Grossweight,Grossweight&lt;=4),"D",Grossweight&gt;=4,"E")</f>
        <v>C</v>
      </c>
      <c r="Z180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60400</v>
      </c>
      <c r="AA180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80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24000</v>
      </c>
      <c r="AC1803" s="26">
        <f>IF(Carrier_2="ECLogistics",0.167,IF(Carrier_2="LogExpress",0.139,0.104))</f>
        <v>0.167</v>
      </c>
    </row>
    <row r="1804" ht="15.75" customHeight="1">
      <c r="A1804" s="4" t="s">
        <v>5087</v>
      </c>
      <c r="B1804" s="4" t="s">
        <v>3435</v>
      </c>
      <c r="C1804" s="4">
        <v>130207.0</v>
      </c>
      <c r="D1804" s="4" t="str">
        <f>HubVN_ID</f>
        <v>LECVNTL</v>
      </c>
      <c r="E1804" s="4">
        <v>4.0</v>
      </c>
      <c r="F1804" s="4">
        <v>4.1</v>
      </c>
      <c r="G1804" s="5" t="s">
        <v>5088</v>
      </c>
      <c r="H1804" s="4" t="s">
        <v>32</v>
      </c>
      <c r="I1804" s="6">
        <v>111500.0</v>
      </c>
      <c r="J1804" s="7">
        <v>44649.85138888889</v>
      </c>
      <c r="K1804" s="8">
        <v>44655.40833333333</v>
      </c>
      <c r="L1804" s="7">
        <v>44655.76736111111</v>
      </c>
      <c r="M1804" s="4"/>
      <c r="N1804" s="9" t="s">
        <v>33</v>
      </c>
      <c r="O1804" s="4">
        <v>0.0</v>
      </c>
      <c r="P1804" s="4" t="s">
        <v>40</v>
      </c>
      <c r="Q1804" s="10">
        <v>3.0</v>
      </c>
      <c r="R1804" s="11">
        <f>Enduser_Deliverytime-Order_Create_Time</f>
        <v>5.915972222</v>
      </c>
      <c r="S1804" s="11">
        <f>Enduser_Plan_Deliverytime-Order_Create_Time</f>
        <v>5.556944444</v>
      </c>
      <c r="T1804" s="11">
        <f>Enduser_Deliverytime-HubVN_Pickup_Time</f>
        <v>0.1472222222</v>
      </c>
      <c r="U1804" s="12">
        <f>HubVN_Receiving_Time-HubCN_Pickup_Time</f>
        <v>3.000694444</v>
      </c>
      <c r="V1804" s="12">
        <f>Plan_HubVN_Receiving_Time-Plan_HubCN_Pickup_Time</f>
        <v>1.501388889</v>
      </c>
      <c r="W1804" s="4" t="s">
        <v>49</v>
      </c>
      <c r="X1804" s="13" t="str">
        <f>IF(LEFT(Khu_Vực,4)="Quận","Quận","Huyện")</f>
        <v>Quận</v>
      </c>
      <c r="Y1804" s="13" t="str">
        <f>IFS(Grossweight&lt;=1,"A",AND(1&lt;Grossweight,Grossweight&lt;=2),"B",AND(2&lt;Grossweight,Grossweight&lt;=3),"C",AND(3&lt;Grossweight,Grossweight&lt;=4),"D",Grossweight&gt;=4,"E")</f>
        <v>E</v>
      </c>
      <c r="Z180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62750</v>
      </c>
      <c r="AA180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80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41000</v>
      </c>
      <c r="AC1804" s="14">
        <f>IF(Carrier_2="ECLogistics",0.167,IF(Carrier_2="LogExpress",0.139,0.104))</f>
        <v>0.167</v>
      </c>
    </row>
    <row r="1805" ht="15.75" customHeight="1">
      <c r="A1805" s="15" t="s">
        <v>5089</v>
      </c>
      <c r="B1805" s="15" t="s">
        <v>5090</v>
      </c>
      <c r="C1805" s="15">
        <v>130163.0</v>
      </c>
      <c r="D1805" s="15" t="str">
        <f>HubVN_ID</f>
        <v>LECVNLB</v>
      </c>
      <c r="E1805" s="15">
        <v>3.0</v>
      </c>
      <c r="F1805" s="15">
        <v>1.3</v>
      </c>
      <c r="G1805" s="16" t="s">
        <v>5091</v>
      </c>
      <c r="H1805" s="15" t="s">
        <v>32</v>
      </c>
      <c r="I1805" s="17">
        <v>132000.0</v>
      </c>
      <c r="J1805" s="18">
        <v>44650.770833333336</v>
      </c>
      <c r="K1805" s="19">
        <v>44654.65625</v>
      </c>
      <c r="L1805" s="18">
        <v>44655.711805555555</v>
      </c>
      <c r="M1805" s="15"/>
      <c r="N1805" s="21" t="s">
        <v>33</v>
      </c>
      <c r="O1805" s="15">
        <v>0.0</v>
      </c>
      <c r="P1805" s="15" t="s">
        <v>64</v>
      </c>
      <c r="Q1805" s="22">
        <v>3.0</v>
      </c>
      <c r="R1805" s="23">
        <f>Enduser_Deliverytime-Order_Create_Time</f>
        <v>4.940972222</v>
      </c>
      <c r="S1805" s="23">
        <f>Enduser_Plan_Deliverytime-Order_Create_Time</f>
        <v>3.885416667</v>
      </c>
      <c r="T1805" s="23">
        <f>Enduser_Deliverytime-HubVN_Pickup_Time</f>
        <v>0.07986111111</v>
      </c>
      <c r="U1805" s="24">
        <f>HubVN_Receiving_Time-HubCN_Pickup_Time</f>
        <v>2.504861111</v>
      </c>
      <c r="V1805" s="24">
        <f>Plan_HubVN_Receiving_Time-Plan_HubCN_Pickup_Time</f>
        <v>1.504166667</v>
      </c>
      <c r="W1805" s="15" t="s">
        <v>124</v>
      </c>
      <c r="X1805" s="25" t="str">
        <f>IF(LEFT(Khu_Vực,4)="Quận","Quận","Huyện")</f>
        <v>Quận</v>
      </c>
      <c r="Y1805" s="25" t="str">
        <f>IFS(Grossweight&lt;=1,"A",AND(1&lt;Grossweight,Grossweight&lt;=2),"B",AND(2&lt;Grossweight,Grossweight&lt;=3),"C",AND(3&lt;Grossweight,Grossweight&lt;=4),"D",Grossweight&gt;=4,"E")</f>
        <v>B</v>
      </c>
      <c r="Z180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14300</v>
      </c>
      <c r="AA1805"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80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14300</v>
      </c>
      <c r="AC1805" s="26">
        <f>IF(Carrier_2="ECLogistics",0.167,IF(Carrier_2="LogExpress",0.139,0.104))</f>
        <v>0.104</v>
      </c>
    </row>
    <row r="1806" ht="15.75" customHeight="1">
      <c r="A1806" s="4" t="s">
        <v>5092</v>
      </c>
      <c r="B1806" s="4" t="s">
        <v>5093</v>
      </c>
      <c r="C1806" s="4">
        <v>130206.0</v>
      </c>
      <c r="D1806" s="4" t="str">
        <f>HubVN_ID</f>
        <v>LECVNHĐ</v>
      </c>
      <c r="E1806" s="4">
        <v>3.0</v>
      </c>
      <c r="F1806" s="4">
        <v>2.9</v>
      </c>
      <c r="G1806" s="5" t="s">
        <v>5094</v>
      </c>
      <c r="H1806" s="4" t="s">
        <v>32</v>
      </c>
      <c r="I1806" s="6">
        <v>207500.0</v>
      </c>
      <c r="J1806" s="7">
        <v>44646.63333333333</v>
      </c>
      <c r="K1806" s="8">
        <v>44651.44652777778</v>
      </c>
      <c r="L1806" s="7">
        <v>44652.46666666667</v>
      </c>
      <c r="M1806" s="4"/>
      <c r="N1806" s="9" t="s">
        <v>33</v>
      </c>
      <c r="O1806" s="4">
        <v>0.0</v>
      </c>
      <c r="P1806" s="4" t="s">
        <v>40</v>
      </c>
      <c r="Q1806" s="10">
        <v>3.0</v>
      </c>
      <c r="R1806" s="11">
        <f>Enduser_Deliverytime-Order_Create_Time</f>
        <v>5.833333333</v>
      </c>
      <c r="S1806" s="11">
        <f>Enduser_Plan_Deliverytime-Order_Create_Time</f>
        <v>4.813194444</v>
      </c>
      <c r="T1806" s="11">
        <f>Enduser_Deliverytime-HubVN_Pickup_Time</f>
        <v>0.1236111111</v>
      </c>
      <c r="U1806" s="12">
        <f>HubVN_Receiving_Time-HubCN_Pickup_Time</f>
        <v>5.002777778</v>
      </c>
      <c r="V1806" s="12">
        <f>Plan_HubVN_Receiving_Time-Plan_HubCN_Pickup_Time</f>
        <v>3.502777778</v>
      </c>
      <c r="W1806" s="4" t="s">
        <v>137</v>
      </c>
      <c r="X1806" s="13" t="str">
        <f>IF(LEFT(Khu_Vực,4)="Quận","Quận","Huyện")</f>
        <v>Quận</v>
      </c>
      <c r="Y1806" s="13" t="str">
        <f>IFS(Grossweight&lt;=1,"A",AND(1&lt;Grossweight,Grossweight&lt;=2),"B",AND(2&lt;Grossweight,Grossweight&lt;=3),"C",AND(3&lt;Grossweight,Grossweight&lt;=4),"D",Grossweight&gt;=4,"E")</f>
        <v>C</v>
      </c>
      <c r="Z180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58000</v>
      </c>
      <c r="AA180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80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29000</v>
      </c>
      <c r="AC1806" s="14">
        <f>IF(Carrier_2="ECLogistics",0.167,IF(Carrier_2="LogExpress",0.139,0.104))</f>
        <v>0.167</v>
      </c>
    </row>
    <row r="1807" ht="15.75" customHeight="1">
      <c r="A1807" s="15" t="s">
        <v>5095</v>
      </c>
      <c r="B1807" s="15" t="s">
        <v>5096</v>
      </c>
      <c r="C1807" s="15">
        <v>130358.0</v>
      </c>
      <c r="D1807" s="15" t="str">
        <f>HubVN_ID</f>
        <v>LECVNLB</v>
      </c>
      <c r="E1807" s="15">
        <v>3.0</v>
      </c>
      <c r="F1807" s="15">
        <v>1.0</v>
      </c>
      <c r="G1807" s="16" t="s">
        <v>5097</v>
      </c>
      <c r="H1807" s="15" t="s">
        <v>53</v>
      </c>
      <c r="I1807" s="17">
        <v>0.0</v>
      </c>
      <c r="J1807" s="18">
        <v>44648.89444444444</v>
      </c>
      <c r="K1807" s="19">
        <v>44653.461805555555</v>
      </c>
      <c r="L1807" s="18">
        <v>44653.79513888889</v>
      </c>
      <c r="M1807" s="15"/>
      <c r="N1807" s="21" t="s">
        <v>33</v>
      </c>
      <c r="O1807" s="15">
        <v>0.0</v>
      </c>
      <c r="P1807" s="15" t="s">
        <v>40</v>
      </c>
      <c r="Q1807" s="22">
        <v>3.0</v>
      </c>
      <c r="R1807" s="23">
        <f>Enduser_Deliverytime-Order_Create_Time</f>
        <v>4.900694444</v>
      </c>
      <c r="S1807" s="23">
        <f>Enduser_Plan_Deliverytime-Order_Create_Time</f>
        <v>4.567361111</v>
      </c>
      <c r="T1807" s="23">
        <f>Enduser_Deliverytime-HubVN_Pickup_Time</f>
        <v>0.1680555556</v>
      </c>
      <c r="U1807" s="24">
        <f>HubVN_Receiving_Time-HubCN_Pickup_Time</f>
        <v>4.004861111</v>
      </c>
      <c r="V1807" s="24">
        <f>Plan_HubVN_Receiving_Time-Plan_HubCN_Pickup_Time</f>
        <v>3.001388889</v>
      </c>
      <c r="W1807" s="15" t="s">
        <v>787</v>
      </c>
      <c r="X1807" s="25" t="str">
        <f>IF(LEFT(Khu_Vực,4)="Quận","Quận","Huyện")</f>
        <v>Huyện</v>
      </c>
      <c r="Y1807" s="25" t="str">
        <f>IFS(Grossweight&lt;=1,"A",AND(1&lt;Grossweight,Grossweight&lt;=2),"B",AND(2&lt;Grossweight,Grossweight&lt;=3),"C",AND(3&lt;Grossweight,Grossweight&lt;=4),"D",Grossweight&gt;=4,"E")</f>
        <v>A</v>
      </c>
      <c r="Z180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25000</v>
      </c>
      <c r="AA1807"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80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10000</v>
      </c>
      <c r="AC1807" s="26">
        <f>IF(Carrier_2="ECLogistics",0.167,IF(Carrier_2="LogExpress",0.139,0.104))</f>
        <v>0.167</v>
      </c>
    </row>
    <row r="1808" ht="15.75" customHeight="1">
      <c r="A1808" s="4" t="s">
        <v>5098</v>
      </c>
      <c r="B1808" s="4" t="s">
        <v>2947</v>
      </c>
      <c r="C1808" s="4">
        <v>130435.0</v>
      </c>
      <c r="D1808" s="4" t="str">
        <f>HubVN_ID</f>
        <v>LECVNHĐ</v>
      </c>
      <c r="E1808" s="4">
        <v>4.0</v>
      </c>
      <c r="F1808" s="4">
        <v>0.3</v>
      </c>
      <c r="G1808" s="5" t="s">
        <v>5099</v>
      </c>
      <c r="H1808" s="4" t="s">
        <v>32</v>
      </c>
      <c r="I1808" s="6">
        <v>13000.0</v>
      </c>
      <c r="J1808" s="7">
        <v>44647.37291666667</v>
      </c>
      <c r="K1808" s="8">
        <v>44652.686111111114</v>
      </c>
      <c r="L1808" s="7">
        <v>44652.66736111111</v>
      </c>
      <c r="M1808" s="4"/>
      <c r="N1808" s="9" t="s">
        <v>33</v>
      </c>
      <c r="O1808" s="4">
        <v>0.0</v>
      </c>
      <c r="P1808" s="4" t="s">
        <v>40</v>
      </c>
      <c r="Q1808" s="10">
        <v>3.0</v>
      </c>
      <c r="R1808" s="11">
        <f>Enduser_Deliverytime-Order_Create_Time</f>
        <v>5.294444444</v>
      </c>
      <c r="S1808" s="11">
        <f>Enduser_Plan_Deliverytime-Order_Create_Time</f>
        <v>5.313194444</v>
      </c>
      <c r="T1808" s="11">
        <f>Enduser_Deliverytime-HubVN_Pickup_Time</f>
        <v>0.09305555555</v>
      </c>
      <c r="U1808" s="12">
        <f>HubVN_Receiving_Time-HubCN_Pickup_Time</f>
        <v>3.000694444</v>
      </c>
      <c r="V1808" s="12">
        <f>Plan_HubVN_Receiving_Time-Plan_HubCN_Pickup_Time</f>
        <v>3.504861111</v>
      </c>
      <c r="W1808" s="4" t="s">
        <v>45</v>
      </c>
      <c r="X1808" s="13" t="str">
        <f>IF(LEFT(Khu_Vực,4)="Quận","Quận","Huyện")</f>
        <v>Quận</v>
      </c>
      <c r="Y1808" s="13" t="str">
        <f>IFS(Grossweight&lt;=1,"A",AND(1&lt;Grossweight,Grossweight&lt;=2),"B",AND(2&lt;Grossweight,Grossweight&lt;=3),"C",AND(3&lt;Grossweight,Grossweight&lt;=4),"D",Grossweight&gt;=4,"E")</f>
        <v>A</v>
      </c>
      <c r="Z180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6000</v>
      </c>
      <c r="AA1808"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80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6000</v>
      </c>
      <c r="AC1808" s="14">
        <f>IF(Carrier_2="ECLogistics",0.167,IF(Carrier_2="LogExpress",0.139,0.104))</f>
        <v>0.139</v>
      </c>
    </row>
    <row r="1809" ht="15.75" customHeight="1">
      <c r="A1809" s="15" t="s">
        <v>5100</v>
      </c>
      <c r="B1809" s="15" t="s">
        <v>186</v>
      </c>
      <c r="C1809" s="15">
        <v>130322.0</v>
      </c>
      <c r="D1809" s="15" t="str">
        <f>HubVN_ID</f>
        <v>LECVNLB</v>
      </c>
      <c r="E1809" s="15">
        <v>4.0</v>
      </c>
      <c r="F1809" s="15">
        <v>1.2</v>
      </c>
      <c r="G1809" s="16" t="s">
        <v>5101</v>
      </c>
      <c r="H1809" s="15" t="s">
        <v>53</v>
      </c>
      <c r="I1809" s="17">
        <v>0.0</v>
      </c>
      <c r="J1809" s="18">
        <v>44648.8875</v>
      </c>
      <c r="K1809" s="19">
        <v>44652.73125</v>
      </c>
      <c r="L1809" s="18">
        <v>44653.70972222222</v>
      </c>
      <c r="M1809" s="15"/>
      <c r="N1809" s="21" t="s">
        <v>33</v>
      </c>
      <c r="O1809" s="15">
        <v>0.0</v>
      </c>
      <c r="P1809" s="15" t="s">
        <v>34</v>
      </c>
      <c r="Q1809" s="22">
        <v>3.0</v>
      </c>
      <c r="R1809" s="23">
        <f>Enduser_Deliverytime-Order_Create_Time</f>
        <v>4.822222222</v>
      </c>
      <c r="S1809" s="23">
        <f>Enduser_Plan_Deliverytime-Order_Create_Time</f>
        <v>3.84375</v>
      </c>
      <c r="T1809" s="23">
        <f>Enduser_Deliverytime-HubVN_Pickup_Time</f>
        <v>0.07847222222</v>
      </c>
      <c r="U1809" s="24">
        <f>HubVN_Receiving_Time-HubCN_Pickup_Time</f>
        <v>4.002777778</v>
      </c>
      <c r="V1809" s="24">
        <f>Plan_HubVN_Receiving_Time-Plan_HubCN_Pickup_Time</f>
        <v>2.001388889</v>
      </c>
      <c r="W1809" s="15" t="s">
        <v>787</v>
      </c>
      <c r="X1809" s="25" t="str">
        <f>IF(LEFT(Khu_Vực,4)="Quận","Quận","Huyện")</f>
        <v>Huyện</v>
      </c>
      <c r="Y1809" s="25" t="str">
        <f>IFS(Grossweight&lt;=1,"A",AND(1&lt;Grossweight,Grossweight&lt;=2),"B",AND(2&lt;Grossweight,Grossweight&lt;=3),"C",AND(3&lt;Grossweight,Grossweight&lt;=4),"D",Grossweight&gt;=4,"E")</f>
        <v>B</v>
      </c>
      <c r="Z180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12000</v>
      </c>
      <c r="AA180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80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12000</v>
      </c>
      <c r="AC1809" s="26">
        <f>IF(Carrier_2="ECLogistics",0.167,IF(Carrier_2="LogExpress",0.139,0.104))</f>
        <v>0.167</v>
      </c>
    </row>
    <row r="1810" ht="15.75" customHeight="1">
      <c r="A1810" s="4" t="s">
        <v>5102</v>
      </c>
      <c r="B1810" s="4" t="s">
        <v>5103</v>
      </c>
      <c r="C1810" s="4">
        <v>130378.0</v>
      </c>
      <c r="D1810" s="4" t="str">
        <f>HubVN_ID</f>
        <v>LECVNLB</v>
      </c>
      <c r="E1810" s="4">
        <v>3.0</v>
      </c>
      <c r="F1810" s="4">
        <v>0.2</v>
      </c>
      <c r="G1810" s="5" t="s">
        <v>5104</v>
      </c>
      <c r="H1810" s="4" t="s">
        <v>32</v>
      </c>
      <c r="I1810" s="6">
        <v>27400.0</v>
      </c>
      <c r="J1810" s="7">
        <v>44647.720138888886</v>
      </c>
      <c r="K1810" s="8">
        <v>44652.47222222222</v>
      </c>
      <c r="L1810" s="7">
        <v>44653.478472222225</v>
      </c>
      <c r="M1810" s="4"/>
      <c r="N1810" s="9" t="s">
        <v>33</v>
      </c>
      <c r="O1810" s="4">
        <v>0.0</v>
      </c>
      <c r="P1810" s="4" t="s">
        <v>40</v>
      </c>
      <c r="Q1810" s="10">
        <v>3.0</v>
      </c>
      <c r="R1810" s="11">
        <f>Enduser_Deliverytime-Order_Create_Time</f>
        <v>5.758333333</v>
      </c>
      <c r="S1810" s="11">
        <f>Enduser_Plan_Deliverytime-Order_Create_Time</f>
        <v>4.752083333</v>
      </c>
      <c r="T1810" s="11">
        <f>Enduser_Deliverytime-HubVN_Pickup_Time</f>
        <v>0.1243055556</v>
      </c>
      <c r="U1810" s="12">
        <f>HubVN_Receiving_Time-HubCN_Pickup_Time</f>
        <v>3.000694444</v>
      </c>
      <c r="V1810" s="12">
        <f>Plan_HubVN_Receiving_Time-Plan_HubCN_Pickup_Time</f>
        <v>2.004861111</v>
      </c>
      <c r="W1810" s="4" t="s">
        <v>787</v>
      </c>
      <c r="X1810" s="13" t="str">
        <f>IF(LEFT(Khu_Vực,4)="Quận","Quận","Huyện")</f>
        <v>Huyện</v>
      </c>
      <c r="Y1810" s="13" t="str">
        <f>IFS(Grossweight&lt;=1,"A",AND(1&lt;Grossweight,Grossweight&lt;=2),"B",AND(2&lt;Grossweight,Grossweight&lt;=3),"C",AND(3&lt;Grossweight,Grossweight&lt;=4),"D",Grossweight&gt;=4,"E")</f>
        <v>A</v>
      </c>
      <c r="Z181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5000</v>
      </c>
      <c r="AA181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81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v>
      </c>
      <c r="AC1810" s="14">
        <f>IF(Carrier_2="ECLogistics",0.167,IF(Carrier_2="LogExpress",0.139,0.104))</f>
        <v>0.167</v>
      </c>
    </row>
    <row r="1811" ht="15.75" customHeight="1">
      <c r="A1811" s="15" t="s">
        <v>5105</v>
      </c>
      <c r="B1811" s="15" t="s">
        <v>55</v>
      </c>
      <c r="C1811" s="15">
        <v>130013.0</v>
      </c>
      <c r="D1811" s="15" t="str">
        <f>HubVN_ID</f>
        <v>LECVNLB</v>
      </c>
      <c r="E1811" s="15">
        <v>2.0</v>
      </c>
      <c r="F1811" s="15">
        <v>0.3</v>
      </c>
      <c r="G1811" s="16" t="s">
        <v>5106</v>
      </c>
      <c r="H1811" s="15" t="s">
        <v>32</v>
      </c>
      <c r="I1811" s="17">
        <v>90800.0</v>
      </c>
      <c r="J1811" s="18">
        <v>44648.90347222222</v>
      </c>
      <c r="K1811" s="19">
        <v>44653.67847222222</v>
      </c>
      <c r="L1811" s="18">
        <v>44654.592361111114</v>
      </c>
      <c r="M1811" s="15"/>
      <c r="N1811" s="21" t="s">
        <v>33</v>
      </c>
      <c r="O1811" s="15">
        <v>0.0</v>
      </c>
      <c r="P1811" s="15" t="s">
        <v>34</v>
      </c>
      <c r="Q1811" s="22">
        <v>3.0</v>
      </c>
      <c r="R1811" s="23">
        <f>Enduser_Deliverytime-Order_Create_Time</f>
        <v>5.688888889</v>
      </c>
      <c r="S1811" s="23">
        <f>Enduser_Plan_Deliverytime-Order_Create_Time</f>
        <v>4.775</v>
      </c>
      <c r="T1811" s="23">
        <f>Enduser_Deliverytime-HubVN_Pickup_Time</f>
        <v>0.2076388889</v>
      </c>
      <c r="U1811" s="24">
        <f>HubVN_Receiving_Time-HubCN_Pickup_Time</f>
        <v>4.002083333</v>
      </c>
      <c r="V1811" s="24">
        <f>Plan_HubVN_Receiving_Time-Plan_HubCN_Pickup_Time</f>
        <v>2.00625</v>
      </c>
      <c r="W1811" s="15" t="s">
        <v>97</v>
      </c>
      <c r="X1811" s="25" t="str">
        <f>IF(LEFT(Khu_Vực,4)="Quận","Quận","Huyện")</f>
        <v>Quận</v>
      </c>
      <c r="Y1811" s="25" t="str">
        <f>IFS(Grossweight&lt;=1,"A",AND(1&lt;Grossweight,Grossweight&lt;=2),"B",AND(2&lt;Grossweight,Grossweight&lt;=3),"C",AND(3&lt;Grossweight,Grossweight&lt;=4),"D",Grossweight&gt;=4,"E")</f>
        <v>A</v>
      </c>
      <c r="Z181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3000</v>
      </c>
      <c r="AA1811" s="26"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81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6000</v>
      </c>
      <c r="AC1811" s="26">
        <f>IF(Carrier_2="ECLogistics",0.167,IF(Carrier_2="LogExpress",0.139,0.104))</f>
        <v>0.139</v>
      </c>
    </row>
    <row r="1812" ht="15.75" customHeight="1">
      <c r="A1812" s="4" t="s">
        <v>5107</v>
      </c>
      <c r="B1812" s="4" t="s">
        <v>5108</v>
      </c>
      <c r="C1812" s="4">
        <v>130355.0</v>
      </c>
      <c r="D1812" s="4" t="str">
        <f>HubVN_ID</f>
        <v>LECVNLB</v>
      </c>
      <c r="E1812" s="4">
        <v>2.0</v>
      </c>
      <c r="F1812" s="4">
        <v>3.4</v>
      </c>
      <c r="G1812" s="5" t="s">
        <v>5109</v>
      </c>
      <c r="H1812" s="4" t="s">
        <v>32</v>
      </c>
      <c r="I1812" s="6">
        <v>295700.0</v>
      </c>
      <c r="J1812" s="7">
        <v>44647.18680555555</v>
      </c>
      <c r="K1812" s="8">
        <v>44653.66458333333</v>
      </c>
      <c r="L1812" s="7">
        <v>44654.745833333334</v>
      </c>
      <c r="M1812" s="4"/>
      <c r="N1812" s="9" t="s">
        <v>33</v>
      </c>
      <c r="O1812" s="4">
        <v>0.0</v>
      </c>
      <c r="P1812" s="4" t="s">
        <v>64</v>
      </c>
      <c r="Q1812" s="10">
        <v>1.0</v>
      </c>
      <c r="R1812" s="11">
        <f>Enduser_Deliverytime-Order_Create_Time</f>
        <v>7.559027778</v>
      </c>
      <c r="S1812" s="11">
        <f>Enduser_Plan_Deliverytime-Order_Create_Time</f>
        <v>6.477777778</v>
      </c>
      <c r="T1812" s="11">
        <f>Enduser_Deliverytime-HubVN_Pickup_Time</f>
        <v>0.1243055556</v>
      </c>
      <c r="U1812" s="12">
        <f>HubVN_Receiving_Time-HubCN_Pickup_Time</f>
        <v>3.502777778</v>
      </c>
      <c r="V1812" s="12">
        <f>Plan_HubVN_Receiving_Time-Plan_HubCN_Pickup_Time</f>
        <v>2.004861111</v>
      </c>
      <c r="W1812" s="4" t="s">
        <v>93</v>
      </c>
      <c r="X1812" s="13" t="str">
        <f>IF(LEFT(Khu_Vực,4)="Quận","Quận","Huyện")</f>
        <v>Quận</v>
      </c>
      <c r="Y1812" s="13" t="str">
        <f>IFS(Grossweight&lt;=1,"A",AND(1&lt;Grossweight,Grossweight&lt;=2),"B",AND(2&lt;Grossweight,Grossweight&lt;=3),"C",AND(3&lt;Grossweight,Grossweight&lt;=4),"D",Grossweight&gt;=4,"E")</f>
        <v>D</v>
      </c>
      <c r="Z181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66400</v>
      </c>
      <c r="AA1812"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81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34000</v>
      </c>
      <c r="AC1812" s="14">
        <f>IF(Carrier_2="ECLogistics",0.167,IF(Carrier_2="LogExpress",0.139,0.104))</f>
        <v>0.167</v>
      </c>
    </row>
    <row r="1813" ht="15.75" customHeight="1">
      <c r="A1813" s="15" t="s">
        <v>5110</v>
      </c>
      <c r="B1813" s="15" t="s">
        <v>3659</v>
      </c>
      <c r="C1813" s="15">
        <v>130322.0</v>
      </c>
      <c r="D1813" s="15" t="str">
        <f>HubVN_ID</f>
        <v>LECVNLB</v>
      </c>
      <c r="E1813" s="15">
        <v>1.0</v>
      </c>
      <c r="F1813" s="15">
        <v>4.1</v>
      </c>
      <c r="G1813" s="16" t="s">
        <v>5111</v>
      </c>
      <c r="H1813" s="15" t="s">
        <v>53</v>
      </c>
      <c r="I1813" s="17">
        <v>0.0</v>
      </c>
      <c r="J1813" s="18">
        <v>44648.70625</v>
      </c>
      <c r="K1813" s="19">
        <v>44653.66180555556</v>
      </c>
      <c r="L1813" s="18">
        <v>44654.604166666664</v>
      </c>
      <c r="M1813" s="15"/>
      <c r="N1813" s="21" t="s">
        <v>33</v>
      </c>
      <c r="O1813" s="15">
        <v>0.0</v>
      </c>
      <c r="P1813" s="15" t="s">
        <v>34</v>
      </c>
      <c r="Q1813" s="22">
        <v>3.0</v>
      </c>
      <c r="R1813" s="23">
        <f>Enduser_Deliverytime-Order_Create_Time</f>
        <v>5.897916667</v>
      </c>
      <c r="S1813" s="23">
        <f>Enduser_Plan_Deliverytime-Order_Create_Time</f>
        <v>4.955555556</v>
      </c>
      <c r="T1813" s="23">
        <f>Enduser_Deliverytime-HubVN_Pickup_Time</f>
        <v>0.2020833333</v>
      </c>
      <c r="U1813" s="24">
        <f>HubVN_Receiving_Time-HubCN_Pickup_Time</f>
        <v>4.005555556</v>
      </c>
      <c r="V1813" s="24">
        <f>Plan_HubVN_Receiving_Time-Plan_HubCN_Pickup_Time</f>
        <v>1.501388889</v>
      </c>
      <c r="W1813" s="15" t="s">
        <v>120</v>
      </c>
      <c r="X1813" s="25" t="str">
        <f>IF(LEFT(Khu_Vực,4)="Quận","Quận","Huyện")</f>
        <v>Quận</v>
      </c>
      <c r="Y1813" s="25" t="str">
        <f>IFS(Grossweight&lt;=1,"A",AND(1&lt;Grossweight,Grossweight&lt;=2),"B",AND(2&lt;Grossweight,Grossweight&lt;=3),"C",AND(3&lt;Grossweight,Grossweight&lt;=4),"D",Grossweight&gt;=4,"E")</f>
        <v>E</v>
      </c>
      <c r="Z181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41000</v>
      </c>
      <c r="AA181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81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41000</v>
      </c>
      <c r="AC1813" s="26">
        <f>IF(Carrier_2="ECLogistics",0.167,IF(Carrier_2="LogExpress",0.139,0.104))</f>
        <v>0.167</v>
      </c>
    </row>
    <row r="1814" ht="15.75" customHeight="1">
      <c r="A1814" s="4" t="s">
        <v>5112</v>
      </c>
      <c r="B1814" s="4" t="s">
        <v>3426</v>
      </c>
      <c r="C1814" s="4">
        <v>130393.0</v>
      </c>
      <c r="D1814" s="4" t="str">
        <f>HubVN_ID</f>
        <v>LECVNLB</v>
      </c>
      <c r="E1814" s="4">
        <v>4.0</v>
      </c>
      <c r="F1814" s="4">
        <v>1.3</v>
      </c>
      <c r="G1814" s="5" t="s">
        <v>5113</v>
      </c>
      <c r="H1814" s="4" t="s">
        <v>32</v>
      </c>
      <c r="I1814" s="6">
        <v>211500.0</v>
      </c>
      <c r="J1814" s="7">
        <v>44647.376388888886</v>
      </c>
      <c r="K1814" s="8">
        <v>44652.46319444444</v>
      </c>
      <c r="L1814" s="7">
        <v>44652.66388888889</v>
      </c>
      <c r="M1814" s="4"/>
      <c r="N1814" s="9" t="s">
        <v>33</v>
      </c>
      <c r="O1814" s="4">
        <v>0.0</v>
      </c>
      <c r="P1814" s="4" t="s">
        <v>40</v>
      </c>
      <c r="Q1814" s="10">
        <v>3.0</v>
      </c>
      <c r="R1814" s="11">
        <f>Enduser_Deliverytime-Order_Create_Time</f>
        <v>5.2875</v>
      </c>
      <c r="S1814" s="11">
        <f>Enduser_Plan_Deliverytime-Order_Create_Time</f>
        <v>5.086805556</v>
      </c>
      <c r="T1814" s="11">
        <f>Enduser_Deliverytime-HubVN_Pickup_Time</f>
        <v>0.09305555556</v>
      </c>
      <c r="U1814" s="12">
        <f>HubVN_Receiving_Time-HubCN_Pickup_Time</f>
        <v>3.001388889</v>
      </c>
      <c r="V1814" s="12">
        <f>Plan_HubVN_Receiving_Time-Plan_HubCN_Pickup_Time</f>
        <v>2.00625</v>
      </c>
      <c r="W1814" s="4" t="s">
        <v>787</v>
      </c>
      <c r="X1814" s="13" t="str">
        <f>IF(LEFT(Khu_Vực,4)="Quận","Quận","Huyện")</f>
        <v>Huyện</v>
      </c>
      <c r="Y1814" s="13" t="str">
        <f>IFS(Grossweight&lt;=1,"A",AND(1&lt;Grossweight,Grossweight&lt;=2),"B",AND(2&lt;Grossweight,Grossweight&lt;=3),"C",AND(3&lt;Grossweight,Grossweight&lt;=4),"D",Grossweight&gt;=4,"E")</f>
        <v>B</v>
      </c>
      <c r="Z181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32500</v>
      </c>
      <c r="AA181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81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13000</v>
      </c>
      <c r="AC1814" s="14">
        <f>IF(Carrier_2="ECLogistics",0.167,IF(Carrier_2="LogExpress",0.139,0.104))</f>
        <v>0.167</v>
      </c>
    </row>
    <row r="1815" ht="15.75" customHeight="1">
      <c r="A1815" s="15" t="s">
        <v>5114</v>
      </c>
      <c r="B1815" s="15" t="s">
        <v>5115</v>
      </c>
      <c r="C1815" s="15">
        <v>130421.0</v>
      </c>
      <c r="D1815" s="15" t="str">
        <f>HubVN_ID</f>
        <v>LECVNLB</v>
      </c>
      <c r="E1815" s="15">
        <v>4.0</v>
      </c>
      <c r="F1815" s="15">
        <v>2.0</v>
      </c>
      <c r="G1815" s="16" t="s">
        <v>5116</v>
      </c>
      <c r="H1815" s="15" t="s">
        <v>32</v>
      </c>
      <c r="I1815" s="17">
        <v>88000.0</v>
      </c>
      <c r="J1815" s="18">
        <v>44648.70347222222</v>
      </c>
      <c r="K1815" s="19">
        <v>44654.760416666664</v>
      </c>
      <c r="L1815" s="18">
        <v>44654.81180555555</v>
      </c>
      <c r="M1815" s="15"/>
      <c r="N1815" s="21" t="s">
        <v>33</v>
      </c>
      <c r="O1815" s="15">
        <v>0.0</v>
      </c>
      <c r="P1815" s="15" t="s">
        <v>40</v>
      </c>
      <c r="Q1815" s="22">
        <v>2.0</v>
      </c>
      <c r="R1815" s="23">
        <f>Enduser_Deliverytime-Order_Create_Time</f>
        <v>6.108333333</v>
      </c>
      <c r="S1815" s="23">
        <f>Enduser_Plan_Deliverytime-Order_Create_Time</f>
        <v>6.056944444</v>
      </c>
      <c r="T1815" s="23">
        <f>Enduser_Deliverytime-HubVN_Pickup_Time</f>
        <v>0.1694444444</v>
      </c>
      <c r="U1815" s="24">
        <f>HubVN_Receiving_Time-HubCN_Pickup_Time</f>
        <v>3.502777778</v>
      </c>
      <c r="V1815" s="24">
        <f>Plan_HubVN_Receiving_Time-Plan_HubCN_Pickup_Time</f>
        <v>2.00625</v>
      </c>
      <c r="W1815" s="15" t="s">
        <v>679</v>
      </c>
      <c r="X1815" s="25" t="str">
        <f>IF(LEFT(Khu_Vực,4)="Quận","Quận","Huyện")</f>
        <v>Huyện</v>
      </c>
      <c r="Y1815" s="25" t="str">
        <f>IFS(Grossweight&lt;=1,"A",AND(1&lt;Grossweight,Grossweight&lt;=2),"B",AND(2&lt;Grossweight,Grossweight&lt;=3),"C",AND(3&lt;Grossweight,Grossweight&lt;=4),"D",Grossweight&gt;=4,"E")</f>
        <v>B</v>
      </c>
      <c r="Z181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50000</v>
      </c>
      <c r="AA181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81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1815" s="26">
        <f>IF(Carrier_2="ECLogistics",0.167,IF(Carrier_2="LogExpress",0.139,0.104))</f>
        <v>0.167</v>
      </c>
    </row>
    <row r="1816" ht="15.75" customHeight="1">
      <c r="A1816" s="4" t="s">
        <v>5117</v>
      </c>
      <c r="B1816" s="4" t="s">
        <v>5118</v>
      </c>
      <c r="C1816" s="4">
        <v>130401.0</v>
      </c>
      <c r="D1816" s="4" t="str">
        <f>HubVN_ID</f>
        <v>LECVNLB</v>
      </c>
      <c r="E1816" s="4">
        <v>2.0</v>
      </c>
      <c r="F1816" s="4">
        <v>1.0</v>
      </c>
      <c r="G1816" s="5" t="s">
        <v>5119</v>
      </c>
      <c r="H1816" s="4" t="s">
        <v>32</v>
      </c>
      <c r="I1816" s="6">
        <v>99000.0</v>
      </c>
      <c r="J1816" s="7">
        <v>44645.131944444445</v>
      </c>
      <c r="K1816" s="8">
        <v>44651.78611111111</v>
      </c>
      <c r="L1816" s="7">
        <v>44652.48472222222</v>
      </c>
      <c r="M1816" s="4"/>
      <c r="N1816" s="9" t="s">
        <v>33</v>
      </c>
      <c r="O1816" s="4">
        <v>0.0</v>
      </c>
      <c r="P1816" s="4" t="s">
        <v>40</v>
      </c>
      <c r="Q1816" s="10">
        <v>3.0</v>
      </c>
      <c r="R1816" s="11">
        <f>Enduser_Deliverytime-Order_Create_Time</f>
        <v>7.352777778</v>
      </c>
      <c r="S1816" s="11">
        <f>Enduser_Plan_Deliverytime-Order_Create_Time</f>
        <v>6.654166667</v>
      </c>
      <c r="T1816" s="11">
        <f>Enduser_Deliverytime-HubVN_Pickup_Time</f>
        <v>0.1222222222</v>
      </c>
      <c r="U1816" s="12">
        <f>HubVN_Receiving_Time-HubCN_Pickup_Time</f>
        <v>5.002083333</v>
      </c>
      <c r="V1816" s="12">
        <f>Plan_HubVN_Receiving_Time-Plan_HubCN_Pickup_Time</f>
        <v>3.000694444</v>
      </c>
      <c r="W1816" s="4" t="s">
        <v>679</v>
      </c>
      <c r="X1816" s="13" t="str">
        <f>IF(LEFT(Khu_Vực,4)="Quận","Quận","Huyện")</f>
        <v>Huyện</v>
      </c>
      <c r="Y1816" s="13" t="str">
        <f>IFS(Grossweight&lt;=1,"A",AND(1&lt;Grossweight,Grossweight&lt;=2),"B",AND(2&lt;Grossweight,Grossweight&lt;=3),"C",AND(3&lt;Grossweight,Grossweight&lt;=4),"D",Grossweight&gt;=4,"E")</f>
        <v>A</v>
      </c>
      <c r="Z181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25000</v>
      </c>
      <c r="AA181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81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10000</v>
      </c>
      <c r="AC1816" s="14">
        <f>IF(Carrier_2="ECLogistics",0.167,IF(Carrier_2="LogExpress",0.139,0.104))</f>
        <v>0.167</v>
      </c>
    </row>
    <row r="1817" ht="15.75" customHeight="1">
      <c r="A1817" s="15" t="s">
        <v>5120</v>
      </c>
      <c r="B1817" s="15" t="s">
        <v>1538</v>
      </c>
      <c r="C1817" s="15">
        <v>130045.0</v>
      </c>
      <c r="D1817" s="15" t="str">
        <f>HubVN_ID</f>
        <v>LECVNTL</v>
      </c>
      <c r="E1817" s="15">
        <v>5.0</v>
      </c>
      <c r="F1817" s="15">
        <v>3.7</v>
      </c>
      <c r="G1817" s="16" t="s">
        <v>4261</v>
      </c>
      <c r="H1817" s="15" t="s">
        <v>53</v>
      </c>
      <c r="I1817" s="17">
        <v>0.0</v>
      </c>
      <c r="J1817" s="18">
        <v>44648.893055555556</v>
      </c>
      <c r="K1817" s="19">
        <v>44653.41805555556</v>
      </c>
      <c r="L1817" s="18">
        <v>44654.46805555555</v>
      </c>
      <c r="M1817" s="15"/>
      <c r="N1817" s="21" t="s">
        <v>33</v>
      </c>
      <c r="O1817" s="15">
        <v>0.0</v>
      </c>
      <c r="P1817" s="15" t="s">
        <v>40</v>
      </c>
      <c r="Q1817" s="22">
        <v>3.0</v>
      </c>
      <c r="R1817" s="23">
        <f>Enduser_Deliverytime-Order_Create_Time</f>
        <v>5.575</v>
      </c>
      <c r="S1817" s="23">
        <f>Enduser_Plan_Deliverytime-Order_Create_Time</f>
        <v>4.525</v>
      </c>
      <c r="T1817" s="23">
        <f>Enduser_Deliverytime-HubVN_Pickup_Time</f>
        <v>0.1229166667</v>
      </c>
      <c r="U1817" s="24">
        <f>HubVN_Receiving_Time-HubCN_Pickup_Time</f>
        <v>4.005555556</v>
      </c>
      <c r="V1817" s="24">
        <f>Plan_HubVN_Receiving_Time-Plan_HubCN_Pickup_Time</f>
        <v>2.004861111</v>
      </c>
      <c r="W1817" s="15" t="s">
        <v>622</v>
      </c>
      <c r="X1817" s="25" t="str">
        <f>IF(LEFT(Khu_Vực,4)="Quận","Quận","Huyện")</f>
        <v>Huyện</v>
      </c>
      <c r="Y1817" s="25" t="str">
        <f>IFS(Grossweight&lt;=1,"A",AND(1&lt;Grossweight,Grossweight&lt;=2),"B",AND(2&lt;Grossweight,Grossweight&lt;=3),"C",AND(3&lt;Grossweight,Grossweight&lt;=4),"D",Grossweight&gt;=4,"E")</f>
        <v>D</v>
      </c>
      <c r="Z181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80000</v>
      </c>
      <c r="AA1817"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81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37000</v>
      </c>
      <c r="AC1817" s="26">
        <f>IF(Carrier_2="ECLogistics",0.167,IF(Carrier_2="LogExpress",0.139,0.104))</f>
        <v>0.167</v>
      </c>
    </row>
    <row r="1818" ht="15.75" customHeight="1">
      <c r="A1818" s="4" t="s">
        <v>5121</v>
      </c>
      <c r="B1818" s="4" t="s">
        <v>5122</v>
      </c>
      <c r="C1818" s="4">
        <v>130407.0</v>
      </c>
      <c r="D1818" s="4" t="str">
        <f>HubVN_ID</f>
        <v>LECVNHĐ</v>
      </c>
      <c r="E1818" s="4">
        <v>4.0</v>
      </c>
      <c r="F1818" s="4">
        <v>4.0</v>
      </c>
      <c r="G1818" s="5" t="s">
        <v>5123</v>
      </c>
      <c r="H1818" s="4" t="s">
        <v>32</v>
      </c>
      <c r="I1818" s="6">
        <v>354500.0</v>
      </c>
      <c r="J1818" s="7">
        <v>44647.71944444445</v>
      </c>
      <c r="K1818" s="8">
        <v>44653.41875</v>
      </c>
      <c r="L1818" s="7">
        <v>44654.45625</v>
      </c>
      <c r="M1818" s="4"/>
      <c r="N1818" s="9" t="s">
        <v>33</v>
      </c>
      <c r="O1818" s="4">
        <v>0.0</v>
      </c>
      <c r="P1818" s="4" t="s">
        <v>64</v>
      </c>
      <c r="Q1818" s="10">
        <v>2.0</v>
      </c>
      <c r="R1818" s="11">
        <f>Enduser_Deliverytime-Order_Create_Time</f>
        <v>6.736805556</v>
      </c>
      <c r="S1818" s="11">
        <f>Enduser_Plan_Deliverytime-Order_Create_Time</f>
        <v>5.699305556</v>
      </c>
      <c r="T1818" s="11">
        <f>Enduser_Deliverytime-HubVN_Pickup_Time</f>
        <v>0.08194444445</v>
      </c>
      <c r="U1818" s="12">
        <f>HubVN_Receiving_Time-HubCN_Pickup_Time</f>
        <v>4.000694444</v>
      </c>
      <c r="V1818" s="12">
        <f>Plan_HubVN_Receiving_Time-Plan_HubCN_Pickup_Time</f>
        <v>1.501388889</v>
      </c>
      <c r="W1818" s="4" t="s">
        <v>137</v>
      </c>
      <c r="X1818" s="13" t="str">
        <f>IF(LEFT(Khu_Vực,4)="Quận","Quận","Huyện")</f>
        <v>Quận</v>
      </c>
      <c r="Y1818" s="13" t="str">
        <f>IFS(Grossweight&lt;=1,"A",AND(1&lt;Grossweight,Grossweight&lt;=2),"B",AND(2&lt;Grossweight,Grossweight&lt;=3),"C",AND(3&lt;Grossweight,Grossweight&lt;=4),"D",Grossweight&gt;=4,"E")</f>
        <v>D</v>
      </c>
      <c r="Z181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70000</v>
      </c>
      <c r="AA181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81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40000</v>
      </c>
      <c r="AC1818" s="14">
        <f>IF(Carrier_2="ECLogistics",0.167,IF(Carrier_2="LogExpress",0.139,0.104))</f>
        <v>0.167</v>
      </c>
    </row>
    <row r="1819" ht="15.75" customHeight="1">
      <c r="A1819" s="15" t="s">
        <v>5124</v>
      </c>
      <c r="B1819" s="15" t="s">
        <v>5125</v>
      </c>
      <c r="C1819" s="15">
        <v>130447.0</v>
      </c>
      <c r="D1819" s="15" t="str">
        <f>HubVN_ID</f>
        <v>LECVNHĐ</v>
      </c>
      <c r="E1819" s="15">
        <v>3.0</v>
      </c>
      <c r="F1819" s="15">
        <v>1.6</v>
      </c>
      <c r="G1819" s="16" t="s">
        <v>5126</v>
      </c>
      <c r="H1819" s="15" t="s">
        <v>32</v>
      </c>
      <c r="I1819" s="17">
        <v>37800.0</v>
      </c>
      <c r="J1819" s="18">
        <v>44647.373611111114</v>
      </c>
      <c r="K1819" s="19">
        <v>44652.41736111111</v>
      </c>
      <c r="L1819" s="18">
        <v>44652.7125</v>
      </c>
      <c r="M1819" s="15"/>
      <c r="N1819" s="21" t="s">
        <v>33</v>
      </c>
      <c r="O1819" s="15">
        <v>0.0</v>
      </c>
      <c r="P1819" s="15" t="s">
        <v>64</v>
      </c>
      <c r="Q1819" s="22">
        <v>3.0</v>
      </c>
      <c r="R1819" s="23">
        <f>Enduser_Deliverytime-Order_Create_Time</f>
        <v>5.338888889</v>
      </c>
      <c r="S1819" s="23">
        <f>Enduser_Plan_Deliverytime-Order_Create_Time</f>
        <v>5.04375</v>
      </c>
      <c r="T1819" s="23">
        <f>Enduser_Deliverytime-HubVN_Pickup_Time</f>
        <v>0.1604166667</v>
      </c>
      <c r="U1819" s="24">
        <f>HubVN_Receiving_Time-HubCN_Pickup_Time</f>
        <v>3.005555556</v>
      </c>
      <c r="V1819" s="24">
        <f>Plan_HubVN_Receiving_Time-Plan_HubCN_Pickup_Time</f>
        <v>2.004166667</v>
      </c>
      <c r="W1819" s="15" t="s">
        <v>45</v>
      </c>
      <c r="X1819" s="25" t="str">
        <f>IF(LEFT(Khu_Vực,4)="Quận","Quận","Huyện")</f>
        <v>Quận</v>
      </c>
      <c r="Y1819" s="25" t="str">
        <f>IFS(Grossweight&lt;=1,"A",AND(1&lt;Grossweight,Grossweight&lt;=2),"B",AND(2&lt;Grossweight,Grossweight&lt;=3),"C",AND(3&lt;Grossweight,Grossweight&lt;=4),"D",Grossweight&gt;=4,"E")</f>
        <v>B</v>
      </c>
      <c r="Z181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17600</v>
      </c>
      <c r="AA1819"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81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17600</v>
      </c>
      <c r="AC1819" s="26">
        <f>IF(Carrier_2="ECLogistics",0.167,IF(Carrier_2="LogExpress",0.139,0.104))</f>
        <v>0.104</v>
      </c>
    </row>
    <row r="1820" ht="15.75" customHeight="1">
      <c r="A1820" s="4" t="s">
        <v>5127</v>
      </c>
      <c r="B1820" s="4" t="s">
        <v>5128</v>
      </c>
      <c r="C1820" s="4">
        <v>130421.0</v>
      </c>
      <c r="D1820" s="4" t="str">
        <f>HubVN_ID</f>
        <v>LECVNTL</v>
      </c>
      <c r="E1820" s="4">
        <v>4.0</v>
      </c>
      <c r="F1820" s="4">
        <v>1.5</v>
      </c>
      <c r="G1820" s="5" t="s">
        <v>5129</v>
      </c>
      <c r="H1820" s="4" t="s">
        <v>32</v>
      </c>
      <c r="I1820" s="6">
        <v>94062.0</v>
      </c>
      <c r="J1820" s="7">
        <v>44647.194444444445</v>
      </c>
      <c r="K1820" s="8">
        <v>44653.649305555555</v>
      </c>
      <c r="L1820" s="7">
        <v>44654.82916666667</v>
      </c>
      <c r="M1820" s="4"/>
      <c r="N1820" s="9" t="s">
        <v>33</v>
      </c>
      <c r="O1820" s="4">
        <v>0.0</v>
      </c>
      <c r="P1820" s="4" t="s">
        <v>34</v>
      </c>
      <c r="Q1820" s="10">
        <v>1.0</v>
      </c>
      <c r="R1820" s="11">
        <f>Enduser_Deliverytime-Order_Create_Time</f>
        <v>7.634722222</v>
      </c>
      <c r="S1820" s="11">
        <f>Enduser_Plan_Deliverytime-Order_Create_Time</f>
        <v>6.454861111</v>
      </c>
      <c r="T1820" s="11">
        <f>Enduser_Deliverytime-HubVN_Pickup_Time</f>
        <v>0.1618055556</v>
      </c>
      <c r="U1820" s="12">
        <f>HubVN_Receiving_Time-HubCN_Pickup_Time</f>
        <v>3.504166667</v>
      </c>
      <c r="V1820" s="12">
        <f>Plan_HubVN_Receiving_Time-Plan_HubCN_Pickup_Time</f>
        <v>2.005555556</v>
      </c>
      <c r="W1820" s="4" t="s">
        <v>49</v>
      </c>
      <c r="X1820" s="13" t="str">
        <f>IF(LEFT(Khu_Vực,4)="Quận","Quận","Huyện")</f>
        <v>Quận</v>
      </c>
      <c r="Y1820" s="13" t="str">
        <f>IFS(Grossweight&lt;=1,"A",AND(1&lt;Grossweight,Grossweight&lt;=2),"B",AND(2&lt;Grossweight,Grossweight&lt;=3),"C",AND(3&lt;Grossweight,Grossweight&lt;=4),"D",Grossweight&gt;=4,"E")</f>
        <v>B</v>
      </c>
      <c r="Z182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15000</v>
      </c>
      <c r="AA1820"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82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16500</v>
      </c>
      <c r="AC1820" s="14">
        <f>IF(Carrier_2="ECLogistics",0.167,IF(Carrier_2="LogExpress",0.139,0.104))</f>
        <v>0.104</v>
      </c>
    </row>
    <row r="1821" ht="15.75" customHeight="1">
      <c r="A1821" s="15" t="s">
        <v>5130</v>
      </c>
      <c r="B1821" s="15" t="s">
        <v>5131</v>
      </c>
      <c r="C1821" s="15">
        <v>130044.0</v>
      </c>
      <c r="D1821" s="15" t="str">
        <f>HubVN_ID</f>
        <v>LECVNLB</v>
      </c>
      <c r="E1821" s="15">
        <v>1.0</v>
      </c>
      <c r="F1821" s="15">
        <v>1.1</v>
      </c>
      <c r="G1821" s="16" t="s">
        <v>5132</v>
      </c>
      <c r="H1821" s="15" t="s">
        <v>32</v>
      </c>
      <c r="I1821" s="17">
        <v>76000.0</v>
      </c>
      <c r="J1821" s="18">
        <v>44647.33125</v>
      </c>
      <c r="K1821" s="19">
        <v>44652.43125</v>
      </c>
      <c r="L1821" s="18">
        <v>44652.65138888889</v>
      </c>
      <c r="M1821" s="15"/>
      <c r="N1821" s="21" t="s">
        <v>33</v>
      </c>
      <c r="O1821" s="15">
        <v>0.0</v>
      </c>
      <c r="P1821" s="15" t="s">
        <v>40</v>
      </c>
      <c r="Q1821" s="22">
        <v>3.0</v>
      </c>
      <c r="R1821" s="23">
        <f>Enduser_Deliverytime-Order_Create_Time</f>
        <v>5.320138889</v>
      </c>
      <c r="S1821" s="23">
        <f>Enduser_Plan_Deliverytime-Order_Create_Time</f>
        <v>5.1</v>
      </c>
      <c r="T1821" s="23">
        <f>Enduser_Deliverytime-HubVN_Pickup_Time</f>
        <v>0.09166666667</v>
      </c>
      <c r="U1821" s="24">
        <f>HubVN_Receiving_Time-HubCN_Pickup_Time</f>
        <v>2.504166667</v>
      </c>
      <c r="V1821" s="24">
        <f>Plan_HubVN_Receiving_Time-Plan_HubCN_Pickup_Time</f>
        <v>2.002777778</v>
      </c>
      <c r="W1821" s="15" t="s">
        <v>57</v>
      </c>
      <c r="X1821" s="25" t="str">
        <f>IF(LEFT(Khu_Vực,4)="Quận","Quận","Huyện")</f>
        <v>Quận</v>
      </c>
      <c r="Y1821" s="25" t="str">
        <f>IFS(Grossweight&lt;=1,"A",AND(1&lt;Grossweight,Grossweight&lt;=2),"B",AND(2&lt;Grossweight,Grossweight&lt;=3),"C",AND(3&lt;Grossweight,Grossweight&lt;=4),"D",Grossweight&gt;=4,"E")</f>
        <v>B</v>
      </c>
      <c r="Z182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22000</v>
      </c>
      <c r="AA1821"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82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12100</v>
      </c>
      <c r="AC1821" s="26">
        <f>IF(Carrier_2="ECLogistics",0.167,IF(Carrier_2="LogExpress",0.139,0.104))</f>
        <v>0.104</v>
      </c>
    </row>
    <row r="1822" ht="15.75" customHeight="1">
      <c r="A1822" s="4" t="s">
        <v>5133</v>
      </c>
      <c r="B1822" s="4" t="s">
        <v>1255</v>
      </c>
      <c r="C1822" s="4">
        <v>130327.0</v>
      </c>
      <c r="D1822" s="4" t="str">
        <f>HubVN_ID</f>
        <v>LECVNLB</v>
      </c>
      <c r="E1822" s="4">
        <v>5.0</v>
      </c>
      <c r="F1822" s="4">
        <v>1.2</v>
      </c>
      <c r="G1822" s="5" t="s">
        <v>5134</v>
      </c>
      <c r="H1822" s="4" t="s">
        <v>32</v>
      </c>
      <c r="I1822" s="6">
        <v>27500.0</v>
      </c>
      <c r="J1822" s="7">
        <v>44649.16736111111</v>
      </c>
      <c r="K1822" s="8">
        <v>44653.683333333334</v>
      </c>
      <c r="L1822" s="7">
        <v>44654.425</v>
      </c>
      <c r="M1822" s="4"/>
      <c r="N1822" s="9" t="s">
        <v>33</v>
      </c>
      <c r="O1822" s="4">
        <v>0.0</v>
      </c>
      <c r="P1822" s="4" t="s">
        <v>64</v>
      </c>
      <c r="Q1822" s="10">
        <v>3.0</v>
      </c>
      <c r="R1822" s="11">
        <f>Enduser_Deliverytime-Order_Create_Time</f>
        <v>5.257638889</v>
      </c>
      <c r="S1822" s="11">
        <f>Enduser_Plan_Deliverytime-Order_Create_Time</f>
        <v>4.515972222</v>
      </c>
      <c r="T1822" s="11">
        <f>Enduser_Deliverytime-HubVN_Pickup_Time</f>
        <v>0.04097222222</v>
      </c>
      <c r="U1822" s="12">
        <f>HubVN_Receiving_Time-HubCN_Pickup_Time</f>
        <v>4.005555556</v>
      </c>
      <c r="V1822" s="12">
        <f>Plan_HubVN_Receiving_Time-Plan_HubCN_Pickup_Time</f>
        <v>2.002777778</v>
      </c>
      <c r="W1822" s="4" t="s">
        <v>124</v>
      </c>
      <c r="X1822" s="13" t="str">
        <f>IF(LEFT(Khu_Vực,4)="Quận","Quận","Huyện")</f>
        <v>Quận</v>
      </c>
      <c r="Y1822" s="13" t="str">
        <f>IFS(Grossweight&lt;=1,"A",AND(1&lt;Grossweight,Grossweight&lt;=2),"B",AND(2&lt;Grossweight,Grossweight&lt;=3),"C",AND(3&lt;Grossweight,Grossweight&lt;=4),"D",Grossweight&gt;=4,"E")</f>
        <v>B</v>
      </c>
      <c r="Z182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13200</v>
      </c>
      <c r="AA1822"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82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13200</v>
      </c>
      <c r="AC1822" s="14">
        <f>IF(Carrier_2="ECLogistics",0.167,IF(Carrier_2="LogExpress",0.139,0.104))</f>
        <v>0.104</v>
      </c>
    </row>
    <row r="1823" ht="15.75" customHeight="1">
      <c r="A1823" s="15" t="s">
        <v>5135</v>
      </c>
      <c r="B1823" s="15" t="s">
        <v>474</v>
      </c>
      <c r="C1823" s="15">
        <v>130164.0</v>
      </c>
      <c r="D1823" s="15" t="str">
        <f>HubVN_ID</f>
        <v>LECVNHĐ</v>
      </c>
      <c r="E1823" s="15">
        <v>1.0</v>
      </c>
      <c r="F1823" s="15">
        <v>1.5</v>
      </c>
      <c r="G1823" s="16" t="s">
        <v>5136</v>
      </c>
      <c r="H1823" s="15" t="s">
        <v>32</v>
      </c>
      <c r="I1823" s="17">
        <v>2900.0</v>
      </c>
      <c r="J1823" s="18">
        <v>44650.76597222222</v>
      </c>
      <c r="K1823" s="19">
        <v>44655.438888888886</v>
      </c>
      <c r="L1823" s="18">
        <v>44655.729166666664</v>
      </c>
      <c r="M1823" s="15"/>
      <c r="N1823" s="21" t="s">
        <v>33</v>
      </c>
      <c r="O1823" s="15">
        <v>0.0</v>
      </c>
      <c r="P1823" s="15" t="s">
        <v>34</v>
      </c>
      <c r="Q1823" s="22">
        <v>3.0</v>
      </c>
      <c r="R1823" s="23">
        <f>Enduser_Deliverytime-Order_Create_Time</f>
        <v>4.963194444</v>
      </c>
      <c r="S1823" s="23">
        <f>Enduser_Plan_Deliverytime-Order_Create_Time</f>
        <v>4.672916667</v>
      </c>
      <c r="T1823" s="23">
        <f>Enduser_Deliverytime-HubVN_Pickup_Time</f>
        <v>0.07916666666</v>
      </c>
      <c r="U1823" s="24">
        <f>HubVN_Receiving_Time-HubCN_Pickup_Time</f>
        <v>2.502083333</v>
      </c>
      <c r="V1823" s="24">
        <f>Plan_HubVN_Receiving_Time-Plan_HubCN_Pickup_Time</f>
        <v>2.005555556</v>
      </c>
      <c r="W1823" s="15" t="s">
        <v>45</v>
      </c>
      <c r="X1823" s="25" t="str">
        <f>IF(LEFT(Khu_Vực,4)="Quận","Quận","Huyện")</f>
        <v>Quận</v>
      </c>
      <c r="Y1823" s="25" t="str">
        <f>IFS(Grossweight&lt;=1,"A",AND(1&lt;Grossweight,Grossweight&lt;=2),"B",AND(2&lt;Grossweight,Grossweight&lt;=3),"C",AND(3&lt;Grossweight,Grossweight&lt;=4),"D",Grossweight&gt;=4,"E")</f>
        <v>B</v>
      </c>
      <c r="Z182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15000</v>
      </c>
      <c r="AA1823"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82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16500</v>
      </c>
      <c r="AC1823" s="26">
        <f>IF(Carrier_2="ECLogistics",0.167,IF(Carrier_2="LogExpress",0.139,0.104))</f>
        <v>0.104</v>
      </c>
    </row>
    <row r="1824" ht="15.75" customHeight="1">
      <c r="A1824" s="4" t="s">
        <v>5137</v>
      </c>
      <c r="B1824" s="4" t="s">
        <v>5138</v>
      </c>
      <c r="C1824" s="4">
        <v>130399.0</v>
      </c>
      <c r="D1824" s="4" t="str">
        <f>HubVN_ID</f>
        <v>LECVNLB</v>
      </c>
      <c r="E1824" s="4">
        <v>5.0</v>
      </c>
      <c r="F1824" s="4">
        <v>0.1</v>
      </c>
      <c r="G1824" s="5" t="s">
        <v>5139</v>
      </c>
      <c r="H1824" s="4" t="s">
        <v>32</v>
      </c>
      <c r="I1824" s="6">
        <v>198494.0</v>
      </c>
      <c r="J1824" s="7">
        <v>44648.7125</v>
      </c>
      <c r="K1824" s="8">
        <v>44653.65902777778</v>
      </c>
      <c r="L1824" s="7">
        <v>44654.739583333336</v>
      </c>
      <c r="M1824" s="4"/>
      <c r="N1824" s="9" t="s">
        <v>33</v>
      </c>
      <c r="O1824" s="4">
        <v>0.0</v>
      </c>
      <c r="P1824" s="4" t="s">
        <v>34</v>
      </c>
      <c r="Q1824" s="10">
        <v>2.0</v>
      </c>
      <c r="R1824" s="11">
        <f>Enduser_Deliverytime-Order_Create_Time</f>
        <v>6.027083333</v>
      </c>
      <c r="S1824" s="11">
        <f>Enduser_Plan_Deliverytime-Order_Create_Time</f>
        <v>4.946527778</v>
      </c>
      <c r="T1824" s="11">
        <f>Enduser_Deliverytime-HubVN_Pickup_Time</f>
        <v>0.07708333334</v>
      </c>
      <c r="U1824" s="12">
        <f>HubVN_Receiving_Time-HubCN_Pickup_Time</f>
        <v>3.502777778</v>
      </c>
      <c r="V1824" s="12">
        <f>Plan_HubVN_Receiving_Time-Plan_HubCN_Pickup_Time</f>
        <v>1.501388889</v>
      </c>
      <c r="W1824" s="4" t="s">
        <v>93</v>
      </c>
      <c r="X1824" s="13" t="str">
        <f>IF(LEFT(Khu_Vực,4)="Quận","Quận","Huyện")</f>
        <v>Quận</v>
      </c>
      <c r="Y1824" s="13" t="str">
        <f>IFS(Grossweight&lt;=1,"A",AND(1&lt;Grossweight,Grossweight&lt;=2),"B",AND(2&lt;Grossweight,Grossweight&lt;=3),"C",AND(3&lt;Grossweight,Grossweight&lt;=4),"D",Grossweight&gt;=4,"E")</f>
        <v>A</v>
      </c>
      <c r="Z182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800</v>
      </c>
      <c r="AA1824"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82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v>
      </c>
      <c r="AC1824" s="14">
        <f>IF(Carrier_2="ECLogistics",0.167,IF(Carrier_2="LogExpress",0.139,0.104))</f>
        <v>0.139</v>
      </c>
    </row>
    <row r="1825" ht="15.75" customHeight="1">
      <c r="A1825" s="15" t="s">
        <v>5140</v>
      </c>
      <c r="B1825" s="15" t="s">
        <v>5141</v>
      </c>
      <c r="C1825" s="15">
        <v>130407.0</v>
      </c>
      <c r="D1825" s="15" t="str">
        <f>HubVN_ID</f>
        <v>LECVNTL</v>
      </c>
      <c r="E1825" s="15">
        <v>1.0</v>
      </c>
      <c r="F1825" s="15">
        <v>2.7</v>
      </c>
      <c r="G1825" s="16" t="s">
        <v>5142</v>
      </c>
      <c r="H1825" s="15" t="s">
        <v>32</v>
      </c>
      <c r="I1825" s="17">
        <v>136000.0</v>
      </c>
      <c r="J1825" s="18">
        <v>44648.70277777778</v>
      </c>
      <c r="K1825" s="19">
        <v>44654.70694444444</v>
      </c>
      <c r="L1825" s="18">
        <v>44654.75833333333</v>
      </c>
      <c r="M1825" s="15"/>
      <c r="N1825" s="21" t="s">
        <v>33</v>
      </c>
      <c r="O1825" s="15">
        <v>0.0</v>
      </c>
      <c r="P1825" s="15" t="s">
        <v>40</v>
      </c>
      <c r="Q1825" s="22">
        <v>2.0</v>
      </c>
      <c r="R1825" s="23">
        <f>Enduser_Deliverytime-Order_Create_Time</f>
        <v>6.055555556</v>
      </c>
      <c r="S1825" s="23">
        <f>Enduser_Plan_Deliverytime-Order_Create_Time</f>
        <v>6.004166667</v>
      </c>
      <c r="T1825" s="23">
        <f>Enduser_Deliverytime-HubVN_Pickup_Time</f>
        <v>0.1465277778</v>
      </c>
      <c r="U1825" s="24">
        <f>HubVN_Receiving_Time-HubCN_Pickup_Time</f>
        <v>3.502083333</v>
      </c>
      <c r="V1825" s="24">
        <f>Plan_HubVN_Receiving_Time-Plan_HubCN_Pickup_Time</f>
        <v>2.002777778</v>
      </c>
      <c r="W1825" s="15" t="s">
        <v>622</v>
      </c>
      <c r="X1825" s="25" t="str">
        <f>IF(LEFT(Khu_Vực,4)="Quận","Quận","Huyện")</f>
        <v>Huyện</v>
      </c>
      <c r="Y1825" s="25" t="str">
        <f>IFS(Grossweight&lt;=1,"A",AND(1&lt;Grossweight,Grossweight&lt;=2),"B",AND(2&lt;Grossweight,Grossweight&lt;=3),"C",AND(3&lt;Grossweight,Grossweight&lt;=4),"D",Grossweight&gt;=4,"E")</f>
        <v>C</v>
      </c>
      <c r="Z182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67500</v>
      </c>
      <c r="AA182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82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27000</v>
      </c>
      <c r="AC1825" s="26">
        <f>IF(Carrier_2="ECLogistics",0.167,IF(Carrier_2="LogExpress",0.139,0.104))</f>
        <v>0.167</v>
      </c>
    </row>
    <row r="1826" ht="15.75" customHeight="1">
      <c r="A1826" s="4" t="s">
        <v>5143</v>
      </c>
      <c r="B1826" s="4" t="s">
        <v>5144</v>
      </c>
      <c r="C1826" s="4">
        <v>130164.0</v>
      </c>
      <c r="D1826" s="4" t="str">
        <f>HubVN_ID</f>
        <v>LECVNTL</v>
      </c>
      <c r="E1826" s="4">
        <v>3.0</v>
      </c>
      <c r="F1826" s="4">
        <v>1.0</v>
      </c>
      <c r="G1826" s="5" t="s">
        <v>5145</v>
      </c>
      <c r="H1826" s="4" t="s">
        <v>32</v>
      </c>
      <c r="I1826" s="6">
        <v>87500.0</v>
      </c>
      <c r="J1826" s="7">
        <v>44645.84583333333</v>
      </c>
      <c r="K1826" s="8">
        <v>44652.45347222222</v>
      </c>
      <c r="L1826" s="7">
        <v>44652.84375</v>
      </c>
      <c r="M1826" s="4"/>
      <c r="N1826" s="9" t="s">
        <v>33</v>
      </c>
      <c r="O1826" s="4">
        <v>0.0</v>
      </c>
      <c r="P1826" s="4" t="s">
        <v>34</v>
      </c>
      <c r="Q1826" s="10">
        <v>2.0</v>
      </c>
      <c r="R1826" s="11">
        <f>Enduser_Deliverytime-Order_Create_Time</f>
        <v>6.997916667</v>
      </c>
      <c r="S1826" s="11">
        <f>Enduser_Plan_Deliverytime-Order_Create_Time</f>
        <v>6.607638889</v>
      </c>
      <c r="T1826" s="11">
        <f>Enduser_Deliverytime-HubVN_Pickup_Time</f>
        <v>0.24375</v>
      </c>
      <c r="U1826" s="12">
        <f>HubVN_Receiving_Time-HubCN_Pickup_Time</f>
        <v>2.502777778</v>
      </c>
      <c r="V1826" s="12">
        <f>Plan_HubVN_Receiving_Time-Plan_HubCN_Pickup_Time</f>
        <v>1.50625</v>
      </c>
      <c r="W1826" s="4" t="s">
        <v>622</v>
      </c>
      <c r="X1826" s="13" t="str">
        <f>IF(LEFT(Khu_Vực,4)="Quận","Quận","Huyện")</f>
        <v>Huyện</v>
      </c>
      <c r="Y1826" s="13" t="str">
        <f>IFS(Grossweight&lt;=1,"A",AND(1&lt;Grossweight,Grossweight&lt;=2),"B",AND(2&lt;Grossweight,Grossweight&lt;=3),"C",AND(3&lt;Grossweight,Grossweight&lt;=4),"D",Grossweight&gt;=4,"E")</f>
        <v>A</v>
      </c>
      <c r="Z182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10000</v>
      </c>
      <c r="AA182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82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10000</v>
      </c>
      <c r="AC1826" s="14">
        <f>IF(Carrier_2="ECLogistics",0.167,IF(Carrier_2="LogExpress",0.139,0.104))</f>
        <v>0.167</v>
      </c>
    </row>
    <row r="1827" ht="15.75" customHeight="1">
      <c r="A1827" s="15" t="s">
        <v>5146</v>
      </c>
      <c r="B1827" s="15" t="s">
        <v>1514</v>
      </c>
      <c r="C1827" s="15">
        <v>130399.0</v>
      </c>
      <c r="D1827" s="15" t="str">
        <f>HubVN_ID</f>
        <v>LECVNHĐ</v>
      </c>
      <c r="E1827" s="15">
        <v>5.0</v>
      </c>
      <c r="F1827" s="15">
        <v>1.4</v>
      </c>
      <c r="G1827" s="16" t="s">
        <v>5147</v>
      </c>
      <c r="H1827" s="15" t="s">
        <v>53</v>
      </c>
      <c r="I1827" s="17">
        <v>0.0</v>
      </c>
      <c r="J1827" s="18">
        <v>44647.71944444445</v>
      </c>
      <c r="K1827" s="19">
        <v>44653.70763888889</v>
      </c>
      <c r="L1827" s="18">
        <v>44654.586805555555</v>
      </c>
      <c r="M1827" s="15"/>
      <c r="N1827" s="21" t="s">
        <v>33</v>
      </c>
      <c r="O1827" s="15">
        <v>0.0</v>
      </c>
      <c r="P1827" s="15" t="s">
        <v>34</v>
      </c>
      <c r="Q1827" s="22">
        <v>2.0</v>
      </c>
      <c r="R1827" s="23">
        <f>Enduser_Deliverytime-Order_Create_Time</f>
        <v>6.867361111</v>
      </c>
      <c r="S1827" s="23">
        <f>Enduser_Plan_Deliverytime-Order_Create_Time</f>
        <v>5.988194444</v>
      </c>
      <c r="T1827" s="23">
        <f>Enduser_Deliverytime-HubVN_Pickup_Time</f>
        <v>0.2027777778</v>
      </c>
      <c r="U1827" s="24">
        <f>HubVN_Receiving_Time-HubCN_Pickup_Time</f>
        <v>4.000694444</v>
      </c>
      <c r="V1827" s="24">
        <f>Plan_HubVN_Receiving_Time-Plan_HubCN_Pickup_Time</f>
        <v>1.503472222</v>
      </c>
      <c r="W1827" s="15" t="s">
        <v>45</v>
      </c>
      <c r="X1827" s="25" t="str">
        <f>IF(LEFT(Khu_Vực,4)="Quận","Quận","Huyện")</f>
        <v>Quận</v>
      </c>
      <c r="Y1827" s="25" t="str">
        <f>IFS(Grossweight&lt;=1,"A",AND(1&lt;Grossweight,Grossweight&lt;=2),"B",AND(2&lt;Grossweight,Grossweight&lt;=3),"C",AND(3&lt;Grossweight,Grossweight&lt;=4),"D",Grossweight&gt;=4,"E")</f>
        <v>B</v>
      </c>
      <c r="Z182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14000</v>
      </c>
      <c r="AA1827"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82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15400</v>
      </c>
      <c r="AC1827" s="26">
        <f>IF(Carrier_2="ECLogistics",0.167,IF(Carrier_2="LogExpress",0.139,0.104))</f>
        <v>0.104</v>
      </c>
    </row>
    <row r="1828" ht="15.75" customHeight="1">
      <c r="A1828" s="4" t="s">
        <v>5148</v>
      </c>
      <c r="B1828" s="4" t="s">
        <v>5149</v>
      </c>
      <c r="C1828" s="4">
        <v>130042.0</v>
      </c>
      <c r="D1828" s="4" t="str">
        <f>HubVN_ID</f>
        <v>LECVNLB</v>
      </c>
      <c r="E1828" s="4">
        <v>1.0</v>
      </c>
      <c r="F1828" s="4">
        <v>1.2</v>
      </c>
      <c r="G1828" s="5" t="s">
        <v>5150</v>
      </c>
      <c r="H1828" s="4" t="s">
        <v>32</v>
      </c>
      <c r="I1828" s="6">
        <v>37500.0</v>
      </c>
      <c r="J1828" s="7">
        <v>44648.393055555556</v>
      </c>
      <c r="K1828" s="8">
        <v>44653.68472222222</v>
      </c>
      <c r="L1828" s="7">
        <v>44654.42986111111</v>
      </c>
      <c r="M1828" s="4"/>
      <c r="N1828" s="9" t="s">
        <v>33</v>
      </c>
      <c r="O1828" s="4">
        <v>0.0</v>
      </c>
      <c r="P1828" s="4" t="s">
        <v>64</v>
      </c>
      <c r="Q1828" s="10">
        <v>3.0</v>
      </c>
      <c r="R1828" s="11">
        <f>Enduser_Deliverytime-Order_Create_Time</f>
        <v>6.036805556</v>
      </c>
      <c r="S1828" s="11">
        <f>Enduser_Plan_Deliverytime-Order_Create_Time</f>
        <v>5.291666667</v>
      </c>
      <c r="T1828" s="11">
        <f>Enduser_Deliverytime-HubVN_Pickup_Time</f>
        <v>0.08263888889</v>
      </c>
      <c r="U1828" s="12">
        <f>HubVN_Receiving_Time-HubCN_Pickup_Time</f>
        <v>4.000694444</v>
      </c>
      <c r="V1828" s="12">
        <f>Plan_HubVN_Receiving_Time-Plan_HubCN_Pickup_Time</f>
        <v>3.001388889</v>
      </c>
      <c r="W1828" s="4" t="s">
        <v>124</v>
      </c>
      <c r="X1828" s="13" t="str">
        <f>IF(LEFT(Khu_Vực,4)="Quận","Quận","Huyện")</f>
        <v>Quận</v>
      </c>
      <c r="Y1828" s="13" t="str">
        <f>IFS(Grossweight&lt;=1,"A",AND(1&lt;Grossweight,Grossweight&lt;=2),"B",AND(2&lt;Grossweight,Grossweight&lt;=3),"C",AND(3&lt;Grossweight,Grossweight&lt;=4),"D",Grossweight&gt;=4,"E")</f>
        <v>B</v>
      </c>
      <c r="Z182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13200</v>
      </c>
      <c r="AA1828"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82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13200</v>
      </c>
      <c r="AC1828" s="14">
        <f>IF(Carrier_2="ECLogistics",0.167,IF(Carrier_2="LogExpress",0.139,0.104))</f>
        <v>0.104</v>
      </c>
    </row>
    <row r="1829" ht="15.75" customHeight="1">
      <c r="A1829" s="15" t="s">
        <v>5151</v>
      </c>
      <c r="B1829" s="15" t="s">
        <v>1069</v>
      </c>
      <c r="C1829" s="15">
        <v>130202.0</v>
      </c>
      <c r="D1829" s="15" t="str">
        <f>HubVN_ID</f>
        <v>LECVNLB</v>
      </c>
      <c r="E1829" s="15">
        <v>4.0</v>
      </c>
      <c r="F1829" s="15">
        <v>1.1</v>
      </c>
      <c r="G1829" s="16" t="s">
        <v>5152</v>
      </c>
      <c r="H1829" s="15" t="s">
        <v>32</v>
      </c>
      <c r="I1829" s="17">
        <v>131000.0</v>
      </c>
      <c r="J1829" s="18">
        <v>44649.1625</v>
      </c>
      <c r="K1829" s="19">
        <v>44653.71527777778</v>
      </c>
      <c r="L1829" s="18">
        <v>44654.489583333336</v>
      </c>
      <c r="M1829" s="15"/>
      <c r="N1829" s="21" t="s">
        <v>33</v>
      </c>
      <c r="O1829" s="15">
        <v>0.0</v>
      </c>
      <c r="P1829" s="15" t="s">
        <v>40</v>
      </c>
      <c r="Q1829" s="22">
        <v>3.0</v>
      </c>
      <c r="R1829" s="23">
        <f>Enduser_Deliverytime-Order_Create_Time</f>
        <v>5.327083333</v>
      </c>
      <c r="S1829" s="23">
        <f>Enduser_Plan_Deliverytime-Order_Create_Time</f>
        <v>4.552777778</v>
      </c>
      <c r="T1829" s="23">
        <f>Enduser_Deliverytime-HubVN_Pickup_Time</f>
        <v>0.1034722222</v>
      </c>
      <c r="U1829" s="24">
        <f>HubVN_Receiving_Time-HubCN_Pickup_Time</f>
        <v>4.00625</v>
      </c>
      <c r="V1829" s="24">
        <f>Plan_HubVN_Receiving_Time-Plan_HubCN_Pickup_Time</f>
        <v>1.501388889</v>
      </c>
      <c r="W1829" s="15" t="s">
        <v>787</v>
      </c>
      <c r="X1829" s="25" t="str">
        <f>IF(LEFT(Khu_Vực,4)="Quận","Quận","Huyện")</f>
        <v>Huyện</v>
      </c>
      <c r="Y1829" s="25" t="str">
        <f>IFS(Grossweight&lt;=1,"A",AND(1&lt;Grossweight,Grossweight&lt;=2),"B",AND(2&lt;Grossweight,Grossweight&lt;=3),"C",AND(3&lt;Grossweight,Grossweight&lt;=4),"D",Grossweight&gt;=4,"E")</f>
        <v>B</v>
      </c>
      <c r="Z182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27500</v>
      </c>
      <c r="AA182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82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11000</v>
      </c>
      <c r="AC1829" s="26">
        <f>IF(Carrier_2="ECLogistics",0.167,IF(Carrier_2="LogExpress",0.139,0.104))</f>
        <v>0.167</v>
      </c>
    </row>
    <row r="1830" ht="15.75" customHeight="1">
      <c r="A1830" s="4" t="s">
        <v>5153</v>
      </c>
      <c r="B1830" s="4" t="s">
        <v>5154</v>
      </c>
      <c r="C1830" s="4">
        <v>130417.0</v>
      </c>
      <c r="D1830" s="4" t="str">
        <f>HubVN_ID</f>
        <v>LECVNTL</v>
      </c>
      <c r="E1830" s="4">
        <v>1.0</v>
      </c>
      <c r="F1830" s="4">
        <v>2.5</v>
      </c>
      <c r="G1830" s="5" t="s">
        <v>5155</v>
      </c>
      <c r="H1830" s="4" t="s">
        <v>53</v>
      </c>
      <c r="I1830" s="6">
        <v>0.0</v>
      </c>
      <c r="J1830" s="7">
        <v>44649.166666666664</v>
      </c>
      <c r="K1830" s="8">
        <v>44653.63125</v>
      </c>
      <c r="L1830" s="7">
        <v>44654.4875</v>
      </c>
      <c r="M1830" s="4"/>
      <c r="N1830" s="9" t="s">
        <v>33</v>
      </c>
      <c r="O1830" s="4">
        <v>0.0</v>
      </c>
      <c r="P1830" s="4" t="s">
        <v>40</v>
      </c>
      <c r="Q1830" s="10">
        <v>3.0</v>
      </c>
      <c r="R1830" s="11">
        <f>Enduser_Deliverytime-Order_Create_Time</f>
        <v>5.320833333</v>
      </c>
      <c r="S1830" s="11">
        <f>Enduser_Plan_Deliverytime-Order_Create_Time</f>
        <v>4.464583333</v>
      </c>
      <c r="T1830" s="11">
        <f>Enduser_Deliverytime-HubVN_Pickup_Time</f>
        <v>0.1</v>
      </c>
      <c r="U1830" s="12">
        <f>HubVN_Receiving_Time-HubCN_Pickup_Time</f>
        <v>4.003472222</v>
      </c>
      <c r="V1830" s="12">
        <f>Plan_HubVN_Receiving_Time-Plan_HubCN_Pickup_Time</f>
        <v>3.002777778</v>
      </c>
      <c r="W1830" s="4" t="s">
        <v>41</v>
      </c>
      <c r="X1830" s="13" t="str">
        <f>IF(LEFT(Khu_Vực,4)="Quận","Quận","Huyện")</f>
        <v>Huyện</v>
      </c>
      <c r="Y1830" s="13" t="str">
        <f>IFS(Grossweight&lt;=1,"A",AND(1&lt;Grossweight,Grossweight&lt;=2),"B",AND(2&lt;Grossweight,Grossweight&lt;=3),"C",AND(3&lt;Grossweight,Grossweight&lt;=4),"D",Grossweight&gt;=4,"E")</f>
        <v>C</v>
      </c>
      <c r="Z183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62500</v>
      </c>
      <c r="AA183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83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25000</v>
      </c>
      <c r="AC1830" s="14">
        <f>IF(Carrier_2="ECLogistics",0.167,IF(Carrier_2="LogExpress",0.139,0.104))</f>
        <v>0.167</v>
      </c>
    </row>
    <row r="1831" ht="15.75" customHeight="1">
      <c r="A1831" s="15" t="s">
        <v>5156</v>
      </c>
      <c r="B1831" s="15" t="s">
        <v>3967</v>
      </c>
      <c r="C1831" s="15">
        <v>130399.0</v>
      </c>
      <c r="D1831" s="15" t="str">
        <f>HubVN_ID</f>
        <v>LECVNHĐ</v>
      </c>
      <c r="E1831" s="15">
        <v>3.0</v>
      </c>
      <c r="F1831" s="15">
        <v>4.8</v>
      </c>
      <c r="G1831" s="16" t="s">
        <v>5157</v>
      </c>
      <c r="H1831" s="15" t="s">
        <v>53</v>
      </c>
      <c r="I1831" s="17">
        <v>0.0</v>
      </c>
      <c r="J1831" s="18">
        <v>44646.634722222225</v>
      </c>
      <c r="K1831" s="19">
        <v>44651.67986111111</v>
      </c>
      <c r="L1831" s="18">
        <v>44652.53888888889</v>
      </c>
      <c r="M1831" s="15"/>
      <c r="N1831" s="21" t="s">
        <v>33</v>
      </c>
      <c r="O1831" s="15">
        <v>0.0</v>
      </c>
      <c r="P1831" s="15" t="s">
        <v>34</v>
      </c>
      <c r="Q1831" s="22">
        <v>3.0</v>
      </c>
      <c r="R1831" s="23">
        <f>Enduser_Deliverytime-Order_Create_Time</f>
        <v>5.904166667</v>
      </c>
      <c r="S1831" s="23">
        <f>Enduser_Plan_Deliverytime-Order_Create_Time</f>
        <v>5.045138889</v>
      </c>
      <c r="T1831" s="23">
        <f>Enduser_Deliverytime-HubVN_Pickup_Time</f>
        <v>0.1659722222</v>
      </c>
      <c r="U1831" s="24">
        <f>HubVN_Receiving_Time-HubCN_Pickup_Time</f>
        <v>5.004861111</v>
      </c>
      <c r="V1831" s="24">
        <f>Plan_HubVN_Receiving_Time-Plan_HubCN_Pickup_Time</f>
        <v>3.004166667</v>
      </c>
      <c r="W1831" s="15" t="s">
        <v>45</v>
      </c>
      <c r="X1831" s="25" t="str">
        <f>IF(LEFT(Khu_Vực,4)="Quận","Quận","Huyện")</f>
        <v>Quận</v>
      </c>
      <c r="Y1831" s="25" t="str">
        <f>IFS(Grossweight&lt;=1,"A",AND(1&lt;Grossweight,Grossweight&lt;=2),"B",AND(2&lt;Grossweight,Grossweight&lt;=3),"C",AND(3&lt;Grossweight,Grossweight&lt;=4),"D",Grossweight&gt;=4,"E")</f>
        <v>E</v>
      </c>
      <c r="Z183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48000</v>
      </c>
      <c r="AA183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83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48000</v>
      </c>
      <c r="AC1831" s="26">
        <f>IF(Carrier_2="ECLogistics",0.167,IF(Carrier_2="LogExpress",0.139,0.104))</f>
        <v>0.167</v>
      </c>
    </row>
    <row r="1832" ht="15.75" customHeight="1">
      <c r="A1832" s="4" t="s">
        <v>5158</v>
      </c>
      <c r="B1832" s="4" t="s">
        <v>556</v>
      </c>
      <c r="C1832" s="4">
        <v>130166.0</v>
      </c>
      <c r="D1832" s="4" t="str">
        <f>HubVN_ID</f>
        <v>LECVNLB</v>
      </c>
      <c r="E1832" s="4">
        <v>3.0</v>
      </c>
      <c r="F1832" s="4">
        <v>1.7</v>
      </c>
      <c r="G1832" s="5" t="s">
        <v>5159</v>
      </c>
      <c r="H1832" s="4" t="s">
        <v>53</v>
      </c>
      <c r="I1832" s="6">
        <v>0.0</v>
      </c>
      <c r="J1832" s="7">
        <v>44647.33611111111</v>
      </c>
      <c r="K1832" s="8">
        <v>44652.42916666667</v>
      </c>
      <c r="L1832" s="7">
        <v>44653.46805555555</v>
      </c>
      <c r="M1832" s="4"/>
      <c r="N1832" s="9" t="s">
        <v>33</v>
      </c>
      <c r="O1832" s="4">
        <v>0.0</v>
      </c>
      <c r="P1832" s="4" t="s">
        <v>40</v>
      </c>
      <c r="Q1832" s="10">
        <v>2.0</v>
      </c>
      <c r="R1832" s="11">
        <f>Enduser_Deliverytime-Order_Create_Time</f>
        <v>6.131944444</v>
      </c>
      <c r="S1832" s="11">
        <f>Enduser_Plan_Deliverytime-Order_Create_Time</f>
        <v>5.093055556</v>
      </c>
      <c r="T1832" s="11">
        <f>Enduser_Deliverytime-HubVN_Pickup_Time</f>
        <v>0.1208333333</v>
      </c>
      <c r="U1832" s="12">
        <f>HubVN_Receiving_Time-HubCN_Pickup_Time</f>
        <v>2.001388889</v>
      </c>
      <c r="V1832" s="12">
        <f>Plan_HubVN_Receiving_Time-Plan_HubCN_Pickup_Time</f>
        <v>3.501388889</v>
      </c>
      <c r="W1832" s="4" t="s">
        <v>57</v>
      </c>
      <c r="X1832" s="13" t="str">
        <f>IF(LEFT(Khu_Vực,4)="Quận","Quận","Huyện")</f>
        <v>Quận</v>
      </c>
      <c r="Y1832" s="13" t="str">
        <f>IFS(Grossweight&lt;=1,"A",AND(1&lt;Grossweight,Grossweight&lt;=2),"B",AND(2&lt;Grossweight,Grossweight&lt;=3),"C",AND(3&lt;Grossweight,Grossweight&lt;=4),"D",Grossweight&gt;=4,"E")</f>
        <v>B</v>
      </c>
      <c r="Z183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34000</v>
      </c>
      <c r="AA1832"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83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18700</v>
      </c>
      <c r="AC1832" s="14">
        <f>IF(Carrier_2="ECLogistics",0.167,IF(Carrier_2="LogExpress",0.139,0.104))</f>
        <v>0.104</v>
      </c>
    </row>
    <row r="1833" ht="15.75" customHeight="1">
      <c r="A1833" s="15" t="s">
        <v>5160</v>
      </c>
      <c r="B1833" s="15" t="s">
        <v>5161</v>
      </c>
      <c r="C1833" s="15">
        <v>130332.0</v>
      </c>
      <c r="D1833" s="15" t="str">
        <f>HubVN_ID</f>
        <v>LECVNLB</v>
      </c>
      <c r="E1833" s="15">
        <v>4.0</v>
      </c>
      <c r="F1833" s="15">
        <v>3.9</v>
      </c>
      <c r="G1833" s="16" t="s">
        <v>5162</v>
      </c>
      <c r="H1833" s="15" t="s">
        <v>32</v>
      </c>
      <c r="I1833" s="17">
        <v>113117.0</v>
      </c>
      <c r="J1833" s="18">
        <v>44647.27013888889</v>
      </c>
      <c r="K1833" s="19">
        <v>44652.78194444445</v>
      </c>
      <c r="L1833" s="18">
        <v>44653.60625</v>
      </c>
      <c r="M1833" s="15"/>
      <c r="N1833" s="21" t="s">
        <v>33</v>
      </c>
      <c r="O1833" s="15">
        <v>0.0</v>
      </c>
      <c r="P1833" s="15" t="s">
        <v>34</v>
      </c>
      <c r="Q1833" s="22">
        <v>2.0</v>
      </c>
      <c r="R1833" s="23">
        <f>Enduser_Deliverytime-Order_Create_Time</f>
        <v>6.336111111</v>
      </c>
      <c r="S1833" s="23">
        <f>Enduser_Plan_Deliverytime-Order_Create_Time</f>
        <v>5.511805556</v>
      </c>
      <c r="T1833" s="23">
        <f>Enduser_Deliverytime-HubVN_Pickup_Time</f>
        <v>0.2020833333</v>
      </c>
      <c r="U1833" s="24">
        <f>HubVN_Receiving_Time-HubCN_Pickup_Time</f>
        <v>3.004166667</v>
      </c>
      <c r="V1833" s="24">
        <f>Plan_HubVN_Receiving_Time-Plan_HubCN_Pickup_Time</f>
        <v>1.502777778</v>
      </c>
      <c r="W1833" s="15" t="s">
        <v>679</v>
      </c>
      <c r="X1833" s="25" t="str">
        <f>IF(LEFT(Khu_Vực,4)="Quận","Quận","Huyện")</f>
        <v>Huyện</v>
      </c>
      <c r="Y1833" s="25" t="str">
        <f>IFS(Grossweight&lt;=1,"A",AND(1&lt;Grossweight,Grossweight&lt;=2),"B",AND(2&lt;Grossweight,Grossweight&lt;=3),"C",AND(3&lt;Grossweight,Grossweight&lt;=4),"D",Grossweight&gt;=4,"E")</f>
        <v>D</v>
      </c>
      <c r="Z183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39000</v>
      </c>
      <c r="AA183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83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39000</v>
      </c>
      <c r="AC1833" s="26">
        <f>IF(Carrier_2="ECLogistics",0.167,IF(Carrier_2="LogExpress",0.139,0.104))</f>
        <v>0.167</v>
      </c>
    </row>
    <row r="1834" ht="15.75" customHeight="1">
      <c r="A1834" s="4" t="s">
        <v>5163</v>
      </c>
      <c r="B1834" s="4" t="s">
        <v>1523</v>
      </c>
      <c r="C1834" s="4">
        <v>130358.0</v>
      </c>
      <c r="D1834" s="4" t="str">
        <f>HubVN_ID</f>
        <v>LECVNTL</v>
      </c>
      <c r="E1834" s="4">
        <v>3.0</v>
      </c>
      <c r="F1834" s="4">
        <v>4.0</v>
      </c>
      <c r="G1834" s="5" t="s">
        <v>5164</v>
      </c>
      <c r="H1834" s="4" t="s">
        <v>53</v>
      </c>
      <c r="I1834" s="6">
        <v>0.0</v>
      </c>
      <c r="J1834" s="7">
        <v>44647.86388888889</v>
      </c>
      <c r="K1834" s="8">
        <v>44653.645833333336</v>
      </c>
      <c r="L1834" s="7">
        <v>44653.717361111114</v>
      </c>
      <c r="M1834" s="4"/>
      <c r="N1834" s="9" t="s">
        <v>33</v>
      </c>
      <c r="O1834" s="4">
        <v>0.0</v>
      </c>
      <c r="P1834" s="4" t="s">
        <v>34</v>
      </c>
      <c r="Q1834" s="10">
        <v>3.0</v>
      </c>
      <c r="R1834" s="11">
        <f>Enduser_Deliverytime-Order_Create_Time</f>
        <v>5.853472222</v>
      </c>
      <c r="S1834" s="11">
        <f>Enduser_Plan_Deliverytime-Order_Create_Time</f>
        <v>5.781944444</v>
      </c>
      <c r="T1834" s="11">
        <f>Enduser_Deliverytime-HubVN_Pickup_Time</f>
        <v>0.07708333334</v>
      </c>
      <c r="U1834" s="12">
        <f>HubVN_Receiving_Time-HubCN_Pickup_Time</f>
        <v>4.000694444</v>
      </c>
      <c r="V1834" s="12">
        <f>Plan_HubVN_Receiving_Time-Plan_HubCN_Pickup_Time</f>
        <v>3.004861111</v>
      </c>
      <c r="W1834" s="4" t="s">
        <v>41</v>
      </c>
      <c r="X1834" s="13" t="str">
        <f>IF(LEFT(Khu_Vực,4)="Quận","Quận","Huyện")</f>
        <v>Huyện</v>
      </c>
      <c r="Y1834" s="13" t="str">
        <f>IFS(Grossweight&lt;=1,"A",AND(1&lt;Grossweight,Grossweight&lt;=2),"B",AND(2&lt;Grossweight,Grossweight&lt;=3),"C",AND(3&lt;Grossweight,Grossweight&lt;=4),"D",Grossweight&gt;=4,"E")</f>
        <v>D</v>
      </c>
      <c r="Z183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40000</v>
      </c>
      <c r="AA1834"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83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40000</v>
      </c>
      <c r="AC1834" s="14">
        <f>IF(Carrier_2="ECLogistics",0.167,IF(Carrier_2="LogExpress",0.139,0.104))</f>
        <v>0.167</v>
      </c>
    </row>
    <row r="1835" ht="15.75" customHeight="1">
      <c r="A1835" s="15" t="s">
        <v>5165</v>
      </c>
      <c r="B1835" s="15" t="s">
        <v>451</v>
      </c>
      <c r="C1835" s="15">
        <v>130208.0</v>
      </c>
      <c r="D1835" s="15" t="str">
        <f>HubVN_ID</f>
        <v>LECVNLB</v>
      </c>
      <c r="E1835" s="15">
        <v>1.0</v>
      </c>
      <c r="F1835" s="15">
        <v>1.4</v>
      </c>
      <c r="G1835" s="16" t="s">
        <v>5166</v>
      </c>
      <c r="H1835" s="15" t="s">
        <v>32</v>
      </c>
      <c r="I1835" s="17">
        <v>177000.0</v>
      </c>
      <c r="J1835" s="18">
        <v>44648.86597222222</v>
      </c>
      <c r="K1835" s="19">
        <v>44653.42152777778</v>
      </c>
      <c r="L1835" s="18">
        <v>44653.70347222222</v>
      </c>
      <c r="M1835" s="15"/>
      <c r="N1835" s="21" t="s">
        <v>33</v>
      </c>
      <c r="O1835" s="15">
        <v>0.0</v>
      </c>
      <c r="P1835" s="15" t="s">
        <v>34</v>
      </c>
      <c r="Q1835" s="22">
        <v>3.0</v>
      </c>
      <c r="R1835" s="23">
        <f>Enduser_Deliverytime-Order_Create_Time</f>
        <v>4.8375</v>
      </c>
      <c r="S1835" s="23">
        <f>Enduser_Plan_Deliverytime-Order_Create_Time</f>
        <v>4.555555556</v>
      </c>
      <c r="T1835" s="23">
        <f>Enduser_Deliverytime-HubVN_Pickup_Time</f>
        <v>0.07708333334</v>
      </c>
      <c r="U1835" s="24">
        <f>HubVN_Receiving_Time-HubCN_Pickup_Time</f>
        <v>4.002083333</v>
      </c>
      <c r="V1835" s="24">
        <f>Plan_HubVN_Receiving_Time-Plan_HubCN_Pickup_Time</f>
        <v>3.504166667</v>
      </c>
      <c r="W1835" s="15" t="s">
        <v>120</v>
      </c>
      <c r="X1835" s="25" t="str">
        <f>IF(LEFT(Khu_Vực,4)="Quận","Quận","Huyện")</f>
        <v>Quận</v>
      </c>
      <c r="Y1835" s="25" t="str">
        <f>IFS(Grossweight&lt;=1,"A",AND(1&lt;Grossweight,Grossweight&lt;=2),"B",AND(2&lt;Grossweight,Grossweight&lt;=3),"C",AND(3&lt;Grossweight,Grossweight&lt;=4),"D",Grossweight&gt;=4,"E")</f>
        <v>B</v>
      </c>
      <c r="Z183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14000</v>
      </c>
      <c r="AA1835"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83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15400</v>
      </c>
      <c r="AC1835" s="26">
        <f>IF(Carrier_2="ECLogistics",0.167,IF(Carrier_2="LogExpress",0.139,0.104))</f>
        <v>0.104</v>
      </c>
    </row>
    <row r="1836" ht="15.75" customHeight="1">
      <c r="A1836" s="4" t="s">
        <v>5167</v>
      </c>
      <c r="B1836" s="4" t="s">
        <v>3839</v>
      </c>
      <c r="C1836" s="4">
        <v>130024.0</v>
      </c>
      <c r="D1836" s="4" t="str">
        <f>HubVN_ID</f>
        <v>LECVNLB</v>
      </c>
      <c r="E1836" s="4">
        <v>2.0</v>
      </c>
      <c r="F1836" s="4">
        <v>2.7</v>
      </c>
      <c r="G1836" s="5" t="s">
        <v>5168</v>
      </c>
      <c r="H1836" s="4" t="s">
        <v>32</v>
      </c>
      <c r="I1836" s="6">
        <v>85000.0</v>
      </c>
      <c r="J1836" s="7">
        <v>44650.52361111111</v>
      </c>
      <c r="K1836" s="8">
        <v>44654.43263888889</v>
      </c>
      <c r="L1836" s="7">
        <v>44654.74652777778</v>
      </c>
      <c r="M1836" s="4"/>
      <c r="N1836" s="9" t="s">
        <v>33</v>
      </c>
      <c r="O1836" s="4">
        <v>0.0</v>
      </c>
      <c r="P1836" s="4" t="s">
        <v>64</v>
      </c>
      <c r="Q1836" s="10">
        <v>3.0</v>
      </c>
      <c r="R1836" s="11">
        <f>Enduser_Deliverytime-Order_Create_Time</f>
        <v>4.222916667</v>
      </c>
      <c r="S1836" s="11">
        <f>Enduser_Plan_Deliverytime-Order_Create_Time</f>
        <v>3.909027778</v>
      </c>
      <c r="T1836" s="11">
        <f>Enduser_Deliverytime-HubVN_Pickup_Time</f>
        <v>0.1222222222</v>
      </c>
      <c r="U1836" s="12">
        <f>HubVN_Receiving_Time-HubCN_Pickup_Time</f>
        <v>1.836111111</v>
      </c>
      <c r="V1836" s="12">
        <f>Plan_HubVN_Receiving_Time-Plan_HubCN_Pickup_Time</f>
        <v>1.502777778</v>
      </c>
      <c r="W1836" s="4" t="s">
        <v>97</v>
      </c>
      <c r="X1836" s="13" t="str">
        <f>IF(LEFT(Khu_Vực,4)="Quận","Quận","Huyện")</f>
        <v>Quận</v>
      </c>
      <c r="Y1836" s="13" t="str">
        <f>IFS(Grossweight&lt;=1,"A",AND(1&lt;Grossweight,Grossweight&lt;=2),"B",AND(2&lt;Grossweight,Grossweight&lt;=3),"C",AND(3&lt;Grossweight,Grossweight&lt;=4),"D",Grossweight&gt;=4,"E")</f>
        <v>C</v>
      </c>
      <c r="Z183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62200</v>
      </c>
      <c r="AA183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83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27000</v>
      </c>
      <c r="AC1836" s="14">
        <f>IF(Carrier_2="ECLogistics",0.167,IF(Carrier_2="LogExpress",0.139,0.104))</f>
        <v>0.167</v>
      </c>
    </row>
    <row r="1837" ht="15.75" customHeight="1">
      <c r="A1837" s="15" t="s">
        <v>5169</v>
      </c>
      <c r="B1837" s="15" t="s">
        <v>5170</v>
      </c>
      <c r="C1837" s="15">
        <v>130158.0</v>
      </c>
      <c r="D1837" s="15" t="str">
        <f>HubVN_ID</f>
        <v>LECVNLB</v>
      </c>
      <c r="E1837" s="15">
        <v>2.0</v>
      </c>
      <c r="F1837" s="15">
        <v>4.8</v>
      </c>
      <c r="G1837" s="16" t="s">
        <v>5171</v>
      </c>
      <c r="H1837" s="15" t="s">
        <v>32</v>
      </c>
      <c r="I1837" s="17">
        <v>277600.0</v>
      </c>
      <c r="J1837" s="18">
        <v>44649.49513888889</v>
      </c>
      <c r="K1837" s="19">
        <v>44654.41111111111</v>
      </c>
      <c r="L1837" s="18">
        <v>44654.74652777778</v>
      </c>
      <c r="M1837" s="15"/>
      <c r="N1837" s="21" t="s">
        <v>33</v>
      </c>
      <c r="O1837" s="15">
        <v>0.0</v>
      </c>
      <c r="P1837" s="15" t="s">
        <v>64</v>
      </c>
      <c r="Q1837" s="22">
        <v>3.0</v>
      </c>
      <c r="R1837" s="23">
        <f>Enduser_Deliverytime-Order_Create_Time</f>
        <v>5.251388889</v>
      </c>
      <c r="S1837" s="23">
        <f>Enduser_Plan_Deliverytime-Order_Create_Time</f>
        <v>4.915972222</v>
      </c>
      <c r="T1837" s="23">
        <f>Enduser_Deliverytime-HubVN_Pickup_Time</f>
        <v>0.1236111111</v>
      </c>
      <c r="U1837" s="24">
        <f>HubVN_Receiving_Time-HubCN_Pickup_Time</f>
        <v>1.834027778</v>
      </c>
      <c r="V1837" s="24">
        <f>Plan_HubVN_Receiving_Time-Plan_HubCN_Pickup_Time</f>
        <v>1.504861111</v>
      </c>
      <c r="W1837" s="15" t="s">
        <v>120</v>
      </c>
      <c r="X1837" s="25" t="str">
        <f>IF(LEFT(Khu_Vực,4)="Quận","Quận","Huyện")</f>
        <v>Quận</v>
      </c>
      <c r="Y1837" s="25" t="str">
        <f>IFS(Grossweight&lt;=1,"A",AND(1&lt;Grossweight,Grossweight&lt;=2),"B",AND(2&lt;Grossweight,Grossweight&lt;=3),"C",AND(3&lt;Grossweight,Grossweight&lt;=4),"D",Grossweight&gt;=4,"E")</f>
        <v>E</v>
      </c>
      <c r="Z183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74800</v>
      </c>
      <c r="AA1837"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83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48000</v>
      </c>
      <c r="AC1837" s="26">
        <f>IF(Carrier_2="ECLogistics",0.167,IF(Carrier_2="LogExpress",0.139,0.104))</f>
        <v>0.167</v>
      </c>
    </row>
    <row r="1838" ht="15.75" customHeight="1">
      <c r="A1838" s="4" t="s">
        <v>5172</v>
      </c>
      <c r="B1838" s="4" t="s">
        <v>1549</v>
      </c>
      <c r="C1838" s="4">
        <v>130074.0</v>
      </c>
      <c r="D1838" s="4" t="str">
        <f>HubVN_ID</f>
        <v>LECVNLB</v>
      </c>
      <c r="E1838" s="4">
        <v>5.0</v>
      </c>
      <c r="F1838" s="4">
        <v>3.0</v>
      </c>
      <c r="G1838" s="5" t="s">
        <v>5173</v>
      </c>
      <c r="H1838" s="4" t="s">
        <v>53</v>
      </c>
      <c r="I1838" s="6">
        <v>0.0</v>
      </c>
      <c r="J1838" s="7">
        <v>44649.50208333333</v>
      </c>
      <c r="K1838" s="8">
        <v>44654.669444444444</v>
      </c>
      <c r="L1838" s="7">
        <v>44654.70277777778</v>
      </c>
      <c r="M1838" s="4"/>
      <c r="N1838" s="9" t="s">
        <v>33</v>
      </c>
      <c r="O1838" s="4">
        <v>0.0</v>
      </c>
      <c r="P1838" s="4" t="s">
        <v>34</v>
      </c>
      <c r="Q1838" s="10">
        <v>3.0</v>
      </c>
      <c r="R1838" s="11">
        <f>Enduser_Deliverytime-Order_Create_Time</f>
        <v>5.200694444</v>
      </c>
      <c r="S1838" s="11">
        <f>Enduser_Plan_Deliverytime-Order_Create_Time</f>
        <v>5.167361111</v>
      </c>
      <c r="T1838" s="11">
        <f>Enduser_Deliverytime-HubVN_Pickup_Time</f>
        <v>0.07708333333</v>
      </c>
      <c r="U1838" s="12">
        <f>HubVN_Receiving_Time-HubCN_Pickup_Time</f>
        <v>1.835416667</v>
      </c>
      <c r="V1838" s="12">
        <f>Plan_HubVN_Receiving_Time-Plan_HubCN_Pickup_Time</f>
        <v>3.504166667</v>
      </c>
      <c r="W1838" s="4" t="s">
        <v>124</v>
      </c>
      <c r="X1838" s="13" t="str">
        <f>IF(LEFT(Khu_Vực,4)="Quận","Quận","Huyện")</f>
        <v>Quận</v>
      </c>
      <c r="Y1838" s="13" t="str">
        <f>IFS(Grossweight&lt;=1,"A",AND(1&lt;Grossweight,Grossweight&lt;=2),"B",AND(2&lt;Grossweight,Grossweight&lt;=3),"C",AND(3&lt;Grossweight,Grossweight&lt;=4),"D",Grossweight&gt;=4,"E")</f>
        <v>C</v>
      </c>
      <c r="Z183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30000</v>
      </c>
      <c r="AA183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83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30000</v>
      </c>
      <c r="AC1838" s="14">
        <f>IF(Carrier_2="ECLogistics",0.167,IF(Carrier_2="LogExpress",0.139,0.104))</f>
        <v>0.167</v>
      </c>
    </row>
    <row r="1839" ht="15.75" customHeight="1">
      <c r="A1839" s="15" t="s">
        <v>5174</v>
      </c>
      <c r="B1839" s="15" t="s">
        <v>5175</v>
      </c>
      <c r="C1839" s="15">
        <v>130017.0</v>
      </c>
      <c r="D1839" s="15" t="str">
        <f>HubVN_ID</f>
        <v>LECVNLB</v>
      </c>
      <c r="E1839" s="15">
        <v>2.0</v>
      </c>
      <c r="F1839" s="15">
        <v>1.1</v>
      </c>
      <c r="G1839" s="16" t="s">
        <v>5176</v>
      </c>
      <c r="H1839" s="15" t="s">
        <v>53</v>
      </c>
      <c r="I1839" s="17">
        <v>0.0</v>
      </c>
      <c r="J1839" s="18">
        <v>44648.35486111111</v>
      </c>
      <c r="K1839" s="19">
        <v>44654.42222222222</v>
      </c>
      <c r="L1839" s="18">
        <v>44654.85902777778</v>
      </c>
      <c r="M1839" s="15"/>
      <c r="N1839" s="21" t="s">
        <v>33</v>
      </c>
      <c r="O1839" s="15">
        <v>0.0</v>
      </c>
      <c r="P1839" s="15" t="s">
        <v>34</v>
      </c>
      <c r="Q1839" s="22">
        <v>2.0</v>
      </c>
      <c r="R1839" s="23">
        <f>Enduser_Deliverytime-Order_Create_Time</f>
        <v>6.504166667</v>
      </c>
      <c r="S1839" s="23">
        <f>Enduser_Plan_Deliverytime-Order_Create_Time</f>
        <v>6.067361111</v>
      </c>
      <c r="T1839" s="23">
        <f>Enduser_Deliverytime-HubVN_Pickup_Time</f>
        <v>0.2444444444</v>
      </c>
      <c r="U1839" s="24">
        <f>HubVN_Receiving_Time-HubCN_Pickup_Time</f>
        <v>1.838888889</v>
      </c>
      <c r="V1839" s="24">
        <f>Plan_HubVN_Receiving_Time-Plan_HubCN_Pickup_Time</f>
        <v>2.004861111</v>
      </c>
      <c r="W1839" s="15" t="s">
        <v>120</v>
      </c>
      <c r="X1839" s="25" t="str">
        <f>IF(LEFT(Khu_Vực,4)="Quận","Quận","Huyện")</f>
        <v>Quận</v>
      </c>
      <c r="Y1839" s="25" t="str">
        <f>IFS(Grossweight&lt;=1,"A",AND(1&lt;Grossweight,Grossweight&lt;=2),"B",AND(2&lt;Grossweight,Grossweight&lt;=3),"C",AND(3&lt;Grossweight,Grossweight&lt;=4),"D",Grossweight&gt;=4,"E")</f>
        <v>B</v>
      </c>
      <c r="Z183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11000</v>
      </c>
      <c r="AA1839"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83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12100</v>
      </c>
      <c r="AC1839" s="26">
        <f>IF(Carrier_2="ECLogistics",0.167,IF(Carrier_2="LogExpress",0.139,0.104))</f>
        <v>0.104</v>
      </c>
    </row>
    <row r="1840" ht="15.75" customHeight="1">
      <c r="A1840" s="4" t="s">
        <v>5177</v>
      </c>
      <c r="B1840" s="4" t="s">
        <v>5178</v>
      </c>
      <c r="C1840" s="4">
        <v>130164.0</v>
      </c>
      <c r="D1840" s="4" t="str">
        <f>HubVN_ID</f>
        <v>LECVNLB</v>
      </c>
      <c r="E1840" s="4">
        <v>2.0</v>
      </c>
      <c r="F1840" s="4">
        <v>3.5</v>
      </c>
      <c r="G1840" s="5" t="s">
        <v>5179</v>
      </c>
      <c r="H1840" s="4" t="s">
        <v>32</v>
      </c>
      <c r="I1840" s="6">
        <v>218000.0</v>
      </c>
      <c r="J1840" s="7">
        <v>44647.325</v>
      </c>
      <c r="K1840" s="8">
        <v>44652.48125</v>
      </c>
      <c r="L1840" s="7">
        <v>44652.853472222225</v>
      </c>
      <c r="M1840" s="4"/>
      <c r="N1840" s="9" t="s">
        <v>33</v>
      </c>
      <c r="O1840" s="4">
        <v>0.0</v>
      </c>
      <c r="P1840" s="4" t="s">
        <v>34</v>
      </c>
      <c r="Q1840" s="10">
        <v>3.0</v>
      </c>
      <c r="R1840" s="11">
        <f>Enduser_Deliverytime-Order_Create_Time</f>
        <v>5.528472222</v>
      </c>
      <c r="S1840" s="11">
        <f>Enduser_Plan_Deliverytime-Order_Create_Time</f>
        <v>5.15625</v>
      </c>
      <c r="T1840" s="11">
        <f>Enduser_Deliverytime-HubVN_Pickup_Time</f>
        <v>0.24375</v>
      </c>
      <c r="U1840" s="12">
        <f>HubVN_Receiving_Time-HubCN_Pickup_Time</f>
        <v>2.504861111</v>
      </c>
      <c r="V1840" s="12">
        <f>Plan_HubVN_Receiving_Time-Plan_HubCN_Pickup_Time</f>
        <v>2.000694444</v>
      </c>
      <c r="W1840" s="4" t="s">
        <v>787</v>
      </c>
      <c r="X1840" s="13" t="str">
        <f>IF(LEFT(Khu_Vực,4)="Quận","Quận","Huyện")</f>
        <v>Huyện</v>
      </c>
      <c r="Y1840" s="13" t="str">
        <f>IFS(Grossweight&lt;=1,"A",AND(1&lt;Grossweight,Grossweight&lt;=2),"B",AND(2&lt;Grossweight,Grossweight&lt;=3),"C",AND(3&lt;Grossweight,Grossweight&lt;=4),"D",Grossweight&gt;=4,"E")</f>
        <v>D</v>
      </c>
      <c r="Z184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35000</v>
      </c>
      <c r="AA184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84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35000</v>
      </c>
      <c r="AC1840" s="14">
        <f>IF(Carrier_2="ECLogistics",0.167,IF(Carrier_2="LogExpress",0.139,0.104))</f>
        <v>0.167</v>
      </c>
    </row>
    <row r="1841" ht="15.75" customHeight="1">
      <c r="A1841" s="15" t="s">
        <v>5180</v>
      </c>
      <c r="B1841" s="15" t="s">
        <v>5181</v>
      </c>
      <c r="C1841" s="15">
        <v>130384.0</v>
      </c>
      <c r="D1841" s="15" t="str">
        <f>HubVN_ID</f>
        <v>LECVNLB</v>
      </c>
      <c r="E1841" s="15">
        <v>4.0</v>
      </c>
      <c r="F1841" s="15">
        <v>1.8</v>
      </c>
      <c r="G1841" s="16" t="s">
        <v>5182</v>
      </c>
      <c r="H1841" s="15" t="s">
        <v>32</v>
      </c>
      <c r="I1841" s="17">
        <v>208000.0</v>
      </c>
      <c r="J1841" s="18">
        <v>44648.87013888889</v>
      </c>
      <c r="K1841" s="19">
        <v>44655.68125</v>
      </c>
      <c r="L1841" s="18">
        <v>44655.73888888889</v>
      </c>
      <c r="M1841" s="15"/>
      <c r="N1841" s="21" t="s">
        <v>33</v>
      </c>
      <c r="O1841" s="15">
        <v>0.0</v>
      </c>
      <c r="P1841" s="15" t="s">
        <v>34</v>
      </c>
      <c r="Q1841" s="22">
        <v>2.0</v>
      </c>
      <c r="R1841" s="23">
        <f>Enduser_Deliverytime-Order_Create_Time</f>
        <v>6.86875</v>
      </c>
      <c r="S1841" s="23">
        <f>Enduser_Plan_Deliverytime-Order_Create_Time</f>
        <v>6.811111111</v>
      </c>
      <c r="T1841" s="23">
        <f>Enduser_Deliverytime-HubVN_Pickup_Time</f>
        <v>0.07777777778</v>
      </c>
      <c r="U1841" s="24">
        <f>HubVN_Receiving_Time-HubCN_Pickup_Time</f>
        <v>3.004166667</v>
      </c>
      <c r="V1841" s="24">
        <f>Plan_HubVN_Receiving_Time-Plan_HubCN_Pickup_Time</f>
        <v>3.500694444</v>
      </c>
      <c r="W1841" s="15" t="s">
        <v>120</v>
      </c>
      <c r="X1841" s="25" t="str">
        <f>IF(LEFT(Khu_Vực,4)="Quận","Quận","Huyện")</f>
        <v>Quận</v>
      </c>
      <c r="Y1841" s="25" t="str">
        <f>IFS(Grossweight&lt;=1,"A",AND(1&lt;Grossweight,Grossweight&lt;=2),"B",AND(2&lt;Grossweight,Grossweight&lt;=3),"C",AND(3&lt;Grossweight,Grossweight&lt;=4),"D",Grossweight&gt;=4,"E")</f>
        <v>B</v>
      </c>
      <c r="Z184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18000</v>
      </c>
      <c r="AA1841"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84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19800</v>
      </c>
      <c r="AC1841" s="26">
        <f>IF(Carrier_2="ECLogistics",0.167,IF(Carrier_2="LogExpress",0.139,0.104))</f>
        <v>0.104</v>
      </c>
    </row>
    <row r="1842" ht="15.75" customHeight="1">
      <c r="A1842" s="4" t="s">
        <v>5183</v>
      </c>
      <c r="B1842" s="4" t="s">
        <v>5184</v>
      </c>
      <c r="C1842" s="4">
        <v>130327.0</v>
      </c>
      <c r="D1842" s="4" t="str">
        <f>HubVN_ID</f>
        <v>LECVNLB</v>
      </c>
      <c r="E1842" s="4">
        <v>2.0</v>
      </c>
      <c r="F1842" s="4">
        <v>1.0</v>
      </c>
      <c r="G1842" s="5" t="s">
        <v>5185</v>
      </c>
      <c r="H1842" s="4" t="s">
        <v>32</v>
      </c>
      <c r="I1842" s="6">
        <v>180800.0</v>
      </c>
      <c r="J1842" s="7">
        <v>44648.78402777778</v>
      </c>
      <c r="K1842" s="8">
        <v>44654.66527777778</v>
      </c>
      <c r="L1842" s="7">
        <v>44655.868055555555</v>
      </c>
      <c r="M1842" s="4"/>
      <c r="N1842" s="9" t="s">
        <v>33</v>
      </c>
      <c r="O1842" s="4">
        <v>0.0</v>
      </c>
      <c r="P1842" s="4" t="s">
        <v>34</v>
      </c>
      <c r="Q1842" s="10">
        <v>1.0</v>
      </c>
      <c r="R1842" s="11">
        <f>Enduser_Deliverytime-Order_Create_Time</f>
        <v>7.084027778</v>
      </c>
      <c r="S1842" s="11">
        <f>Enduser_Plan_Deliverytime-Order_Create_Time</f>
        <v>5.88125</v>
      </c>
      <c r="T1842" s="11">
        <f>Enduser_Deliverytime-HubVN_Pickup_Time</f>
        <v>0.2465277778</v>
      </c>
      <c r="U1842" s="12">
        <f>HubVN_Receiving_Time-HubCN_Pickup_Time</f>
        <v>3.002083333</v>
      </c>
      <c r="V1842" s="12">
        <f>Plan_HubVN_Receiving_Time-Plan_HubCN_Pickup_Time</f>
        <v>3.50625</v>
      </c>
      <c r="W1842" s="4" t="s">
        <v>97</v>
      </c>
      <c r="X1842" s="13" t="str">
        <f>IF(LEFT(Khu_Vực,4)="Quận","Quận","Huyện")</f>
        <v>Quận</v>
      </c>
      <c r="Y1842" s="13" t="str">
        <f>IFS(Grossweight&lt;=1,"A",AND(1&lt;Grossweight,Grossweight&lt;=2),"B",AND(2&lt;Grossweight,Grossweight&lt;=3),"C",AND(3&lt;Grossweight,Grossweight&lt;=4),"D",Grossweight&gt;=4,"E")</f>
        <v>A</v>
      </c>
      <c r="Z184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10000</v>
      </c>
      <c r="AA1842" s="14" t="str">
        <f>IF(PL_Tuyến="Huyện","ECLogistics",IF(AND(PL_Tuyến="Quận",OR(PL_Trọng_Lượng="E",PL_Trọng_Lượng="D")),"ECLogistics",IFS(AND(PL_Tuyến="Quận",PL_Trọng_Lượng="A"),"LogExpress",AND(PL_Tuyến="Quận",PL_Trọng_Lượng="C"),"ECLogistics",AND(PL_Tuyến="Quận",PL_Trọng_Lượng="B"),"Inhouse")))</f>
        <v>LogExpress</v>
      </c>
      <c r="AB184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20000</v>
      </c>
      <c r="AC1842" s="14">
        <f>IF(Carrier_2="ECLogistics",0.167,IF(Carrier_2="LogExpress",0.139,0.104))</f>
        <v>0.139</v>
      </c>
    </row>
    <row r="1843" ht="15.75" customHeight="1">
      <c r="A1843" s="15" t="s">
        <v>5186</v>
      </c>
      <c r="B1843" s="15" t="s">
        <v>209</v>
      </c>
      <c r="C1843" s="15">
        <v>130427.0</v>
      </c>
      <c r="D1843" s="15" t="str">
        <f>HubVN_ID</f>
        <v>LECVNTL</v>
      </c>
      <c r="E1843" s="15">
        <v>4.0</v>
      </c>
      <c r="F1843" s="15">
        <v>1.4</v>
      </c>
      <c r="G1843" s="16" t="s">
        <v>5187</v>
      </c>
      <c r="H1843" s="15" t="s">
        <v>32</v>
      </c>
      <c r="I1843" s="17">
        <v>56000.0</v>
      </c>
      <c r="J1843" s="18">
        <v>44648.84375</v>
      </c>
      <c r="K1843" s="19">
        <v>44653.43958333333</v>
      </c>
      <c r="L1843" s="18">
        <v>44653.85</v>
      </c>
      <c r="M1843" s="15"/>
      <c r="N1843" s="21" t="s">
        <v>33</v>
      </c>
      <c r="O1843" s="15">
        <v>0.0</v>
      </c>
      <c r="P1843" s="15" t="s">
        <v>34</v>
      </c>
      <c r="Q1843" s="22">
        <v>3.0</v>
      </c>
      <c r="R1843" s="23">
        <f>Enduser_Deliverytime-Order_Create_Time</f>
        <v>5.00625</v>
      </c>
      <c r="S1843" s="23">
        <f>Enduser_Plan_Deliverytime-Order_Create_Time</f>
        <v>4.595833333</v>
      </c>
      <c r="T1843" s="23">
        <f>Enduser_Deliverytime-HubVN_Pickup_Time</f>
        <v>0.2479166667</v>
      </c>
      <c r="U1843" s="24">
        <f>HubVN_Receiving_Time-HubCN_Pickup_Time</f>
        <v>4.001388889</v>
      </c>
      <c r="V1843" s="24">
        <f>Plan_HubVN_Receiving_Time-Plan_HubCN_Pickup_Time</f>
        <v>1.502777778</v>
      </c>
      <c r="W1843" s="15" t="s">
        <v>622</v>
      </c>
      <c r="X1843" s="25" t="str">
        <f>IF(LEFT(Khu_Vực,4)="Quận","Quận","Huyện")</f>
        <v>Huyện</v>
      </c>
      <c r="Y1843" s="25" t="str">
        <f>IFS(Grossweight&lt;=1,"A",AND(1&lt;Grossweight,Grossweight&lt;=2),"B",AND(2&lt;Grossweight,Grossweight&lt;=3),"C",AND(3&lt;Grossweight,Grossweight&lt;=4),"D",Grossweight&gt;=4,"E")</f>
        <v>B</v>
      </c>
      <c r="Z184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14000</v>
      </c>
      <c r="AA184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84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14000</v>
      </c>
      <c r="AC1843" s="26">
        <f>IF(Carrier_2="ECLogistics",0.167,IF(Carrier_2="LogExpress",0.139,0.104))</f>
        <v>0.167</v>
      </c>
    </row>
    <row r="1844" ht="15.75" customHeight="1">
      <c r="A1844" s="4" t="s">
        <v>5188</v>
      </c>
      <c r="B1844" s="4" t="s">
        <v>1592</v>
      </c>
      <c r="C1844" s="4">
        <v>130373.0</v>
      </c>
      <c r="D1844" s="4" t="str">
        <f>HubVN_ID</f>
        <v>LECVNHĐ</v>
      </c>
      <c r="E1844" s="4">
        <v>4.0</v>
      </c>
      <c r="F1844" s="4">
        <v>1.8</v>
      </c>
      <c r="G1844" s="5" t="s">
        <v>5189</v>
      </c>
      <c r="H1844" s="4" t="s">
        <v>32</v>
      </c>
      <c r="I1844" s="6">
        <v>980645.0</v>
      </c>
      <c r="J1844" s="7">
        <v>44645.39097222222</v>
      </c>
      <c r="K1844" s="8">
        <v>44651.675</v>
      </c>
      <c r="L1844" s="7">
        <v>44652.72083333333</v>
      </c>
      <c r="M1844" s="4"/>
      <c r="N1844" s="9" t="s">
        <v>33</v>
      </c>
      <c r="O1844" s="4">
        <v>0.0</v>
      </c>
      <c r="P1844" s="4" t="s">
        <v>34</v>
      </c>
      <c r="Q1844" s="10">
        <v>1.0</v>
      </c>
      <c r="R1844" s="11">
        <f>Enduser_Deliverytime-Order_Create_Time</f>
        <v>7.329861111</v>
      </c>
      <c r="S1844" s="11">
        <f>Enduser_Plan_Deliverytime-Order_Create_Time</f>
        <v>6.284027778</v>
      </c>
      <c r="T1844" s="11">
        <f>Enduser_Deliverytime-HubVN_Pickup_Time</f>
        <v>0.07847222222</v>
      </c>
      <c r="U1844" s="12">
        <f>HubVN_Receiving_Time-HubCN_Pickup_Time</f>
        <v>3.004861111</v>
      </c>
      <c r="V1844" s="12">
        <f>Plan_HubVN_Receiving_Time-Plan_HubCN_Pickup_Time</f>
        <v>1.502083333</v>
      </c>
      <c r="W1844" s="4" t="s">
        <v>137</v>
      </c>
      <c r="X1844" s="13" t="str">
        <f>IF(LEFT(Khu_Vực,4)="Quận","Quận","Huyện")</f>
        <v>Quận</v>
      </c>
      <c r="Y1844" s="13" t="str">
        <f>IFS(Grossweight&lt;=1,"A",AND(1&lt;Grossweight,Grossweight&lt;=2),"B",AND(2&lt;Grossweight,Grossweight&lt;=3),"C",AND(3&lt;Grossweight,Grossweight&lt;=4),"D",Grossweight&gt;=4,"E")</f>
        <v>B</v>
      </c>
      <c r="Z184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18000</v>
      </c>
      <c r="AA1844"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84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19800</v>
      </c>
      <c r="AC1844" s="14">
        <f>IF(Carrier_2="ECLogistics",0.167,IF(Carrier_2="LogExpress",0.139,0.104))</f>
        <v>0.104</v>
      </c>
    </row>
    <row r="1845" ht="15.75" customHeight="1">
      <c r="A1845" s="15" t="s">
        <v>5190</v>
      </c>
      <c r="B1845" s="15" t="s">
        <v>5191</v>
      </c>
      <c r="C1845" s="15">
        <v>130460.0</v>
      </c>
      <c r="D1845" s="15" t="str">
        <f>HubVN_ID</f>
        <v>LECVNLB</v>
      </c>
      <c r="E1845" s="15">
        <v>3.0</v>
      </c>
      <c r="F1845" s="15">
        <v>2.0</v>
      </c>
      <c r="G1845" s="16" t="s">
        <v>5192</v>
      </c>
      <c r="H1845" s="15" t="s">
        <v>32</v>
      </c>
      <c r="I1845" s="17">
        <v>3500.0</v>
      </c>
      <c r="J1845" s="18">
        <v>44645.120833333334</v>
      </c>
      <c r="K1845" s="19">
        <v>44651.67083333333</v>
      </c>
      <c r="L1845" s="18">
        <v>44652.59444444445</v>
      </c>
      <c r="M1845" s="15"/>
      <c r="N1845" s="21" t="s">
        <v>33</v>
      </c>
      <c r="O1845" s="15">
        <v>0.0</v>
      </c>
      <c r="P1845" s="15" t="s">
        <v>34</v>
      </c>
      <c r="Q1845" s="22">
        <v>3.0</v>
      </c>
      <c r="R1845" s="23">
        <f>Enduser_Deliverytime-Order_Create_Time</f>
        <v>7.473611111</v>
      </c>
      <c r="S1845" s="23">
        <f>Enduser_Plan_Deliverytime-Order_Create_Time</f>
        <v>6.55</v>
      </c>
      <c r="T1845" s="23">
        <f>Enduser_Deliverytime-HubVN_Pickup_Time</f>
        <v>0.2020833333</v>
      </c>
      <c r="U1845" s="24">
        <f>HubVN_Receiving_Time-HubCN_Pickup_Time</f>
        <v>5.000694444</v>
      </c>
      <c r="V1845" s="24">
        <f>Plan_HubVN_Receiving_Time-Plan_HubCN_Pickup_Time</f>
        <v>1.504166667</v>
      </c>
      <c r="W1845" s="15" t="s">
        <v>120</v>
      </c>
      <c r="X1845" s="25" t="str">
        <f>IF(LEFT(Khu_Vực,4)="Quận","Quận","Huyện")</f>
        <v>Quận</v>
      </c>
      <c r="Y1845" s="25" t="str">
        <f>IFS(Grossweight&lt;=1,"A",AND(1&lt;Grossweight,Grossweight&lt;=2),"B",AND(2&lt;Grossweight,Grossweight&lt;=3),"C",AND(3&lt;Grossweight,Grossweight&lt;=4),"D",Grossweight&gt;=4,"E")</f>
        <v>B</v>
      </c>
      <c r="Z184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20000</v>
      </c>
      <c r="AA1845" s="26" t="str">
        <f>IF(PL_Tuyến="Huyện","ECLogistics",IF(AND(PL_Tuyến="Quận",OR(PL_Trọng_Lượng="E",PL_Trọng_Lượng="D")),"ECLogistics",IFS(AND(PL_Tuyến="Quận",PL_Trọng_Lượng="A"),"LogExpress",AND(PL_Tuyến="Quận",PL_Trọng_Lượng="C"),"ECLogistics",AND(PL_Tuyến="Quận",PL_Trọng_Lượng="B"),"Inhouse")))</f>
        <v>Inhouse</v>
      </c>
      <c r="AB184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22000</v>
      </c>
      <c r="AC1845" s="26">
        <f>IF(Carrier_2="ECLogistics",0.167,IF(Carrier_2="LogExpress",0.139,0.104))</f>
        <v>0.104</v>
      </c>
    </row>
    <row r="1846" ht="15.75" customHeight="1">
      <c r="A1846" s="4" t="s">
        <v>5193</v>
      </c>
      <c r="B1846" s="4" t="s">
        <v>118</v>
      </c>
      <c r="C1846" s="4">
        <v>130381.0</v>
      </c>
      <c r="D1846" s="4" t="str">
        <f>HubVN_ID</f>
        <v>LECVNLB</v>
      </c>
      <c r="E1846" s="4">
        <v>1.0</v>
      </c>
      <c r="F1846" s="4">
        <v>1.8</v>
      </c>
      <c r="G1846" s="5" t="s">
        <v>5194</v>
      </c>
      <c r="H1846" s="4" t="s">
        <v>32</v>
      </c>
      <c r="I1846" s="6">
        <v>30000.0</v>
      </c>
      <c r="J1846" s="7">
        <v>44646.836805555555</v>
      </c>
      <c r="K1846" s="8">
        <v>44652.52777777778</v>
      </c>
      <c r="L1846" s="7">
        <v>44652.85763888889</v>
      </c>
      <c r="M1846" s="4"/>
      <c r="N1846" s="9" t="s">
        <v>33</v>
      </c>
      <c r="O1846" s="4">
        <v>0.0</v>
      </c>
      <c r="P1846" s="4" t="s">
        <v>34</v>
      </c>
      <c r="Q1846" s="10">
        <v>2.0</v>
      </c>
      <c r="R1846" s="11">
        <f>Enduser_Deliverytime-Order_Create_Time</f>
        <v>6.020833333</v>
      </c>
      <c r="S1846" s="11">
        <f>Enduser_Plan_Deliverytime-Order_Create_Time</f>
        <v>5.690972222</v>
      </c>
      <c r="T1846" s="11">
        <f>Enduser_Deliverytime-HubVN_Pickup_Time</f>
        <v>0.2444444444</v>
      </c>
      <c r="U1846" s="12">
        <f>HubVN_Receiving_Time-HubCN_Pickup_Time</f>
        <v>3.001388889</v>
      </c>
      <c r="V1846" s="12">
        <f>Plan_HubVN_Receiving_Time-Plan_HubCN_Pickup_Time</f>
        <v>1.504861111</v>
      </c>
      <c r="W1846" s="4" t="s">
        <v>679</v>
      </c>
      <c r="X1846" s="13" t="str">
        <f>IF(LEFT(Khu_Vực,4)="Quận","Quận","Huyện")</f>
        <v>Huyện</v>
      </c>
      <c r="Y1846" s="13" t="str">
        <f>IFS(Grossweight&lt;=1,"A",AND(1&lt;Grossweight,Grossweight&lt;=2),"B",AND(2&lt;Grossweight,Grossweight&lt;=3),"C",AND(3&lt;Grossweight,Grossweight&lt;=4),"D",Grossweight&gt;=4,"E")</f>
        <v>B</v>
      </c>
      <c r="Z1846"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18000</v>
      </c>
      <c r="AA1846"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846"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18000</v>
      </c>
      <c r="AC1846" s="14">
        <f>IF(Carrier_2="ECLogistics",0.167,IF(Carrier_2="LogExpress",0.139,0.104))</f>
        <v>0.167</v>
      </c>
    </row>
    <row r="1847" ht="15.75" customHeight="1">
      <c r="A1847" s="15" t="s">
        <v>5195</v>
      </c>
      <c r="B1847" s="15" t="s">
        <v>5196</v>
      </c>
      <c r="C1847" s="15">
        <v>130021.0</v>
      </c>
      <c r="D1847" s="15" t="str">
        <f>HubVN_ID</f>
        <v>LECVNTL</v>
      </c>
      <c r="E1847" s="15">
        <v>2.0</v>
      </c>
      <c r="F1847" s="15">
        <v>3.7</v>
      </c>
      <c r="G1847" s="16" t="s">
        <v>5197</v>
      </c>
      <c r="H1847" s="15" t="s">
        <v>32</v>
      </c>
      <c r="I1847" s="17">
        <v>65000.0</v>
      </c>
      <c r="J1847" s="18">
        <v>44647.33125</v>
      </c>
      <c r="K1847" s="19">
        <v>44652.37777777778</v>
      </c>
      <c r="L1847" s="18">
        <v>44653.47083333333</v>
      </c>
      <c r="M1847" s="15"/>
      <c r="N1847" s="21" t="s">
        <v>33</v>
      </c>
      <c r="O1847" s="15">
        <v>0.0</v>
      </c>
      <c r="P1847" s="15" t="s">
        <v>40</v>
      </c>
      <c r="Q1847" s="22">
        <v>2.0</v>
      </c>
      <c r="R1847" s="23">
        <f>Enduser_Deliverytime-Order_Create_Time</f>
        <v>6.139583333</v>
      </c>
      <c r="S1847" s="23">
        <f>Enduser_Plan_Deliverytime-Order_Create_Time</f>
        <v>5.046527778</v>
      </c>
      <c r="T1847" s="23">
        <f>Enduser_Deliverytime-HubVN_Pickup_Time</f>
        <v>0.1208333333</v>
      </c>
      <c r="U1847" s="24">
        <f>HubVN_Receiving_Time-HubCN_Pickup_Time</f>
        <v>2.00625</v>
      </c>
      <c r="V1847" s="24">
        <f>Plan_HubVN_Receiving_Time-Plan_HubCN_Pickup_Time</f>
        <v>3.005555556</v>
      </c>
      <c r="W1847" s="15" t="s">
        <v>41</v>
      </c>
      <c r="X1847" s="25" t="str">
        <f>IF(LEFT(Khu_Vực,4)="Quận","Quận","Huyện")</f>
        <v>Huyện</v>
      </c>
      <c r="Y1847" s="25" t="str">
        <f>IFS(Grossweight&lt;=1,"A",AND(1&lt;Grossweight,Grossweight&lt;=2),"B",AND(2&lt;Grossweight,Grossweight&lt;=3),"C",AND(3&lt;Grossweight,Grossweight&lt;=4),"D",Grossweight&gt;=4,"E")</f>
        <v>D</v>
      </c>
      <c r="Z1847"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80000</v>
      </c>
      <c r="AA1847"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847"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37000</v>
      </c>
      <c r="AC1847" s="26">
        <f>IF(Carrier_2="ECLogistics",0.167,IF(Carrier_2="LogExpress",0.139,0.104))</f>
        <v>0.167</v>
      </c>
    </row>
    <row r="1848" ht="15.75" customHeight="1">
      <c r="A1848" s="4" t="s">
        <v>5198</v>
      </c>
      <c r="B1848" s="4" t="s">
        <v>5199</v>
      </c>
      <c r="C1848" s="4">
        <v>130415.0</v>
      </c>
      <c r="D1848" s="4" t="str">
        <f>HubVN_ID</f>
        <v>LECVNLB</v>
      </c>
      <c r="E1848" s="4">
        <v>5.0</v>
      </c>
      <c r="F1848" s="4">
        <v>4.2</v>
      </c>
      <c r="G1848" s="5" t="s">
        <v>5200</v>
      </c>
      <c r="H1848" s="4" t="s">
        <v>53</v>
      </c>
      <c r="I1848" s="6">
        <v>0.0</v>
      </c>
      <c r="J1848" s="7">
        <v>44649.731944444444</v>
      </c>
      <c r="K1848" s="8">
        <v>44652.67291666667</v>
      </c>
      <c r="L1848" s="7">
        <v>44659.490277777775</v>
      </c>
      <c r="M1848" s="4"/>
      <c r="N1848" s="9" t="s">
        <v>33</v>
      </c>
      <c r="O1848" s="4">
        <v>0.0</v>
      </c>
      <c r="P1848" s="4" t="s">
        <v>40</v>
      </c>
      <c r="Q1848" s="10">
        <v>4.0</v>
      </c>
      <c r="R1848" s="11">
        <f>Enduser_Deliverytime-Order_Create_Time</f>
        <v>9.758333333</v>
      </c>
      <c r="S1848" s="11">
        <f>Enduser_Plan_Deliverytime-Order_Create_Time</f>
        <v>2.940972222</v>
      </c>
      <c r="T1848" s="11">
        <f>Enduser_Deliverytime-HubVN_Pickup_Time</f>
        <v>4.124305556</v>
      </c>
      <c r="U1848" s="12">
        <f>HubVN_Receiving_Time-HubCN_Pickup_Time</f>
        <v>0.003472222226</v>
      </c>
      <c r="V1848" s="12">
        <f>Plan_HubVN_Receiving_Time-Plan_HubCN_Pickup_Time</f>
        <v>3.001388889</v>
      </c>
      <c r="W1848" s="4" t="s">
        <v>93</v>
      </c>
      <c r="X1848" s="13" t="str">
        <f>IF(LEFT(Khu_Vực,4)="Quận","Quận","Huyện")</f>
        <v>Quận</v>
      </c>
      <c r="Y1848" s="13" t="str">
        <f>IFS(Grossweight&lt;=1,"A",AND(1&lt;Grossweight,Grossweight&lt;=2),"B",AND(2&lt;Grossweight,Grossweight&lt;=3),"C",AND(3&lt;Grossweight,Grossweight&lt;=4),"D",Grossweight&gt;=4,"E")</f>
        <v>E</v>
      </c>
      <c r="Z1848"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63000</v>
      </c>
      <c r="AA1848"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848"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42000</v>
      </c>
      <c r="AC1848" s="14">
        <f>IF(Carrier_2="ECLogistics",0.167,IF(Carrier_2="LogExpress",0.139,0.104))</f>
        <v>0.167</v>
      </c>
    </row>
    <row r="1849" ht="15.75" customHeight="1">
      <c r="A1849" s="15" t="s">
        <v>5201</v>
      </c>
      <c r="B1849" s="15" t="s">
        <v>3528</v>
      </c>
      <c r="C1849" s="15">
        <v>130344.0</v>
      </c>
      <c r="D1849" s="15" t="str">
        <f>HubVN_ID</f>
        <v>LECVNLB</v>
      </c>
      <c r="E1849" s="15">
        <v>1.0</v>
      </c>
      <c r="F1849" s="15">
        <v>3.5</v>
      </c>
      <c r="G1849" s="16" t="s">
        <v>5202</v>
      </c>
      <c r="H1849" s="15" t="s">
        <v>32</v>
      </c>
      <c r="I1849" s="17">
        <v>141000.0</v>
      </c>
      <c r="J1849" s="18">
        <v>44650.35902777778</v>
      </c>
      <c r="K1849" s="19">
        <v>44655.42291666667</v>
      </c>
      <c r="L1849" s="18">
        <v>44655.73333333333</v>
      </c>
      <c r="M1849" s="15"/>
      <c r="N1849" s="21" t="s">
        <v>33</v>
      </c>
      <c r="O1849" s="15">
        <v>0.0</v>
      </c>
      <c r="P1849" s="15" t="s">
        <v>34</v>
      </c>
      <c r="Q1849" s="22">
        <v>3.0</v>
      </c>
      <c r="R1849" s="23">
        <f>Enduser_Deliverytime-Order_Create_Time</f>
        <v>5.374305556</v>
      </c>
      <c r="S1849" s="23">
        <f>Enduser_Plan_Deliverytime-Order_Create_Time</f>
        <v>5.063888889</v>
      </c>
      <c r="T1849" s="23">
        <f>Enduser_Deliverytime-HubVN_Pickup_Time</f>
        <v>0.08194444444</v>
      </c>
      <c r="U1849" s="24">
        <f>HubVN_Receiving_Time-HubCN_Pickup_Time</f>
        <v>3.000694444</v>
      </c>
      <c r="V1849" s="24">
        <f>Plan_HubVN_Receiving_Time-Plan_HubCN_Pickup_Time</f>
        <v>2.002777778</v>
      </c>
      <c r="W1849" s="15" t="s">
        <v>120</v>
      </c>
      <c r="X1849" s="25" t="str">
        <f>IF(LEFT(Khu_Vực,4)="Quận","Quận","Huyện")</f>
        <v>Quận</v>
      </c>
      <c r="Y1849" s="25" t="str">
        <f>IFS(Grossweight&lt;=1,"A",AND(1&lt;Grossweight,Grossweight&lt;=2),"B",AND(2&lt;Grossweight,Grossweight&lt;=3),"C",AND(3&lt;Grossweight,Grossweight&lt;=4),"D",Grossweight&gt;=4,"E")</f>
        <v>D</v>
      </c>
      <c r="Z1849"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35000</v>
      </c>
      <c r="AA1849"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849"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35000</v>
      </c>
      <c r="AC1849" s="26">
        <f>IF(Carrier_2="ECLogistics",0.167,IF(Carrier_2="LogExpress",0.139,0.104))</f>
        <v>0.167</v>
      </c>
    </row>
    <row r="1850" ht="15.75" customHeight="1">
      <c r="A1850" s="4" t="s">
        <v>5203</v>
      </c>
      <c r="B1850" s="4" t="s">
        <v>5204</v>
      </c>
      <c r="C1850" s="4">
        <v>130339.0</v>
      </c>
      <c r="D1850" s="4" t="str">
        <f>HubVN_ID</f>
        <v>LECVNLB</v>
      </c>
      <c r="E1850" s="4">
        <v>1.0</v>
      </c>
      <c r="F1850" s="4">
        <v>1.8</v>
      </c>
      <c r="G1850" s="5" t="s">
        <v>5205</v>
      </c>
      <c r="H1850" s="4" t="s">
        <v>32</v>
      </c>
      <c r="I1850" s="6">
        <v>4900.0</v>
      </c>
      <c r="J1850" s="7">
        <v>44647.70347222222</v>
      </c>
      <c r="K1850" s="8">
        <v>44652.714583333334</v>
      </c>
      <c r="L1850" s="7">
        <v>44653.46597222222</v>
      </c>
      <c r="M1850" s="4"/>
      <c r="N1850" s="9" t="s">
        <v>33</v>
      </c>
      <c r="O1850" s="4">
        <v>0.0</v>
      </c>
      <c r="P1850" s="4" t="s">
        <v>40</v>
      </c>
      <c r="Q1850" s="10">
        <v>3.0</v>
      </c>
      <c r="R1850" s="11">
        <f>Enduser_Deliverytime-Order_Create_Time</f>
        <v>5.7625</v>
      </c>
      <c r="S1850" s="11">
        <f>Enduser_Plan_Deliverytime-Order_Create_Time</f>
        <v>5.011111111</v>
      </c>
      <c r="T1850" s="11">
        <f>Enduser_Deliverytime-HubVN_Pickup_Time</f>
        <v>0.1243055556</v>
      </c>
      <c r="U1850" s="12">
        <f>HubVN_Receiving_Time-HubCN_Pickup_Time</f>
        <v>3.003472222</v>
      </c>
      <c r="V1850" s="12">
        <f>Plan_HubVN_Receiving_Time-Plan_HubCN_Pickup_Time</f>
        <v>3.502083333</v>
      </c>
      <c r="W1850" s="4" t="s">
        <v>787</v>
      </c>
      <c r="X1850" s="13" t="str">
        <f>IF(LEFT(Khu_Vực,4)="Quận","Quận","Huyện")</f>
        <v>Huyện</v>
      </c>
      <c r="Y1850" s="13" t="str">
        <f>IFS(Grossweight&lt;=1,"A",AND(1&lt;Grossweight,Grossweight&lt;=2),"B",AND(2&lt;Grossweight,Grossweight&lt;=3),"C",AND(3&lt;Grossweight,Grossweight&lt;=4),"D",Grossweight&gt;=4,"E")</f>
        <v>B</v>
      </c>
      <c r="Z1850"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45000</v>
      </c>
      <c r="AA1850" s="14"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850"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18000</v>
      </c>
      <c r="AC1850" s="14">
        <f>IF(Carrier_2="ECLogistics",0.167,IF(Carrier_2="LogExpress",0.139,0.104))</f>
        <v>0.167</v>
      </c>
    </row>
    <row r="1851" ht="15.75" customHeight="1">
      <c r="A1851" s="15" t="s">
        <v>5206</v>
      </c>
      <c r="B1851" s="15" t="s">
        <v>5207</v>
      </c>
      <c r="C1851" s="15">
        <v>130446.0</v>
      </c>
      <c r="D1851" s="15" t="str">
        <f>HubVN_ID</f>
        <v>LECVNLB</v>
      </c>
      <c r="E1851" s="15">
        <v>1.0</v>
      </c>
      <c r="F1851" s="15">
        <v>3.5</v>
      </c>
      <c r="G1851" s="16" t="s">
        <v>5208</v>
      </c>
      <c r="H1851" s="15" t="s">
        <v>32</v>
      </c>
      <c r="I1851" s="17">
        <v>797300.0</v>
      </c>
      <c r="J1851" s="18">
        <v>44647.26180555556</v>
      </c>
      <c r="K1851" s="19">
        <v>44652.41111111111</v>
      </c>
      <c r="L1851" s="18">
        <v>44653.603472222225</v>
      </c>
      <c r="M1851" s="15"/>
      <c r="N1851" s="21" t="s">
        <v>33</v>
      </c>
      <c r="O1851" s="15">
        <v>0.0</v>
      </c>
      <c r="P1851" s="15" t="s">
        <v>34</v>
      </c>
      <c r="Q1851" s="22">
        <v>2.0</v>
      </c>
      <c r="R1851" s="23">
        <f>Enduser_Deliverytime-Order_Create_Time</f>
        <v>6.341666667</v>
      </c>
      <c r="S1851" s="23">
        <f>Enduser_Plan_Deliverytime-Order_Create_Time</f>
        <v>5.149305556</v>
      </c>
      <c r="T1851" s="23">
        <f>Enduser_Deliverytime-HubVN_Pickup_Time</f>
        <v>0.2048611111</v>
      </c>
      <c r="U1851" s="24">
        <f>HubVN_Receiving_Time-HubCN_Pickup_Time</f>
        <v>3.00625</v>
      </c>
      <c r="V1851" s="24">
        <f>Plan_HubVN_Receiving_Time-Plan_HubCN_Pickup_Time</f>
        <v>3.505555556</v>
      </c>
      <c r="W1851" s="15" t="s">
        <v>124</v>
      </c>
      <c r="X1851" s="25" t="str">
        <f>IF(LEFT(Khu_Vực,4)="Quận","Quận","Huyện")</f>
        <v>Quận</v>
      </c>
      <c r="Y1851" s="25" t="str">
        <f>IFS(Grossweight&lt;=1,"A",AND(1&lt;Grossweight,Grossweight&lt;=2),"B",AND(2&lt;Grossweight,Grossweight&lt;=3),"C",AND(3&lt;Grossweight,Grossweight&lt;=4),"D",Grossweight&gt;=4,"E")</f>
        <v>D</v>
      </c>
      <c r="Z1851"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35000</v>
      </c>
      <c r="AA1851"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851"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35000</v>
      </c>
      <c r="AC1851" s="26">
        <f>IF(Carrier_2="ECLogistics",0.167,IF(Carrier_2="LogExpress",0.139,0.104))</f>
        <v>0.167</v>
      </c>
    </row>
    <row r="1852" ht="15.75" customHeight="1">
      <c r="A1852" s="4" t="s">
        <v>5209</v>
      </c>
      <c r="B1852" s="4" t="s">
        <v>5210</v>
      </c>
      <c r="C1852" s="4">
        <v>130043.0</v>
      </c>
      <c r="D1852" s="4" t="str">
        <f>HubVN_ID</f>
        <v>LECVNLB</v>
      </c>
      <c r="E1852" s="4">
        <v>3.0</v>
      </c>
      <c r="F1852" s="4">
        <v>1.8</v>
      </c>
      <c r="G1852" s="5" t="s">
        <v>5211</v>
      </c>
      <c r="H1852" s="4" t="s">
        <v>32</v>
      </c>
      <c r="I1852" s="6">
        <v>42180.0</v>
      </c>
      <c r="J1852" s="7">
        <v>44647.87708333333</v>
      </c>
      <c r="K1852" s="8">
        <v>44652.427083333336</v>
      </c>
      <c r="L1852" s="7">
        <v>44653.60208333333</v>
      </c>
      <c r="M1852" s="4"/>
      <c r="N1852" s="9" t="s">
        <v>33</v>
      </c>
      <c r="O1852" s="4">
        <v>0.0</v>
      </c>
      <c r="P1852" s="4" t="s">
        <v>34</v>
      </c>
      <c r="Q1852" s="10">
        <v>3.0</v>
      </c>
      <c r="R1852" s="11">
        <f>Enduser_Deliverytime-Order_Create_Time</f>
        <v>5.725</v>
      </c>
      <c r="S1852" s="11">
        <f>Enduser_Plan_Deliverytime-Order_Create_Time</f>
        <v>4.55</v>
      </c>
      <c r="T1852" s="11">
        <f>Enduser_Deliverytime-HubVN_Pickup_Time</f>
        <v>0.2027777778</v>
      </c>
      <c r="U1852" s="12">
        <f>HubVN_Receiving_Time-HubCN_Pickup_Time</f>
        <v>2.005555556</v>
      </c>
      <c r="V1852" s="12">
        <f>Plan_HubVN_Receiving_Time-Plan_HubCN_Pickup_Time</f>
        <v>3.003472222</v>
      </c>
      <c r="W1852" s="4" t="s">
        <v>57</v>
      </c>
      <c r="X1852" s="13" t="str">
        <f>IF(LEFT(Khu_Vực,4)="Quận","Quận","Huyện")</f>
        <v>Quận</v>
      </c>
      <c r="Y1852" s="13" t="str">
        <f>IFS(Grossweight&lt;=1,"A",AND(1&lt;Grossweight,Grossweight&lt;=2),"B",AND(2&lt;Grossweight,Grossweight&lt;=3),"C",AND(3&lt;Grossweight,Grossweight&lt;=4),"D",Grossweight&gt;=4,"E")</f>
        <v>B</v>
      </c>
      <c r="Z1852"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18000</v>
      </c>
      <c r="AA1852"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852"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19800</v>
      </c>
      <c r="AC1852" s="14">
        <f>IF(Carrier_2="ECLogistics",0.167,IF(Carrier_2="LogExpress",0.139,0.104))</f>
        <v>0.104</v>
      </c>
    </row>
    <row r="1853" ht="15.75" customHeight="1">
      <c r="A1853" s="15" t="s">
        <v>5212</v>
      </c>
      <c r="B1853" s="15" t="s">
        <v>5213</v>
      </c>
      <c r="C1853" s="15">
        <v>130399.0</v>
      </c>
      <c r="D1853" s="15" t="str">
        <f>HubVN_ID</f>
        <v>LECVNLB</v>
      </c>
      <c r="E1853" s="15">
        <v>4.0</v>
      </c>
      <c r="F1853" s="15">
        <v>1.0</v>
      </c>
      <c r="G1853" s="16" t="s">
        <v>5214</v>
      </c>
      <c r="H1853" s="15" t="s">
        <v>32</v>
      </c>
      <c r="I1853" s="17">
        <v>266700.0</v>
      </c>
      <c r="J1853" s="18">
        <v>44647.34166666667</v>
      </c>
      <c r="K1853" s="19">
        <v>44652.475694444445</v>
      </c>
      <c r="L1853" s="18">
        <v>44652.66875</v>
      </c>
      <c r="M1853" s="15"/>
      <c r="N1853" s="21" t="s">
        <v>33</v>
      </c>
      <c r="O1853" s="15">
        <v>0.0</v>
      </c>
      <c r="P1853" s="15" t="s">
        <v>40</v>
      </c>
      <c r="Q1853" s="22">
        <v>3.0</v>
      </c>
      <c r="R1853" s="23">
        <f>Enduser_Deliverytime-Order_Create_Time</f>
        <v>5.327083333</v>
      </c>
      <c r="S1853" s="23">
        <f>Enduser_Plan_Deliverytime-Order_Create_Time</f>
        <v>5.134027778</v>
      </c>
      <c r="T1853" s="23">
        <f>Enduser_Deliverytime-HubVN_Pickup_Time</f>
        <v>0.08819444444</v>
      </c>
      <c r="U1853" s="24">
        <f>HubVN_Receiving_Time-HubCN_Pickup_Time</f>
        <v>3.000694444</v>
      </c>
      <c r="V1853" s="24">
        <f>Plan_HubVN_Receiving_Time-Plan_HubCN_Pickup_Time</f>
        <v>3.501388889</v>
      </c>
      <c r="W1853" s="15" t="s">
        <v>787</v>
      </c>
      <c r="X1853" s="25" t="str">
        <f>IF(LEFT(Khu_Vực,4)="Quận","Quận","Huyện")</f>
        <v>Huyện</v>
      </c>
      <c r="Y1853" s="25" t="str">
        <f>IFS(Grossweight&lt;=1,"A",AND(1&lt;Grossweight,Grossweight&lt;=2),"B",AND(2&lt;Grossweight,Grossweight&lt;=3),"C",AND(3&lt;Grossweight,Grossweight&lt;=4),"D",Grossweight&gt;=4,"E")</f>
        <v>A</v>
      </c>
      <c r="Z1853"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25000</v>
      </c>
      <c r="AA1853"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853"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10000</v>
      </c>
      <c r="AC1853" s="26">
        <f>IF(Carrier_2="ECLogistics",0.167,IF(Carrier_2="LogExpress",0.139,0.104))</f>
        <v>0.167</v>
      </c>
    </row>
    <row r="1854" ht="15.75" customHeight="1">
      <c r="A1854" s="4" t="s">
        <v>5215</v>
      </c>
      <c r="B1854" s="4" t="s">
        <v>2520</v>
      </c>
      <c r="C1854" s="4">
        <v>130369.0</v>
      </c>
      <c r="D1854" s="4" t="str">
        <f>HubVN_ID</f>
        <v>LECVNLB</v>
      </c>
      <c r="E1854" s="4">
        <v>1.0</v>
      </c>
      <c r="F1854" s="4">
        <v>1.8</v>
      </c>
      <c r="G1854" s="5" t="s">
        <v>5216</v>
      </c>
      <c r="H1854" s="4" t="s">
        <v>32</v>
      </c>
      <c r="I1854" s="6">
        <v>355700.0</v>
      </c>
      <c r="J1854" s="7">
        <v>44648.717361111114</v>
      </c>
      <c r="K1854" s="8">
        <v>44654.41805555556</v>
      </c>
      <c r="L1854" s="7">
        <v>44654.72986111111</v>
      </c>
      <c r="M1854" s="4"/>
      <c r="N1854" s="9" t="s">
        <v>33</v>
      </c>
      <c r="O1854" s="4">
        <v>0.0</v>
      </c>
      <c r="P1854" s="4" t="s">
        <v>34</v>
      </c>
      <c r="Q1854" s="10">
        <v>2.0</v>
      </c>
      <c r="R1854" s="11">
        <f>Enduser_Deliverytime-Order_Create_Time</f>
        <v>6.0125</v>
      </c>
      <c r="S1854" s="11">
        <f>Enduser_Plan_Deliverytime-Order_Create_Time</f>
        <v>5.700694444</v>
      </c>
      <c r="T1854" s="11">
        <f>Enduser_Deliverytime-HubVN_Pickup_Time</f>
        <v>0.08125</v>
      </c>
      <c r="U1854" s="12">
        <f>HubVN_Receiving_Time-HubCN_Pickup_Time</f>
        <v>3.501388889</v>
      </c>
      <c r="V1854" s="12">
        <f>Plan_HubVN_Receiving_Time-Plan_HubCN_Pickup_Time</f>
        <v>3.00625</v>
      </c>
      <c r="W1854" s="4" t="s">
        <v>57</v>
      </c>
      <c r="X1854" s="13" t="str">
        <f>IF(LEFT(Khu_Vực,4)="Quận","Quận","Huyện")</f>
        <v>Quận</v>
      </c>
      <c r="Y1854" s="13" t="str">
        <f>IFS(Grossweight&lt;=1,"A",AND(1&lt;Grossweight,Grossweight&lt;=2),"B",AND(2&lt;Grossweight,Grossweight&lt;=3),"C",AND(3&lt;Grossweight,Grossweight&lt;=4),"D",Grossweight&gt;=4,"E")</f>
        <v>B</v>
      </c>
      <c r="Z1854" s="14">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18000</v>
      </c>
      <c r="AA1854" s="14" t="str">
        <f>IF(PL_Tuyến="Huyện","ECLogistics",IF(AND(PL_Tuyến="Quận",OR(PL_Trọng_Lượng="E",PL_Trọng_Lượng="D")),"ECLogistics",IFS(AND(PL_Tuyến="Quận",PL_Trọng_Lượng="A"),"LogExpress",AND(PL_Tuyến="Quận",PL_Trọng_Lượng="C"),"ECLogistics",AND(PL_Tuyến="Quận",PL_Trọng_Lượng="B"),"Inhouse")))</f>
        <v>Inhouse</v>
      </c>
      <c r="AB1854" s="14">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19800</v>
      </c>
      <c r="AC1854" s="14">
        <f>IF(Carrier_2="ECLogistics",0.167,IF(Carrier_2="LogExpress",0.139,0.104))</f>
        <v>0.104</v>
      </c>
    </row>
    <row r="1855" ht="15.75" customHeight="1">
      <c r="A1855" s="15" t="s">
        <v>5217</v>
      </c>
      <c r="B1855" s="15" t="s">
        <v>5218</v>
      </c>
      <c r="C1855" s="15">
        <v>130415.0</v>
      </c>
      <c r="D1855" s="15" t="str">
        <f>HubVN_ID</f>
        <v>LECVNTL</v>
      </c>
      <c r="E1855" s="15">
        <v>4.0</v>
      </c>
      <c r="F1855" s="15">
        <v>3.7</v>
      </c>
      <c r="G1855" s="16" t="s">
        <v>5219</v>
      </c>
      <c r="H1855" s="15" t="s">
        <v>32</v>
      </c>
      <c r="I1855" s="17">
        <v>187000.0</v>
      </c>
      <c r="J1855" s="18">
        <v>44648.70138888889</v>
      </c>
      <c r="K1855" s="19">
        <v>44653.65069444444</v>
      </c>
      <c r="L1855" s="18">
        <v>44654.861805555556</v>
      </c>
      <c r="M1855" s="15"/>
      <c r="N1855" s="21" t="s">
        <v>33</v>
      </c>
      <c r="O1855" s="15">
        <v>0.0</v>
      </c>
      <c r="P1855" s="15" t="s">
        <v>34</v>
      </c>
      <c r="Q1855" s="22">
        <v>2.0</v>
      </c>
      <c r="R1855" s="23">
        <f>Enduser_Deliverytime-Order_Create_Time</f>
        <v>6.160416667</v>
      </c>
      <c r="S1855" s="23">
        <f>Enduser_Plan_Deliverytime-Order_Create_Time</f>
        <v>4.949305556</v>
      </c>
      <c r="T1855" s="23">
        <f>Enduser_Deliverytime-HubVN_Pickup_Time</f>
        <v>0.2486111111</v>
      </c>
      <c r="U1855" s="24">
        <f>HubVN_Receiving_Time-HubCN_Pickup_Time</f>
        <v>3.505555556</v>
      </c>
      <c r="V1855" s="24">
        <f>Plan_HubVN_Receiving_Time-Plan_HubCN_Pickup_Time</f>
        <v>3.50625</v>
      </c>
      <c r="W1855" s="15" t="s">
        <v>49</v>
      </c>
      <c r="X1855" s="25" t="str">
        <f>IF(LEFT(Khu_Vực,4)="Quận","Quận","Huyện")</f>
        <v>Quận</v>
      </c>
      <c r="Y1855" s="25" t="str">
        <f>IFS(Grossweight&lt;=1,"A",AND(1&lt;Grossweight,Grossweight&lt;=2),"B",AND(2&lt;Grossweight,Grossweight&lt;=3),"C",AND(3&lt;Grossweight,Grossweight&lt;=4),"D",Grossweight&gt;=4,"E")</f>
        <v>D</v>
      </c>
      <c r="Z1855" s="26">
        <f>IFS(Carrier="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LogExpress",IF(AND(LEFT(Khu_Vực,4) = "Quận",Grossweight&lt;=3),Grossweight*20000,IF(AND(LEFT(Khu_Vực,4) = "Quận",Grossweight&gt;3),(Grossweight-3)*2500+3*20000,IF(AND(LEFT(Khu_Vực,4) &lt;&gt; "Quận",Grossweight&lt;=3),Grossweight*25000,ROUNDUP((Grossweight-3)/0.5,0)*2500+3*25000))),Carrier= "Inhouse",IF(Grossweight&lt;=2,11000*Grossweight,IF(2&lt;Grossweight&lt;=4,17500*Grossweight,(Grossweight-4)*6000+4*17500)))</f>
        <v>37000</v>
      </c>
      <c r="AA1855" s="26" t="str">
        <f>IF(PL_Tuyến="Huyện","ECLogistics",IF(AND(PL_Tuyến="Quận",OR(PL_Trọng_Lượng="E",PL_Trọng_Lượng="D")),"ECLogistics",IFS(AND(PL_Tuyến="Quận",PL_Trọng_Lượng="A"),"LogExpress",AND(PL_Tuyến="Quận",PL_Trọng_Lượng="C"),"ECLogistics",AND(PL_Tuyến="Quận",PL_Trọng_Lượng="B"),"Inhouse")))</f>
        <v>ECLogistics</v>
      </c>
      <c r="AB1855" s="26">
        <f>IFS(Carrier_2="ECLogistics",IFS(Grossweight&lt;=0.1,8000*Grossweight,OR(0.1&lt;Grossweight,Grossweight&lt;=0.25),Grossweight*10000,OR(0.25&lt;Grossweight,Grossweight&lt;=0.5),12500*Grossweight,OR(0.5&lt;Grossweight,Grossweight&lt;=1),16000*Grossweight,OR(1&lt;Grossweight,Grossweight&lt;=1.5),Grossweight*19000,OR(1.5&lt;Grossweight,Grossweight&lt;2),Grossweight*21000,Grossweight&gt;2,ROUNDUP((Grossweight-2)/0.5,0)*1700+2*21000),Carrier_2="LogExpress",IF(AND(LEFT(Khu_Vực,4) = "Quận",Grossweight&lt;=3),Grossweight*20000,IF(AND(LEFT(Khu_Vực,4) = "Quận",Grossweight&gt;3),(Grossweight-3)*2500+3*20000,IF(AND(LEFT(Khu_Vực,4) &lt;&gt; "Quận",Grossweight&lt;=3),Grossweight*25000,ROUNDUP((Grossweight-3)/0.5,0)*2500+3*25000))),Carrier_2= "Inhouse",IF(Grossweight&lt;=2,11000*Grossweight,IF(2&lt;Grossweight&lt;=4,17500*Grossweight,(Grossweight-4)*6000+4*17500)))</f>
        <v>37000</v>
      </c>
      <c r="AC1855" s="26">
        <f>IF(Carrier_2="ECLogistics",0.167,IF(Carrier_2="LogExpress",0.139,0.104))</f>
        <v>0.167</v>
      </c>
    </row>
    <row r="1856" ht="15.75" customHeight="1">
      <c r="A1856" s="31" t="s">
        <v>5220</v>
      </c>
      <c r="B1856" s="31"/>
      <c r="C1856" s="31"/>
      <c r="D1856" s="31"/>
      <c r="E1856" s="31"/>
      <c r="F1856" s="31"/>
      <c r="G1856" s="32"/>
      <c r="H1856" s="31"/>
      <c r="I1856" s="33"/>
      <c r="J1856" s="33"/>
      <c r="K1856" s="34"/>
      <c r="L1856" s="33"/>
      <c r="M1856" s="31"/>
      <c r="N1856" s="35"/>
      <c r="O1856" s="31"/>
      <c r="P1856" s="31" t="str">
        <f>SUBTOTAL(103,Order_list[Carrier])</f>
        <v>#ERROR!</v>
      </c>
      <c r="Q1856" s="34"/>
      <c r="R1856" s="36" t="str">
        <f>SUBTOTAL(101,Order_list[Tổng_Thời_gian_đơn_hàng])</f>
        <v>#ERROR!</v>
      </c>
      <c r="S1856" s="36" t="str">
        <f>SUBTOTAL(101,Order_list[Plan_tổng_thời_gian_ĐH])</f>
        <v>#ERROR!</v>
      </c>
      <c r="T1856" s="36" t="str">
        <f>SUBTOTAL(101,Order_list[TG_giao])</f>
        <v>#ERROR!</v>
      </c>
      <c r="U1856" s="37" t="str">
        <f>SUBTOTAL(101,Order_list[Thông_quan])</f>
        <v>#ERROR!</v>
      </c>
      <c r="V1856" s="38"/>
      <c r="W1856" s="31" t="str">
        <f>SUBTOTAL(103,Order_list[Khu_Vực])</f>
        <v>#ERROR!</v>
      </c>
      <c r="X1856" s="38"/>
      <c r="Y1856" s="38"/>
      <c r="Z1856" s="37" t="str">
        <f>SUBTOTAL(109,Order_list[Chi_phí])</f>
        <v>#ERROR!</v>
      </c>
      <c r="AA1856" s="37"/>
      <c r="AB1856" s="37" t="str">
        <f>SUBTOTAL(109,Order_list[Chi_phí_demo])</f>
        <v>#ERROR!</v>
      </c>
      <c r="AC1856" s="37" t="str">
        <f>SUBTOTAL(101,Order_list[Thời_gian_demo])</f>
        <v>#ERROR!</v>
      </c>
    </row>
    <row r="1857" ht="15.75" customHeight="1">
      <c r="Z1857" s="39" t="str">
        <f>Order_list[[#Totals],[Chi_phí]]-Order_list[[#Totals],[Chi_phí_demo]]</f>
        <v>#ERROR!</v>
      </c>
      <c r="AA1857" s="39"/>
      <c r="AB1857" s="39"/>
      <c r="AC1857" s="39"/>
    </row>
  </sheetData>
  <printOptions/>
  <pageMargins bottom="0.75" footer="0.0" header="0.0" left="0.7" right="0.7" top="0.75"/>
  <pageSetup orientation="landscape"/>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0.63"/>
    <col customWidth="1" min="2" max="2" width="14.0"/>
    <col customWidth="1" min="3" max="3" width="12.5"/>
    <col customWidth="1" min="4" max="4" width="28.63"/>
    <col customWidth="1" min="5" max="5" width="23.88"/>
    <col customWidth="1" min="6" max="6" width="26.0"/>
    <col customWidth="1" min="7" max="7" width="22.0"/>
    <col customWidth="1" min="8" max="8" width="15.63"/>
    <col customWidth="1" min="9" max="9" width="20.0"/>
    <col customWidth="1" min="10" max="10" width="15.38"/>
    <col customWidth="1" min="11" max="11" width="16.88"/>
    <col customWidth="1" min="12" max="12" width="28.0"/>
    <col customWidth="1" min="13" max="26" width="12.5"/>
  </cols>
  <sheetData>
    <row r="1" ht="15.75" customHeight="1">
      <c r="A1" s="40" t="s">
        <v>0</v>
      </c>
      <c r="B1" s="40" t="s">
        <v>1</v>
      </c>
      <c r="C1" s="40" t="s">
        <v>5221</v>
      </c>
      <c r="D1" s="40" t="s">
        <v>5222</v>
      </c>
      <c r="E1" s="41" t="s">
        <v>5223</v>
      </c>
      <c r="F1" s="40" t="s">
        <v>5224</v>
      </c>
      <c r="G1" s="41" t="s">
        <v>5225</v>
      </c>
      <c r="H1" s="42" t="s">
        <v>19</v>
      </c>
      <c r="I1" s="42" t="s">
        <v>5226</v>
      </c>
      <c r="J1" s="42" t="s">
        <v>5227</v>
      </c>
      <c r="K1" s="42" t="s">
        <v>5228</v>
      </c>
      <c r="L1" s="42" t="s">
        <v>5229</v>
      </c>
    </row>
    <row r="2" ht="15.75" customHeight="1">
      <c r="A2" s="9" t="s">
        <v>29</v>
      </c>
      <c r="B2" s="9" t="s">
        <v>30</v>
      </c>
      <c r="C2" s="9" t="s">
        <v>5230</v>
      </c>
      <c r="D2" s="43">
        <v>44653.53611111111</v>
      </c>
      <c r="E2" s="7">
        <v>44654.50486111111</v>
      </c>
      <c r="F2" s="7">
        <v>44653.61944444444</v>
      </c>
      <c r="G2" s="7">
        <v>44654.61388888889</v>
      </c>
      <c r="H2" s="12">
        <f>Enduser_Deliverytime-HubVN_Pickup_Time</f>
        <v>0.24375</v>
      </c>
      <c r="I2" s="12">
        <f>Enduser_Plan_Deliverytime-Plan_HubVN_Pickup_Time</f>
        <v>0.04166666667</v>
      </c>
      <c r="J2" s="12">
        <f>HubVN_Pickup_Time-HubVN_Receiving_Time</f>
        <v>0.1090277778</v>
      </c>
      <c r="K2" s="12">
        <f>Plan_HubVN_Pickup_Time-Plan_HubVN_Receiving_Time</f>
        <v>0.08333333333</v>
      </c>
      <c r="L2" s="44">
        <f>IF(OnHold_Time="",0,Enduser_Deliverytime-OnHold_Time)</f>
        <v>0</v>
      </c>
    </row>
    <row r="3" ht="15.75" hidden="1" customHeight="1">
      <c r="A3" s="21" t="s">
        <v>36</v>
      </c>
      <c r="B3" s="21" t="s">
        <v>37</v>
      </c>
      <c r="C3" s="21" t="s">
        <v>5231</v>
      </c>
      <c r="D3" s="43">
        <v>44651.50763888889</v>
      </c>
      <c r="E3" s="18">
        <v>44652.25833333333</v>
      </c>
      <c r="F3" s="18">
        <v>44651.59097222222</v>
      </c>
      <c r="G3" s="18">
        <v>44652.345138888886</v>
      </c>
      <c r="H3" s="24">
        <f>Enduser_Deliverytime-HubVN_Pickup_Time</f>
        <v>0.1215277778</v>
      </c>
      <c r="I3" s="24">
        <f>Enduser_Plan_Deliverytime-Plan_HubVN_Pickup_Time</f>
        <v>0.04166666667</v>
      </c>
      <c r="J3" s="24">
        <f>HubVN_Pickup_Time-HubVN_Receiving_Time</f>
        <v>0.08680555555</v>
      </c>
      <c r="K3" s="24">
        <f>Plan_HubVN_Pickup_Time-Plan_HubVN_Receiving_Time</f>
        <v>0.08333333333</v>
      </c>
      <c r="L3" s="44">
        <f>IF(OnHold_Time="",0,Enduser_Deliverytime-OnHold_Time)</f>
        <v>0.09444444445</v>
      </c>
    </row>
    <row r="4" ht="15.75" hidden="1" customHeight="1">
      <c r="A4" s="9" t="s">
        <v>42</v>
      </c>
      <c r="B4" s="9" t="s">
        <v>43</v>
      </c>
      <c r="C4" s="9" t="s">
        <v>5232</v>
      </c>
      <c r="D4" s="43">
        <v>44652.27222222222</v>
      </c>
      <c r="E4" s="7">
        <v>44653.2875</v>
      </c>
      <c r="F4" s="7">
        <v>44652.35555555556</v>
      </c>
      <c r="G4" s="7">
        <v>44653.36736111111</v>
      </c>
      <c r="H4" s="12">
        <f>Enduser_Deliverytime-HubVN_Pickup_Time</f>
        <v>0.1618055556</v>
      </c>
      <c r="I4" s="12">
        <f>Enduser_Plan_Deliverytime-Plan_HubVN_Pickup_Time</f>
        <v>0.08333333333</v>
      </c>
      <c r="J4" s="12">
        <f>HubVN_Pickup_Time-HubVN_Receiving_Time</f>
        <v>0.07986111111</v>
      </c>
      <c r="K4" s="12">
        <f>Plan_HubVN_Pickup_Time-Plan_HubVN_Receiving_Time</f>
        <v>0.08333333334</v>
      </c>
      <c r="L4" s="44">
        <f>IF(OnHold_Time="",0,Enduser_Deliverytime-OnHold_Time)</f>
        <v>0</v>
      </c>
    </row>
    <row r="5" ht="15.75" hidden="1" customHeight="1">
      <c r="A5" s="21" t="s">
        <v>46</v>
      </c>
      <c r="B5" s="21" t="s">
        <v>47</v>
      </c>
      <c r="C5" s="21" t="s">
        <v>5231</v>
      </c>
      <c r="D5" s="43">
        <v>44652.51527777778</v>
      </c>
      <c r="E5" s="18">
        <v>44653.260416666664</v>
      </c>
      <c r="F5" s="18">
        <v>44652.59861111111</v>
      </c>
      <c r="G5" s="18">
        <v>44653.356944444444</v>
      </c>
      <c r="H5" s="24">
        <f>Enduser_Deliverytime-HubVN_Pickup_Time</f>
        <v>0.1659722222</v>
      </c>
      <c r="I5" s="24">
        <f>Enduser_Plan_Deliverytime-Plan_HubVN_Pickup_Time</f>
        <v>0.04166666666</v>
      </c>
      <c r="J5" s="24">
        <f>HubVN_Pickup_Time-HubVN_Receiving_Time</f>
        <v>0.09652777778</v>
      </c>
      <c r="K5" s="24">
        <f>Plan_HubVN_Pickup_Time-Plan_HubVN_Receiving_Time</f>
        <v>0.08333333334</v>
      </c>
      <c r="L5" s="44">
        <f>IF(OnHold_Time="",0,Enduser_Deliverytime-OnHold_Time)</f>
        <v>0</v>
      </c>
    </row>
    <row r="6" ht="15.75" hidden="1" customHeight="1">
      <c r="A6" s="9" t="s">
        <v>50</v>
      </c>
      <c r="B6" s="9" t="s">
        <v>51</v>
      </c>
      <c r="C6" s="9" t="s">
        <v>5231</v>
      </c>
      <c r="D6" s="43">
        <v>44653.5</v>
      </c>
      <c r="E6" s="7">
        <v>44654.282638888886</v>
      </c>
      <c r="F6" s="7">
        <v>44653.583333333336</v>
      </c>
      <c r="G6" s="7">
        <v>44654.41180555556</v>
      </c>
      <c r="H6" s="12">
        <f>Enduser_Deliverytime-HubVN_Pickup_Time</f>
        <v>0.2076388889</v>
      </c>
      <c r="I6" s="12">
        <f>Enduser_Plan_Deliverytime-Plan_HubVN_Pickup_Time</f>
        <v>0.04166666666</v>
      </c>
      <c r="J6" s="12">
        <f>HubVN_Pickup_Time-HubVN_Receiving_Time</f>
        <v>0.1291666667</v>
      </c>
      <c r="K6" s="12">
        <f>Plan_HubVN_Pickup_Time-Plan_HubVN_Receiving_Time</f>
        <v>0.08333333334</v>
      </c>
      <c r="L6" s="44">
        <f>IF(OnHold_Time="",0,Enduser_Deliverytime-OnHold_Time)</f>
        <v>0</v>
      </c>
    </row>
    <row r="7" ht="15.75" customHeight="1">
      <c r="A7" s="21" t="s">
        <v>54</v>
      </c>
      <c r="B7" s="21" t="s">
        <v>55</v>
      </c>
      <c r="C7" s="21" t="s">
        <v>5230</v>
      </c>
      <c r="D7" s="43">
        <v>44652.51111111111</v>
      </c>
      <c r="E7" s="18">
        <v>44653.26527777778</v>
      </c>
      <c r="F7" s="18">
        <v>44652.59444444445</v>
      </c>
      <c r="G7" s="18">
        <v>44653.354166666664</v>
      </c>
      <c r="H7" s="24">
        <f>Enduser_Deliverytime-HubVN_Pickup_Time</f>
        <v>0.1222222222</v>
      </c>
      <c r="I7" s="24">
        <f>Enduser_Plan_Deliverytime-Plan_HubVN_Pickup_Time</f>
        <v>0.0625</v>
      </c>
      <c r="J7" s="24">
        <f>HubVN_Pickup_Time-HubVN_Receiving_Time</f>
        <v>0.08888888889</v>
      </c>
      <c r="K7" s="24">
        <f>Plan_HubVN_Pickup_Time-Plan_HubVN_Receiving_Time</f>
        <v>0.08333333334</v>
      </c>
      <c r="L7" s="44">
        <f>IF(OnHold_Time="",0,Enduser_Deliverytime-OnHold_Time)</f>
        <v>0</v>
      </c>
    </row>
    <row r="8" ht="15.75" customHeight="1">
      <c r="A8" s="9" t="s">
        <v>58</v>
      </c>
      <c r="B8" s="9" t="s">
        <v>59</v>
      </c>
      <c r="C8" s="9" t="s">
        <v>5230</v>
      </c>
      <c r="D8" s="43">
        <v>44655.279861111114</v>
      </c>
      <c r="E8" s="7">
        <v>44655.518055555556</v>
      </c>
      <c r="F8" s="7">
        <v>44655.36319444444</v>
      </c>
      <c r="G8" s="7">
        <v>44655.63958333333</v>
      </c>
      <c r="H8" s="12">
        <f>Enduser_Deliverytime-HubVN_Pickup_Time</f>
        <v>0.08125</v>
      </c>
      <c r="I8" s="12">
        <f>Enduser_Plan_Deliverytime-Plan_HubVN_Pickup_Time</f>
        <v>0.04166666667</v>
      </c>
      <c r="J8" s="12">
        <f>HubVN_Pickup_Time-HubVN_Receiving_Time</f>
        <v>0.1215277778</v>
      </c>
      <c r="K8" s="12">
        <f>Plan_HubVN_Pickup_Time-Plan_HubVN_Receiving_Time</f>
        <v>0.08333333333</v>
      </c>
      <c r="L8" s="44">
        <f>IF(OnHold_Time="",0,Enduser_Deliverytime-OnHold_Time)</f>
        <v>0</v>
      </c>
    </row>
    <row r="9" ht="15.75" customHeight="1">
      <c r="A9" s="21" t="s">
        <v>61</v>
      </c>
      <c r="B9" s="21" t="s">
        <v>62</v>
      </c>
      <c r="C9" s="21" t="s">
        <v>5230</v>
      </c>
      <c r="D9" s="43">
        <v>44653.53125</v>
      </c>
      <c r="E9" s="18">
        <v>44653.54027777778</v>
      </c>
      <c r="F9" s="18">
        <v>44653.614583333336</v>
      </c>
      <c r="G9" s="18">
        <v>44653.625</v>
      </c>
      <c r="H9" s="24">
        <f>Enduser_Deliverytime-HubVN_Pickup_Time</f>
        <v>0.08125</v>
      </c>
      <c r="I9" s="24">
        <f>Enduser_Plan_Deliverytime-Plan_HubVN_Pickup_Time</f>
        <v>0.0625</v>
      </c>
      <c r="J9" s="24">
        <f>HubVN_Pickup_Time-HubVN_Receiving_Time</f>
        <v>0.08472222222</v>
      </c>
      <c r="K9" s="24">
        <f>Plan_HubVN_Pickup_Time-Plan_HubVN_Receiving_Time</f>
        <v>0.08333333334</v>
      </c>
      <c r="L9" s="44">
        <f>IF(OnHold_Time="",0,Enduser_Deliverytime-OnHold_Time)</f>
        <v>0</v>
      </c>
    </row>
    <row r="10" ht="15.75" hidden="1" customHeight="1">
      <c r="A10" s="9" t="s">
        <v>65</v>
      </c>
      <c r="B10" s="9" t="s">
        <v>66</v>
      </c>
      <c r="C10" s="9" t="s">
        <v>5231</v>
      </c>
      <c r="D10" s="43">
        <v>44653.525</v>
      </c>
      <c r="E10" s="7">
        <v>44653.535416666666</v>
      </c>
      <c r="F10" s="7">
        <v>44653.60833333333</v>
      </c>
      <c r="G10" s="7">
        <v>44653.63611111111</v>
      </c>
      <c r="H10" s="12">
        <f>Enduser_Deliverytime-HubVN_Pickup_Time</f>
        <v>0.1708333333</v>
      </c>
      <c r="I10" s="12">
        <f>Enduser_Plan_Deliverytime-Plan_HubVN_Pickup_Time</f>
        <v>0.04166666667</v>
      </c>
      <c r="J10" s="12">
        <f>HubVN_Pickup_Time-HubVN_Receiving_Time</f>
        <v>0.1006944444</v>
      </c>
      <c r="K10" s="12">
        <f>Plan_HubVN_Pickup_Time-Plan_HubVN_Receiving_Time</f>
        <v>0.08333333333</v>
      </c>
      <c r="L10" s="44">
        <f>IF(OnHold_Time="",0,Enduser_Deliverytime-OnHold_Time)</f>
        <v>0</v>
      </c>
    </row>
    <row r="11" ht="15.75" customHeight="1">
      <c r="A11" s="21" t="s">
        <v>68</v>
      </c>
      <c r="B11" s="21" t="s">
        <v>69</v>
      </c>
      <c r="C11" s="21" t="s">
        <v>5230</v>
      </c>
      <c r="D11" s="43">
        <v>44653.521527777775</v>
      </c>
      <c r="E11" s="18">
        <v>44653.53958333333</v>
      </c>
      <c r="F11" s="18">
        <v>44653.60486111111</v>
      </c>
      <c r="G11" s="18">
        <v>44653.65</v>
      </c>
      <c r="H11" s="24">
        <f>Enduser_Deliverytime-HubVN_Pickup_Time</f>
        <v>0.07847222222</v>
      </c>
      <c r="I11" s="24">
        <f>Enduser_Plan_Deliverytime-Plan_HubVN_Pickup_Time</f>
        <v>0.0625</v>
      </c>
      <c r="J11" s="24">
        <f>HubVN_Pickup_Time-HubVN_Receiving_Time</f>
        <v>0.1104166667</v>
      </c>
      <c r="K11" s="24">
        <f>Plan_HubVN_Pickup_Time-Plan_HubVN_Receiving_Time</f>
        <v>0.08333333334</v>
      </c>
      <c r="L11" s="44">
        <f>IF(OnHold_Time="",0,Enduser_Deliverytime-OnHold_Time)</f>
        <v>0</v>
      </c>
    </row>
    <row r="12" ht="15.75" customHeight="1">
      <c r="A12" s="9" t="s">
        <v>72</v>
      </c>
      <c r="B12" s="9" t="s">
        <v>73</v>
      </c>
      <c r="C12" s="9" t="s">
        <v>5230</v>
      </c>
      <c r="D12" s="43">
        <v>44653.510416666664</v>
      </c>
      <c r="E12" s="7">
        <v>44653.51875</v>
      </c>
      <c r="F12" s="7">
        <v>44653.59375</v>
      </c>
      <c r="G12" s="7">
        <v>44653.63402777778</v>
      </c>
      <c r="H12" s="12">
        <f>Enduser_Deliverytime-HubVN_Pickup_Time</f>
        <v>0.07777777778</v>
      </c>
      <c r="I12" s="12">
        <f>Enduser_Plan_Deliverytime-Plan_HubVN_Pickup_Time</f>
        <v>0.0625</v>
      </c>
      <c r="J12" s="12">
        <f>HubVN_Pickup_Time-HubVN_Receiving_Time</f>
        <v>0.1152777778</v>
      </c>
      <c r="K12" s="12">
        <f>Plan_HubVN_Pickup_Time-Plan_HubVN_Receiving_Time</f>
        <v>0.08333333334</v>
      </c>
      <c r="L12" s="44">
        <f>IF(OnHold_Time="",0,Enduser_Deliverytime-OnHold_Time)</f>
        <v>0</v>
      </c>
    </row>
    <row r="13" ht="15.75" hidden="1" customHeight="1">
      <c r="A13" s="21" t="s">
        <v>75</v>
      </c>
      <c r="B13" s="21" t="s">
        <v>76</v>
      </c>
      <c r="C13" s="21" t="s">
        <v>5231</v>
      </c>
      <c r="D13" s="43">
        <v>44652.513194444444</v>
      </c>
      <c r="E13" s="18">
        <v>44653.271527777775</v>
      </c>
      <c r="F13" s="18">
        <v>44652.59652777778</v>
      </c>
      <c r="G13" s="18">
        <v>44653.365277777775</v>
      </c>
      <c r="H13" s="24">
        <f>Enduser_Deliverytime-HubVN_Pickup_Time</f>
        <v>0.1631944444</v>
      </c>
      <c r="I13" s="24">
        <f>Enduser_Plan_Deliverytime-Plan_HubVN_Pickup_Time</f>
        <v>0.04166666666</v>
      </c>
      <c r="J13" s="24">
        <f>HubVN_Pickup_Time-HubVN_Receiving_Time</f>
        <v>0.09375</v>
      </c>
      <c r="K13" s="24">
        <f>Plan_HubVN_Pickup_Time-Plan_HubVN_Receiving_Time</f>
        <v>0.08333333334</v>
      </c>
      <c r="L13" s="44">
        <f>IF(OnHold_Time="",0,Enduser_Deliverytime-OnHold_Time)</f>
        <v>0</v>
      </c>
    </row>
    <row r="14" ht="15.75" hidden="1" customHeight="1">
      <c r="A14" s="9" t="s">
        <v>78</v>
      </c>
      <c r="B14" s="9" t="s">
        <v>79</v>
      </c>
      <c r="C14" s="9" t="s">
        <v>5232</v>
      </c>
      <c r="D14" s="43">
        <v>44652.529861111114</v>
      </c>
      <c r="E14" s="7">
        <v>44653.256944444445</v>
      </c>
      <c r="F14" s="7">
        <v>44652.61319444444</v>
      </c>
      <c r="G14" s="7">
        <v>44653.334027777775</v>
      </c>
      <c r="H14" s="12">
        <f>Enduser_Deliverytime-HubVN_Pickup_Time</f>
        <v>0.11875</v>
      </c>
      <c r="I14" s="12">
        <f>Enduser_Plan_Deliverytime-Plan_HubVN_Pickup_Time</f>
        <v>0.08333333334</v>
      </c>
      <c r="J14" s="12">
        <f>HubVN_Pickup_Time-HubVN_Receiving_Time</f>
        <v>0.07708333333</v>
      </c>
      <c r="K14" s="12">
        <f>Plan_HubVN_Pickup_Time-Plan_HubVN_Receiving_Time</f>
        <v>0.08333333333</v>
      </c>
      <c r="L14" s="44">
        <f>IF(OnHold_Time="",0,Enduser_Deliverytime-OnHold_Time)</f>
        <v>0</v>
      </c>
    </row>
    <row r="15" ht="15.75" hidden="1" customHeight="1">
      <c r="A15" s="21" t="s">
        <v>81</v>
      </c>
      <c r="B15" s="21" t="s">
        <v>82</v>
      </c>
      <c r="C15" s="21" t="s">
        <v>5231</v>
      </c>
      <c r="D15" s="43">
        <v>44652.510416666664</v>
      </c>
      <c r="E15" s="18">
        <v>44652.52916666667</v>
      </c>
      <c r="F15" s="18">
        <v>44652.59375</v>
      </c>
      <c r="G15" s="18">
        <v>44652.63333333333</v>
      </c>
      <c r="H15" s="24">
        <f>Enduser_Deliverytime-HubVN_Pickup_Time</f>
        <v>0.08194444445</v>
      </c>
      <c r="I15" s="24">
        <f>Enduser_Plan_Deliverytime-Plan_HubVN_Pickup_Time</f>
        <v>0.04166666666</v>
      </c>
      <c r="J15" s="24">
        <f>HubVN_Pickup_Time-HubVN_Receiving_Time</f>
        <v>0.1041666667</v>
      </c>
      <c r="K15" s="24">
        <f>Plan_HubVN_Pickup_Time-Plan_HubVN_Receiving_Time</f>
        <v>0.08333333334</v>
      </c>
      <c r="L15" s="44">
        <f>IF(OnHold_Time="",0,Enduser_Deliverytime-OnHold_Time)</f>
        <v>0</v>
      </c>
    </row>
    <row r="16" ht="15.75" customHeight="1">
      <c r="A16" s="9" t="s">
        <v>84</v>
      </c>
      <c r="B16" s="9" t="s">
        <v>85</v>
      </c>
      <c r="C16" s="9" t="s">
        <v>5230</v>
      </c>
      <c r="D16" s="43">
        <v>44651.26388888889</v>
      </c>
      <c r="E16" s="7">
        <v>44652.270833333336</v>
      </c>
      <c r="F16" s="7">
        <v>44651.34722222222</v>
      </c>
      <c r="G16" s="7">
        <v>44652.34930555556</v>
      </c>
      <c r="H16" s="12">
        <f>Enduser_Deliverytime-HubVN_Pickup_Time</f>
        <v>0.1201388889</v>
      </c>
      <c r="I16" s="12">
        <f>Enduser_Plan_Deliverytime-Plan_HubVN_Pickup_Time</f>
        <v>0.0625</v>
      </c>
      <c r="J16" s="12">
        <f>HubVN_Pickup_Time-HubVN_Receiving_Time</f>
        <v>0.07847222222</v>
      </c>
      <c r="K16" s="12">
        <f>Plan_HubVN_Pickup_Time-Plan_HubVN_Receiving_Time</f>
        <v>0.08333333333</v>
      </c>
      <c r="L16" s="44">
        <f>IF(OnHold_Time="",0,Enduser_Deliverytime-OnHold_Time)</f>
        <v>0</v>
      </c>
    </row>
    <row r="17" ht="15.75" hidden="1" customHeight="1">
      <c r="A17" s="21" t="s">
        <v>87</v>
      </c>
      <c r="B17" s="21" t="s">
        <v>88</v>
      </c>
      <c r="C17" s="21" t="s">
        <v>5232</v>
      </c>
      <c r="D17" s="43">
        <v>44651.25902777778</v>
      </c>
      <c r="E17" s="18">
        <v>44652.26388888889</v>
      </c>
      <c r="F17" s="18">
        <v>44651.342361111114</v>
      </c>
      <c r="G17" s="18">
        <v>44652.38680555556</v>
      </c>
      <c r="H17" s="24">
        <f>Enduser_Deliverytime-HubVN_Pickup_Time</f>
        <v>0.2048611111</v>
      </c>
      <c r="I17" s="24">
        <f>Enduser_Plan_Deliverytime-Plan_HubVN_Pickup_Time</f>
        <v>0.08333333333</v>
      </c>
      <c r="J17" s="24">
        <f>HubVN_Pickup_Time-HubVN_Receiving_Time</f>
        <v>0.1229166667</v>
      </c>
      <c r="K17" s="24">
        <f>Plan_HubVN_Pickup_Time-Plan_HubVN_Receiving_Time</f>
        <v>0.08333333334</v>
      </c>
      <c r="L17" s="44">
        <f>IF(OnHold_Time="",0,Enduser_Deliverytime-OnHold_Time)</f>
        <v>0</v>
      </c>
    </row>
    <row r="18" ht="15.75" customHeight="1">
      <c r="A18" s="9" t="s">
        <v>90</v>
      </c>
      <c r="B18" s="9" t="s">
        <v>91</v>
      </c>
      <c r="C18" s="9" t="s">
        <v>5230</v>
      </c>
      <c r="D18" s="43">
        <v>44653.50833333333</v>
      </c>
      <c r="E18" s="7">
        <v>44654.29027777778</v>
      </c>
      <c r="F18" s="7">
        <v>44653.59166666667</v>
      </c>
      <c r="G18" s="7">
        <v>44654.42013888889</v>
      </c>
      <c r="H18" s="12">
        <f>Enduser_Deliverytime-HubVN_Pickup_Time</f>
        <v>0.2027777778</v>
      </c>
      <c r="I18" s="12">
        <f>Enduser_Plan_Deliverytime-Plan_HubVN_Pickup_Time</f>
        <v>0.0625</v>
      </c>
      <c r="J18" s="12">
        <f>HubVN_Pickup_Time-HubVN_Receiving_Time</f>
        <v>0.1298611111</v>
      </c>
      <c r="K18" s="12">
        <f>Plan_HubVN_Pickup_Time-Plan_HubVN_Receiving_Time</f>
        <v>0.08333333334</v>
      </c>
      <c r="L18" s="44">
        <f>IF(OnHold_Time="",0,Enduser_Deliverytime-OnHold_Time)</f>
        <v>0</v>
      </c>
    </row>
    <row r="19" ht="15.75" customHeight="1">
      <c r="A19" s="21" t="s">
        <v>94</v>
      </c>
      <c r="B19" s="21" t="s">
        <v>95</v>
      </c>
      <c r="C19" s="21" t="s">
        <v>5230</v>
      </c>
      <c r="D19" s="43">
        <v>44651.288194444445</v>
      </c>
      <c r="E19" s="18">
        <v>44652.25208333333</v>
      </c>
      <c r="F19" s="18">
        <v>44651.37152777778</v>
      </c>
      <c r="G19" s="18">
        <v>44652.37013888889</v>
      </c>
      <c r="H19" s="24">
        <f>Enduser_Deliverytime-HubVN_Pickup_Time</f>
        <v>0.1604166667</v>
      </c>
      <c r="I19" s="24">
        <f>Enduser_Plan_Deliverytime-Plan_HubVN_Pickup_Time</f>
        <v>0.0625</v>
      </c>
      <c r="J19" s="24">
        <f>HubVN_Pickup_Time-HubVN_Receiving_Time</f>
        <v>0.1180555556</v>
      </c>
      <c r="K19" s="24">
        <f>Plan_HubVN_Pickup_Time-Plan_HubVN_Receiving_Time</f>
        <v>0.08333333334</v>
      </c>
      <c r="L19" s="44">
        <f>IF(OnHold_Time="",0,Enduser_Deliverytime-OnHold_Time)</f>
        <v>0</v>
      </c>
    </row>
    <row r="20" ht="15.75" customHeight="1">
      <c r="A20" s="9" t="s">
        <v>98</v>
      </c>
      <c r="B20" s="9" t="s">
        <v>99</v>
      </c>
      <c r="C20" s="9" t="s">
        <v>5230</v>
      </c>
      <c r="D20" s="43">
        <v>44654.50902777778</v>
      </c>
      <c r="E20" s="7">
        <v>44655.51527777778</v>
      </c>
      <c r="F20" s="7">
        <v>44654.592361111114</v>
      </c>
      <c r="G20" s="7">
        <v>44655.61875</v>
      </c>
      <c r="H20" s="12">
        <f>Enduser_Deliverytime-HubVN_Pickup_Time</f>
        <v>0.1458333333</v>
      </c>
      <c r="I20" s="12">
        <f>Enduser_Plan_Deliverytime-Plan_HubVN_Pickup_Time</f>
        <v>0.0625</v>
      </c>
      <c r="J20" s="12">
        <f>HubVN_Pickup_Time-HubVN_Receiving_Time</f>
        <v>0.1034722222</v>
      </c>
      <c r="K20" s="12">
        <f>Plan_HubVN_Pickup_Time-Plan_HubVN_Receiving_Time</f>
        <v>0.08333333334</v>
      </c>
      <c r="L20" s="44">
        <f>IF(OnHold_Time="",0,Enduser_Deliverytime-OnHold_Time)</f>
        <v>0</v>
      </c>
    </row>
    <row r="21" ht="15.75" customHeight="1">
      <c r="A21" s="21" t="s">
        <v>101</v>
      </c>
      <c r="B21" s="21" t="s">
        <v>102</v>
      </c>
      <c r="C21" s="21" t="s">
        <v>5230</v>
      </c>
      <c r="D21" s="43">
        <v>44653.5</v>
      </c>
      <c r="E21" s="18">
        <v>44654.277083333334</v>
      </c>
      <c r="F21" s="18">
        <v>44653.583333333336</v>
      </c>
      <c r="G21" s="18">
        <v>44654.38055555556</v>
      </c>
      <c r="H21" s="24">
        <f>Enduser_Deliverytime-HubVN_Pickup_Time</f>
        <v>0.1027777778</v>
      </c>
      <c r="I21" s="24">
        <f>Enduser_Plan_Deliverytime-Plan_HubVN_Pickup_Time</f>
        <v>0.0625</v>
      </c>
      <c r="J21" s="24">
        <f>HubVN_Pickup_Time-HubVN_Receiving_Time</f>
        <v>0.1034722222</v>
      </c>
      <c r="K21" s="24">
        <f>Plan_HubVN_Pickup_Time-Plan_HubVN_Receiving_Time</f>
        <v>0.08333333334</v>
      </c>
      <c r="L21" s="44">
        <f>IF(OnHold_Time="",0,Enduser_Deliverytime-OnHold_Time)</f>
        <v>0</v>
      </c>
    </row>
    <row r="22" ht="15.75" hidden="1" customHeight="1">
      <c r="A22" s="9" t="s">
        <v>104</v>
      </c>
      <c r="B22" s="9" t="s">
        <v>105</v>
      </c>
      <c r="C22" s="9" t="s">
        <v>5231</v>
      </c>
      <c r="D22" s="43">
        <v>44652.52638888889</v>
      </c>
      <c r="E22" s="7">
        <v>44653.501388888886</v>
      </c>
      <c r="F22" s="7">
        <v>44652.60972222222</v>
      </c>
      <c r="G22" s="7">
        <v>44653.597916666666</v>
      </c>
      <c r="H22" s="12">
        <f>Enduser_Deliverytime-HubVN_Pickup_Time</f>
        <v>0.1444444444</v>
      </c>
      <c r="I22" s="12">
        <f>Enduser_Plan_Deliverytime-Plan_HubVN_Pickup_Time</f>
        <v>0.04166666666</v>
      </c>
      <c r="J22" s="12">
        <f>HubVN_Pickup_Time-HubVN_Receiving_Time</f>
        <v>0.09652777778</v>
      </c>
      <c r="K22" s="12">
        <f>Plan_HubVN_Pickup_Time-Plan_HubVN_Receiving_Time</f>
        <v>0.08333333334</v>
      </c>
      <c r="L22" s="44">
        <f>IF(OnHold_Time="",0,Enduser_Deliverytime-OnHold_Time)</f>
        <v>0</v>
      </c>
    </row>
    <row r="23" ht="15.75" customHeight="1">
      <c r="A23" s="21" t="s">
        <v>107</v>
      </c>
      <c r="B23" s="21" t="s">
        <v>108</v>
      </c>
      <c r="C23" s="21" t="s">
        <v>5230</v>
      </c>
      <c r="D23" s="43">
        <v>44651.50277777778</v>
      </c>
      <c r="E23" s="18">
        <v>44652.50833333333</v>
      </c>
      <c r="F23" s="18">
        <v>44651.58611111111</v>
      </c>
      <c r="G23" s="18">
        <v>44652.614583333336</v>
      </c>
      <c r="H23" s="24">
        <f>Enduser_Deliverytime-HubVN_Pickup_Time</f>
        <v>0.2451388889</v>
      </c>
      <c r="I23" s="24">
        <f>Enduser_Plan_Deliverytime-Plan_HubVN_Pickup_Time</f>
        <v>0.0625</v>
      </c>
      <c r="J23" s="24">
        <f>HubVN_Pickup_Time-HubVN_Receiving_Time</f>
        <v>0.10625</v>
      </c>
      <c r="K23" s="24">
        <f>Plan_HubVN_Pickup_Time-Plan_HubVN_Receiving_Time</f>
        <v>0.08333333333</v>
      </c>
      <c r="L23" s="44">
        <f>IF(OnHold_Time="",0,Enduser_Deliverytime-OnHold_Time)</f>
        <v>0</v>
      </c>
    </row>
    <row r="24" ht="15.75" hidden="1" customHeight="1">
      <c r="A24" s="9" t="s">
        <v>110</v>
      </c>
      <c r="B24" s="9" t="s">
        <v>111</v>
      </c>
      <c r="C24" s="9" t="s">
        <v>5232</v>
      </c>
      <c r="D24" s="43">
        <v>44654.535416666666</v>
      </c>
      <c r="E24" s="7">
        <v>44655.28472222222</v>
      </c>
      <c r="F24" s="7">
        <v>44654.61875</v>
      </c>
      <c r="G24" s="7">
        <v>44655.4125</v>
      </c>
      <c r="H24" s="12">
        <f>Enduser_Deliverytime-HubVN_Pickup_Time</f>
        <v>0.2034722222</v>
      </c>
      <c r="I24" s="12">
        <f>Enduser_Plan_Deliverytime-Plan_HubVN_Pickup_Time</f>
        <v>0.08333333333</v>
      </c>
      <c r="J24" s="12">
        <f>HubVN_Pickup_Time-HubVN_Receiving_Time</f>
        <v>0.1277777778</v>
      </c>
      <c r="K24" s="12">
        <f>Plan_HubVN_Pickup_Time-Plan_HubVN_Receiving_Time</f>
        <v>0.08333333334</v>
      </c>
      <c r="L24" s="44">
        <f>IF(OnHold_Time="",0,Enduser_Deliverytime-OnHold_Time)</f>
        <v>0</v>
      </c>
    </row>
    <row r="25" ht="15.75" hidden="1" customHeight="1">
      <c r="A25" s="21" t="s">
        <v>113</v>
      </c>
      <c r="B25" s="21" t="s">
        <v>114</v>
      </c>
      <c r="C25" s="21" t="s">
        <v>5231</v>
      </c>
      <c r="D25" s="43">
        <v>44652.538194444445</v>
      </c>
      <c r="E25" s="18">
        <v>44653.50208333333</v>
      </c>
      <c r="F25" s="18">
        <v>44652.62152777778</v>
      </c>
      <c r="G25" s="18">
        <v>44653.60763888889</v>
      </c>
      <c r="H25" s="24">
        <f>Enduser_Deliverytime-HubVN_Pickup_Time</f>
        <v>0.2451388889</v>
      </c>
      <c r="I25" s="24">
        <f>Enduser_Plan_Deliverytime-Plan_HubVN_Pickup_Time</f>
        <v>0.04166666666</v>
      </c>
      <c r="J25" s="24">
        <f>HubVN_Pickup_Time-HubVN_Receiving_Time</f>
        <v>0.1055555556</v>
      </c>
      <c r="K25" s="24">
        <f>Plan_HubVN_Pickup_Time-Plan_HubVN_Receiving_Time</f>
        <v>0.08333333334</v>
      </c>
      <c r="L25" s="44">
        <f>IF(OnHold_Time="",0,Enduser_Deliverytime-OnHold_Time)</f>
        <v>1.293055556</v>
      </c>
    </row>
    <row r="26" ht="15.75" customHeight="1">
      <c r="A26" s="9" t="s">
        <v>117</v>
      </c>
      <c r="B26" s="9" t="s">
        <v>118</v>
      </c>
      <c r="C26" s="9" t="s">
        <v>5230</v>
      </c>
      <c r="D26" s="43">
        <v>44652.28125</v>
      </c>
      <c r="E26" s="7">
        <v>44653.28125</v>
      </c>
      <c r="F26" s="7">
        <v>44652.364583333336</v>
      </c>
      <c r="G26" s="7">
        <v>44653.39375</v>
      </c>
      <c r="H26" s="12">
        <f>Enduser_Deliverytime-HubVN_Pickup_Time</f>
        <v>0.2041666667</v>
      </c>
      <c r="I26" s="12">
        <f>Enduser_Plan_Deliverytime-Plan_HubVN_Pickup_Time</f>
        <v>0.0625</v>
      </c>
      <c r="J26" s="12">
        <f>HubVN_Pickup_Time-HubVN_Receiving_Time</f>
        <v>0.1125</v>
      </c>
      <c r="K26" s="12">
        <f>Plan_HubVN_Pickup_Time-Plan_HubVN_Receiving_Time</f>
        <v>0.08333333334</v>
      </c>
      <c r="L26" s="44">
        <f>IF(OnHold_Time="",0,Enduser_Deliverytime-OnHold_Time)</f>
        <v>0</v>
      </c>
    </row>
    <row r="27" ht="15.75" customHeight="1">
      <c r="A27" s="21" t="s">
        <v>121</v>
      </c>
      <c r="B27" s="21" t="s">
        <v>122</v>
      </c>
      <c r="C27" s="21" t="s">
        <v>5230</v>
      </c>
      <c r="D27" s="43">
        <v>44653.26875</v>
      </c>
      <c r="E27" s="18">
        <v>44654.27777777778</v>
      </c>
      <c r="F27" s="18">
        <v>44653.35208333333</v>
      </c>
      <c r="G27" s="18">
        <v>44654.404861111114</v>
      </c>
      <c r="H27" s="24">
        <f>Enduser_Deliverytime-HubVN_Pickup_Time</f>
        <v>0.2055555556</v>
      </c>
      <c r="I27" s="24">
        <f>Enduser_Plan_Deliverytime-Plan_HubVN_Pickup_Time</f>
        <v>0.0625</v>
      </c>
      <c r="J27" s="24">
        <f>HubVN_Pickup_Time-HubVN_Receiving_Time</f>
        <v>0.1270833333</v>
      </c>
      <c r="K27" s="24">
        <f>Plan_HubVN_Pickup_Time-Plan_HubVN_Receiving_Time</f>
        <v>0.08333333333</v>
      </c>
      <c r="L27" s="44">
        <f>IF(OnHold_Time="",0,Enduser_Deliverytime-OnHold_Time)</f>
        <v>0</v>
      </c>
    </row>
    <row r="28" ht="15.75" customHeight="1">
      <c r="A28" s="9" t="s">
        <v>125</v>
      </c>
      <c r="B28" s="9" t="s">
        <v>126</v>
      </c>
      <c r="C28" s="9" t="s">
        <v>5230</v>
      </c>
      <c r="D28" s="43">
        <v>44652.509722222225</v>
      </c>
      <c r="E28" s="7">
        <v>44653.285416666666</v>
      </c>
      <c r="F28" s="7">
        <v>44652.59305555555</v>
      </c>
      <c r="G28" s="7">
        <v>44653.39791666667</v>
      </c>
      <c r="H28" s="12">
        <f>Enduser_Deliverytime-HubVN_Pickup_Time</f>
        <v>0.2041666667</v>
      </c>
      <c r="I28" s="12">
        <f>Enduser_Plan_Deliverytime-Plan_HubVN_Pickup_Time</f>
        <v>0.0625</v>
      </c>
      <c r="J28" s="12">
        <f>HubVN_Pickup_Time-HubVN_Receiving_Time</f>
        <v>0.1125</v>
      </c>
      <c r="K28" s="12">
        <f>Plan_HubVN_Pickup_Time-Plan_HubVN_Receiving_Time</f>
        <v>0.08333333333</v>
      </c>
      <c r="L28" s="44">
        <f>IF(OnHold_Time="",0,Enduser_Deliverytime-OnHold_Time)</f>
        <v>0</v>
      </c>
    </row>
    <row r="29" ht="15.75" customHeight="1">
      <c r="A29" s="21" t="s">
        <v>128</v>
      </c>
      <c r="B29" s="21" t="s">
        <v>129</v>
      </c>
      <c r="C29" s="21" t="s">
        <v>5230</v>
      </c>
      <c r="D29" s="43">
        <v>44654.26944444444</v>
      </c>
      <c r="E29" s="18">
        <v>44655.25</v>
      </c>
      <c r="F29" s="18">
        <v>44654.35277777778</v>
      </c>
      <c r="G29" s="18">
        <v>44655.379166666666</v>
      </c>
      <c r="H29" s="24">
        <f>Enduser_Deliverytime-HubVN_Pickup_Time</f>
        <v>0.20625</v>
      </c>
      <c r="I29" s="24">
        <f>Enduser_Plan_Deliverytime-Plan_HubVN_Pickup_Time</f>
        <v>0.0625</v>
      </c>
      <c r="J29" s="24">
        <f>HubVN_Pickup_Time-HubVN_Receiving_Time</f>
        <v>0.1291666667</v>
      </c>
      <c r="K29" s="24">
        <f>Plan_HubVN_Pickup_Time-Plan_HubVN_Receiving_Time</f>
        <v>0.08333333334</v>
      </c>
      <c r="L29" s="44">
        <f>IF(OnHold_Time="",0,Enduser_Deliverytime-OnHold_Time)</f>
        <v>0</v>
      </c>
    </row>
    <row r="30" ht="15.75" customHeight="1">
      <c r="A30" s="9" t="s">
        <v>131</v>
      </c>
      <c r="B30" s="9" t="s">
        <v>132</v>
      </c>
      <c r="C30" s="9" t="s">
        <v>5230</v>
      </c>
      <c r="D30" s="43">
        <v>44651.51527777778</v>
      </c>
      <c r="E30" s="7">
        <v>44652.50833333333</v>
      </c>
      <c r="F30" s="7">
        <v>44651.59861111111</v>
      </c>
      <c r="G30" s="7">
        <v>44652.55</v>
      </c>
      <c r="H30" s="12">
        <f>Enduser_Deliverytime-HubVN_Pickup_Time</f>
        <v>0.08888888889</v>
      </c>
      <c r="I30" s="12">
        <f>Enduser_Plan_Deliverytime-Plan_HubVN_Pickup_Time</f>
        <v>0.0625</v>
      </c>
      <c r="J30" s="12">
        <f>HubVN_Pickup_Time-HubVN_Receiving_Time</f>
        <v>0.04166666667</v>
      </c>
      <c r="K30" s="12">
        <f>Plan_HubVN_Pickup_Time-Plan_HubVN_Receiving_Time</f>
        <v>0.08333333334</v>
      </c>
      <c r="L30" s="44">
        <f>IF(OnHold_Time="",0,Enduser_Deliverytime-OnHold_Time)</f>
        <v>0</v>
      </c>
    </row>
    <row r="31" ht="15.75" hidden="1" customHeight="1">
      <c r="A31" s="21" t="s">
        <v>134</v>
      </c>
      <c r="B31" s="21" t="s">
        <v>135</v>
      </c>
      <c r="C31" s="21" t="s">
        <v>5232</v>
      </c>
      <c r="D31" s="43">
        <v>44653.28958333333</v>
      </c>
      <c r="E31" s="18">
        <v>44653.525</v>
      </c>
      <c r="F31" s="18">
        <v>44653.37291666667</v>
      </c>
      <c r="G31" s="18">
        <v>44653.625</v>
      </c>
      <c r="H31" s="24">
        <f>Enduser_Deliverytime-HubVN_Pickup_Time</f>
        <v>0.16875</v>
      </c>
      <c r="I31" s="24">
        <f>Enduser_Plan_Deliverytime-Plan_HubVN_Pickup_Time</f>
        <v>0.08333333334</v>
      </c>
      <c r="J31" s="24">
        <f>HubVN_Pickup_Time-HubVN_Receiving_Time</f>
        <v>0.1</v>
      </c>
      <c r="K31" s="24">
        <f>Plan_HubVN_Pickup_Time-Plan_HubVN_Receiving_Time</f>
        <v>0.08333333334</v>
      </c>
      <c r="L31" s="44">
        <f>IF(OnHold_Time="",0,Enduser_Deliverytime-OnHold_Time)</f>
        <v>0</v>
      </c>
    </row>
    <row r="32" ht="15.75" customHeight="1">
      <c r="A32" s="9" t="s">
        <v>138</v>
      </c>
      <c r="B32" s="9" t="s">
        <v>139</v>
      </c>
      <c r="C32" s="9" t="s">
        <v>5230</v>
      </c>
      <c r="D32" s="43">
        <v>44651.263194444444</v>
      </c>
      <c r="E32" s="7">
        <v>44654.274305555555</v>
      </c>
      <c r="F32" s="7">
        <v>44651.34652777778</v>
      </c>
      <c r="G32" s="7">
        <v>44654.37430555555</v>
      </c>
      <c r="H32" s="12">
        <f>Enduser_Deliverytime-HubVN_Pickup_Time</f>
        <v>1.160416667</v>
      </c>
      <c r="I32" s="12">
        <f>Enduser_Plan_Deliverytime-Plan_HubVN_Pickup_Time</f>
        <v>0.0625</v>
      </c>
      <c r="J32" s="12">
        <f>HubVN_Pickup_Time-HubVN_Receiving_Time</f>
        <v>0.1</v>
      </c>
      <c r="K32" s="12">
        <f>Plan_HubVN_Pickup_Time-Plan_HubVN_Receiving_Time</f>
        <v>0.08333333334</v>
      </c>
      <c r="L32" s="44">
        <f>IF(OnHold_Time="",0,Enduser_Deliverytime-OnHold_Time)</f>
        <v>0</v>
      </c>
    </row>
    <row r="33" ht="15.75" customHeight="1">
      <c r="A33" s="21" t="s">
        <v>141</v>
      </c>
      <c r="B33" s="21" t="s">
        <v>142</v>
      </c>
      <c r="C33" s="21" t="s">
        <v>5230</v>
      </c>
      <c r="D33" s="43">
        <v>44652.53402777778</v>
      </c>
      <c r="E33" s="18">
        <v>44652.50069444445</v>
      </c>
      <c r="F33" s="18">
        <v>44652.61736111111</v>
      </c>
      <c r="G33" s="18">
        <v>44652.615277777775</v>
      </c>
      <c r="H33" s="24">
        <f>Enduser_Deliverytime-HubVN_Pickup_Time</f>
        <v>0.2465277778</v>
      </c>
      <c r="I33" s="24">
        <f>Enduser_Plan_Deliverytime-Plan_HubVN_Pickup_Time</f>
        <v>0.0625</v>
      </c>
      <c r="J33" s="24">
        <f>HubVN_Pickup_Time-HubVN_Receiving_Time</f>
        <v>0.1145833333</v>
      </c>
      <c r="K33" s="24">
        <f>Plan_HubVN_Pickup_Time-Plan_HubVN_Receiving_Time</f>
        <v>0.08333333333</v>
      </c>
      <c r="L33" s="44">
        <f>IF(OnHold_Time="",0,Enduser_Deliverytime-OnHold_Time)</f>
        <v>0</v>
      </c>
    </row>
    <row r="34" ht="15.75" customHeight="1">
      <c r="A34" s="9" t="s">
        <v>144</v>
      </c>
      <c r="B34" s="9" t="s">
        <v>145</v>
      </c>
      <c r="C34" s="9" t="s">
        <v>5230</v>
      </c>
      <c r="D34" s="43">
        <v>44654.52777777778</v>
      </c>
      <c r="E34" s="7">
        <v>44654.51527777778</v>
      </c>
      <c r="F34" s="7">
        <v>44654.61111111111</v>
      </c>
      <c r="G34" s="7">
        <v>44654.62152777778</v>
      </c>
      <c r="H34" s="12">
        <f>Enduser_Deliverytime-HubVN_Pickup_Time</f>
        <v>0.2479166667</v>
      </c>
      <c r="I34" s="12">
        <f>Enduser_Plan_Deliverytime-Plan_HubVN_Pickup_Time</f>
        <v>0.0625</v>
      </c>
      <c r="J34" s="12">
        <f>HubVN_Pickup_Time-HubVN_Receiving_Time</f>
        <v>0.10625</v>
      </c>
      <c r="K34" s="12">
        <f>Plan_HubVN_Pickup_Time-Plan_HubVN_Receiving_Time</f>
        <v>0.08333333333</v>
      </c>
      <c r="L34" s="44">
        <f>IF(OnHold_Time="",0,Enduser_Deliverytime-OnHold_Time)</f>
        <v>0</v>
      </c>
    </row>
    <row r="35" ht="15.75" hidden="1" customHeight="1">
      <c r="A35" s="21" t="s">
        <v>147</v>
      </c>
      <c r="B35" s="21" t="s">
        <v>148</v>
      </c>
      <c r="C35" s="21" t="s">
        <v>5231</v>
      </c>
      <c r="D35" s="43">
        <v>44651.51666666667</v>
      </c>
      <c r="E35" s="18">
        <v>44652.50069444445</v>
      </c>
      <c r="F35" s="18">
        <v>44651.6</v>
      </c>
      <c r="G35" s="18">
        <v>44652.54236111111</v>
      </c>
      <c r="H35" s="24">
        <f>Enduser_Deliverytime-HubVN_Pickup_Time</f>
        <v>0.1659722222</v>
      </c>
      <c r="I35" s="24">
        <f>Enduser_Plan_Deliverytime-Plan_HubVN_Pickup_Time</f>
        <v>0.04166666667</v>
      </c>
      <c r="J35" s="24">
        <f>HubVN_Pickup_Time-HubVN_Receiving_Time</f>
        <v>0.04166666666</v>
      </c>
      <c r="K35" s="24">
        <f>Plan_HubVN_Pickup_Time-Plan_HubVN_Receiving_Time</f>
        <v>0.08333333333</v>
      </c>
      <c r="L35" s="44">
        <f>IF(OnHold_Time="",0,Enduser_Deliverytime-OnHold_Time)</f>
        <v>0</v>
      </c>
    </row>
    <row r="36" ht="15.75" hidden="1" customHeight="1">
      <c r="A36" s="9" t="s">
        <v>150</v>
      </c>
      <c r="B36" s="9" t="s">
        <v>151</v>
      </c>
      <c r="C36" s="9" t="s">
        <v>5231</v>
      </c>
      <c r="D36" s="43">
        <v>44653.27916666667</v>
      </c>
      <c r="E36" s="7">
        <v>44654.290972222225</v>
      </c>
      <c r="F36" s="7">
        <v>44653.3625</v>
      </c>
      <c r="G36" s="7">
        <v>44654.41875</v>
      </c>
      <c r="H36" s="12">
        <f>Enduser_Deliverytime-HubVN_Pickup_Time</f>
        <v>0.20625</v>
      </c>
      <c r="I36" s="12">
        <f>Enduser_Plan_Deliverytime-Plan_HubVN_Pickup_Time</f>
        <v>0.04166666666</v>
      </c>
      <c r="J36" s="12">
        <f>HubVN_Pickup_Time-HubVN_Receiving_Time</f>
        <v>0.1277777778</v>
      </c>
      <c r="K36" s="12">
        <f>Plan_HubVN_Pickup_Time-Plan_HubVN_Receiving_Time</f>
        <v>0.08333333334</v>
      </c>
      <c r="L36" s="44">
        <f>IF(OnHold_Time="",0,Enduser_Deliverytime-OnHold_Time)</f>
        <v>1.972222222</v>
      </c>
    </row>
    <row r="37" ht="15.75" customHeight="1">
      <c r="A37" s="21" t="s">
        <v>154</v>
      </c>
      <c r="B37" s="21" t="s">
        <v>155</v>
      </c>
      <c r="C37" s="21" t="s">
        <v>5230</v>
      </c>
      <c r="D37" s="43">
        <v>44653.50277777778</v>
      </c>
      <c r="E37" s="18">
        <v>44654.28680555556</v>
      </c>
      <c r="F37" s="18">
        <v>44653.58611111111</v>
      </c>
      <c r="G37" s="18">
        <v>44654.41180555556</v>
      </c>
      <c r="H37" s="24">
        <f>Enduser_Deliverytime-HubVN_Pickup_Time</f>
        <v>0.2027777778</v>
      </c>
      <c r="I37" s="24">
        <f>Enduser_Plan_Deliverytime-Plan_HubVN_Pickup_Time</f>
        <v>0.0625</v>
      </c>
      <c r="J37" s="24">
        <f>HubVN_Pickup_Time-HubVN_Receiving_Time</f>
        <v>0.125</v>
      </c>
      <c r="K37" s="24">
        <f>Plan_HubVN_Pickup_Time-Plan_HubVN_Receiving_Time</f>
        <v>0.08333333333</v>
      </c>
      <c r="L37" s="44">
        <f>IF(OnHold_Time="",0,Enduser_Deliverytime-OnHold_Time)</f>
        <v>0</v>
      </c>
    </row>
    <row r="38" ht="15.75" customHeight="1">
      <c r="A38" s="9" t="s">
        <v>157</v>
      </c>
      <c r="B38" s="9" t="s">
        <v>158</v>
      </c>
      <c r="C38" s="9" t="s">
        <v>5230</v>
      </c>
      <c r="D38" s="43">
        <v>44654.53055555555</v>
      </c>
      <c r="E38" s="7">
        <v>44654.51597222222</v>
      </c>
      <c r="F38" s="7">
        <v>44654.61388888889</v>
      </c>
      <c r="G38" s="7">
        <v>44654.626388888886</v>
      </c>
      <c r="H38" s="12">
        <f>Enduser_Deliverytime-HubVN_Pickup_Time</f>
        <v>0.08125</v>
      </c>
      <c r="I38" s="12">
        <f>Enduser_Plan_Deliverytime-Plan_HubVN_Pickup_Time</f>
        <v>0.0625</v>
      </c>
      <c r="J38" s="12">
        <f>HubVN_Pickup_Time-HubVN_Receiving_Time</f>
        <v>0.1104166667</v>
      </c>
      <c r="K38" s="12">
        <f>Plan_HubVN_Pickup_Time-Plan_HubVN_Receiving_Time</f>
        <v>0.08333333334</v>
      </c>
      <c r="L38" s="44">
        <f>IF(OnHold_Time="",0,Enduser_Deliverytime-OnHold_Time)</f>
        <v>0</v>
      </c>
    </row>
    <row r="39" ht="15.75" customHeight="1">
      <c r="A39" s="21" t="s">
        <v>160</v>
      </c>
      <c r="B39" s="21" t="s">
        <v>161</v>
      </c>
      <c r="C39" s="21" t="s">
        <v>5230</v>
      </c>
      <c r="D39" s="43">
        <v>44652.51388888889</v>
      </c>
      <c r="E39" s="18">
        <v>44653.260416666664</v>
      </c>
      <c r="F39" s="18">
        <v>44652.59722222222</v>
      </c>
      <c r="G39" s="18">
        <v>44653.37291666667</v>
      </c>
      <c r="H39" s="24">
        <f>Enduser_Deliverytime-HubVN_Pickup_Time</f>
        <v>0.1645833333</v>
      </c>
      <c r="I39" s="24">
        <f>Enduser_Plan_Deliverytime-Plan_HubVN_Pickup_Time</f>
        <v>0.0625</v>
      </c>
      <c r="J39" s="24">
        <f>HubVN_Pickup_Time-HubVN_Receiving_Time</f>
        <v>0.1125</v>
      </c>
      <c r="K39" s="24">
        <f>Plan_HubVN_Pickup_Time-Plan_HubVN_Receiving_Time</f>
        <v>0.08333333333</v>
      </c>
      <c r="L39" s="44">
        <f>IF(OnHold_Time="",0,Enduser_Deliverytime-OnHold_Time)</f>
        <v>0</v>
      </c>
    </row>
    <row r="40" ht="15.75" customHeight="1">
      <c r="A40" s="9" t="s">
        <v>163</v>
      </c>
      <c r="B40" s="9" t="s">
        <v>164</v>
      </c>
      <c r="C40" s="9" t="s">
        <v>5230</v>
      </c>
      <c r="D40" s="43">
        <v>44653.25625</v>
      </c>
      <c r="E40" s="7">
        <v>44653.518055555556</v>
      </c>
      <c r="F40" s="7">
        <v>44653.339583333334</v>
      </c>
      <c r="G40" s="7">
        <v>44653.63333333333</v>
      </c>
      <c r="H40" s="12">
        <f>Enduser_Deliverytime-HubVN_Pickup_Time</f>
        <v>0.07986111111</v>
      </c>
      <c r="I40" s="12">
        <f>Enduser_Plan_Deliverytime-Plan_HubVN_Pickup_Time</f>
        <v>0.0625</v>
      </c>
      <c r="J40" s="12">
        <f>HubVN_Pickup_Time-HubVN_Receiving_Time</f>
        <v>0.1152777778</v>
      </c>
      <c r="K40" s="12">
        <f>Plan_HubVN_Pickup_Time-Plan_HubVN_Receiving_Time</f>
        <v>0.08333333334</v>
      </c>
      <c r="L40" s="44">
        <f>IF(OnHold_Time="",0,Enduser_Deliverytime-OnHold_Time)</f>
        <v>0</v>
      </c>
    </row>
    <row r="41" ht="15.75" hidden="1" customHeight="1">
      <c r="A41" s="21" t="s">
        <v>166</v>
      </c>
      <c r="B41" s="21" t="s">
        <v>167</v>
      </c>
      <c r="C41" s="21" t="s">
        <v>5232</v>
      </c>
      <c r="D41" s="43">
        <v>44651.28402777778</v>
      </c>
      <c r="E41" s="18">
        <v>44652.290972222225</v>
      </c>
      <c r="F41" s="18">
        <v>44651.36736111111</v>
      </c>
      <c r="G41" s="18">
        <v>44652.37430555555</v>
      </c>
      <c r="H41" s="24">
        <f>Enduser_Deliverytime-HubVN_Pickup_Time</f>
        <v>0.08125</v>
      </c>
      <c r="I41" s="24">
        <f>Enduser_Plan_Deliverytime-Plan_HubVN_Pickup_Time</f>
        <v>0.08333333334</v>
      </c>
      <c r="J41" s="24">
        <f>HubVN_Pickup_Time-HubVN_Receiving_Time</f>
        <v>0.08333333333</v>
      </c>
      <c r="K41" s="24">
        <f>Plan_HubVN_Pickup_Time-Plan_HubVN_Receiving_Time</f>
        <v>0.08333333333</v>
      </c>
      <c r="L41" s="44">
        <f>IF(OnHold_Time="",0,Enduser_Deliverytime-OnHold_Time)</f>
        <v>0</v>
      </c>
    </row>
    <row r="42" ht="15.75" hidden="1" customHeight="1">
      <c r="A42" s="9" t="s">
        <v>169</v>
      </c>
      <c r="B42" s="9" t="s">
        <v>170</v>
      </c>
      <c r="C42" s="9" t="s">
        <v>5232</v>
      </c>
      <c r="D42" s="43">
        <v>44651.26597222222</v>
      </c>
      <c r="E42" s="7">
        <v>44652.27638888889</v>
      </c>
      <c r="F42" s="7">
        <v>44651.34930555556</v>
      </c>
      <c r="G42" s="7">
        <v>44652.384722222225</v>
      </c>
      <c r="H42" s="12">
        <f>Enduser_Deliverytime-HubVN_Pickup_Time</f>
        <v>0.2069444444</v>
      </c>
      <c r="I42" s="12">
        <f>Enduser_Plan_Deliverytime-Plan_HubVN_Pickup_Time</f>
        <v>0.08333333333</v>
      </c>
      <c r="J42" s="12">
        <f>HubVN_Pickup_Time-HubVN_Receiving_Time</f>
        <v>0.1083333333</v>
      </c>
      <c r="K42" s="12">
        <f>Plan_HubVN_Pickup_Time-Plan_HubVN_Receiving_Time</f>
        <v>0.08333333334</v>
      </c>
      <c r="L42" s="44">
        <f>IF(OnHold_Time="",0,Enduser_Deliverytime-OnHold_Time)</f>
        <v>0</v>
      </c>
    </row>
    <row r="43" ht="15.75" hidden="1" customHeight="1">
      <c r="A43" s="21" t="s">
        <v>172</v>
      </c>
      <c r="B43" s="21" t="s">
        <v>173</v>
      </c>
      <c r="C43" s="21" t="s">
        <v>5232</v>
      </c>
      <c r="D43" s="43">
        <v>44654.52222222222</v>
      </c>
      <c r="E43" s="18">
        <v>44655.510416666664</v>
      </c>
      <c r="F43" s="18">
        <v>44654.60555555556</v>
      </c>
      <c r="G43" s="18">
        <v>44655.63402777778</v>
      </c>
      <c r="H43" s="24">
        <f>Enduser_Deliverytime-HubVN_Pickup_Time</f>
        <v>0.07847222222</v>
      </c>
      <c r="I43" s="24">
        <f>Enduser_Plan_Deliverytime-Plan_HubVN_Pickup_Time</f>
        <v>0.1458333333</v>
      </c>
      <c r="J43" s="24">
        <f>HubVN_Pickup_Time-HubVN_Receiving_Time</f>
        <v>0.1236111111</v>
      </c>
      <c r="K43" s="24">
        <f>Plan_HubVN_Pickup_Time-Plan_HubVN_Receiving_Time</f>
        <v>0.08333333334</v>
      </c>
      <c r="L43" s="44">
        <f>IF(OnHold_Time="",0,Enduser_Deliverytime-OnHold_Time)</f>
        <v>0</v>
      </c>
    </row>
    <row r="44" ht="15.75" hidden="1" customHeight="1">
      <c r="A44" s="9" t="s">
        <v>176</v>
      </c>
      <c r="B44" s="9" t="s">
        <v>177</v>
      </c>
      <c r="C44" s="9" t="s">
        <v>5231</v>
      </c>
      <c r="D44" s="43">
        <v>44652.25763888889</v>
      </c>
      <c r="E44" s="7">
        <v>44653.26111111111</v>
      </c>
      <c r="F44" s="7">
        <v>44652.34097222222</v>
      </c>
      <c r="G44" s="7">
        <v>44653.35208333333</v>
      </c>
      <c r="H44" s="12">
        <f>Enduser_Deliverytime-HubVN_Pickup_Time</f>
        <v>0.1201388889</v>
      </c>
      <c r="I44" s="12">
        <f>Enduser_Plan_Deliverytime-Plan_HubVN_Pickup_Time</f>
        <v>0.04166666667</v>
      </c>
      <c r="J44" s="12">
        <f>HubVN_Pickup_Time-HubVN_Receiving_Time</f>
        <v>0.09097222222</v>
      </c>
      <c r="K44" s="12">
        <f>Plan_HubVN_Pickup_Time-Plan_HubVN_Receiving_Time</f>
        <v>0.08333333333</v>
      </c>
      <c r="L44" s="44">
        <f>IF(OnHold_Time="",0,Enduser_Deliverytime-OnHold_Time)</f>
        <v>0</v>
      </c>
    </row>
    <row r="45" ht="15.75" customHeight="1">
      <c r="A45" s="21" t="s">
        <v>179</v>
      </c>
      <c r="B45" s="21" t="s">
        <v>180</v>
      </c>
      <c r="C45" s="21" t="s">
        <v>5230</v>
      </c>
      <c r="D45" s="43">
        <v>44653.521527777775</v>
      </c>
      <c r="E45" s="18">
        <v>44653.501388888886</v>
      </c>
      <c r="F45" s="18">
        <v>44653.60486111111</v>
      </c>
      <c r="G45" s="18">
        <v>44653.59722222222</v>
      </c>
      <c r="H45" s="24">
        <f>Enduser_Deliverytime-HubVN_Pickup_Time</f>
        <v>0.1479166667</v>
      </c>
      <c r="I45" s="24">
        <f>Enduser_Plan_Deliverytime-Plan_HubVN_Pickup_Time</f>
        <v>0.04166666666</v>
      </c>
      <c r="J45" s="24">
        <f>HubVN_Pickup_Time-HubVN_Receiving_Time</f>
        <v>0.09583333333</v>
      </c>
      <c r="K45" s="24">
        <f>Plan_HubVN_Pickup_Time-Plan_HubVN_Receiving_Time</f>
        <v>0.08333333334</v>
      </c>
      <c r="L45" s="44">
        <f>IF(OnHold_Time="",0,Enduser_Deliverytime-OnHold_Time)</f>
        <v>0</v>
      </c>
    </row>
    <row r="46" ht="15.75" customHeight="1">
      <c r="A46" s="9" t="s">
        <v>182</v>
      </c>
      <c r="B46" s="9" t="s">
        <v>183</v>
      </c>
      <c r="C46" s="9" t="s">
        <v>5230</v>
      </c>
      <c r="D46" s="43">
        <v>44652.27638888889</v>
      </c>
      <c r="E46" s="7">
        <v>44652.501388888886</v>
      </c>
      <c r="F46" s="7">
        <v>44652.35972222222</v>
      </c>
      <c r="G46" s="7">
        <v>44652.606944444444</v>
      </c>
      <c r="H46" s="12">
        <f>Enduser_Deliverytime-HubVN_Pickup_Time</f>
        <v>0.2472222222</v>
      </c>
      <c r="I46" s="12">
        <f>Enduser_Plan_Deliverytime-Plan_HubVN_Pickup_Time</f>
        <v>0.0625</v>
      </c>
      <c r="J46" s="12">
        <f>HubVN_Pickup_Time-HubVN_Receiving_Time</f>
        <v>0.1055555556</v>
      </c>
      <c r="K46" s="12">
        <f>Plan_HubVN_Pickup_Time-Plan_HubVN_Receiving_Time</f>
        <v>0.08333333334</v>
      </c>
      <c r="L46" s="44">
        <f>IF(OnHold_Time="",0,Enduser_Deliverytime-OnHold_Time)</f>
        <v>0</v>
      </c>
    </row>
    <row r="47" ht="15.75" hidden="1" customHeight="1">
      <c r="A47" s="21" t="s">
        <v>185</v>
      </c>
      <c r="B47" s="21" t="s">
        <v>186</v>
      </c>
      <c r="C47" s="21" t="s">
        <v>5232</v>
      </c>
      <c r="D47" s="43">
        <v>44652.285416666666</v>
      </c>
      <c r="E47" s="18">
        <v>44652.50625</v>
      </c>
      <c r="F47" s="18">
        <v>44652.36875</v>
      </c>
      <c r="G47" s="18">
        <v>44652.60972222222</v>
      </c>
      <c r="H47" s="24">
        <f>Enduser_Deliverytime-HubVN_Pickup_Time</f>
        <v>0.2479166667</v>
      </c>
      <c r="I47" s="24">
        <f>Enduser_Plan_Deliverytime-Plan_HubVN_Pickup_Time</f>
        <v>0.08333333333</v>
      </c>
      <c r="J47" s="24">
        <f>HubVN_Pickup_Time-HubVN_Receiving_Time</f>
        <v>0.1034722222</v>
      </c>
      <c r="K47" s="24">
        <f>Plan_HubVN_Pickup_Time-Plan_HubVN_Receiving_Time</f>
        <v>0.08333333334</v>
      </c>
      <c r="L47" s="44">
        <f>IF(OnHold_Time="",0,Enduser_Deliverytime-OnHold_Time)</f>
        <v>0</v>
      </c>
    </row>
    <row r="48" ht="15.75" customHeight="1">
      <c r="A48" s="9" t="s">
        <v>188</v>
      </c>
      <c r="B48" s="9" t="s">
        <v>189</v>
      </c>
      <c r="C48" s="9" t="s">
        <v>5230</v>
      </c>
      <c r="D48" s="43">
        <v>44652.51736111111</v>
      </c>
      <c r="E48" s="7">
        <v>44652.5</v>
      </c>
      <c r="F48" s="7">
        <v>44652.600694444445</v>
      </c>
      <c r="G48" s="7">
        <v>44652.54513888889</v>
      </c>
      <c r="H48" s="12">
        <f>Enduser_Deliverytime-HubVN_Pickup_Time</f>
        <v>0.09027777777</v>
      </c>
      <c r="I48" s="12">
        <f>Enduser_Plan_Deliverytime-Plan_HubVN_Pickup_Time</f>
        <v>0.0625</v>
      </c>
      <c r="J48" s="12">
        <f>HubVN_Pickup_Time-HubVN_Receiving_Time</f>
        <v>0.04513888889</v>
      </c>
      <c r="K48" s="12">
        <f>Plan_HubVN_Pickup_Time-Plan_HubVN_Receiving_Time</f>
        <v>0.08333333334</v>
      </c>
      <c r="L48" s="44">
        <f>IF(OnHold_Time="",0,Enduser_Deliverytime-OnHold_Time)</f>
        <v>0</v>
      </c>
    </row>
    <row r="49" ht="15.75" customHeight="1">
      <c r="A49" s="21" t="s">
        <v>191</v>
      </c>
      <c r="B49" s="21" t="s">
        <v>192</v>
      </c>
      <c r="C49" s="21" t="s">
        <v>5230</v>
      </c>
      <c r="D49" s="43">
        <v>44651.51597222222</v>
      </c>
      <c r="E49" s="18">
        <v>44652.509722222225</v>
      </c>
      <c r="F49" s="18">
        <v>44651.59930555556</v>
      </c>
      <c r="G49" s="18">
        <v>44652.55347222222</v>
      </c>
      <c r="H49" s="24">
        <f>Enduser_Deliverytime-HubVN_Pickup_Time</f>
        <v>0.09305555555</v>
      </c>
      <c r="I49" s="24">
        <f>Enduser_Plan_Deliverytime-Plan_HubVN_Pickup_Time</f>
        <v>0.0625</v>
      </c>
      <c r="J49" s="24">
        <f>HubVN_Pickup_Time-HubVN_Receiving_Time</f>
        <v>0.04375</v>
      </c>
      <c r="K49" s="24">
        <f>Plan_HubVN_Pickup_Time-Plan_HubVN_Receiving_Time</f>
        <v>0.08333333334</v>
      </c>
      <c r="L49" s="44">
        <f>IF(OnHold_Time="",0,Enduser_Deliverytime-OnHold_Time)</f>
        <v>0</v>
      </c>
    </row>
    <row r="50" ht="15.75" customHeight="1">
      <c r="A50" s="9" t="s">
        <v>194</v>
      </c>
      <c r="B50" s="9" t="s">
        <v>195</v>
      </c>
      <c r="C50" s="9" t="s">
        <v>5230</v>
      </c>
      <c r="D50" s="43">
        <v>44653.50902777778</v>
      </c>
      <c r="E50" s="7">
        <v>44654.27569444444</v>
      </c>
      <c r="F50" s="7">
        <v>44653.592361111114</v>
      </c>
      <c r="G50" s="7">
        <v>44654.39097222222</v>
      </c>
      <c r="H50" s="12">
        <f>Enduser_Deliverytime-HubVN_Pickup_Time</f>
        <v>0.2048611111</v>
      </c>
      <c r="I50" s="12">
        <f>Enduser_Plan_Deliverytime-Plan_HubVN_Pickup_Time</f>
        <v>0.0625</v>
      </c>
      <c r="J50" s="12">
        <f>HubVN_Pickup_Time-HubVN_Receiving_Time</f>
        <v>0.1152777778</v>
      </c>
      <c r="K50" s="12">
        <f>Plan_HubVN_Pickup_Time-Plan_HubVN_Receiving_Time</f>
        <v>0.08333333334</v>
      </c>
      <c r="L50" s="44">
        <f>IF(OnHold_Time="",0,Enduser_Deliverytime-OnHold_Time)</f>
        <v>0</v>
      </c>
    </row>
    <row r="51" ht="15.75" customHeight="1">
      <c r="A51" s="21" t="s">
        <v>197</v>
      </c>
      <c r="B51" s="21" t="s">
        <v>198</v>
      </c>
      <c r="C51" s="21" t="s">
        <v>5230</v>
      </c>
      <c r="D51" s="43">
        <v>44655.53680555556</v>
      </c>
      <c r="E51" s="18">
        <v>44655.50833333333</v>
      </c>
      <c r="F51" s="18">
        <v>44655.62013888889</v>
      </c>
      <c r="G51" s="18">
        <v>44655.63611111111</v>
      </c>
      <c r="H51" s="24">
        <f>Enduser_Deliverytime-HubVN_Pickup_Time</f>
        <v>0.07916666667</v>
      </c>
      <c r="I51" s="24">
        <f>Enduser_Plan_Deliverytime-Plan_HubVN_Pickup_Time</f>
        <v>0.0625</v>
      </c>
      <c r="J51" s="24">
        <f>HubVN_Pickup_Time-HubVN_Receiving_Time</f>
        <v>0.1277777778</v>
      </c>
      <c r="K51" s="24">
        <f>Plan_HubVN_Pickup_Time-Plan_HubVN_Receiving_Time</f>
        <v>0.08333333333</v>
      </c>
      <c r="L51" s="44">
        <f>IF(OnHold_Time="",0,Enduser_Deliverytime-OnHold_Time)</f>
        <v>0</v>
      </c>
    </row>
    <row r="52" ht="15.75" customHeight="1">
      <c r="A52" s="9" t="s">
        <v>200</v>
      </c>
      <c r="B52" s="9" t="s">
        <v>201</v>
      </c>
      <c r="C52" s="9" t="s">
        <v>5230</v>
      </c>
      <c r="D52" s="43">
        <v>44653.277083333334</v>
      </c>
      <c r="E52" s="7">
        <v>44653.50763888889</v>
      </c>
      <c r="F52" s="7">
        <v>44653.36041666667</v>
      </c>
      <c r="G52" s="7">
        <v>44653.61736111111</v>
      </c>
      <c r="H52" s="12">
        <f>Enduser_Deliverytime-HubVN_Pickup_Time</f>
        <v>0.2493055556</v>
      </c>
      <c r="I52" s="12">
        <f>Enduser_Plan_Deliverytime-Plan_HubVN_Pickup_Time</f>
        <v>0.04166666666</v>
      </c>
      <c r="J52" s="12">
        <f>HubVN_Pickup_Time-HubVN_Receiving_Time</f>
        <v>0.1097222222</v>
      </c>
      <c r="K52" s="12">
        <f>Plan_HubVN_Pickup_Time-Plan_HubVN_Receiving_Time</f>
        <v>0.08333333334</v>
      </c>
      <c r="L52" s="44">
        <f>IF(OnHold_Time="",0,Enduser_Deliverytime-OnHold_Time)</f>
        <v>0</v>
      </c>
    </row>
    <row r="53" ht="15.75" customHeight="1">
      <c r="A53" s="21" t="s">
        <v>203</v>
      </c>
      <c r="B53" s="21" t="s">
        <v>204</v>
      </c>
      <c r="C53" s="21" t="s">
        <v>5230</v>
      </c>
      <c r="D53" s="43">
        <v>44655.26597222222</v>
      </c>
      <c r="E53" s="18">
        <v>44655.53402777778</v>
      </c>
      <c r="F53" s="18">
        <v>44655.34930555556</v>
      </c>
      <c r="G53" s="18">
        <v>44655.65555555555</v>
      </c>
      <c r="H53" s="24">
        <f>Enduser_Deliverytime-HubVN_Pickup_Time</f>
        <v>0.08194444445</v>
      </c>
      <c r="I53" s="24">
        <f>Enduser_Plan_Deliverytime-Plan_HubVN_Pickup_Time</f>
        <v>0.0625</v>
      </c>
      <c r="J53" s="24">
        <f>HubVN_Pickup_Time-HubVN_Receiving_Time</f>
        <v>0.1215277778</v>
      </c>
      <c r="K53" s="24">
        <f>Plan_HubVN_Pickup_Time-Plan_HubVN_Receiving_Time</f>
        <v>0.08333333334</v>
      </c>
      <c r="L53" s="44">
        <f>IF(OnHold_Time="",0,Enduser_Deliverytime-OnHold_Time)</f>
        <v>0</v>
      </c>
    </row>
    <row r="54" ht="15.75" customHeight="1">
      <c r="A54" s="9" t="s">
        <v>206</v>
      </c>
      <c r="B54" s="9" t="s">
        <v>173</v>
      </c>
      <c r="C54" s="9" t="s">
        <v>5230</v>
      </c>
      <c r="D54" s="43">
        <v>44652.50763888889</v>
      </c>
      <c r="E54" s="7">
        <v>44653.26875</v>
      </c>
      <c r="F54" s="7">
        <v>44652.59097222222</v>
      </c>
      <c r="G54" s="7">
        <v>44653.353472222225</v>
      </c>
      <c r="H54" s="12">
        <f>Enduser_Deliverytime-HubVN_Pickup_Time</f>
        <v>0.1229166667</v>
      </c>
      <c r="I54" s="12">
        <f>Enduser_Plan_Deliverytime-Plan_HubVN_Pickup_Time</f>
        <v>0.0625</v>
      </c>
      <c r="J54" s="12">
        <f>HubVN_Pickup_Time-HubVN_Receiving_Time</f>
        <v>0.08472222222</v>
      </c>
      <c r="K54" s="12">
        <f>Plan_HubVN_Pickup_Time-Plan_HubVN_Receiving_Time</f>
        <v>0.08333333333</v>
      </c>
      <c r="L54" s="44">
        <f>IF(OnHold_Time="",0,Enduser_Deliverytime-OnHold_Time)</f>
        <v>0</v>
      </c>
    </row>
    <row r="55" ht="15.75" hidden="1" customHeight="1">
      <c r="A55" s="21" t="s">
        <v>208</v>
      </c>
      <c r="B55" s="21" t="s">
        <v>209</v>
      </c>
      <c r="C55" s="21" t="s">
        <v>5232</v>
      </c>
      <c r="D55" s="43">
        <v>44652.50208333333</v>
      </c>
      <c r="E55" s="18">
        <v>44652.53472222222</v>
      </c>
      <c r="F55" s="18">
        <v>44652.58541666667</v>
      </c>
      <c r="G55" s="18">
        <v>44652.575</v>
      </c>
      <c r="H55" s="24">
        <f>Enduser_Deliverytime-HubVN_Pickup_Time</f>
        <v>0.1625</v>
      </c>
      <c r="I55" s="24">
        <f>Enduser_Plan_Deliverytime-Plan_HubVN_Pickup_Time</f>
        <v>0.125</v>
      </c>
      <c r="J55" s="24">
        <f>HubVN_Pickup_Time-HubVN_Receiving_Time</f>
        <v>0.04027777778</v>
      </c>
      <c r="K55" s="24">
        <f>Plan_HubVN_Pickup_Time-Plan_HubVN_Receiving_Time</f>
        <v>0.08333333334</v>
      </c>
      <c r="L55" s="44">
        <f>IF(OnHold_Time="",0,Enduser_Deliverytime-OnHold_Time)</f>
        <v>0</v>
      </c>
    </row>
    <row r="56" ht="15.75" customHeight="1">
      <c r="A56" s="9" t="s">
        <v>212</v>
      </c>
      <c r="B56" s="9" t="s">
        <v>213</v>
      </c>
      <c r="C56" s="9" t="s">
        <v>5230</v>
      </c>
      <c r="D56" s="43">
        <v>44653.5</v>
      </c>
      <c r="E56" s="7">
        <v>44654.27222222222</v>
      </c>
      <c r="F56" s="7">
        <v>44653.583333333336</v>
      </c>
      <c r="G56" s="7">
        <v>44654.388194444444</v>
      </c>
      <c r="H56" s="12">
        <f>Enduser_Deliverytime-HubVN_Pickup_Time</f>
        <v>0.2027777778</v>
      </c>
      <c r="I56" s="12">
        <f>Enduser_Plan_Deliverytime-Plan_HubVN_Pickup_Time</f>
        <v>0.0625</v>
      </c>
      <c r="J56" s="12">
        <f>HubVN_Pickup_Time-HubVN_Receiving_Time</f>
        <v>0.1159722222</v>
      </c>
      <c r="K56" s="12">
        <f>Plan_HubVN_Pickup_Time-Plan_HubVN_Receiving_Time</f>
        <v>0.08333333334</v>
      </c>
      <c r="L56" s="44">
        <f>IF(OnHold_Time="",0,Enduser_Deliverytime-OnHold_Time)</f>
        <v>0</v>
      </c>
    </row>
    <row r="57" ht="15.75" customHeight="1">
      <c r="A57" s="21" t="s">
        <v>215</v>
      </c>
      <c r="B57" s="21" t="s">
        <v>216</v>
      </c>
      <c r="C57" s="21" t="s">
        <v>5230</v>
      </c>
      <c r="D57" s="43">
        <v>44652.263194444444</v>
      </c>
      <c r="E57" s="18">
        <v>44653.25277777778</v>
      </c>
      <c r="F57" s="18">
        <v>44652.34652777778</v>
      </c>
      <c r="G57" s="18">
        <v>44653.34375</v>
      </c>
      <c r="H57" s="24">
        <f>Enduser_Deliverytime-HubVN_Pickup_Time</f>
        <v>0.1222222222</v>
      </c>
      <c r="I57" s="24">
        <f>Enduser_Plan_Deliverytime-Plan_HubVN_Pickup_Time</f>
        <v>0.0625</v>
      </c>
      <c r="J57" s="24">
        <f>HubVN_Pickup_Time-HubVN_Receiving_Time</f>
        <v>0.09097222222</v>
      </c>
      <c r="K57" s="24">
        <f>Plan_HubVN_Pickup_Time-Plan_HubVN_Receiving_Time</f>
        <v>0.08333333334</v>
      </c>
      <c r="L57" s="44">
        <f>IF(OnHold_Time="",0,Enduser_Deliverytime-OnHold_Time)</f>
        <v>0</v>
      </c>
    </row>
    <row r="58" ht="15.75" hidden="1" customHeight="1">
      <c r="A58" s="9" t="s">
        <v>218</v>
      </c>
      <c r="B58" s="9" t="s">
        <v>219</v>
      </c>
      <c r="C58" s="9" t="s">
        <v>5231</v>
      </c>
      <c r="D58" s="43">
        <v>44653.50902777778</v>
      </c>
      <c r="E58" s="7">
        <v>44654.27222222222</v>
      </c>
      <c r="F58" s="7">
        <v>44653.592361111114</v>
      </c>
      <c r="G58" s="7">
        <v>44654.370833333334</v>
      </c>
      <c r="H58" s="12">
        <f>Enduser_Deliverytime-HubVN_Pickup_Time</f>
        <v>0.1208333333</v>
      </c>
      <c r="I58" s="12">
        <f>Enduser_Plan_Deliverytime-Plan_HubVN_Pickup_Time</f>
        <v>0.04166666666</v>
      </c>
      <c r="J58" s="12">
        <f>HubVN_Pickup_Time-HubVN_Receiving_Time</f>
        <v>0.09861111111</v>
      </c>
      <c r="K58" s="12">
        <f>Plan_HubVN_Pickup_Time-Plan_HubVN_Receiving_Time</f>
        <v>0.08333333334</v>
      </c>
      <c r="L58" s="44">
        <f>IF(OnHold_Time="",0,Enduser_Deliverytime-OnHold_Time)</f>
        <v>0</v>
      </c>
    </row>
    <row r="59" ht="15.75" customHeight="1">
      <c r="A59" s="21" t="s">
        <v>221</v>
      </c>
      <c r="B59" s="21" t="s">
        <v>222</v>
      </c>
      <c r="C59" s="21" t="s">
        <v>5230</v>
      </c>
      <c r="D59" s="43">
        <v>44653.25</v>
      </c>
      <c r="E59" s="18">
        <v>44653.5375</v>
      </c>
      <c r="F59" s="18">
        <v>44653.333333333336</v>
      </c>
      <c r="G59" s="18">
        <v>44653.634722222225</v>
      </c>
      <c r="H59" s="24">
        <f>Enduser_Deliverytime-HubVN_Pickup_Time</f>
        <v>0.1715277778</v>
      </c>
      <c r="I59" s="24">
        <f>Enduser_Plan_Deliverytime-Plan_HubVN_Pickup_Time</f>
        <v>0.0625</v>
      </c>
      <c r="J59" s="24">
        <f>HubVN_Pickup_Time-HubVN_Receiving_Time</f>
        <v>0.09722222223</v>
      </c>
      <c r="K59" s="24">
        <f>Plan_HubVN_Pickup_Time-Plan_HubVN_Receiving_Time</f>
        <v>0.08333333334</v>
      </c>
      <c r="L59" s="44">
        <f>IF(OnHold_Time="",0,Enduser_Deliverytime-OnHold_Time)</f>
        <v>0</v>
      </c>
    </row>
    <row r="60" ht="15.75" customHeight="1">
      <c r="A60" s="9" t="s">
        <v>224</v>
      </c>
      <c r="B60" s="9" t="s">
        <v>225</v>
      </c>
      <c r="C60" s="9" t="s">
        <v>5230</v>
      </c>
      <c r="D60" s="43">
        <v>44651.52291666667</v>
      </c>
      <c r="E60" s="7">
        <v>44652.53888888889</v>
      </c>
      <c r="F60" s="7">
        <v>44651.60625</v>
      </c>
      <c r="G60" s="7">
        <v>44652.63611111111</v>
      </c>
      <c r="H60" s="12">
        <f>Enduser_Deliverytime-HubVN_Pickup_Time</f>
        <v>0.08263888889</v>
      </c>
      <c r="I60" s="12">
        <f>Enduser_Plan_Deliverytime-Plan_HubVN_Pickup_Time</f>
        <v>0.0625</v>
      </c>
      <c r="J60" s="12">
        <f>HubVN_Pickup_Time-HubVN_Receiving_Time</f>
        <v>0.09722222222</v>
      </c>
      <c r="K60" s="12">
        <f>Plan_HubVN_Pickup_Time-Plan_HubVN_Receiving_Time</f>
        <v>0.08333333333</v>
      </c>
      <c r="L60" s="44">
        <f>IF(OnHold_Time="",0,Enduser_Deliverytime-OnHold_Time)</f>
        <v>0</v>
      </c>
    </row>
    <row r="61" ht="15.75" customHeight="1">
      <c r="A61" s="21" t="s">
        <v>227</v>
      </c>
      <c r="B61" s="21" t="s">
        <v>228</v>
      </c>
      <c r="C61" s="21" t="s">
        <v>5230</v>
      </c>
      <c r="D61" s="43">
        <v>44653.50763888889</v>
      </c>
      <c r="E61" s="18">
        <v>44654.26666666667</v>
      </c>
      <c r="F61" s="18">
        <v>44653.59097222222</v>
      </c>
      <c r="G61" s="18">
        <v>44654.365277777775</v>
      </c>
      <c r="H61" s="24">
        <f>Enduser_Deliverytime-HubVN_Pickup_Time</f>
        <v>0.11875</v>
      </c>
      <c r="I61" s="24">
        <f>Enduser_Plan_Deliverytime-Plan_HubVN_Pickup_Time</f>
        <v>0.0625</v>
      </c>
      <c r="J61" s="24">
        <f>HubVN_Pickup_Time-HubVN_Receiving_Time</f>
        <v>0.09861111111</v>
      </c>
      <c r="K61" s="24">
        <f>Plan_HubVN_Pickup_Time-Plan_HubVN_Receiving_Time</f>
        <v>0.08333333333</v>
      </c>
      <c r="L61" s="44">
        <f>IF(OnHold_Time="",0,Enduser_Deliverytime-OnHold_Time)</f>
        <v>0</v>
      </c>
    </row>
    <row r="62" ht="15.75" hidden="1" customHeight="1">
      <c r="A62" s="9" t="s">
        <v>230</v>
      </c>
      <c r="B62" s="9" t="s">
        <v>231</v>
      </c>
      <c r="C62" s="9" t="s">
        <v>5232</v>
      </c>
      <c r="D62" s="43">
        <v>44654.25</v>
      </c>
      <c r="E62" s="7">
        <v>44657.260416666664</v>
      </c>
      <c r="F62" s="7">
        <v>44654.333333333336</v>
      </c>
      <c r="G62" s="7">
        <v>44716.361805555556</v>
      </c>
      <c r="H62" s="12">
        <f>Enduser_Deliverytime-HubVN_Pickup_Time</f>
        <v>0.08194444444</v>
      </c>
      <c r="I62" s="12">
        <f>Enduser_Plan_Deliverytime-Plan_HubVN_Pickup_Time</f>
        <v>0.08333333333</v>
      </c>
      <c r="J62" s="12">
        <v>0.098</v>
      </c>
      <c r="K62" s="12">
        <f>Plan_HubVN_Pickup_Time-Plan_HubVN_Receiving_Time</f>
        <v>0.08333333334</v>
      </c>
      <c r="L62" s="44">
        <f>IF(OnHold_Time="",0,Enduser_Deliverytime-OnHold_Time)</f>
        <v>0</v>
      </c>
    </row>
    <row r="63" ht="15.75" customHeight="1">
      <c r="A63" s="21" t="s">
        <v>233</v>
      </c>
      <c r="B63" s="21" t="s">
        <v>234</v>
      </c>
      <c r="C63" s="21" t="s">
        <v>5230</v>
      </c>
      <c r="D63" s="43">
        <v>44654.26875</v>
      </c>
      <c r="E63" s="18">
        <v>44655.270833333336</v>
      </c>
      <c r="F63" s="18">
        <v>44654.35208333333</v>
      </c>
      <c r="G63" s="18">
        <v>44655.39861111111</v>
      </c>
      <c r="H63" s="24">
        <f>Enduser_Deliverytime-HubVN_Pickup_Time</f>
        <v>0.2041666667</v>
      </c>
      <c r="I63" s="24">
        <f>Enduser_Plan_Deliverytime-Plan_HubVN_Pickup_Time</f>
        <v>0.0625</v>
      </c>
      <c r="J63" s="24">
        <f>HubVN_Pickup_Time-HubVN_Receiving_Time</f>
        <v>0.1277777778</v>
      </c>
      <c r="K63" s="24">
        <f>Plan_HubVN_Pickup_Time-Plan_HubVN_Receiving_Time</f>
        <v>0.08333333333</v>
      </c>
      <c r="L63" s="44">
        <f>IF(OnHold_Time="",0,Enduser_Deliverytime-OnHold_Time)</f>
        <v>0</v>
      </c>
    </row>
    <row r="64" ht="15.75" customHeight="1">
      <c r="A64" s="9" t="s">
        <v>236</v>
      </c>
      <c r="B64" s="9" t="s">
        <v>237</v>
      </c>
      <c r="C64" s="9" t="s">
        <v>5230</v>
      </c>
      <c r="D64" s="43">
        <v>44653.50625</v>
      </c>
      <c r="E64" s="7">
        <v>44654.50555555556</v>
      </c>
      <c r="F64" s="7">
        <v>44653.589583333334</v>
      </c>
      <c r="G64" s="7">
        <v>44654.618055555555</v>
      </c>
      <c r="H64" s="12">
        <f>Enduser_Deliverytime-HubVN_Pickup_Time</f>
        <v>0.2465277778</v>
      </c>
      <c r="I64" s="12">
        <f>Enduser_Plan_Deliverytime-Plan_HubVN_Pickup_Time</f>
        <v>0.0625</v>
      </c>
      <c r="J64" s="12">
        <f>HubVN_Pickup_Time-HubVN_Receiving_Time</f>
        <v>0.1125</v>
      </c>
      <c r="K64" s="12">
        <f>Plan_HubVN_Pickup_Time-Plan_HubVN_Receiving_Time</f>
        <v>0.08333333334</v>
      </c>
      <c r="L64" s="44">
        <f>IF(OnHold_Time="",0,Enduser_Deliverytime-OnHold_Time)</f>
        <v>0</v>
      </c>
    </row>
    <row r="65" ht="15.75" hidden="1" customHeight="1">
      <c r="A65" s="21" t="s">
        <v>239</v>
      </c>
      <c r="B65" s="21" t="s">
        <v>240</v>
      </c>
      <c r="C65" s="21" t="s">
        <v>5231</v>
      </c>
      <c r="D65" s="43">
        <v>44652.279861111114</v>
      </c>
      <c r="E65" s="18">
        <v>44653.259722222225</v>
      </c>
      <c r="F65" s="18">
        <v>44652.36319444444</v>
      </c>
      <c r="G65" s="18">
        <v>44653.356944444444</v>
      </c>
      <c r="H65" s="24">
        <f>Enduser_Deliverytime-HubVN_Pickup_Time</f>
        <v>0.1638888889</v>
      </c>
      <c r="I65" s="24">
        <f>Enduser_Plan_Deliverytime-Plan_HubVN_Pickup_Time</f>
        <v>0.04166666667</v>
      </c>
      <c r="J65" s="24">
        <f>HubVN_Pickup_Time-HubVN_Receiving_Time</f>
        <v>0.09722222222</v>
      </c>
      <c r="K65" s="24">
        <f>Plan_HubVN_Pickup_Time-Plan_HubVN_Receiving_Time</f>
        <v>0.08333333333</v>
      </c>
      <c r="L65" s="44">
        <f>IF(OnHold_Time="",0,Enduser_Deliverytime-OnHold_Time)</f>
        <v>0</v>
      </c>
    </row>
    <row r="66" ht="15.75" customHeight="1">
      <c r="A66" s="9" t="s">
        <v>242</v>
      </c>
      <c r="B66" s="9" t="s">
        <v>243</v>
      </c>
      <c r="C66" s="9" t="s">
        <v>5230</v>
      </c>
      <c r="D66" s="43">
        <v>44653.506944444445</v>
      </c>
      <c r="E66" s="7">
        <v>44654.27569444444</v>
      </c>
      <c r="F66" s="7">
        <v>44653.59027777778</v>
      </c>
      <c r="G66" s="7">
        <v>44654.39027777778</v>
      </c>
      <c r="H66" s="12">
        <f>Enduser_Deliverytime-HubVN_Pickup_Time</f>
        <v>0.2076388889</v>
      </c>
      <c r="I66" s="12">
        <f>Enduser_Plan_Deliverytime-Plan_HubVN_Pickup_Time</f>
        <v>0.0625</v>
      </c>
      <c r="J66" s="12">
        <f>HubVN_Pickup_Time-HubVN_Receiving_Time</f>
        <v>0.1145833333</v>
      </c>
      <c r="K66" s="12">
        <f>Plan_HubVN_Pickup_Time-Plan_HubVN_Receiving_Time</f>
        <v>0.08333333334</v>
      </c>
      <c r="L66" s="44">
        <f>IF(OnHold_Time="",0,Enduser_Deliverytime-OnHold_Time)</f>
        <v>0</v>
      </c>
    </row>
    <row r="67" ht="15.75" customHeight="1">
      <c r="A67" s="21" t="s">
        <v>245</v>
      </c>
      <c r="B67" s="21" t="s">
        <v>246</v>
      </c>
      <c r="C67" s="21" t="s">
        <v>5230</v>
      </c>
      <c r="D67" s="43">
        <v>44652.26388888889</v>
      </c>
      <c r="E67" s="18">
        <v>44653.274305555555</v>
      </c>
      <c r="F67" s="18">
        <v>44652.34722222222</v>
      </c>
      <c r="G67" s="18">
        <v>44653.38680555556</v>
      </c>
      <c r="H67" s="24">
        <f>Enduser_Deliverytime-HubVN_Pickup_Time</f>
        <v>0.2055555556</v>
      </c>
      <c r="I67" s="24">
        <f>Enduser_Plan_Deliverytime-Plan_HubVN_Pickup_Time</f>
        <v>0.0625</v>
      </c>
      <c r="J67" s="24">
        <f>HubVN_Pickup_Time-HubVN_Receiving_Time</f>
        <v>0.1125</v>
      </c>
      <c r="K67" s="24">
        <f>Plan_HubVN_Pickup_Time-Plan_HubVN_Receiving_Time</f>
        <v>0.08333333333</v>
      </c>
      <c r="L67" s="44">
        <f>IF(OnHold_Time="",0,Enduser_Deliverytime-OnHold_Time)</f>
        <v>0</v>
      </c>
    </row>
    <row r="68" ht="15.75" customHeight="1">
      <c r="A68" s="9" t="s">
        <v>248</v>
      </c>
      <c r="B68" s="9" t="s">
        <v>249</v>
      </c>
      <c r="C68" s="9" t="s">
        <v>5230</v>
      </c>
      <c r="D68" s="43">
        <v>44652.5</v>
      </c>
      <c r="E68" s="7">
        <v>44652.52291666667</v>
      </c>
      <c r="F68" s="7">
        <v>44652.583333333336</v>
      </c>
      <c r="G68" s="7">
        <v>44652.56875</v>
      </c>
      <c r="H68" s="12">
        <f>Enduser_Deliverytime-HubVN_Pickup_Time</f>
        <v>0.09097222222</v>
      </c>
      <c r="I68" s="12">
        <f>Enduser_Plan_Deliverytime-Plan_HubVN_Pickup_Time</f>
        <v>0.0625</v>
      </c>
      <c r="J68" s="12">
        <f>HubVN_Pickup_Time-HubVN_Receiving_Time</f>
        <v>0.04583333333</v>
      </c>
      <c r="K68" s="12">
        <f>Plan_HubVN_Pickup_Time-Plan_HubVN_Receiving_Time</f>
        <v>0.08333333334</v>
      </c>
      <c r="L68" s="44">
        <f>IF(OnHold_Time="",0,Enduser_Deliverytime-OnHold_Time)</f>
        <v>0</v>
      </c>
    </row>
    <row r="69" ht="15.75" customHeight="1">
      <c r="A69" s="21" t="s">
        <v>251</v>
      </c>
      <c r="B69" s="21" t="s">
        <v>252</v>
      </c>
      <c r="C69" s="21" t="s">
        <v>5230</v>
      </c>
      <c r="D69" s="43">
        <v>44652.251388888886</v>
      </c>
      <c r="E69" s="18">
        <v>44653.288194444445</v>
      </c>
      <c r="F69" s="18">
        <v>44652.33472222222</v>
      </c>
      <c r="G69" s="18">
        <v>44653.37291666667</v>
      </c>
      <c r="H69" s="24">
        <f>Enduser_Deliverytime-HubVN_Pickup_Time</f>
        <v>0.1243055556</v>
      </c>
      <c r="I69" s="24">
        <f>Enduser_Plan_Deliverytime-Plan_HubVN_Pickup_Time</f>
        <v>0.0625</v>
      </c>
      <c r="J69" s="24">
        <f>HubVN_Pickup_Time-HubVN_Receiving_Time</f>
        <v>0.08472222222</v>
      </c>
      <c r="K69" s="24">
        <f>Plan_HubVN_Pickup_Time-Plan_HubVN_Receiving_Time</f>
        <v>0.08333333334</v>
      </c>
      <c r="L69" s="44">
        <f>IF(OnHold_Time="",0,Enduser_Deliverytime-OnHold_Time)</f>
        <v>0</v>
      </c>
    </row>
    <row r="70" ht="15.75" customHeight="1">
      <c r="A70" s="9" t="s">
        <v>254</v>
      </c>
      <c r="B70" s="9" t="s">
        <v>255</v>
      </c>
      <c r="C70" s="9" t="s">
        <v>5230</v>
      </c>
      <c r="D70" s="43">
        <v>44652.52847222222</v>
      </c>
      <c r="E70" s="7">
        <v>44653.2625</v>
      </c>
      <c r="F70" s="7">
        <v>44652.611805555556</v>
      </c>
      <c r="G70" s="7">
        <v>44653.375</v>
      </c>
      <c r="H70" s="12">
        <f>Enduser_Deliverytime-HubVN_Pickup_Time</f>
        <v>0.2041666667</v>
      </c>
      <c r="I70" s="12">
        <f>Enduser_Plan_Deliverytime-Plan_HubVN_Pickup_Time</f>
        <v>0.0625</v>
      </c>
      <c r="J70" s="12">
        <f>HubVN_Pickup_Time-HubVN_Receiving_Time</f>
        <v>0.1125</v>
      </c>
      <c r="K70" s="12">
        <f>Plan_HubVN_Pickup_Time-Plan_HubVN_Receiving_Time</f>
        <v>0.08333333334</v>
      </c>
      <c r="L70" s="44">
        <f>IF(OnHold_Time="",0,Enduser_Deliverytime-OnHold_Time)</f>
        <v>0</v>
      </c>
    </row>
    <row r="71" ht="15.75" customHeight="1">
      <c r="A71" s="21" t="s">
        <v>257</v>
      </c>
      <c r="B71" s="21" t="s">
        <v>258</v>
      </c>
      <c r="C71" s="21" t="s">
        <v>5230</v>
      </c>
      <c r="D71" s="43">
        <v>44653.50208333333</v>
      </c>
      <c r="E71" s="18">
        <v>44654.27222222222</v>
      </c>
      <c r="F71" s="18">
        <v>44653.58541666667</v>
      </c>
      <c r="G71" s="18">
        <v>44654.36666666667</v>
      </c>
      <c r="H71" s="24">
        <f>Enduser_Deliverytime-HubVN_Pickup_Time</f>
        <v>0.1243055556</v>
      </c>
      <c r="I71" s="24">
        <f>Enduser_Plan_Deliverytime-Plan_HubVN_Pickup_Time</f>
        <v>0.0625</v>
      </c>
      <c r="J71" s="24">
        <f>HubVN_Pickup_Time-HubVN_Receiving_Time</f>
        <v>0.09444444445</v>
      </c>
      <c r="K71" s="24">
        <f>Plan_HubVN_Pickup_Time-Plan_HubVN_Receiving_Time</f>
        <v>0.08333333334</v>
      </c>
      <c r="L71" s="44">
        <f>IF(OnHold_Time="",0,Enduser_Deliverytime-OnHold_Time)</f>
        <v>0</v>
      </c>
    </row>
    <row r="72" ht="15.75" hidden="1" customHeight="1">
      <c r="A72" s="9" t="s">
        <v>260</v>
      </c>
      <c r="B72" s="9" t="s">
        <v>261</v>
      </c>
      <c r="C72" s="9" t="s">
        <v>5232</v>
      </c>
      <c r="D72" s="43">
        <v>44653.538194444445</v>
      </c>
      <c r="E72" s="7">
        <v>44654.5</v>
      </c>
      <c r="F72" s="7">
        <v>44653.62152777778</v>
      </c>
      <c r="G72" s="7">
        <v>44654.60763888889</v>
      </c>
      <c r="H72" s="12">
        <f>Enduser_Deliverytime-HubVN_Pickup_Time</f>
        <v>0.2472222222</v>
      </c>
      <c r="I72" s="12">
        <f>Enduser_Plan_Deliverytime-Plan_HubVN_Pickup_Time</f>
        <v>0.08333333333</v>
      </c>
      <c r="J72" s="12">
        <f>HubVN_Pickup_Time-HubVN_Receiving_Time</f>
        <v>0.1076388889</v>
      </c>
      <c r="K72" s="12">
        <f>Plan_HubVN_Pickup_Time-Plan_HubVN_Receiving_Time</f>
        <v>0.08333333334</v>
      </c>
      <c r="L72" s="44">
        <f>IF(OnHold_Time="",0,Enduser_Deliverytime-OnHold_Time)</f>
        <v>0</v>
      </c>
    </row>
    <row r="73" ht="15.75" customHeight="1">
      <c r="A73" s="21" t="s">
        <v>263</v>
      </c>
      <c r="B73" s="21" t="s">
        <v>264</v>
      </c>
      <c r="C73" s="21" t="s">
        <v>5230</v>
      </c>
      <c r="D73" s="43">
        <v>44652.50208333333</v>
      </c>
      <c r="E73" s="18">
        <v>44653.282638888886</v>
      </c>
      <c r="F73" s="18">
        <v>44652.58541666667</v>
      </c>
      <c r="G73" s="18">
        <v>44653.39513888889</v>
      </c>
      <c r="H73" s="24">
        <f>Enduser_Deliverytime-HubVN_Pickup_Time</f>
        <v>0.2034722222</v>
      </c>
      <c r="I73" s="24">
        <f>Enduser_Plan_Deliverytime-Plan_HubVN_Pickup_Time</f>
        <v>0.0625</v>
      </c>
      <c r="J73" s="24">
        <f>HubVN_Pickup_Time-HubVN_Receiving_Time</f>
        <v>0.1125</v>
      </c>
      <c r="K73" s="24">
        <f>Plan_HubVN_Pickup_Time-Plan_HubVN_Receiving_Time</f>
        <v>0.08333333334</v>
      </c>
      <c r="L73" s="44">
        <f>IF(OnHold_Time="",0,Enduser_Deliverytime-OnHold_Time)</f>
        <v>0</v>
      </c>
    </row>
    <row r="74" ht="15.75" hidden="1" customHeight="1">
      <c r="A74" s="9" t="s">
        <v>266</v>
      </c>
      <c r="B74" s="9" t="s">
        <v>267</v>
      </c>
      <c r="C74" s="9" t="s">
        <v>5231</v>
      </c>
      <c r="D74" s="43">
        <v>44652.26597222222</v>
      </c>
      <c r="E74" s="7">
        <v>44653.25277777778</v>
      </c>
      <c r="F74" s="7">
        <v>44652.34930555556</v>
      </c>
      <c r="G74" s="7">
        <v>44653.34930555556</v>
      </c>
      <c r="H74" s="12">
        <f>Enduser_Deliverytime-HubVN_Pickup_Time</f>
        <v>0.1659722222</v>
      </c>
      <c r="I74" s="12">
        <f>Enduser_Plan_Deliverytime-Plan_HubVN_Pickup_Time</f>
        <v>0.04166666666</v>
      </c>
      <c r="J74" s="12">
        <f>HubVN_Pickup_Time-HubVN_Receiving_Time</f>
        <v>0.09652777778</v>
      </c>
      <c r="K74" s="12">
        <f>Plan_HubVN_Pickup_Time-Plan_HubVN_Receiving_Time</f>
        <v>0.08333333334</v>
      </c>
      <c r="L74" s="44">
        <f>IF(OnHold_Time="",0,Enduser_Deliverytime-OnHold_Time)</f>
        <v>0</v>
      </c>
    </row>
    <row r="75" ht="15.75" customHeight="1">
      <c r="A75" s="21" t="s">
        <v>269</v>
      </c>
      <c r="B75" s="21" t="s">
        <v>270</v>
      </c>
      <c r="C75" s="21" t="s">
        <v>5230</v>
      </c>
      <c r="D75" s="43">
        <v>44653.27569444444</v>
      </c>
      <c r="E75" s="18">
        <v>44654.25347222222</v>
      </c>
      <c r="F75" s="18">
        <v>44653.35902777778</v>
      </c>
      <c r="G75" s="18">
        <v>44654.345138888886</v>
      </c>
      <c r="H75" s="24">
        <f>Enduser_Deliverytime-HubVN_Pickup_Time</f>
        <v>0.1194444444</v>
      </c>
      <c r="I75" s="24">
        <f>Enduser_Plan_Deliverytime-Plan_HubVN_Pickup_Time</f>
        <v>0.0625</v>
      </c>
      <c r="J75" s="24">
        <f>HubVN_Pickup_Time-HubVN_Receiving_Time</f>
        <v>0.09166666667</v>
      </c>
      <c r="K75" s="24">
        <f>Plan_HubVN_Pickup_Time-Plan_HubVN_Receiving_Time</f>
        <v>0.08333333334</v>
      </c>
      <c r="L75" s="44">
        <f>IF(OnHold_Time="",0,Enduser_Deliverytime-OnHold_Time)</f>
        <v>0</v>
      </c>
    </row>
    <row r="76" ht="15.75" hidden="1" customHeight="1">
      <c r="A76" s="9" t="s">
        <v>272</v>
      </c>
      <c r="B76" s="9" t="s">
        <v>273</v>
      </c>
      <c r="C76" s="9" t="s">
        <v>5231</v>
      </c>
      <c r="D76" s="43">
        <v>44653.50625</v>
      </c>
      <c r="E76" s="7">
        <v>44654.28680555556</v>
      </c>
      <c r="F76" s="7">
        <v>44653.589583333334</v>
      </c>
      <c r="G76" s="7">
        <v>44654.41527777778</v>
      </c>
      <c r="H76" s="12">
        <f>Enduser_Deliverytime-HubVN_Pickup_Time</f>
        <v>0.2034722222</v>
      </c>
      <c r="I76" s="12">
        <f>Enduser_Plan_Deliverytime-Plan_HubVN_Pickup_Time</f>
        <v>0.04166666666</v>
      </c>
      <c r="J76" s="12">
        <f>HubVN_Pickup_Time-HubVN_Receiving_Time</f>
        <v>0.1284722222</v>
      </c>
      <c r="K76" s="12">
        <f>Plan_HubVN_Pickup_Time-Plan_HubVN_Receiving_Time</f>
        <v>0.08333333334</v>
      </c>
      <c r="L76" s="44">
        <f>IF(OnHold_Time="",0,Enduser_Deliverytime-OnHold_Time)</f>
        <v>0</v>
      </c>
    </row>
    <row r="77" ht="15.75" customHeight="1">
      <c r="A77" s="21" t="s">
        <v>275</v>
      </c>
      <c r="B77" s="21" t="s">
        <v>276</v>
      </c>
      <c r="C77" s="21" t="s">
        <v>5230</v>
      </c>
      <c r="D77" s="43">
        <v>44655.28958333333</v>
      </c>
      <c r="E77" s="18">
        <v>44655.50833333333</v>
      </c>
      <c r="F77" s="18">
        <v>44655.37291666667</v>
      </c>
      <c r="G77" s="18">
        <v>44655.61111111111</v>
      </c>
      <c r="H77" s="24">
        <f>Enduser_Deliverytime-HubVN_Pickup_Time</f>
        <v>0.1201388889</v>
      </c>
      <c r="I77" s="24">
        <f>Enduser_Plan_Deliverytime-Plan_HubVN_Pickup_Time</f>
        <v>0.0625</v>
      </c>
      <c r="J77" s="24">
        <f>HubVN_Pickup_Time-HubVN_Receiving_Time</f>
        <v>0.1027777778</v>
      </c>
      <c r="K77" s="24">
        <f>Plan_HubVN_Pickup_Time-Plan_HubVN_Receiving_Time</f>
        <v>0.08333333334</v>
      </c>
      <c r="L77" s="44">
        <f>IF(OnHold_Time="",0,Enduser_Deliverytime-OnHold_Time)</f>
        <v>0</v>
      </c>
    </row>
    <row r="78" ht="15.75" hidden="1" customHeight="1">
      <c r="A78" s="9" t="s">
        <v>278</v>
      </c>
      <c r="B78" s="9" t="s">
        <v>279</v>
      </c>
      <c r="C78" s="9" t="s">
        <v>5232</v>
      </c>
      <c r="D78" s="43">
        <v>44653.520833333336</v>
      </c>
      <c r="E78" s="7">
        <v>44654.53194444445</v>
      </c>
      <c r="F78" s="7">
        <v>44653.604166666664</v>
      </c>
      <c r="G78" s="7">
        <v>44654.660416666666</v>
      </c>
      <c r="H78" s="12">
        <f>Enduser_Deliverytime-HubVN_Pickup_Time</f>
        <v>0.08194444444</v>
      </c>
      <c r="I78" s="12">
        <f>Enduser_Plan_Deliverytime-Plan_HubVN_Pickup_Time</f>
        <v>0.08333333334</v>
      </c>
      <c r="J78" s="12">
        <f>HubVN_Pickup_Time-HubVN_Receiving_Time</f>
        <v>0.1284722222</v>
      </c>
      <c r="K78" s="12">
        <f>Plan_HubVN_Pickup_Time-Plan_HubVN_Receiving_Time</f>
        <v>0.08333333333</v>
      </c>
      <c r="L78" s="44">
        <f>IF(OnHold_Time="",0,Enduser_Deliverytime-OnHold_Time)</f>
        <v>0</v>
      </c>
    </row>
    <row r="79" ht="15.75" customHeight="1">
      <c r="A79" s="21" t="s">
        <v>281</v>
      </c>
      <c r="B79" s="21" t="s">
        <v>282</v>
      </c>
      <c r="C79" s="21" t="s">
        <v>5230</v>
      </c>
      <c r="D79" s="43">
        <v>44653.53472222222</v>
      </c>
      <c r="E79" s="18">
        <v>44654.28194444445</v>
      </c>
      <c r="F79" s="18">
        <v>44653.618055555555</v>
      </c>
      <c r="G79" s="18">
        <v>44654.407638888886</v>
      </c>
      <c r="H79" s="24">
        <f>Enduser_Deliverytime-HubVN_Pickup_Time</f>
        <v>0.2048611111</v>
      </c>
      <c r="I79" s="24">
        <f>Enduser_Plan_Deliverytime-Plan_HubVN_Pickup_Time</f>
        <v>0.0625</v>
      </c>
      <c r="J79" s="24">
        <f>HubVN_Pickup_Time-HubVN_Receiving_Time</f>
        <v>0.1256944444</v>
      </c>
      <c r="K79" s="24">
        <f>Plan_HubVN_Pickup_Time-Plan_HubVN_Receiving_Time</f>
        <v>0.08333333334</v>
      </c>
      <c r="L79" s="44">
        <f>IF(OnHold_Time="",0,Enduser_Deliverytime-OnHold_Time)</f>
        <v>0</v>
      </c>
    </row>
    <row r="80" ht="15.75" hidden="1" customHeight="1">
      <c r="A80" s="9" t="s">
        <v>284</v>
      </c>
      <c r="B80" s="9" t="s">
        <v>285</v>
      </c>
      <c r="C80" s="9" t="s">
        <v>5231</v>
      </c>
      <c r="D80" s="43">
        <v>44651.53333333333</v>
      </c>
      <c r="E80" s="7">
        <v>44652.52222222222</v>
      </c>
      <c r="F80" s="7">
        <v>44651.61666666667</v>
      </c>
      <c r="G80" s="7">
        <v>44652.54375</v>
      </c>
      <c r="H80" s="12">
        <f>Enduser_Deliverytime-HubVN_Pickup_Time</f>
        <v>0.1645833333</v>
      </c>
      <c r="I80" s="12">
        <f>Enduser_Plan_Deliverytime-Plan_HubVN_Pickup_Time</f>
        <v>0.04166666666</v>
      </c>
      <c r="J80" s="12">
        <f>HubVN_Pickup_Time-HubVN_Receiving_Time</f>
        <v>0.02152777778</v>
      </c>
      <c r="K80" s="12">
        <f>Plan_HubVN_Pickup_Time-Plan_HubVN_Receiving_Time</f>
        <v>0.08333333334</v>
      </c>
      <c r="L80" s="44">
        <f>IF(OnHold_Time="",0,Enduser_Deliverytime-OnHold_Time)</f>
        <v>0.2930555556</v>
      </c>
    </row>
    <row r="81" ht="15.75" customHeight="1">
      <c r="A81" s="21" t="s">
        <v>287</v>
      </c>
      <c r="B81" s="21" t="s">
        <v>288</v>
      </c>
      <c r="C81" s="21" t="s">
        <v>5230</v>
      </c>
      <c r="D81" s="43">
        <v>44652.28611111111</v>
      </c>
      <c r="E81" s="18">
        <v>44653.25069444445</v>
      </c>
      <c r="F81" s="18">
        <v>44652.36944444444</v>
      </c>
      <c r="G81" s="18">
        <v>44653.39513888889</v>
      </c>
      <c r="H81" s="24">
        <f>Enduser_Deliverytime-HubVN_Pickup_Time</f>
        <v>0.2055555556</v>
      </c>
      <c r="I81" s="24">
        <f>Enduser_Plan_Deliverytime-Plan_HubVN_Pickup_Time</f>
        <v>0.0625</v>
      </c>
      <c r="J81" s="24">
        <f>HubVN_Pickup_Time-HubVN_Receiving_Time</f>
        <v>0.1444444444</v>
      </c>
      <c r="K81" s="24">
        <f>Plan_HubVN_Pickup_Time-Plan_HubVN_Receiving_Time</f>
        <v>0.08333333333</v>
      </c>
      <c r="L81" s="44">
        <f>IF(OnHold_Time="",0,Enduser_Deliverytime-OnHold_Time)</f>
        <v>0</v>
      </c>
    </row>
    <row r="82" ht="15.75" customHeight="1">
      <c r="A82" s="9" t="s">
        <v>290</v>
      </c>
      <c r="B82" s="9" t="s">
        <v>291</v>
      </c>
      <c r="C82" s="9" t="s">
        <v>5230</v>
      </c>
      <c r="D82" s="43">
        <v>44653.53888888889</v>
      </c>
      <c r="E82" s="7">
        <v>44654.52013888889</v>
      </c>
      <c r="F82" s="7">
        <v>44653.62222222222</v>
      </c>
      <c r="G82" s="7">
        <v>44654.64791666667</v>
      </c>
      <c r="H82" s="12">
        <f>Enduser_Deliverytime-HubVN_Pickup_Time</f>
        <v>0.07708333333</v>
      </c>
      <c r="I82" s="12">
        <f>Enduser_Plan_Deliverytime-Plan_HubVN_Pickup_Time</f>
        <v>0.0625</v>
      </c>
      <c r="J82" s="12">
        <f>HubVN_Pickup_Time-HubVN_Receiving_Time</f>
        <v>0.1277777778</v>
      </c>
      <c r="K82" s="12">
        <f>Plan_HubVN_Pickup_Time-Plan_HubVN_Receiving_Time</f>
        <v>0.08333333333</v>
      </c>
      <c r="L82" s="44">
        <f>IF(OnHold_Time="",0,Enduser_Deliverytime-OnHold_Time)</f>
        <v>0.4298611111</v>
      </c>
    </row>
    <row r="83" ht="15.75" customHeight="1">
      <c r="A83" s="21" t="s">
        <v>293</v>
      </c>
      <c r="B83" s="21" t="s">
        <v>294</v>
      </c>
      <c r="C83" s="21" t="s">
        <v>5230</v>
      </c>
      <c r="D83" s="43">
        <v>44655.52916666667</v>
      </c>
      <c r="E83" s="18">
        <v>44655.52222222222</v>
      </c>
      <c r="F83" s="18">
        <v>44655.6125</v>
      </c>
      <c r="G83" s="18">
        <v>44655.645833333336</v>
      </c>
      <c r="H83" s="24">
        <f>Enduser_Deliverytime-HubVN_Pickup_Time</f>
        <v>0.07777777778</v>
      </c>
      <c r="I83" s="24">
        <f>Enduser_Plan_Deliverytime-Plan_HubVN_Pickup_Time</f>
        <v>0.0625</v>
      </c>
      <c r="J83" s="24">
        <f>HubVN_Pickup_Time-HubVN_Receiving_Time</f>
        <v>0.1236111111</v>
      </c>
      <c r="K83" s="24">
        <f>Plan_HubVN_Pickup_Time-Plan_HubVN_Receiving_Time</f>
        <v>0.08333333334</v>
      </c>
      <c r="L83" s="44">
        <f>IF(OnHold_Time="",0,Enduser_Deliverytime-OnHold_Time)</f>
        <v>0</v>
      </c>
    </row>
    <row r="84" ht="15.75" customHeight="1">
      <c r="A84" s="9" t="s">
        <v>296</v>
      </c>
      <c r="B84" s="9" t="s">
        <v>297</v>
      </c>
      <c r="C84" s="9" t="s">
        <v>5230</v>
      </c>
      <c r="D84" s="43">
        <v>44654.25763888889</v>
      </c>
      <c r="E84" s="7">
        <v>44655.25</v>
      </c>
      <c r="F84" s="7">
        <v>44654.34097222222</v>
      </c>
      <c r="G84" s="7">
        <v>44655.38333333333</v>
      </c>
      <c r="H84" s="12">
        <f>Enduser_Deliverytime-HubVN_Pickup_Time</f>
        <v>0.2076388889</v>
      </c>
      <c r="I84" s="12">
        <f>Enduser_Plan_Deliverytime-Plan_HubVN_Pickup_Time</f>
        <v>0.0625</v>
      </c>
      <c r="J84" s="12">
        <f>HubVN_Pickup_Time-HubVN_Receiving_Time</f>
        <v>0.1333333333</v>
      </c>
      <c r="K84" s="12">
        <f>Plan_HubVN_Pickup_Time-Plan_HubVN_Receiving_Time</f>
        <v>0.08333333333</v>
      </c>
      <c r="L84" s="44">
        <f>IF(OnHold_Time="",0,Enduser_Deliverytime-OnHold_Time)</f>
        <v>0</v>
      </c>
    </row>
    <row r="85" ht="15.75" customHeight="1">
      <c r="A85" s="21" t="s">
        <v>299</v>
      </c>
      <c r="B85" s="21" t="s">
        <v>300</v>
      </c>
      <c r="C85" s="21" t="s">
        <v>5230</v>
      </c>
      <c r="D85" s="43">
        <v>44653.51458333333</v>
      </c>
      <c r="E85" s="18">
        <v>44654.28055555555</v>
      </c>
      <c r="F85" s="18">
        <v>44653.597916666666</v>
      </c>
      <c r="G85" s="18">
        <v>44654.40694444445</v>
      </c>
      <c r="H85" s="24">
        <f>Enduser_Deliverytime-HubVN_Pickup_Time</f>
        <v>0.2069444444</v>
      </c>
      <c r="I85" s="24">
        <f>Enduser_Plan_Deliverytime-Plan_HubVN_Pickup_Time</f>
        <v>0.0625</v>
      </c>
      <c r="J85" s="24">
        <f>HubVN_Pickup_Time-HubVN_Receiving_Time</f>
        <v>0.1263888889</v>
      </c>
      <c r="K85" s="24">
        <f>Plan_HubVN_Pickup_Time-Plan_HubVN_Receiving_Time</f>
        <v>0.08333333334</v>
      </c>
      <c r="L85" s="44">
        <f>IF(OnHold_Time="",0,Enduser_Deliverytime-OnHold_Time)</f>
        <v>0</v>
      </c>
    </row>
    <row r="86" ht="15.75" hidden="1" customHeight="1">
      <c r="A86" s="9" t="s">
        <v>302</v>
      </c>
      <c r="B86" s="9" t="s">
        <v>303</v>
      </c>
      <c r="C86" s="9" t="s">
        <v>5231</v>
      </c>
      <c r="D86" s="43">
        <v>44652.506944444445</v>
      </c>
      <c r="E86" s="7">
        <v>44652.53125</v>
      </c>
      <c r="F86" s="7">
        <v>44652.59027777778</v>
      </c>
      <c r="G86" s="7">
        <v>44652.57083333333</v>
      </c>
      <c r="H86" s="12">
        <f>Enduser_Deliverytime-HubVN_Pickup_Time</f>
        <v>0.08819444445</v>
      </c>
      <c r="I86" s="12">
        <f>Enduser_Plan_Deliverytime-Plan_HubVN_Pickup_Time</f>
        <v>0.04166666666</v>
      </c>
      <c r="J86" s="12">
        <f>HubVN_Pickup_Time-HubVN_Receiving_Time</f>
        <v>0.03958333333</v>
      </c>
      <c r="K86" s="12">
        <f>Plan_HubVN_Pickup_Time-Plan_HubVN_Receiving_Time</f>
        <v>0.08333333334</v>
      </c>
      <c r="L86" s="44">
        <f>IF(OnHold_Time="",0,Enduser_Deliverytime-OnHold_Time)</f>
        <v>0</v>
      </c>
    </row>
    <row r="87" ht="15.75" hidden="1" customHeight="1">
      <c r="A87" s="21" t="s">
        <v>305</v>
      </c>
      <c r="B87" s="21" t="s">
        <v>306</v>
      </c>
      <c r="C87" s="21" t="s">
        <v>5232</v>
      </c>
      <c r="D87" s="43">
        <v>44655.506944444445</v>
      </c>
      <c r="E87" s="18">
        <v>44655.520833333336</v>
      </c>
      <c r="F87" s="18">
        <v>44655.59027777778</v>
      </c>
      <c r="G87" s="18">
        <v>44655.646527777775</v>
      </c>
      <c r="H87" s="24">
        <f>Enduser_Deliverytime-HubVN_Pickup_Time</f>
        <v>0.07708333334</v>
      </c>
      <c r="I87" s="24">
        <f>Enduser_Plan_Deliverytime-Plan_HubVN_Pickup_Time</f>
        <v>0.08333333333</v>
      </c>
      <c r="J87" s="24">
        <f>HubVN_Pickup_Time-HubVN_Receiving_Time</f>
        <v>0.1256944444</v>
      </c>
      <c r="K87" s="24">
        <f>Plan_HubVN_Pickup_Time-Plan_HubVN_Receiving_Time</f>
        <v>0.08333333334</v>
      </c>
      <c r="L87" s="44">
        <f>IF(OnHold_Time="",0,Enduser_Deliverytime-OnHold_Time)</f>
        <v>0</v>
      </c>
    </row>
    <row r="88" ht="15.75" hidden="1" customHeight="1">
      <c r="A88" s="9" t="s">
        <v>308</v>
      </c>
      <c r="B88" s="9" t="s">
        <v>309</v>
      </c>
      <c r="C88" s="9" t="s">
        <v>5232</v>
      </c>
      <c r="D88" s="43">
        <v>44653.525</v>
      </c>
      <c r="E88" s="7">
        <v>44654.529861111114</v>
      </c>
      <c r="F88" s="7">
        <v>44653.60833333333</v>
      </c>
      <c r="G88" s="7">
        <v>44654.66111111111</v>
      </c>
      <c r="H88" s="12">
        <f>Enduser_Deliverytime-HubVN_Pickup_Time</f>
        <v>0.07986111111</v>
      </c>
      <c r="I88" s="12">
        <f>Enduser_Plan_Deliverytime-Plan_HubVN_Pickup_Time</f>
        <v>0.08333333334</v>
      </c>
      <c r="J88" s="12">
        <f>HubVN_Pickup_Time-HubVN_Receiving_Time</f>
        <v>0.13125</v>
      </c>
      <c r="K88" s="12">
        <f>Plan_HubVN_Pickup_Time-Plan_HubVN_Receiving_Time</f>
        <v>0.08333333333</v>
      </c>
      <c r="L88" s="44">
        <f>IF(OnHold_Time="",0,Enduser_Deliverytime-OnHold_Time)</f>
        <v>0</v>
      </c>
    </row>
    <row r="89" ht="15.75" hidden="1" customHeight="1">
      <c r="A89" s="21" t="s">
        <v>311</v>
      </c>
      <c r="B89" s="21" t="s">
        <v>312</v>
      </c>
      <c r="C89" s="21" t="s">
        <v>5232</v>
      </c>
      <c r="D89" s="43">
        <v>44652.51597222222</v>
      </c>
      <c r="E89" s="18">
        <v>44653.26388888889</v>
      </c>
      <c r="F89" s="18">
        <v>44652.59930555556</v>
      </c>
      <c r="G89" s="18">
        <v>44653.34097222222</v>
      </c>
      <c r="H89" s="24">
        <f>Enduser_Deliverytime-HubVN_Pickup_Time</f>
        <v>0.1215277778</v>
      </c>
      <c r="I89" s="24">
        <f>Enduser_Plan_Deliverytime-Plan_HubVN_Pickup_Time</f>
        <v>0.08333333333</v>
      </c>
      <c r="J89" s="24">
        <f>HubVN_Pickup_Time-HubVN_Receiving_Time</f>
        <v>0.07708333333</v>
      </c>
      <c r="K89" s="24">
        <f>Plan_HubVN_Pickup_Time-Plan_HubVN_Receiving_Time</f>
        <v>0.08333333334</v>
      </c>
      <c r="L89" s="44">
        <f>IF(OnHold_Time="",0,Enduser_Deliverytime-OnHold_Time)</f>
        <v>0</v>
      </c>
    </row>
    <row r="90" ht="15.75" customHeight="1">
      <c r="A90" s="9" t="s">
        <v>314</v>
      </c>
      <c r="B90" s="9" t="s">
        <v>315</v>
      </c>
      <c r="C90" s="9" t="s">
        <v>5230</v>
      </c>
      <c r="D90" s="43">
        <v>44655.52361111111</v>
      </c>
      <c r="E90" s="7">
        <v>44655.51458333333</v>
      </c>
      <c r="F90" s="7">
        <v>44655.606944444444</v>
      </c>
      <c r="G90" s="7">
        <v>44655.63611111111</v>
      </c>
      <c r="H90" s="12">
        <f>Enduser_Deliverytime-HubVN_Pickup_Time</f>
        <v>0.07708333333</v>
      </c>
      <c r="I90" s="12">
        <f>Enduser_Plan_Deliverytime-Plan_HubVN_Pickup_Time</f>
        <v>0.0625</v>
      </c>
      <c r="J90" s="12">
        <f>HubVN_Pickup_Time-HubVN_Receiving_Time</f>
        <v>0.1215277778</v>
      </c>
      <c r="K90" s="12">
        <f>Plan_HubVN_Pickup_Time-Plan_HubVN_Receiving_Time</f>
        <v>0.08333333334</v>
      </c>
      <c r="L90" s="44">
        <f>IF(OnHold_Time="",0,Enduser_Deliverytime-OnHold_Time)</f>
        <v>0</v>
      </c>
    </row>
    <row r="91" ht="15.75" customHeight="1">
      <c r="A91" s="21" t="s">
        <v>317</v>
      </c>
      <c r="B91" s="21" t="s">
        <v>318</v>
      </c>
      <c r="C91" s="21" t="s">
        <v>5230</v>
      </c>
      <c r="D91" s="43">
        <v>44653.53958333333</v>
      </c>
      <c r="E91" s="18">
        <v>44654.27638888889</v>
      </c>
      <c r="F91" s="18">
        <v>44653.62291666667</v>
      </c>
      <c r="G91" s="18">
        <v>44654.38333333333</v>
      </c>
      <c r="H91" s="24">
        <f>Enduser_Deliverytime-HubVN_Pickup_Time</f>
        <v>0.09930555556</v>
      </c>
      <c r="I91" s="24">
        <f>Enduser_Plan_Deliverytime-Plan_HubVN_Pickup_Time</f>
        <v>0.0625</v>
      </c>
      <c r="J91" s="24">
        <f>HubVN_Pickup_Time-HubVN_Receiving_Time</f>
        <v>0.1069444444</v>
      </c>
      <c r="K91" s="24">
        <f>Plan_HubVN_Pickup_Time-Plan_HubVN_Receiving_Time</f>
        <v>0.08333333334</v>
      </c>
      <c r="L91" s="44">
        <f>IF(OnHold_Time="",0,Enduser_Deliverytime-OnHold_Time)</f>
        <v>0</v>
      </c>
    </row>
    <row r="92" ht="15.75" hidden="1" customHeight="1">
      <c r="A92" s="9" t="s">
        <v>320</v>
      </c>
      <c r="B92" s="9" t="s">
        <v>321</v>
      </c>
      <c r="C92" s="9" t="s">
        <v>5231</v>
      </c>
      <c r="D92" s="43">
        <v>44654.5125</v>
      </c>
      <c r="E92" s="7">
        <v>44655.28333333333</v>
      </c>
      <c r="F92" s="7">
        <v>44654.59583333333</v>
      </c>
      <c r="G92" s="7">
        <v>44655.38611111111</v>
      </c>
      <c r="H92" s="12">
        <f>Enduser_Deliverytime-HubVN_Pickup_Time</f>
        <v>0.09861111111</v>
      </c>
      <c r="I92" s="12">
        <f>Enduser_Plan_Deliverytime-Plan_HubVN_Pickup_Time</f>
        <v>0.04166666666</v>
      </c>
      <c r="J92" s="12">
        <f>HubVN_Pickup_Time-HubVN_Receiving_Time</f>
        <v>0.1027777778</v>
      </c>
      <c r="K92" s="12">
        <f>Plan_HubVN_Pickup_Time-Plan_HubVN_Receiving_Time</f>
        <v>0.08333333334</v>
      </c>
      <c r="L92" s="44">
        <f>IF(OnHold_Time="",0,Enduser_Deliverytime-OnHold_Time)</f>
        <v>0</v>
      </c>
    </row>
    <row r="93" ht="15.75" customHeight="1">
      <c r="A93" s="21" t="s">
        <v>323</v>
      </c>
      <c r="B93" s="21" t="s">
        <v>324</v>
      </c>
      <c r="C93" s="21" t="s">
        <v>5230</v>
      </c>
      <c r="D93" s="43">
        <v>44652.25208333333</v>
      </c>
      <c r="E93" s="18">
        <v>44652.529861111114</v>
      </c>
      <c r="F93" s="18">
        <v>44652.33541666667</v>
      </c>
      <c r="G93" s="18">
        <v>44652.638194444444</v>
      </c>
      <c r="H93" s="24">
        <f>Enduser_Deliverytime-HubVN_Pickup_Time</f>
        <v>0.07847222222</v>
      </c>
      <c r="I93" s="24">
        <f>Enduser_Plan_Deliverytime-Plan_HubVN_Pickup_Time</f>
        <v>0.08333333333</v>
      </c>
      <c r="J93" s="24">
        <f>HubVN_Pickup_Time-HubVN_Receiving_Time</f>
        <v>0.1083333333</v>
      </c>
      <c r="K93" s="24">
        <f>Plan_HubVN_Pickup_Time-Plan_HubVN_Receiving_Time</f>
        <v>0.08333333334</v>
      </c>
      <c r="L93" s="44">
        <f>IF(OnHold_Time="",0,Enduser_Deliverytime-OnHold_Time)</f>
        <v>0</v>
      </c>
    </row>
    <row r="94" ht="15.75" customHeight="1">
      <c r="A94" s="9" t="s">
        <v>327</v>
      </c>
      <c r="B94" s="9" t="s">
        <v>328</v>
      </c>
      <c r="C94" s="9" t="s">
        <v>5230</v>
      </c>
      <c r="D94" s="43">
        <v>44654.28472222222</v>
      </c>
      <c r="E94" s="7">
        <v>44655.25</v>
      </c>
      <c r="F94" s="7">
        <v>44654.368055555555</v>
      </c>
      <c r="G94" s="7">
        <v>44655.347916666666</v>
      </c>
      <c r="H94" s="12">
        <f>Enduser_Deliverytime-HubVN_Pickup_Time</f>
        <v>0.1229166667</v>
      </c>
      <c r="I94" s="12">
        <f>Enduser_Plan_Deliverytime-Plan_HubVN_Pickup_Time</f>
        <v>0.0625</v>
      </c>
      <c r="J94" s="12">
        <f>HubVN_Pickup_Time-HubVN_Receiving_Time</f>
        <v>0.09791666667</v>
      </c>
      <c r="K94" s="12">
        <f>Plan_HubVN_Pickup_Time-Plan_HubVN_Receiving_Time</f>
        <v>0.08333333334</v>
      </c>
      <c r="L94" s="44">
        <f>IF(OnHold_Time="",0,Enduser_Deliverytime-OnHold_Time)</f>
        <v>0</v>
      </c>
    </row>
    <row r="95" ht="15.75" customHeight="1">
      <c r="A95" s="21" t="s">
        <v>330</v>
      </c>
      <c r="B95" s="21" t="s">
        <v>331</v>
      </c>
      <c r="C95" s="21" t="s">
        <v>5230</v>
      </c>
      <c r="D95" s="43">
        <v>44653.51666666667</v>
      </c>
      <c r="E95" s="18">
        <v>44654.256944444445</v>
      </c>
      <c r="F95" s="18">
        <v>44653.6</v>
      </c>
      <c r="G95" s="18">
        <v>44654.38055555556</v>
      </c>
      <c r="H95" s="24">
        <f>Enduser_Deliverytime-HubVN_Pickup_Time</f>
        <v>0.2069444444</v>
      </c>
      <c r="I95" s="24">
        <f>Enduser_Plan_Deliverytime-Plan_HubVN_Pickup_Time</f>
        <v>0.0625</v>
      </c>
      <c r="J95" s="24">
        <f>HubVN_Pickup_Time-HubVN_Receiving_Time</f>
        <v>0.1236111111</v>
      </c>
      <c r="K95" s="24">
        <f>Plan_HubVN_Pickup_Time-Plan_HubVN_Receiving_Time</f>
        <v>0.08333333333</v>
      </c>
      <c r="L95" s="44">
        <f>IF(OnHold_Time="",0,Enduser_Deliverytime-OnHold_Time)</f>
        <v>0</v>
      </c>
    </row>
    <row r="96" ht="15.75" customHeight="1">
      <c r="A96" s="9" t="s">
        <v>333</v>
      </c>
      <c r="B96" s="9" t="s">
        <v>334</v>
      </c>
      <c r="C96" s="9" t="s">
        <v>5230</v>
      </c>
      <c r="D96" s="43">
        <v>44652.27569444444</v>
      </c>
      <c r="E96" s="7">
        <v>44652.5125</v>
      </c>
      <c r="F96" s="7">
        <v>44652.35902777778</v>
      </c>
      <c r="G96" s="7">
        <v>44652.558333333334</v>
      </c>
      <c r="H96" s="12">
        <f>Enduser_Deliverytime-HubVN_Pickup_Time</f>
        <v>0.09097222222</v>
      </c>
      <c r="I96" s="12">
        <f>Enduser_Plan_Deliverytime-Plan_HubVN_Pickup_Time</f>
        <v>0.0625</v>
      </c>
      <c r="J96" s="12">
        <f>HubVN_Pickup_Time-HubVN_Receiving_Time</f>
        <v>0.04583333334</v>
      </c>
      <c r="K96" s="12">
        <f>Plan_HubVN_Pickup_Time-Plan_HubVN_Receiving_Time</f>
        <v>0.08333333334</v>
      </c>
      <c r="L96" s="44">
        <f>IF(OnHold_Time="",0,Enduser_Deliverytime-OnHold_Time)</f>
        <v>0</v>
      </c>
    </row>
    <row r="97" ht="15.75" customHeight="1">
      <c r="A97" s="21" t="s">
        <v>336</v>
      </c>
      <c r="B97" s="21" t="s">
        <v>337</v>
      </c>
      <c r="C97" s="21" t="s">
        <v>5230</v>
      </c>
      <c r="D97" s="43">
        <v>44651.26666666667</v>
      </c>
      <c r="E97" s="18">
        <v>44652.25833333333</v>
      </c>
      <c r="F97" s="18">
        <v>44651.35</v>
      </c>
      <c r="G97" s="18">
        <v>44652.37152777778</v>
      </c>
      <c r="H97" s="24">
        <f>Enduser_Deliverytime-HubVN_Pickup_Time</f>
        <v>0.1652777778</v>
      </c>
      <c r="I97" s="24">
        <f>Enduser_Plan_Deliverytime-Plan_HubVN_Pickup_Time</f>
        <v>0.0625</v>
      </c>
      <c r="J97" s="24">
        <f>HubVN_Pickup_Time-HubVN_Receiving_Time</f>
        <v>0.1131944444</v>
      </c>
      <c r="K97" s="24">
        <f>Plan_HubVN_Pickup_Time-Plan_HubVN_Receiving_Time</f>
        <v>0.08333333333</v>
      </c>
      <c r="L97" s="44">
        <f>IF(OnHold_Time="",0,Enduser_Deliverytime-OnHold_Time)</f>
        <v>0</v>
      </c>
    </row>
    <row r="98" ht="15.75" customHeight="1">
      <c r="A98" s="9" t="s">
        <v>339</v>
      </c>
      <c r="B98" s="9" t="s">
        <v>340</v>
      </c>
      <c r="C98" s="9" t="s">
        <v>5230</v>
      </c>
      <c r="D98" s="43">
        <v>44653.50208333333</v>
      </c>
      <c r="E98" s="7">
        <v>44654.28333333333</v>
      </c>
      <c r="F98" s="7">
        <v>44653.58541666667</v>
      </c>
      <c r="G98" s="7">
        <v>44654.41458333333</v>
      </c>
      <c r="H98" s="12">
        <f>Enduser_Deliverytime-HubVN_Pickup_Time</f>
        <v>0.2027777778</v>
      </c>
      <c r="I98" s="12">
        <f>Enduser_Plan_Deliverytime-Plan_HubVN_Pickup_Time</f>
        <v>0.0625</v>
      </c>
      <c r="J98" s="12">
        <f>HubVN_Pickup_Time-HubVN_Receiving_Time</f>
        <v>0.13125</v>
      </c>
      <c r="K98" s="12">
        <f>Plan_HubVN_Pickup_Time-Plan_HubVN_Receiving_Time</f>
        <v>0.08333333334</v>
      </c>
      <c r="L98" s="44">
        <f>IF(OnHold_Time="",0,Enduser_Deliverytime-OnHold_Time)</f>
        <v>0</v>
      </c>
    </row>
    <row r="99" ht="15.75" customHeight="1">
      <c r="A99" s="21" t="s">
        <v>342</v>
      </c>
      <c r="B99" s="21" t="s">
        <v>343</v>
      </c>
      <c r="C99" s="21" t="s">
        <v>5230</v>
      </c>
      <c r="D99" s="43">
        <v>44652.285416666666</v>
      </c>
      <c r="E99" s="18">
        <v>44653.26458333333</v>
      </c>
      <c r="F99" s="18">
        <v>44652.36875</v>
      </c>
      <c r="G99" s="18">
        <v>44653.347916666666</v>
      </c>
      <c r="H99" s="24">
        <f>Enduser_Deliverytime-HubVN_Pickup_Time</f>
        <v>0.1604166667</v>
      </c>
      <c r="I99" s="24">
        <f>Enduser_Plan_Deliverytime-Plan_HubVN_Pickup_Time</f>
        <v>0.0625</v>
      </c>
      <c r="J99" s="24">
        <f>HubVN_Pickup_Time-HubVN_Receiving_Time</f>
        <v>0.08333333334</v>
      </c>
      <c r="K99" s="24">
        <f>Plan_HubVN_Pickup_Time-Plan_HubVN_Receiving_Time</f>
        <v>0.08333333334</v>
      </c>
      <c r="L99" s="44">
        <f>IF(OnHold_Time="",0,Enduser_Deliverytime-OnHold_Time)</f>
        <v>0</v>
      </c>
    </row>
    <row r="100" ht="15.75" customHeight="1">
      <c r="A100" s="9" t="s">
        <v>345</v>
      </c>
      <c r="B100" s="9" t="s">
        <v>346</v>
      </c>
      <c r="C100" s="9" t="s">
        <v>5230</v>
      </c>
      <c r="D100" s="43">
        <v>44654.290972222225</v>
      </c>
      <c r="E100" s="7">
        <v>44655.26111111111</v>
      </c>
      <c r="F100" s="7">
        <v>44654.37430555555</v>
      </c>
      <c r="G100" s="7">
        <v>44655.38402777778</v>
      </c>
      <c r="H100" s="12">
        <f>Enduser_Deliverytime-HubVN_Pickup_Time</f>
        <v>0.2076388889</v>
      </c>
      <c r="I100" s="12">
        <f>Enduser_Plan_Deliverytime-Plan_HubVN_Pickup_Time</f>
        <v>0.0625</v>
      </c>
      <c r="J100" s="12">
        <f>HubVN_Pickup_Time-HubVN_Receiving_Time</f>
        <v>0.1229166667</v>
      </c>
      <c r="K100" s="12">
        <f>Plan_HubVN_Pickup_Time-Plan_HubVN_Receiving_Time</f>
        <v>0.08333333333</v>
      </c>
      <c r="L100" s="44">
        <f>IF(OnHold_Time="",0,Enduser_Deliverytime-OnHold_Time)</f>
        <v>0</v>
      </c>
    </row>
    <row r="101" ht="15.75" customHeight="1">
      <c r="A101" s="21" t="s">
        <v>348</v>
      </c>
      <c r="B101" s="21" t="s">
        <v>349</v>
      </c>
      <c r="C101" s="21" t="s">
        <v>5230</v>
      </c>
      <c r="D101" s="43">
        <v>44653.53958333333</v>
      </c>
      <c r="E101" s="18">
        <v>44655.28472222222</v>
      </c>
      <c r="F101" s="18">
        <v>44653.62291666667</v>
      </c>
      <c r="G101" s="18">
        <v>44655.41111111111</v>
      </c>
      <c r="H101" s="24">
        <f>Enduser_Deliverytime-HubVN_Pickup_Time</f>
        <v>0.20625</v>
      </c>
      <c r="I101" s="24">
        <f>Enduser_Plan_Deliverytime-Plan_HubVN_Pickup_Time</f>
        <v>0.0625</v>
      </c>
      <c r="J101" s="24">
        <f>HubVN_Pickup_Time-HubVN_Receiving_Time</f>
        <v>0.1263888889</v>
      </c>
      <c r="K101" s="24">
        <f>Plan_HubVN_Pickup_Time-Plan_HubVN_Receiving_Time</f>
        <v>0.08333333334</v>
      </c>
      <c r="L101" s="44">
        <f>IF(OnHold_Time="",0,Enduser_Deliverytime-OnHold_Time)</f>
        <v>0</v>
      </c>
    </row>
    <row r="102" ht="15.75" customHeight="1">
      <c r="A102" s="9" t="s">
        <v>351</v>
      </c>
      <c r="B102" s="9" t="s">
        <v>352</v>
      </c>
      <c r="C102" s="9" t="s">
        <v>5230</v>
      </c>
      <c r="D102" s="43">
        <v>44652.28333333333</v>
      </c>
      <c r="E102" s="7">
        <v>44653.28125</v>
      </c>
      <c r="F102" s="7">
        <v>44652.36666666667</v>
      </c>
      <c r="G102" s="7">
        <v>44653.353472222225</v>
      </c>
      <c r="H102" s="12">
        <f>Enduser_Deliverytime-HubVN_Pickup_Time</f>
        <v>0.07847222222</v>
      </c>
      <c r="I102" s="12">
        <f>Enduser_Plan_Deliverytime-Plan_HubVN_Pickup_Time</f>
        <v>0.0625</v>
      </c>
      <c r="J102" s="12">
        <f>HubVN_Pickup_Time-HubVN_Receiving_Time</f>
        <v>0.07222222222</v>
      </c>
      <c r="K102" s="12">
        <f>Plan_HubVN_Pickup_Time-Plan_HubVN_Receiving_Time</f>
        <v>0.08333333334</v>
      </c>
      <c r="L102" s="44">
        <f>IF(OnHold_Time="",0,Enduser_Deliverytime-OnHold_Time)</f>
        <v>0</v>
      </c>
    </row>
    <row r="103" ht="15.75" hidden="1" customHeight="1">
      <c r="A103" s="21" t="s">
        <v>354</v>
      </c>
      <c r="B103" s="21" t="s">
        <v>355</v>
      </c>
      <c r="C103" s="21" t="s">
        <v>5232</v>
      </c>
      <c r="D103" s="43">
        <v>44655.268055555556</v>
      </c>
      <c r="E103" s="18">
        <v>44655.501388888886</v>
      </c>
      <c r="F103" s="18">
        <v>44655.35138888889</v>
      </c>
      <c r="G103" s="18">
        <v>44655.62291666667</v>
      </c>
      <c r="H103" s="24">
        <f>Enduser_Deliverytime-HubVN_Pickup_Time</f>
        <v>0.2472222222</v>
      </c>
      <c r="I103" s="24">
        <f>Enduser_Plan_Deliverytime-Plan_HubVN_Pickup_Time</f>
        <v>0.08333333333</v>
      </c>
      <c r="J103" s="24">
        <f>HubVN_Pickup_Time-HubVN_Receiving_Time</f>
        <v>0.1215277778</v>
      </c>
      <c r="K103" s="24">
        <f>Plan_HubVN_Pickup_Time-Plan_HubVN_Receiving_Time</f>
        <v>0.08333333334</v>
      </c>
      <c r="L103" s="44">
        <f>IF(OnHold_Time="",0,Enduser_Deliverytime-OnHold_Time)</f>
        <v>0</v>
      </c>
    </row>
    <row r="104" ht="15.75" customHeight="1">
      <c r="A104" s="9" t="s">
        <v>357</v>
      </c>
      <c r="B104" s="9" t="s">
        <v>358</v>
      </c>
      <c r="C104" s="9" t="s">
        <v>5230</v>
      </c>
      <c r="D104" s="43">
        <v>44655.5</v>
      </c>
      <c r="E104" s="7">
        <v>44655.51736111111</v>
      </c>
      <c r="F104" s="7">
        <v>44655.583333333336</v>
      </c>
      <c r="G104" s="7">
        <v>44655.64513888889</v>
      </c>
      <c r="H104" s="12">
        <f>Enduser_Deliverytime-HubVN_Pickup_Time</f>
        <v>0.08194444444</v>
      </c>
      <c r="I104" s="12">
        <f>Enduser_Plan_Deliverytime-Plan_HubVN_Pickup_Time</f>
        <v>0.0625</v>
      </c>
      <c r="J104" s="12">
        <f>HubVN_Pickup_Time-HubVN_Receiving_Time</f>
        <v>0.1277777778</v>
      </c>
      <c r="K104" s="12">
        <f>Plan_HubVN_Pickup_Time-Plan_HubVN_Receiving_Time</f>
        <v>0.08333333334</v>
      </c>
      <c r="L104" s="44">
        <f>IF(OnHold_Time="",0,Enduser_Deliverytime-OnHold_Time)</f>
        <v>0</v>
      </c>
    </row>
    <row r="105" ht="15.75" customHeight="1">
      <c r="A105" s="21" t="s">
        <v>360</v>
      </c>
      <c r="B105" s="21" t="s">
        <v>270</v>
      </c>
      <c r="C105" s="21" t="s">
        <v>5230</v>
      </c>
      <c r="D105" s="43">
        <v>44652.259722222225</v>
      </c>
      <c r="E105" s="18">
        <v>44653.27777777778</v>
      </c>
      <c r="F105" s="18">
        <v>44652.34305555555</v>
      </c>
      <c r="G105" s="18">
        <v>44653.39027777778</v>
      </c>
      <c r="H105" s="24">
        <f>Enduser_Deliverytime-HubVN_Pickup_Time</f>
        <v>0.2069444444</v>
      </c>
      <c r="I105" s="24">
        <f>Enduser_Plan_Deliverytime-Plan_HubVN_Pickup_Time</f>
        <v>0.0625</v>
      </c>
      <c r="J105" s="24">
        <f>HubVN_Pickup_Time-HubVN_Receiving_Time</f>
        <v>0.1125</v>
      </c>
      <c r="K105" s="24">
        <f>Plan_HubVN_Pickup_Time-Plan_HubVN_Receiving_Time</f>
        <v>0.08333333333</v>
      </c>
      <c r="L105" s="44">
        <f>IF(OnHold_Time="",0,Enduser_Deliverytime-OnHold_Time)</f>
        <v>0</v>
      </c>
    </row>
    <row r="106" ht="15.75" customHeight="1">
      <c r="A106" s="9" t="s">
        <v>362</v>
      </c>
      <c r="B106" s="9" t="s">
        <v>363</v>
      </c>
      <c r="C106" s="9" t="s">
        <v>5230</v>
      </c>
      <c r="D106" s="43">
        <v>44652.27638888889</v>
      </c>
      <c r="E106" s="7">
        <v>44652.52291666667</v>
      </c>
      <c r="F106" s="7">
        <v>44652.35972222222</v>
      </c>
      <c r="G106" s="7">
        <v>44652.56736111111</v>
      </c>
      <c r="H106" s="12">
        <f>Enduser_Deliverytime-HubVN_Pickup_Time</f>
        <v>0.1638888889</v>
      </c>
      <c r="I106" s="12">
        <f>Enduser_Plan_Deliverytime-Plan_HubVN_Pickup_Time</f>
        <v>0.04166666666</v>
      </c>
      <c r="J106" s="12">
        <f>HubVN_Pickup_Time-HubVN_Receiving_Time</f>
        <v>0.04444444444</v>
      </c>
      <c r="K106" s="12">
        <f>Plan_HubVN_Pickup_Time-Plan_HubVN_Receiving_Time</f>
        <v>0.08333333334</v>
      </c>
      <c r="L106" s="44">
        <f>IF(OnHold_Time="",0,Enduser_Deliverytime-OnHold_Time)</f>
        <v>0</v>
      </c>
    </row>
    <row r="107" ht="15.75" customHeight="1">
      <c r="A107" s="21" t="s">
        <v>365</v>
      </c>
      <c r="B107" s="21" t="s">
        <v>366</v>
      </c>
      <c r="C107" s="21" t="s">
        <v>5230</v>
      </c>
      <c r="D107" s="43">
        <v>44655.25625</v>
      </c>
      <c r="E107" s="18">
        <v>44655.53958333333</v>
      </c>
      <c r="F107" s="18">
        <v>44655.339583333334</v>
      </c>
      <c r="G107" s="18">
        <v>44655.65902777778</v>
      </c>
      <c r="H107" s="24">
        <f>Enduser_Deliverytime-HubVN_Pickup_Time</f>
        <v>0.07847222222</v>
      </c>
      <c r="I107" s="24">
        <f>Enduser_Plan_Deliverytime-Plan_HubVN_Pickup_Time</f>
        <v>0.0625</v>
      </c>
      <c r="J107" s="24">
        <f>HubVN_Pickup_Time-HubVN_Receiving_Time</f>
        <v>0.1194444444</v>
      </c>
      <c r="K107" s="24">
        <f>Plan_HubVN_Pickup_Time-Plan_HubVN_Receiving_Time</f>
        <v>0.08333333334</v>
      </c>
      <c r="L107" s="44">
        <f>IF(OnHold_Time="",0,Enduser_Deliverytime-OnHold_Time)</f>
        <v>0</v>
      </c>
    </row>
    <row r="108" ht="15.75" hidden="1" customHeight="1">
      <c r="A108" s="9" t="s">
        <v>368</v>
      </c>
      <c r="B108" s="9" t="s">
        <v>369</v>
      </c>
      <c r="C108" s="9" t="s">
        <v>5232</v>
      </c>
      <c r="D108" s="43">
        <v>44655.28472222222</v>
      </c>
      <c r="E108" s="7">
        <v>44655.506944444445</v>
      </c>
      <c r="F108" s="7">
        <v>44655.368055555555</v>
      </c>
      <c r="G108" s="7">
        <v>44655.61388888889</v>
      </c>
      <c r="H108" s="12">
        <f>Enduser_Deliverytime-HubVN_Pickup_Time</f>
        <v>0.14375</v>
      </c>
      <c r="I108" s="12">
        <f>Enduser_Plan_Deliverytime-Plan_HubVN_Pickup_Time</f>
        <v>0.08333333334</v>
      </c>
      <c r="J108" s="12">
        <f>HubVN_Pickup_Time-HubVN_Receiving_Time</f>
        <v>0.1069444444</v>
      </c>
      <c r="K108" s="12">
        <f>Plan_HubVN_Pickup_Time-Plan_HubVN_Receiving_Time</f>
        <v>0.08333333334</v>
      </c>
      <c r="L108" s="44">
        <f>IF(OnHold_Time="",0,Enduser_Deliverytime-OnHold_Time)</f>
        <v>0</v>
      </c>
    </row>
    <row r="109" ht="15.75" customHeight="1">
      <c r="A109" s="21" t="s">
        <v>371</v>
      </c>
      <c r="B109" s="21" t="s">
        <v>372</v>
      </c>
      <c r="C109" s="21" t="s">
        <v>5230</v>
      </c>
      <c r="D109" s="43">
        <v>44652.504166666666</v>
      </c>
      <c r="E109" s="18">
        <v>44653.25833333333</v>
      </c>
      <c r="F109" s="18">
        <v>44652.5875</v>
      </c>
      <c r="G109" s="18">
        <v>44653.370833333334</v>
      </c>
      <c r="H109" s="24">
        <f>Enduser_Deliverytime-HubVN_Pickup_Time</f>
        <v>0.1604166667</v>
      </c>
      <c r="I109" s="24">
        <f>Enduser_Plan_Deliverytime-Plan_HubVN_Pickup_Time</f>
        <v>0.0625</v>
      </c>
      <c r="J109" s="24">
        <f>HubVN_Pickup_Time-HubVN_Receiving_Time</f>
        <v>0.1125</v>
      </c>
      <c r="K109" s="24">
        <f>Plan_HubVN_Pickup_Time-Plan_HubVN_Receiving_Time</f>
        <v>0.08333333334</v>
      </c>
      <c r="L109" s="44">
        <f>IF(OnHold_Time="",0,Enduser_Deliverytime-OnHold_Time)</f>
        <v>0</v>
      </c>
    </row>
    <row r="110" ht="15.75" customHeight="1">
      <c r="A110" s="9" t="s">
        <v>374</v>
      </c>
      <c r="B110" s="9" t="s">
        <v>375</v>
      </c>
      <c r="C110" s="9" t="s">
        <v>5230</v>
      </c>
      <c r="D110" s="43">
        <v>44652.52916666667</v>
      </c>
      <c r="E110" s="7">
        <v>44655.28194444445</v>
      </c>
      <c r="F110" s="7">
        <v>44652.6125</v>
      </c>
      <c r="G110" s="7">
        <v>44655.39444444444</v>
      </c>
      <c r="H110" s="12">
        <f>Enduser_Deliverytime-HubVN_Pickup_Time</f>
        <v>0.20625</v>
      </c>
      <c r="I110" s="12">
        <f>Enduser_Plan_Deliverytime-Plan_HubVN_Pickup_Time</f>
        <v>0.0625</v>
      </c>
      <c r="J110" s="12">
        <f>HubVN_Pickup_Time-HubVN_Receiving_Time</f>
        <v>0.1125</v>
      </c>
      <c r="K110" s="12">
        <f>Plan_HubVN_Pickup_Time-Plan_HubVN_Receiving_Time</f>
        <v>0.08333333334</v>
      </c>
      <c r="L110" s="44">
        <f>IF(OnHold_Time="",0,Enduser_Deliverytime-OnHold_Time)</f>
        <v>0</v>
      </c>
    </row>
    <row r="111" ht="15.75" hidden="1" customHeight="1">
      <c r="A111" s="21" t="s">
        <v>377</v>
      </c>
      <c r="B111" s="21" t="s">
        <v>378</v>
      </c>
      <c r="C111" s="21" t="s">
        <v>5232</v>
      </c>
      <c r="D111" s="43">
        <v>44653.50347222222</v>
      </c>
      <c r="E111" s="18">
        <v>44656.256944444445</v>
      </c>
      <c r="F111" s="18">
        <v>44653.586805555555</v>
      </c>
      <c r="G111" s="18">
        <v>44656.59027777778</v>
      </c>
      <c r="H111" s="24">
        <f>Enduser_Deliverytime-HubVN_Pickup_Time</f>
        <v>0.1631944444</v>
      </c>
      <c r="I111" s="24">
        <f>Enduser_Plan_Deliverytime-Plan_HubVN_Pickup_Time</f>
        <v>0.08333333334</v>
      </c>
      <c r="J111" s="24">
        <f>HubVN_Pickup_Time-HubVN_Receiving_Time</f>
        <v>0.3333333333</v>
      </c>
      <c r="K111" s="24">
        <f>Plan_HubVN_Pickup_Time-Plan_HubVN_Receiving_Time</f>
        <v>0.08333333334</v>
      </c>
      <c r="L111" s="44">
        <f>IF(OnHold_Time="",0,Enduser_Deliverytime-OnHold_Time)</f>
        <v>0</v>
      </c>
    </row>
    <row r="112" ht="15.75" hidden="1" customHeight="1">
      <c r="A112" s="9" t="s">
        <v>380</v>
      </c>
      <c r="B112" s="9" t="s">
        <v>381</v>
      </c>
      <c r="C112" s="9" t="s">
        <v>5232</v>
      </c>
      <c r="D112" s="43">
        <v>44654.50277777778</v>
      </c>
      <c r="E112" s="7">
        <v>44655.50763888889</v>
      </c>
      <c r="F112" s="7">
        <v>44654.58611111111</v>
      </c>
      <c r="G112" s="7">
        <v>44655.635416666664</v>
      </c>
      <c r="H112" s="12">
        <f>Enduser_Deliverytime-HubVN_Pickup_Time</f>
        <v>0.07847222222</v>
      </c>
      <c r="I112" s="12">
        <f>Enduser_Plan_Deliverytime-Plan_HubVN_Pickup_Time</f>
        <v>0.08333333334</v>
      </c>
      <c r="J112" s="12">
        <f>HubVN_Pickup_Time-HubVN_Receiving_Time</f>
        <v>0.1277777778</v>
      </c>
      <c r="K112" s="12">
        <f>Plan_HubVN_Pickup_Time-Plan_HubVN_Receiving_Time</f>
        <v>0.08333333333</v>
      </c>
      <c r="L112" s="44">
        <f>IF(OnHold_Time="",0,Enduser_Deliverytime-OnHold_Time)</f>
        <v>0</v>
      </c>
    </row>
    <row r="113" ht="15.75" hidden="1" customHeight="1">
      <c r="A113" s="21" t="s">
        <v>383</v>
      </c>
      <c r="B113" s="21" t="s">
        <v>384</v>
      </c>
      <c r="C113" s="21" t="s">
        <v>5231</v>
      </c>
      <c r="D113" s="43">
        <v>44652.260416666664</v>
      </c>
      <c r="E113" s="18">
        <v>44653.28125</v>
      </c>
      <c r="F113" s="18">
        <v>44652.34375</v>
      </c>
      <c r="G113" s="18">
        <v>44653.37222222222</v>
      </c>
      <c r="H113" s="24">
        <f>Enduser_Deliverytime-HubVN_Pickup_Time</f>
        <v>0.1215277778</v>
      </c>
      <c r="I113" s="24">
        <f>Enduser_Plan_Deliverytime-Plan_HubVN_Pickup_Time</f>
        <v>0.04166666666</v>
      </c>
      <c r="J113" s="24">
        <f>HubVN_Pickup_Time-HubVN_Receiving_Time</f>
        <v>0.09097222222</v>
      </c>
      <c r="K113" s="24">
        <f>Plan_HubVN_Pickup_Time-Plan_HubVN_Receiving_Time</f>
        <v>0.08333333334</v>
      </c>
      <c r="L113" s="44">
        <f>IF(OnHold_Time="",0,Enduser_Deliverytime-OnHold_Time)</f>
        <v>0</v>
      </c>
    </row>
    <row r="114" ht="15.75" hidden="1" customHeight="1">
      <c r="A114" s="9" t="s">
        <v>386</v>
      </c>
      <c r="B114" s="9" t="s">
        <v>387</v>
      </c>
      <c r="C114" s="9" t="s">
        <v>5232</v>
      </c>
      <c r="D114" s="43">
        <v>44653.50347222222</v>
      </c>
      <c r="E114" s="7">
        <v>44653.521527777775</v>
      </c>
      <c r="F114" s="7">
        <v>44653.586805555555</v>
      </c>
      <c r="G114" s="7">
        <v>44653.61944444444</v>
      </c>
      <c r="H114" s="12">
        <f>Enduser_Deliverytime-HubVN_Pickup_Time</f>
        <v>0.2458333333</v>
      </c>
      <c r="I114" s="12">
        <f>Enduser_Plan_Deliverytime-Plan_HubVN_Pickup_Time</f>
        <v>0.08333333334</v>
      </c>
      <c r="J114" s="12">
        <f>HubVN_Pickup_Time-HubVN_Receiving_Time</f>
        <v>0.09791666667</v>
      </c>
      <c r="K114" s="12">
        <f>Plan_HubVN_Pickup_Time-Plan_HubVN_Receiving_Time</f>
        <v>0.08333333334</v>
      </c>
      <c r="L114" s="44">
        <f>IF(OnHold_Time="",0,Enduser_Deliverytime-OnHold_Time)</f>
        <v>0</v>
      </c>
    </row>
    <row r="115" ht="15.75" customHeight="1">
      <c r="A115" s="21" t="s">
        <v>389</v>
      </c>
      <c r="B115" s="21" t="s">
        <v>390</v>
      </c>
      <c r="C115" s="21" t="s">
        <v>5230</v>
      </c>
      <c r="D115" s="43">
        <v>44655.25347222222</v>
      </c>
      <c r="E115" s="18">
        <v>44655.501388888886</v>
      </c>
      <c r="F115" s="18">
        <v>44655.336805555555</v>
      </c>
      <c r="G115" s="18">
        <v>44655.60763888889</v>
      </c>
      <c r="H115" s="24">
        <f>Enduser_Deliverytime-HubVN_Pickup_Time</f>
        <v>0.1430555556</v>
      </c>
      <c r="I115" s="24">
        <f>Enduser_Plan_Deliverytime-Plan_HubVN_Pickup_Time</f>
        <v>0.0625</v>
      </c>
      <c r="J115" s="24">
        <f>HubVN_Pickup_Time-HubVN_Receiving_Time</f>
        <v>0.10625</v>
      </c>
      <c r="K115" s="24">
        <f>Plan_HubVN_Pickup_Time-Plan_HubVN_Receiving_Time</f>
        <v>0.08333333334</v>
      </c>
      <c r="L115" s="44">
        <f>IF(OnHold_Time="",0,Enduser_Deliverytime-OnHold_Time)</f>
        <v>0</v>
      </c>
    </row>
    <row r="116" ht="15.75" customHeight="1">
      <c r="A116" s="9" t="s">
        <v>392</v>
      </c>
      <c r="B116" s="9" t="s">
        <v>393</v>
      </c>
      <c r="C116" s="9" t="s">
        <v>5230</v>
      </c>
      <c r="D116" s="43">
        <v>44653.25277777778</v>
      </c>
      <c r="E116" s="7">
        <v>44653.51180555556</v>
      </c>
      <c r="F116" s="7">
        <v>44653.33611111111</v>
      </c>
      <c r="G116" s="7">
        <v>44653.60625</v>
      </c>
      <c r="H116" s="12">
        <f>Enduser_Deliverytime-HubVN_Pickup_Time</f>
        <v>0.1430555556</v>
      </c>
      <c r="I116" s="12">
        <f>Enduser_Plan_Deliverytime-Plan_HubVN_Pickup_Time</f>
        <v>0.0625</v>
      </c>
      <c r="J116" s="12">
        <f>HubVN_Pickup_Time-HubVN_Receiving_Time</f>
        <v>0.09444444444</v>
      </c>
      <c r="K116" s="12">
        <f>Plan_HubVN_Pickup_Time-Plan_HubVN_Receiving_Time</f>
        <v>0.08333333333</v>
      </c>
      <c r="L116" s="44">
        <f>IF(OnHold_Time="",0,Enduser_Deliverytime-OnHold_Time)</f>
        <v>0</v>
      </c>
    </row>
    <row r="117" ht="15.75" customHeight="1">
      <c r="A117" s="21" t="s">
        <v>395</v>
      </c>
      <c r="B117" s="21" t="s">
        <v>396</v>
      </c>
      <c r="C117" s="21" t="s">
        <v>5230</v>
      </c>
      <c r="D117" s="43">
        <v>44651.51388888889</v>
      </c>
      <c r="E117" s="18">
        <v>44652.52291666667</v>
      </c>
      <c r="F117" s="18">
        <v>44651.59722222222</v>
      </c>
      <c r="G117" s="18">
        <v>44652.56805555556</v>
      </c>
      <c r="H117" s="24">
        <f>Enduser_Deliverytime-HubVN_Pickup_Time</f>
        <v>0.1652777778</v>
      </c>
      <c r="I117" s="24">
        <f>Enduser_Plan_Deliverytime-Plan_HubVN_Pickup_Time</f>
        <v>0.0625</v>
      </c>
      <c r="J117" s="24">
        <f>HubVN_Pickup_Time-HubVN_Receiving_Time</f>
        <v>0.04513888889</v>
      </c>
      <c r="K117" s="24">
        <f>Plan_HubVN_Pickup_Time-Plan_HubVN_Receiving_Time</f>
        <v>0.08333333333</v>
      </c>
      <c r="L117" s="44">
        <f>IF(OnHold_Time="",0,Enduser_Deliverytime-OnHold_Time)</f>
        <v>0</v>
      </c>
    </row>
    <row r="118" ht="15.75" customHeight="1">
      <c r="A118" s="9" t="s">
        <v>398</v>
      </c>
      <c r="B118" s="9" t="s">
        <v>399</v>
      </c>
      <c r="C118" s="9" t="s">
        <v>5230</v>
      </c>
      <c r="D118" s="43">
        <v>44652.256944444445</v>
      </c>
      <c r="E118" s="7">
        <v>44652.509722222225</v>
      </c>
      <c r="F118" s="7">
        <v>44652.34027777778</v>
      </c>
      <c r="G118" s="7">
        <v>44652.64166666667</v>
      </c>
      <c r="H118" s="12">
        <f>Enduser_Deliverytime-HubVN_Pickup_Time</f>
        <v>0.07986111111</v>
      </c>
      <c r="I118" s="12">
        <f>Enduser_Plan_Deliverytime-Plan_HubVN_Pickup_Time</f>
        <v>0.0625</v>
      </c>
      <c r="J118" s="12">
        <f>HubVN_Pickup_Time-HubVN_Receiving_Time</f>
        <v>0.1319444444</v>
      </c>
      <c r="K118" s="12">
        <f>Plan_HubVN_Pickup_Time-Plan_HubVN_Receiving_Time</f>
        <v>0.08333333334</v>
      </c>
      <c r="L118" s="44">
        <f>IF(OnHold_Time="",0,Enduser_Deliverytime-OnHold_Time)</f>
        <v>0.2194444444</v>
      </c>
    </row>
    <row r="119" ht="15.75" customHeight="1">
      <c r="A119" s="21" t="s">
        <v>401</v>
      </c>
      <c r="B119" s="21" t="s">
        <v>402</v>
      </c>
      <c r="C119" s="21" t="s">
        <v>5230</v>
      </c>
      <c r="D119" s="43">
        <v>44655.53680555556</v>
      </c>
      <c r="E119" s="18">
        <v>44655.50763888889</v>
      </c>
      <c r="F119" s="18">
        <v>44655.62013888889</v>
      </c>
      <c r="G119" s="18">
        <v>44655.62986111111</v>
      </c>
      <c r="H119" s="24">
        <f>Enduser_Deliverytime-HubVN_Pickup_Time</f>
        <v>0.07708333333</v>
      </c>
      <c r="I119" s="24">
        <f>Enduser_Plan_Deliverytime-Plan_HubVN_Pickup_Time</f>
        <v>0.0625</v>
      </c>
      <c r="J119" s="24">
        <f>HubVN_Pickup_Time-HubVN_Receiving_Time</f>
        <v>0.1222222222</v>
      </c>
      <c r="K119" s="24">
        <f>Plan_HubVN_Pickup_Time-Plan_HubVN_Receiving_Time</f>
        <v>0.08333333333</v>
      </c>
      <c r="L119" s="44">
        <f>IF(OnHold_Time="",0,Enduser_Deliverytime-OnHold_Time)</f>
        <v>0.9319444444</v>
      </c>
    </row>
    <row r="120" ht="15.75" customHeight="1">
      <c r="A120" s="9" t="s">
        <v>404</v>
      </c>
      <c r="B120" s="9" t="s">
        <v>405</v>
      </c>
      <c r="C120" s="9" t="s">
        <v>5230</v>
      </c>
      <c r="D120" s="43">
        <v>44655.50208333333</v>
      </c>
      <c r="E120" s="7">
        <v>44655.51597222222</v>
      </c>
      <c r="F120" s="7">
        <v>44655.58541666667</v>
      </c>
      <c r="G120" s="7">
        <v>44655.6375</v>
      </c>
      <c r="H120" s="12">
        <f>Enduser_Deliverytime-HubVN_Pickup_Time</f>
        <v>0.07777777778</v>
      </c>
      <c r="I120" s="12">
        <f>Enduser_Plan_Deliverytime-Plan_HubVN_Pickup_Time</f>
        <v>0.0625</v>
      </c>
      <c r="J120" s="12">
        <f>HubVN_Pickup_Time-HubVN_Receiving_Time</f>
        <v>0.1215277778</v>
      </c>
      <c r="K120" s="12">
        <f>Plan_HubVN_Pickup_Time-Plan_HubVN_Receiving_Time</f>
        <v>0.08333333334</v>
      </c>
      <c r="L120" s="44">
        <f>IF(OnHold_Time="",0,Enduser_Deliverytime-OnHold_Time)</f>
        <v>0</v>
      </c>
    </row>
    <row r="121" ht="15.75" customHeight="1">
      <c r="A121" s="21" t="s">
        <v>407</v>
      </c>
      <c r="B121" s="21" t="s">
        <v>408</v>
      </c>
      <c r="C121" s="21" t="s">
        <v>5230</v>
      </c>
      <c r="D121" s="43">
        <v>44651.50902777778</v>
      </c>
      <c r="E121" s="18">
        <v>44653.2625</v>
      </c>
      <c r="F121" s="18">
        <v>44651.592361111114</v>
      </c>
      <c r="G121" s="18">
        <v>44653.35763888889</v>
      </c>
      <c r="H121" s="24">
        <f>Enduser_Deliverytime-HubVN_Pickup_Time</f>
        <v>0.1194444444</v>
      </c>
      <c r="I121" s="24">
        <f>Enduser_Plan_Deliverytime-Plan_HubVN_Pickup_Time</f>
        <v>0.0625</v>
      </c>
      <c r="J121" s="24">
        <f>HubVN_Pickup_Time-HubVN_Receiving_Time</f>
        <v>0.09513888889</v>
      </c>
      <c r="K121" s="24">
        <f>Plan_HubVN_Pickup_Time-Plan_HubVN_Receiving_Time</f>
        <v>0.08333333334</v>
      </c>
      <c r="L121" s="44">
        <f>IF(OnHold_Time="",0,Enduser_Deliverytime-OnHold_Time)</f>
        <v>0</v>
      </c>
    </row>
    <row r="122" ht="15.75" customHeight="1">
      <c r="A122" s="9" t="s">
        <v>410</v>
      </c>
      <c r="B122" s="9" t="s">
        <v>411</v>
      </c>
      <c r="C122" s="9" t="s">
        <v>5230</v>
      </c>
      <c r="D122" s="43">
        <v>44651.53958333333</v>
      </c>
      <c r="E122" s="7">
        <v>44652.25347222222</v>
      </c>
      <c r="F122" s="7">
        <v>44651.62291666667</v>
      </c>
      <c r="G122" s="7">
        <v>44652.35208333333</v>
      </c>
      <c r="H122" s="12">
        <f>Enduser_Deliverytime-HubVN_Pickup_Time</f>
        <v>0.1201388889</v>
      </c>
      <c r="I122" s="12">
        <f>Enduser_Plan_Deliverytime-Plan_HubVN_Pickup_Time</f>
        <v>0.0625</v>
      </c>
      <c r="J122" s="12">
        <f>HubVN_Pickup_Time-HubVN_Receiving_Time</f>
        <v>0.09861111111</v>
      </c>
      <c r="K122" s="12">
        <f>Plan_HubVN_Pickup_Time-Plan_HubVN_Receiving_Time</f>
        <v>0.08333333334</v>
      </c>
      <c r="L122" s="44">
        <f>IF(OnHold_Time="",0,Enduser_Deliverytime-OnHold_Time)</f>
        <v>0</v>
      </c>
    </row>
    <row r="123" ht="15.75" hidden="1" customHeight="1">
      <c r="A123" s="21" t="s">
        <v>413</v>
      </c>
      <c r="B123" s="21" t="s">
        <v>414</v>
      </c>
      <c r="C123" s="21" t="s">
        <v>5231</v>
      </c>
      <c r="D123" s="43">
        <v>44652.256944444445</v>
      </c>
      <c r="E123" s="18">
        <v>44653.25833333333</v>
      </c>
      <c r="F123" s="18">
        <v>44652.34027777778</v>
      </c>
      <c r="G123" s="18">
        <v>44653.35486111111</v>
      </c>
      <c r="H123" s="24">
        <f>Enduser_Deliverytime-HubVN_Pickup_Time</f>
        <v>0.1611111111</v>
      </c>
      <c r="I123" s="24">
        <f>Enduser_Plan_Deliverytime-Plan_HubVN_Pickup_Time</f>
        <v>0.125</v>
      </c>
      <c r="J123" s="24">
        <f>HubVN_Pickup_Time-HubVN_Receiving_Time</f>
        <v>0.09652777778</v>
      </c>
      <c r="K123" s="24">
        <f>Plan_HubVN_Pickup_Time-Plan_HubVN_Receiving_Time</f>
        <v>0.08333333334</v>
      </c>
      <c r="L123" s="44">
        <f>IF(OnHold_Time="",0,Enduser_Deliverytime-OnHold_Time)</f>
        <v>0</v>
      </c>
    </row>
    <row r="124" ht="15.75" hidden="1" customHeight="1">
      <c r="A124" s="9" t="s">
        <v>417</v>
      </c>
      <c r="B124" s="9" t="s">
        <v>418</v>
      </c>
      <c r="C124" s="9" t="s">
        <v>5231</v>
      </c>
      <c r="D124" s="43">
        <v>44654.53888888889</v>
      </c>
      <c r="E124" s="7">
        <v>44657.27569444444</v>
      </c>
      <c r="F124" s="7">
        <v>44654.62222222222</v>
      </c>
      <c r="G124" s="7">
        <v>44657.39722222222</v>
      </c>
      <c r="H124" s="12">
        <f>Enduser_Deliverytime-HubVN_Pickup_Time</f>
        <v>0.2027777778</v>
      </c>
      <c r="I124" s="12">
        <f>Enduser_Plan_Deliverytime-Plan_HubVN_Pickup_Time</f>
        <v>0.04166666667</v>
      </c>
      <c r="J124" s="12">
        <f>HubVN_Pickup_Time-HubVN_Receiving_Time</f>
        <v>0.1215277778</v>
      </c>
      <c r="K124" s="12">
        <f>Plan_HubVN_Pickup_Time-Plan_HubVN_Receiving_Time</f>
        <v>0.08333333333</v>
      </c>
      <c r="L124" s="44">
        <f>IF(OnHold_Time="",0,Enduser_Deliverytime-OnHold_Time)</f>
        <v>0</v>
      </c>
    </row>
    <row r="125" ht="15.75" customHeight="1">
      <c r="A125" s="21" t="s">
        <v>420</v>
      </c>
      <c r="B125" s="21" t="s">
        <v>421</v>
      </c>
      <c r="C125" s="21" t="s">
        <v>5230</v>
      </c>
      <c r="D125" s="43">
        <v>44655.28958333333</v>
      </c>
      <c r="E125" s="18">
        <v>44655.52361111111</v>
      </c>
      <c r="F125" s="18">
        <v>44655.37291666667</v>
      </c>
      <c r="G125" s="18">
        <v>44655.62847222222</v>
      </c>
      <c r="H125" s="24">
        <f>Enduser_Deliverytime-HubVN_Pickup_Time</f>
        <v>0.1701388889</v>
      </c>
      <c r="I125" s="24">
        <f>Enduser_Plan_Deliverytime-Plan_HubVN_Pickup_Time</f>
        <v>0.04166666666</v>
      </c>
      <c r="J125" s="24">
        <f>HubVN_Pickup_Time-HubVN_Receiving_Time</f>
        <v>0.1048611111</v>
      </c>
      <c r="K125" s="24">
        <f>Plan_HubVN_Pickup_Time-Plan_HubVN_Receiving_Time</f>
        <v>0.08333333334</v>
      </c>
      <c r="L125" s="44">
        <f>IF(OnHold_Time="",0,Enduser_Deliverytime-OnHold_Time)</f>
        <v>0.4215277778</v>
      </c>
    </row>
    <row r="126" ht="15.75" customHeight="1">
      <c r="A126" s="9" t="s">
        <v>423</v>
      </c>
      <c r="B126" s="9" t="s">
        <v>424</v>
      </c>
      <c r="C126" s="9" t="s">
        <v>5230</v>
      </c>
      <c r="D126" s="43">
        <v>44654.52569444444</v>
      </c>
      <c r="E126" s="7">
        <v>44655.26458333333</v>
      </c>
      <c r="F126" s="7">
        <v>44654.60902777778</v>
      </c>
      <c r="G126" s="7">
        <v>44655.37222222222</v>
      </c>
      <c r="H126" s="12">
        <f>Enduser_Deliverytime-HubVN_Pickup_Time</f>
        <v>0.08194444445</v>
      </c>
      <c r="I126" s="12">
        <f>Enduser_Plan_Deliverytime-Plan_HubVN_Pickup_Time</f>
        <v>0.0625</v>
      </c>
      <c r="J126" s="12">
        <f>HubVN_Pickup_Time-HubVN_Receiving_Time</f>
        <v>0.1076388889</v>
      </c>
      <c r="K126" s="12">
        <f>Plan_HubVN_Pickup_Time-Plan_HubVN_Receiving_Time</f>
        <v>0.08333333334</v>
      </c>
      <c r="L126" s="44">
        <f>IF(OnHold_Time="",0,Enduser_Deliverytime-OnHold_Time)</f>
        <v>0</v>
      </c>
    </row>
    <row r="127" ht="15.75" customHeight="1">
      <c r="A127" s="21" t="s">
        <v>426</v>
      </c>
      <c r="B127" s="21" t="s">
        <v>427</v>
      </c>
      <c r="C127" s="21" t="s">
        <v>5230</v>
      </c>
      <c r="D127" s="43">
        <v>44655.51736111111</v>
      </c>
      <c r="E127" s="18">
        <v>44655.52777777778</v>
      </c>
      <c r="F127" s="18">
        <v>44655.600694444445</v>
      </c>
      <c r="G127" s="18">
        <v>44655.65</v>
      </c>
      <c r="H127" s="24">
        <f>Enduser_Deliverytime-HubVN_Pickup_Time</f>
        <v>0.08263888889</v>
      </c>
      <c r="I127" s="24">
        <f>Enduser_Plan_Deliverytime-Plan_HubVN_Pickup_Time</f>
        <v>0.0625</v>
      </c>
      <c r="J127" s="24">
        <f>HubVN_Pickup_Time-HubVN_Receiving_Time</f>
        <v>0.1222222222</v>
      </c>
      <c r="K127" s="24">
        <f>Plan_HubVN_Pickup_Time-Plan_HubVN_Receiving_Time</f>
        <v>0.08333333334</v>
      </c>
      <c r="L127" s="44">
        <f>IF(OnHold_Time="",0,Enduser_Deliverytime-OnHold_Time)</f>
        <v>0</v>
      </c>
    </row>
    <row r="128" ht="15.75" hidden="1" customHeight="1">
      <c r="A128" s="9" t="s">
        <v>429</v>
      </c>
      <c r="B128" s="9" t="s">
        <v>430</v>
      </c>
      <c r="C128" s="9" t="s">
        <v>5232</v>
      </c>
      <c r="D128" s="43">
        <v>44653.25277777778</v>
      </c>
      <c r="E128" s="7">
        <v>44653.520833333336</v>
      </c>
      <c r="F128" s="7">
        <v>44653.33611111111</v>
      </c>
      <c r="G128" s="7">
        <v>44653.61944444444</v>
      </c>
      <c r="H128" s="12">
        <f>Enduser_Deliverytime-HubVN_Pickup_Time</f>
        <v>0.24375</v>
      </c>
      <c r="I128" s="12">
        <f>Enduser_Plan_Deliverytime-Plan_HubVN_Pickup_Time</f>
        <v>0.08333333334</v>
      </c>
      <c r="J128" s="12">
        <f>HubVN_Pickup_Time-HubVN_Receiving_Time</f>
        <v>0.09861111111</v>
      </c>
      <c r="K128" s="12">
        <f>Plan_HubVN_Pickup_Time-Plan_HubVN_Receiving_Time</f>
        <v>0.08333333333</v>
      </c>
      <c r="L128" s="44">
        <f>IF(OnHold_Time="",0,Enduser_Deliverytime-OnHold_Time)</f>
        <v>0</v>
      </c>
    </row>
    <row r="129" ht="15.75" hidden="1" customHeight="1">
      <c r="A129" s="21" t="s">
        <v>432</v>
      </c>
      <c r="B129" s="21" t="s">
        <v>433</v>
      </c>
      <c r="C129" s="21" t="s">
        <v>5231</v>
      </c>
      <c r="D129" s="43">
        <v>44653.50833333333</v>
      </c>
      <c r="E129" s="18">
        <v>44654.285416666666</v>
      </c>
      <c r="F129" s="18">
        <v>44653.59166666667</v>
      </c>
      <c r="G129" s="18">
        <v>44654.38958333333</v>
      </c>
      <c r="H129" s="24">
        <f>Enduser_Deliverytime-HubVN_Pickup_Time</f>
        <v>0.1006944444</v>
      </c>
      <c r="I129" s="24">
        <f>Enduser_Plan_Deliverytime-Plan_HubVN_Pickup_Time</f>
        <v>0.04166666666</v>
      </c>
      <c r="J129" s="24">
        <f>HubVN_Pickup_Time-HubVN_Receiving_Time</f>
        <v>0.1041666667</v>
      </c>
      <c r="K129" s="24">
        <f>Plan_HubVN_Pickup_Time-Plan_HubVN_Receiving_Time</f>
        <v>0.08333333334</v>
      </c>
      <c r="L129" s="44">
        <f>IF(OnHold_Time="",0,Enduser_Deliverytime-OnHold_Time)</f>
        <v>0</v>
      </c>
    </row>
    <row r="130" ht="15.75" customHeight="1">
      <c r="A130" s="9" t="s">
        <v>435</v>
      </c>
      <c r="B130" s="9" t="s">
        <v>436</v>
      </c>
      <c r="C130" s="9" t="s">
        <v>5230</v>
      </c>
      <c r="D130" s="43">
        <v>44654.50555555556</v>
      </c>
      <c r="E130" s="7">
        <v>44655.27361111111</v>
      </c>
      <c r="F130" s="7">
        <v>44654.58888888889</v>
      </c>
      <c r="G130" s="7">
        <v>44655.39861111111</v>
      </c>
      <c r="H130" s="12">
        <f>Enduser_Deliverytime-HubVN_Pickup_Time</f>
        <v>0.2027777778</v>
      </c>
      <c r="I130" s="12">
        <f>Enduser_Plan_Deliverytime-Plan_HubVN_Pickup_Time</f>
        <v>0.0625</v>
      </c>
      <c r="J130" s="12">
        <f>HubVN_Pickup_Time-HubVN_Receiving_Time</f>
        <v>0.125</v>
      </c>
      <c r="K130" s="12">
        <f>Plan_HubVN_Pickup_Time-Plan_HubVN_Receiving_Time</f>
        <v>0.08333333333</v>
      </c>
      <c r="L130" s="44">
        <f>IF(OnHold_Time="",0,Enduser_Deliverytime-OnHold_Time)</f>
        <v>0</v>
      </c>
    </row>
    <row r="131" ht="15.75" customHeight="1">
      <c r="A131" s="21" t="s">
        <v>438</v>
      </c>
      <c r="B131" s="21" t="s">
        <v>439</v>
      </c>
      <c r="C131" s="21" t="s">
        <v>5230</v>
      </c>
      <c r="D131" s="43">
        <v>44653.525</v>
      </c>
      <c r="E131" s="18">
        <v>44654.26527777778</v>
      </c>
      <c r="F131" s="18">
        <v>44653.60833333333</v>
      </c>
      <c r="G131" s="18">
        <v>44654.38263888889</v>
      </c>
      <c r="H131" s="24">
        <f>Enduser_Deliverytime-HubVN_Pickup_Time</f>
        <v>0.2041666667</v>
      </c>
      <c r="I131" s="24">
        <f>Enduser_Plan_Deliverytime-Plan_HubVN_Pickup_Time</f>
        <v>0.04166666667</v>
      </c>
      <c r="J131" s="24">
        <f>HubVN_Pickup_Time-HubVN_Receiving_Time</f>
        <v>0.1173611111</v>
      </c>
      <c r="K131" s="24">
        <f>Plan_HubVN_Pickup_Time-Plan_HubVN_Receiving_Time</f>
        <v>0.08333333333</v>
      </c>
      <c r="L131" s="44">
        <f>IF(OnHold_Time="",0,Enduser_Deliverytime-OnHold_Time)</f>
        <v>0</v>
      </c>
    </row>
    <row r="132" ht="15.75" customHeight="1">
      <c r="A132" s="9" t="s">
        <v>441</v>
      </c>
      <c r="B132" s="9" t="s">
        <v>442</v>
      </c>
      <c r="C132" s="9" t="s">
        <v>5230</v>
      </c>
      <c r="D132" s="43">
        <v>44655.279861111114</v>
      </c>
      <c r="E132" s="7">
        <v>44655.501388888886</v>
      </c>
      <c r="F132" s="7">
        <v>44655.36319444444</v>
      </c>
      <c r="G132" s="7">
        <v>44655.60833333333</v>
      </c>
      <c r="H132" s="12">
        <f>Enduser_Deliverytime-HubVN_Pickup_Time</f>
        <v>0.1458333333</v>
      </c>
      <c r="I132" s="12">
        <f>Enduser_Plan_Deliverytime-Plan_HubVN_Pickup_Time</f>
        <v>0.0625</v>
      </c>
      <c r="J132" s="12">
        <f>HubVN_Pickup_Time-HubVN_Receiving_Time</f>
        <v>0.1069444444</v>
      </c>
      <c r="K132" s="12">
        <f>Plan_HubVN_Pickup_Time-Plan_HubVN_Receiving_Time</f>
        <v>0.08333333333</v>
      </c>
      <c r="L132" s="44">
        <f>IF(OnHold_Time="",0,Enduser_Deliverytime-OnHold_Time)</f>
        <v>0</v>
      </c>
    </row>
    <row r="133" ht="15.75" customHeight="1">
      <c r="A133" s="21" t="s">
        <v>444</v>
      </c>
      <c r="B133" s="21" t="s">
        <v>445</v>
      </c>
      <c r="C133" s="21" t="s">
        <v>5230</v>
      </c>
      <c r="D133" s="43">
        <v>44653.50347222222</v>
      </c>
      <c r="E133" s="18">
        <v>44656.26388888889</v>
      </c>
      <c r="F133" s="18">
        <v>44653.586805555555</v>
      </c>
      <c r="G133" s="18">
        <v>44656.361805555556</v>
      </c>
      <c r="H133" s="24">
        <f>Enduser_Deliverytime-HubVN_Pickup_Time</f>
        <v>0.1194444444</v>
      </c>
      <c r="I133" s="24">
        <f>Enduser_Plan_Deliverytime-Plan_HubVN_Pickup_Time</f>
        <v>0.0625</v>
      </c>
      <c r="J133" s="24">
        <f>HubVN_Pickup_Time-HubVN_Receiving_Time</f>
        <v>0.09791666667</v>
      </c>
      <c r="K133" s="24">
        <f>Plan_HubVN_Pickup_Time-Plan_HubVN_Receiving_Time</f>
        <v>0.08333333334</v>
      </c>
      <c r="L133" s="44">
        <f>IF(OnHold_Time="",0,Enduser_Deliverytime-OnHold_Time)</f>
        <v>0</v>
      </c>
    </row>
    <row r="134" ht="15.75" customHeight="1">
      <c r="A134" s="9" t="s">
        <v>447</v>
      </c>
      <c r="B134" s="9" t="s">
        <v>448</v>
      </c>
      <c r="C134" s="9" t="s">
        <v>5230</v>
      </c>
      <c r="D134" s="43">
        <v>44653.52291666667</v>
      </c>
      <c r="E134" s="7">
        <v>44654.50625</v>
      </c>
      <c r="F134" s="7">
        <v>44653.60625</v>
      </c>
      <c r="G134" s="7">
        <v>44654.620833333334</v>
      </c>
      <c r="H134" s="12">
        <f>Enduser_Deliverytime-HubVN_Pickup_Time</f>
        <v>0.1451388889</v>
      </c>
      <c r="I134" s="12">
        <f>Enduser_Plan_Deliverytime-Plan_HubVN_Pickup_Time</f>
        <v>0.0625</v>
      </c>
      <c r="J134" s="12">
        <f>HubVN_Pickup_Time-HubVN_Receiving_Time</f>
        <v>0.1145833333</v>
      </c>
      <c r="K134" s="12">
        <f>Plan_HubVN_Pickup_Time-Plan_HubVN_Receiving_Time</f>
        <v>0.08333333333</v>
      </c>
      <c r="L134" s="44">
        <f>IF(OnHold_Time="",0,Enduser_Deliverytime-OnHold_Time)</f>
        <v>0</v>
      </c>
    </row>
    <row r="135" ht="15.75" customHeight="1">
      <c r="A135" s="21" t="s">
        <v>450</v>
      </c>
      <c r="B135" s="21" t="s">
        <v>451</v>
      </c>
      <c r="C135" s="21" t="s">
        <v>5230</v>
      </c>
      <c r="D135" s="43">
        <v>44652.5375</v>
      </c>
      <c r="E135" s="18">
        <v>44653.275</v>
      </c>
      <c r="F135" s="18">
        <v>44652.620833333334</v>
      </c>
      <c r="G135" s="18">
        <v>44653.35972222222</v>
      </c>
      <c r="H135" s="24">
        <f>Enduser_Deliverytime-HubVN_Pickup_Time</f>
        <v>0.1236111111</v>
      </c>
      <c r="I135" s="24">
        <f>Enduser_Plan_Deliverytime-Plan_HubVN_Pickup_Time</f>
        <v>0.0625</v>
      </c>
      <c r="J135" s="24">
        <f>HubVN_Pickup_Time-HubVN_Receiving_Time</f>
        <v>0.08472222222</v>
      </c>
      <c r="K135" s="24">
        <f>Plan_HubVN_Pickup_Time-Plan_HubVN_Receiving_Time</f>
        <v>0.08333333334</v>
      </c>
      <c r="L135" s="44">
        <f>IF(OnHold_Time="",0,Enduser_Deliverytime-OnHold_Time)</f>
        <v>0</v>
      </c>
    </row>
    <row r="136" ht="15.75" customHeight="1">
      <c r="A136" s="9" t="s">
        <v>453</v>
      </c>
      <c r="B136" s="9" t="s">
        <v>454</v>
      </c>
      <c r="C136" s="9" t="s">
        <v>5230</v>
      </c>
      <c r="D136" s="43">
        <v>44652.28958333333</v>
      </c>
      <c r="E136" s="7">
        <v>44652.53402777778</v>
      </c>
      <c r="F136" s="7">
        <v>44652.37291666667</v>
      </c>
      <c r="G136" s="7">
        <v>44652.64513888889</v>
      </c>
      <c r="H136" s="12">
        <f>Enduser_Deliverytime-HubVN_Pickup_Time</f>
        <v>0.07986111111</v>
      </c>
      <c r="I136" s="12">
        <f>Enduser_Plan_Deliverytime-Plan_HubVN_Pickup_Time</f>
        <v>0.0625</v>
      </c>
      <c r="J136" s="12">
        <f>HubVN_Pickup_Time-HubVN_Receiving_Time</f>
        <v>0.1111111111</v>
      </c>
      <c r="K136" s="12">
        <f>Plan_HubVN_Pickup_Time-Plan_HubVN_Receiving_Time</f>
        <v>0.08333333334</v>
      </c>
      <c r="L136" s="44">
        <f>IF(OnHold_Time="",0,Enduser_Deliverytime-OnHold_Time)</f>
        <v>0</v>
      </c>
    </row>
    <row r="137" ht="15.75" customHeight="1">
      <c r="A137" s="21" t="s">
        <v>456</v>
      </c>
      <c r="B137" s="21" t="s">
        <v>457</v>
      </c>
      <c r="C137" s="21" t="s">
        <v>5230</v>
      </c>
      <c r="D137" s="43">
        <v>44651.520833333336</v>
      </c>
      <c r="E137" s="18">
        <v>44652.51111111111</v>
      </c>
      <c r="F137" s="18">
        <v>44651.604166666664</v>
      </c>
      <c r="G137" s="18">
        <v>44652.61597222222</v>
      </c>
      <c r="H137" s="24">
        <f>Enduser_Deliverytime-HubVN_Pickup_Time</f>
        <v>0.2493055556</v>
      </c>
      <c r="I137" s="24">
        <f>Enduser_Plan_Deliverytime-Plan_HubVN_Pickup_Time</f>
        <v>0.0625</v>
      </c>
      <c r="J137" s="24">
        <f>HubVN_Pickup_Time-HubVN_Receiving_Time</f>
        <v>0.1048611111</v>
      </c>
      <c r="K137" s="24">
        <f>Plan_HubVN_Pickup_Time-Plan_HubVN_Receiving_Time</f>
        <v>0.08333333333</v>
      </c>
      <c r="L137" s="44">
        <f>IF(OnHold_Time="",0,Enduser_Deliverytime-OnHold_Time)</f>
        <v>0</v>
      </c>
    </row>
    <row r="138" ht="15.75" customHeight="1">
      <c r="A138" s="9" t="s">
        <v>459</v>
      </c>
      <c r="B138" s="9" t="s">
        <v>460</v>
      </c>
      <c r="C138" s="9" t="s">
        <v>5230</v>
      </c>
      <c r="D138" s="43">
        <v>44653.51527777778</v>
      </c>
      <c r="E138" s="7">
        <v>44654.268055555556</v>
      </c>
      <c r="F138" s="7">
        <v>44653.59861111111</v>
      </c>
      <c r="G138" s="7">
        <v>44654.36319444444</v>
      </c>
      <c r="H138" s="12">
        <f>Enduser_Deliverytime-HubVN_Pickup_Time</f>
        <v>0.1215277778</v>
      </c>
      <c r="I138" s="12">
        <f>Enduser_Plan_Deliverytime-Plan_HubVN_Pickup_Time</f>
        <v>0.0625</v>
      </c>
      <c r="J138" s="12">
        <f>HubVN_Pickup_Time-HubVN_Receiving_Time</f>
        <v>0.09513888889</v>
      </c>
      <c r="K138" s="12">
        <f>Plan_HubVN_Pickup_Time-Plan_HubVN_Receiving_Time</f>
        <v>0.08333333334</v>
      </c>
      <c r="L138" s="44">
        <f>IF(OnHold_Time="",0,Enduser_Deliverytime-OnHold_Time)</f>
        <v>0</v>
      </c>
    </row>
    <row r="139" ht="15.75" customHeight="1">
      <c r="A139" s="21" t="s">
        <v>462</v>
      </c>
      <c r="B139" s="21" t="s">
        <v>463</v>
      </c>
      <c r="C139" s="21" t="s">
        <v>5230</v>
      </c>
      <c r="D139" s="43">
        <v>44653.25069444445</v>
      </c>
      <c r="E139" s="18">
        <v>44653.52569444444</v>
      </c>
      <c r="F139" s="18">
        <v>44653.334027777775</v>
      </c>
      <c r="G139" s="18">
        <v>44653.63680555556</v>
      </c>
      <c r="H139" s="24">
        <f>Enduser_Deliverytime-HubVN_Pickup_Time</f>
        <v>0.08194444444</v>
      </c>
      <c r="I139" s="24">
        <f>Enduser_Plan_Deliverytime-Plan_HubVN_Pickup_Time</f>
        <v>0.0625</v>
      </c>
      <c r="J139" s="24">
        <f>HubVN_Pickup_Time-HubVN_Receiving_Time</f>
        <v>0.1111111111</v>
      </c>
      <c r="K139" s="24">
        <f>Plan_HubVN_Pickup_Time-Plan_HubVN_Receiving_Time</f>
        <v>0.08333333333</v>
      </c>
      <c r="L139" s="44">
        <f>IF(OnHold_Time="",0,Enduser_Deliverytime-OnHold_Time)</f>
        <v>0</v>
      </c>
    </row>
    <row r="140" ht="15.75" hidden="1" customHeight="1">
      <c r="A140" s="9" t="s">
        <v>465</v>
      </c>
      <c r="B140" s="9" t="s">
        <v>466</v>
      </c>
      <c r="C140" s="9" t="s">
        <v>5231</v>
      </c>
      <c r="D140" s="43">
        <v>44651.51666666667</v>
      </c>
      <c r="E140" s="7">
        <v>44652.277083333334</v>
      </c>
      <c r="F140" s="7">
        <v>44651.6</v>
      </c>
      <c r="G140" s="7">
        <v>44652.39513888889</v>
      </c>
      <c r="H140" s="12">
        <f>Enduser_Deliverytime-HubVN_Pickup_Time</f>
        <v>0.2034722222</v>
      </c>
      <c r="I140" s="12">
        <f>Enduser_Plan_Deliverytime-Plan_HubVN_Pickup_Time</f>
        <v>0.04166666667</v>
      </c>
      <c r="J140" s="12">
        <f>HubVN_Pickup_Time-HubVN_Receiving_Time</f>
        <v>0.1180555556</v>
      </c>
      <c r="K140" s="12">
        <f>Plan_HubVN_Pickup_Time-Plan_HubVN_Receiving_Time</f>
        <v>0.08333333333</v>
      </c>
      <c r="L140" s="44">
        <f>IF(OnHold_Time="",0,Enduser_Deliverytime-OnHold_Time)</f>
        <v>0</v>
      </c>
    </row>
    <row r="141" ht="15.75" customHeight="1">
      <c r="A141" s="21" t="s">
        <v>468</v>
      </c>
      <c r="B141" s="21" t="s">
        <v>102</v>
      </c>
      <c r="C141" s="21" t="s">
        <v>5230</v>
      </c>
      <c r="D141" s="43">
        <v>44651.26875</v>
      </c>
      <c r="E141" s="18">
        <v>44652.25902777778</v>
      </c>
      <c r="F141" s="18">
        <v>44651.35208333333</v>
      </c>
      <c r="G141" s="18">
        <v>44652.368055555555</v>
      </c>
      <c r="H141" s="24">
        <f>Enduser_Deliverytime-HubVN_Pickup_Time</f>
        <v>0.1631944444</v>
      </c>
      <c r="I141" s="24">
        <f>Enduser_Plan_Deliverytime-Plan_HubVN_Pickup_Time</f>
        <v>0.0625</v>
      </c>
      <c r="J141" s="24">
        <f>HubVN_Pickup_Time-HubVN_Receiving_Time</f>
        <v>0.1090277778</v>
      </c>
      <c r="K141" s="24">
        <f>Plan_HubVN_Pickup_Time-Plan_HubVN_Receiving_Time</f>
        <v>0.08333333333</v>
      </c>
      <c r="L141" s="44">
        <f>IF(OnHold_Time="",0,Enduser_Deliverytime-OnHold_Time)</f>
        <v>0</v>
      </c>
    </row>
    <row r="142" ht="15.75" customHeight="1">
      <c r="A142" s="9" t="s">
        <v>470</v>
      </c>
      <c r="B142" s="9" t="s">
        <v>471</v>
      </c>
      <c r="C142" s="9" t="s">
        <v>5230</v>
      </c>
      <c r="D142" s="43">
        <v>44653.50555555556</v>
      </c>
      <c r="E142" s="7">
        <v>44654.25347222222</v>
      </c>
      <c r="F142" s="7">
        <v>44653.58888888889</v>
      </c>
      <c r="G142" s="7">
        <v>44654.38402777778</v>
      </c>
      <c r="H142" s="12">
        <f>Enduser_Deliverytime-HubVN_Pickup_Time</f>
        <v>0.2020833333</v>
      </c>
      <c r="I142" s="12">
        <f>Enduser_Plan_Deliverytime-Plan_HubVN_Pickup_Time</f>
        <v>0.0625</v>
      </c>
      <c r="J142" s="12">
        <f>HubVN_Pickup_Time-HubVN_Receiving_Time</f>
        <v>0.1305555556</v>
      </c>
      <c r="K142" s="12">
        <f>Plan_HubVN_Pickup_Time-Plan_HubVN_Receiving_Time</f>
        <v>0.08333333333</v>
      </c>
      <c r="L142" s="44">
        <f>IF(OnHold_Time="",0,Enduser_Deliverytime-OnHold_Time)</f>
        <v>0</v>
      </c>
    </row>
    <row r="143" ht="15.75" customHeight="1">
      <c r="A143" s="21" t="s">
        <v>473</v>
      </c>
      <c r="B143" s="21" t="s">
        <v>474</v>
      </c>
      <c r="C143" s="21" t="s">
        <v>5230</v>
      </c>
      <c r="D143" s="43">
        <v>44653.50069444445</v>
      </c>
      <c r="E143" s="18">
        <v>44654.275</v>
      </c>
      <c r="F143" s="18">
        <v>44653.584027777775</v>
      </c>
      <c r="G143" s="18">
        <v>44654.36875</v>
      </c>
      <c r="H143" s="24">
        <f>Enduser_Deliverytime-HubVN_Pickup_Time</f>
        <v>0.1236111111</v>
      </c>
      <c r="I143" s="24">
        <f>Enduser_Plan_Deliverytime-Plan_HubVN_Pickup_Time</f>
        <v>0.0625</v>
      </c>
      <c r="J143" s="24">
        <f>HubVN_Pickup_Time-HubVN_Receiving_Time</f>
        <v>0.09375</v>
      </c>
      <c r="K143" s="24">
        <f>Plan_HubVN_Pickup_Time-Plan_HubVN_Receiving_Time</f>
        <v>0.08333333333</v>
      </c>
      <c r="L143" s="44">
        <f>IF(OnHold_Time="",0,Enduser_Deliverytime-OnHold_Time)</f>
        <v>0</v>
      </c>
    </row>
    <row r="144" ht="15.75" customHeight="1">
      <c r="A144" s="9" t="s">
        <v>476</v>
      </c>
      <c r="B144" s="9" t="s">
        <v>477</v>
      </c>
      <c r="C144" s="9" t="s">
        <v>5230</v>
      </c>
      <c r="D144" s="43">
        <v>44651.51944444444</v>
      </c>
      <c r="E144" s="7">
        <v>44652.53888888889</v>
      </c>
      <c r="F144" s="7">
        <v>44651.60277777778</v>
      </c>
      <c r="G144" s="7">
        <v>44652.643055555556</v>
      </c>
      <c r="H144" s="12">
        <f>Enduser_Deliverytime-HubVN_Pickup_Time</f>
        <v>0.07708333333</v>
      </c>
      <c r="I144" s="12">
        <f>Enduser_Plan_Deliverytime-Plan_HubVN_Pickup_Time</f>
        <v>0.04166666666</v>
      </c>
      <c r="J144" s="12">
        <f>HubVN_Pickup_Time-HubVN_Receiving_Time</f>
        <v>0.1041666667</v>
      </c>
      <c r="K144" s="12">
        <f>Plan_HubVN_Pickup_Time-Plan_HubVN_Receiving_Time</f>
        <v>0.08333333334</v>
      </c>
      <c r="L144" s="44">
        <f>IF(OnHold_Time="",0,Enduser_Deliverytime-OnHold_Time)</f>
        <v>0</v>
      </c>
    </row>
    <row r="145" ht="15.75" customHeight="1">
      <c r="A145" s="21" t="s">
        <v>479</v>
      </c>
      <c r="B145" s="21" t="s">
        <v>480</v>
      </c>
      <c r="C145" s="21" t="s">
        <v>5230</v>
      </c>
      <c r="D145" s="43">
        <v>44655.256944444445</v>
      </c>
      <c r="E145" s="18">
        <v>44655.527083333334</v>
      </c>
      <c r="F145" s="18">
        <v>44655.34027777778</v>
      </c>
      <c r="G145" s="18">
        <v>44655.65</v>
      </c>
      <c r="H145" s="24">
        <f>Enduser_Deliverytime-HubVN_Pickup_Time</f>
        <v>0.07777777778</v>
      </c>
      <c r="I145" s="24">
        <f>Enduser_Plan_Deliverytime-Plan_HubVN_Pickup_Time</f>
        <v>0.08333333333</v>
      </c>
      <c r="J145" s="24">
        <f>HubVN_Pickup_Time-HubVN_Receiving_Time</f>
        <v>0.1229166667</v>
      </c>
      <c r="K145" s="24">
        <f>Plan_HubVN_Pickup_Time-Plan_HubVN_Receiving_Time</f>
        <v>0.08333333334</v>
      </c>
      <c r="L145" s="44">
        <f>IF(OnHold_Time="",0,Enduser_Deliverytime-OnHold_Time)</f>
        <v>0</v>
      </c>
    </row>
    <row r="146" ht="15.75" customHeight="1">
      <c r="A146" s="9" t="s">
        <v>483</v>
      </c>
      <c r="B146" s="9" t="s">
        <v>484</v>
      </c>
      <c r="C146" s="9" t="s">
        <v>5230</v>
      </c>
      <c r="D146" s="43">
        <v>44655.25347222222</v>
      </c>
      <c r="E146" s="7">
        <v>44655.52638888889</v>
      </c>
      <c r="F146" s="7">
        <v>44655.336805555555</v>
      </c>
      <c r="G146" s="7">
        <v>44655.65</v>
      </c>
      <c r="H146" s="12">
        <f>Enduser_Deliverytime-HubVN_Pickup_Time</f>
        <v>0.07986111111</v>
      </c>
      <c r="I146" s="12">
        <f>Enduser_Plan_Deliverytime-Plan_HubVN_Pickup_Time</f>
        <v>0.0625</v>
      </c>
      <c r="J146" s="12">
        <f>HubVN_Pickup_Time-HubVN_Receiving_Time</f>
        <v>0.1236111111</v>
      </c>
      <c r="K146" s="12">
        <f>Plan_HubVN_Pickup_Time-Plan_HubVN_Receiving_Time</f>
        <v>0.08333333334</v>
      </c>
      <c r="L146" s="44">
        <f>IF(OnHold_Time="",0,Enduser_Deliverytime-OnHold_Time)</f>
        <v>0</v>
      </c>
    </row>
    <row r="147" ht="15.75" hidden="1" customHeight="1">
      <c r="A147" s="21" t="s">
        <v>486</v>
      </c>
      <c r="B147" s="21" t="s">
        <v>487</v>
      </c>
      <c r="C147" s="21" t="s">
        <v>5232</v>
      </c>
      <c r="D147" s="43">
        <v>44653.52222222222</v>
      </c>
      <c r="E147" s="18">
        <v>44654.25486111111</v>
      </c>
      <c r="F147" s="18">
        <v>44653.60555555556</v>
      </c>
      <c r="G147" s="18">
        <v>44654.38958333333</v>
      </c>
      <c r="H147" s="24">
        <f>Enduser_Deliverytime-HubVN_Pickup_Time</f>
        <v>0.2076388889</v>
      </c>
      <c r="I147" s="24">
        <f>Enduser_Plan_Deliverytime-Plan_HubVN_Pickup_Time</f>
        <v>0.08333333333</v>
      </c>
      <c r="J147" s="24">
        <f>HubVN_Pickup_Time-HubVN_Receiving_Time</f>
        <v>0.1347222222</v>
      </c>
      <c r="K147" s="24">
        <f>Plan_HubVN_Pickup_Time-Plan_HubVN_Receiving_Time</f>
        <v>0.08333333334</v>
      </c>
      <c r="L147" s="44">
        <f>IF(OnHold_Time="",0,Enduser_Deliverytime-OnHold_Time)</f>
        <v>0</v>
      </c>
    </row>
    <row r="148" ht="15.75" customHeight="1">
      <c r="A148" s="9" t="s">
        <v>489</v>
      </c>
      <c r="B148" s="9" t="s">
        <v>490</v>
      </c>
      <c r="C148" s="9" t="s">
        <v>5230</v>
      </c>
      <c r="D148" s="43">
        <v>44652.28055555555</v>
      </c>
      <c r="E148" s="7">
        <v>44652.527083333334</v>
      </c>
      <c r="F148" s="7">
        <v>44652.36388888889</v>
      </c>
      <c r="G148" s="7">
        <v>44652.563888888886</v>
      </c>
      <c r="H148" s="12">
        <f>Enduser_Deliverytime-HubVN_Pickup_Time</f>
        <v>0.1604166667</v>
      </c>
      <c r="I148" s="12">
        <f>Enduser_Plan_Deliverytime-Plan_HubVN_Pickup_Time</f>
        <v>0.04166666666</v>
      </c>
      <c r="J148" s="12">
        <f>HubVN_Pickup_Time-HubVN_Receiving_Time</f>
        <v>0.03680555555</v>
      </c>
      <c r="K148" s="12">
        <f>Plan_HubVN_Pickup_Time-Plan_HubVN_Receiving_Time</f>
        <v>0.08333333334</v>
      </c>
      <c r="L148" s="44">
        <f>IF(OnHold_Time="",0,Enduser_Deliverytime-OnHold_Time)</f>
        <v>0</v>
      </c>
    </row>
    <row r="149" ht="15.75" hidden="1" customHeight="1">
      <c r="A149" s="21" t="s">
        <v>492</v>
      </c>
      <c r="B149" s="21" t="s">
        <v>493</v>
      </c>
      <c r="C149" s="21" t="s">
        <v>5231</v>
      </c>
      <c r="D149" s="43">
        <v>44652.26388888889</v>
      </c>
      <c r="E149" s="18">
        <v>44653.26736111111</v>
      </c>
      <c r="F149" s="18">
        <v>44652.34722222222</v>
      </c>
      <c r="G149" s="18">
        <v>44653.36319444444</v>
      </c>
      <c r="H149" s="24">
        <f>Enduser_Deliverytime-HubVN_Pickup_Time</f>
        <v>0.1659722222</v>
      </c>
      <c r="I149" s="24">
        <f>Enduser_Plan_Deliverytime-Plan_HubVN_Pickup_Time</f>
        <v>0.04166666667</v>
      </c>
      <c r="J149" s="24">
        <f>HubVN_Pickup_Time-HubVN_Receiving_Time</f>
        <v>0.09583333333</v>
      </c>
      <c r="K149" s="24">
        <f>Plan_HubVN_Pickup_Time-Plan_HubVN_Receiving_Time</f>
        <v>0.08333333333</v>
      </c>
      <c r="L149" s="44">
        <f>IF(OnHold_Time="",0,Enduser_Deliverytime-OnHold_Time)</f>
        <v>0</v>
      </c>
    </row>
    <row r="150" ht="15.75" customHeight="1">
      <c r="A150" s="9" t="s">
        <v>495</v>
      </c>
      <c r="B150" s="9" t="s">
        <v>496</v>
      </c>
      <c r="C150" s="9" t="s">
        <v>5230</v>
      </c>
      <c r="D150" s="43">
        <v>44654.5125</v>
      </c>
      <c r="E150" s="7">
        <v>44654.540972222225</v>
      </c>
      <c r="F150" s="7">
        <v>44654.59583333333</v>
      </c>
      <c r="G150" s="7">
        <v>44654.67013888889</v>
      </c>
      <c r="H150" s="12">
        <f>Enduser_Deliverytime-HubVN_Pickup_Time</f>
        <v>0.1659722222</v>
      </c>
      <c r="I150" s="12">
        <f>Enduser_Plan_Deliverytime-Plan_HubVN_Pickup_Time</f>
        <v>0.0625</v>
      </c>
      <c r="J150" s="12">
        <f>HubVN_Pickup_Time-HubVN_Receiving_Time</f>
        <v>0.1291666667</v>
      </c>
      <c r="K150" s="12">
        <f>Plan_HubVN_Pickup_Time-Plan_HubVN_Receiving_Time</f>
        <v>0.08333333334</v>
      </c>
      <c r="L150" s="44">
        <f>IF(OnHold_Time="",0,Enduser_Deliverytime-OnHold_Time)</f>
        <v>0</v>
      </c>
    </row>
    <row r="151" ht="15.75" customHeight="1">
      <c r="A151" s="21" t="s">
        <v>498</v>
      </c>
      <c r="B151" s="21" t="s">
        <v>499</v>
      </c>
      <c r="C151" s="21" t="s">
        <v>5230</v>
      </c>
      <c r="D151" s="43">
        <v>44653.51597222222</v>
      </c>
      <c r="E151" s="18">
        <v>44654.271527777775</v>
      </c>
      <c r="F151" s="18">
        <v>44653.59930555556</v>
      </c>
      <c r="G151" s="18">
        <v>44654.38888888889</v>
      </c>
      <c r="H151" s="24">
        <f>Enduser_Deliverytime-HubVN_Pickup_Time</f>
        <v>0.2048611111</v>
      </c>
      <c r="I151" s="24">
        <f>Enduser_Plan_Deliverytime-Plan_HubVN_Pickup_Time</f>
        <v>0.0625</v>
      </c>
      <c r="J151" s="24">
        <f>HubVN_Pickup_Time-HubVN_Receiving_Time</f>
        <v>0.1173611111</v>
      </c>
      <c r="K151" s="24">
        <f>Plan_HubVN_Pickup_Time-Plan_HubVN_Receiving_Time</f>
        <v>0.08333333334</v>
      </c>
      <c r="L151" s="44">
        <f>IF(OnHold_Time="",0,Enduser_Deliverytime-OnHold_Time)</f>
        <v>0</v>
      </c>
    </row>
    <row r="152" ht="15.75" hidden="1" customHeight="1">
      <c r="A152" s="9" t="s">
        <v>501</v>
      </c>
      <c r="B152" s="9" t="s">
        <v>502</v>
      </c>
      <c r="C152" s="9" t="s">
        <v>5232</v>
      </c>
      <c r="D152" s="43">
        <v>44652.27013888889</v>
      </c>
      <c r="E152" s="7">
        <v>44653.270833333336</v>
      </c>
      <c r="F152" s="7">
        <v>44652.353472222225</v>
      </c>
      <c r="G152" s="7">
        <v>44653.375</v>
      </c>
      <c r="H152" s="12">
        <f>Enduser_Deliverytime-HubVN_Pickup_Time</f>
        <v>0.2020833333</v>
      </c>
      <c r="I152" s="12">
        <f>Enduser_Plan_Deliverytime-Plan_HubVN_Pickup_Time</f>
        <v>0.08333333333</v>
      </c>
      <c r="J152" s="12">
        <f>HubVN_Pickup_Time-HubVN_Receiving_Time</f>
        <v>0.1041666667</v>
      </c>
      <c r="K152" s="12">
        <f>Plan_HubVN_Pickup_Time-Plan_HubVN_Receiving_Time</f>
        <v>0.08333333334</v>
      </c>
      <c r="L152" s="44">
        <f>IF(OnHold_Time="",0,Enduser_Deliverytime-OnHold_Time)</f>
        <v>0</v>
      </c>
    </row>
    <row r="153" ht="15.75" customHeight="1">
      <c r="A153" s="21" t="s">
        <v>504</v>
      </c>
      <c r="B153" s="21" t="s">
        <v>505</v>
      </c>
      <c r="C153" s="21" t="s">
        <v>5230</v>
      </c>
      <c r="D153" s="43">
        <v>44652.51597222222</v>
      </c>
      <c r="E153" s="18">
        <v>44652.518055555556</v>
      </c>
      <c r="F153" s="18">
        <v>44652.59930555556</v>
      </c>
      <c r="G153" s="18">
        <v>44652.634722222225</v>
      </c>
      <c r="H153" s="24">
        <f>Enduser_Deliverytime-HubVN_Pickup_Time</f>
        <v>0.07847222222</v>
      </c>
      <c r="I153" s="24">
        <f>Enduser_Plan_Deliverytime-Plan_HubVN_Pickup_Time</f>
        <v>0.0625</v>
      </c>
      <c r="J153" s="24">
        <f>HubVN_Pickup_Time-HubVN_Receiving_Time</f>
        <v>0.1166666667</v>
      </c>
      <c r="K153" s="24">
        <f>Plan_HubVN_Pickup_Time-Plan_HubVN_Receiving_Time</f>
        <v>0.08333333334</v>
      </c>
      <c r="L153" s="44">
        <f>IF(OnHold_Time="",0,Enduser_Deliverytime-OnHold_Time)</f>
        <v>0</v>
      </c>
    </row>
    <row r="154" ht="15.75" hidden="1" customHeight="1">
      <c r="A154" s="9" t="s">
        <v>507</v>
      </c>
      <c r="B154" s="9" t="s">
        <v>508</v>
      </c>
      <c r="C154" s="9" t="s">
        <v>5231</v>
      </c>
      <c r="D154" s="43">
        <v>44653.52777777778</v>
      </c>
      <c r="E154" s="7">
        <v>44654.52847222222</v>
      </c>
      <c r="F154" s="7">
        <v>44653.61111111111</v>
      </c>
      <c r="G154" s="7">
        <v>44654.66180555556</v>
      </c>
      <c r="H154" s="12">
        <f>Enduser_Deliverytime-HubVN_Pickup_Time</f>
        <v>0.07916666666</v>
      </c>
      <c r="I154" s="12">
        <f>Enduser_Plan_Deliverytime-Plan_HubVN_Pickup_Time</f>
        <v>0.04166666667</v>
      </c>
      <c r="J154" s="12">
        <f>HubVN_Pickup_Time-HubVN_Receiving_Time</f>
        <v>0.1333333333</v>
      </c>
      <c r="K154" s="12">
        <f>Plan_HubVN_Pickup_Time-Plan_HubVN_Receiving_Time</f>
        <v>0.08333333333</v>
      </c>
      <c r="L154" s="44">
        <f>IF(OnHold_Time="",0,Enduser_Deliverytime-OnHold_Time)</f>
        <v>0</v>
      </c>
    </row>
    <row r="155" ht="15.75" customHeight="1">
      <c r="A155" s="21" t="s">
        <v>510</v>
      </c>
      <c r="B155" s="21" t="s">
        <v>511</v>
      </c>
      <c r="C155" s="21" t="s">
        <v>5230</v>
      </c>
      <c r="D155" s="43">
        <v>44655.2625</v>
      </c>
      <c r="E155" s="18">
        <v>44655.50833333333</v>
      </c>
      <c r="F155" s="18">
        <v>44655.34583333333</v>
      </c>
      <c r="G155" s="18">
        <v>44655.631944444445</v>
      </c>
      <c r="H155" s="24">
        <f>Enduser_Deliverytime-HubVN_Pickup_Time</f>
        <v>0.07916666666</v>
      </c>
      <c r="I155" s="24">
        <f>Enduser_Plan_Deliverytime-Plan_HubVN_Pickup_Time</f>
        <v>0.0625</v>
      </c>
      <c r="J155" s="24">
        <f>HubVN_Pickup_Time-HubVN_Receiving_Time</f>
        <v>0.1236111111</v>
      </c>
      <c r="K155" s="24">
        <f>Plan_HubVN_Pickup_Time-Plan_HubVN_Receiving_Time</f>
        <v>0.08333333334</v>
      </c>
      <c r="L155" s="44">
        <f>IF(OnHold_Time="",0,Enduser_Deliverytime-OnHold_Time)</f>
        <v>0</v>
      </c>
    </row>
    <row r="156" ht="15.75" hidden="1" customHeight="1">
      <c r="A156" s="9" t="s">
        <v>513</v>
      </c>
      <c r="B156" s="9" t="s">
        <v>514</v>
      </c>
      <c r="C156" s="9" t="s">
        <v>5232</v>
      </c>
      <c r="D156" s="43">
        <v>44652.50763888889</v>
      </c>
      <c r="E156" s="7">
        <v>44653.28055555555</v>
      </c>
      <c r="F156" s="7">
        <v>44652.59097222222</v>
      </c>
      <c r="G156" s="7">
        <v>44653.361805555556</v>
      </c>
      <c r="H156" s="12">
        <f>Enduser_Deliverytime-HubVN_Pickup_Time</f>
        <v>0.1243055556</v>
      </c>
      <c r="I156" s="12">
        <f>Enduser_Plan_Deliverytime-Plan_HubVN_Pickup_Time</f>
        <v>0.08333333334</v>
      </c>
      <c r="J156" s="12">
        <f>HubVN_Pickup_Time-HubVN_Receiving_Time</f>
        <v>0.08125</v>
      </c>
      <c r="K156" s="12">
        <f>Plan_HubVN_Pickup_Time-Plan_HubVN_Receiving_Time</f>
        <v>0.08333333333</v>
      </c>
      <c r="L156" s="44">
        <f>IF(OnHold_Time="",0,Enduser_Deliverytime-OnHold_Time)</f>
        <v>0</v>
      </c>
    </row>
    <row r="157" ht="15.75" customHeight="1">
      <c r="A157" s="21" t="s">
        <v>516</v>
      </c>
      <c r="B157" s="21" t="s">
        <v>517</v>
      </c>
      <c r="C157" s="21" t="s">
        <v>5230</v>
      </c>
      <c r="D157" s="43">
        <v>44654.52291666667</v>
      </c>
      <c r="E157" s="18">
        <v>44655.256944444445</v>
      </c>
      <c r="F157" s="18">
        <v>44654.60625</v>
      </c>
      <c r="G157" s="18">
        <v>44655.3875</v>
      </c>
      <c r="H157" s="24">
        <f>Enduser_Deliverytime-HubVN_Pickup_Time</f>
        <v>0.20625</v>
      </c>
      <c r="I157" s="24">
        <f>Enduser_Plan_Deliverytime-Plan_HubVN_Pickup_Time</f>
        <v>0.0625</v>
      </c>
      <c r="J157" s="24">
        <f>HubVN_Pickup_Time-HubVN_Receiving_Time</f>
        <v>0.1305555556</v>
      </c>
      <c r="K157" s="24">
        <f>Plan_HubVN_Pickup_Time-Plan_HubVN_Receiving_Time</f>
        <v>0.08333333333</v>
      </c>
      <c r="L157" s="44">
        <f>IF(OnHold_Time="",0,Enduser_Deliverytime-OnHold_Time)</f>
        <v>0</v>
      </c>
    </row>
    <row r="158" ht="15.75" customHeight="1">
      <c r="A158" s="9" t="s">
        <v>519</v>
      </c>
      <c r="B158" s="9" t="s">
        <v>520</v>
      </c>
      <c r="C158" s="9" t="s">
        <v>5230</v>
      </c>
      <c r="D158" s="43">
        <v>44652.28680555556</v>
      </c>
      <c r="E158" s="7">
        <v>44653.28333333333</v>
      </c>
      <c r="F158" s="7">
        <v>44652.37013888889</v>
      </c>
      <c r="G158" s="7">
        <v>44653.37222222222</v>
      </c>
      <c r="H158" s="12">
        <f>Enduser_Deliverytime-HubVN_Pickup_Time</f>
        <v>0.1208333333</v>
      </c>
      <c r="I158" s="12">
        <f>Enduser_Plan_Deliverytime-Plan_HubVN_Pickup_Time</f>
        <v>0.0625</v>
      </c>
      <c r="J158" s="12">
        <f>HubVN_Pickup_Time-HubVN_Receiving_Time</f>
        <v>0.08888888889</v>
      </c>
      <c r="K158" s="12">
        <f>Plan_HubVN_Pickup_Time-Plan_HubVN_Receiving_Time</f>
        <v>0.08333333333</v>
      </c>
      <c r="L158" s="44">
        <f>IF(OnHold_Time="",0,Enduser_Deliverytime-OnHold_Time)</f>
        <v>0</v>
      </c>
    </row>
    <row r="159" ht="15.75" customHeight="1">
      <c r="A159" s="21" t="s">
        <v>522</v>
      </c>
      <c r="B159" s="21" t="s">
        <v>523</v>
      </c>
      <c r="C159" s="21" t="s">
        <v>5230</v>
      </c>
      <c r="D159" s="43">
        <v>44652.513194444444</v>
      </c>
      <c r="E159" s="18">
        <v>44652.52916666667</v>
      </c>
      <c r="F159" s="18">
        <v>44652.59652777778</v>
      </c>
      <c r="G159" s="18">
        <v>44652.580555555556</v>
      </c>
      <c r="H159" s="24">
        <f>Enduser_Deliverytime-HubVN_Pickup_Time</f>
        <v>0.09305555555</v>
      </c>
      <c r="I159" s="24">
        <f>Enduser_Plan_Deliverytime-Plan_HubVN_Pickup_Time</f>
        <v>0.0625</v>
      </c>
      <c r="J159" s="24">
        <f>HubVN_Pickup_Time-HubVN_Receiving_Time</f>
        <v>0.05138888889</v>
      </c>
      <c r="K159" s="24">
        <f>Plan_HubVN_Pickup_Time-Plan_HubVN_Receiving_Time</f>
        <v>0.08333333334</v>
      </c>
      <c r="L159" s="44">
        <f>IF(OnHold_Time="",0,Enduser_Deliverytime-OnHold_Time)</f>
        <v>0</v>
      </c>
    </row>
    <row r="160" ht="15.75" customHeight="1">
      <c r="A160" s="9" t="s">
        <v>525</v>
      </c>
      <c r="B160" s="9" t="s">
        <v>526</v>
      </c>
      <c r="C160" s="9" t="s">
        <v>5230</v>
      </c>
      <c r="D160" s="43">
        <v>44651.26388888889</v>
      </c>
      <c r="E160" s="7">
        <v>44652.263194444444</v>
      </c>
      <c r="F160" s="7">
        <v>44651.34722222222</v>
      </c>
      <c r="G160" s="7">
        <v>44652.37708333333</v>
      </c>
      <c r="H160" s="12">
        <f>Enduser_Deliverytime-HubVN_Pickup_Time</f>
        <v>0.2055555556</v>
      </c>
      <c r="I160" s="12">
        <f>Enduser_Plan_Deliverytime-Plan_HubVN_Pickup_Time</f>
        <v>0.0625</v>
      </c>
      <c r="J160" s="12">
        <f>HubVN_Pickup_Time-HubVN_Receiving_Time</f>
        <v>0.1138888889</v>
      </c>
      <c r="K160" s="12">
        <f>Plan_HubVN_Pickup_Time-Plan_HubVN_Receiving_Time</f>
        <v>0.08333333333</v>
      </c>
      <c r="L160" s="44">
        <f>IF(OnHold_Time="",0,Enduser_Deliverytime-OnHold_Time)</f>
        <v>0</v>
      </c>
    </row>
    <row r="161" ht="15.75" customHeight="1">
      <c r="A161" s="21" t="s">
        <v>528</v>
      </c>
      <c r="B161" s="21" t="s">
        <v>529</v>
      </c>
      <c r="C161" s="21" t="s">
        <v>5230</v>
      </c>
      <c r="D161" s="43">
        <v>44651.51944444444</v>
      </c>
      <c r="E161" s="18">
        <v>44652.28402777778</v>
      </c>
      <c r="F161" s="18">
        <v>44651.60277777778</v>
      </c>
      <c r="G161" s="18">
        <v>44652.36111111111</v>
      </c>
      <c r="H161" s="24">
        <f>Enduser_Deliverytime-HubVN_Pickup_Time</f>
        <v>0.1215277778</v>
      </c>
      <c r="I161" s="24">
        <f>Enduser_Plan_Deliverytime-Plan_HubVN_Pickup_Time</f>
        <v>0.0625</v>
      </c>
      <c r="J161" s="24">
        <f>HubVN_Pickup_Time-HubVN_Receiving_Time</f>
        <v>0.07708333333</v>
      </c>
      <c r="K161" s="24">
        <f>Plan_HubVN_Pickup_Time-Plan_HubVN_Receiving_Time</f>
        <v>0.08333333334</v>
      </c>
      <c r="L161" s="44">
        <f>IF(OnHold_Time="",0,Enduser_Deliverytime-OnHold_Time)</f>
        <v>0</v>
      </c>
    </row>
    <row r="162" ht="15.75" customHeight="1">
      <c r="A162" s="9" t="s">
        <v>531</v>
      </c>
      <c r="B162" s="9" t="s">
        <v>532</v>
      </c>
      <c r="C162" s="9" t="s">
        <v>5230</v>
      </c>
      <c r="D162" s="43">
        <v>44652.540972222225</v>
      </c>
      <c r="E162" s="7">
        <v>44653.25347222222</v>
      </c>
      <c r="F162" s="7">
        <v>44652.62430555555</v>
      </c>
      <c r="G162" s="7">
        <v>44653.32777777778</v>
      </c>
      <c r="H162" s="12">
        <f>Enduser_Deliverytime-HubVN_Pickup_Time</f>
        <v>0.1625</v>
      </c>
      <c r="I162" s="12">
        <f>Enduser_Plan_Deliverytime-Plan_HubVN_Pickup_Time</f>
        <v>0.0625</v>
      </c>
      <c r="J162" s="12">
        <f>HubVN_Pickup_Time-HubVN_Receiving_Time</f>
        <v>0.07430555556</v>
      </c>
      <c r="K162" s="12">
        <f>Plan_HubVN_Pickup_Time-Plan_HubVN_Receiving_Time</f>
        <v>0.08333333333</v>
      </c>
      <c r="L162" s="44">
        <f>IF(OnHold_Time="",0,Enduser_Deliverytime-OnHold_Time)</f>
        <v>0</v>
      </c>
    </row>
    <row r="163" ht="15.75" customHeight="1">
      <c r="A163" s="21" t="s">
        <v>534</v>
      </c>
      <c r="B163" s="21" t="s">
        <v>535</v>
      </c>
      <c r="C163" s="21" t="s">
        <v>5230</v>
      </c>
      <c r="D163" s="43">
        <v>44654.288194444445</v>
      </c>
      <c r="E163" s="18">
        <v>44657.25833333333</v>
      </c>
      <c r="F163" s="18">
        <v>44654.37152777778</v>
      </c>
      <c r="G163" s="18">
        <v>44657.35486111111</v>
      </c>
      <c r="H163" s="24">
        <f>Enduser_Deliverytime-HubVN_Pickup_Time</f>
        <v>0.08125</v>
      </c>
      <c r="I163" s="24">
        <f>Enduser_Plan_Deliverytime-Plan_HubVN_Pickup_Time</f>
        <v>0.0625</v>
      </c>
      <c r="J163" s="24">
        <f>HubVN_Pickup_Time-HubVN_Receiving_Time</f>
        <v>0.09652777778</v>
      </c>
      <c r="K163" s="24">
        <f>Plan_HubVN_Pickup_Time-Plan_HubVN_Receiving_Time</f>
        <v>0.08333333334</v>
      </c>
      <c r="L163" s="44">
        <f>IF(OnHold_Time="",0,Enduser_Deliverytime-OnHold_Time)</f>
        <v>0</v>
      </c>
    </row>
    <row r="164" ht="15.75" customHeight="1">
      <c r="A164" s="9" t="s">
        <v>537</v>
      </c>
      <c r="B164" s="9" t="s">
        <v>538</v>
      </c>
      <c r="C164" s="9" t="s">
        <v>5230</v>
      </c>
      <c r="D164" s="43">
        <v>44653.288194444445</v>
      </c>
      <c r="E164" s="7">
        <v>44653.51458333333</v>
      </c>
      <c r="F164" s="7">
        <v>44653.37152777778</v>
      </c>
      <c r="G164" s="7">
        <v>44653.62430555555</v>
      </c>
      <c r="H164" s="12">
        <f>Enduser_Deliverytime-HubVN_Pickup_Time</f>
        <v>0.2493055556</v>
      </c>
      <c r="I164" s="12">
        <f>Enduser_Plan_Deliverytime-Plan_HubVN_Pickup_Time</f>
        <v>0.0625</v>
      </c>
      <c r="J164" s="12">
        <f>HubVN_Pickup_Time-HubVN_Receiving_Time</f>
        <v>0.1097222222</v>
      </c>
      <c r="K164" s="12">
        <f>Plan_HubVN_Pickup_Time-Plan_HubVN_Receiving_Time</f>
        <v>0.08333333334</v>
      </c>
      <c r="L164" s="44">
        <f>IF(OnHold_Time="",0,Enduser_Deliverytime-OnHold_Time)</f>
        <v>0</v>
      </c>
    </row>
    <row r="165" ht="15.75" hidden="1" customHeight="1">
      <c r="A165" s="21" t="s">
        <v>540</v>
      </c>
      <c r="B165" s="21" t="s">
        <v>541</v>
      </c>
      <c r="C165" s="21" t="s">
        <v>5231</v>
      </c>
      <c r="D165" s="43">
        <v>44653.52777777778</v>
      </c>
      <c r="E165" s="18">
        <v>44654.288194444445</v>
      </c>
      <c r="F165" s="18">
        <v>44653.61111111111</v>
      </c>
      <c r="G165" s="18">
        <v>44654.41805555556</v>
      </c>
      <c r="H165" s="24">
        <f>Enduser_Deliverytime-HubVN_Pickup_Time</f>
        <v>0.2041666667</v>
      </c>
      <c r="I165" s="24">
        <f>Enduser_Plan_Deliverytime-Plan_HubVN_Pickup_Time</f>
        <v>0.04166666667</v>
      </c>
      <c r="J165" s="24">
        <f>HubVN_Pickup_Time-HubVN_Receiving_Time</f>
        <v>0.1298611111</v>
      </c>
      <c r="K165" s="24">
        <f>Plan_HubVN_Pickup_Time-Plan_HubVN_Receiving_Time</f>
        <v>0.08333333333</v>
      </c>
      <c r="L165" s="44">
        <f>IF(OnHold_Time="",0,Enduser_Deliverytime-OnHold_Time)</f>
        <v>0</v>
      </c>
    </row>
    <row r="166" ht="15.75" customHeight="1">
      <c r="A166" s="9" t="s">
        <v>543</v>
      </c>
      <c r="B166" s="9" t="s">
        <v>544</v>
      </c>
      <c r="C166" s="9" t="s">
        <v>5230</v>
      </c>
      <c r="D166" s="43">
        <v>44651.25277777778</v>
      </c>
      <c r="E166" s="7">
        <v>44652.27291666667</v>
      </c>
      <c r="F166" s="7">
        <v>44651.33611111111</v>
      </c>
      <c r="G166" s="7">
        <v>44652.37986111111</v>
      </c>
      <c r="H166" s="12">
        <f>Enduser_Deliverytime-HubVN_Pickup_Time</f>
        <v>0.2020833333</v>
      </c>
      <c r="I166" s="12">
        <f>Enduser_Plan_Deliverytime-Plan_HubVN_Pickup_Time</f>
        <v>0.0625</v>
      </c>
      <c r="J166" s="12">
        <f>HubVN_Pickup_Time-HubVN_Receiving_Time</f>
        <v>0.1069444444</v>
      </c>
      <c r="K166" s="12">
        <f>Plan_HubVN_Pickup_Time-Plan_HubVN_Receiving_Time</f>
        <v>0.08333333333</v>
      </c>
      <c r="L166" s="44">
        <f>IF(OnHold_Time="",0,Enduser_Deliverytime-OnHold_Time)</f>
        <v>0</v>
      </c>
    </row>
    <row r="167" ht="15.75" hidden="1" customHeight="1">
      <c r="A167" s="21" t="s">
        <v>546</v>
      </c>
      <c r="B167" s="21" t="s">
        <v>547</v>
      </c>
      <c r="C167" s="21" t="s">
        <v>5232</v>
      </c>
      <c r="D167" s="43">
        <v>44652.52291666667</v>
      </c>
      <c r="E167" s="18">
        <v>44653.254166666666</v>
      </c>
      <c r="F167" s="18">
        <v>44652.60625</v>
      </c>
      <c r="G167" s="18">
        <v>44653.36319444444</v>
      </c>
      <c r="H167" s="24">
        <f>Enduser_Deliverytime-HubVN_Pickup_Time</f>
        <v>0.1638888889</v>
      </c>
      <c r="I167" s="24">
        <f>Enduser_Plan_Deliverytime-Plan_HubVN_Pickup_Time</f>
        <v>0.08333333334</v>
      </c>
      <c r="J167" s="24">
        <f>HubVN_Pickup_Time-HubVN_Receiving_Time</f>
        <v>0.1090277778</v>
      </c>
      <c r="K167" s="24">
        <f>Plan_HubVN_Pickup_Time-Plan_HubVN_Receiving_Time</f>
        <v>0.08333333333</v>
      </c>
      <c r="L167" s="44">
        <f>IF(OnHold_Time="",0,Enduser_Deliverytime-OnHold_Time)</f>
        <v>0</v>
      </c>
    </row>
    <row r="168" ht="15.75" hidden="1" customHeight="1">
      <c r="A168" s="9" t="s">
        <v>549</v>
      </c>
      <c r="B168" s="9" t="s">
        <v>550</v>
      </c>
      <c r="C168" s="9" t="s">
        <v>5232</v>
      </c>
      <c r="D168" s="43">
        <v>44652.53125</v>
      </c>
      <c r="E168" s="7">
        <v>44653.510416666664</v>
      </c>
      <c r="F168" s="7">
        <v>44652.614583333336</v>
      </c>
      <c r="G168" s="7">
        <v>44653.606944444444</v>
      </c>
      <c r="H168" s="12">
        <f>Enduser_Deliverytime-HubVN_Pickup_Time</f>
        <v>0.24375</v>
      </c>
      <c r="I168" s="12">
        <f>Enduser_Plan_Deliverytime-Plan_HubVN_Pickup_Time</f>
        <v>0.08333333333</v>
      </c>
      <c r="J168" s="12">
        <f>HubVN_Pickup_Time-HubVN_Receiving_Time</f>
        <v>0.09652777778</v>
      </c>
      <c r="K168" s="12">
        <f>Plan_HubVN_Pickup_Time-Plan_HubVN_Receiving_Time</f>
        <v>0.08333333334</v>
      </c>
      <c r="L168" s="44">
        <f>IF(OnHold_Time="",0,Enduser_Deliverytime-OnHold_Time)</f>
        <v>0</v>
      </c>
    </row>
    <row r="169" ht="15.75" customHeight="1">
      <c r="A169" s="21" t="s">
        <v>552</v>
      </c>
      <c r="B169" s="21" t="s">
        <v>553</v>
      </c>
      <c r="C169" s="21" t="s">
        <v>5230</v>
      </c>
      <c r="D169" s="43">
        <v>44653.52361111111</v>
      </c>
      <c r="E169" s="18">
        <v>44654.52916666667</v>
      </c>
      <c r="F169" s="18">
        <v>44653.606944444444</v>
      </c>
      <c r="G169" s="18">
        <v>44654.66111111111</v>
      </c>
      <c r="H169" s="24">
        <f>Enduser_Deliverytime-HubVN_Pickup_Time</f>
        <v>0.08055555556</v>
      </c>
      <c r="I169" s="24">
        <f>Enduser_Plan_Deliverytime-Plan_HubVN_Pickup_Time</f>
        <v>0.04166666666</v>
      </c>
      <c r="J169" s="24">
        <f>HubVN_Pickup_Time-HubVN_Receiving_Time</f>
        <v>0.1319444444</v>
      </c>
      <c r="K169" s="24">
        <f>Plan_HubVN_Pickup_Time-Plan_HubVN_Receiving_Time</f>
        <v>0.08333333334</v>
      </c>
      <c r="L169" s="44">
        <f>IF(OnHold_Time="",0,Enduser_Deliverytime-OnHold_Time)</f>
        <v>0</v>
      </c>
    </row>
    <row r="170" ht="15.75" hidden="1" customHeight="1">
      <c r="A170" s="9" t="s">
        <v>555</v>
      </c>
      <c r="B170" s="9" t="s">
        <v>556</v>
      </c>
      <c r="C170" s="9" t="s">
        <v>5232</v>
      </c>
      <c r="D170" s="43">
        <v>44654.5</v>
      </c>
      <c r="E170" s="7">
        <v>44654.518055555556</v>
      </c>
      <c r="F170" s="7">
        <v>44654.583333333336</v>
      </c>
      <c r="G170" s="7">
        <v>44654.649305555555</v>
      </c>
      <c r="H170" s="12">
        <f>Enduser_Deliverytime-HubVN_Pickup_Time</f>
        <v>0.08125</v>
      </c>
      <c r="I170" s="12">
        <f>Enduser_Plan_Deliverytime-Plan_HubVN_Pickup_Time</f>
        <v>0.08333333333</v>
      </c>
      <c r="J170" s="12">
        <f>HubVN_Pickup_Time-HubVN_Receiving_Time</f>
        <v>0.13125</v>
      </c>
      <c r="K170" s="12">
        <f>Plan_HubVN_Pickup_Time-Plan_HubVN_Receiving_Time</f>
        <v>0.08333333334</v>
      </c>
      <c r="L170" s="44">
        <f>IF(OnHold_Time="",0,Enduser_Deliverytime-OnHold_Time)</f>
        <v>0</v>
      </c>
    </row>
    <row r="171" ht="15.75" customHeight="1">
      <c r="A171" s="21" t="s">
        <v>558</v>
      </c>
      <c r="B171" s="21" t="s">
        <v>559</v>
      </c>
      <c r="C171" s="21" t="s">
        <v>5230</v>
      </c>
      <c r="D171" s="43">
        <v>44653.53888888889</v>
      </c>
      <c r="E171" s="18">
        <v>44653.524305555555</v>
      </c>
      <c r="F171" s="18">
        <v>44653.62222222222</v>
      </c>
      <c r="G171" s="18">
        <v>44653.63333333333</v>
      </c>
      <c r="H171" s="24">
        <f>Enduser_Deliverytime-HubVN_Pickup_Time</f>
        <v>0.08055555556</v>
      </c>
      <c r="I171" s="24">
        <f>Enduser_Plan_Deliverytime-Plan_HubVN_Pickup_Time</f>
        <v>0.0625</v>
      </c>
      <c r="J171" s="24">
        <f>HubVN_Pickup_Time-HubVN_Receiving_Time</f>
        <v>0.1090277778</v>
      </c>
      <c r="K171" s="24">
        <f>Plan_HubVN_Pickup_Time-Plan_HubVN_Receiving_Time</f>
        <v>0.08333333333</v>
      </c>
      <c r="L171" s="44">
        <f>IF(OnHold_Time="",0,Enduser_Deliverytime-OnHold_Time)</f>
        <v>0</v>
      </c>
    </row>
    <row r="172" ht="15.75" customHeight="1">
      <c r="A172" s="9" t="s">
        <v>561</v>
      </c>
      <c r="B172" s="9" t="s">
        <v>562</v>
      </c>
      <c r="C172" s="9" t="s">
        <v>5230</v>
      </c>
      <c r="D172" s="43">
        <v>44652.279861111114</v>
      </c>
      <c r="E172" s="7">
        <v>44653.28472222222</v>
      </c>
      <c r="F172" s="7">
        <v>44652.36319444444</v>
      </c>
      <c r="G172" s="7">
        <v>44653.39722222222</v>
      </c>
      <c r="H172" s="12">
        <f>Enduser_Deliverytime-HubVN_Pickup_Time</f>
        <v>0.2020833333</v>
      </c>
      <c r="I172" s="12">
        <f>Enduser_Plan_Deliverytime-Plan_HubVN_Pickup_Time</f>
        <v>0.0625</v>
      </c>
      <c r="J172" s="12">
        <f>HubVN_Pickup_Time-HubVN_Receiving_Time</f>
        <v>0.1125</v>
      </c>
      <c r="K172" s="12">
        <f>Plan_HubVN_Pickup_Time-Plan_HubVN_Receiving_Time</f>
        <v>0.08333333333</v>
      </c>
      <c r="L172" s="44">
        <f>IF(OnHold_Time="",0,Enduser_Deliverytime-OnHold_Time)</f>
        <v>0</v>
      </c>
    </row>
    <row r="173" ht="15.75" customHeight="1">
      <c r="A173" s="21" t="s">
        <v>564</v>
      </c>
      <c r="B173" s="21" t="s">
        <v>565</v>
      </c>
      <c r="C173" s="21" t="s">
        <v>5230</v>
      </c>
      <c r="D173" s="43">
        <v>44654.25763888889</v>
      </c>
      <c r="E173" s="18">
        <v>44654.52847222222</v>
      </c>
      <c r="F173" s="18">
        <v>44654.34097222222</v>
      </c>
      <c r="G173" s="18">
        <v>44654.63055555556</v>
      </c>
      <c r="H173" s="24">
        <f>Enduser_Deliverytime-HubVN_Pickup_Time</f>
        <v>0.08194444444</v>
      </c>
      <c r="I173" s="24">
        <f>Enduser_Plan_Deliverytime-Plan_HubVN_Pickup_Time</f>
        <v>0.0625</v>
      </c>
      <c r="J173" s="24">
        <f>HubVN_Pickup_Time-HubVN_Receiving_Time</f>
        <v>0.1020833333</v>
      </c>
      <c r="K173" s="24">
        <f>Plan_HubVN_Pickup_Time-Plan_HubVN_Receiving_Time</f>
        <v>0.08333333333</v>
      </c>
      <c r="L173" s="44">
        <f>IF(OnHold_Time="",0,Enduser_Deliverytime-OnHold_Time)</f>
        <v>0</v>
      </c>
    </row>
    <row r="174" ht="15.75" customHeight="1">
      <c r="A174" s="9" t="s">
        <v>567</v>
      </c>
      <c r="B174" s="9" t="s">
        <v>568</v>
      </c>
      <c r="C174" s="9" t="s">
        <v>5230</v>
      </c>
      <c r="D174" s="43">
        <v>44652.25486111111</v>
      </c>
      <c r="E174" s="7">
        <v>44652.521527777775</v>
      </c>
      <c r="F174" s="7">
        <v>44652.33819444444</v>
      </c>
      <c r="G174" s="7">
        <v>44652.63958333333</v>
      </c>
      <c r="H174" s="12">
        <f>Enduser_Deliverytime-HubVN_Pickup_Time</f>
        <v>0.08055555556</v>
      </c>
      <c r="I174" s="12">
        <f>Enduser_Plan_Deliverytime-Plan_HubVN_Pickup_Time</f>
        <v>0.0625</v>
      </c>
      <c r="J174" s="12">
        <f>HubVN_Pickup_Time-HubVN_Receiving_Time</f>
        <v>0.1180555556</v>
      </c>
      <c r="K174" s="12">
        <f>Plan_HubVN_Pickup_Time-Plan_HubVN_Receiving_Time</f>
        <v>0.08333333333</v>
      </c>
      <c r="L174" s="44">
        <f>IF(OnHold_Time="",0,Enduser_Deliverytime-OnHold_Time)</f>
        <v>0</v>
      </c>
    </row>
    <row r="175" ht="15.75" hidden="1" customHeight="1">
      <c r="A175" s="21" t="s">
        <v>570</v>
      </c>
      <c r="B175" s="21" t="s">
        <v>571</v>
      </c>
      <c r="C175" s="21" t="s">
        <v>5231</v>
      </c>
      <c r="D175" s="43">
        <v>44652.28958333333</v>
      </c>
      <c r="E175" s="18">
        <v>44653.288194444445</v>
      </c>
      <c r="F175" s="18">
        <v>44652.37291666667</v>
      </c>
      <c r="G175" s="18">
        <v>44653.37152777778</v>
      </c>
      <c r="H175" s="24">
        <f>Enduser_Deliverytime-HubVN_Pickup_Time</f>
        <v>0.1604166667</v>
      </c>
      <c r="I175" s="24">
        <f>Enduser_Plan_Deliverytime-Plan_HubVN_Pickup_Time</f>
        <v>0.04166666666</v>
      </c>
      <c r="J175" s="24">
        <f>HubVN_Pickup_Time-HubVN_Receiving_Time</f>
        <v>0.08333333334</v>
      </c>
      <c r="K175" s="24">
        <f>Plan_HubVN_Pickup_Time-Plan_HubVN_Receiving_Time</f>
        <v>0.08333333334</v>
      </c>
      <c r="L175" s="44">
        <f>IF(OnHold_Time="",0,Enduser_Deliverytime-OnHold_Time)</f>
        <v>0</v>
      </c>
    </row>
    <row r="176" ht="15.75" hidden="1" customHeight="1">
      <c r="A176" s="9" t="s">
        <v>573</v>
      </c>
      <c r="B176" s="9" t="s">
        <v>574</v>
      </c>
      <c r="C176" s="9" t="s">
        <v>5231</v>
      </c>
      <c r="D176" s="43">
        <v>44652.251388888886</v>
      </c>
      <c r="E176" s="7">
        <v>44653.28333333333</v>
      </c>
      <c r="F176" s="7">
        <v>44652.33472222222</v>
      </c>
      <c r="G176" s="7">
        <v>44653.37569444445</v>
      </c>
      <c r="H176" s="12">
        <f>Enduser_Deliverytime-HubVN_Pickup_Time</f>
        <v>0.2055555556</v>
      </c>
      <c r="I176" s="12">
        <f>Enduser_Plan_Deliverytime-Plan_HubVN_Pickup_Time</f>
        <v>0.04166666666</v>
      </c>
      <c r="J176" s="12">
        <f>HubVN_Pickup_Time-HubVN_Receiving_Time</f>
        <v>0.09236111111</v>
      </c>
      <c r="K176" s="12">
        <f>Plan_HubVN_Pickup_Time-Plan_HubVN_Receiving_Time</f>
        <v>0.08333333334</v>
      </c>
      <c r="L176" s="44">
        <f>IF(OnHold_Time="",0,Enduser_Deliverytime-OnHold_Time)</f>
        <v>0</v>
      </c>
    </row>
    <row r="177" ht="15.75" customHeight="1">
      <c r="A177" s="21" t="s">
        <v>576</v>
      </c>
      <c r="B177" s="21" t="s">
        <v>514</v>
      </c>
      <c r="C177" s="21" t="s">
        <v>5230</v>
      </c>
      <c r="D177" s="43">
        <v>44655.26736111111</v>
      </c>
      <c r="E177" s="18">
        <v>44655.51944444444</v>
      </c>
      <c r="F177" s="18">
        <v>44655.350694444445</v>
      </c>
      <c r="G177" s="18">
        <v>44655.62291666667</v>
      </c>
      <c r="H177" s="24">
        <f>Enduser_Deliverytime-HubVN_Pickup_Time</f>
        <v>0.11875</v>
      </c>
      <c r="I177" s="24">
        <f>Enduser_Plan_Deliverytime-Plan_HubVN_Pickup_Time</f>
        <v>0.0625</v>
      </c>
      <c r="J177" s="24">
        <f>HubVN_Pickup_Time-HubVN_Receiving_Time</f>
        <v>0.1034722222</v>
      </c>
      <c r="K177" s="24">
        <f>Plan_HubVN_Pickup_Time-Plan_HubVN_Receiving_Time</f>
        <v>0.08333333334</v>
      </c>
      <c r="L177" s="44">
        <f>IF(OnHold_Time="",0,Enduser_Deliverytime-OnHold_Time)</f>
        <v>0</v>
      </c>
    </row>
    <row r="178" ht="15.75" hidden="1" customHeight="1">
      <c r="A178" s="9" t="s">
        <v>578</v>
      </c>
      <c r="B178" s="9" t="s">
        <v>579</v>
      </c>
      <c r="C178" s="9" t="s">
        <v>5232</v>
      </c>
      <c r="D178" s="43">
        <v>44652.506944444445</v>
      </c>
      <c r="E178" s="7">
        <v>44653.27569444444</v>
      </c>
      <c r="F178" s="7">
        <v>44652.59027777778</v>
      </c>
      <c r="G178" s="7">
        <v>44653.384722222225</v>
      </c>
      <c r="H178" s="12">
        <f>Enduser_Deliverytime-HubVN_Pickup_Time</f>
        <v>0.2076388889</v>
      </c>
      <c r="I178" s="12">
        <f>Enduser_Plan_Deliverytime-Plan_HubVN_Pickup_Time</f>
        <v>0.08333333333</v>
      </c>
      <c r="J178" s="12">
        <f>HubVN_Pickup_Time-HubVN_Receiving_Time</f>
        <v>0.1090277778</v>
      </c>
      <c r="K178" s="12">
        <f>Plan_HubVN_Pickup_Time-Plan_HubVN_Receiving_Time</f>
        <v>0.08333333334</v>
      </c>
      <c r="L178" s="44">
        <f>IF(OnHold_Time="",0,Enduser_Deliverytime-OnHold_Time)</f>
        <v>0</v>
      </c>
    </row>
    <row r="179" ht="15.75" customHeight="1">
      <c r="A179" s="21" t="s">
        <v>581</v>
      </c>
      <c r="B179" s="21" t="s">
        <v>582</v>
      </c>
      <c r="C179" s="21" t="s">
        <v>5230</v>
      </c>
      <c r="D179" s="43">
        <v>44653.520833333336</v>
      </c>
      <c r="E179" s="18">
        <v>44653.53333333333</v>
      </c>
      <c r="F179" s="18">
        <v>44653.604166666664</v>
      </c>
      <c r="G179" s="18">
        <v>44653.645833333336</v>
      </c>
      <c r="H179" s="24">
        <f>Enduser_Deliverytime-HubVN_Pickup_Time</f>
        <v>0.07916666666</v>
      </c>
      <c r="I179" s="24">
        <f>Enduser_Plan_Deliverytime-Plan_HubVN_Pickup_Time</f>
        <v>0.0625</v>
      </c>
      <c r="J179" s="24">
        <f>HubVN_Pickup_Time-HubVN_Receiving_Time</f>
        <v>0.1125</v>
      </c>
      <c r="K179" s="24">
        <f>Plan_HubVN_Pickup_Time-Plan_HubVN_Receiving_Time</f>
        <v>0.08333333333</v>
      </c>
      <c r="L179" s="44">
        <f>IF(OnHold_Time="",0,Enduser_Deliverytime-OnHold_Time)</f>
        <v>0</v>
      </c>
    </row>
    <row r="180" ht="15.75" customHeight="1">
      <c r="A180" s="9" t="s">
        <v>583</v>
      </c>
      <c r="B180" s="9" t="s">
        <v>584</v>
      </c>
      <c r="C180" s="9" t="s">
        <v>5230</v>
      </c>
      <c r="D180" s="43">
        <v>44654.28125</v>
      </c>
      <c r="E180" s="7">
        <v>44655.277083333334</v>
      </c>
      <c r="F180" s="7">
        <v>44654.364583333336</v>
      </c>
      <c r="G180" s="7">
        <v>44655.40138888889</v>
      </c>
      <c r="H180" s="12">
        <f>Enduser_Deliverytime-HubVN_Pickup_Time</f>
        <v>0.2034722222</v>
      </c>
      <c r="I180" s="12">
        <f>Enduser_Plan_Deliverytime-Plan_HubVN_Pickup_Time</f>
        <v>0.0625</v>
      </c>
      <c r="J180" s="12">
        <f>HubVN_Pickup_Time-HubVN_Receiving_Time</f>
        <v>0.1243055556</v>
      </c>
      <c r="K180" s="12">
        <f>Plan_HubVN_Pickup_Time-Plan_HubVN_Receiving_Time</f>
        <v>0.08333333334</v>
      </c>
      <c r="L180" s="44">
        <f>IF(OnHold_Time="",0,Enduser_Deliverytime-OnHold_Time)</f>
        <v>0</v>
      </c>
    </row>
    <row r="181" ht="15.75" hidden="1" customHeight="1">
      <c r="A181" s="21" t="s">
        <v>586</v>
      </c>
      <c r="B181" s="21" t="s">
        <v>587</v>
      </c>
      <c r="C181" s="21" t="s">
        <v>5231</v>
      </c>
      <c r="D181" s="43">
        <v>44652.28472222222</v>
      </c>
      <c r="E181" s="18">
        <v>44653.25625</v>
      </c>
      <c r="F181" s="18">
        <v>44652.368055555555</v>
      </c>
      <c r="G181" s="18">
        <v>44653.35138888889</v>
      </c>
      <c r="H181" s="24">
        <f>Enduser_Deliverytime-HubVN_Pickup_Time</f>
        <v>0.1208333333</v>
      </c>
      <c r="I181" s="24">
        <f>Enduser_Plan_Deliverytime-Plan_HubVN_Pickup_Time</f>
        <v>0.04166666666</v>
      </c>
      <c r="J181" s="24">
        <f>HubVN_Pickup_Time-HubVN_Receiving_Time</f>
        <v>0.09513888889</v>
      </c>
      <c r="K181" s="24">
        <f>Plan_HubVN_Pickup_Time-Plan_HubVN_Receiving_Time</f>
        <v>0.08333333334</v>
      </c>
      <c r="L181" s="44">
        <f>IF(OnHold_Time="",0,Enduser_Deliverytime-OnHold_Time)</f>
        <v>0</v>
      </c>
    </row>
    <row r="182" ht="15.75" customHeight="1">
      <c r="A182" s="9" t="s">
        <v>589</v>
      </c>
      <c r="B182" s="9" t="s">
        <v>590</v>
      </c>
      <c r="C182" s="9" t="s">
        <v>5230</v>
      </c>
      <c r="D182" s="43">
        <v>44651.504166666666</v>
      </c>
      <c r="E182" s="7">
        <v>44652.53402777778</v>
      </c>
      <c r="F182" s="7">
        <v>44651.5875</v>
      </c>
      <c r="G182" s="7">
        <v>44652.57986111111</v>
      </c>
      <c r="H182" s="12">
        <f>Enduser_Deliverytime-HubVN_Pickup_Time</f>
        <v>0.09236111111</v>
      </c>
      <c r="I182" s="12">
        <f>Enduser_Plan_Deliverytime-Plan_HubVN_Pickup_Time</f>
        <v>0.0625</v>
      </c>
      <c r="J182" s="12">
        <f>HubVN_Pickup_Time-HubVN_Receiving_Time</f>
        <v>0.04583333333</v>
      </c>
      <c r="K182" s="12">
        <f>Plan_HubVN_Pickup_Time-Plan_HubVN_Receiving_Time</f>
        <v>0.08333333334</v>
      </c>
      <c r="L182" s="44">
        <f>IF(OnHold_Time="",0,Enduser_Deliverytime-OnHold_Time)</f>
        <v>0</v>
      </c>
    </row>
    <row r="183" ht="15.75" customHeight="1">
      <c r="A183" s="21" t="s">
        <v>592</v>
      </c>
      <c r="B183" s="21" t="s">
        <v>593</v>
      </c>
      <c r="C183" s="21" t="s">
        <v>5230</v>
      </c>
      <c r="D183" s="43">
        <v>44651.263194444444</v>
      </c>
      <c r="E183" s="18">
        <v>44652.256944444445</v>
      </c>
      <c r="F183" s="18">
        <v>44651.34652777778</v>
      </c>
      <c r="G183" s="18">
        <v>44652.370833333334</v>
      </c>
      <c r="H183" s="24">
        <f>Enduser_Deliverytime-HubVN_Pickup_Time</f>
        <v>0.1611111111</v>
      </c>
      <c r="I183" s="24">
        <f>Enduser_Plan_Deliverytime-Plan_HubVN_Pickup_Time</f>
        <v>0.0625</v>
      </c>
      <c r="J183" s="24">
        <f>HubVN_Pickup_Time-HubVN_Receiving_Time</f>
        <v>0.1138888889</v>
      </c>
      <c r="K183" s="24">
        <f>Plan_HubVN_Pickup_Time-Plan_HubVN_Receiving_Time</f>
        <v>0.08333333334</v>
      </c>
      <c r="L183" s="44">
        <f>IF(OnHold_Time="",0,Enduser_Deliverytime-OnHold_Time)</f>
        <v>0</v>
      </c>
    </row>
    <row r="184" ht="15.75" hidden="1" customHeight="1">
      <c r="A184" s="9" t="s">
        <v>595</v>
      </c>
      <c r="B184" s="9" t="s">
        <v>596</v>
      </c>
      <c r="C184" s="9" t="s">
        <v>5232</v>
      </c>
      <c r="D184" s="43">
        <v>44652.27222222222</v>
      </c>
      <c r="E184" s="7">
        <v>44652.50833333333</v>
      </c>
      <c r="F184" s="7">
        <v>44652.35555555556</v>
      </c>
      <c r="G184" s="7">
        <v>44652.575</v>
      </c>
      <c r="H184" s="12">
        <f>Enduser_Deliverytime-HubVN_Pickup_Time</f>
        <v>0.2069444444</v>
      </c>
      <c r="I184" s="12">
        <f>Enduser_Plan_Deliverytime-Plan_HubVN_Pickup_Time</f>
        <v>0.08333333333</v>
      </c>
      <c r="J184" s="12">
        <f>HubVN_Pickup_Time-HubVN_Receiving_Time</f>
        <v>0.06666666667</v>
      </c>
      <c r="K184" s="12">
        <f>Plan_HubVN_Pickup_Time-Plan_HubVN_Receiving_Time</f>
        <v>0.08333333334</v>
      </c>
      <c r="L184" s="44">
        <f>IF(OnHold_Time="",0,Enduser_Deliverytime-OnHold_Time)</f>
        <v>0</v>
      </c>
    </row>
    <row r="185" ht="15.75" customHeight="1">
      <c r="A185" s="21" t="s">
        <v>598</v>
      </c>
      <c r="B185" s="21" t="s">
        <v>599</v>
      </c>
      <c r="C185" s="21" t="s">
        <v>5230</v>
      </c>
      <c r="D185" s="43">
        <v>44652.50069444445</v>
      </c>
      <c r="E185" s="18">
        <v>44653.535416666666</v>
      </c>
      <c r="F185" s="18">
        <v>44652.584027777775</v>
      </c>
      <c r="G185" s="18">
        <v>44653.63611111111</v>
      </c>
      <c r="H185" s="24">
        <f>Enduser_Deliverytime-HubVN_Pickup_Time</f>
        <v>0.1708333333</v>
      </c>
      <c r="I185" s="24">
        <f>Enduser_Plan_Deliverytime-Plan_HubVN_Pickup_Time</f>
        <v>0.0625</v>
      </c>
      <c r="J185" s="24">
        <f>HubVN_Pickup_Time-HubVN_Receiving_Time</f>
        <v>0.1006944444</v>
      </c>
      <c r="K185" s="24">
        <f>Plan_HubVN_Pickup_Time-Plan_HubVN_Receiving_Time</f>
        <v>0.08333333333</v>
      </c>
      <c r="L185" s="44">
        <f>IF(OnHold_Time="",0,Enduser_Deliverytime-OnHold_Time)</f>
        <v>0</v>
      </c>
    </row>
    <row r="186" ht="15.75" hidden="1" customHeight="1">
      <c r="A186" s="9" t="s">
        <v>601</v>
      </c>
      <c r="B186" s="9" t="s">
        <v>602</v>
      </c>
      <c r="C186" s="9" t="s">
        <v>5231</v>
      </c>
      <c r="D186" s="43">
        <v>44651.277083333334</v>
      </c>
      <c r="E186" s="7">
        <v>44652.25486111111</v>
      </c>
      <c r="F186" s="7">
        <v>44651.36041666667</v>
      </c>
      <c r="G186" s="7">
        <v>44652.34930555556</v>
      </c>
      <c r="H186" s="12">
        <f>Enduser_Deliverytime-HubVN_Pickup_Time</f>
        <v>0.1229166667</v>
      </c>
      <c r="I186" s="12">
        <f>Enduser_Plan_Deliverytime-Plan_HubVN_Pickup_Time</f>
        <v>0.04166666666</v>
      </c>
      <c r="J186" s="12">
        <f>HubVN_Pickup_Time-HubVN_Receiving_Time</f>
        <v>0.09444444445</v>
      </c>
      <c r="K186" s="12">
        <f>Plan_HubVN_Pickup_Time-Plan_HubVN_Receiving_Time</f>
        <v>0.08333333334</v>
      </c>
      <c r="L186" s="44">
        <f>IF(OnHold_Time="",0,Enduser_Deliverytime-OnHold_Time)</f>
        <v>0</v>
      </c>
    </row>
    <row r="187" ht="15.75" customHeight="1">
      <c r="A187" s="21" t="s">
        <v>604</v>
      </c>
      <c r="B187" s="21" t="s">
        <v>605</v>
      </c>
      <c r="C187" s="21" t="s">
        <v>5230</v>
      </c>
      <c r="D187" s="43">
        <v>44654.279861111114</v>
      </c>
      <c r="E187" s="18">
        <v>44654.51875</v>
      </c>
      <c r="F187" s="18">
        <v>44654.36319444444</v>
      </c>
      <c r="G187" s="18">
        <v>44654.61875</v>
      </c>
      <c r="H187" s="24">
        <f>Enduser_Deliverytime-HubVN_Pickup_Time</f>
        <v>0.14375</v>
      </c>
      <c r="I187" s="24">
        <f>Enduser_Plan_Deliverytime-Plan_HubVN_Pickup_Time</f>
        <v>0.08333333334</v>
      </c>
      <c r="J187" s="24">
        <f>HubVN_Pickup_Time-HubVN_Receiving_Time</f>
        <v>0.1</v>
      </c>
      <c r="K187" s="24">
        <f>Plan_HubVN_Pickup_Time-Plan_HubVN_Receiving_Time</f>
        <v>0.08333333333</v>
      </c>
      <c r="L187" s="44">
        <f>IF(OnHold_Time="",0,Enduser_Deliverytime-OnHold_Time)</f>
        <v>0</v>
      </c>
    </row>
    <row r="188" ht="15.75" customHeight="1">
      <c r="A188" s="9" t="s">
        <v>607</v>
      </c>
      <c r="B188" s="9" t="s">
        <v>608</v>
      </c>
      <c r="C188" s="9" t="s">
        <v>5230</v>
      </c>
      <c r="D188" s="43">
        <v>44654.28333333333</v>
      </c>
      <c r="E188" s="7">
        <v>44654.51597222222</v>
      </c>
      <c r="F188" s="7">
        <v>44654.36666666667</v>
      </c>
      <c r="G188" s="7">
        <v>44654.62569444445</v>
      </c>
      <c r="H188" s="12">
        <f>Enduser_Deliverytime-HubVN_Pickup_Time</f>
        <v>0.07777777778</v>
      </c>
      <c r="I188" s="12">
        <f>Enduser_Plan_Deliverytime-Plan_HubVN_Pickup_Time</f>
        <v>0.0625</v>
      </c>
      <c r="J188" s="12">
        <f>HubVN_Pickup_Time-HubVN_Receiving_Time</f>
        <v>0.1097222222</v>
      </c>
      <c r="K188" s="12">
        <f>Plan_HubVN_Pickup_Time-Plan_HubVN_Receiving_Time</f>
        <v>0.08333333334</v>
      </c>
      <c r="L188" s="44">
        <f>IF(OnHold_Time="",0,Enduser_Deliverytime-OnHold_Time)</f>
        <v>0</v>
      </c>
    </row>
    <row r="189" ht="15.75" hidden="1" customHeight="1">
      <c r="A189" s="21" t="s">
        <v>610</v>
      </c>
      <c r="B189" s="21" t="s">
        <v>611</v>
      </c>
      <c r="C189" s="21" t="s">
        <v>5231</v>
      </c>
      <c r="D189" s="43">
        <v>44651.54027777778</v>
      </c>
      <c r="E189" s="18">
        <v>44652.28958333333</v>
      </c>
      <c r="F189" s="18">
        <v>44651.623611111114</v>
      </c>
      <c r="G189" s="18">
        <v>44652.354166666664</v>
      </c>
      <c r="H189" s="24">
        <f>Enduser_Deliverytime-HubVN_Pickup_Time</f>
        <v>0.1243055556</v>
      </c>
      <c r="I189" s="24">
        <f>Enduser_Plan_Deliverytime-Plan_HubVN_Pickup_Time</f>
        <v>0.04166666666</v>
      </c>
      <c r="J189" s="24">
        <f>HubVN_Pickup_Time-HubVN_Receiving_Time</f>
        <v>0.06458333333</v>
      </c>
      <c r="K189" s="24">
        <f>Plan_HubVN_Pickup_Time-Plan_HubVN_Receiving_Time</f>
        <v>0.08333333334</v>
      </c>
      <c r="L189" s="44">
        <f>IF(OnHold_Time="",0,Enduser_Deliverytime-OnHold_Time)</f>
        <v>0</v>
      </c>
    </row>
    <row r="190" ht="15.75" customHeight="1">
      <c r="A190" s="9" t="s">
        <v>613</v>
      </c>
      <c r="B190" s="9" t="s">
        <v>614</v>
      </c>
      <c r="C190" s="9" t="s">
        <v>5230</v>
      </c>
      <c r="D190" s="43">
        <v>44652.260416666664</v>
      </c>
      <c r="E190" s="7">
        <v>44653.290972222225</v>
      </c>
      <c r="F190" s="7">
        <v>44652.34375</v>
      </c>
      <c r="G190" s="7">
        <v>44653.40347222222</v>
      </c>
      <c r="H190" s="12">
        <f>Enduser_Deliverytime-HubVN_Pickup_Time</f>
        <v>0.2076388889</v>
      </c>
      <c r="I190" s="12">
        <f>Enduser_Plan_Deliverytime-Plan_HubVN_Pickup_Time</f>
        <v>0.0625</v>
      </c>
      <c r="J190" s="12">
        <f>HubVN_Pickup_Time-HubVN_Receiving_Time</f>
        <v>0.1125</v>
      </c>
      <c r="K190" s="12">
        <f>Plan_HubVN_Pickup_Time-Plan_HubVN_Receiving_Time</f>
        <v>0.08333333334</v>
      </c>
      <c r="L190" s="44">
        <f>IF(OnHold_Time="",0,Enduser_Deliverytime-OnHold_Time)</f>
        <v>0</v>
      </c>
    </row>
    <row r="191" ht="15.75" customHeight="1">
      <c r="A191" s="21" t="s">
        <v>616</v>
      </c>
      <c r="B191" s="21" t="s">
        <v>617</v>
      </c>
      <c r="C191" s="21" t="s">
        <v>5230</v>
      </c>
      <c r="D191" s="43">
        <v>44653.28472222222</v>
      </c>
      <c r="E191" s="18">
        <v>44653.53333333333</v>
      </c>
      <c r="F191" s="18">
        <v>44653.368055555555</v>
      </c>
      <c r="G191" s="18">
        <v>44653.643055555556</v>
      </c>
      <c r="H191" s="24">
        <f>Enduser_Deliverytime-HubVN_Pickup_Time</f>
        <v>0.07916666666</v>
      </c>
      <c r="I191" s="24">
        <f>Enduser_Plan_Deliverytime-Plan_HubVN_Pickup_Time</f>
        <v>0.0625</v>
      </c>
      <c r="J191" s="24">
        <f>HubVN_Pickup_Time-HubVN_Receiving_Time</f>
        <v>0.1097222222</v>
      </c>
      <c r="K191" s="24">
        <f>Plan_HubVN_Pickup_Time-Plan_HubVN_Receiving_Time</f>
        <v>0.08333333334</v>
      </c>
      <c r="L191" s="44">
        <f>IF(OnHold_Time="",0,Enduser_Deliverytime-OnHold_Time)</f>
        <v>0</v>
      </c>
    </row>
    <row r="192" ht="15.75" hidden="1" customHeight="1">
      <c r="A192" s="9" t="s">
        <v>619</v>
      </c>
      <c r="B192" s="9" t="s">
        <v>620</v>
      </c>
      <c r="C192" s="9" t="s">
        <v>5231</v>
      </c>
      <c r="D192" s="43">
        <v>44651.260416666664</v>
      </c>
      <c r="E192" s="7">
        <v>44652.26736111111</v>
      </c>
      <c r="F192" s="7">
        <v>44651.34375</v>
      </c>
      <c r="G192" s="7">
        <v>44652.32986111111</v>
      </c>
      <c r="H192" s="12">
        <f>Enduser_Deliverytime-HubVN_Pickup_Time</f>
        <v>0.1645833333</v>
      </c>
      <c r="I192" s="12">
        <f>Enduser_Plan_Deliverytime-Plan_HubVN_Pickup_Time</f>
        <v>0.08333333334</v>
      </c>
      <c r="J192" s="12">
        <f>HubVN_Pickup_Time-HubVN_Receiving_Time</f>
        <v>0.0625</v>
      </c>
      <c r="K192" s="12">
        <f>Plan_HubVN_Pickup_Time-Plan_HubVN_Receiving_Time</f>
        <v>0.08333333334</v>
      </c>
      <c r="L192" s="44">
        <f>IF(OnHold_Time="",0,Enduser_Deliverytime-OnHold_Time)</f>
        <v>0</v>
      </c>
    </row>
    <row r="193" ht="15.75" customHeight="1">
      <c r="A193" s="21" t="s">
        <v>623</v>
      </c>
      <c r="B193" s="21" t="s">
        <v>624</v>
      </c>
      <c r="C193" s="21" t="s">
        <v>5230</v>
      </c>
      <c r="D193" s="43">
        <v>44655.28402777778</v>
      </c>
      <c r="E193" s="18">
        <v>44655.51597222222</v>
      </c>
      <c r="F193" s="18">
        <v>44655.36736111111</v>
      </c>
      <c r="G193" s="18">
        <v>44655.64166666667</v>
      </c>
      <c r="H193" s="24">
        <f>Enduser_Deliverytime-HubVN_Pickup_Time</f>
        <v>0.07777777778</v>
      </c>
      <c r="I193" s="24">
        <f>Enduser_Plan_Deliverytime-Plan_HubVN_Pickup_Time</f>
        <v>0.0625</v>
      </c>
      <c r="J193" s="24">
        <f>HubVN_Pickup_Time-HubVN_Receiving_Time</f>
        <v>0.1256944444</v>
      </c>
      <c r="K193" s="24">
        <f>Plan_HubVN_Pickup_Time-Plan_HubVN_Receiving_Time</f>
        <v>0.08333333333</v>
      </c>
      <c r="L193" s="44">
        <f>IF(OnHold_Time="",0,Enduser_Deliverytime-OnHold_Time)</f>
        <v>0</v>
      </c>
    </row>
    <row r="194" ht="15.75" customHeight="1">
      <c r="A194" s="9" t="s">
        <v>626</v>
      </c>
      <c r="B194" s="9" t="s">
        <v>627</v>
      </c>
      <c r="C194" s="9" t="s">
        <v>5230</v>
      </c>
      <c r="D194" s="43">
        <v>44652.28680555556</v>
      </c>
      <c r="E194" s="7">
        <v>44653.263194444444</v>
      </c>
      <c r="F194" s="7">
        <v>44652.37013888889</v>
      </c>
      <c r="G194" s="7">
        <v>44653.37569444445</v>
      </c>
      <c r="H194" s="12">
        <f>Enduser_Deliverytime-HubVN_Pickup_Time</f>
        <v>0.2076388889</v>
      </c>
      <c r="I194" s="12">
        <f>Enduser_Plan_Deliverytime-Plan_HubVN_Pickup_Time</f>
        <v>0.0625</v>
      </c>
      <c r="J194" s="12">
        <f>HubVN_Pickup_Time-HubVN_Receiving_Time</f>
        <v>0.1125</v>
      </c>
      <c r="K194" s="12">
        <f>Plan_HubVN_Pickup_Time-Plan_HubVN_Receiving_Time</f>
        <v>0.08333333333</v>
      </c>
      <c r="L194" s="44">
        <f>IF(OnHold_Time="",0,Enduser_Deliverytime-OnHold_Time)</f>
        <v>0</v>
      </c>
    </row>
    <row r="195" ht="15.75" customHeight="1">
      <c r="A195" s="21" t="s">
        <v>629</v>
      </c>
      <c r="B195" s="21" t="s">
        <v>630</v>
      </c>
      <c r="C195" s="21" t="s">
        <v>5230</v>
      </c>
      <c r="D195" s="43">
        <v>44655.28680555556</v>
      </c>
      <c r="E195" s="18">
        <v>44655.51944444444</v>
      </c>
      <c r="F195" s="18">
        <v>44655.37013888889</v>
      </c>
      <c r="G195" s="18">
        <v>44655.625</v>
      </c>
      <c r="H195" s="24">
        <f>Enduser_Deliverytime-HubVN_Pickup_Time</f>
        <v>0.1694444444</v>
      </c>
      <c r="I195" s="24">
        <f>Enduser_Plan_Deliverytime-Plan_HubVN_Pickup_Time</f>
        <v>0.0625</v>
      </c>
      <c r="J195" s="24">
        <f>HubVN_Pickup_Time-HubVN_Receiving_Time</f>
        <v>0.1055555556</v>
      </c>
      <c r="K195" s="24">
        <f>Plan_HubVN_Pickup_Time-Plan_HubVN_Receiving_Time</f>
        <v>0.08333333333</v>
      </c>
      <c r="L195" s="44">
        <f>IF(OnHold_Time="",0,Enduser_Deliverytime-OnHold_Time)</f>
        <v>0</v>
      </c>
    </row>
    <row r="196" ht="15.75" customHeight="1">
      <c r="A196" s="9" t="s">
        <v>632</v>
      </c>
      <c r="B196" s="9" t="s">
        <v>633</v>
      </c>
      <c r="C196" s="9" t="s">
        <v>5230</v>
      </c>
      <c r="D196" s="43">
        <v>44655.27638888889</v>
      </c>
      <c r="E196" s="7">
        <v>44655.506944444445</v>
      </c>
      <c r="F196" s="7">
        <v>44655.35972222222</v>
      </c>
      <c r="G196" s="7">
        <v>44655.63055555556</v>
      </c>
      <c r="H196" s="12">
        <f>Enduser_Deliverytime-HubVN_Pickup_Time</f>
        <v>0.07708333333</v>
      </c>
      <c r="I196" s="12">
        <f>Enduser_Plan_Deliverytime-Plan_HubVN_Pickup_Time</f>
        <v>0.0625</v>
      </c>
      <c r="J196" s="12">
        <f>HubVN_Pickup_Time-HubVN_Receiving_Time</f>
        <v>0.1236111111</v>
      </c>
      <c r="K196" s="12">
        <f>Plan_HubVN_Pickup_Time-Plan_HubVN_Receiving_Time</f>
        <v>0.08333333334</v>
      </c>
      <c r="L196" s="44">
        <f>IF(OnHold_Time="",0,Enduser_Deliverytime-OnHold_Time)</f>
        <v>0</v>
      </c>
    </row>
    <row r="197" ht="15.75" hidden="1" customHeight="1">
      <c r="A197" s="21" t="s">
        <v>635</v>
      </c>
      <c r="B197" s="21" t="s">
        <v>547</v>
      </c>
      <c r="C197" s="21" t="s">
        <v>5231</v>
      </c>
      <c r="D197" s="43">
        <v>44652.510416666664</v>
      </c>
      <c r="E197" s="18">
        <v>44653.28194444445</v>
      </c>
      <c r="F197" s="18">
        <v>44652.59375</v>
      </c>
      <c r="G197" s="18">
        <v>44653.347916666666</v>
      </c>
      <c r="H197" s="24">
        <f>Enduser_Deliverytime-HubVN_Pickup_Time</f>
        <v>0.08263888889</v>
      </c>
      <c r="I197" s="24">
        <f>Enduser_Plan_Deliverytime-Plan_HubVN_Pickup_Time</f>
        <v>0.04166666666</v>
      </c>
      <c r="J197" s="24">
        <f>HubVN_Pickup_Time-HubVN_Receiving_Time</f>
        <v>0.06597222222</v>
      </c>
      <c r="K197" s="24">
        <f>Plan_HubVN_Pickup_Time-Plan_HubVN_Receiving_Time</f>
        <v>0.08333333334</v>
      </c>
      <c r="L197" s="44">
        <f>IF(OnHold_Time="",0,Enduser_Deliverytime-OnHold_Time)</f>
        <v>0</v>
      </c>
    </row>
    <row r="198" ht="15.75" customHeight="1">
      <c r="A198" s="9" t="s">
        <v>637</v>
      </c>
      <c r="B198" s="9" t="s">
        <v>638</v>
      </c>
      <c r="C198" s="9" t="s">
        <v>5230</v>
      </c>
      <c r="D198" s="43">
        <v>44652.52777777778</v>
      </c>
      <c r="E198" s="7">
        <v>44653.51736111111</v>
      </c>
      <c r="F198" s="7">
        <v>44652.61111111111</v>
      </c>
      <c r="G198" s="7">
        <v>44653.614583333336</v>
      </c>
      <c r="H198" s="12">
        <f>Enduser_Deliverytime-HubVN_Pickup_Time</f>
        <v>0.1472222222</v>
      </c>
      <c r="I198" s="12">
        <f>Enduser_Plan_Deliverytime-Plan_HubVN_Pickup_Time</f>
        <v>0.0625</v>
      </c>
      <c r="J198" s="12">
        <f>HubVN_Pickup_Time-HubVN_Receiving_Time</f>
        <v>0.09722222223</v>
      </c>
      <c r="K198" s="12">
        <f>Plan_HubVN_Pickup_Time-Plan_HubVN_Receiving_Time</f>
        <v>0.08333333333</v>
      </c>
      <c r="L198" s="44">
        <f>IF(OnHold_Time="",0,Enduser_Deliverytime-OnHold_Time)</f>
        <v>0</v>
      </c>
    </row>
    <row r="199" ht="15.75" customHeight="1">
      <c r="A199" s="21" t="s">
        <v>640</v>
      </c>
      <c r="B199" s="21" t="s">
        <v>641</v>
      </c>
      <c r="C199" s="21" t="s">
        <v>5230</v>
      </c>
      <c r="D199" s="43">
        <v>44652.50902777778</v>
      </c>
      <c r="E199" s="18">
        <v>44653.25763888889</v>
      </c>
      <c r="F199" s="18">
        <v>44652.592361111114</v>
      </c>
      <c r="G199" s="18">
        <v>44653.37291666667</v>
      </c>
      <c r="H199" s="24">
        <f>Enduser_Deliverytime-HubVN_Pickup_Time</f>
        <v>0.1618055556</v>
      </c>
      <c r="I199" s="24">
        <f>Enduser_Plan_Deliverytime-Plan_HubVN_Pickup_Time</f>
        <v>0.0625</v>
      </c>
      <c r="J199" s="24">
        <f>HubVN_Pickup_Time-HubVN_Receiving_Time</f>
        <v>0.1152777778</v>
      </c>
      <c r="K199" s="24">
        <f>Plan_HubVN_Pickup_Time-Plan_HubVN_Receiving_Time</f>
        <v>0.08333333334</v>
      </c>
      <c r="L199" s="44">
        <f>IF(OnHold_Time="",0,Enduser_Deliverytime-OnHold_Time)</f>
        <v>0</v>
      </c>
    </row>
    <row r="200" ht="15.75" hidden="1" customHeight="1">
      <c r="A200" s="9" t="s">
        <v>643</v>
      </c>
      <c r="B200" s="9" t="s">
        <v>234</v>
      </c>
      <c r="C200" s="9" t="s">
        <v>5232</v>
      </c>
      <c r="D200" s="43">
        <v>44653.51388888889</v>
      </c>
      <c r="E200" s="7">
        <v>44654.275</v>
      </c>
      <c r="F200" s="7">
        <v>44653.59722222222</v>
      </c>
      <c r="G200" s="7">
        <v>44654.39375</v>
      </c>
      <c r="H200" s="12">
        <f>Enduser_Deliverytime-HubVN_Pickup_Time</f>
        <v>0.2041666667</v>
      </c>
      <c r="I200" s="12">
        <f>Enduser_Plan_Deliverytime-Plan_HubVN_Pickup_Time</f>
        <v>0.08333333334</v>
      </c>
      <c r="J200" s="12">
        <f>HubVN_Pickup_Time-HubVN_Receiving_Time</f>
        <v>0.11875</v>
      </c>
      <c r="K200" s="12">
        <f>Plan_HubVN_Pickup_Time-Plan_HubVN_Receiving_Time</f>
        <v>0.08333333333</v>
      </c>
      <c r="L200" s="44">
        <f>IF(OnHold_Time="",0,Enduser_Deliverytime-OnHold_Time)</f>
        <v>0</v>
      </c>
    </row>
    <row r="201" ht="15.75" customHeight="1">
      <c r="A201" s="21" t="s">
        <v>645</v>
      </c>
      <c r="B201" s="21" t="s">
        <v>646</v>
      </c>
      <c r="C201" s="21" t="s">
        <v>5230</v>
      </c>
      <c r="D201" s="43">
        <v>44651.53611111111</v>
      </c>
      <c r="E201" s="18">
        <v>44652.27361111111</v>
      </c>
      <c r="F201" s="18">
        <v>44651.61944444444</v>
      </c>
      <c r="G201" s="18">
        <v>44652.32777777778</v>
      </c>
      <c r="H201" s="24">
        <f>Enduser_Deliverytime-HubVN_Pickup_Time</f>
        <v>0.1208333333</v>
      </c>
      <c r="I201" s="24">
        <f>Enduser_Plan_Deliverytime-Plan_HubVN_Pickup_Time</f>
        <v>0.0625</v>
      </c>
      <c r="J201" s="24">
        <f>HubVN_Pickup_Time-HubVN_Receiving_Time</f>
        <v>0.05416666667</v>
      </c>
      <c r="K201" s="24">
        <f>Plan_HubVN_Pickup_Time-Plan_HubVN_Receiving_Time</f>
        <v>0.08333333333</v>
      </c>
      <c r="L201" s="44">
        <f>IF(OnHold_Time="",0,Enduser_Deliverytime-OnHold_Time)</f>
        <v>0</v>
      </c>
    </row>
    <row r="202" ht="15.75" hidden="1" customHeight="1">
      <c r="A202" s="9" t="s">
        <v>648</v>
      </c>
      <c r="B202" s="9" t="s">
        <v>649</v>
      </c>
      <c r="C202" s="9" t="s">
        <v>5232</v>
      </c>
      <c r="D202" s="43">
        <v>44652.53958333333</v>
      </c>
      <c r="E202" s="7">
        <v>44653.26458333333</v>
      </c>
      <c r="F202" s="7">
        <v>44652.62291666667</v>
      </c>
      <c r="G202" s="7">
        <v>44653.36875</v>
      </c>
      <c r="H202" s="12">
        <f>Enduser_Deliverytime-HubVN_Pickup_Time</f>
        <v>0.1652777778</v>
      </c>
      <c r="I202" s="12">
        <f>Enduser_Plan_Deliverytime-Plan_HubVN_Pickup_Time</f>
        <v>0.125</v>
      </c>
      <c r="J202" s="12">
        <f>HubVN_Pickup_Time-HubVN_Receiving_Time</f>
        <v>0.1041666667</v>
      </c>
      <c r="K202" s="12">
        <f>Plan_HubVN_Pickup_Time-Plan_HubVN_Receiving_Time</f>
        <v>0.08333333334</v>
      </c>
      <c r="L202" s="44">
        <f>IF(OnHold_Time="",0,Enduser_Deliverytime-OnHold_Time)</f>
        <v>0</v>
      </c>
    </row>
    <row r="203" ht="15.75" customHeight="1">
      <c r="A203" s="21" t="s">
        <v>652</v>
      </c>
      <c r="B203" s="21" t="s">
        <v>653</v>
      </c>
      <c r="C203" s="21" t="s">
        <v>5230</v>
      </c>
      <c r="D203" s="43">
        <v>44655.506944444445</v>
      </c>
      <c r="E203" s="18">
        <v>44655.521527777775</v>
      </c>
      <c r="F203" s="18">
        <v>44655.59027777778</v>
      </c>
      <c r="G203" s="18">
        <v>44655.626388888886</v>
      </c>
      <c r="H203" s="24">
        <f>Enduser_Deliverytime-HubVN_Pickup_Time</f>
        <v>0.1722222222</v>
      </c>
      <c r="I203" s="24">
        <f>Enduser_Plan_Deliverytime-Plan_HubVN_Pickup_Time</f>
        <v>0.0625</v>
      </c>
      <c r="J203" s="24">
        <f>HubVN_Pickup_Time-HubVN_Receiving_Time</f>
        <v>0.1048611111</v>
      </c>
      <c r="K203" s="24">
        <f>Plan_HubVN_Pickup_Time-Plan_HubVN_Receiving_Time</f>
        <v>0.08333333334</v>
      </c>
      <c r="L203" s="44">
        <f>IF(OnHold_Time="",0,Enduser_Deliverytime-OnHold_Time)</f>
        <v>0</v>
      </c>
    </row>
    <row r="204" ht="15.75" customHeight="1">
      <c r="A204" s="9" t="s">
        <v>655</v>
      </c>
      <c r="B204" s="9" t="s">
        <v>656</v>
      </c>
      <c r="C204" s="9" t="s">
        <v>5230</v>
      </c>
      <c r="D204" s="43">
        <v>44653.285416666666</v>
      </c>
      <c r="E204" s="7">
        <v>44654.282638888886</v>
      </c>
      <c r="F204" s="7">
        <v>44653.36875</v>
      </c>
      <c r="G204" s="7">
        <v>44654.407638888886</v>
      </c>
      <c r="H204" s="12">
        <f>Enduser_Deliverytime-HubVN_Pickup_Time</f>
        <v>0.2048611111</v>
      </c>
      <c r="I204" s="12">
        <f>Enduser_Plan_Deliverytime-Plan_HubVN_Pickup_Time</f>
        <v>0.0625</v>
      </c>
      <c r="J204" s="12">
        <f>HubVN_Pickup_Time-HubVN_Receiving_Time</f>
        <v>0.125</v>
      </c>
      <c r="K204" s="12">
        <f>Plan_HubVN_Pickup_Time-Plan_HubVN_Receiving_Time</f>
        <v>0.08333333334</v>
      </c>
      <c r="L204" s="44">
        <f>IF(OnHold_Time="",0,Enduser_Deliverytime-OnHold_Time)</f>
        <v>0</v>
      </c>
    </row>
    <row r="205" ht="15.75" hidden="1" customHeight="1">
      <c r="A205" s="21" t="s">
        <v>658</v>
      </c>
      <c r="B205" s="21" t="s">
        <v>659</v>
      </c>
      <c r="C205" s="21" t="s">
        <v>5232</v>
      </c>
      <c r="D205" s="43">
        <v>44653.52569444444</v>
      </c>
      <c r="E205" s="18">
        <v>44653.52013888889</v>
      </c>
      <c r="F205" s="18">
        <v>44653.60902777778</v>
      </c>
      <c r="G205" s="18">
        <v>44653.615277777775</v>
      </c>
      <c r="H205" s="24">
        <f>Enduser_Deliverytime-HubVN_Pickup_Time</f>
        <v>0.2479166667</v>
      </c>
      <c r="I205" s="24">
        <f>Enduser_Plan_Deliverytime-Plan_HubVN_Pickup_Time</f>
        <v>0.08333333334</v>
      </c>
      <c r="J205" s="24">
        <f>HubVN_Pickup_Time-HubVN_Receiving_Time</f>
        <v>0.09513888889</v>
      </c>
      <c r="K205" s="24">
        <f>Plan_HubVN_Pickup_Time-Plan_HubVN_Receiving_Time</f>
        <v>0.08333333334</v>
      </c>
      <c r="L205" s="44">
        <f>IF(OnHold_Time="",0,Enduser_Deliverytime-OnHold_Time)</f>
        <v>0</v>
      </c>
    </row>
    <row r="206" ht="15.75" customHeight="1">
      <c r="A206" s="9" t="s">
        <v>661</v>
      </c>
      <c r="B206" s="9" t="s">
        <v>662</v>
      </c>
      <c r="C206" s="9" t="s">
        <v>5230</v>
      </c>
      <c r="D206" s="43">
        <v>44653.28680555556</v>
      </c>
      <c r="E206" s="7">
        <v>44654.290972222225</v>
      </c>
      <c r="F206" s="7">
        <v>44653.37013888889</v>
      </c>
      <c r="G206" s="7">
        <v>44654.39375</v>
      </c>
      <c r="H206" s="12">
        <f>Enduser_Deliverytime-HubVN_Pickup_Time</f>
        <v>0.09861111111</v>
      </c>
      <c r="I206" s="12">
        <f>Enduser_Plan_Deliverytime-Plan_HubVN_Pickup_Time</f>
        <v>0.0625</v>
      </c>
      <c r="J206" s="12">
        <f>HubVN_Pickup_Time-HubVN_Receiving_Time</f>
        <v>0.1027777778</v>
      </c>
      <c r="K206" s="12">
        <f>Plan_HubVN_Pickup_Time-Plan_HubVN_Receiving_Time</f>
        <v>0.08333333333</v>
      </c>
      <c r="L206" s="44">
        <f>IF(OnHold_Time="",0,Enduser_Deliverytime-OnHold_Time)</f>
        <v>0</v>
      </c>
    </row>
    <row r="207" ht="15.75" customHeight="1">
      <c r="A207" s="21" t="s">
        <v>664</v>
      </c>
      <c r="B207" s="21" t="s">
        <v>665</v>
      </c>
      <c r="C207" s="21" t="s">
        <v>5230</v>
      </c>
      <c r="D207" s="43">
        <v>44654.538194444445</v>
      </c>
      <c r="E207" s="18">
        <v>44655.51458333333</v>
      </c>
      <c r="F207" s="18">
        <v>44654.62152777778</v>
      </c>
      <c r="G207" s="18">
        <v>44655.64236111111</v>
      </c>
      <c r="H207" s="24">
        <f>Enduser_Deliverytime-HubVN_Pickup_Time</f>
        <v>0.08055555556</v>
      </c>
      <c r="I207" s="24">
        <f>Enduser_Plan_Deliverytime-Plan_HubVN_Pickup_Time</f>
        <v>0.0625</v>
      </c>
      <c r="J207" s="24">
        <f>HubVN_Pickup_Time-HubVN_Receiving_Time</f>
        <v>0.1277777778</v>
      </c>
      <c r="K207" s="24">
        <f>Plan_HubVN_Pickup_Time-Plan_HubVN_Receiving_Time</f>
        <v>0.08333333334</v>
      </c>
      <c r="L207" s="44">
        <f>IF(OnHold_Time="",0,Enduser_Deliverytime-OnHold_Time)</f>
        <v>0</v>
      </c>
    </row>
    <row r="208" ht="15.75" hidden="1" customHeight="1">
      <c r="A208" s="9" t="s">
        <v>667</v>
      </c>
      <c r="B208" s="9" t="s">
        <v>668</v>
      </c>
      <c r="C208" s="9" t="s">
        <v>5231</v>
      </c>
      <c r="D208" s="43">
        <v>44654.51597222222</v>
      </c>
      <c r="E208" s="7">
        <v>44654.53125</v>
      </c>
      <c r="F208" s="7">
        <v>44654.59930555556</v>
      </c>
      <c r="G208" s="7">
        <v>44654.63055555556</v>
      </c>
      <c r="H208" s="12">
        <f>Enduser_Deliverytime-HubVN_Pickup_Time</f>
        <v>0.16875</v>
      </c>
      <c r="I208" s="12">
        <f>Enduser_Plan_Deliverytime-Plan_HubVN_Pickup_Time</f>
        <v>0.04166666666</v>
      </c>
      <c r="J208" s="12">
        <f>HubVN_Pickup_Time-HubVN_Receiving_Time</f>
        <v>0.09930555556</v>
      </c>
      <c r="K208" s="12">
        <f>Plan_HubVN_Pickup_Time-Plan_HubVN_Receiving_Time</f>
        <v>0.08333333334</v>
      </c>
      <c r="L208" s="44">
        <f>IF(OnHold_Time="",0,Enduser_Deliverytime-OnHold_Time)</f>
        <v>0</v>
      </c>
    </row>
    <row r="209" ht="15.75" customHeight="1">
      <c r="A209" s="21" t="s">
        <v>670</v>
      </c>
      <c r="B209" s="21" t="s">
        <v>671</v>
      </c>
      <c r="C209" s="21" t="s">
        <v>5230</v>
      </c>
      <c r="D209" s="43">
        <v>44654.532638888886</v>
      </c>
      <c r="E209" s="18">
        <v>44654.53472222222</v>
      </c>
      <c r="F209" s="18">
        <v>44654.61597222222</v>
      </c>
      <c r="G209" s="18">
        <v>44654.6625</v>
      </c>
      <c r="H209" s="24">
        <f>Enduser_Deliverytime-HubVN_Pickup_Time</f>
        <v>0.07847222222</v>
      </c>
      <c r="I209" s="24">
        <f>Enduser_Plan_Deliverytime-Plan_HubVN_Pickup_Time</f>
        <v>0.0625</v>
      </c>
      <c r="J209" s="24">
        <f>HubVN_Pickup_Time-HubVN_Receiving_Time</f>
        <v>0.1277777778</v>
      </c>
      <c r="K209" s="24">
        <f>Plan_HubVN_Pickup_Time-Plan_HubVN_Receiving_Time</f>
        <v>0.08333333334</v>
      </c>
      <c r="L209" s="44">
        <f>IF(OnHold_Time="",0,Enduser_Deliverytime-OnHold_Time)</f>
        <v>0</v>
      </c>
    </row>
    <row r="210" ht="15.75" customHeight="1">
      <c r="A210" s="9" t="s">
        <v>673</v>
      </c>
      <c r="B210" s="9" t="s">
        <v>674</v>
      </c>
      <c r="C210" s="9" t="s">
        <v>5230</v>
      </c>
      <c r="D210" s="43">
        <v>44652.25625</v>
      </c>
      <c r="E210" s="7">
        <v>44653.275</v>
      </c>
      <c r="F210" s="7">
        <v>44652.339583333334</v>
      </c>
      <c r="G210" s="7">
        <v>44653.364583333336</v>
      </c>
      <c r="H210" s="12">
        <f>Enduser_Deliverytime-HubVN_Pickup_Time</f>
        <v>0.1243055556</v>
      </c>
      <c r="I210" s="12">
        <f>Enduser_Plan_Deliverytime-Plan_HubVN_Pickup_Time</f>
        <v>0.0625</v>
      </c>
      <c r="J210" s="12">
        <f>HubVN_Pickup_Time-HubVN_Receiving_Time</f>
        <v>0.08958333333</v>
      </c>
      <c r="K210" s="12">
        <f>Plan_HubVN_Pickup_Time-Plan_HubVN_Receiving_Time</f>
        <v>0.08333333334</v>
      </c>
      <c r="L210" s="44">
        <f>IF(OnHold_Time="",0,Enduser_Deliverytime-OnHold_Time)</f>
        <v>0</v>
      </c>
    </row>
    <row r="211" ht="15.75" customHeight="1">
      <c r="A211" s="21" t="s">
        <v>676</v>
      </c>
      <c r="B211" s="21" t="s">
        <v>677</v>
      </c>
      <c r="C211" s="21" t="s">
        <v>5230</v>
      </c>
      <c r="D211" s="43">
        <v>44653.50833333333</v>
      </c>
      <c r="E211" s="18">
        <v>44653.5125</v>
      </c>
      <c r="F211" s="18">
        <v>44653.59166666667</v>
      </c>
      <c r="G211" s="18">
        <v>44653.61041666667</v>
      </c>
      <c r="H211" s="24">
        <f>Enduser_Deliverytime-HubVN_Pickup_Time</f>
        <v>0.1472222222</v>
      </c>
      <c r="I211" s="24">
        <f>Enduser_Plan_Deliverytime-Plan_HubVN_Pickup_Time</f>
        <v>0.1666666667</v>
      </c>
      <c r="J211" s="24">
        <f>HubVN_Pickup_Time-HubVN_Receiving_Time</f>
        <v>0.09791666667</v>
      </c>
      <c r="K211" s="24">
        <f>Plan_HubVN_Pickup_Time-Plan_HubVN_Receiving_Time</f>
        <v>0.08333333334</v>
      </c>
      <c r="L211" s="44">
        <f>IF(OnHold_Time="",0,Enduser_Deliverytime-OnHold_Time)</f>
        <v>0</v>
      </c>
    </row>
    <row r="212" ht="15.75" customHeight="1">
      <c r="A212" s="9" t="s">
        <v>680</v>
      </c>
      <c r="B212" s="9" t="s">
        <v>681</v>
      </c>
      <c r="C212" s="9" t="s">
        <v>5230</v>
      </c>
      <c r="D212" s="43">
        <v>44652.27291666667</v>
      </c>
      <c r="E212" s="7">
        <v>44653.28680555556</v>
      </c>
      <c r="F212" s="7">
        <v>44652.35625</v>
      </c>
      <c r="G212" s="7">
        <v>44653.402083333334</v>
      </c>
      <c r="H212" s="12">
        <f>Enduser_Deliverytime-HubVN_Pickup_Time</f>
        <v>0.20625</v>
      </c>
      <c r="I212" s="12">
        <f>Enduser_Plan_Deliverytime-Plan_HubVN_Pickup_Time</f>
        <v>0.0625</v>
      </c>
      <c r="J212" s="12">
        <f>HubVN_Pickup_Time-HubVN_Receiving_Time</f>
        <v>0.1152777778</v>
      </c>
      <c r="K212" s="12">
        <f>Plan_HubVN_Pickup_Time-Plan_HubVN_Receiving_Time</f>
        <v>0.08333333333</v>
      </c>
      <c r="L212" s="44">
        <f>IF(OnHold_Time="",0,Enduser_Deliverytime-OnHold_Time)</f>
        <v>0</v>
      </c>
    </row>
    <row r="213" ht="15.75" customHeight="1">
      <c r="A213" s="21" t="s">
        <v>683</v>
      </c>
      <c r="B213" s="21" t="s">
        <v>684</v>
      </c>
      <c r="C213" s="21" t="s">
        <v>5230</v>
      </c>
      <c r="D213" s="43">
        <v>44651.50277777778</v>
      </c>
      <c r="E213" s="18">
        <v>44655.277083333334</v>
      </c>
      <c r="F213" s="18">
        <v>44651.58611111111</v>
      </c>
      <c r="G213" s="18">
        <v>44655.3375</v>
      </c>
      <c r="H213" s="24">
        <f>Enduser_Deliverytime-HubVN_Pickup_Time</f>
        <v>0.1631944444</v>
      </c>
      <c r="I213" s="24">
        <f>Enduser_Plan_Deliverytime-Plan_HubVN_Pickup_Time</f>
        <v>0.0625</v>
      </c>
      <c r="J213" s="24">
        <f>HubVN_Pickup_Time-HubVN_Receiving_Time</f>
        <v>0.06041666667</v>
      </c>
      <c r="K213" s="24">
        <f>Plan_HubVN_Pickup_Time-Plan_HubVN_Receiving_Time</f>
        <v>0.08333333333</v>
      </c>
      <c r="L213" s="44">
        <f>IF(OnHold_Time="",0,Enduser_Deliverytime-OnHold_Time)</f>
        <v>0</v>
      </c>
    </row>
    <row r="214" ht="15.75" customHeight="1">
      <c r="A214" s="9" t="s">
        <v>686</v>
      </c>
      <c r="B214" s="9" t="s">
        <v>687</v>
      </c>
      <c r="C214" s="9" t="s">
        <v>5230</v>
      </c>
      <c r="D214" s="43">
        <v>44651.52013888889</v>
      </c>
      <c r="E214" s="7">
        <v>44652.27222222222</v>
      </c>
      <c r="F214" s="7">
        <v>44651.603472222225</v>
      </c>
      <c r="G214" s="7">
        <v>44652.33888888889</v>
      </c>
      <c r="H214" s="12">
        <f>Enduser_Deliverytime-HubVN_Pickup_Time</f>
        <v>0.1659722222</v>
      </c>
      <c r="I214" s="12">
        <f>Enduser_Plan_Deliverytime-Plan_HubVN_Pickup_Time</f>
        <v>0.0625</v>
      </c>
      <c r="J214" s="12">
        <f>HubVN_Pickup_Time-HubVN_Receiving_Time</f>
        <v>0.06666666667</v>
      </c>
      <c r="K214" s="12">
        <f>Plan_HubVN_Pickup_Time-Plan_HubVN_Receiving_Time</f>
        <v>0.08333333334</v>
      </c>
      <c r="L214" s="44">
        <f>IF(OnHold_Time="",0,Enduser_Deliverytime-OnHold_Time)</f>
        <v>0</v>
      </c>
    </row>
    <row r="215" ht="15.75" customHeight="1">
      <c r="A215" s="21" t="s">
        <v>689</v>
      </c>
      <c r="B215" s="21" t="s">
        <v>690</v>
      </c>
      <c r="C215" s="21" t="s">
        <v>5230</v>
      </c>
      <c r="D215" s="43">
        <v>44651.259722222225</v>
      </c>
      <c r="E215" s="18">
        <v>44652.2625</v>
      </c>
      <c r="F215" s="18">
        <v>44651.34305555555</v>
      </c>
      <c r="G215" s="18">
        <v>44652.316666666666</v>
      </c>
      <c r="H215" s="24">
        <f>Enduser_Deliverytime-HubVN_Pickup_Time</f>
        <v>0.1625</v>
      </c>
      <c r="I215" s="24">
        <f>Enduser_Plan_Deliverytime-Plan_HubVN_Pickup_Time</f>
        <v>0.0625</v>
      </c>
      <c r="J215" s="24">
        <f>HubVN_Pickup_Time-HubVN_Receiving_Time</f>
        <v>0.05416666667</v>
      </c>
      <c r="K215" s="24">
        <f>Plan_HubVN_Pickup_Time-Plan_HubVN_Receiving_Time</f>
        <v>0.08333333333</v>
      </c>
      <c r="L215" s="44">
        <f>IF(OnHold_Time="",0,Enduser_Deliverytime-OnHold_Time)</f>
        <v>0</v>
      </c>
    </row>
    <row r="216" ht="15.75" hidden="1" customHeight="1">
      <c r="A216" s="9" t="s">
        <v>692</v>
      </c>
      <c r="B216" s="9" t="s">
        <v>693</v>
      </c>
      <c r="C216" s="9" t="s">
        <v>5231</v>
      </c>
      <c r="D216" s="43">
        <v>44654.52569444444</v>
      </c>
      <c r="E216" s="7">
        <v>44655.290972222225</v>
      </c>
      <c r="F216" s="7">
        <v>44654.60902777778</v>
      </c>
      <c r="G216" s="7">
        <v>44655.39375</v>
      </c>
      <c r="H216" s="12">
        <f>Enduser_Deliverytime-HubVN_Pickup_Time</f>
        <v>0.1034722222</v>
      </c>
      <c r="I216" s="12">
        <f>Enduser_Plan_Deliverytime-Plan_HubVN_Pickup_Time</f>
        <v>0.04166666666</v>
      </c>
      <c r="J216" s="12">
        <f>HubVN_Pickup_Time-HubVN_Receiving_Time</f>
        <v>0.1027777778</v>
      </c>
      <c r="K216" s="12">
        <f>Plan_HubVN_Pickup_Time-Plan_HubVN_Receiving_Time</f>
        <v>0.08333333334</v>
      </c>
      <c r="L216" s="44">
        <f>IF(OnHold_Time="",0,Enduser_Deliverytime-OnHold_Time)</f>
        <v>0</v>
      </c>
    </row>
    <row r="217" ht="15.75" hidden="1" customHeight="1">
      <c r="A217" s="21" t="s">
        <v>695</v>
      </c>
      <c r="B217" s="21" t="s">
        <v>696</v>
      </c>
      <c r="C217" s="21" t="s">
        <v>5231</v>
      </c>
      <c r="D217" s="43">
        <v>44651.288194444445</v>
      </c>
      <c r="E217" s="18">
        <v>44652.27638888889</v>
      </c>
      <c r="F217" s="18">
        <v>44651.37152777778</v>
      </c>
      <c r="G217" s="18">
        <v>44652.333333333336</v>
      </c>
      <c r="H217" s="24">
        <f>Enduser_Deliverytime-HubVN_Pickup_Time</f>
        <v>0.1222222222</v>
      </c>
      <c r="I217" s="24">
        <f>Enduser_Plan_Deliverytime-Plan_HubVN_Pickup_Time</f>
        <v>0.04166666666</v>
      </c>
      <c r="J217" s="24">
        <f>HubVN_Pickup_Time-HubVN_Receiving_Time</f>
        <v>0.05694444445</v>
      </c>
      <c r="K217" s="24">
        <f>Plan_HubVN_Pickup_Time-Plan_HubVN_Receiving_Time</f>
        <v>0.08333333334</v>
      </c>
      <c r="L217" s="44">
        <f>IF(OnHold_Time="",0,Enduser_Deliverytime-OnHold_Time)</f>
        <v>0</v>
      </c>
    </row>
    <row r="218" ht="15.75" customHeight="1">
      <c r="A218" s="9" t="s">
        <v>698</v>
      </c>
      <c r="B218" s="9" t="s">
        <v>699</v>
      </c>
      <c r="C218" s="9" t="s">
        <v>5230</v>
      </c>
      <c r="D218" s="43">
        <v>44653.50763888889</v>
      </c>
      <c r="E218" s="7">
        <v>44654.53611111111</v>
      </c>
      <c r="F218" s="7">
        <v>44653.59097222222</v>
      </c>
      <c r="G218" s="7">
        <v>44654.64027777778</v>
      </c>
      <c r="H218" s="12">
        <f>Enduser_Deliverytime-HubVN_Pickup_Time</f>
        <v>0.1729166667</v>
      </c>
      <c r="I218" s="12">
        <f>Enduser_Plan_Deliverytime-Plan_HubVN_Pickup_Time</f>
        <v>0.1666666667</v>
      </c>
      <c r="J218" s="12">
        <f>HubVN_Pickup_Time-HubVN_Receiving_Time</f>
        <v>0.1041666667</v>
      </c>
      <c r="K218" s="12">
        <f>Plan_HubVN_Pickup_Time-Plan_HubVN_Receiving_Time</f>
        <v>0.08333333333</v>
      </c>
      <c r="L218" s="44">
        <f>IF(OnHold_Time="",0,Enduser_Deliverytime-OnHold_Time)</f>
        <v>0</v>
      </c>
    </row>
    <row r="219" ht="15.75" hidden="1" customHeight="1">
      <c r="A219" s="21" t="s">
        <v>701</v>
      </c>
      <c r="B219" s="21" t="s">
        <v>702</v>
      </c>
      <c r="C219" s="21" t="s">
        <v>5232</v>
      </c>
      <c r="D219" s="43">
        <v>44652.525</v>
      </c>
      <c r="E219" s="18">
        <v>44656.282638888886</v>
      </c>
      <c r="F219" s="18">
        <v>44652.60833333333</v>
      </c>
      <c r="G219" s="18">
        <v>44685.38680555556</v>
      </c>
      <c r="H219" s="24">
        <v>0.175</v>
      </c>
      <c r="I219" s="24">
        <f>Enduser_Plan_Deliverytime-Plan_HubVN_Pickup_Time</f>
        <v>0.08333333334</v>
      </c>
      <c r="J219" s="24">
        <v>0.098</v>
      </c>
      <c r="K219" s="24">
        <f>Plan_HubVN_Pickup_Time-Plan_HubVN_Receiving_Time</f>
        <v>0.08333333333</v>
      </c>
      <c r="L219" s="44">
        <f>IF(OnHold_Time="",0,Enduser_Deliverytime-OnHold_Time)</f>
        <v>0</v>
      </c>
    </row>
    <row r="220" ht="15.75" hidden="1" customHeight="1">
      <c r="A220" s="9" t="s">
        <v>704</v>
      </c>
      <c r="B220" s="9" t="s">
        <v>705</v>
      </c>
      <c r="C220" s="9" t="s">
        <v>5231</v>
      </c>
      <c r="D220" s="43">
        <v>44654.518055555556</v>
      </c>
      <c r="E220" s="7">
        <v>44657.256944444445</v>
      </c>
      <c r="F220" s="7">
        <v>44654.60138888889</v>
      </c>
      <c r="G220" s="7">
        <v>44657.35486111111</v>
      </c>
      <c r="H220" s="12">
        <f>Enduser_Deliverytime-HubVN_Pickup_Time</f>
        <v>0.3326388889</v>
      </c>
      <c r="I220" s="12">
        <f>Enduser_Plan_Deliverytime-Plan_HubVN_Pickup_Time</f>
        <v>0.04166666666</v>
      </c>
      <c r="J220" s="12">
        <f>HubVN_Pickup_Time-HubVN_Receiving_Time</f>
        <v>0.09791666667</v>
      </c>
      <c r="K220" s="12">
        <f>Plan_HubVN_Pickup_Time-Plan_HubVN_Receiving_Time</f>
        <v>0.08333333334</v>
      </c>
      <c r="L220" s="44">
        <f>IF(OnHold_Time="",0,Enduser_Deliverytime-OnHold_Time)</f>
        <v>0</v>
      </c>
    </row>
    <row r="221" ht="15.75" hidden="1" customHeight="1">
      <c r="A221" s="21" t="s">
        <v>707</v>
      </c>
      <c r="B221" s="21" t="s">
        <v>708</v>
      </c>
      <c r="C221" s="21" t="s">
        <v>5232</v>
      </c>
      <c r="D221" s="43">
        <v>44651.277083333334</v>
      </c>
      <c r="E221" s="18">
        <v>44656.27847222222</v>
      </c>
      <c r="F221" s="18">
        <v>44651.36041666667</v>
      </c>
      <c r="G221" s="18">
        <v>44656.3375</v>
      </c>
      <c r="H221" s="24">
        <f>Enduser_Deliverytime-HubVN_Pickup_Time</f>
        <v>0.1194444444</v>
      </c>
      <c r="I221" s="24">
        <f>Enduser_Plan_Deliverytime-Plan_HubVN_Pickup_Time</f>
        <v>0.08333333333</v>
      </c>
      <c r="J221" s="24">
        <f>HubVN_Pickup_Time-HubVN_Receiving_Time</f>
        <v>0.05902777778</v>
      </c>
      <c r="K221" s="24">
        <f>Plan_HubVN_Pickup_Time-Plan_HubVN_Receiving_Time</f>
        <v>0.08333333334</v>
      </c>
      <c r="L221" s="44">
        <f>IF(OnHold_Time="",0,Enduser_Deliverytime-OnHold_Time)</f>
        <v>0</v>
      </c>
    </row>
    <row r="222" ht="15.75" customHeight="1">
      <c r="A222" s="9" t="s">
        <v>710</v>
      </c>
      <c r="B222" s="9" t="s">
        <v>711</v>
      </c>
      <c r="C222" s="9" t="s">
        <v>5230</v>
      </c>
      <c r="D222" s="43">
        <v>44653.51875</v>
      </c>
      <c r="E222" s="7">
        <v>44654.27291666667</v>
      </c>
      <c r="F222" s="7">
        <v>44653.60208333333</v>
      </c>
      <c r="G222" s="7">
        <v>44654.39097222222</v>
      </c>
      <c r="H222" s="12">
        <f>Enduser_Deliverytime-HubVN_Pickup_Time</f>
        <v>0.2076388889</v>
      </c>
      <c r="I222" s="12">
        <f>Enduser_Plan_Deliverytime-Plan_HubVN_Pickup_Time</f>
        <v>0.0625</v>
      </c>
      <c r="J222" s="12">
        <f>HubVN_Pickup_Time-HubVN_Receiving_Time</f>
        <v>0.1180555556</v>
      </c>
      <c r="K222" s="12">
        <f>Plan_HubVN_Pickup_Time-Plan_HubVN_Receiving_Time</f>
        <v>0.08333333333</v>
      </c>
      <c r="L222" s="44">
        <f>IF(OnHold_Time="",0,Enduser_Deliverytime-OnHold_Time)</f>
        <v>0</v>
      </c>
    </row>
    <row r="223" ht="15.75" customHeight="1">
      <c r="A223" s="21" t="s">
        <v>713</v>
      </c>
      <c r="B223" s="21" t="s">
        <v>714</v>
      </c>
      <c r="C223" s="21" t="s">
        <v>5230</v>
      </c>
      <c r="D223" s="43">
        <v>44652.52013888889</v>
      </c>
      <c r="E223" s="18">
        <v>44653.26111111111</v>
      </c>
      <c r="F223" s="18">
        <v>44652.603472222225</v>
      </c>
      <c r="G223" s="18">
        <v>44653.35208333333</v>
      </c>
      <c r="H223" s="24">
        <f>Enduser_Deliverytime-HubVN_Pickup_Time</f>
        <v>0.1201388889</v>
      </c>
      <c r="I223" s="24">
        <f>Enduser_Plan_Deliverytime-Plan_HubVN_Pickup_Time</f>
        <v>0.0625</v>
      </c>
      <c r="J223" s="24">
        <f>HubVN_Pickup_Time-HubVN_Receiving_Time</f>
        <v>0.09097222222</v>
      </c>
      <c r="K223" s="24">
        <f>Plan_HubVN_Pickup_Time-Plan_HubVN_Receiving_Time</f>
        <v>0.08333333334</v>
      </c>
      <c r="L223" s="44">
        <f>IF(OnHold_Time="",0,Enduser_Deliverytime-OnHold_Time)</f>
        <v>0</v>
      </c>
    </row>
    <row r="224" ht="15.75" customHeight="1">
      <c r="A224" s="9" t="s">
        <v>716</v>
      </c>
      <c r="B224" s="9" t="s">
        <v>717</v>
      </c>
      <c r="C224" s="9" t="s">
        <v>5230</v>
      </c>
      <c r="D224" s="43">
        <v>44653.53055555555</v>
      </c>
      <c r="E224" s="7">
        <v>44654.53333333333</v>
      </c>
      <c r="F224" s="7">
        <v>44653.61388888889</v>
      </c>
      <c r="G224" s="7">
        <v>44654.631944444445</v>
      </c>
      <c r="H224" s="12">
        <f>Enduser_Deliverytime-HubVN_Pickup_Time</f>
        <v>0.1715277778</v>
      </c>
      <c r="I224" s="12">
        <f>Enduser_Plan_Deliverytime-Plan_HubVN_Pickup_Time</f>
        <v>0.0625</v>
      </c>
      <c r="J224" s="12">
        <f>HubVN_Pickup_Time-HubVN_Receiving_Time</f>
        <v>0.09861111111</v>
      </c>
      <c r="K224" s="12">
        <f>Plan_HubVN_Pickup_Time-Plan_HubVN_Receiving_Time</f>
        <v>0.08333333334</v>
      </c>
      <c r="L224" s="44">
        <f>IF(OnHold_Time="",0,Enduser_Deliverytime-OnHold_Time)</f>
        <v>0</v>
      </c>
    </row>
    <row r="225" ht="15.75" customHeight="1">
      <c r="A225" s="21" t="s">
        <v>719</v>
      </c>
      <c r="B225" s="21" t="s">
        <v>720</v>
      </c>
      <c r="C225" s="21" t="s">
        <v>5230</v>
      </c>
      <c r="D225" s="43">
        <v>44651.26180555556</v>
      </c>
      <c r="E225" s="18">
        <v>44652.25902777778</v>
      </c>
      <c r="F225" s="18">
        <v>44651.345138888886</v>
      </c>
      <c r="G225" s="18">
        <v>44652.32986111111</v>
      </c>
      <c r="H225" s="24">
        <f>Enduser_Deliverytime-HubVN_Pickup_Time</f>
        <v>0.1604166667</v>
      </c>
      <c r="I225" s="24">
        <f>Enduser_Plan_Deliverytime-Plan_HubVN_Pickup_Time</f>
        <v>0.0625</v>
      </c>
      <c r="J225" s="24">
        <f>HubVN_Pickup_Time-HubVN_Receiving_Time</f>
        <v>0.07083333333</v>
      </c>
      <c r="K225" s="24">
        <f>Plan_HubVN_Pickup_Time-Plan_HubVN_Receiving_Time</f>
        <v>0.08333333333</v>
      </c>
      <c r="L225" s="44">
        <f>IF(OnHold_Time="",0,Enduser_Deliverytime-OnHold_Time)</f>
        <v>0</v>
      </c>
    </row>
    <row r="226" ht="15.75" customHeight="1">
      <c r="A226" s="9" t="s">
        <v>722</v>
      </c>
      <c r="B226" s="9" t="s">
        <v>723</v>
      </c>
      <c r="C226" s="9" t="s">
        <v>5230</v>
      </c>
      <c r="D226" s="43">
        <v>44653.527083333334</v>
      </c>
      <c r="E226" s="7">
        <v>44654.520833333336</v>
      </c>
      <c r="F226" s="7">
        <v>44653.61041666667</v>
      </c>
      <c r="G226" s="7">
        <v>44654.65416666667</v>
      </c>
      <c r="H226" s="12">
        <f>Enduser_Deliverytime-HubVN_Pickup_Time</f>
        <v>0.07777777778</v>
      </c>
      <c r="I226" s="12">
        <f>Enduser_Plan_Deliverytime-Plan_HubVN_Pickup_Time</f>
        <v>0.0625</v>
      </c>
      <c r="J226" s="12">
        <f>HubVN_Pickup_Time-HubVN_Receiving_Time</f>
        <v>0.1333333333</v>
      </c>
      <c r="K226" s="12">
        <f>Plan_HubVN_Pickup_Time-Plan_HubVN_Receiving_Time</f>
        <v>0.08333333334</v>
      </c>
      <c r="L226" s="44">
        <f>IF(OnHold_Time="",0,Enduser_Deliverytime-OnHold_Time)</f>
        <v>0</v>
      </c>
    </row>
    <row r="227" ht="15.75" customHeight="1">
      <c r="A227" s="21" t="s">
        <v>725</v>
      </c>
      <c r="B227" s="21" t="s">
        <v>726</v>
      </c>
      <c r="C227" s="21" t="s">
        <v>5230</v>
      </c>
      <c r="D227" s="43">
        <v>44654.271527777775</v>
      </c>
      <c r="E227" s="18">
        <v>44654.513194444444</v>
      </c>
      <c r="F227" s="18">
        <v>44654.35486111111</v>
      </c>
      <c r="G227" s="18">
        <v>44654.61944444444</v>
      </c>
      <c r="H227" s="24">
        <f>Enduser_Deliverytime-HubVN_Pickup_Time</f>
        <v>0.2493055556</v>
      </c>
      <c r="I227" s="24">
        <f>Enduser_Plan_Deliverytime-Plan_HubVN_Pickup_Time</f>
        <v>0.0625</v>
      </c>
      <c r="J227" s="24">
        <f>HubVN_Pickup_Time-HubVN_Receiving_Time</f>
        <v>0.10625</v>
      </c>
      <c r="K227" s="24">
        <f>Plan_HubVN_Pickup_Time-Plan_HubVN_Receiving_Time</f>
        <v>0.08333333334</v>
      </c>
      <c r="L227" s="44">
        <f>IF(OnHold_Time="",0,Enduser_Deliverytime-OnHold_Time)</f>
        <v>0</v>
      </c>
    </row>
    <row r="228" ht="15.75" customHeight="1">
      <c r="A228" s="9" t="s">
        <v>728</v>
      </c>
      <c r="B228" s="9" t="s">
        <v>729</v>
      </c>
      <c r="C228" s="9" t="s">
        <v>5230</v>
      </c>
      <c r="D228" s="43">
        <v>44652.26111111111</v>
      </c>
      <c r="E228" s="7">
        <v>44652.51527777778</v>
      </c>
      <c r="F228" s="7">
        <v>44652.34444444445</v>
      </c>
      <c r="G228" s="7">
        <v>44652.740277777775</v>
      </c>
      <c r="H228" s="12">
        <f>Enduser_Deliverytime-HubVN_Pickup_Time</f>
        <v>0.07916666667</v>
      </c>
      <c r="I228" s="12">
        <f>Enduser_Plan_Deliverytime-Plan_HubVN_Pickup_Time</f>
        <v>0.0625</v>
      </c>
      <c r="J228" s="12">
        <f>HubVN_Pickup_Time-HubVN_Receiving_Time</f>
        <v>0.225</v>
      </c>
      <c r="K228" s="12">
        <f>Plan_HubVN_Pickup_Time-Plan_HubVN_Receiving_Time</f>
        <v>0.08333333334</v>
      </c>
      <c r="L228" s="44">
        <f>IF(OnHold_Time="",0,Enduser_Deliverytime-OnHold_Time)</f>
        <v>0</v>
      </c>
    </row>
    <row r="229" ht="15.75" customHeight="1">
      <c r="A229" s="21" t="s">
        <v>731</v>
      </c>
      <c r="B229" s="21" t="s">
        <v>732</v>
      </c>
      <c r="C229" s="21" t="s">
        <v>5230</v>
      </c>
      <c r="D229" s="43">
        <v>44654.54027777778</v>
      </c>
      <c r="E229" s="18">
        <v>44654.50277777778</v>
      </c>
      <c r="F229" s="18">
        <v>44654.623611111114</v>
      </c>
      <c r="G229" s="18">
        <v>44654.615277777775</v>
      </c>
      <c r="H229" s="24">
        <f>Enduser_Deliverytime-HubVN_Pickup_Time</f>
        <v>0.24375</v>
      </c>
      <c r="I229" s="24">
        <f>Enduser_Plan_Deliverytime-Plan_HubVN_Pickup_Time</f>
        <v>0.0625</v>
      </c>
      <c r="J229" s="24">
        <f>HubVN_Pickup_Time-HubVN_Receiving_Time</f>
        <v>0.1125</v>
      </c>
      <c r="K229" s="24">
        <f>Plan_HubVN_Pickup_Time-Plan_HubVN_Receiving_Time</f>
        <v>0.08333333334</v>
      </c>
      <c r="L229" s="44">
        <f>IF(OnHold_Time="",0,Enduser_Deliverytime-OnHold_Time)</f>
        <v>0</v>
      </c>
    </row>
    <row r="230" ht="15.75" hidden="1" customHeight="1">
      <c r="A230" s="9" t="s">
        <v>734</v>
      </c>
      <c r="B230" s="9" t="s">
        <v>735</v>
      </c>
      <c r="C230" s="9" t="s">
        <v>5231</v>
      </c>
      <c r="D230" s="43">
        <v>44652.51875</v>
      </c>
      <c r="E230" s="7">
        <v>44653.254166666666</v>
      </c>
      <c r="F230" s="7">
        <v>44652.60208333333</v>
      </c>
      <c r="G230" s="7">
        <v>44653.35138888889</v>
      </c>
      <c r="H230" s="12">
        <f>Enduser_Deliverytime-HubVN_Pickup_Time</f>
        <v>0.07916666666</v>
      </c>
      <c r="I230" s="12">
        <f>Enduser_Plan_Deliverytime-Plan_HubVN_Pickup_Time</f>
        <v>0.04166666667</v>
      </c>
      <c r="J230" s="12">
        <f>HubVN_Pickup_Time-HubVN_Receiving_Time</f>
        <v>0.09722222223</v>
      </c>
      <c r="K230" s="12">
        <f>Plan_HubVN_Pickup_Time-Plan_HubVN_Receiving_Time</f>
        <v>0.08333333333</v>
      </c>
      <c r="L230" s="44">
        <f>IF(OnHold_Time="",0,Enduser_Deliverytime-OnHold_Time)</f>
        <v>0</v>
      </c>
    </row>
    <row r="231" ht="15.75" customHeight="1">
      <c r="A231" s="21" t="s">
        <v>737</v>
      </c>
      <c r="B231" s="21" t="s">
        <v>738</v>
      </c>
      <c r="C231" s="21" t="s">
        <v>5230</v>
      </c>
      <c r="D231" s="43">
        <v>44653.50208333333</v>
      </c>
      <c r="E231" s="18">
        <v>44654.27777777778</v>
      </c>
      <c r="F231" s="18">
        <v>44653.58541666667</v>
      </c>
      <c r="G231" s="18">
        <v>44654.40694444445</v>
      </c>
      <c r="H231" s="24">
        <f>Enduser_Deliverytime-HubVN_Pickup_Time</f>
        <v>0.2020833333</v>
      </c>
      <c r="I231" s="24">
        <f>Enduser_Plan_Deliverytime-Plan_HubVN_Pickup_Time</f>
        <v>0.0625</v>
      </c>
      <c r="J231" s="24">
        <f>HubVN_Pickup_Time-HubVN_Receiving_Time</f>
        <v>0.1291666667</v>
      </c>
      <c r="K231" s="24">
        <f>Plan_HubVN_Pickup_Time-Plan_HubVN_Receiving_Time</f>
        <v>0.08333333334</v>
      </c>
      <c r="L231" s="44">
        <f>IF(OnHold_Time="",0,Enduser_Deliverytime-OnHold_Time)</f>
        <v>0</v>
      </c>
    </row>
    <row r="232" ht="15.75" customHeight="1">
      <c r="A232" s="9" t="s">
        <v>740</v>
      </c>
      <c r="B232" s="9" t="s">
        <v>741</v>
      </c>
      <c r="C232" s="9" t="s">
        <v>5230</v>
      </c>
      <c r="D232" s="43">
        <v>44653.25763888889</v>
      </c>
      <c r="E232" s="7">
        <v>44653.50763888889</v>
      </c>
      <c r="F232" s="7">
        <v>44653.34097222222</v>
      </c>
      <c r="G232" s="7">
        <v>44653.62013888889</v>
      </c>
      <c r="H232" s="12">
        <f>Enduser_Deliverytime-HubVN_Pickup_Time</f>
        <v>0.2458333333</v>
      </c>
      <c r="I232" s="12">
        <f>Enduser_Plan_Deliverytime-Plan_HubVN_Pickup_Time</f>
        <v>0.0625</v>
      </c>
      <c r="J232" s="12">
        <f>HubVN_Pickup_Time-HubVN_Receiving_Time</f>
        <v>0.1125</v>
      </c>
      <c r="K232" s="12">
        <f>Plan_HubVN_Pickup_Time-Plan_HubVN_Receiving_Time</f>
        <v>0.08333333333</v>
      </c>
      <c r="L232" s="44">
        <f>IF(OnHold_Time="",0,Enduser_Deliverytime-OnHold_Time)</f>
        <v>0</v>
      </c>
    </row>
    <row r="233" ht="15.75" hidden="1" customHeight="1">
      <c r="A233" s="21" t="s">
        <v>743</v>
      </c>
      <c r="B233" s="21" t="s">
        <v>744</v>
      </c>
      <c r="C233" s="21" t="s">
        <v>5231</v>
      </c>
      <c r="D233" s="43">
        <v>44653.52916666667</v>
      </c>
      <c r="E233" s="18">
        <v>44654.277083333334</v>
      </c>
      <c r="F233" s="18">
        <v>44653.6125</v>
      </c>
      <c r="G233" s="18">
        <v>44654.40416666667</v>
      </c>
      <c r="H233" s="24">
        <f>Enduser_Deliverytime-HubVN_Pickup_Time</f>
        <v>0.2041666667</v>
      </c>
      <c r="I233" s="24">
        <f>Enduser_Plan_Deliverytime-Plan_HubVN_Pickup_Time</f>
        <v>0.04166666666</v>
      </c>
      <c r="J233" s="24">
        <f>HubVN_Pickup_Time-HubVN_Receiving_Time</f>
        <v>0.1270833333</v>
      </c>
      <c r="K233" s="24">
        <f>Plan_HubVN_Pickup_Time-Plan_HubVN_Receiving_Time</f>
        <v>0.08333333334</v>
      </c>
      <c r="L233" s="44">
        <f>IF(OnHold_Time="",0,Enduser_Deliverytime-OnHold_Time)</f>
        <v>0</v>
      </c>
    </row>
    <row r="234" ht="15.75" hidden="1" customHeight="1">
      <c r="A234" s="9" t="s">
        <v>746</v>
      </c>
      <c r="B234" s="9" t="s">
        <v>747</v>
      </c>
      <c r="C234" s="9" t="s">
        <v>5232</v>
      </c>
      <c r="D234" s="43">
        <v>44654.53194444445</v>
      </c>
      <c r="E234" s="7">
        <v>44655.50833333333</v>
      </c>
      <c r="F234" s="7">
        <v>44654.615277777775</v>
      </c>
      <c r="G234" s="7">
        <v>44655.63611111111</v>
      </c>
      <c r="H234" s="12">
        <f>Enduser_Deliverytime-HubVN_Pickup_Time</f>
        <v>0.07708333333</v>
      </c>
      <c r="I234" s="12">
        <f>Enduser_Plan_Deliverytime-Plan_HubVN_Pickup_Time</f>
        <v>0.08333333334</v>
      </c>
      <c r="J234" s="12">
        <f>HubVN_Pickup_Time-HubVN_Receiving_Time</f>
        <v>0.1277777778</v>
      </c>
      <c r="K234" s="12">
        <f>Plan_HubVN_Pickup_Time-Plan_HubVN_Receiving_Time</f>
        <v>0.08333333333</v>
      </c>
      <c r="L234" s="44">
        <f>IF(OnHold_Time="",0,Enduser_Deliverytime-OnHold_Time)</f>
        <v>0</v>
      </c>
    </row>
    <row r="235" ht="15.75" customHeight="1">
      <c r="A235" s="21" t="s">
        <v>749</v>
      </c>
      <c r="B235" s="21" t="s">
        <v>750</v>
      </c>
      <c r="C235" s="21" t="s">
        <v>5230</v>
      </c>
      <c r="D235" s="43">
        <v>44655.27916666667</v>
      </c>
      <c r="E235" s="18">
        <v>44655.504166666666</v>
      </c>
      <c r="F235" s="18">
        <v>44655.3625</v>
      </c>
      <c r="G235" s="18">
        <v>44655.629166666666</v>
      </c>
      <c r="H235" s="24">
        <f>Enduser_Deliverytime-HubVN_Pickup_Time</f>
        <v>0.08125</v>
      </c>
      <c r="I235" s="24">
        <f>Enduser_Plan_Deliverytime-Plan_HubVN_Pickup_Time</f>
        <v>0.0625</v>
      </c>
      <c r="J235" s="24">
        <f>HubVN_Pickup_Time-HubVN_Receiving_Time</f>
        <v>0.125</v>
      </c>
      <c r="K235" s="24">
        <f>Plan_HubVN_Pickup_Time-Plan_HubVN_Receiving_Time</f>
        <v>0.08333333334</v>
      </c>
      <c r="L235" s="44">
        <f>IF(OnHold_Time="",0,Enduser_Deliverytime-OnHold_Time)</f>
        <v>0</v>
      </c>
    </row>
    <row r="236" ht="15.75" customHeight="1">
      <c r="A236" s="9" t="s">
        <v>752</v>
      </c>
      <c r="B236" s="9" t="s">
        <v>753</v>
      </c>
      <c r="C236" s="9" t="s">
        <v>5230</v>
      </c>
      <c r="D236" s="43">
        <v>44655.27638888889</v>
      </c>
      <c r="E236" s="7">
        <v>44655.527083333334</v>
      </c>
      <c r="F236" s="7">
        <v>44655.35972222222</v>
      </c>
      <c r="G236" s="7">
        <v>44655.65069444444</v>
      </c>
      <c r="H236" s="12">
        <f>Enduser_Deliverytime-HubVN_Pickup_Time</f>
        <v>0.08125</v>
      </c>
      <c r="I236" s="12">
        <f>Enduser_Plan_Deliverytime-Plan_HubVN_Pickup_Time</f>
        <v>0.0625</v>
      </c>
      <c r="J236" s="12">
        <f>HubVN_Pickup_Time-HubVN_Receiving_Time</f>
        <v>0.1236111111</v>
      </c>
      <c r="K236" s="12">
        <f>Plan_HubVN_Pickup_Time-Plan_HubVN_Receiving_Time</f>
        <v>0.08333333334</v>
      </c>
      <c r="L236" s="44">
        <f>IF(OnHold_Time="",0,Enduser_Deliverytime-OnHold_Time)</f>
        <v>0</v>
      </c>
    </row>
    <row r="237" ht="15.75" customHeight="1">
      <c r="A237" s="21" t="s">
        <v>755</v>
      </c>
      <c r="B237" s="21" t="s">
        <v>756</v>
      </c>
      <c r="C237" s="21" t="s">
        <v>5230</v>
      </c>
      <c r="D237" s="43">
        <v>44652.50555555556</v>
      </c>
      <c r="E237" s="18">
        <v>44653.27638888889</v>
      </c>
      <c r="F237" s="18">
        <v>44652.58888888889</v>
      </c>
      <c r="G237" s="18">
        <v>44653.39166666667</v>
      </c>
      <c r="H237" s="24">
        <f>Enduser_Deliverytime-HubVN_Pickup_Time</f>
        <v>0.2027777778</v>
      </c>
      <c r="I237" s="24">
        <f>Enduser_Plan_Deliverytime-Plan_HubVN_Pickup_Time</f>
        <v>0.0625</v>
      </c>
      <c r="J237" s="24">
        <f>HubVN_Pickup_Time-HubVN_Receiving_Time</f>
        <v>0.1152777778</v>
      </c>
      <c r="K237" s="24">
        <f>Plan_HubVN_Pickup_Time-Plan_HubVN_Receiving_Time</f>
        <v>0.08333333333</v>
      </c>
      <c r="L237" s="44">
        <f>IF(OnHold_Time="",0,Enduser_Deliverytime-OnHold_Time)</f>
        <v>0</v>
      </c>
    </row>
    <row r="238" ht="15.75" customHeight="1">
      <c r="A238" s="9" t="s">
        <v>758</v>
      </c>
      <c r="B238" s="9" t="s">
        <v>759</v>
      </c>
      <c r="C238" s="9" t="s">
        <v>5230</v>
      </c>
      <c r="D238" s="43">
        <v>44654.51736111111</v>
      </c>
      <c r="E238" s="7">
        <v>44654.5375</v>
      </c>
      <c r="F238" s="7">
        <v>44654.600694444445</v>
      </c>
      <c r="G238" s="7">
        <v>44654.66875</v>
      </c>
      <c r="H238" s="12">
        <f>Enduser_Deliverytime-HubVN_Pickup_Time</f>
        <v>0.1652777778</v>
      </c>
      <c r="I238" s="12">
        <f>Enduser_Plan_Deliverytime-Plan_HubVN_Pickup_Time</f>
        <v>0.0625</v>
      </c>
      <c r="J238" s="12">
        <f>HubVN_Pickup_Time-HubVN_Receiving_Time</f>
        <v>0.13125</v>
      </c>
      <c r="K238" s="12">
        <f>Plan_HubVN_Pickup_Time-Plan_HubVN_Receiving_Time</f>
        <v>0.08333333334</v>
      </c>
      <c r="L238" s="44">
        <f>IF(OnHold_Time="",0,Enduser_Deliverytime-OnHold_Time)</f>
        <v>0</v>
      </c>
    </row>
    <row r="239" ht="15.75" hidden="1" customHeight="1">
      <c r="A239" s="21" t="s">
        <v>761</v>
      </c>
      <c r="B239" s="21" t="s">
        <v>762</v>
      </c>
      <c r="C239" s="21" t="s">
        <v>5231</v>
      </c>
      <c r="D239" s="43">
        <v>44654.50555555556</v>
      </c>
      <c r="E239" s="18">
        <v>44655.51388888889</v>
      </c>
      <c r="F239" s="18">
        <v>44654.58888888889</v>
      </c>
      <c r="G239" s="18">
        <v>44655.635416666664</v>
      </c>
      <c r="H239" s="24">
        <f>Enduser_Deliverytime-HubVN_Pickup_Time</f>
        <v>0.07708333334</v>
      </c>
      <c r="I239" s="24">
        <f>Enduser_Plan_Deliverytime-Plan_HubVN_Pickup_Time</f>
        <v>0.04166666667</v>
      </c>
      <c r="J239" s="24">
        <f>HubVN_Pickup_Time-HubVN_Receiving_Time</f>
        <v>0.1215277778</v>
      </c>
      <c r="K239" s="24">
        <f>Plan_HubVN_Pickup_Time-Plan_HubVN_Receiving_Time</f>
        <v>0.08333333333</v>
      </c>
      <c r="L239" s="44">
        <f>IF(OnHold_Time="",0,Enduser_Deliverytime-OnHold_Time)</f>
        <v>0</v>
      </c>
    </row>
    <row r="240" ht="15.75" hidden="1" customHeight="1">
      <c r="A240" s="9" t="s">
        <v>764</v>
      </c>
      <c r="B240" s="9" t="s">
        <v>765</v>
      </c>
      <c r="C240" s="9" t="s">
        <v>5231</v>
      </c>
      <c r="D240" s="43">
        <v>44652.251388888886</v>
      </c>
      <c r="E240" s="7">
        <v>44652.506944444445</v>
      </c>
      <c r="F240" s="7">
        <v>44652.33472222222</v>
      </c>
      <c r="G240" s="7">
        <v>44652.61111111111</v>
      </c>
      <c r="H240" s="12">
        <f>Enduser_Deliverytime-HubVN_Pickup_Time</f>
        <v>0.2444444444</v>
      </c>
      <c r="I240" s="12">
        <f>Enduser_Plan_Deliverytime-Plan_HubVN_Pickup_Time</f>
        <v>0.04166666666</v>
      </c>
      <c r="J240" s="12">
        <f>HubVN_Pickup_Time-HubVN_Receiving_Time</f>
        <v>0.1041666667</v>
      </c>
      <c r="K240" s="12">
        <f>Plan_HubVN_Pickup_Time-Plan_HubVN_Receiving_Time</f>
        <v>0.08333333334</v>
      </c>
      <c r="L240" s="44">
        <f>IF(OnHold_Time="",0,Enduser_Deliverytime-OnHold_Time)</f>
        <v>0</v>
      </c>
    </row>
    <row r="241" ht="15.75" hidden="1" customHeight="1">
      <c r="A241" s="21" t="s">
        <v>767</v>
      </c>
      <c r="B241" s="21" t="s">
        <v>768</v>
      </c>
      <c r="C241" s="21" t="s">
        <v>5231</v>
      </c>
      <c r="D241" s="43">
        <v>44652.52013888889</v>
      </c>
      <c r="E241" s="18">
        <v>44653.28888888889</v>
      </c>
      <c r="F241" s="18">
        <v>44652.603472222225</v>
      </c>
      <c r="G241" s="18">
        <v>44653.379166666666</v>
      </c>
      <c r="H241" s="24">
        <f>Enduser_Deliverytime-HubVN_Pickup_Time</f>
        <v>0.1013888889</v>
      </c>
      <c r="I241" s="24">
        <f>Enduser_Plan_Deliverytime-Plan_HubVN_Pickup_Time</f>
        <v>0.04166666666</v>
      </c>
      <c r="J241" s="24">
        <f>HubVN_Pickup_Time-HubVN_Receiving_Time</f>
        <v>0.09027777777</v>
      </c>
      <c r="K241" s="24">
        <f>Plan_HubVN_Pickup_Time-Plan_HubVN_Receiving_Time</f>
        <v>0.08333333334</v>
      </c>
      <c r="L241" s="44">
        <f>IF(OnHold_Time="",0,Enduser_Deliverytime-OnHold_Time)</f>
        <v>0</v>
      </c>
    </row>
    <row r="242" ht="15.75" customHeight="1">
      <c r="A242" s="9" t="s">
        <v>770</v>
      </c>
      <c r="B242" s="9" t="s">
        <v>771</v>
      </c>
      <c r="C242" s="9" t="s">
        <v>5230</v>
      </c>
      <c r="D242" s="43">
        <v>44654.52569444444</v>
      </c>
      <c r="E242" s="7">
        <v>44657.25208333333</v>
      </c>
      <c r="F242" s="7">
        <v>44654.60902777778</v>
      </c>
      <c r="G242" s="7">
        <v>44657.35625</v>
      </c>
      <c r="H242" s="12">
        <f>Enduser_Deliverytime-HubVN_Pickup_Time</f>
        <v>0.1201388889</v>
      </c>
      <c r="I242" s="12">
        <f>Enduser_Plan_Deliverytime-Plan_HubVN_Pickup_Time</f>
        <v>0.0625</v>
      </c>
      <c r="J242" s="12">
        <f>HubVN_Pickup_Time-HubVN_Receiving_Time</f>
        <v>0.1041666667</v>
      </c>
      <c r="K242" s="12">
        <f>Plan_HubVN_Pickup_Time-Plan_HubVN_Receiving_Time</f>
        <v>0.08333333334</v>
      </c>
      <c r="L242" s="44">
        <f>IF(OnHold_Time="",0,Enduser_Deliverytime-OnHold_Time)</f>
        <v>2.090277778</v>
      </c>
    </row>
    <row r="243" ht="15.75" customHeight="1">
      <c r="A243" s="21" t="s">
        <v>773</v>
      </c>
      <c r="B243" s="21" t="s">
        <v>774</v>
      </c>
      <c r="C243" s="21" t="s">
        <v>5230</v>
      </c>
      <c r="D243" s="43">
        <v>44652.282638888886</v>
      </c>
      <c r="E243" s="18">
        <v>44652.51736111111</v>
      </c>
      <c r="F243" s="18">
        <v>44652.36597222222</v>
      </c>
      <c r="G243" s="18">
        <v>44652.618055555555</v>
      </c>
      <c r="H243" s="24">
        <f>Enduser_Deliverytime-HubVN_Pickup_Time</f>
        <v>0.2493055556</v>
      </c>
      <c r="I243" s="24">
        <f>Enduser_Plan_Deliverytime-Plan_HubVN_Pickup_Time</f>
        <v>0.0625</v>
      </c>
      <c r="J243" s="24">
        <f>HubVN_Pickup_Time-HubVN_Receiving_Time</f>
        <v>0.1006944444</v>
      </c>
      <c r="K243" s="24">
        <f>Plan_HubVN_Pickup_Time-Plan_HubVN_Receiving_Time</f>
        <v>0.08333333334</v>
      </c>
      <c r="L243" s="44">
        <f>IF(OnHold_Time="",0,Enduser_Deliverytime-OnHold_Time)</f>
        <v>0</v>
      </c>
    </row>
    <row r="244" ht="15.75" customHeight="1">
      <c r="A244" s="9" t="s">
        <v>776</v>
      </c>
      <c r="B244" s="9" t="s">
        <v>777</v>
      </c>
      <c r="C244" s="9" t="s">
        <v>5230</v>
      </c>
      <c r="D244" s="43">
        <v>44653.54027777778</v>
      </c>
      <c r="E244" s="7">
        <v>44654.25833333333</v>
      </c>
      <c r="F244" s="7">
        <v>44653.623611111114</v>
      </c>
      <c r="G244" s="7">
        <v>44654.354166666664</v>
      </c>
      <c r="H244" s="12">
        <f>Enduser_Deliverytime-HubVN_Pickup_Time</f>
        <v>0.1215277778</v>
      </c>
      <c r="I244" s="12">
        <f>Enduser_Plan_Deliverytime-Plan_HubVN_Pickup_Time</f>
        <v>0.0625</v>
      </c>
      <c r="J244" s="12">
        <f>HubVN_Pickup_Time-HubVN_Receiving_Time</f>
        <v>0.09583333333</v>
      </c>
      <c r="K244" s="12">
        <f>Plan_HubVN_Pickup_Time-Plan_HubVN_Receiving_Time</f>
        <v>0.08333333334</v>
      </c>
      <c r="L244" s="44">
        <f>IF(OnHold_Time="",0,Enduser_Deliverytime-OnHold_Time)</f>
        <v>0</v>
      </c>
    </row>
    <row r="245" ht="15.75" customHeight="1">
      <c r="A245" s="21" t="s">
        <v>779</v>
      </c>
      <c r="B245" s="21" t="s">
        <v>780</v>
      </c>
      <c r="C245" s="21" t="s">
        <v>5230</v>
      </c>
      <c r="D245" s="43">
        <v>44654.52847222222</v>
      </c>
      <c r="E245" s="18">
        <v>44655.53611111111</v>
      </c>
      <c r="F245" s="18">
        <v>44654.611805555556</v>
      </c>
      <c r="G245" s="18">
        <v>44655.652083333334</v>
      </c>
      <c r="H245" s="24">
        <f>Enduser_Deliverytime-HubVN_Pickup_Time</f>
        <v>0.07986111111</v>
      </c>
      <c r="I245" s="24">
        <f>Enduser_Plan_Deliverytime-Plan_HubVN_Pickup_Time</f>
        <v>0.0625</v>
      </c>
      <c r="J245" s="24">
        <f>HubVN_Pickup_Time-HubVN_Receiving_Time</f>
        <v>0.1159722222</v>
      </c>
      <c r="K245" s="24">
        <f>Plan_HubVN_Pickup_Time-Plan_HubVN_Receiving_Time</f>
        <v>0.08333333334</v>
      </c>
      <c r="L245" s="44">
        <f>IF(OnHold_Time="",0,Enduser_Deliverytime-OnHold_Time)</f>
        <v>0</v>
      </c>
    </row>
    <row r="246" ht="15.75" customHeight="1">
      <c r="A246" s="9" t="s">
        <v>782</v>
      </c>
      <c r="B246" s="9" t="s">
        <v>783</v>
      </c>
      <c r="C246" s="9" t="s">
        <v>5230</v>
      </c>
      <c r="D246" s="43">
        <v>44654.53333333333</v>
      </c>
      <c r="E246" s="7">
        <v>44655.51111111111</v>
      </c>
      <c r="F246" s="7">
        <v>44654.61666666667</v>
      </c>
      <c r="G246" s="7">
        <v>44655.615277777775</v>
      </c>
      <c r="H246" s="12">
        <f>Enduser_Deliverytime-HubVN_Pickup_Time</f>
        <v>0.1451388889</v>
      </c>
      <c r="I246" s="12">
        <f>Enduser_Plan_Deliverytime-Plan_HubVN_Pickup_Time</f>
        <v>0.0625</v>
      </c>
      <c r="J246" s="12">
        <f>HubVN_Pickup_Time-HubVN_Receiving_Time</f>
        <v>0.1041666667</v>
      </c>
      <c r="K246" s="12">
        <f>Plan_HubVN_Pickup_Time-Plan_HubVN_Receiving_Time</f>
        <v>0.08333333334</v>
      </c>
      <c r="L246" s="44">
        <f>IF(OnHold_Time="",0,Enduser_Deliverytime-OnHold_Time)</f>
        <v>0</v>
      </c>
    </row>
    <row r="247" ht="15.75" customHeight="1">
      <c r="A247" s="21" t="s">
        <v>785</v>
      </c>
      <c r="B247" s="21" t="s">
        <v>756</v>
      </c>
      <c r="C247" s="21" t="s">
        <v>5230</v>
      </c>
      <c r="D247" s="43">
        <v>44653.52361111111</v>
      </c>
      <c r="E247" s="18">
        <v>44654.51111111111</v>
      </c>
      <c r="F247" s="18">
        <v>44653.606944444444</v>
      </c>
      <c r="G247" s="18">
        <v>44654.62152777778</v>
      </c>
      <c r="H247" s="24">
        <f>Enduser_Deliverytime-HubVN_Pickup_Time</f>
        <v>0.1479166667</v>
      </c>
      <c r="I247" s="24">
        <f>Enduser_Plan_Deliverytime-Plan_HubVN_Pickup_Time</f>
        <v>0.125</v>
      </c>
      <c r="J247" s="24">
        <f>HubVN_Pickup_Time-HubVN_Receiving_Time</f>
        <v>0.1104166667</v>
      </c>
      <c r="K247" s="24">
        <f>Plan_HubVN_Pickup_Time-Plan_HubVN_Receiving_Time</f>
        <v>0.08333333334</v>
      </c>
      <c r="L247" s="44">
        <f>IF(OnHold_Time="",0,Enduser_Deliverytime-OnHold_Time)</f>
        <v>0</v>
      </c>
    </row>
    <row r="248" ht="15.75" hidden="1" customHeight="1">
      <c r="A248" s="9" t="s">
        <v>788</v>
      </c>
      <c r="B248" s="9" t="s">
        <v>270</v>
      </c>
      <c r="C248" s="9" t="s">
        <v>5232</v>
      </c>
      <c r="D248" s="43">
        <v>44654.28194444445</v>
      </c>
      <c r="E248" s="7">
        <v>44654.50555555556</v>
      </c>
      <c r="F248" s="7">
        <v>44654.365277777775</v>
      </c>
      <c r="G248" s="7">
        <v>44654.615277777775</v>
      </c>
      <c r="H248" s="12">
        <f>Enduser_Deliverytime-HubVN_Pickup_Time</f>
        <v>0.1451388889</v>
      </c>
      <c r="I248" s="12">
        <f>Enduser_Plan_Deliverytime-Plan_HubVN_Pickup_Time</f>
        <v>0.08333333334</v>
      </c>
      <c r="J248" s="12">
        <f>HubVN_Pickup_Time-HubVN_Receiving_Time</f>
        <v>0.1097222222</v>
      </c>
      <c r="K248" s="12">
        <f>Plan_HubVN_Pickup_Time-Plan_HubVN_Receiving_Time</f>
        <v>0.08333333333</v>
      </c>
      <c r="L248" s="44">
        <f>IF(OnHold_Time="",0,Enduser_Deliverytime-OnHold_Time)</f>
        <v>0</v>
      </c>
    </row>
    <row r="249" ht="15.75" customHeight="1">
      <c r="A249" s="21" t="s">
        <v>790</v>
      </c>
      <c r="B249" s="21" t="s">
        <v>791</v>
      </c>
      <c r="C249" s="21" t="s">
        <v>5230</v>
      </c>
      <c r="D249" s="43">
        <v>44654.2625</v>
      </c>
      <c r="E249" s="18">
        <v>44655.25069444445</v>
      </c>
      <c r="F249" s="18">
        <v>44654.34583333333</v>
      </c>
      <c r="G249" s="18">
        <v>44655.37986111111</v>
      </c>
      <c r="H249" s="24">
        <f>Enduser_Deliverytime-HubVN_Pickup_Time</f>
        <v>0.20625</v>
      </c>
      <c r="I249" s="24">
        <f>Enduser_Plan_Deliverytime-Plan_HubVN_Pickup_Time</f>
        <v>0.0625</v>
      </c>
      <c r="J249" s="24">
        <f>HubVN_Pickup_Time-HubVN_Receiving_Time</f>
        <v>0.1291666667</v>
      </c>
      <c r="K249" s="24">
        <f>Plan_HubVN_Pickup_Time-Plan_HubVN_Receiving_Time</f>
        <v>0.08333333334</v>
      </c>
      <c r="L249" s="44">
        <f>IF(OnHold_Time="",0,Enduser_Deliverytime-OnHold_Time)</f>
        <v>0</v>
      </c>
    </row>
    <row r="250" ht="15.75" customHeight="1">
      <c r="A250" s="9" t="s">
        <v>793</v>
      </c>
      <c r="B250" s="9" t="s">
        <v>794</v>
      </c>
      <c r="C250" s="9" t="s">
        <v>5230</v>
      </c>
      <c r="D250" s="43">
        <v>44654.52291666667</v>
      </c>
      <c r="E250" s="7">
        <v>44655.25763888889</v>
      </c>
      <c r="F250" s="7">
        <v>44654.60625</v>
      </c>
      <c r="G250" s="7">
        <v>44655.38611111111</v>
      </c>
      <c r="H250" s="12">
        <f>Enduser_Deliverytime-HubVN_Pickup_Time</f>
        <v>0.2055555556</v>
      </c>
      <c r="I250" s="12">
        <f>Enduser_Plan_Deliverytime-Plan_HubVN_Pickup_Time</f>
        <v>0.0625</v>
      </c>
      <c r="J250" s="12">
        <f>HubVN_Pickup_Time-HubVN_Receiving_Time</f>
        <v>0.1284722222</v>
      </c>
      <c r="K250" s="12">
        <f>Plan_HubVN_Pickup_Time-Plan_HubVN_Receiving_Time</f>
        <v>0.08333333333</v>
      </c>
      <c r="L250" s="44">
        <f>IF(OnHold_Time="",0,Enduser_Deliverytime-OnHold_Time)</f>
        <v>0</v>
      </c>
    </row>
    <row r="251" ht="15.75" customHeight="1">
      <c r="A251" s="21" t="s">
        <v>796</v>
      </c>
      <c r="B251" s="21" t="s">
        <v>797</v>
      </c>
      <c r="C251" s="21" t="s">
        <v>5230</v>
      </c>
      <c r="D251" s="43">
        <v>44652.25208333333</v>
      </c>
      <c r="E251" s="18">
        <v>44653.25833333333</v>
      </c>
      <c r="F251" s="18">
        <v>44652.33541666667</v>
      </c>
      <c r="G251" s="18">
        <v>44653.373611111114</v>
      </c>
      <c r="H251" s="24">
        <f>Enduser_Deliverytime-HubVN_Pickup_Time</f>
        <v>0.1625</v>
      </c>
      <c r="I251" s="24">
        <f>Enduser_Plan_Deliverytime-Plan_HubVN_Pickup_Time</f>
        <v>0.0625</v>
      </c>
      <c r="J251" s="24">
        <f>HubVN_Pickup_Time-HubVN_Receiving_Time</f>
        <v>0.1152777778</v>
      </c>
      <c r="K251" s="24">
        <f>Plan_HubVN_Pickup_Time-Plan_HubVN_Receiving_Time</f>
        <v>0.08333333334</v>
      </c>
      <c r="L251" s="44">
        <f>IF(OnHold_Time="",0,Enduser_Deliverytime-OnHold_Time)</f>
        <v>0</v>
      </c>
    </row>
    <row r="252" ht="15.75" hidden="1" customHeight="1">
      <c r="A252" s="9" t="s">
        <v>799</v>
      </c>
      <c r="B252" s="9" t="s">
        <v>800</v>
      </c>
      <c r="C252" s="9" t="s">
        <v>5231</v>
      </c>
      <c r="D252" s="43">
        <v>44653.51527777778</v>
      </c>
      <c r="E252" s="7">
        <v>44654.28472222222</v>
      </c>
      <c r="F252" s="7">
        <v>44653.59861111111</v>
      </c>
      <c r="G252" s="7">
        <v>44654.410416666666</v>
      </c>
      <c r="H252" s="12">
        <f>Enduser_Deliverytime-HubVN_Pickup_Time</f>
        <v>0.2076388889</v>
      </c>
      <c r="I252" s="12">
        <f>Enduser_Plan_Deliverytime-Plan_HubVN_Pickup_Time</f>
        <v>0.04166666666</v>
      </c>
      <c r="J252" s="12">
        <f>HubVN_Pickup_Time-HubVN_Receiving_Time</f>
        <v>0.1256944444</v>
      </c>
      <c r="K252" s="12">
        <f>Plan_HubVN_Pickup_Time-Plan_HubVN_Receiving_Time</f>
        <v>0.08333333334</v>
      </c>
      <c r="L252" s="44">
        <f>IF(OnHold_Time="",0,Enduser_Deliverytime-OnHold_Time)</f>
        <v>0</v>
      </c>
    </row>
    <row r="253" ht="15.75" hidden="1" customHeight="1">
      <c r="A253" s="21" t="s">
        <v>802</v>
      </c>
      <c r="B253" s="21" t="s">
        <v>803</v>
      </c>
      <c r="C253" s="21" t="s">
        <v>5231</v>
      </c>
      <c r="D253" s="43">
        <v>44654.509722222225</v>
      </c>
      <c r="E253" s="18">
        <v>44655.26875</v>
      </c>
      <c r="F253" s="18">
        <v>44654.59305555555</v>
      </c>
      <c r="G253" s="18">
        <v>44655.393055555556</v>
      </c>
      <c r="H253" s="24">
        <f>Enduser_Deliverytime-HubVN_Pickup_Time</f>
        <v>0.2034722222</v>
      </c>
      <c r="I253" s="24">
        <f>Enduser_Plan_Deliverytime-Plan_HubVN_Pickup_Time</f>
        <v>0.04166666667</v>
      </c>
      <c r="J253" s="24">
        <f>HubVN_Pickup_Time-HubVN_Receiving_Time</f>
        <v>0.1243055556</v>
      </c>
      <c r="K253" s="24">
        <f>Plan_HubVN_Pickup_Time-Plan_HubVN_Receiving_Time</f>
        <v>0.08333333333</v>
      </c>
      <c r="L253" s="44">
        <f>IF(OnHold_Time="",0,Enduser_Deliverytime-OnHold_Time)</f>
        <v>0</v>
      </c>
    </row>
    <row r="254" ht="15.75" customHeight="1">
      <c r="A254" s="9" t="s">
        <v>805</v>
      </c>
      <c r="B254" s="9" t="s">
        <v>806</v>
      </c>
      <c r="C254" s="9" t="s">
        <v>5230</v>
      </c>
      <c r="D254" s="43">
        <v>44653.509722222225</v>
      </c>
      <c r="E254" s="7">
        <v>44654.52777777778</v>
      </c>
      <c r="F254" s="7">
        <v>44653.59305555555</v>
      </c>
      <c r="G254" s="7">
        <v>44654.65625</v>
      </c>
      <c r="H254" s="12">
        <f>Enduser_Deliverytime-HubVN_Pickup_Time</f>
        <v>0.07708333333</v>
      </c>
      <c r="I254" s="12">
        <f>Enduser_Plan_Deliverytime-Plan_HubVN_Pickup_Time</f>
        <v>0.0625</v>
      </c>
      <c r="J254" s="12">
        <f>HubVN_Pickup_Time-HubVN_Receiving_Time</f>
        <v>0.1284722222</v>
      </c>
      <c r="K254" s="12">
        <f>Plan_HubVN_Pickup_Time-Plan_HubVN_Receiving_Time</f>
        <v>0.08333333333</v>
      </c>
      <c r="L254" s="44">
        <f>IF(OnHold_Time="",0,Enduser_Deliverytime-OnHold_Time)</f>
        <v>0</v>
      </c>
    </row>
    <row r="255" ht="15.75" customHeight="1">
      <c r="A255" s="21" t="s">
        <v>808</v>
      </c>
      <c r="B255" s="21" t="s">
        <v>809</v>
      </c>
      <c r="C255" s="21" t="s">
        <v>5230</v>
      </c>
      <c r="D255" s="43">
        <v>44651.51597222222</v>
      </c>
      <c r="E255" s="18">
        <v>44652.52916666667</v>
      </c>
      <c r="F255" s="18">
        <v>44651.59930555556</v>
      </c>
      <c r="G255" s="18">
        <v>44652.56736111111</v>
      </c>
      <c r="H255" s="24">
        <f>Enduser_Deliverytime-HubVN_Pickup_Time</f>
        <v>0.1611111111</v>
      </c>
      <c r="I255" s="24">
        <f>Enduser_Plan_Deliverytime-Plan_HubVN_Pickup_Time</f>
        <v>0.04166666666</v>
      </c>
      <c r="J255" s="24">
        <f>HubVN_Pickup_Time-HubVN_Receiving_Time</f>
        <v>0.03819444445</v>
      </c>
      <c r="K255" s="24">
        <f>Plan_HubVN_Pickup_Time-Plan_HubVN_Receiving_Time</f>
        <v>0.08333333334</v>
      </c>
      <c r="L255" s="44">
        <f>IF(OnHold_Time="",0,Enduser_Deliverytime-OnHold_Time)</f>
        <v>0</v>
      </c>
    </row>
    <row r="256" ht="15.75" hidden="1" customHeight="1">
      <c r="A256" s="9" t="s">
        <v>811</v>
      </c>
      <c r="B256" s="9" t="s">
        <v>812</v>
      </c>
      <c r="C256" s="9" t="s">
        <v>5232</v>
      </c>
      <c r="D256" s="43">
        <v>44654.274305555555</v>
      </c>
      <c r="E256" s="7">
        <v>44654.52777777778</v>
      </c>
      <c r="F256" s="7">
        <v>44654.35763888889</v>
      </c>
      <c r="G256" s="7">
        <v>44654.65625</v>
      </c>
      <c r="H256" s="12">
        <f>Enduser_Deliverytime-HubVN_Pickup_Time</f>
        <v>0.07986111111</v>
      </c>
      <c r="I256" s="12">
        <f>Enduser_Plan_Deliverytime-Plan_HubVN_Pickup_Time</f>
        <v>0.08333333333</v>
      </c>
      <c r="J256" s="12">
        <f>HubVN_Pickup_Time-HubVN_Receiving_Time</f>
        <v>0.1284722222</v>
      </c>
      <c r="K256" s="12">
        <f>Plan_HubVN_Pickup_Time-Plan_HubVN_Receiving_Time</f>
        <v>0.08333333334</v>
      </c>
      <c r="L256" s="44">
        <f>IF(OnHold_Time="",0,Enduser_Deliverytime-OnHold_Time)</f>
        <v>0</v>
      </c>
    </row>
    <row r="257" ht="15.75" customHeight="1">
      <c r="A257" s="21" t="s">
        <v>814</v>
      </c>
      <c r="B257" s="21" t="s">
        <v>815</v>
      </c>
      <c r="C257" s="21" t="s">
        <v>5230</v>
      </c>
      <c r="D257" s="43">
        <v>44653.28472222222</v>
      </c>
      <c r="E257" s="18">
        <v>44653.52638888889</v>
      </c>
      <c r="F257" s="18">
        <v>44653.368055555555</v>
      </c>
      <c r="G257" s="18">
        <v>44653.63958333333</v>
      </c>
      <c r="H257" s="24">
        <f>Enduser_Deliverytime-HubVN_Pickup_Time</f>
        <v>0.08055555556</v>
      </c>
      <c r="I257" s="24">
        <f>Enduser_Plan_Deliverytime-Plan_HubVN_Pickup_Time</f>
        <v>0.0625</v>
      </c>
      <c r="J257" s="24">
        <f>HubVN_Pickup_Time-HubVN_Receiving_Time</f>
        <v>0.1131944444</v>
      </c>
      <c r="K257" s="24">
        <f>Plan_HubVN_Pickup_Time-Plan_HubVN_Receiving_Time</f>
        <v>0.08333333334</v>
      </c>
      <c r="L257" s="44">
        <f>IF(OnHold_Time="",0,Enduser_Deliverytime-OnHold_Time)</f>
        <v>0</v>
      </c>
    </row>
    <row r="258" ht="15.75" hidden="1" customHeight="1">
      <c r="A258" s="9" t="s">
        <v>817</v>
      </c>
      <c r="B258" s="9" t="s">
        <v>818</v>
      </c>
      <c r="C258" s="9" t="s">
        <v>5232</v>
      </c>
      <c r="D258" s="43">
        <v>44653.50763888889</v>
      </c>
      <c r="E258" s="7">
        <v>44654.52013888889</v>
      </c>
      <c r="F258" s="7">
        <v>44653.59097222222</v>
      </c>
      <c r="G258" s="7">
        <v>44654.64722222222</v>
      </c>
      <c r="H258" s="12">
        <f>Enduser_Deliverytime-HubVN_Pickup_Time</f>
        <v>0.08125</v>
      </c>
      <c r="I258" s="12">
        <f>Enduser_Plan_Deliverytime-Plan_HubVN_Pickup_Time</f>
        <v>0.08333333334</v>
      </c>
      <c r="J258" s="12">
        <f>HubVN_Pickup_Time-HubVN_Receiving_Time</f>
        <v>0.1270833333</v>
      </c>
      <c r="K258" s="12">
        <f>Plan_HubVN_Pickup_Time-Plan_HubVN_Receiving_Time</f>
        <v>0.08333333333</v>
      </c>
      <c r="L258" s="44">
        <f>IF(OnHold_Time="",0,Enduser_Deliverytime-OnHold_Time)</f>
        <v>0</v>
      </c>
    </row>
    <row r="259" ht="15.75" hidden="1" customHeight="1">
      <c r="A259" s="21" t="s">
        <v>820</v>
      </c>
      <c r="B259" s="21" t="s">
        <v>821</v>
      </c>
      <c r="C259" s="21" t="s">
        <v>5231</v>
      </c>
      <c r="D259" s="43">
        <v>44652.25625</v>
      </c>
      <c r="E259" s="18">
        <v>44653.28472222222</v>
      </c>
      <c r="F259" s="18">
        <v>44652.339583333334</v>
      </c>
      <c r="G259" s="18">
        <v>44653.379166666666</v>
      </c>
      <c r="H259" s="24">
        <f>Enduser_Deliverytime-HubVN_Pickup_Time</f>
        <v>0.2027777778</v>
      </c>
      <c r="I259" s="24">
        <f>Enduser_Plan_Deliverytime-Plan_HubVN_Pickup_Time</f>
        <v>0.04166666666</v>
      </c>
      <c r="J259" s="24">
        <f>HubVN_Pickup_Time-HubVN_Receiving_Time</f>
        <v>0.09444444445</v>
      </c>
      <c r="K259" s="24">
        <f>Plan_HubVN_Pickup_Time-Plan_HubVN_Receiving_Time</f>
        <v>0.08333333334</v>
      </c>
      <c r="L259" s="44">
        <f>IF(OnHold_Time="",0,Enduser_Deliverytime-OnHold_Time)</f>
        <v>0</v>
      </c>
    </row>
    <row r="260" ht="15.75" customHeight="1">
      <c r="A260" s="9" t="s">
        <v>823</v>
      </c>
      <c r="B260" s="9" t="s">
        <v>824</v>
      </c>
      <c r="C260" s="9" t="s">
        <v>5230</v>
      </c>
      <c r="D260" s="43">
        <v>44654.501388888886</v>
      </c>
      <c r="E260" s="7">
        <v>44655.26388888889</v>
      </c>
      <c r="F260" s="7">
        <v>44654.58472222222</v>
      </c>
      <c r="G260" s="7">
        <v>44655.3875</v>
      </c>
      <c r="H260" s="12">
        <f>Enduser_Deliverytime-HubVN_Pickup_Time</f>
        <v>0.2055555556</v>
      </c>
      <c r="I260" s="12">
        <f>Enduser_Plan_Deliverytime-Plan_HubVN_Pickup_Time</f>
        <v>0.0625</v>
      </c>
      <c r="J260" s="12">
        <f>HubVN_Pickup_Time-HubVN_Receiving_Time</f>
        <v>0.1236111111</v>
      </c>
      <c r="K260" s="12">
        <f>Plan_HubVN_Pickup_Time-Plan_HubVN_Receiving_Time</f>
        <v>0.08333333334</v>
      </c>
      <c r="L260" s="44">
        <f>IF(OnHold_Time="",0,Enduser_Deliverytime-OnHold_Time)</f>
        <v>0</v>
      </c>
    </row>
    <row r="261" ht="15.75" customHeight="1">
      <c r="A261" s="21" t="s">
        <v>826</v>
      </c>
      <c r="B261" s="21" t="s">
        <v>827</v>
      </c>
      <c r="C261" s="21" t="s">
        <v>5230</v>
      </c>
      <c r="D261" s="43">
        <v>44655.26388888889</v>
      </c>
      <c r="E261" s="18">
        <v>44655.504166666666</v>
      </c>
      <c r="F261" s="18">
        <v>44655.34722222222</v>
      </c>
      <c r="G261" s="18">
        <v>44655.60833333333</v>
      </c>
      <c r="H261" s="24">
        <f>Enduser_Deliverytime-HubVN_Pickup_Time</f>
        <v>0.1444444444</v>
      </c>
      <c r="I261" s="24">
        <f>Enduser_Plan_Deliverytime-Plan_HubVN_Pickup_Time</f>
        <v>0.0625</v>
      </c>
      <c r="J261" s="24">
        <f>HubVN_Pickup_Time-HubVN_Receiving_Time</f>
        <v>0.1041666667</v>
      </c>
      <c r="K261" s="24">
        <f>Plan_HubVN_Pickup_Time-Plan_HubVN_Receiving_Time</f>
        <v>0.08333333333</v>
      </c>
      <c r="L261" s="44">
        <f>IF(OnHold_Time="",0,Enduser_Deliverytime-OnHold_Time)</f>
        <v>0</v>
      </c>
    </row>
    <row r="262" ht="15.75" customHeight="1">
      <c r="A262" s="9" t="s">
        <v>829</v>
      </c>
      <c r="B262" s="9" t="s">
        <v>830</v>
      </c>
      <c r="C262" s="9" t="s">
        <v>5230</v>
      </c>
      <c r="D262" s="43">
        <v>44653.28194444445</v>
      </c>
      <c r="E262" s="7">
        <v>44654.285416666666</v>
      </c>
      <c r="F262" s="7">
        <v>44653.365277777775</v>
      </c>
      <c r="G262" s="7">
        <v>44654.39166666667</v>
      </c>
      <c r="H262" s="12">
        <f>Enduser_Deliverytime-HubVN_Pickup_Time</f>
        <v>0.1006944444</v>
      </c>
      <c r="I262" s="12">
        <f>Enduser_Plan_Deliverytime-Plan_HubVN_Pickup_Time</f>
        <v>0.0625</v>
      </c>
      <c r="J262" s="12">
        <f>HubVN_Pickup_Time-HubVN_Receiving_Time</f>
        <v>0.10625</v>
      </c>
      <c r="K262" s="12">
        <f>Plan_HubVN_Pickup_Time-Plan_HubVN_Receiving_Time</f>
        <v>0.08333333333</v>
      </c>
      <c r="L262" s="44">
        <f>IF(OnHold_Time="",0,Enduser_Deliverytime-OnHold_Time)</f>
        <v>0</v>
      </c>
    </row>
    <row r="263" ht="15.75" customHeight="1">
      <c r="A263" s="21" t="s">
        <v>832</v>
      </c>
      <c r="B263" s="21" t="s">
        <v>833</v>
      </c>
      <c r="C263" s="21" t="s">
        <v>5230</v>
      </c>
      <c r="D263" s="43">
        <v>44653.509722222225</v>
      </c>
      <c r="E263" s="18">
        <v>44654.28958333333</v>
      </c>
      <c r="F263" s="18">
        <v>44653.59305555555</v>
      </c>
      <c r="G263" s="18">
        <v>44654.396527777775</v>
      </c>
      <c r="H263" s="24">
        <f>Enduser_Deliverytime-HubVN_Pickup_Time</f>
        <v>0.09861111111</v>
      </c>
      <c r="I263" s="24">
        <f>Enduser_Plan_Deliverytime-Plan_HubVN_Pickup_Time</f>
        <v>0.0625</v>
      </c>
      <c r="J263" s="24">
        <f>HubVN_Pickup_Time-HubVN_Receiving_Time</f>
        <v>0.1069444444</v>
      </c>
      <c r="K263" s="24">
        <f>Plan_HubVN_Pickup_Time-Plan_HubVN_Receiving_Time</f>
        <v>0.08333333333</v>
      </c>
      <c r="L263" s="44">
        <f>IF(OnHold_Time="",0,Enduser_Deliverytime-OnHold_Time)</f>
        <v>0</v>
      </c>
    </row>
    <row r="264" ht="15.75" customHeight="1">
      <c r="A264" s="9" t="s">
        <v>835</v>
      </c>
      <c r="B264" s="9" t="s">
        <v>836</v>
      </c>
      <c r="C264" s="9" t="s">
        <v>5230</v>
      </c>
      <c r="D264" s="43">
        <v>44654.53958333333</v>
      </c>
      <c r="E264" s="7">
        <v>44655.25555555556</v>
      </c>
      <c r="F264" s="7">
        <v>44654.62291666667</v>
      </c>
      <c r="G264" s="7">
        <v>44655.38611111111</v>
      </c>
      <c r="H264" s="12">
        <f>Enduser_Deliverytime-HubVN_Pickup_Time</f>
        <v>0.20625</v>
      </c>
      <c r="I264" s="12">
        <f>Enduser_Plan_Deliverytime-Plan_HubVN_Pickup_Time</f>
        <v>0.0625</v>
      </c>
      <c r="J264" s="12">
        <f>HubVN_Pickup_Time-HubVN_Receiving_Time</f>
        <v>0.1305555556</v>
      </c>
      <c r="K264" s="12">
        <f>Plan_HubVN_Pickup_Time-Plan_HubVN_Receiving_Time</f>
        <v>0.08333333334</v>
      </c>
      <c r="L264" s="44">
        <f>IF(OnHold_Time="",0,Enduser_Deliverytime-OnHold_Time)</f>
        <v>0</v>
      </c>
    </row>
    <row r="265" ht="15.75" customHeight="1">
      <c r="A265" s="21" t="s">
        <v>838</v>
      </c>
      <c r="B265" s="21" t="s">
        <v>839</v>
      </c>
      <c r="C265" s="21" t="s">
        <v>5230</v>
      </c>
      <c r="D265" s="43">
        <v>44653.28333333333</v>
      </c>
      <c r="E265" s="18">
        <v>44654.26388888889</v>
      </c>
      <c r="F265" s="18">
        <v>44653.36666666667</v>
      </c>
      <c r="G265" s="18">
        <v>44654.35972222222</v>
      </c>
      <c r="H265" s="24">
        <f>Enduser_Deliverytime-HubVN_Pickup_Time</f>
        <v>0.11875</v>
      </c>
      <c r="I265" s="24">
        <f>Enduser_Plan_Deliverytime-Plan_HubVN_Pickup_Time</f>
        <v>0.0625</v>
      </c>
      <c r="J265" s="24">
        <f>HubVN_Pickup_Time-HubVN_Receiving_Time</f>
        <v>0.09583333333</v>
      </c>
      <c r="K265" s="24">
        <f>Plan_HubVN_Pickup_Time-Plan_HubVN_Receiving_Time</f>
        <v>0.08333333334</v>
      </c>
      <c r="L265" s="44">
        <f>IF(OnHold_Time="",0,Enduser_Deliverytime-OnHold_Time)</f>
        <v>0</v>
      </c>
    </row>
    <row r="266" ht="15.75" customHeight="1">
      <c r="A266" s="9" t="s">
        <v>841</v>
      </c>
      <c r="B266" s="9" t="s">
        <v>842</v>
      </c>
      <c r="C266" s="9" t="s">
        <v>5230</v>
      </c>
      <c r="D266" s="43">
        <v>44652.27916666667</v>
      </c>
      <c r="E266" s="7">
        <v>44652.52361111111</v>
      </c>
      <c r="F266" s="7">
        <v>44652.3625</v>
      </c>
      <c r="G266" s="7">
        <v>44652.64097222222</v>
      </c>
      <c r="H266" s="12">
        <f>Enduser_Deliverytime-HubVN_Pickup_Time</f>
        <v>0.07847222222</v>
      </c>
      <c r="I266" s="12">
        <f>Enduser_Plan_Deliverytime-Plan_HubVN_Pickup_Time</f>
        <v>0.0625</v>
      </c>
      <c r="J266" s="12">
        <f>HubVN_Pickup_Time-HubVN_Receiving_Time</f>
        <v>0.1173611111</v>
      </c>
      <c r="K266" s="12">
        <f>Plan_HubVN_Pickup_Time-Plan_HubVN_Receiving_Time</f>
        <v>0.08333333334</v>
      </c>
      <c r="L266" s="44">
        <f>IF(OnHold_Time="",0,Enduser_Deliverytime-OnHold_Time)</f>
        <v>0</v>
      </c>
    </row>
    <row r="267" ht="15.75" customHeight="1">
      <c r="A267" s="21" t="s">
        <v>844</v>
      </c>
      <c r="B267" s="21" t="s">
        <v>559</v>
      </c>
      <c r="C267" s="21" t="s">
        <v>5230</v>
      </c>
      <c r="D267" s="43">
        <v>44653.27291666667</v>
      </c>
      <c r="E267" s="18">
        <v>44653.53958333333</v>
      </c>
      <c r="F267" s="18">
        <v>44653.35625</v>
      </c>
      <c r="G267" s="18">
        <v>44653.65069444444</v>
      </c>
      <c r="H267" s="24">
        <f>Enduser_Deliverytime-HubVN_Pickup_Time</f>
        <v>0.08055555556</v>
      </c>
      <c r="I267" s="24">
        <f>Enduser_Plan_Deliverytime-Plan_HubVN_Pickup_Time</f>
        <v>0.0625</v>
      </c>
      <c r="J267" s="24">
        <f>HubVN_Pickup_Time-HubVN_Receiving_Time</f>
        <v>0.1111111111</v>
      </c>
      <c r="K267" s="24">
        <f>Plan_HubVN_Pickup_Time-Plan_HubVN_Receiving_Time</f>
        <v>0.08333333333</v>
      </c>
      <c r="L267" s="44">
        <f>IF(OnHold_Time="",0,Enduser_Deliverytime-OnHold_Time)</f>
        <v>0</v>
      </c>
    </row>
    <row r="268" ht="15.75" customHeight="1">
      <c r="A268" s="9" t="s">
        <v>846</v>
      </c>
      <c r="B268" s="9" t="s">
        <v>847</v>
      </c>
      <c r="C268" s="9" t="s">
        <v>5230</v>
      </c>
      <c r="D268" s="43">
        <v>44653.274305555555</v>
      </c>
      <c r="E268" s="7">
        <v>44653.53402777778</v>
      </c>
      <c r="F268" s="7">
        <v>44653.35763888889</v>
      </c>
      <c r="G268" s="7">
        <v>44653.64513888889</v>
      </c>
      <c r="H268" s="12">
        <f>Enduser_Deliverytime-HubVN_Pickup_Time</f>
        <v>0.07916666667</v>
      </c>
      <c r="I268" s="12">
        <f>Enduser_Plan_Deliverytime-Plan_HubVN_Pickup_Time</f>
        <v>0.0625</v>
      </c>
      <c r="J268" s="12">
        <f>HubVN_Pickup_Time-HubVN_Receiving_Time</f>
        <v>0.1111111111</v>
      </c>
      <c r="K268" s="12">
        <f>Plan_HubVN_Pickup_Time-Plan_HubVN_Receiving_Time</f>
        <v>0.08333333334</v>
      </c>
      <c r="L268" s="44">
        <f>IF(OnHold_Time="",0,Enduser_Deliverytime-OnHold_Time)</f>
        <v>0</v>
      </c>
    </row>
    <row r="269" ht="15.75" customHeight="1">
      <c r="A269" s="21" t="s">
        <v>849</v>
      </c>
      <c r="B269" s="21" t="s">
        <v>850</v>
      </c>
      <c r="C269" s="21" t="s">
        <v>5230</v>
      </c>
      <c r="D269" s="43">
        <v>44654.540972222225</v>
      </c>
      <c r="E269" s="18">
        <v>44655.52013888889</v>
      </c>
      <c r="F269" s="18">
        <v>44654.62430555555</v>
      </c>
      <c r="G269" s="18">
        <v>44655.62569444445</v>
      </c>
      <c r="H269" s="24">
        <f>Enduser_Deliverytime-HubVN_Pickup_Time</f>
        <v>0.1673611111</v>
      </c>
      <c r="I269" s="24">
        <f>Enduser_Plan_Deliverytime-Plan_HubVN_Pickup_Time</f>
        <v>0.0625</v>
      </c>
      <c r="J269" s="24">
        <f>HubVN_Pickup_Time-HubVN_Receiving_Time</f>
        <v>0.1055555556</v>
      </c>
      <c r="K269" s="24">
        <f>Plan_HubVN_Pickup_Time-Plan_HubVN_Receiving_Time</f>
        <v>0.08333333333</v>
      </c>
      <c r="L269" s="44">
        <f>IF(OnHold_Time="",0,Enduser_Deliverytime-OnHold_Time)</f>
        <v>0</v>
      </c>
    </row>
    <row r="270" ht="15.75" customHeight="1">
      <c r="A270" s="9" t="s">
        <v>852</v>
      </c>
      <c r="B270" s="9" t="s">
        <v>853</v>
      </c>
      <c r="C270" s="9" t="s">
        <v>5230</v>
      </c>
      <c r="D270" s="43">
        <v>44652.521527777775</v>
      </c>
      <c r="E270" s="7">
        <v>44653.51388888889</v>
      </c>
      <c r="F270" s="7">
        <v>44652.60486111111</v>
      </c>
      <c r="G270" s="7">
        <v>44653.61041666667</v>
      </c>
      <c r="H270" s="12">
        <f>Enduser_Deliverytime-HubVN_Pickup_Time</f>
        <v>0.1430555555</v>
      </c>
      <c r="I270" s="12">
        <f>Enduser_Plan_Deliverytime-Plan_HubVN_Pickup_Time</f>
        <v>0.0625</v>
      </c>
      <c r="J270" s="12">
        <f>HubVN_Pickup_Time-HubVN_Receiving_Time</f>
        <v>0.09652777778</v>
      </c>
      <c r="K270" s="12">
        <f>Plan_HubVN_Pickup_Time-Plan_HubVN_Receiving_Time</f>
        <v>0.08333333334</v>
      </c>
      <c r="L270" s="44">
        <f>IF(OnHold_Time="",0,Enduser_Deliverytime-OnHold_Time)</f>
        <v>0</v>
      </c>
    </row>
    <row r="271" ht="15.75" hidden="1" customHeight="1">
      <c r="A271" s="21" t="s">
        <v>855</v>
      </c>
      <c r="B271" s="21" t="s">
        <v>856</v>
      </c>
      <c r="C271" s="21" t="s">
        <v>5232</v>
      </c>
      <c r="D271" s="43">
        <v>44653.538194444445</v>
      </c>
      <c r="E271" s="18">
        <v>44653.51388888889</v>
      </c>
      <c r="F271" s="18">
        <v>44653.62152777778</v>
      </c>
      <c r="G271" s="18">
        <v>44653.61111111111</v>
      </c>
      <c r="H271" s="24">
        <f>Enduser_Deliverytime-HubVN_Pickup_Time</f>
        <v>0.2458333333</v>
      </c>
      <c r="I271" s="24">
        <f>Enduser_Plan_Deliverytime-Plan_HubVN_Pickup_Time</f>
        <v>0.08333333333</v>
      </c>
      <c r="J271" s="24">
        <f>HubVN_Pickup_Time-HubVN_Receiving_Time</f>
        <v>0.09722222222</v>
      </c>
      <c r="K271" s="24">
        <f>Plan_HubVN_Pickup_Time-Plan_HubVN_Receiving_Time</f>
        <v>0.08333333334</v>
      </c>
      <c r="L271" s="44">
        <f>IF(OnHold_Time="",0,Enduser_Deliverytime-OnHold_Time)</f>
        <v>0</v>
      </c>
    </row>
    <row r="272" ht="15.75" hidden="1" customHeight="1">
      <c r="A272" s="9" t="s">
        <v>858</v>
      </c>
      <c r="B272" s="9" t="s">
        <v>859</v>
      </c>
      <c r="C272" s="9" t="s">
        <v>5232</v>
      </c>
      <c r="D272" s="43">
        <v>44654.50277777778</v>
      </c>
      <c r="E272" s="7">
        <v>44655.50625</v>
      </c>
      <c r="F272" s="7">
        <v>44654.58611111111</v>
      </c>
      <c r="G272" s="7">
        <v>44655.615277777775</v>
      </c>
      <c r="H272" s="12">
        <f>Enduser_Deliverytime-HubVN_Pickup_Time</f>
        <v>0.1444444444</v>
      </c>
      <c r="I272" s="12">
        <f>Enduser_Plan_Deliverytime-Plan_HubVN_Pickup_Time</f>
        <v>0.08333333334</v>
      </c>
      <c r="J272" s="12">
        <f>HubVN_Pickup_Time-HubVN_Receiving_Time</f>
        <v>0.1090277778</v>
      </c>
      <c r="K272" s="12">
        <f>Plan_HubVN_Pickup_Time-Plan_HubVN_Receiving_Time</f>
        <v>0.08333333333</v>
      </c>
      <c r="L272" s="44">
        <f>IF(OnHold_Time="",0,Enduser_Deliverytime-OnHold_Time)</f>
        <v>0</v>
      </c>
    </row>
    <row r="273" ht="15.75" hidden="1" customHeight="1">
      <c r="A273" s="21" t="s">
        <v>861</v>
      </c>
      <c r="B273" s="21" t="s">
        <v>862</v>
      </c>
      <c r="C273" s="21" t="s">
        <v>5231</v>
      </c>
      <c r="D273" s="43">
        <v>44654.25763888889</v>
      </c>
      <c r="E273" s="18">
        <v>44655.2625</v>
      </c>
      <c r="F273" s="18">
        <v>44654.34097222222</v>
      </c>
      <c r="G273" s="18">
        <v>44655.36736111111</v>
      </c>
      <c r="H273" s="24">
        <f>Enduser_Deliverytime-HubVN_Pickup_Time</f>
        <v>0.07777777778</v>
      </c>
      <c r="I273" s="24">
        <f>Enduser_Plan_Deliverytime-Plan_HubVN_Pickup_Time</f>
        <v>0.04166666667</v>
      </c>
      <c r="J273" s="24">
        <f>HubVN_Pickup_Time-HubVN_Receiving_Time</f>
        <v>0.1048611111</v>
      </c>
      <c r="K273" s="24">
        <f>Plan_HubVN_Pickup_Time-Plan_HubVN_Receiving_Time</f>
        <v>0.08333333333</v>
      </c>
      <c r="L273" s="44">
        <f>IF(OnHold_Time="",0,Enduser_Deliverytime-OnHold_Time)</f>
        <v>0</v>
      </c>
    </row>
    <row r="274" ht="15.75" customHeight="1">
      <c r="A274" s="9" t="s">
        <v>864</v>
      </c>
      <c r="B274" s="9" t="s">
        <v>865</v>
      </c>
      <c r="C274" s="9" t="s">
        <v>5230</v>
      </c>
      <c r="D274" s="43">
        <v>44652.27013888889</v>
      </c>
      <c r="E274" s="7">
        <v>44652.53125</v>
      </c>
      <c r="F274" s="7">
        <v>44652.353472222225</v>
      </c>
      <c r="G274" s="7">
        <v>44652.57638888889</v>
      </c>
      <c r="H274" s="12">
        <f>Enduser_Deliverytime-HubVN_Pickup_Time</f>
        <v>0.08888888889</v>
      </c>
      <c r="I274" s="12">
        <f>Enduser_Plan_Deliverytime-Plan_HubVN_Pickup_Time</f>
        <v>0.04166666666</v>
      </c>
      <c r="J274" s="12">
        <f>HubVN_Pickup_Time-HubVN_Receiving_Time</f>
        <v>0.04513888889</v>
      </c>
      <c r="K274" s="12">
        <f>Plan_HubVN_Pickup_Time-Plan_HubVN_Receiving_Time</f>
        <v>0.08333333334</v>
      </c>
      <c r="L274" s="44">
        <f>IF(OnHold_Time="",0,Enduser_Deliverytime-OnHold_Time)</f>
        <v>0</v>
      </c>
    </row>
    <row r="275" ht="15.75" customHeight="1">
      <c r="A275" s="21" t="s">
        <v>867</v>
      </c>
      <c r="B275" s="21" t="s">
        <v>868</v>
      </c>
      <c r="C275" s="21" t="s">
        <v>5230</v>
      </c>
      <c r="D275" s="43">
        <v>44652.26666666667</v>
      </c>
      <c r="E275" s="18">
        <v>44653.27847222222</v>
      </c>
      <c r="F275" s="18">
        <v>44652.35</v>
      </c>
      <c r="G275" s="18">
        <v>44653.368055555555</v>
      </c>
      <c r="H275" s="24">
        <f>Enduser_Deliverytime-HubVN_Pickup_Time</f>
        <v>0.11875</v>
      </c>
      <c r="I275" s="24">
        <f>Enduser_Plan_Deliverytime-Plan_HubVN_Pickup_Time</f>
        <v>0.0625</v>
      </c>
      <c r="J275" s="24">
        <f>HubVN_Pickup_Time-HubVN_Receiving_Time</f>
        <v>0.08958333333</v>
      </c>
      <c r="K275" s="24">
        <f>Plan_HubVN_Pickup_Time-Plan_HubVN_Receiving_Time</f>
        <v>0.08333333333</v>
      </c>
      <c r="L275" s="44">
        <f>IF(OnHold_Time="",0,Enduser_Deliverytime-OnHold_Time)</f>
        <v>0</v>
      </c>
    </row>
    <row r="276" ht="15.75" hidden="1" customHeight="1">
      <c r="A276" s="9" t="s">
        <v>870</v>
      </c>
      <c r="B276" s="9" t="s">
        <v>871</v>
      </c>
      <c r="C276" s="9" t="s">
        <v>5232</v>
      </c>
      <c r="D276" s="43">
        <v>44653.521527777775</v>
      </c>
      <c r="E276" s="7">
        <v>44654.26875</v>
      </c>
      <c r="F276" s="7">
        <v>44653.60486111111</v>
      </c>
      <c r="G276" s="7">
        <v>44654.38680555556</v>
      </c>
      <c r="H276" s="12">
        <f>Enduser_Deliverytime-HubVN_Pickup_Time</f>
        <v>0.2048611111</v>
      </c>
      <c r="I276" s="12">
        <f>Enduser_Plan_Deliverytime-Plan_HubVN_Pickup_Time</f>
        <v>0.08333333334</v>
      </c>
      <c r="J276" s="12">
        <f>HubVN_Pickup_Time-HubVN_Receiving_Time</f>
        <v>0.1180555556</v>
      </c>
      <c r="K276" s="12">
        <f>Plan_HubVN_Pickup_Time-Plan_HubVN_Receiving_Time</f>
        <v>0.08333333334</v>
      </c>
      <c r="L276" s="44">
        <f>IF(OnHold_Time="",0,Enduser_Deliverytime-OnHold_Time)</f>
        <v>0</v>
      </c>
    </row>
    <row r="277" ht="15.75" customHeight="1">
      <c r="A277" s="21" t="s">
        <v>873</v>
      </c>
      <c r="B277" s="21" t="s">
        <v>874</v>
      </c>
      <c r="C277" s="21" t="s">
        <v>5230</v>
      </c>
      <c r="D277" s="43">
        <v>44653.251388888886</v>
      </c>
      <c r="E277" s="18">
        <v>44653.53680555556</v>
      </c>
      <c r="F277" s="18">
        <v>44653.33472222222</v>
      </c>
      <c r="G277" s="18">
        <v>44653.649305555555</v>
      </c>
      <c r="H277" s="24">
        <f>Enduser_Deliverytime-HubVN_Pickup_Time</f>
        <v>0.08194444444</v>
      </c>
      <c r="I277" s="24">
        <f>Enduser_Plan_Deliverytime-Plan_HubVN_Pickup_Time</f>
        <v>0.04166666666</v>
      </c>
      <c r="J277" s="24">
        <f>HubVN_Pickup_Time-HubVN_Receiving_Time</f>
        <v>0.1125</v>
      </c>
      <c r="K277" s="24">
        <f>Plan_HubVN_Pickup_Time-Plan_HubVN_Receiving_Time</f>
        <v>0.08333333334</v>
      </c>
      <c r="L277" s="44">
        <f>IF(OnHold_Time="",0,Enduser_Deliverytime-OnHold_Time)</f>
        <v>0</v>
      </c>
    </row>
    <row r="278" ht="15.75" hidden="1" customHeight="1">
      <c r="A278" s="9" t="s">
        <v>876</v>
      </c>
      <c r="B278" s="9" t="s">
        <v>877</v>
      </c>
      <c r="C278" s="9" t="s">
        <v>5231</v>
      </c>
      <c r="D278" s="43">
        <v>44652.25347222222</v>
      </c>
      <c r="E278" s="7">
        <v>44653.28680555556</v>
      </c>
      <c r="F278" s="7">
        <v>44652.336805555555</v>
      </c>
      <c r="G278" s="7">
        <v>44653.37013888889</v>
      </c>
      <c r="H278" s="12">
        <f>Enduser_Deliverytime-HubVN_Pickup_Time</f>
        <v>0.1659722222</v>
      </c>
      <c r="I278" s="12">
        <f>Enduser_Plan_Deliverytime-Plan_HubVN_Pickup_Time</f>
        <v>0.04166666666</v>
      </c>
      <c r="J278" s="12">
        <f>HubVN_Pickup_Time-HubVN_Receiving_Time</f>
        <v>0.08333333333</v>
      </c>
      <c r="K278" s="12">
        <f>Plan_HubVN_Pickup_Time-Plan_HubVN_Receiving_Time</f>
        <v>0.08333333334</v>
      </c>
      <c r="L278" s="44">
        <f>IF(OnHold_Time="",0,Enduser_Deliverytime-OnHold_Time)</f>
        <v>0</v>
      </c>
    </row>
    <row r="279" ht="15.75" hidden="1" customHeight="1">
      <c r="A279" s="21" t="s">
        <v>879</v>
      </c>
      <c r="B279" s="21" t="s">
        <v>880</v>
      </c>
      <c r="C279" s="21" t="s">
        <v>5231</v>
      </c>
      <c r="D279" s="43">
        <v>44652.25763888889</v>
      </c>
      <c r="E279" s="18">
        <v>44653.28194444445</v>
      </c>
      <c r="F279" s="18">
        <v>44652.34097222222</v>
      </c>
      <c r="G279" s="18">
        <v>44653.379166666666</v>
      </c>
      <c r="H279" s="24">
        <f>Enduser_Deliverytime-HubVN_Pickup_Time</f>
        <v>0.20625</v>
      </c>
      <c r="I279" s="24">
        <f>Enduser_Plan_Deliverytime-Plan_HubVN_Pickup_Time</f>
        <v>0.04166666667</v>
      </c>
      <c r="J279" s="24">
        <f>HubVN_Pickup_Time-HubVN_Receiving_Time</f>
        <v>0.09722222222</v>
      </c>
      <c r="K279" s="24">
        <f>Plan_HubVN_Pickup_Time-Plan_HubVN_Receiving_Time</f>
        <v>0.08333333333</v>
      </c>
      <c r="L279" s="44">
        <f>IF(OnHold_Time="",0,Enduser_Deliverytime-OnHold_Time)</f>
        <v>0</v>
      </c>
    </row>
    <row r="280" ht="15.75" customHeight="1">
      <c r="A280" s="9" t="s">
        <v>882</v>
      </c>
      <c r="B280" s="9" t="s">
        <v>883</v>
      </c>
      <c r="C280" s="9" t="s">
        <v>5230</v>
      </c>
      <c r="D280" s="43">
        <v>44653.25277777778</v>
      </c>
      <c r="E280" s="7">
        <v>44653.513194444444</v>
      </c>
      <c r="F280" s="7">
        <v>44653.33611111111</v>
      </c>
      <c r="G280" s="7">
        <v>44653.60763888889</v>
      </c>
      <c r="H280" s="12">
        <f>Enduser_Deliverytime-HubVN_Pickup_Time</f>
        <v>0.14375</v>
      </c>
      <c r="I280" s="12">
        <f>Enduser_Plan_Deliverytime-Plan_HubVN_Pickup_Time</f>
        <v>0.08333333334</v>
      </c>
      <c r="J280" s="12">
        <f>HubVN_Pickup_Time-HubVN_Receiving_Time</f>
        <v>0.09444444445</v>
      </c>
      <c r="K280" s="12">
        <f>Plan_HubVN_Pickup_Time-Plan_HubVN_Receiving_Time</f>
        <v>0.08333333333</v>
      </c>
      <c r="L280" s="44">
        <f>IF(OnHold_Time="",0,Enduser_Deliverytime-OnHold_Time)</f>
        <v>0</v>
      </c>
    </row>
    <row r="281" ht="15.75" customHeight="1">
      <c r="A281" s="21" t="s">
        <v>885</v>
      </c>
      <c r="B281" s="21" t="s">
        <v>886</v>
      </c>
      <c r="C281" s="21" t="s">
        <v>5230</v>
      </c>
      <c r="D281" s="43">
        <v>44652.26944444444</v>
      </c>
      <c r="E281" s="18">
        <v>44653.288194444445</v>
      </c>
      <c r="F281" s="18">
        <v>44652.35277777778</v>
      </c>
      <c r="G281" s="18">
        <v>44653.40347222222</v>
      </c>
      <c r="H281" s="24">
        <f>Enduser_Deliverytime-HubVN_Pickup_Time</f>
        <v>0.2076388889</v>
      </c>
      <c r="I281" s="24">
        <f>Enduser_Plan_Deliverytime-Plan_HubVN_Pickup_Time</f>
        <v>0.0625</v>
      </c>
      <c r="J281" s="24">
        <f>HubVN_Pickup_Time-HubVN_Receiving_Time</f>
        <v>0.1152777778</v>
      </c>
      <c r="K281" s="24">
        <f>Plan_HubVN_Pickup_Time-Plan_HubVN_Receiving_Time</f>
        <v>0.08333333334</v>
      </c>
      <c r="L281" s="44">
        <f>IF(OnHold_Time="",0,Enduser_Deliverytime-OnHold_Time)</f>
        <v>0</v>
      </c>
    </row>
    <row r="282" ht="15.75" hidden="1" customHeight="1">
      <c r="A282" s="9" t="s">
        <v>888</v>
      </c>
      <c r="B282" s="9" t="s">
        <v>889</v>
      </c>
      <c r="C282" s="9" t="s">
        <v>5231</v>
      </c>
      <c r="D282" s="43">
        <v>44653.27638888889</v>
      </c>
      <c r="E282" s="7">
        <v>44653.52638888889</v>
      </c>
      <c r="F282" s="7">
        <v>44653.35972222222</v>
      </c>
      <c r="G282" s="7">
        <v>44653.62777777778</v>
      </c>
      <c r="H282" s="12">
        <f>Enduser_Deliverytime-HubVN_Pickup_Time</f>
        <v>0.07916666666</v>
      </c>
      <c r="I282" s="12">
        <f>Enduser_Plan_Deliverytime-Plan_HubVN_Pickup_Time</f>
        <v>0.04166666666</v>
      </c>
      <c r="J282" s="12">
        <f>HubVN_Pickup_Time-HubVN_Receiving_Time</f>
        <v>0.1013888889</v>
      </c>
      <c r="K282" s="12">
        <f>Plan_HubVN_Pickup_Time-Plan_HubVN_Receiving_Time</f>
        <v>0.08333333334</v>
      </c>
      <c r="L282" s="44">
        <f>IF(OnHold_Time="",0,Enduser_Deliverytime-OnHold_Time)</f>
        <v>0</v>
      </c>
    </row>
    <row r="283" ht="15.75" hidden="1" customHeight="1">
      <c r="A283" s="21" t="s">
        <v>891</v>
      </c>
      <c r="B283" s="21" t="s">
        <v>892</v>
      </c>
      <c r="C283" s="21" t="s">
        <v>5232</v>
      </c>
      <c r="D283" s="43">
        <v>44655.28402777778</v>
      </c>
      <c r="E283" s="18">
        <v>44655.52361111111</v>
      </c>
      <c r="F283" s="18">
        <v>44655.36736111111</v>
      </c>
      <c r="G283" s="18">
        <v>44655.64722222222</v>
      </c>
      <c r="H283" s="24">
        <f>Enduser_Deliverytime-HubVN_Pickup_Time</f>
        <v>0.08055555556</v>
      </c>
      <c r="I283" s="24">
        <f>Enduser_Plan_Deliverytime-Plan_HubVN_Pickup_Time</f>
        <v>0.08333333334</v>
      </c>
      <c r="J283" s="24">
        <f>HubVN_Pickup_Time-HubVN_Receiving_Time</f>
        <v>0.1236111111</v>
      </c>
      <c r="K283" s="24">
        <f>Plan_HubVN_Pickup_Time-Plan_HubVN_Receiving_Time</f>
        <v>0.08333333333</v>
      </c>
      <c r="L283" s="44">
        <f>IF(OnHold_Time="",0,Enduser_Deliverytime-OnHold_Time)</f>
        <v>0</v>
      </c>
    </row>
    <row r="284" ht="15.75" hidden="1" customHeight="1">
      <c r="A284" s="9" t="s">
        <v>894</v>
      </c>
      <c r="B284" s="9" t="s">
        <v>895</v>
      </c>
      <c r="C284" s="9" t="s">
        <v>5232</v>
      </c>
      <c r="D284" s="43">
        <v>44651.51388888889</v>
      </c>
      <c r="E284" s="7">
        <v>44652.271527777775</v>
      </c>
      <c r="F284" s="7">
        <v>44651.59722222222</v>
      </c>
      <c r="G284" s="7">
        <v>44652.373611111114</v>
      </c>
      <c r="H284" s="12">
        <f>Enduser_Deliverytime-HubVN_Pickup_Time</f>
        <v>0.1652777778</v>
      </c>
      <c r="I284" s="12">
        <f>Enduser_Plan_Deliverytime-Plan_HubVN_Pickup_Time</f>
        <v>0.08333333334</v>
      </c>
      <c r="J284" s="12">
        <f>HubVN_Pickup_Time-HubVN_Receiving_Time</f>
        <v>0.1020833333</v>
      </c>
      <c r="K284" s="12">
        <f>Plan_HubVN_Pickup_Time-Plan_HubVN_Receiving_Time</f>
        <v>0.08333333333</v>
      </c>
      <c r="L284" s="44">
        <f>IF(OnHold_Time="",0,Enduser_Deliverytime-OnHold_Time)</f>
        <v>0</v>
      </c>
    </row>
    <row r="285" ht="15.75" customHeight="1">
      <c r="A285" s="21" t="s">
        <v>897</v>
      </c>
      <c r="B285" s="21" t="s">
        <v>898</v>
      </c>
      <c r="C285" s="21" t="s">
        <v>5230</v>
      </c>
      <c r="D285" s="43">
        <v>44653.28194444445</v>
      </c>
      <c r="E285" s="18">
        <v>44653.50486111111</v>
      </c>
      <c r="F285" s="18">
        <v>44653.365277777775</v>
      </c>
      <c r="G285" s="18">
        <v>44653.60208333333</v>
      </c>
      <c r="H285" s="24">
        <f>Enduser_Deliverytime-HubVN_Pickup_Time</f>
        <v>0.1451388889</v>
      </c>
      <c r="I285" s="24">
        <f>Enduser_Plan_Deliverytime-Plan_HubVN_Pickup_Time</f>
        <v>0.0625</v>
      </c>
      <c r="J285" s="24">
        <f>HubVN_Pickup_Time-HubVN_Receiving_Time</f>
        <v>0.09722222222</v>
      </c>
      <c r="K285" s="24">
        <f>Plan_HubVN_Pickup_Time-Plan_HubVN_Receiving_Time</f>
        <v>0.08333333333</v>
      </c>
      <c r="L285" s="44">
        <f>IF(OnHold_Time="",0,Enduser_Deliverytime-OnHold_Time)</f>
        <v>0</v>
      </c>
    </row>
    <row r="286" ht="15.75" customHeight="1">
      <c r="A286" s="9" t="s">
        <v>900</v>
      </c>
      <c r="B286" s="9" t="s">
        <v>901</v>
      </c>
      <c r="C286" s="9" t="s">
        <v>5230</v>
      </c>
      <c r="D286" s="43">
        <v>44655.27222222222</v>
      </c>
      <c r="E286" s="7">
        <v>44655.535416666666</v>
      </c>
      <c r="F286" s="7">
        <v>44655.35555555556</v>
      </c>
      <c r="G286" s="7">
        <v>44655.65555555555</v>
      </c>
      <c r="H286" s="12">
        <f>Enduser_Deliverytime-HubVN_Pickup_Time</f>
        <v>0.07847222222</v>
      </c>
      <c r="I286" s="12">
        <f>Enduser_Plan_Deliverytime-Plan_HubVN_Pickup_Time</f>
        <v>0.0625</v>
      </c>
      <c r="J286" s="12">
        <f>HubVN_Pickup_Time-HubVN_Receiving_Time</f>
        <v>0.1201388889</v>
      </c>
      <c r="K286" s="12">
        <f>Plan_HubVN_Pickup_Time-Plan_HubVN_Receiving_Time</f>
        <v>0.08333333334</v>
      </c>
      <c r="L286" s="44">
        <f>IF(OnHold_Time="",0,Enduser_Deliverytime-OnHold_Time)</f>
        <v>0</v>
      </c>
    </row>
    <row r="287" ht="15.75" customHeight="1">
      <c r="A287" s="21" t="s">
        <v>903</v>
      </c>
      <c r="B287" s="21" t="s">
        <v>904</v>
      </c>
      <c r="C287" s="21" t="s">
        <v>5230</v>
      </c>
      <c r="D287" s="43">
        <v>44653.26944444444</v>
      </c>
      <c r="E287" s="18">
        <v>44654.256944444445</v>
      </c>
      <c r="F287" s="18">
        <v>44653.35277777778</v>
      </c>
      <c r="G287" s="18">
        <v>44654.37777777778</v>
      </c>
      <c r="H287" s="24">
        <f>Enduser_Deliverytime-HubVN_Pickup_Time</f>
        <v>0.2027777778</v>
      </c>
      <c r="I287" s="24">
        <f>Enduser_Plan_Deliverytime-Plan_HubVN_Pickup_Time</f>
        <v>0.1666666667</v>
      </c>
      <c r="J287" s="24">
        <f>HubVN_Pickup_Time-HubVN_Receiving_Time</f>
        <v>0.1208333333</v>
      </c>
      <c r="K287" s="24">
        <f>Plan_HubVN_Pickup_Time-Plan_HubVN_Receiving_Time</f>
        <v>0.08333333334</v>
      </c>
      <c r="L287" s="44">
        <f>IF(OnHold_Time="",0,Enduser_Deliverytime-OnHold_Time)</f>
        <v>0</v>
      </c>
    </row>
    <row r="288" ht="15.75" hidden="1" customHeight="1">
      <c r="A288" s="9" t="s">
        <v>906</v>
      </c>
      <c r="B288" s="9" t="s">
        <v>907</v>
      </c>
      <c r="C288" s="9" t="s">
        <v>5232</v>
      </c>
      <c r="D288" s="43">
        <v>44651.25208333333</v>
      </c>
      <c r="E288" s="7">
        <v>44652.26458333333</v>
      </c>
      <c r="F288" s="7">
        <v>44651.33541666667</v>
      </c>
      <c r="G288" s="7">
        <v>44652.38611111111</v>
      </c>
      <c r="H288" s="12">
        <f>Enduser_Deliverytime-HubVN_Pickup_Time</f>
        <v>0.20625</v>
      </c>
      <c r="I288" s="12">
        <f>Enduser_Plan_Deliverytime-Plan_HubVN_Pickup_Time</f>
        <v>0.08333333333</v>
      </c>
      <c r="J288" s="12">
        <f>HubVN_Pickup_Time-HubVN_Receiving_Time</f>
        <v>0.1215277778</v>
      </c>
      <c r="K288" s="12">
        <f>Plan_HubVN_Pickup_Time-Plan_HubVN_Receiving_Time</f>
        <v>0.08333333334</v>
      </c>
      <c r="L288" s="44">
        <f>IF(OnHold_Time="",0,Enduser_Deliverytime-OnHold_Time)</f>
        <v>0</v>
      </c>
    </row>
    <row r="289" ht="15.75" customHeight="1">
      <c r="A289" s="21" t="s">
        <v>909</v>
      </c>
      <c r="B289" s="21" t="s">
        <v>910</v>
      </c>
      <c r="C289" s="21" t="s">
        <v>5230</v>
      </c>
      <c r="D289" s="43">
        <v>44654.51180555556</v>
      </c>
      <c r="E289" s="18">
        <v>44654.51597222222</v>
      </c>
      <c r="F289" s="18">
        <v>44654.595138888886</v>
      </c>
      <c r="G289" s="18">
        <v>44654.62847222222</v>
      </c>
      <c r="H289" s="24">
        <f>Enduser_Deliverytime-HubVN_Pickup_Time</f>
        <v>0.1694444445</v>
      </c>
      <c r="I289" s="24">
        <f>Enduser_Plan_Deliverytime-Plan_HubVN_Pickup_Time</f>
        <v>0.0625</v>
      </c>
      <c r="J289" s="24">
        <f>HubVN_Pickup_Time-HubVN_Receiving_Time</f>
        <v>0.1125</v>
      </c>
      <c r="K289" s="24">
        <f>Plan_HubVN_Pickup_Time-Plan_HubVN_Receiving_Time</f>
        <v>0.08333333333</v>
      </c>
      <c r="L289" s="44">
        <f>IF(OnHold_Time="",0,Enduser_Deliverytime-OnHold_Time)</f>
        <v>0</v>
      </c>
    </row>
    <row r="290" ht="15.75" customHeight="1">
      <c r="A290" s="9" t="s">
        <v>912</v>
      </c>
      <c r="B290" s="9" t="s">
        <v>913</v>
      </c>
      <c r="C290" s="9" t="s">
        <v>5230</v>
      </c>
      <c r="D290" s="43">
        <v>44653.268055555556</v>
      </c>
      <c r="E290" s="7">
        <v>44656.26111111111</v>
      </c>
      <c r="F290" s="7">
        <v>44653.35138888889</v>
      </c>
      <c r="G290" s="7">
        <v>44656.35763888889</v>
      </c>
      <c r="H290" s="12">
        <f>Enduser_Deliverytime-HubVN_Pickup_Time</f>
        <v>0.1208333333</v>
      </c>
      <c r="I290" s="12">
        <f>Enduser_Plan_Deliverytime-Plan_HubVN_Pickup_Time</f>
        <v>0.0625</v>
      </c>
      <c r="J290" s="12">
        <f>HubVN_Pickup_Time-HubVN_Receiving_Time</f>
        <v>0.09652777778</v>
      </c>
      <c r="K290" s="12">
        <f>Plan_HubVN_Pickup_Time-Plan_HubVN_Receiving_Time</f>
        <v>0.08333333334</v>
      </c>
      <c r="L290" s="44">
        <f>IF(OnHold_Time="",0,Enduser_Deliverytime-OnHold_Time)</f>
        <v>0</v>
      </c>
    </row>
    <row r="291" ht="15.75" customHeight="1">
      <c r="A291" s="21" t="s">
        <v>915</v>
      </c>
      <c r="B291" s="21" t="s">
        <v>916</v>
      </c>
      <c r="C291" s="21" t="s">
        <v>5230</v>
      </c>
      <c r="D291" s="43">
        <v>44652.53402777778</v>
      </c>
      <c r="E291" s="18">
        <v>44653.25555555556</v>
      </c>
      <c r="F291" s="18">
        <v>44652.61736111111</v>
      </c>
      <c r="G291" s="18">
        <v>44653.33888888889</v>
      </c>
      <c r="H291" s="24">
        <f>Enduser_Deliverytime-HubVN_Pickup_Time</f>
        <v>0.1194444444</v>
      </c>
      <c r="I291" s="24">
        <f>Enduser_Plan_Deliverytime-Plan_HubVN_Pickup_Time</f>
        <v>0.0625</v>
      </c>
      <c r="J291" s="24">
        <f>HubVN_Pickup_Time-HubVN_Receiving_Time</f>
        <v>0.08333333333</v>
      </c>
      <c r="K291" s="24">
        <f>Plan_HubVN_Pickup_Time-Plan_HubVN_Receiving_Time</f>
        <v>0.08333333333</v>
      </c>
      <c r="L291" s="44">
        <f>IF(OnHold_Time="",0,Enduser_Deliverytime-OnHold_Time)</f>
        <v>0</v>
      </c>
    </row>
    <row r="292" ht="15.75" hidden="1" customHeight="1">
      <c r="A292" s="9" t="s">
        <v>918</v>
      </c>
      <c r="B292" s="9" t="s">
        <v>919</v>
      </c>
      <c r="C292" s="9" t="s">
        <v>5231</v>
      </c>
      <c r="D292" s="43">
        <v>44653.27916666667</v>
      </c>
      <c r="E292" s="7">
        <v>44654.271527777775</v>
      </c>
      <c r="F292" s="7">
        <v>44653.3625</v>
      </c>
      <c r="G292" s="7">
        <v>44654.36597222222</v>
      </c>
      <c r="H292" s="12">
        <f>Enduser_Deliverytime-HubVN_Pickup_Time</f>
        <v>0.1236111111</v>
      </c>
      <c r="I292" s="12">
        <f>Enduser_Plan_Deliverytime-Plan_HubVN_Pickup_Time</f>
        <v>0.04166666666</v>
      </c>
      <c r="J292" s="12">
        <f>HubVN_Pickup_Time-HubVN_Receiving_Time</f>
        <v>0.09444444445</v>
      </c>
      <c r="K292" s="12">
        <f>Plan_HubVN_Pickup_Time-Plan_HubVN_Receiving_Time</f>
        <v>0.08333333334</v>
      </c>
      <c r="L292" s="44">
        <f>IF(OnHold_Time="",0,Enduser_Deliverytime-OnHold_Time)</f>
        <v>0</v>
      </c>
    </row>
    <row r="293" ht="15.75" customHeight="1">
      <c r="A293" s="21" t="s">
        <v>921</v>
      </c>
      <c r="B293" s="21" t="s">
        <v>922</v>
      </c>
      <c r="C293" s="21" t="s">
        <v>5230</v>
      </c>
      <c r="D293" s="43">
        <v>44651.51388888889</v>
      </c>
      <c r="E293" s="18">
        <v>44652.27847222222</v>
      </c>
      <c r="F293" s="18">
        <v>44651.59722222222</v>
      </c>
      <c r="G293" s="18">
        <v>44652.342361111114</v>
      </c>
      <c r="H293" s="24">
        <f>Enduser_Deliverytime-HubVN_Pickup_Time</f>
        <v>0.08055555556</v>
      </c>
      <c r="I293" s="24">
        <f>Enduser_Plan_Deliverytime-Plan_HubVN_Pickup_Time</f>
        <v>0.0625</v>
      </c>
      <c r="J293" s="24">
        <f>HubVN_Pickup_Time-HubVN_Receiving_Time</f>
        <v>0.06388888889</v>
      </c>
      <c r="K293" s="24">
        <f>Plan_HubVN_Pickup_Time-Plan_HubVN_Receiving_Time</f>
        <v>0.08333333333</v>
      </c>
      <c r="L293" s="44">
        <f>IF(OnHold_Time="",0,Enduser_Deliverytime-OnHold_Time)</f>
        <v>0</v>
      </c>
    </row>
    <row r="294" ht="15.75" hidden="1" customHeight="1">
      <c r="A294" s="9" t="s">
        <v>924</v>
      </c>
      <c r="B294" s="9" t="s">
        <v>925</v>
      </c>
      <c r="C294" s="9" t="s">
        <v>5232</v>
      </c>
      <c r="D294" s="43">
        <v>44652.524305555555</v>
      </c>
      <c r="E294" s="7">
        <v>44653.506944444445</v>
      </c>
      <c r="F294" s="7">
        <v>44652.60763888889</v>
      </c>
      <c r="G294" s="7">
        <v>44653.58263888889</v>
      </c>
      <c r="H294" s="12">
        <f>Enduser_Deliverytime-HubVN_Pickup_Time</f>
        <v>0.1625</v>
      </c>
      <c r="I294" s="12">
        <f>Enduser_Plan_Deliverytime-Plan_HubVN_Pickup_Time</f>
        <v>0.08333333333</v>
      </c>
      <c r="J294" s="12">
        <f>HubVN_Pickup_Time-HubVN_Receiving_Time</f>
        <v>0.07569444444</v>
      </c>
      <c r="K294" s="12">
        <f>Plan_HubVN_Pickup_Time-Plan_HubVN_Receiving_Time</f>
        <v>0.08333333334</v>
      </c>
      <c r="L294" s="44">
        <f>IF(OnHold_Time="",0,Enduser_Deliverytime-OnHold_Time)</f>
        <v>0</v>
      </c>
    </row>
    <row r="295" ht="15.75" hidden="1" customHeight="1">
      <c r="A295" s="21" t="s">
        <v>927</v>
      </c>
      <c r="B295" s="21" t="s">
        <v>928</v>
      </c>
      <c r="C295" s="21" t="s">
        <v>5231</v>
      </c>
      <c r="D295" s="43">
        <v>44651.28125</v>
      </c>
      <c r="E295" s="18">
        <v>44652.260416666664</v>
      </c>
      <c r="F295" s="18">
        <v>44651.364583333336</v>
      </c>
      <c r="G295" s="18">
        <v>44652.34652777778</v>
      </c>
      <c r="H295" s="24">
        <f>Enduser_Deliverytime-HubVN_Pickup_Time</f>
        <v>0.1208333333</v>
      </c>
      <c r="I295" s="24">
        <f>Enduser_Plan_Deliverytime-Plan_HubVN_Pickup_Time</f>
        <v>0.04166666666</v>
      </c>
      <c r="J295" s="24">
        <f>HubVN_Pickup_Time-HubVN_Receiving_Time</f>
        <v>0.08611111112</v>
      </c>
      <c r="K295" s="24">
        <f>Plan_HubVN_Pickup_Time-Plan_HubVN_Receiving_Time</f>
        <v>0.08333333334</v>
      </c>
      <c r="L295" s="44">
        <f>IF(OnHold_Time="",0,Enduser_Deliverytime-OnHold_Time)</f>
        <v>0</v>
      </c>
    </row>
    <row r="296" ht="15.75" customHeight="1">
      <c r="A296" s="9" t="s">
        <v>930</v>
      </c>
      <c r="B296" s="9" t="s">
        <v>931</v>
      </c>
      <c r="C296" s="9" t="s">
        <v>5230</v>
      </c>
      <c r="D296" s="43">
        <v>44652.52291666667</v>
      </c>
      <c r="E296" s="7">
        <v>44652.5125</v>
      </c>
      <c r="F296" s="7">
        <v>44652.60625</v>
      </c>
      <c r="G296" s="7">
        <v>44652.61736111111</v>
      </c>
      <c r="H296" s="12">
        <f>Enduser_Deliverytime-HubVN_Pickup_Time</f>
        <v>0.2479166667</v>
      </c>
      <c r="I296" s="12">
        <f>Enduser_Plan_Deliverytime-Plan_HubVN_Pickup_Time</f>
        <v>0.0625</v>
      </c>
      <c r="J296" s="12">
        <f>HubVN_Pickup_Time-HubVN_Receiving_Time</f>
        <v>0.1048611111</v>
      </c>
      <c r="K296" s="12">
        <f>Plan_HubVN_Pickup_Time-Plan_HubVN_Receiving_Time</f>
        <v>0.08333333333</v>
      </c>
      <c r="L296" s="44">
        <f>IF(OnHold_Time="",0,Enduser_Deliverytime-OnHold_Time)</f>
        <v>0</v>
      </c>
    </row>
    <row r="297" ht="15.75" customHeight="1">
      <c r="A297" s="21" t="s">
        <v>933</v>
      </c>
      <c r="B297" s="21" t="s">
        <v>934</v>
      </c>
      <c r="C297" s="21" t="s">
        <v>5230</v>
      </c>
      <c r="D297" s="43">
        <v>44651.52777777778</v>
      </c>
      <c r="E297" s="18">
        <v>44652.285416666666</v>
      </c>
      <c r="F297" s="18">
        <v>44651.61111111111</v>
      </c>
      <c r="G297" s="18">
        <v>44652.381944444445</v>
      </c>
      <c r="H297" s="24">
        <f>Enduser_Deliverytime-HubVN_Pickup_Time</f>
        <v>0.2069444444</v>
      </c>
      <c r="I297" s="24">
        <f>Enduser_Plan_Deliverytime-Plan_HubVN_Pickup_Time</f>
        <v>0.0625</v>
      </c>
      <c r="J297" s="24">
        <f>HubVN_Pickup_Time-HubVN_Receiving_Time</f>
        <v>0.09652777778</v>
      </c>
      <c r="K297" s="24">
        <f>Plan_HubVN_Pickup_Time-Plan_HubVN_Receiving_Time</f>
        <v>0.08333333333</v>
      </c>
      <c r="L297" s="44">
        <f>IF(OnHold_Time="",0,Enduser_Deliverytime-OnHold_Time)</f>
        <v>0</v>
      </c>
    </row>
    <row r="298" ht="15.75" customHeight="1">
      <c r="A298" s="9" t="s">
        <v>936</v>
      </c>
      <c r="B298" s="9" t="s">
        <v>937</v>
      </c>
      <c r="C298" s="9" t="s">
        <v>5230</v>
      </c>
      <c r="D298" s="43">
        <v>44653.53611111111</v>
      </c>
      <c r="E298" s="7">
        <v>44654.50833333333</v>
      </c>
      <c r="F298" s="7">
        <v>44653.61944444444</v>
      </c>
      <c r="G298" s="7">
        <v>44654.62152777778</v>
      </c>
      <c r="H298" s="12">
        <f>Enduser_Deliverytime-HubVN_Pickup_Time</f>
        <v>0.1465277778</v>
      </c>
      <c r="I298" s="12">
        <f>Enduser_Plan_Deliverytime-Plan_HubVN_Pickup_Time</f>
        <v>0.0625</v>
      </c>
      <c r="J298" s="12">
        <f>HubVN_Pickup_Time-HubVN_Receiving_Time</f>
        <v>0.1131944444</v>
      </c>
      <c r="K298" s="12">
        <f>Plan_HubVN_Pickup_Time-Plan_HubVN_Receiving_Time</f>
        <v>0.08333333333</v>
      </c>
      <c r="L298" s="44">
        <f>IF(OnHold_Time="",0,Enduser_Deliverytime-OnHold_Time)</f>
        <v>0</v>
      </c>
    </row>
    <row r="299" ht="15.75" customHeight="1">
      <c r="A299" s="21" t="s">
        <v>939</v>
      </c>
      <c r="B299" s="21" t="s">
        <v>940</v>
      </c>
      <c r="C299" s="21" t="s">
        <v>5230</v>
      </c>
      <c r="D299" s="43">
        <v>44651.26736111111</v>
      </c>
      <c r="E299" s="18">
        <v>44655.271527777775</v>
      </c>
      <c r="F299" s="18">
        <v>44651.350694444445</v>
      </c>
      <c r="G299" s="18">
        <v>44655.34583333333</v>
      </c>
      <c r="H299" s="24">
        <f>Enduser_Deliverytime-HubVN_Pickup_Time</f>
        <v>0.1229166667</v>
      </c>
      <c r="I299" s="24">
        <f>Enduser_Plan_Deliverytime-Plan_HubVN_Pickup_Time</f>
        <v>0.0625</v>
      </c>
      <c r="J299" s="24">
        <f>HubVN_Pickup_Time-HubVN_Receiving_Time</f>
        <v>0.07430555556</v>
      </c>
      <c r="K299" s="24">
        <f>Plan_HubVN_Pickup_Time-Plan_HubVN_Receiving_Time</f>
        <v>0.08333333334</v>
      </c>
      <c r="L299" s="44">
        <f>IF(OnHold_Time="",0,Enduser_Deliverytime-OnHold_Time)</f>
        <v>0</v>
      </c>
    </row>
    <row r="300" ht="15.75" hidden="1" customHeight="1">
      <c r="A300" s="9" t="s">
        <v>942</v>
      </c>
      <c r="B300" s="9" t="s">
        <v>943</v>
      </c>
      <c r="C300" s="9" t="s">
        <v>5232</v>
      </c>
      <c r="D300" s="43">
        <v>44653.520833333336</v>
      </c>
      <c r="E300" s="7">
        <v>44654.27916666667</v>
      </c>
      <c r="F300" s="7">
        <v>44653.604166666664</v>
      </c>
      <c r="G300" s="7">
        <v>44654.38125</v>
      </c>
      <c r="H300" s="12">
        <f>Enduser_Deliverytime-HubVN_Pickup_Time</f>
        <v>0.1006944444</v>
      </c>
      <c r="I300" s="12">
        <f>Enduser_Plan_Deliverytime-Plan_HubVN_Pickup_Time</f>
        <v>0.08333333334</v>
      </c>
      <c r="J300" s="12">
        <f>HubVN_Pickup_Time-HubVN_Receiving_Time</f>
        <v>0.1020833333</v>
      </c>
      <c r="K300" s="12">
        <f>Plan_HubVN_Pickup_Time-Plan_HubVN_Receiving_Time</f>
        <v>0.08333333333</v>
      </c>
      <c r="L300" s="44">
        <f>IF(OnHold_Time="",0,Enduser_Deliverytime-OnHold_Time)</f>
        <v>0</v>
      </c>
    </row>
    <row r="301" ht="15.75" customHeight="1">
      <c r="A301" s="21" t="s">
        <v>945</v>
      </c>
      <c r="B301" s="21" t="s">
        <v>946</v>
      </c>
      <c r="C301" s="21" t="s">
        <v>5230</v>
      </c>
      <c r="D301" s="43">
        <v>44653.54027777778</v>
      </c>
      <c r="E301" s="18">
        <v>44654.53194444445</v>
      </c>
      <c r="F301" s="18">
        <v>44653.623611111114</v>
      </c>
      <c r="G301" s="18">
        <v>44654.63263888889</v>
      </c>
      <c r="H301" s="24">
        <f>Enduser_Deliverytime-HubVN_Pickup_Time</f>
        <v>0.1694444444</v>
      </c>
      <c r="I301" s="24">
        <f>Enduser_Plan_Deliverytime-Plan_HubVN_Pickup_Time</f>
        <v>0.0625</v>
      </c>
      <c r="J301" s="24">
        <f>HubVN_Pickup_Time-HubVN_Receiving_Time</f>
        <v>0.1006944444</v>
      </c>
      <c r="K301" s="24">
        <f>Plan_HubVN_Pickup_Time-Plan_HubVN_Receiving_Time</f>
        <v>0.08333333334</v>
      </c>
      <c r="L301" s="44">
        <f>IF(OnHold_Time="",0,Enduser_Deliverytime-OnHold_Time)</f>
        <v>0</v>
      </c>
    </row>
    <row r="302" ht="15.75" customHeight="1">
      <c r="A302" s="9" t="s">
        <v>948</v>
      </c>
      <c r="B302" s="9" t="s">
        <v>949</v>
      </c>
      <c r="C302" s="9" t="s">
        <v>5230</v>
      </c>
      <c r="D302" s="43">
        <v>44652.501388888886</v>
      </c>
      <c r="E302" s="7">
        <v>44652.506944444445</v>
      </c>
      <c r="F302" s="7">
        <v>44652.58472222222</v>
      </c>
      <c r="G302" s="7">
        <v>44652.61597222222</v>
      </c>
      <c r="H302" s="12">
        <f>Enduser_Deliverytime-HubVN_Pickup_Time</f>
        <v>0.2479166667</v>
      </c>
      <c r="I302" s="12">
        <f>Enduser_Plan_Deliverytime-Plan_HubVN_Pickup_Time</f>
        <v>0.0625</v>
      </c>
      <c r="J302" s="12">
        <f>HubVN_Pickup_Time-HubVN_Receiving_Time</f>
        <v>0.1090277778</v>
      </c>
      <c r="K302" s="12">
        <f>Plan_HubVN_Pickup_Time-Plan_HubVN_Receiving_Time</f>
        <v>0.08333333334</v>
      </c>
      <c r="L302" s="44">
        <f>IF(OnHold_Time="",0,Enduser_Deliverytime-OnHold_Time)</f>
        <v>0</v>
      </c>
    </row>
    <row r="303" ht="15.75" hidden="1" customHeight="1">
      <c r="A303" s="21" t="s">
        <v>951</v>
      </c>
      <c r="B303" s="21" t="s">
        <v>952</v>
      </c>
      <c r="C303" s="21" t="s">
        <v>5232</v>
      </c>
      <c r="D303" s="43">
        <v>44653.50555555556</v>
      </c>
      <c r="E303" s="18">
        <v>44656.28402777778</v>
      </c>
      <c r="F303" s="18">
        <v>44653.58888888889</v>
      </c>
      <c r="G303" s="18">
        <v>44656.410416666666</v>
      </c>
      <c r="H303" s="24">
        <f>Enduser_Deliverytime-HubVN_Pickup_Time</f>
        <v>0.2909722222</v>
      </c>
      <c r="I303" s="24">
        <f>Enduser_Plan_Deliverytime-Plan_HubVN_Pickup_Time</f>
        <v>0.1458333333</v>
      </c>
      <c r="J303" s="24">
        <f>HubVN_Pickup_Time-HubVN_Receiving_Time</f>
        <v>0.1263888889</v>
      </c>
      <c r="K303" s="24">
        <f>Plan_HubVN_Pickup_Time-Plan_HubVN_Receiving_Time</f>
        <v>0.08333333333</v>
      </c>
      <c r="L303" s="44">
        <f>IF(OnHold_Time="",0,Enduser_Deliverytime-OnHold_Time)</f>
        <v>0</v>
      </c>
    </row>
    <row r="304" ht="15.75" customHeight="1">
      <c r="A304" s="9" t="s">
        <v>955</v>
      </c>
      <c r="B304" s="9" t="s">
        <v>956</v>
      </c>
      <c r="C304" s="9" t="s">
        <v>5230</v>
      </c>
      <c r="D304" s="43">
        <v>44655.26875</v>
      </c>
      <c r="E304" s="7">
        <v>44655.52638888889</v>
      </c>
      <c r="F304" s="7">
        <v>44655.35208333333</v>
      </c>
      <c r="G304" s="7">
        <v>44655.649305555555</v>
      </c>
      <c r="H304" s="12">
        <f>Enduser_Deliverytime-HubVN_Pickup_Time</f>
        <v>0.08194444444</v>
      </c>
      <c r="I304" s="12">
        <f>Enduser_Plan_Deliverytime-Plan_HubVN_Pickup_Time</f>
        <v>0.0625</v>
      </c>
      <c r="J304" s="12">
        <f>HubVN_Pickup_Time-HubVN_Receiving_Time</f>
        <v>0.1229166667</v>
      </c>
      <c r="K304" s="12">
        <f>Plan_HubVN_Pickup_Time-Plan_HubVN_Receiving_Time</f>
        <v>0.08333333333</v>
      </c>
      <c r="L304" s="44">
        <f>IF(OnHold_Time="",0,Enduser_Deliverytime-OnHold_Time)</f>
        <v>0</v>
      </c>
    </row>
    <row r="305" ht="15.75" hidden="1" customHeight="1">
      <c r="A305" s="21" t="s">
        <v>958</v>
      </c>
      <c r="B305" s="21" t="s">
        <v>959</v>
      </c>
      <c r="C305" s="21" t="s">
        <v>5231</v>
      </c>
      <c r="D305" s="43">
        <v>44653.52569444444</v>
      </c>
      <c r="E305" s="18">
        <v>44653.5</v>
      </c>
      <c r="F305" s="18">
        <v>44653.60902777778</v>
      </c>
      <c r="G305" s="18">
        <v>44653.603472222225</v>
      </c>
      <c r="H305" s="24">
        <f>Enduser_Deliverytime-HubVN_Pickup_Time</f>
        <v>0.2458333333</v>
      </c>
      <c r="I305" s="24">
        <f>Enduser_Plan_Deliverytime-Plan_HubVN_Pickup_Time</f>
        <v>0.04166666666</v>
      </c>
      <c r="J305" s="24">
        <f>HubVN_Pickup_Time-HubVN_Receiving_Time</f>
        <v>0.1034722222</v>
      </c>
      <c r="K305" s="24">
        <f>Plan_HubVN_Pickup_Time-Plan_HubVN_Receiving_Time</f>
        <v>0.08333333334</v>
      </c>
      <c r="L305" s="44">
        <f>IF(OnHold_Time="",0,Enduser_Deliverytime-OnHold_Time)</f>
        <v>0</v>
      </c>
    </row>
    <row r="306" ht="15.75" hidden="1" customHeight="1">
      <c r="A306" s="9" t="s">
        <v>961</v>
      </c>
      <c r="B306" s="9" t="s">
        <v>962</v>
      </c>
      <c r="C306" s="9" t="s">
        <v>5231</v>
      </c>
      <c r="D306" s="43">
        <v>44652.27013888889</v>
      </c>
      <c r="E306" s="7">
        <v>44652.52222222222</v>
      </c>
      <c r="F306" s="7">
        <v>44652.353472222225</v>
      </c>
      <c r="G306" s="7">
        <v>44652.64513888889</v>
      </c>
      <c r="H306" s="12">
        <f>Enduser_Deliverytime-HubVN_Pickup_Time</f>
        <v>0.07986111111</v>
      </c>
      <c r="I306" s="12">
        <f>Enduser_Plan_Deliverytime-Plan_HubVN_Pickup_Time</f>
        <v>0.04166666666</v>
      </c>
      <c r="J306" s="12">
        <f>HubVN_Pickup_Time-HubVN_Receiving_Time</f>
        <v>0.1229166667</v>
      </c>
      <c r="K306" s="12">
        <f>Plan_HubVN_Pickup_Time-Plan_HubVN_Receiving_Time</f>
        <v>0.08333333334</v>
      </c>
      <c r="L306" s="44">
        <f>IF(OnHold_Time="",0,Enduser_Deliverytime-OnHold_Time)</f>
        <v>0</v>
      </c>
    </row>
    <row r="307" ht="15.75" hidden="1" customHeight="1">
      <c r="A307" s="21" t="s">
        <v>964</v>
      </c>
      <c r="B307" s="21" t="s">
        <v>965</v>
      </c>
      <c r="C307" s="21" t="s">
        <v>5231</v>
      </c>
      <c r="D307" s="43">
        <v>44653.52916666667</v>
      </c>
      <c r="E307" s="18">
        <v>44658.259722222225</v>
      </c>
      <c r="F307" s="18">
        <v>44653.6125</v>
      </c>
      <c r="G307" s="18">
        <v>44658.384722222225</v>
      </c>
      <c r="H307" s="24">
        <f>Enduser_Deliverytime-HubVN_Pickup_Time</f>
        <v>0.2048611111</v>
      </c>
      <c r="I307" s="24">
        <f>Enduser_Plan_Deliverytime-Plan_HubVN_Pickup_Time</f>
        <v>0.04166666666</v>
      </c>
      <c r="J307" s="24">
        <f>HubVN_Pickup_Time-HubVN_Receiving_Time</f>
        <v>0.125</v>
      </c>
      <c r="K307" s="24">
        <f>Plan_HubVN_Pickup_Time-Plan_HubVN_Receiving_Time</f>
        <v>0.08333333334</v>
      </c>
      <c r="L307" s="44">
        <f>IF(OnHold_Time="",0,Enduser_Deliverytime-OnHold_Time)</f>
        <v>0</v>
      </c>
    </row>
    <row r="308" ht="15.75" hidden="1" customHeight="1">
      <c r="A308" s="9" t="s">
        <v>967</v>
      </c>
      <c r="B308" s="9" t="s">
        <v>968</v>
      </c>
      <c r="C308" s="9" t="s">
        <v>5231</v>
      </c>
      <c r="D308" s="43">
        <v>44654.506944444445</v>
      </c>
      <c r="E308" s="7">
        <v>44655.52638888889</v>
      </c>
      <c r="F308" s="7">
        <v>44654.59027777778</v>
      </c>
      <c r="G308" s="7">
        <v>44655.652083333334</v>
      </c>
      <c r="H308" s="12">
        <f>Enduser_Deliverytime-HubVN_Pickup_Time</f>
        <v>0.07847222222</v>
      </c>
      <c r="I308" s="12">
        <f>Enduser_Plan_Deliverytime-Plan_HubVN_Pickup_Time</f>
        <v>0.08333333333</v>
      </c>
      <c r="J308" s="12">
        <f>HubVN_Pickup_Time-HubVN_Receiving_Time</f>
        <v>0.1256944444</v>
      </c>
      <c r="K308" s="12">
        <f>Plan_HubVN_Pickup_Time-Plan_HubVN_Receiving_Time</f>
        <v>0.08333333334</v>
      </c>
      <c r="L308" s="44">
        <f>IF(OnHold_Time="",0,Enduser_Deliverytime-OnHold_Time)</f>
        <v>0</v>
      </c>
    </row>
    <row r="309" ht="15.75" customHeight="1">
      <c r="A309" s="21" t="s">
        <v>970</v>
      </c>
      <c r="B309" s="21" t="s">
        <v>279</v>
      </c>
      <c r="C309" s="21" t="s">
        <v>5230</v>
      </c>
      <c r="D309" s="43">
        <v>44655.52013888889</v>
      </c>
      <c r="E309" s="18">
        <v>44655.504166666666</v>
      </c>
      <c r="F309" s="18">
        <v>44655.603472222225</v>
      </c>
      <c r="G309" s="18">
        <v>44655.631944444445</v>
      </c>
      <c r="H309" s="24">
        <f>Enduser_Deliverytime-HubVN_Pickup_Time</f>
        <v>0.07916666666</v>
      </c>
      <c r="I309" s="24">
        <f>Enduser_Plan_Deliverytime-Plan_HubVN_Pickup_Time</f>
        <v>0.0625</v>
      </c>
      <c r="J309" s="24">
        <f>HubVN_Pickup_Time-HubVN_Receiving_Time</f>
        <v>0.1277777778</v>
      </c>
      <c r="K309" s="24">
        <f>Plan_HubVN_Pickup_Time-Plan_HubVN_Receiving_Time</f>
        <v>0.08333333334</v>
      </c>
      <c r="L309" s="44">
        <f>IF(OnHold_Time="",0,Enduser_Deliverytime-OnHold_Time)</f>
        <v>0</v>
      </c>
    </row>
    <row r="310" ht="15.75" hidden="1" customHeight="1">
      <c r="A310" s="9" t="s">
        <v>972</v>
      </c>
      <c r="B310" s="9" t="s">
        <v>973</v>
      </c>
      <c r="C310" s="9" t="s">
        <v>5232</v>
      </c>
      <c r="D310" s="43">
        <v>44655.288194444445</v>
      </c>
      <c r="E310" s="7">
        <v>44655.51736111111</v>
      </c>
      <c r="F310" s="7">
        <v>44655.37152777778</v>
      </c>
      <c r="G310" s="7">
        <v>44655.62291666667</v>
      </c>
      <c r="H310" s="12">
        <f>Enduser_Deliverytime-HubVN_Pickup_Time</f>
        <v>0.1208333333</v>
      </c>
      <c r="I310" s="12">
        <f>Enduser_Plan_Deliverytime-Plan_HubVN_Pickup_Time</f>
        <v>0.08333333333</v>
      </c>
      <c r="J310" s="12">
        <f>HubVN_Pickup_Time-HubVN_Receiving_Time</f>
        <v>0.1055555556</v>
      </c>
      <c r="K310" s="12">
        <f>Plan_HubVN_Pickup_Time-Plan_HubVN_Receiving_Time</f>
        <v>0.08333333334</v>
      </c>
      <c r="L310" s="44">
        <f>IF(OnHold_Time="",0,Enduser_Deliverytime-OnHold_Time)</f>
        <v>0</v>
      </c>
    </row>
    <row r="311" ht="15.75" customHeight="1">
      <c r="A311" s="21" t="s">
        <v>975</v>
      </c>
      <c r="B311" s="21" t="s">
        <v>145</v>
      </c>
      <c r="C311" s="21" t="s">
        <v>5230</v>
      </c>
      <c r="D311" s="43">
        <v>44651.50486111111</v>
      </c>
      <c r="E311" s="18">
        <v>44652.26180555556</v>
      </c>
      <c r="F311" s="18">
        <v>44651.58819444444</v>
      </c>
      <c r="G311" s="18">
        <v>44652.34444444445</v>
      </c>
      <c r="H311" s="24">
        <f>Enduser_Deliverytime-HubVN_Pickup_Time</f>
        <v>0.11875</v>
      </c>
      <c r="I311" s="24">
        <f>Enduser_Plan_Deliverytime-Plan_HubVN_Pickup_Time</f>
        <v>0.0625</v>
      </c>
      <c r="J311" s="24">
        <f>HubVN_Pickup_Time-HubVN_Receiving_Time</f>
        <v>0.08263888889</v>
      </c>
      <c r="K311" s="24">
        <f>Plan_HubVN_Pickup_Time-Plan_HubVN_Receiving_Time</f>
        <v>0.08333333333</v>
      </c>
      <c r="L311" s="44">
        <f>IF(OnHold_Time="",0,Enduser_Deliverytime-OnHold_Time)</f>
        <v>0</v>
      </c>
    </row>
    <row r="312" ht="15.75" customHeight="1">
      <c r="A312" s="9" t="s">
        <v>977</v>
      </c>
      <c r="B312" s="9" t="s">
        <v>978</v>
      </c>
      <c r="C312" s="9" t="s">
        <v>5230</v>
      </c>
      <c r="D312" s="43">
        <v>44651.28194444445</v>
      </c>
      <c r="E312" s="7">
        <v>44654.26180555556</v>
      </c>
      <c r="F312" s="7">
        <v>44651.365277777775</v>
      </c>
      <c r="G312" s="7">
        <v>44654.39375</v>
      </c>
      <c r="H312" s="12">
        <f>Enduser_Deliverytime-HubVN_Pickup_Time</f>
        <v>0.2048611111</v>
      </c>
      <c r="I312" s="12">
        <f>Enduser_Plan_Deliverytime-Plan_HubVN_Pickup_Time</f>
        <v>0.0625</v>
      </c>
      <c r="J312" s="12">
        <f>HubVN_Pickup_Time-HubVN_Receiving_Time</f>
        <v>0.1319444444</v>
      </c>
      <c r="K312" s="12">
        <f>Plan_HubVN_Pickup_Time-Plan_HubVN_Receiving_Time</f>
        <v>0.08333333333</v>
      </c>
      <c r="L312" s="44">
        <f>IF(OnHold_Time="",0,Enduser_Deliverytime-OnHold_Time)</f>
        <v>0</v>
      </c>
    </row>
    <row r="313" ht="15.75" customHeight="1">
      <c r="A313" s="21" t="s">
        <v>980</v>
      </c>
      <c r="B313" s="21" t="s">
        <v>981</v>
      </c>
      <c r="C313" s="21" t="s">
        <v>5230</v>
      </c>
      <c r="D313" s="43">
        <v>44652.274305555555</v>
      </c>
      <c r="E313" s="18">
        <v>44652.51666666667</v>
      </c>
      <c r="F313" s="18">
        <v>44652.35763888889</v>
      </c>
      <c r="G313" s="18">
        <v>44652.62430555555</v>
      </c>
      <c r="H313" s="24">
        <f>Enduser_Deliverytime-HubVN_Pickup_Time</f>
        <v>0.2486111111</v>
      </c>
      <c r="I313" s="24">
        <f>Enduser_Plan_Deliverytime-Plan_HubVN_Pickup_Time</f>
        <v>0.0625</v>
      </c>
      <c r="J313" s="24">
        <f>HubVN_Pickup_Time-HubVN_Receiving_Time</f>
        <v>0.1076388889</v>
      </c>
      <c r="K313" s="24">
        <f>Plan_HubVN_Pickup_Time-Plan_HubVN_Receiving_Time</f>
        <v>0.08333333334</v>
      </c>
      <c r="L313" s="44">
        <f>IF(OnHold_Time="",0,Enduser_Deliverytime-OnHold_Time)</f>
        <v>0</v>
      </c>
    </row>
    <row r="314" ht="15.75" hidden="1" customHeight="1">
      <c r="A314" s="9" t="s">
        <v>983</v>
      </c>
      <c r="B314" s="9" t="s">
        <v>984</v>
      </c>
      <c r="C314" s="9" t="s">
        <v>5232</v>
      </c>
      <c r="D314" s="43">
        <v>44651.50347222222</v>
      </c>
      <c r="E314" s="7">
        <v>44652.2875</v>
      </c>
      <c r="F314" s="7">
        <v>44651.586805555555</v>
      </c>
      <c r="G314" s="7">
        <v>44652.35</v>
      </c>
      <c r="H314" s="12">
        <f>Enduser_Deliverytime-HubVN_Pickup_Time</f>
        <v>0.07777777778</v>
      </c>
      <c r="I314" s="12">
        <f>Enduser_Plan_Deliverytime-Plan_HubVN_Pickup_Time</f>
        <v>0.08333333334</v>
      </c>
      <c r="J314" s="12">
        <f>HubVN_Pickup_Time-HubVN_Receiving_Time</f>
        <v>0.0625</v>
      </c>
      <c r="K314" s="12">
        <f>Plan_HubVN_Pickup_Time-Plan_HubVN_Receiving_Time</f>
        <v>0.08333333334</v>
      </c>
      <c r="L314" s="44">
        <f>IF(OnHold_Time="",0,Enduser_Deliverytime-OnHold_Time)</f>
        <v>0</v>
      </c>
    </row>
    <row r="315" ht="15.75" customHeight="1">
      <c r="A315" s="21" t="s">
        <v>986</v>
      </c>
      <c r="B315" s="21" t="s">
        <v>987</v>
      </c>
      <c r="C315" s="21" t="s">
        <v>5230</v>
      </c>
      <c r="D315" s="43">
        <v>44652.504166666666</v>
      </c>
      <c r="E315" s="18">
        <v>44653.26944444444</v>
      </c>
      <c r="F315" s="18">
        <v>44652.5875</v>
      </c>
      <c r="G315" s="18">
        <v>44653.384722222225</v>
      </c>
      <c r="H315" s="24">
        <f>Enduser_Deliverytime-HubVN_Pickup_Time</f>
        <v>0.2069444444</v>
      </c>
      <c r="I315" s="24">
        <f>Enduser_Plan_Deliverytime-Plan_HubVN_Pickup_Time</f>
        <v>0.04166666666</v>
      </c>
      <c r="J315" s="24">
        <f>HubVN_Pickup_Time-HubVN_Receiving_Time</f>
        <v>0.1152777778</v>
      </c>
      <c r="K315" s="24">
        <f>Plan_HubVN_Pickup_Time-Plan_HubVN_Receiving_Time</f>
        <v>0.08333333334</v>
      </c>
      <c r="L315" s="44">
        <f>IF(OnHold_Time="",0,Enduser_Deliverytime-OnHold_Time)</f>
        <v>0</v>
      </c>
    </row>
    <row r="316" ht="15.75" customHeight="1">
      <c r="A316" s="9" t="s">
        <v>989</v>
      </c>
      <c r="B316" s="9" t="s">
        <v>990</v>
      </c>
      <c r="C316" s="9" t="s">
        <v>5230</v>
      </c>
      <c r="D316" s="43">
        <v>44651.52361111111</v>
      </c>
      <c r="E316" s="7">
        <v>44652.51111111111</v>
      </c>
      <c r="F316" s="7">
        <v>44651.606944444444</v>
      </c>
      <c r="G316" s="7">
        <v>44652.54583333333</v>
      </c>
      <c r="H316" s="12">
        <f>Enduser_Deliverytime-HubVN_Pickup_Time</f>
        <v>0.1638888889</v>
      </c>
      <c r="I316" s="12">
        <f>Enduser_Plan_Deliverytime-Plan_HubVN_Pickup_Time</f>
        <v>0.0625</v>
      </c>
      <c r="J316" s="12">
        <f>HubVN_Pickup_Time-HubVN_Receiving_Time</f>
        <v>0.03472222222</v>
      </c>
      <c r="K316" s="12">
        <f>Plan_HubVN_Pickup_Time-Plan_HubVN_Receiving_Time</f>
        <v>0.08333333334</v>
      </c>
      <c r="L316" s="44">
        <f>IF(OnHold_Time="",0,Enduser_Deliverytime-OnHold_Time)</f>
        <v>0</v>
      </c>
    </row>
    <row r="317" ht="15.75" customHeight="1">
      <c r="A317" s="21" t="s">
        <v>992</v>
      </c>
      <c r="B317" s="21" t="s">
        <v>993</v>
      </c>
      <c r="C317" s="21" t="s">
        <v>5230</v>
      </c>
      <c r="D317" s="43">
        <v>44654.271527777775</v>
      </c>
      <c r="E317" s="18">
        <v>44655.282638888886</v>
      </c>
      <c r="F317" s="18">
        <v>44654.35486111111</v>
      </c>
      <c r="G317" s="18">
        <v>44655.40833333333</v>
      </c>
      <c r="H317" s="24">
        <f>Enduser_Deliverytime-HubVN_Pickup_Time</f>
        <v>0.2055555556</v>
      </c>
      <c r="I317" s="24">
        <f>Enduser_Plan_Deliverytime-Plan_HubVN_Pickup_Time</f>
        <v>0.0625</v>
      </c>
      <c r="J317" s="24">
        <f>HubVN_Pickup_Time-HubVN_Receiving_Time</f>
        <v>0.1256944444</v>
      </c>
      <c r="K317" s="24">
        <f>Plan_HubVN_Pickup_Time-Plan_HubVN_Receiving_Time</f>
        <v>0.08333333334</v>
      </c>
      <c r="L317" s="44">
        <f>IF(OnHold_Time="",0,Enduser_Deliverytime-OnHold_Time)</f>
        <v>0</v>
      </c>
    </row>
    <row r="318" ht="15.75" customHeight="1">
      <c r="A318" s="9" t="s">
        <v>995</v>
      </c>
      <c r="B318" s="9" t="s">
        <v>996</v>
      </c>
      <c r="C318" s="9" t="s">
        <v>5230</v>
      </c>
      <c r="D318" s="43">
        <v>44652.25763888889</v>
      </c>
      <c r="E318" s="7">
        <v>44653.27222222222</v>
      </c>
      <c r="F318" s="7">
        <v>44652.34097222222</v>
      </c>
      <c r="G318" s="7">
        <v>44653.35555555556</v>
      </c>
      <c r="H318" s="12">
        <f>Enduser_Deliverytime-HubVN_Pickup_Time</f>
        <v>0.1652777778</v>
      </c>
      <c r="I318" s="12">
        <f>Enduser_Plan_Deliverytime-Plan_HubVN_Pickup_Time</f>
        <v>0.0625</v>
      </c>
      <c r="J318" s="12">
        <f>HubVN_Pickup_Time-HubVN_Receiving_Time</f>
        <v>0.08333333334</v>
      </c>
      <c r="K318" s="12">
        <f>Plan_HubVN_Pickup_Time-Plan_HubVN_Receiving_Time</f>
        <v>0.08333333333</v>
      </c>
      <c r="L318" s="44">
        <f>IF(OnHold_Time="",0,Enduser_Deliverytime-OnHold_Time)</f>
        <v>0</v>
      </c>
    </row>
    <row r="319" ht="15.75" customHeight="1">
      <c r="A319" s="21" t="s">
        <v>998</v>
      </c>
      <c r="B319" s="21" t="s">
        <v>999</v>
      </c>
      <c r="C319" s="21" t="s">
        <v>5230</v>
      </c>
      <c r="D319" s="43">
        <v>44653.50208333333</v>
      </c>
      <c r="E319" s="18">
        <v>44654.50486111111</v>
      </c>
      <c r="F319" s="18">
        <v>44653.58541666667</v>
      </c>
      <c r="G319" s="18">
        <v>44654.618055555555</v>
      </c>
      <c r="H319" s="24">
        <f>Enduser_Deliverytime-HubVN_Pickup_Time</f>
        <v>0.1458333333</v>
      </c>
      <c r="I319" s="24">
        <f>Enduser_Plan_Deliverytime-Plan_HubVN_Pickup_Time</f>
        <v>0.0625</v>
      </c>
      <c r="J319" s="24">
        <f>HubVN_Pickup_Time-HubVN_Receiving_Time</f>
        <v>0.1131944444</v>
      </c>
      <c r="K319" s="24">
        <f>Plan_HubVN_Pickup_Time-Plan_HubVN_Receiving_Time</f>
        <v>0.08333333334</v>
      </c>
      <c r="L319" s="44">
        <f>IF(OnHold_Time="",0,Enduser_Deliverytime-OnHold_Time)</f>
        <v>0</v>
      </c>
    </row>
    <row r="320" ht="15.75" hidden="1" customHeight="1">
      <c r="A320" s="9" t="s">
        <v>1001</v>
      </c>
      <c r="B320" s="9" t="s">
        <v>1002</v>
      </c>
      <c r="C320" s="9" t="s">
        <v>5231</v>
      </c>
      <c r="D320" s="43">
        <v>44653.524305555555</v>
      </c>
      <c r="E320" s="7">
        <v>44654.53958333333</v>
      </c>
      <c r="F320" s="7">
        <v>44653.60763888889</v>
      </c>
      <c r="G320" s="7">
        <v>44654.64375</v>
      </c>
      <c r="H320" s="12">
        <f>Enduser_Deliverytime-HubVN_Pickup_Time</f>
        <v>0.1694444444</v>
      </c>
      <c r="I320" s="12">
        <f>Enduser_Plan_Deliverytime-Plan_HubVN_Pickup_Time</f>
        <v>0.04166666666</v>
      </c>
      <c r="J320" s="12">
        <f>HubVN_Pickup_Time-HubVN_Receiving_Time</f>
        <v>0.1041666667</v>
      </c>
      <c r="K320" s="12">
        <f>Plan_HubVN_Pickup_Time-Plan_HubVN_Receiving_Time</f>
        <v>0.08333333334</v>
      </c>
      <c r="L320" s="44">
        <f>IF(OnHold_Time="",0,Enduser_Deliverytime-OnHold_Time)</f>
        <v>0</v>
      </c>
    </row>
    <row r="321" ht="15.75" customHeight="1">
      <c r="A321" s="21" t="s">
        <v>1004</v>
      </c>
      <c r="B321" s="21" t="s">
        <v>1005</v>
      </c>
      <c r="C321" s="21" t="s">
        <v>5230</v>
      </c>
      <c r="D321" s="43">
        <v>44653.506944444445</v>
      </c>
      <c r="E321" s="18">
        <v>44654.50069444445</v>
      </c>
      <c r="F321" s="18">
        <v>44653.59027777778</v>
      </c>
      <c r="G321" s="18">
        <v>44654.60833333333</v>
      </c>
      <c r="H321" s="24">
        <f>Enduser_Deliverytime-HubVN_Pickup_Time</f>
        <v>0.2458333333</v>
      </c>
      <c r="I321" s="24">
        <f>Enduser_Plan_Deliverytime-Plan_HubVN_Pickup_Time</f>
        <v>0.0625</v>
      </c>
      <c r="J321" s="24">
        <f>HubVN_Pickup_Time-HubVN_Receiving_Time</f>
        <v>0.1076388889</v>
      </c>
      <c r="K321" s="24">
        <f>Plan_HubVN_Pickup_Time-Plan_HubVN_Receiving_Time</f>
        <v>0.08333333334</v>
      </c>
      <c r="L321" s="44">
        <f>IF(OnHold_Time="",0,Enduser_Deliverytime-OnHold_Time)</f>
        <v>0.2756944444</v>
      </c>
    </row>
    <row r="322" ht="15.75" customHeight="1">
      <c r="A322" s="9" t="s">
        <v>1007</v>
      </c>
      <c r="B322" s="9" t="s">
        <v>132</v>
      </c>
      <c r="C322" s="9" t="s">
        <v>5230</v>
      </c>
      <c r="D322" s="43">
        <v>44651.279861111114</v>
      </c>
      <c r="E322" s="7">
        <v>44652.251388888886</v>
      </c>
      <c r="F322" s="7">
        <v>44651.36319444444</v>
      </c>
      <c r="G322" s="7">
        <v>44652.32986111111</v>
      </c>
      <c r="H322" s="12">
        <f>Enduser_Deliverytime-HubVN_Pickup_Time</f>
        <v>0.1611111111</v>
      </c>
      <c r="I322" s="12">
        <f>Enduser_Plan_Deliverytime-Plan_HubVN_Pickup_Time</f>
        <v>0.0625</v>
      </c>
      <c r="J322" s="12">
        <f>HubVN_Pickup_Time-HubVN_Receiving_Time</f>
        <v>0.07847222222</v>
      </c>
      <c r="K322" s="12">
        <f>Plan_HubVN_Pickup_Time-Plan_HubVN_Receiving_Time</f>
        <v>0.08333333333</v>
      </c>
      <c r="L322" s="44">
        <f>IF(OnHold_Time="",0,Enduser_Deliverytime-OnHold_Time)</f>
        <v>0</v>
      </c>
    </row>
    <row r="323" ht="15.75" customHeight="1">
      <c r="A323" s="21" t="s">
        <v>1009</v>
      </c>
      <c r="B323" s="21" t="s">
        <v>1010</v>
      </c>
      <c r="C323" s="21" t="s">
        <v>5230</v>
      </c>
      <c r="D323" s="43">
        <v>44652.524305555555</v>
      </c>
      <c r="E323" s="18">
        <v>44653.28194444445</v>
      </c>
      <c r="F323" s="18">
        <v>44652.60763888889</v>
      </c>
      <c r="G323" s="18">
        <v>44653.39722222222</v>
      </c>
      <c r="H323" s="24">
        <f>Enduser_Deliverytime-HubVN_Pickup_Time</f>
        <v>0.2027777778</v>
      </c>
      <c r="I323" s="24">
        <f>Enduser_Plan_Deliverytime-Plan_HubVN_Pickup_Time</f>
        <v>0.0625</v>
      </c>
      <c r="J323" s="24">
        <f>HubVN_Pickup_Time-HubVN_Receiving_Time</f>
        <v>0.1152777778</v>
      </c>
      <c r="K323" s="24">
        <f>Plan_HubVN_Pickup_Time-Plan_HubVN_Receiving_Time</f>
        <v>0.08333333334</v>
      </c>
      <c r="L323" s="44">
        <f>IF(OnHold_Time="",0,Enduser_Deliverytime-OnHold_Time)</f>
        <v>0</v>
      </c>
    </row>
    <row r="324" ht="15.75" customHeight="1">
      <c r="A324" s="9" t="s">
        <v>1012</v>
      </c>
      <c r="B324" s="9" t="s">
        <v>1013</v>
      </c>
      <c r="C324" s="9" t="s">
        <v>5230</v>
      </c>
      <c r="D324" s="43">
        <v>44652.53194444445</v>
      </c>
      <c r="E324" s="7">
        <v>44653.26111111111</v>
      </c>
      <c r="F324" s="7">
        <v>44652.615277777775</v>
      </c>
      <c r="G324" s="7">
        <v>44653.35</v>
      </c>
      <c r="H324" s="12">
        <f>Enduser_Deliverytime-HubVN_Pickup_Time</f>
        <v>0.1201388889</v>
      </c>
      <c r="I324" s="12">
        <f>Enduser_Plan_Deliverytime-Plan_HubVN_Pickup_Time</f>
        <v>0.0625</v>
      </c>
      <c r="J324" s="12">
        <f>HubVN_Pickup_Time-HubVN_Receiving_Time</f>
        <v>0.08888888889</v>
      </c>
      <c r="K324" s="12">
        <f>Plan_HubVN_Pickup_Time-Plan_HubVN_Receiving_Time</f>
        <v>0.08333333333</v>
      </c>
      <c r="L324" s="44">
        <f>IF(OnHold_Time="",0,Enduser_Deliverytime-OnHold_Time)</f>
        <v>0</v>
      </c>
    </row>
    <row r="325" ht="15.75" customHeight="1">
      <c r="A325" s="21" t="s">
        <v>1015</v>
      </c>
      <c r="B325" s="21" t="s">
        <v>1016</v>
      </c>
      <c r="C325" s="21" t="s">
        <v>5230</v>
      </c>
      <c r="D325" s="43">
        <v>44652.25208333333</v>
      </c>
      <c r="E325" s="18">
        <v>44653.260416666664</v>
      </c>
      <c r="F325" s="18">
        <v>44652.33541666667</v>
      </c>
      <c r="G325" s="18">
        <v>44653.330555555556</v>
      </c>
      <c r="H325" s="24">
        <f>Enduser_Deliverytime-HubVN_Pickup_Time</f>
        <v>0.1659722222</v>
      </c>
      <c r="I325" s="24">
        <f>Enduser_Plan_Deliverytime-Plan_HubVN_Pickup_Time</f>
        <v>0.0625</v>
      </c>
      <c r="J325" s="24">
        <f>HubVN_Pickup_Time-HubVN_Receiving_Time</f>
        <v>0.07013888889</v>
      </c>
      <c r="K325" s="24">
        <f>Plan_HubVN_Pickup_Time-Plan_HubVN_Receiving_Time</f>
        <v>0.08333333334</v>
      </c>
      <c r="L325" s="44">
        <f>IF(OnHold_Time="",0,Enduser_Deliverytime-OnHold_Time)</f>
        <v>0</v>
      </c>
    </row>
    <row r="326" ht="15.75" customHeight="1">
      <c r="A326" s="9" t="s">
        <v>1018</v>
      </c>
      <c r="B326" s="9" t="s">
        <v>677</v>
      </c>
      <c r="C326" s="9" t="s">
        <v>5230</v>
      </c>
      <c r="D326" s="43">
        <v>44653.52013888889</v>
      </c>
      <c r="E326" s="7">
        <v>44654.27638888889</v>
      </c>
      <c r="F326" s="7">
        <v>44653.603472222225</v>
      </c>
      <c r="G326" s="7">
        <v>44654.40138888889</v>
      </c>
      <c r="H326" s="12">
        <f>Enduser_Deliverytime-HubVN_Pickup_Time</f>
        <v>0.2020833333</v>
      </c>
      <c r="I326" s="12">
        <f>Enduser_Plan_Deliverytime-Plan_HubVN_Pickup_Time</f>
        <v>0.0625</v>
      </c>
      <c r="J326" s="12">
        <f>HubVN_Pickup_Time-HubVN_Receiving_Time</f>
        <v>0.125</v>
      </c>
      <c r="K326" s="12">
        <f>Plan_HubVN_Pickup_Time-Plan_HubVN_Receiving_Time</f>
        <v>0.08333333334</v>
      </c>
      <c r="L326" s="44">
        <f>IF(OnHold_Time="",0,Enduser_Deliverytime-OnHold_Time)</f>
        <v>0</v>
      </c>
    </row>
    <row r="327" ht="15.75" customHeight="1">
      <c r="A327" s="21" t="s">
        <v>1020</v>
      </c>
      <c r="B327" s="21" t="s">
        <v>1021</v>
      </c>
      <c r="C327" s="21" t="s">
        <v>5230</v>
      </c>
      <c r="D327" s="43">
        <v>44653.504166666666</v>
      </c>
      <c r="E327" s="18">
        <v>44653.52916666667</v>
      </c>
      <c r="F327" s="18">
        <v>44653.5875</v>
      </c>
      <c r="G327" s="18">
        <v>44653.638194444444</v>
      </c>
      <c r="H327" s="24">
        <f>Enduser_Deliverytime-HubVN_Pickup_Time</f>
        <v>0.07708333334</v>
      </c>
      <c r="I327" s="24">
        <f>Enduser_Plan_Deliverytime-Plan_HubVN_Pickup_Time</f>
        <v>0.0625</v>
      </c>
      <c r="J327" s="24">
        <f>HubVN_Pickup_Time-HubVN_Receiving_Time</f>
        <v>0.1090277778</v>
      </c>
      <c r="K327" s="24">
        <f>Plan_HubVN_Pickup_Time-Plan_HubVN_Receiving_Time</f>
        <v>0.08333333334</v>
      </c>
      <c r="L327" s="44">
        <f>IF(OnHold_Time="",0,Enduser_Deliverytime-OnHold_Time)</f>
        <v>0</v>
      </c>
    </row>
    <row r="328" ht="15.75" customHeight="1">
      <c r="A328" s="9" t="s">
        <v>1023</v>
      </c>
      <c r="B328" s="9" t="s">
        <v>1024</v>
      </c>
      <c r="C328" s="9" t="s">
        <v>5230</v>
      </c>
      <c r="D328" s="43">
        <v>44651.52777777778</v>
      </c>
      <c r="E328" s="7">
        <v>44652.25069444445</v>
      </c>
      <c r="F328" s="7">
        <v>44651.61111111111</v>
      </c>
      <c r="G328" s="7">
        <v>44652.34305555555</v>
      </c>
      <c r="H328" s="12">
        <f>Enduser_Deliverytime-HubVN_Pickup_Time</f>
        <v>0.1208333333</v>
      </c>
      <c r="I328" s="12">
        <f>Enduser_Plan_Deliverytime-Plan_HubVN_Pickup_Time</f>
        <v>0.0625</v>
      </c>
      <c r="J328" s="12">
        <f>HubVN_Pickup_Time-HubVN_Receiving_Time</f>
        <v>0.09236111111</v>
      </c>
      <c r="K328" s="12">
        <f>Plan_HubVN_Pickup_Time-Plan_HubVN_Receiving_Time</f>
        <v>0.08333333333</v>
      </c>
      <c r="L328" s="44">
        <f>IF(OnHold_Time="",0,Enduser_Deliverytime-OnHold_Time)</f>
        <v>0</v>
      </c>
    </row>
    <row r="329" ht="15.75" hidden="1" customHeight="1">
      <c r="A329" s="21" t="s">
        <v>1026</v>
      </c>
      <c r="B329" s="21" t="s">
        <v>1027</v>
      </c>
      <c r="C329" s="21" t="s">
        <v>5231</v>
      </c>
      <c r="D329" s="43">
        <v>44654.509722222225</v>
      </c>
      <c r="E329" s="18">
        <v>44655.53125</v>
      </c>
      <c r="F329" s="18">
        <v>44654.59305555555</v>
      </c>
      <c r="G329" s="18">
        <v>44655.64791666667</v>
      </c>
      <c r="H329" s="24">
        <f>Enduser_Deliverytime-HubVN_Pickup_Time</f>
        <v>0.08194444444</v>
      </c>
      <c r="I329" s="24">
        <f>Enduser_Plan_Deliverytime-Plan_HubVN_Pickup_Time</f>
        <v>0.04166666667</v>
      </c>
      <c r="J329" s="24">
        <f>HubVN_Pickup_Time-HubVN_Receiving_Time</f>
        <v>0.1166666667</v>
      </c>
      <c r="K329" s="24">
        <f>Plan_HubVN_Pickup_Time-Plan_HubVN_Receiving_Time</f>
        <v>0.08333333333</v>
      </c>
      <c r="L329" s="44">
        <f>IF(OnHold_Time="",0,Enduser_Deliverytime-OnHold_Time)</f>
        <v>0</v>
      </c>
    </row>
    <row r="330" ht="15.75" hidden="1" customHeight="1">
      <c r="A330" s="9" t="s">
        <v>1029</v>
      </c>
      <c r="B330" s="9" t="s">
        <v>1030</v>
      </c>
      <c r="C330" s="9" t="s">
        <v>5232</v>
      </c>
      <c r="D330" s="43">
        <v>44654.50833333333</v>
      </c>
      <c r="E330" s="7">
        <v>44655.5125</v>
      </c>
      <c r="F330" s="7">
        <v>44654.59166666667</v>
      </c>
      <c r="G330" s="7">
        <v>44655.63680555556</v>
      </c>
      <c r="H330" s="12">
        <f>Enduser_Deliverytime-HubVN_Pickup_Time</f>
        <v>0.07708333333</v>
      </c>
      <c r="I330" s="12">
        <f>Enduser_Plan_Deliverytime-Plan_HubVN_Pickup_Time</f>
        <v>0.08333333334</v>
      </c>
      <c r="J330" s="12">
        <f>HubVN_Pickup_Time-HubVN_Receiving_Time</f>
        <v>0.1243055556</v>
      </c>
      <c r="K330" s="12">
        <f>Plan_HubVN_Pickup_Time-Plan_HubVN_Receiving_Time</f>
        <v>0.08333333334</v>
      </c>
      <c r="L330" s="44">
        <f>IF(OnHold_Time="",0,Enduser_Deliverytime-OnHold_Time)</f>
        <v>0</v>
      </c>
    </row>
    <row r="331" ht="15.75" customHeight="1">
      <c r="A331" s="21" t="s">
        <v>1032</v>
      </c>
      <c r="B331" s="21" t="s">
        <v>1033</v>
      </c>
      <c r="C331" s="21" t="s">
        <v>5230</v>
      </c>
      <c r="D331" s="43">
        <v>44651.25486111111</v>
      </c>
      <c r="E331" s="18">
        <v>44652.27777777778</v>
      </c>
      <c r="F331" s="18">
        <v>44651.33819444444</v>
      </c>
      <c r="G331" s="18">
        <v>44652.32986111111</v>
      </c>
      <c r="H331" s="24">
        <f>Enduser_Deliverytime-HubVN_Pickup_Time</f>
        <v>0.1659722222</v>
      </c>
      <c r="I331" s="24">
        <f>Enduser_Plan_Deliverytime-Plan_HubVN_Pickup_Time</f>
        <v>0.0625</v>
      </c>
      <c r="J331" s="24">
        <f>HubVN_Pickup_Time-HubVN_Receiving_Time</f>
        <v>0.05208333333</v>
      </c>
      <c r="K331" s="24">
        <f>Plan_HubVN_Pickup_Time-Plan_HubVN_Receiving_Time</f>
        <v>0.08333333333</v>
      </c>
      <c r="L331" s="44">
        <f>IF(OnHold_Time="",0,Enduser_Deliverytime-OnHold_Time)</f>
        <v>0</v>
      </c>
    </row>
    <row r="332" ht="15.75" customHeight="1">
      <c r="A332" s="9" t="s">
        <v>1035</v>
      </c>
      <c r="B332" s="9" t="s">
        <v>732</v>
      </c>
      <c r="C332" s="9" t="s">
        <v>5230</v>
      </c>
      <c r="D332" s="43">
        <v>44652.52291666667</v>
      </c>
      <c r="E332" s="7">
        <v>44653.27777777778</v>
      </c>
      <c r="F332" s="7">
        <v>44652.60625</v>
      </c>
      <c r="G332" s="7">
        <v>44653.393055555556</v>
      </c>
      <c r="H332" s="12">
        <f>Enduser_Deliverytime-HubVN_Pickup_Time</f>
        <v>0.2027777778</v>
      </c>
      <c r="I332" s="12">
        <f>Enduser_Plan_Deliverytime-Plan_HubVN_Pickup_Time</f>
        <v>0.0625</v>
      </c>
      <c r="J332" s="12">
        <f>HubVN_Pickup_Time-HubVN_Receiving_Time</f>
        <v>0.1152777778</v>
      </c>
      <c r="K332" s="12">
        <f>Plan_HubVN_Pickup_Time-Plan_HubVN_Receiving_Time</f>
        <v>0.08333333333</v>
      </c>
      <c r="L332" s="44">
        <f>IF(OnHold_Time="",0,Enduser_Deliverytime-OnHold_Time)</f>
        <v>0</v>
      </c>
    </row>
    <row r="333" ht="15.75" customHeight="1">
      <c r="A333" s="21" t="s">
        <v>1037</v>
      </c>
      <c r="B333" s="21" t="s">
        <v>1038</v>
      </c>
      <c r="C333" s="21" t="s">
        <v>5230</v>
      </c>
      <c r="D333" s="43">
        <v>44653.51736111111</v>
      </c>
      <c r="E333" s="18">
        <v>44654.501388888886</v>
      </c>
      <c r="F333" s="18">
        <v>44653.600694444445</v>
      </c>
      <c r="G333" s="18">
        <v>44654.61041666667</v>
      </c>
      <c r="H333" s="24">
        <f>Enduser_Deliverytime-HubVN_Pickup_Time</f>
        <v>0.2465277778</v>
      </c>
      <c r="I333" s="24">
        <f>Enduser_Plan_Deliverytime-Plan_HubVN_Pickup_Time</f>
        <v>0.0625</v>
      </c>
      <c r="J333" s="24">
        <f>HubVN_Pickup_Time-HubVN_Receiving_Time</f>
        <v>0.1090277778</v>
      </c>
      <c r="K333" s="24">
        <f>Plan_HubVN_Pickup_Time-Plan_HubVN_Receiving_Time</f>
        <v>0.08333333334</v>
      </c>
      <c r="L333" s="44">
        <f>IF(OnHold_Time="",0,Enduser_Deliverytime-OnHold_Time)</f>
        <v>0</v>
      </c>
    </row>
    <row r="334" ht="15.75" customHeight="1">
      <c r="A334" s="9" t="s">
        <v>1040</v>
      </c>
      <c r="B334" s="9" t="s">
        <v>1041</v>
      </c>
      <c r="C334" s="9" t="s">
        <v>5230</v>
      </c>
      <c r="D334" s="43">
        <v>44653.51597222222</v>
      </c>
      <c r="E334" s="7">
        <v>44654.25</v>
      </c>
      <c r="F334" s="7">
        <v>44653.59930555556</v>
      </c>
      <c r="G334" s="7">
        <v>44654.345138888886</v>
      </c>
      <c r="H334" s="12">
        <f>Enduser_Deliverytime-HubVN_Pickup_Time</f>
        <v>0.08263888889</v>
      </c>
      <c r="I334" s="12">
        <f>Enduser_Plan_Deliverytime-Plan_HubVN_Pickup_Time</f>
        <v>0.0625</v>
      </c>
      <c r="J334" s="12">
        <f>HubVN_Pickup_Time-HubVN_Receiving_Time</f>
        <v>0.09513888889</v>
      </c>
      <c r="K334" s="12">
        <f>Plan_HubVN_Pickup_Time-Plan_HubVN_Receiving_Time</f>
        <v>0.08333333334</v>
      </c>
      <c r="L334" s="44">
        <f>IF(OnHold_Time="",0,Enduser_Deliverytime-OnHold_Time)</f>
        <v>0</v>
      </c>
    </row>
    <row r="335" ht="15.75" hidden="1" customHeight="1">
      <c r="A335" s="21" t="s">
        <v>1042</v>
      </c>
      <c r="B335" s="21" t="s">
        <v>1043</v>
      </c>
      <c r="C335" s="21" t="s">
        <v>5231</v>
      </c>
      <c r="D335" s="43">
        <v>44652.27569444444</v>
      </c>
      <c r="E335" s="18">
        <v>44652.52291666667</v>
      </c>
      <c r="F335" s="18">
        <v>44652.35902777778</v>
      </c>
      <c r="G335" s="18">
        <v>44652.56736111111</v>
      </c>
      <c r="H335" s="24">
        <f>Enduser_Deliverytime-HubVN_Pickup_Time</f>
        <v>0.09166666667</v>
      </c>
      <c r="I335" s="24">
        <f>Enduser_Plan_Deliverytime-Plan_HubVN_Pickup_Time</f>
        <v>0.04166666666</v>
      </c>
      <c r="J335" s="24">
        <f>HubVN_Pickup_Time-HubVN_Receiving_Time</f>
        <v>0.04444444444</v>
      </c>
      <c r="K335" s="24">
        <f>Plan_HubVN_Pickup_Time-Plan_HubVN_Receiving_Time</f>
        <v>0.08333333334</v>
      </c>
      <c r="L335" s="44">
        <f>IF(OnHold_Time="",0,Enduser_Deliverytime-OnHold_Time)</f>
        <v>0</v>
      </c>
    </row>
    <row r="336" ht="15.75" customHeight="1">
      <c r="A336" s="9" t="s">
        <v>1045</v>
      </c>
      <c r="B336" s="9" t="s">
        <v>1046</v>
      </c>
      <c r="C336" s="9" t="s">
        <v>5230</v>
      </c>
      <c r="D336" s="43">
        <v>44653.501388888886</v>
      </c>
      <c r="E336" s="7">
        <v>44653.52638888889</v>
      </c>
      <c r="F336" s="7">
        <v>44653.58472222222</v>
      </c>
      <c r="G336" s="7">
        <v>44653.63958333333</v>
      </c>
      <c r="H336" s="12">
        <f>Enduser_Deliverytime-HubVN_Pickup_Time</f>
        <v>0.08263888889</v>
      </c>
      <c r="I336" s="12">
        <f>Enduser_Plan_Deliverytime-Plan_HubVN_Pickup_Time</f>
        <v>0.1666666667</v>
      </c>
      <c r="J336" s="12">
        <f>HubVN_Pickup_Time-HubVN_Receiving_Time</f>
        <v>0.1131944444</v>
      </c>
      <c r="K336" s="12">
        <f>Plan_HubVN_Pickup_Time-Plan_HubVN_Receiving_Time</f>
        <v>0.08333333334</v>
      </c>
      <c r="L336" s="44">
        <f>IF(OnHold_Time="",0,Enduser_Deliverytime-OnHold_Time)</f>
        <v>0</v>
      </c>
    </row>
    <row r="337" ht="15.75" hidden="1" customHeight="1">
      <c r="A337" s="21" t="s">
        <v>1048</v>
      </c>
      <c r="B337" s="21" t="s">
        <v>1049</v>
      </c>
      <c r="C337" s="21" t="s">
        <v>5231</v>
      </c>
      <c r="D337" s="43">
        <v>44655.54027777778</v>
      </c>
      <c r="E337" s="18">
        <v>44655.53055555555</v>
      </c>
      <c r="F337" s="18">
        <v>44655.623611111114</v>
      </c>
      <c r="G337" s="18">
        <v>44655.626388888886</v>
      </c>
      <c r="H337" s="24">
        <f>Enduser_Deliverytime-HubVN_Pickup_Time</f>
        <v>0.08055555556</v>
      </c>
      <c r="I337" s="24">
        <f>Enduser_Plan_Deliverytime-Plan_HubVN_Pickup_Time</f>
        <v>0.04166666666</v>
      </c>
      <c r="J337" s="24">
        <f>HubVN_Pickup_Time-HubVN_Receiving_Time</f>
        <v>0.09583333333</v>
      </c>
      <c r="K337" s="24">
        <f>Plan_HubVN_Pickup_Time-Plan_HubVN_Receiving_Time</f>
        <v>0.08333333334</v>
      </c>
      <c r="L337" s="44">
        <f>IF(OnHold_Time="",0,Enduser_Deliverytime-OnHold_Time)</f>
        <v>0.1965277778</v>
      </c>
    </row>
    <row r="338" ht="15.75" customHeight="1">
      <c r="A338" s="9" t="s">
        <v>1051</v>
      </c>
      <c r="B338" s="9" t="s">
        <v>547</v>
      </c>
      <c r="C338" s="9" t="s">
        <v>5230</v>
      </c>
      <c r="D338" s="43">
        <v>44654.28611111111</v>
      </c>
      <c r="E338" s="7">
        <v>44655.26736111111</v>
      </c>
      <c r="F338" s="7">
        <v>44654.36944444444</v>
      </c>
      <c r="G338" s="7">
        <v>44655.39166666667</v>
      </c>
      <c r="H338" s="12">
        <f>Enduser_Deliverytime-HubVN_Pickup_Time</f>
        <v>0.2034722222</v>
      </c>
      <c r="I338" s="12">
        <f>Enduser_Plan_Deliverytime-Plan_HubVN_Pickup_Time</f>
        <v>0.0625</v>
      </c>
      <c r="J338" s="12">
        <f>HubVN_Pickup_Time-HubVN_Receiving_Time</f>
        <v>0.1243055556</v>
      </c>
      <c r="K338" s="12">
        <f>Plan_HubVN_Pickup_Time-Plan_HubVN_Receiving_Time</f>
        <v>0.08333333333</v>
      </c>
      <c r="L338" s="44">
        <f>IF(OnHold_Time="",0,Enduser_Deliverytime-OnHold_Time)</f>
        <v>0</v>
      </c>
    </row>
    <row r="339" ht="15.75" customHeight="1">
      <c r="A339" s="21" t="s">
        <v>1053</v>
      </c>
      <c r="B339" s="21" t="s">
        <v>1054</v>
      </c>
      <c r="C339" s="21" t="s">
        <v>5230</v>
      </c>
      <c r="D339" s="43">
        <v>44653.50625</v>
      </c>
      <c r="E339" s="18">
        <v>44654.50625</v>
      </c>
      <c r="F339" s="18">
        <v>44653.589583333334</v>
      </c>
      <c r="G339" s="18">
        <v>44654.61736111111</v>
      </c>
      <c r="H339" s="24">
        <f>Enduser_Deliverytime-HubVN_Pickup_Time</f>
        <v>0.2493055556</v>
      </c>
      <c r="I339" s="24">
        <f>Enduser_Plan_Deliverytime-Plan_HubVN_Pickup_Time</f>
        <v>0.0625</v>
      </c>
      <c r="J339" s="24">
        <f>HubVN_Pickup_Time-HubVN_Receiving_Time</f>
        <v>0.1111111111</v>
      </c>
      <c r="K339" s="24">
        <f>Plan_HubVN_Pickup_Time-Plan_HubVN_Receiving_Time</f>
        <v>0.08333333334</v>
      </c>
      <c r="L339" s="44">
        <f>IF(OnHold_Time="",0,Enduser_Deliverytime-OnHold_Time)</f>
        <v>0</v>
      </c>
    </row>
    <row r="340" ht="15.75" customHeight="1">
      <c r="A340" s="9" t="s">
        <v>1056</v>
      </c>
      <c r="B340" s="9" t="s">
        <v>1057</v>
      </c>
      <c r="C340" s="9" t="s">
        <v>5230</v>
      </c>
      <c r="D340" s="43">
        <v>44654.521527777775</v>
      </c>
      <c r="E340" s="7">
        <v>44657.274305555555</v>
      </c>
      <c r="F340" s="7">
        <v>44654.60486111111</v>
      </c>
      <c r="G340" s="7">
        <v>44657.39722222222</v>
      </c>
      <c r="H340" s="12">
        <f>Enduser_Deliverytime-HubVN_Pickup_Time</f>
        <v>0.20625</v>
      </c>
      <c r="I340" s="12">
        <f>Enduser_Plan_Deliverytime-Plan_HubVN_Pickup_Time</f>
        <v>0.0625</v>
      </c>
      <c r="J340" s="12">
        <f>HubVN_Pickup_Time-HubVN_Receiving_Time</f>
        <v>0.1229166667</v>
      </c>
      <c r="K340" s="12">
        <f>Plan_HubVN_Pickup_Time-Plan_HubVN_Receiving_Time</f>
        <v>0.08333333334</v>
      </c>
      <c r="L340" s="44">
        <f>IF(OnHold_Time="",0,Enduser_Deliverytime-OnHold_Time)</f>
        <v>0</v>
      </c>
    </row>
    <row r="341" ht="15.75" hidden="1" customHeight="1">
      <c r="A341" s="21" t="s">
        <v>1059</v>
      </c>
      <c r="B341" s="21" t="s">
        <v>1060</v>
      </c>
      <c r="C341" s="21" t="s">
        <v>5231</v>
      </c>
      <c r="D341" s="43">
        <v>44652.27777777778</v>
      </c>
      <c r="E341" s="18">
        <v>44653.28611111111</v>
      </c>
      <c r="F341" s="18">
        <v>44652.36111111111</v>
      </c>
      <c r="G341" s="18">
        <v>44653.34930555556</v>
      </c>
      <c r="H341" s="24">
        <f>Enduser_Deliverytime-HubVN_Pickup_Time</f>
        <v>0.08055555555</v>
      </c>
      <c r="I341" s="24">
        <f>Enduser_Plan_Deliverytime-Plan_HubVN_Pickup_Time</f>
        <v>0.04166666667</v>
      </c>
      <c r="J341" s="24">
        <f>HubVN_Pickup_Time-HubVN_Receiving_Time</f>
        <v>0.06319444445</v>
      </c>
      <c r="K341" s="24">
        <f>Plan_HubVN_Pickup_Time-Plan_HubVN_Receiving_Time</f>
        <v>0.08333333333</v>
      </c>
      <c r="L341" s="44">
        <f>IF(OnHold_Time="",0,Enduser_Deliverytime-OnHold_Time)</f>
        <v>0</v>
      </c>
    </row>
    <row r="342" ht="15.75" customHeight="1">
      <c r="A342" s="9" t="s">
        <v>1062</v>
      </c>
      <c r="B342" s="9" t="s">
        <v>1063</v>
      </c>
      <c r="C342" s="9" t="s">
        <v>5230</v>
      </c>
      <c r="D342" s="43">
        <v>44654.25</v>
      </c>
      <c r="E342" s="7">
        <v>44658.285416666666</v>
      </c>
      <c r="F342" s="7">
        <v>44654.333333333336</v>
      </c>
      <c r="G342" s="7">
        <v>44658.393055555556</v>
      </c>
      <c r="H342" s="12">
        <f>Enduser_Deliverytime-HubVN_Pickup_Time</f>
        <v>0.2666666667</v>
      </c>
      <c r="I342" s="12">
        <f>Enduser_Plan_Deliverytime-Plan_HubVN_Pickup_Time</f>
        <v>0.0625</v>
      </c>
      <c r="J342" s="12">
        <f>HubVN_Pickup_Time-HubVN_Receiving_Time</f>
        <v>0.1076388889</v>
      </c>
      <c r="K342" s="12">
        <f>Plan_HubVN_Pickup_Time-Plan_HubVN_Receiving_Time</f>
        <v>0.08333333334</v>
      </c>
      <c r="L342" s="44">
        <f>IF(OnHold_Time="",0,Enduser_Deliverytime-OnHold_Time)</f>
        <v>0</v>
      </c>
    </row>
    <row r="343" ht="15.75" customHeight="1">
      <c r="A343" s="21" t="s">
        <v>1065</v>
      </c>
      <c r="B343" s="21" t="s">
        <v>1066</v>
      </c>
      <c r="C343" s="21" t="s">
        <v>5230</v>
      </c>
      <c r="D343" s="43">
        <v>44651.25</v>
      </c>
      <c r="E343" s="18">
        <v>44655.28194444445</v>
      </c>
      <c r="F343" s="18">
        <v>44651.333333333336</v>
      </c>
      <c r="G343" s="18">
        <v>44655.395833333336</v>
      </c>
      <c r="H343" s="24">
        <f>Enduser_Deliverytime-HubVN_Pickup_Time</f>
        <v>0.20625</v>
      </c>
      <c r="I343" s="24">
        <f>Enduser_Plan_Deliverytime-Plan_HubVN_Pickup_Time</f>
        <v>0.0625</v>
      </c>
      <c r="J343" s="24">
        <f>HubVN_Pickup_Time-HubVN_Receiving_Time</f>
        <v>0.1138888889</v>
      </c>
      <c r="K343" s="24">
        <f>Plan_HubVN_Pickup_Time-Plan_HubVN_Receiving_Time</f>
        <v>0.08333333334</v>
      </c>
      <c r="L343" s="44">
        <f>IF(OnHold_Time="",0,Enduser_Deliverytime-OnHold_Time)</f>
        <v>0</v>
      </c>
    </row>
    <row r="344" ht="15.75" hidden="1" customHeight="1">
      <c r="A344" s="9" t="s">
        <v>1068</v>
      </c>
      <c r="B344" s="9" t="s">
        <v>1069</v>
      </c>
      <c r="C344" s="9" t="s">
        <v>5232</v>
      </c>
      <c r="D344" s="43">
        <v>44653.28055555555</v>
      </c>
      <c r="E344" s="7">
        <v>44653.53333333333</v>
      </c>
      <c r="F344" s="7">
        <v>44653.36388888889</v>
      </c>
      <c r="G344" s="7">
        <v>44653.63125</v>
      </c>
      <c r="H344" s="12">
        <f>Enduser_Deliverytime-HubVN_Pickup_Time</f>
        <v>0.08055555556</v>
      </c>
      <c r="I344" s="12">
        <f>Enduser_Plan_Deliverytime-Plan_HubVN_Pickup_Time</f>
        <v>0.08333333334</v>
      </c>
      <c r="J344" s="12">
        <f>HubVN_Pickup_Time-HubVN_Receiving_Time</f>
        <v>0.09791666667</v>
      </c>
      <c r="K344" s="12">
        <f>Plan_HubVN_Pickup_Time-Plan_HubVN_Receiving_Time</f>
        <v>0.08333333334</v>
      </c>
      <c r="L344" s="44">
        <f>IF(OnHold_Time="",0,Enduser_Deliverytime-OnHold_Time)</f>
        <v>0</v>
      </c>
    </row>
    <row r="345" ht="15.75" customHeight="1">
      <c r="A345" s="21" t="s">
        <v>1071</v>
      </c>
      <c r="B345" s="21" t="s">
        <v>1072</v>
      </c>
      <c r="C345" s="21" t="s">
        <v>5230</v>
      </c>
      <c r="D345" s="43">
        <v>44652.28472222222</v>
      </c>
      <c r="E345" s="18">
        <v>44653.27638888889</v>
      </c>
      <c r="F345" s="18">
        <v>44652.368055555555</v>
      </c>
      <c r="G345" s="18">
        <v>44653.35972222222</v>
      </c>
      <c r="H345" s="24">
        <f>Enduser_Deliverytime-HubVN_Pickup_Time</f>
        <v>0.1222222222</v>
      </c>
      <c r="I345" s="24">
        <f>Enduser_Plan_Deliverytime-Plan_HubVN_Pickup_Time</f>
        <v>0.0625</v>
      </c>
      <c r="J345" s="24">
        <f>HubVN_Pickup_Time-HubVN_Receiving_Time</f>
        <v>0.08333333334</v>
      </c>
      <c r="K345" s="24">
        <f>Plan_HubVN_Pickup_Time-Plan_HubVN_Receiving_Time</f>
        <v>0.08333333334</v>
      </c>
      <c r="L345" s="44">
        <f>IF(OnHold_Time="",0,Enduser_Deliverytime-OnHold_Time)</f>
        <v>0</v>
      </c>
    </row>
    <row r="346" ht="15.75" customHeight="1">
      <c r="A346" s="9" t="s">
        <v>1074</v>
      </c>
      <c r="B346" s="9" t="s">
        <v>1075</v>
      </c>
      <c r="C346" s="9" t="s">
        <v>5230</v>
      </c>
      <c r="D346" s="43">
        <v>44653.51875</v>
      </c>
      <c r="E346" s="7">
        <v>44654.27291666667</v>
      </c>
      <c r="F346" s="7">
        <v>44653.60208333333</v>
      </c>
      <c r="G346" s="7">
        <v>44654.36875</v>
      </c>
      <c r="H346" s="12">
        <f>Enduser_Deliverytime-HubVN_Pickup_Time</f>
        <v>0.1222222222</v>
      </c>
      <c r="I346" s="12">
        <f>Enduser_Plan_Deliverytime-Plan_HubVN_Pickup_Time</f>
        <v>0.0625</v>
      </c>
      <c r="J346" s="12">
        <f>HubVN_Pickup_Time-HubVN_Receiving_Time</f>
        <v>0.09583333333</v>
      </c>
      <c r="K346" s="12">
        <f>Plan_HubVN_Pickup_Time-Plan_HubVN_Receiving_Time</f>
        <v>0.08333333333</v>
      </c>
      <c r="L346" s="44">
        <f>IF(OnHold_Time="",0,Enduser_Deliverytime-OnHold_Time)</f>
        <v>0</v>
      </c>
    </row>
    <row r="347" ht="15.75" hidden="1" customHeight="1">
      <c r="A347" s="21" t="s">
        <v>1077</v>
      </c>
      <c r="B347" s="21" t="s">
        <v>1078</v>
      </c>
      <c r="C347" s="21" t="s">
        <v>5232</v>
      </c>
      <c r="D347" s="43">
        <v>44654.28125</v>
      </c>
      <c r="E347" s="18">
        <v>44655.27291666667</v>
      </c>
      <c r="F347" s="18">
        <v>44654.364583333336</v>
      </c>
      <c r="G347" s="18">
        <v>44655.399305555555</v>
      </c>
      <c r="H347" s="24">
        <f>Enduser_Deliverytime-HubVN_Pickup_Time</f>
        <v>0.2069444444</v>
      </c>
      <c r="I347" s="24">
        <f>Enduser_Plan_Deliverytime-Plan_HubVN_Pickup_Time</f>
        <v>0.08333333333</v>
      </c>
      <c r="J347" s="24">
        <f>HubVN_Pickup_Time-HubVN_Receiving_Time</f>
        <v>0.1263888889</v>
      </c>
      <c r="K347" s="24">
        <f>Plan_HubVN_Pickup_Time-Plan_HubVN_Receiving_Time</f>
        <v>0.08333333334</v>
      </c>
      <c r="L347" s="44">
        <f>IF(OnHold_Time="",0,Enduser_Deliverytime-OnHold_Time)</f>
        <v>0</v>
      </c>
    </row>
    <row r="348" ht="15.75" hidden="1" customHeight="1">
      <c r="A348" s="9" t="s">
        <v>1080</v>
      </c>
      <c r="B348" s="9" t="s">
        <v>1081</v>
      </c>
      <c r="C348" s="9" t="s">
        <v>5231</v>
      </c>
      <c r="D348" s="43">
        <v>44652.50763888889</v>
      </c>
      <c r="E348" s="7">
        <v>44652.513194444444</v>
      </c>
      <c r="F348" s="7">
        <v>44652.59097222222</v>
      </c>
      <c r="G348" s="7">
        <v>44652.61597222222</v>
      </c>
      <c r="H348" s="12">
        <f>Enduser_Deliverytime-HubVN_Pickup_Time</f>
        <v>0.2444444444</v>
      </c>
      <c r="I348" s="12">
        <f>Enduser_Plan_Deliverytime-Plan_HubVN_Pickup_Time</f>
        <v>0.04166666667</v>
      </c>
      <c r="J348" s="12">
        <f>HubVN_Pickup_Time-HubVN_Receiving_Time</f>
        <v>0.1027777778</v>
      </c>
      <c r="K348" s="12">
        <f>Plan_HubVN_Pickup_Time-Plan_HubVN_Receiving_Time</f>
        <v>0.08333333333</v>
      </c>
      <c r="L348" s="44">
        <f>IF(OnHold_Time="",0,Enduser_Deliverytime-OnHold_Time)</f>
        <v>0</v>
      </c>
    </row>
    <row r="349" ht="15.75" customHeight="1">
      <c r="A349" s="21" t="s">
        <v>1083</v>
      </c>
      <c r="B349" s="21" t="s">
        <v>1084</v>
      </c>
      <c r="C349" s="21" t="s">
        <v>5230</v>
      </c>
      <c r="D349" s="43">
        <v>44653.510416666664</v>
      </c>
      <c r="E349" s="18">
        <v>44654.26736111111</v>
      </c>
      <c r="F349" s="18">
        <v>44653.59375</v>
      </c>
      <c r="G349" s="18">
        <v>44654.38263888889</v>
      </c>
      <c r="H349" s="24">
        <f>Enduser_Deliverytime-HubVN_Pickup_Time</f>
        <v>0.2027777778</v>
      </c>
      <c r="I349" s="24">
        <f>Enduser_Plan_Deliverytime-Plan_HubVN_Pickup_Time</f>
        <v>0.0625</v>
      </c>
      <c r="J349" s="24">
        <f>HubVN_Pickup_Time-HubVN_Receiving_Time</f>
        <v>0.1152777778</v>
      </c>
      <c r="K349" s="24">
        <f>Plan_HubVN_Pickup_Time-Plan_HubVN_Receiving_Time</f>
        <v>0.08333333334</v>
      </c>
      <c r="L349" s="44">
        <f>IF(OnHold_Time="",0,Enduser_Deliverytime-OnHold_Time)</f>
        <v>0</v>
      </c>
    </row>
    <row r="350" ht="15.75" hidden="1" customHeight="1">
      <c r="A350" s="9" t="s">
        <v>1086</v>
      </c>
      <c r="B350" s="9" t="s">
        <v>139</v>
      </c>
      <c r="C350" s="9" t="s">
        <v>5231</v>
      </c>
      <c r="D350" s="43">
        <v>44655.52222222222</v>
      </c>
      <c r="E350" s="7">
        <v>44655.513194444444</v>
      </c>
      <c r="F350" s="7">
        <v>44655.60555555556</v>
      </c>
      <c r="G350" s="7">
        <v>44655.634722222225</v>
      </c>
      <c r="H350" s="12">
        <f>Enduser_Deliverytime-HubVN_Pickup_Time</f>
        <v>0.08125</v>
      </c>
      <c r="I350" s="12">
        <f>Enduser_Plan_Deliverytime-Plan_HubVN_Pickup_Time</f>
        <v>0.04166666666</v>
      </c>
      <c r="J350" s="12">
        <f>HubVN_Pickup_Time-HubVN_Receiving_Time</f>
        <v>0.1215277778</v>
      </c>
      <c r="K350" s="12">
        <f>Plan_HubVN_Pickup_Time-Plan_HubVN_Receiving_Time</f>
        <v>0.08333333334</v>
      </c>
      <c r="L350" s="44">
        <f>IF(OnHold_Time="",0,Enduser_Deliverytime-OnHold_Time)</f>
        <v>0</v>
      </c>
    </row>
    <row r="351" ht="15.75" customHeight="1">
      <c r="A351" s="21" t="s">
        <v>1088</v>
      </c>
      <c r="B351" s="21" t="s">
        <v>1089</v>
      </c>
      <c r="C351" s="21" t="s">
        <v>5230</v>
      </c>
      <c r="D351" s="43">
        <v>44653.2625</v>
      </c>
      <c r="E351" s="18">
        <v>44654.27569444444</v>
      </c>
      <c r="F351" s="18">
        <v>44653.34583333333</v>
      </c>
      <c r="G351" s="18">
        <v>44654.37986111111</v>
      </c>
      <c r="H351" s="24">
        <f>Enduser_Deliverytime-HubVN_Pickup_Time</f>
        <v>0.03541666667</v>
      </c>
      <c r="I351" s="24">
        <f>Enduser_Plan_Deliverytime-Plan_HubVN_Pickup_Time</f>
        <v>0.0625</v>
      </c>
      <c r="J351" s="24">
        <f>HubVN_Pickup_Time-HubVN_Receiving_Time</f>
        <v>0.1041666667</v>
      </c>
      <c r="K351" s="24">
        <f>Plan_HubVN_Pickup_Time-Plan_HubVN_Receiving_Time</f>
        <v>0.08333333334</v>
      </c>
      <c r="L351" s="44">
        <f>IF(OnHold_Time="",0,Enduser_Deliverytime-OnHold_Time)</f>
        <v>0</v>
      </c>
    </row>
    <row r="352" ht="15.75" customHeight="1">
      <c r="A352" s="9" t="s">
        <v>1091</v>
      </c>
      <c r="B352" s="9" t="s">
        <v>898</v>
      </c>
      <c r="C352" s="9" t="s">
        <v>5230</v>
      </c>
      <c r="D352" s="43">
        <v>44653.520833333336</v>
      </c>
      <c r="E352" s="7">
        <v>44653.51944444444</v>
      </c>
      <c r="F352" s="7">
        <v>44653.604166666664</v>
      </c>
      <c r="G352" s="7">
        <v>44653.60486111111</v>
      </c>
      <c r="H352" s="12">
        <f>Enduser_Deliverytime-HubVN_Pickup_Time</f>
        <v>0.1208333333</v>
      </c>
      <c r="I352" s="12">
        <f>Enduser_Plan_Deliverytime-Plan_HubVN_Pickup_Time</f>
        <v>0.0625</v>
      </c>
      <c r="J352" s="12">
        <f>HubVN_Pickup_Time-HubVN_Receiving_Time</f>
        <v>0.08541666667</v>
      </c>
      <c r="K352" s="12">
        <f>Plan_HubVN_Pickup_Time-Plan_HubVN_Receiving_Time</f>
        <v>0.08333333333</v>
      </c>
      <c r="L352" s="44">
        <f>IF(OnHold_Time="",0,Enduser_Deliverytime-OnHold_Time)</f>
        <v>0</v>
      </c>
    </row>
    <row r="353" ht="15.75" customHeight="1">
      <c r="A353" s="21" t="s">
        <v>1093</v>
      </c>
      <c r="B353" s="21" t="s">
        <v>1094</v>
      </c>
      <c r="C353" s="21" t="s">
        <v>5230</v>
      </c>
      <c r="D353" s="43">
        <v>44653.521527777775</v>
      </c>
      <c r="E353" s="18">
        <v>44653.51388888889</v>
      </c>
      <c r="F353" s="18">
        <v>44653.60486111111</v>
      </c>
      <c r="G353" s="18">
        <v>44653.62569444445</v>
      </c>
      <c r="H353" s="24">
        <f>Enduser_Deliverytime-HubVN_Pickup_Time</f>
        <v>0.08263888889</v>
      </c>
      <c r="I353" s="24">
        <f>Enduser_Plan_Deliverytime-Plan_HubVN_Pickup_Time</f>
        <v>0.0625</v>
      </c>
      <c r="J353" s="24">
        <f>HubVN_Pickup_Time-HubVN_Receiving_Time</f>
        <v>0.1118055556</v>
      </c>
      <c r="K353" s="24">
        <f>Plan_HubVN_Pickup_Time-Plan_HubVN_Receiving_Time</f>
        <v>0.08333333334</v>
      </c>
      <c r="L353" s="44">
        <f>IF(OnHold_Time="",0,Enduser_Deliverytime-OnHold_Time)</f>
        <v>0</v>
      </c>
    </row>
    <row r="354" ht="15.75" customHeight="1">
      <c r="A354" s="9" t="s">
        <v>1096</v>
      </c>
      <c r="B354" s="9" t="s">
        <v>1097</v>
      </c>
      <c r="C354" s="9" t="s">
        <v>5230</v>
      </c>
      <c r="D354" s="43">
        <v>44653.26527777778</v>
      </c>
      <c r="E354" s="7">
        <v>44654.26180555556</v>
      </c>
      <c r="F354" s="7">
        <v>44653.34861111111</v>
      </c>
      <c r="G354" s="7">
        <v>44654.38333333333</v>
      </c>
      <c r="H354" s="12">
        <f>Enduser_Deliverytime-HubVN_Pickup_Time</f>
        <v>0.20625</v>
      </c>
      <c r="I354" s="12">
        <f>Enduser_Plan_Deliverytime-Plan_HubVN_Pickup_Time</f>
        <v>0.0625</v>
      </c>
      <c r="J354" s="12">
        <f>HubVN_Pickup_Time-HubVN_Receiving_Time</f>
        <v>0.1215277778</v>
      </c>
      <c r="K354" s="12">
        <f>Plan_HubVN_Pickup_Time-Plan_HubVN_Receiving_Time</f>
        <v>0.08333333334</v>
      </c>
      <c r="L354" s="44">
        <f>IF(OnHold_Time="",0,Enduser_Deliverytime-OnHold_Time)</f>
        <v>0.1833333333</v>
      </c>
    </row>
    <row r="355" ht="15.75" customHeight="1">
      <c r="A355" s="21" t="s">
        <v>1099</v>
      </c>
      <c r="B355" s="21" t="s">
        <v>1100</v>
      </c>
      <c r="C355" s="21" t="s">
        <v>5230</v>
      </c>
      <c r="D355" s="43">
        <v>44651.513194444444</v>
      </c>
      <c r="E355" s="18">
        <v>44652.260416666664</v>
      </c>
      <c r="F355" s="18">
        <v>44651.59652777778</v>
      </c>
      <c r="G355" s="18">
        <v>44652.365277777775</v>
      </c>
      <c r="H355" s="24">
        <f>Enduser_Deliverytime-HubVN_Pickup_Time</f>
        <v>0.1659722222</v>
      </c>
      <c r="I355" s="24">
        <f>Enduser_Plan_Deliverytime-Plan_HubVN_Pickup_Time</f>
        <v>0.04166666666</v>
      </c>
      <c r="J355" s="24">
        <f>HubVN_Pickup_Time-HubVN_Receiving_Time</f>
        <v>0.1048611111</v>
      </c>
      <c r="K355" s="24">
        <f>Plan_HubVN_Pickup_Time-Plan_HubVN_Receiving_Time</f>
        <v>0.08333333334</v>
      </c>
      <c r="L355" s="44">
        <f>IF(OnHold_Time="",0,Enduser_Deliverytime-OnHold_Time)</f>
        <v>0</v>
      </c>
    </row>
    <row r="356" ht="15.75" hidden="1" customHeight="1">
      <c r="A356" s="9" t="s">
        <v>1102</v>
      </c>
      <c r="B356" s="9" t="s">
        <v>1103</v>
      </c>
      <c r="C356" s="9" t="s">
        <v>5231</v>
      </c>
      <c r="D356" s="43">
        <v>44651.50763888889</v>
      </c>
      <c r="E356" s="7">
        <v>44655.26180555556</v>
      </c>
      <c r="F356" s="7">
        <v>44651.59097222222</v>
      </c>
      <c r="G356" s="7">
        <v>44655.37222222222</v>
      </c>
      <c r="H356" s="12">
        <f>Enduser_Deliverytime-HubVN_Pickup_Time</f>
        <v>0.3729166667</v>
      </c>
      <c r="I356" s="12">
        <f>Enduser_Plan_Deliverytime-Plan_HubVN_Pickup_Time</f>
        <v>0.04166666667</v>
      </c>
      <c r="J356" s="12">
        <f>HubVN_Pickup_Time-HubVN_Receiving_Time</f>
        <v>0.1104166667</v>
      </c>
      <c r="K356" s="12">
        <f>Plan_HubVN_Pickup_Time-Plan_HubVN_Receiving_Time</f>
        <v>0.08333333333</v>
      </c>
      <c r="L356" s="44">
        <f>IF(OnHold_Time="",0,Enduser_Deliverytime-OnHold_Time)</f>
        <v>0</v>
      </c>
    </row>
    <row r="357" ht="15.75" customHeight="1">
      <c r="A357" s="21" t="s">
        <v>1105</v>
      </c>
      <c r="B357" s="21" t="s">
        <v>139</v>
      </c>
      <c r="C357" s="21" t="s">
        <v>5230</v>
      </c>
      <c r="D357" s="43">
        <v>44655.54027777778</v>
      </c>
      <c r="E357" s="18">
        <v>44655.52847222222</v>
      </c>
      <c r="F357" s="18">
        <v>44655.623611111114</v>
      </c>
      <c r="G357" s="18">
        <v>44655.635416666664</v>
      </c>
      <c r="H357" s="24">
        <f>Enduser_Deliverytime-HubVN_Pickup_Time</f>
        <v>0.1722222222</v>
      </c>
      <c r="I357" s="24">
        <f>Enduser_Plan_Deliverytime-Plan_HubVN_Pickup_Time</f>
        <v>0.0625</v>
      </c>
      <c r="J357" s="24">
        <f>HubVN_Pickup_Time-HubVN_Receiving_Time</f>
        <v>0.1069444444</v>
      </c>
      <c r="K357" s="24">
        <f>Plan_HubVN_Pickup_Time-Plan_HubVN_Receiving_Time</f>
        <v>0.08333333334</v>
      </c>
      <c r="L357" s="44">
        <f>IF(OnHold_Time="",0,Enduser_Deliverytime-OnHold_Time)</f>
        <v>0</v>
      </c>
    </row>
    <row r="358" ht="15.75" hidden="1" customHeight="1">
      <c r="A358" s="9" t="s">
        <v>1107</v>
      </c>
      <c r="B358" s="9" t="s">
        <v>1108</v>
      </c>
      <c r="C358" s="9" t="s">
        <v>5231</v>
      </c>
      <c r="D358" s="43">
        <v>44651.274305555555</v>
      </c>
      <c r="E358" s="7">
        <v>44652.25347222222</v>
      </c>
      <c r="F358" s="7">
        <v>44651.35763888889</v>
      </c>
      <c r="G358" s="7">
        <v>44652.32986111111</v>
      </c>
      <c r="H358" s="12">
        <f>Enduser_Deliverytime-HubVN_Pickup_Time</f>
        <v>0.1618055556</v>
      </c>
      <c r="I358" s="12">
        <f>Enduser_Plan_Deliverytime-Plan_HubVN_Pickup_Time</f>
        <v>0.125</v>
      </c>
      <c r="J358" s="12">
        <f>HubVN_Pickup_Time-HubVN_Receiving_Time</f>
        <v>0.07638888889</v>
      </c>
      <c r="K358" s="12">
        <f>Plan_HubVN_Pickup_Time-Plan_HubVN_Receiving_Time</f>
        <v>0.08333333334</v>
      </c>
      <c r="L358" s="44">
        <f>IF(OnHold_Time="",0,Enduser_Deliverytime-OnHold_Time)</f>
        <v>0</v>
      </c>
    </row>
    <row r="359" ht="15.75" customHeight="1">
      <c r="A359" s="21" t="s">
        <v>1110</v>
      </c>
      <c r="B359" s="21" t="s">
        <v>1111</v>
      </c>
      <c r="C359" s="21" t="s">
        <v>5230</v>
      </c>
      <c r="D359" s="43">
        <v>44652.509722222225</v>
      </c>
      <c r="E359" s="18">
        <v>44653.254166666666</v>
      </c>
      <c r="F359" s="18">
        <v>44652.59305555555</v>
      </c>
      <c r="G359" s="18">
        <v>44653.34444444445</v>
      </c>
      <c r="H359" s="24">
        <f>Enduser_Deliverytime-HubVN_Pickup_Time</f>
        <v>0.11875</v>
      </c>
      <c r="I359" s="24">
        <f>Enduser_Plan_Deliverytime-Plan_HubVN_Pickup_Time</f>
        <v>0.0625</v>
      </c>
      <c r="J359" s="24">
        <f>HubVN_Pickup_Time-HubVN_Receiving_Time</f>
        <v>0.09027777778</v>
      </c>
      <c r="K359" s="24">
        <f>Plan_HubVN_Pickup_Time-Plan_HubVN_Receiving_Time</f>
        <v>0.08333333333</v>
      </c>
      <c r="L359" s="44">
        <f>IF(OnHold_Time="",0,Enduser_Deliverytime-OnHold_Time)</f>
        <v>0</v>
      </c>
    </row>
    <row r="360" ht="15.75" customHeight="1">
      <c r="A360" s="9" t="s">
        <v>1113</v>
      </c>
      <c r="B360" s="9" t="s">
        <v>1114</v>
      </c>
      <c r="C360" s="9" t="s">
        <v>5230</v>
      </c>
      <c r="D360" s="43">
        <v>44652.26736111111</v>
      </c>
      <c r="E360" s="7">
        <v>44653.26111111111</v>
      </c>
      <c r="F360" s="7">
        <v>44652.350694444445</v>
      </c>
      <c r="G360" s="7">
        <v>44653.34444444445</v>
      </c>
      <c r="H360" s="12">
        <f>Enduser_Deliverytime-HubVN_Pickup_Time</f>
        <v>0.1625</v>
      </c>
      <c r="I360" s="12">
        <f>Enduser_Plan_Deliverytime-Plan_HubVN_Pickup_Time</f>
        <v>0.125</v>
      </c>
      <c r="J360" s="12">
        <f>HubVN_Pickup_Time-HubVN_Receiving_Time</f>
        <v>0.08333333334</v>
      </c>
      <c r="K360" s="12">
        <f>Plan_HubVN_Pickup_Time-Plan_HubVN_Receiving_Time</f>
        <v>0.08333333334</v>
      </c>
      <c r="L360" s="44">
        <f>IF(OnHold_Time="",0,Enduser_Deliverytime-OnHold_Time)</f>
        <v>0</v>
      </c>
    </row>
    <row r="361" ht="15.75" hidden="1" customHeight="1">
      <c r="A361" s="21" t="s">
        <v>1116</v>
      </c>
      <c r="B361" s="21" t="s">
        <v>1117</v>
      </c>
      <c r="C361" s="15" t="s">
        <v>5232</v>
      </c>
      <c r="D361" s="43">
        <v>44652.53472222222</v>
      </c>
      <c r="E361" s="18">
        <v>44653.25902777778</v>
      </c>
      <c r="F361" s="18">
        <v>44652.618055555555</v>
      </c>
      <c r="G361" s="18">
        <v>44653.342361111114</v>
      </c>
      <c r="H361" s="24">
        <f>Enduser_Deliverytime-HubVN_Pickup_Time</f>
        <v>0.08125</v>
      </c>
      <c r="I361" s="24">
        <f>Enduser_Plan_Deliverytime-Plan_HubVN_Pickup_Time</f>
        <v>0.125</v>
      </c>
      <c r="J361" s="24">
        <f>HubVN_Pickup_Time-HubVN_Receiving_Time</f>
        <v>0.08333333334</v>
      </c>
      <c r="K361" s="24">
        <f>Plan_HubVN_Pickup_Time-Plan_HubVN_Receiving_Time</f>
        <v>0.08333333334</v>
      </c>
      <c r="L361" s="44">
        <f>IF(OnHold_Time="",0,Enduser_Deliverytime-OnHold_Time)</f>
        <v>0</v>
      </c>
    </row>
    <row r="362" ht="15.75" customHeight="1">
      <c r="A362" s="9" t="s">
        <v>1120</v>
      </c>
      <c r="B362" s="9" t="s">
        <v>1121</v>
      </c>
      <c r="C362" s="9" t="s">
        <v>5230</v>
      </c>
      <c r="D362" s="43">
        <v>44653.540972222225</v>
      </c>
      <c r="E362" s="7">
        <v>44654.28888888889</v>
      </c>
      <c r="F362" s="7">
        <v>44653.62430555555</v>
      </c>
      <c r="G362" s="7">
        <v>44654.39097222222</v>
      </c>
      <c r="H362" s="12">
        <f>Enduser_Deliverytime-HubVN_Pickup_Time</f>
        <v>0.1020833333</v>
      </c>
      <c r="I362" s="12">
        <f>Enduser_Plan_Deliverytime-Plan_HubVN_Pickup_Time</f>
        <v>0.0625</v>
      </c>
      <c r="J362" s="12">
        <f>HubVN_Pickup_Time-HubVN_Receiving_Time</f>
        <v>0.1020833333</v>
      </c>
      <c r="K362" s="12">
        <f>Plan_HubVN_Pickup_Time-Plan_HubVN_Receiving_Time</f>
        <v>0.08333333333</v>
      </c>
      <c r="L362" s="44">
        <f>IF(OnHold_Time="",0,Enduser_Deliverytime-OnHold_Time)</f>
        <v>0</v>
      </c>
    </row>
    <row r="363" ht="15.75" customHeight="1">
      <c r="A363" s="21" t="s">
        <v>1123</v>
      </c>
      <c r="B363" s="21" t="s">
        <v>1124</v>
      </c>
      <c r="C363" s="21" t="s">
        <v>5230</v>
      </c>
      <c r="D363" s="43">
        <v>44652.506944444445</v>
      </c>
      <c r="E363" s="18">
        <v>44653.251388888886</v>
      </c>
      <c r="F363" s="18">
        <v>44652.59027777778</v>
      </c>
      <c r="G363" s="18">
        <v>44653.33888888889</v>
      </c>
      <c r="H363" s="24">
        <f>Enduser_Deliverytime-HubVN_Pickup_Time</f>
        <v>0.1243055556</v>
      </c>
      <c r="I363" s="24">
        <f>Enduser_Plan_Deliverytime-Plan_HubVN_Pickup_Time</f>
        <v>0.0625</v>
      </c>
      <c r="J363" s="24">
        <f>HubVN_Pickup_Time-HubVN_Receiving_Time</f>
        <v>0.0875</v>
      </c>
      <c r="K363" s="24">
        <f>Plan_HubVN_Pickup_Time-Plan_HubVN_Receiving_Time</f>
        <v>0.08333333334</v>
      </c>
      <c r="L363" s="44">
        <f>IF(OnHold_Time="",0,Enduser_Deliverytime-OnHold_Time)</f>
        <v>0</v>
      </c>
    </row>
    <row r="364" ht="15.75" customHeight="1">
      <c r="A364" s="9" t="s">
        <v>1126</v>
      </c>
      <c r="B364" s="9" t="s">
        <v>1127</v>
      </c>
      <c r="C364" s="9" t="s">
        <v>5230</v>
      </c>
      <c r="D364" s="43">
        <v>44655.27291666667</v>
      </c>
      <c r="E364" s="7">
        <v>44655.51597222222</v>
      </c>
      <c r="F364" s="7">
        <v>44655.35625</v>
      </c>
      <c r="G364" s="7">
        <v>44655.61736111111</v>
      </c>
      <c r="H364" s="12">
        <f>Enduser_Deliverytime-HubVN_Pickup_Time</f>
        <v>0.1222222222</v>
      </c>
      <c r="I364" s="12">
        <f>Enduser_Plan_Deliverytime-Plan_HubVN_Pickup_Time</f>
        <v>0.0625</v>
      </c>
      <c r="J364" s="12">
        <f>HubVN_Pickup_Time-HubVN_Receiving_Time</f>
        <v>0.1013888889</v>
      </c>
      <c r="K364" s="12">
        <f>Plan_HubVN_Pickup_Time-Plan_HubVN_Receiving_Time</f>
        <v>0.08333333333</v>
      </c>
      <c r="L364" s="44">
        <f>IF(OnHold_Time="",0,Enduser_Deliverytime-OnHold_Time)</f>
        <v>0</v>
      </c>
    </row>
    <row r="365" ht="15.75" hidden="1" customHeight="1">
      <c r="A365" s="21" t="s">
        <v>1129</v>
      </c>
      <c r="B365" s="21" t="s">
        <v>1130</v>
      </c>
      <c r="C365" s="21" t="s">
        <v>5232</v>
      </c>
      <c r="D365" s="43">
        <v>44653.51875</v>
      </c>
      <c r="E365" s="18">
        <v>44654.535416666666</v>
      </c>
      <c r="F365" s="18">
        <v>44653.60208333333</v>
      </c>
      <c r="G365" s="18">
        <v>44654.63611111111</v>
      </c>
      <c r="H365" s="24">
        <f>Enduser_Deliverytime-HubVN_Pickup_Time</f>
        <v>0.1708333333</v>
      </c>
      <c r="I365" s="24">
        <f>Enduser_Plan_Deliverytime-Plan_HubVN_Pickup_Time</f>
        <v>0.08333333334</v>
      </c>
      <c r="J365" s="24">
        <f>HubVN_Pickup_Time-HubVN_Receiving_Time</f>
        <v>0.1006944444</v>
      </c>
      <c r="K365" s="24">
        <f>Plan_HubVN_Pickup_Time-Plan_HubVN_Receiving_Time</f>
        <v>0.08333333333</v>
      </c>
      <c r="L365" s="44">
        <f>IF(OnHold_Time="",0,Enduser_Deliverytime-OnHold_Time)</f>
        <v>0</v>
      </c>
    </row>
    <row r="366" ht="15.75" customHeight="1">
      <c r="A366" s="9" t="s">
        <v>1132</v>
      </c>
      <c r="B366" s="9" t="s">
        <v>1133</v>
      </c>
      <c r="C366" s="9" t="s">
        <v>5230</v>
      </c>
      <c r="D366" s="43">
        <v>44653.270833333336</v>
      </c>
      <c r="E366" s="7">
        <v>44654.251388888886</v>
      </c>
      <c r="F366" s="7">
        <v>44653.354166666664</v>
      </c>
      <c r="G366" s="7">
        <v>44654.339583333334</v>
      </c>
      <c r="H366" s="12">
        <f>Enduser_Deliverytime-HubVN_Pickup_Time</f>
        <v>0.11875</v>
      </c>
      <c r="I366" s="12">
        <f>Enduser_Plan_Deliverytime-Plan_HubVN_Pickup_Time</f>
        <v>0.0625</v>
      </c>
      <c r="J366" s="12">
        <f>HubVN_Pickup_Time-HubVN_Receiving_Time</f>
        <v>0.08819444445</v>
      </c>
      <c r="K366" s="12">
        <f>Plan_HubVN_Pickup_Time-Plan_HubVN_Receiving_Time</f>
        <v>0.08333333333</v>
      </c>
      <c r="L366" s="44">
        <f>IF(OnHold_Time="",0,Enduser_Deliverytime-OnHold_Time)</f>
        <v>0</v>
      </c>
    </row>
    <row r="367" ht="15.75" customHeight="1">
      <c r="A367" s="21" t="s">
        <v>1135</v>
      </c>
      <c r="B367" s="21" t="s">
        <v>1136</v>
      </c>
      <c r="C367" s="21" t="s">
        <v>5230</v>
      </c>
      <c r="D367" s="43">
        <v>44651.50208333333</v>
      </c>
      <c r="E367" s="18">
        <v>44652.53888888889</v>
      </c>
      <c r="F367" s="18">
        <v>44651.58541666667</v>
      </c>
      <c r="G367" s="18">
        <v>44652.64375</v>
      </c>
      <c r="H367" s="24">
        <f>Enduser_Deliverytime-HubVN_Pickup_Time</f>
        <v>0.07986111111</v>
      </c>
      <c r="I367" s="24">
        <f>Enduser_Plan_Deliverytime-Plan_HubVN_Pickup_Time</f>
        <v>0.0625</v>
      </c>
      <c r="J367" s="24">
        <f>HubVN_Pickup_Time-HubVN_Receiving_Time</f>
        <v>0.1048611111</v>
      </c>
      <c r="K367" s="24">
        <f>Plan_HubVN_Pickup_Time-Plan_HubVN_Receiving_Time</f>
        <v>0.08333333334</v>
      </c>
      <c r="L367" s="44">
        <f>IF(OnHold_Time="",0,Enduser_Deliverytime-OnHold_Time)</f>
        <v>0</v>
      </c>
    </row>
    <row r="368" ht="15.75" customHeight="1">
      <c r="A368" s="9" t="s">
        <v>1138</v>
      </c>
      <c r="B368" s="9" t="s">
        <v>1139</v>
      </c>
      <c r="C368" s="9" t="s">
        <v>5230</v>
      </c>
      <c r="D368" s="43">
        <v>44653.28194444445</v>
      </c>
      <c r="E368" s="7">
        <v>44653.538194444445</v>
      </c>
      <c r="F368" s="7">
        <v>44653.365277777775</v>
      </c>
      <c r="G368" s="7">
        <v>44653.65</v>
      </c>
      <c r="H368" s="12">
        <f>Enduser_Deliverytime-HubVN_Pickup_Time</f>
        <v>0.07708333333</v>
      </c>
      <c r="I368" s="12">
        <f>Enduser_Plan_Deliverytime-Plan_HubVN_Pickup_Time</f>
        <v>0.0625</v>
      </c>
      <c r="J368" s="12">
        <f>HubVN_Pickup_Time-HubVN_Receiving_Time</f>
        <v>0.1118055556</v>
      </c>
      <c r="K368" s="12">
        <f>Plan_HubVN_Pickup_Time-Plan_HubVN_Receiving_Time</f>
        <v>0.08333333333</v>
      </c>
      <c r="L368" s="44">
        <f>IF(OnHold_Time="",0,Enduser_Deliverytime-OnHold_Time)</f>
        <v>0</v>
      </c>
    </row>
    <row r="369" ht="15.75" customHeight="1">
      <c r="A369" s="21" t="s">
        <v>1141</v>
      </c>
      <c r="B369" s="21" t="s">
        <v>1142</v>
      </c>
      <c r="C369" s="21" t="s">
        <v>5230</v>
      </c>
      <c r="D369" s="43">
        <v>44654.26597222222</v>
      </c>
      <c r="E369" s="18">
        <v>44657.260416666664</v>
      </c>
      <c r="F369" s="18">
        <v>44654.34930555556</v>
      </c>
      <c r="G369" s="18">
        <v>44657.38055555556</v>
      </c>
      <c r="H369" s="24">
        <f>Enduser_Deliverytime-HubVN_Pickup_Time</f>
        <v>0.2034722222</v>
      </c>
      <c r="I369" s="24">
        <f>Enduser_Plan_Deliverytime-Plan_HubVN_Pickup_Time</f>
        <v>0.0625</v>
      </c>
      <c r="J369" s="24">
        <f>HubVN_Pickup_Time-HubVN_Receiving_Time</f>
        <v>0.1201388889</v>
      </c>
      <c r="K369" s="24">
        <f>Plan_HubVN_Pickup_Time-Plan_HubVN_Receiving_Time</f>
        <v>0.08333333334</v>
      </c>
      <c r="L369" s="44">
        <f>IF(OnHold_Time="",0,Enduser_Deliverytime-OnHold_Time)</f>
        <v>0</v>
      </c>
    </row>
    <row r="370" ht="15.75" customHeight="1">
      <c r="A370" s="9" t="s">
        <v>1144</v>
      </c>
      <c r="B370" s="9" t="s">
        <v>1145</v>
      </c>
      <c r="C370" s="9" t="s">
        <v>5230</v>
      </c>
      <c r="D370" s="43">
        <v>44653.290972222225</v>
      </c>
      <c r="E370" s="7">
        <v>44654.271527777775</v>
      </c>
      <c r="F370" s="7">
        <v>44653.37430555555</v>
      </c>
      <c r="G370" s="7">
        <v>44654.38611111111</v>
      </c>
      <c r="H370" s="12">
        <f>Enduser_Deliverytime-HubVN_Pickup_Time</f>
        <v>0.0375</v>
      </c>
      <c r="I370" s="12">
        <f>Enduser_Plan_Deliverytime-Plan_HubVN_Pickup_Time</f>
        <v>0.0625</v>
      </c>
      <c r="J370" s="12">
        <f>HubVN_Pickup_Time-HubVN_Receiving_Time</f>
        <v>0.1145833333</v>
      </c>
      <c r="K370" s="12">
        <f>Plan_HubVN_Pickup_Time-Plan_HubVN_Receiving_Time</f>
        <v>0.08333333333</v>
      </c>
      <c r="L370" s="44">
        <f>IF(OnHold_Time="",0,Enduser_Deliverytime-OnHold_Time)</f>
        <v>0</v>
      </c>
    </row>
    <row r="371" ht="15.75" customHeight="1">
      <c r="A371" s="21" t="s">
        <v>1147</v>
      </c>
      <c r="B371" s="21" t="s">
        <v>1148</v>
      </c>
      <c r="C371" s="21" t="s">
        <v>5230</v>
      </c>
      <c r="D371" s="43">
        <v>44652.27777777778</v>
      </c>
      <c r="E371" s="18">
        <v>44652.53611111111</v>
      </c>
      <c r="F371" s="18">
        <v>44652.36111111111</v>
      </c>
      <c r="G371" s="18">
        <v>44652.643055555556</v>
      </c>
      <c r="H371" s="24">
        <f>Enduser_Deliverytime-HubVN_Pickup_Time</f>
        <v>0.07847222222</v>
      </c>
      <c r="I371" s="24">
        <f>Enduser_Plan_Deliverytime-Plan_HubVN_Pickup_Time</f>
        <v>0.0625</v>
      </c>
      <c r="J371" s="24">
        <f>HubVN_Pickup_Time-HubVN_Receiving_Time</f>
        <v>0.1069444444</v>
      </c>
      <c r="K371" s="24">
        <f>Plan_HubVN_Pickup_Time-Plan_HubVN_Receiving_Time</f>
        <v>0.08333333333</v>
      </c>
      <c r="L371" s="44">
        <f>IF(OnHold_Time="",0,Enduser_Deliverytime-OnHold_Time)</f>
        <v>0</v>
      </c>
    </row>
    <row r="372" ht="15.75" hidden="1" customHeight="1">
      <c r="A372" s="9" t="s">
        <v>1150</v>
      </c>
      <c r="B372" s="9" t="s">
        <v>1151</v>
      </c>
      <c r="C372" s="9" t="s">
        <v>5231</v>
      </c>
      <c r="D372" s="43">
        <v>44654.529861111114</v>
      </c>
      <c r="E372" s="7">
        <v>44655.5125</v>
      </c>
      <c r="F372" s="7">
        <v>44654.61319444444</v>
      </c>
      <c r="G372" s="7">
        <v>44655.63402777778</v>
      </c>
      <c r="H372" s="12">
        <f>Enduser_Deliverytime-HubVN_Pickup_Time</f>
        <v>0.07708333333</v>
      </c>
      <c r="I372" s="12">
        <f>Enduser_Plan_Deliverytime-Plan_HubVN_Pickup_Time</f>
        <v>0.04166666667</v>
      </c>
      <c r="J372" s="12">
        <f>HubVN_Pickup_Time-HubVN_Receiving_Time</f>
        <v>0.1215277778</v>
      </c>
      <c r="K372" s="12">
        <f>Plan_HubVN_Pickup_Time-Plan_HubVN_Receiving_Time</f>
        <v>0.08333333333</v>
      </c>
      <c r="L372" s="44">
        <f>IF(OnHold_Time="",0,Enduser_Deliverytime-OnHold_Time)</f>
        <v>0</v>
      </c>
    </row>
    <row r="373" ht="15.75" hidden="1" customHeight="1">
      <c r="A373" s="21" t="s">
        <v>1153</v>
      </c>
      <c r="B373" s="21" t="s">
        <v>1154</v>
      </c>
      <c r="C373" s="21" t="s">
        <v>5231</v>
      </c>
      <c r="D373" s="43">
        <v>44654.51944444444</v>
      </c>
      <c r="E373" s="18">
        <v>44654.50902777778</v>
      </c>
      <c r="F373" s="18">
        <v>44654.60277777778</v>
      </c>
      <c r="G373" s="18">
        <v>44654.62152777778</v>
      </c>
      <c r="H373" s="24">
        <f>Enduser_Deliverytime-HubVN_Pickup_Time</f>
        <v>0.2472222222</v>
      </c>
      <c r="I373" s="24">
        <f>Enduser_Plan_Deliverytime-Plan_HubVN_Pickup_Time</f>
        <v>0.04166666666</v>
      </c>
      <c r="J373" s="24">
        <f>HubVN_Pickup_Time-HubVN_Receiving_Time</f>
        <v>0.1125</v>
      </c>
      <c r="K373" s="24">
        <f>Plan_HubVN_Pickup_Time-Plan_HubVN_Receiving_Time</f>
        <v>0.08333333334</v>
      </c>
      <c r="L373" s="44">
        <f>IF(OnHold_Time="",0,Enduser_Deliverytime-OnHold_Time)</f>
        <v>0</v>
      </c>
    </row>
    <row r="374" ht="15.75" customHeight="1">
      <c r="A374" s="9" t="s">
        <v>1156</v>
      </c>
      <c r="B374" s="9" t="s">
        <v>1157</v>
      </c>
      <c r="C374" s="9" t="s">
        <v>5230</v>
      </c>
      <c r="D374" s="43">
        <v>44653.256944444445</v>
      </c>
      <c r="E374" s="7">
        <v>44654.275</v>
      </c>
      <c r="F374" s="7">
        <v>44653.34027777778</v>
      </c>
      <c r="G374" s="7">
        <v>44654.38611111111</v>
      </c>
      <c r="H374" s="12">
        <f>Enduser_Deliverytime-HubVN_Pickup_Time</f>
        <v>0.03541666667</v>
      </c>
      <c r="I374" s="12">
        <f>Enduser_Plan_Deliverytime-Plan_HubVN_Pickup_Time</f>
        <v>0.0625</v>
      </c>
      <c r="J374" s="12">
        <f>HubVN_Pickup_Time-HubVN_Receiving_Time</f>
        <v>0.1111111111</v>
      </c>
      <c r="K374" s="12">
        <f>Plan_HubVN_Pickup_Time-Plan_HubVN_Receiving_Time</f>
        <v>0.08333333334</v>
      </c>
      <c r="L374" s="44">
        <f>IF(OnHold_Time="",0,Enduser_Deliverytime-OnHold_Time)</f>
        <v>0</v>
      </c>
    </row>
    <row r="375" ht="15.75" customHeight="1">
      <c r="A375" s="21" t="s">
        <v>1159</v>
      </c>
      <c r="B375" s="21" t="s">
        <v>1160</v>
      </c>
      <c r="C375" s="21" t="s">
        <v>5230</v>
      </c>
      <c r="D375" s="43">
        <v>44655.28055555555</v>
      </c>
      <c r="E375" s="18">
        <v>44655.50069444445</v>
      </c>
      <c r="F375" s="18">
        <v>44655.36388888889</v>
      </c>
      <c r="G375" s="18">
        <v>44655.60486111111</v>
      </c>
      <c r="H375" s="24">
        <f>Enduser_Deliverytime-HubVN_Pickup_Time</f>
        <v>0.1430555556</v>
      </c>
      <c r="I375" s="24">
        <f>Enduser_Plan_Deliverytime-Plan_HubVN_Pickup_Time</f>
        <v>0.0625</v>
      </c>
      <c r="J375" s="24">
        <f>HubVN_Pickup_Time-HubVN_Receiving_Time</f>
        <v>0.1041666667</v>
      </c>
      <c r="K375" s="24">
        <f>Plan_HubVN_Pickup_Time-Plan_HubVN_Receiving_Time</f>
        <v>0.08333333334</v>
      </c>
      <c r="L375" s="44">
        <f>IF(OnHold_Time="",0,Enduser_Deliverytime-OnHold_Time)</f>
        <v>0</v>
      </c>
    </row>
    <row r="376" ht="15.75" customHeight="1">
      <c r="A376" s="9" t="s">
        <v>1162</v>
      </c>
      <c r="B376" s="9" t="s">
        <v>1163</v>
      </c>
      <c r="C376" s="9" t="s">
        <v>5230</v>
      </c>
      <c r="D376" s="43">
        <v>44653.53333333333</v>
      </c>
      <c r="E376" s="7">
        <v>44654.51111111111</v>
      </c>
      <c r="F376" s="7">
        <v>44653.61666666667</v>
      </c>
      <c r="G376" s="7">
        <v>44654.61944444444</v>
      </c>
      <c r="H376" s="12">
        <f>Enduser_Deliverytime-HubVN_Pickup_Time</f>
        <v>0.1430555556</v>
      </c>
      <c r="I376" s="12">
        <f>Enduser_Plan_Deliverytime-Plan_HubVN_Pickup_Time</f>
        <v>0.0625</v>
      </c>
      <c r="J376" s="12">
        <f>HubVN_Pickup_Time-HubVN_Receiving_Time</f>
        <v>0.1083333333</v>
      </c>
      <c r="K376" s="12">
        <f>Plan_HubVN_Pickup_Time-Plan_HubVN_Receiving_Time</f>
        <v>0.08333333334</v>
      </c>
      <c r="L376" s="44">
        <f>IF(OnHold_Time="",0,Enduser_Deliverytime-OnHold_Time)</f>
        <v>0</v>
      </c>
    </row>
    <row r="377" ht="15.75" hidden="1" customHeight="1">
      <c r="A377" s="21" t="s">
        <v>1165</v>
      </c>
      <c r="B377" s="21" t="s">
        <v>759</v>
      </c>
      <c r="C377" s="21" t="s">
        <v>5231</v>
      </c>
      <c r="D377" s="43">
        <v>44654.52916666667</v>
      </c>
      <c r="E377" s="18">
        <v>44654.5125</v>
      </c>
      <c r="F377" s="18">
        <v>44654.6125</v>
      </c>
      <c r="G377" s="18">
        <v>44654.62013888889</v>
      </c>
      <c r="H377" s="24">
        <f>Enduser_Deliverytime-HubVN_Pickup_Time</f>
        <v>0.2458333333</v>
      </c>
      <c r="I377" s="24">
        <f>Enduser_Plan_Deliverytime-Plan_HubVN_Pickup_Time</f>
        <v>0.04166666666</v>
      </c>
      <c r="J377" s="24">
        <f>HubVN_Pickup_Time-HubVN_Receiving_Time</f>
        <v>0.1076388889</v>
      </c>
      <c r="K377" s="24">
        <f>Plan_HubVN_Pickup_Time-Plan_HubVN_Receiving_Time</f>
        <v>0.08333333334</v>
      </c>
      <c r="L377" s="44">
        <f>IF(OnHold_Time="",0,Enduser_Deliverytime-OnHold_Time)</f>
        <v>0</v>
      </c>
    </row>
    <row r="378" ht="15.75" hidden="1" customHeight="1">
      <c r="A378" s="9" t="s">
        <v>1167</v>
      </c>
      <c r="B378" s="9" t="s">
        <v>708</v>
      </c>
      <c r="C378" s="9" t="s">
        <v>5232</v>
      </c>
      <c r="D378" s="43">
        <v>44653.501388888886</v>
      </c>
      <c r="E378" s="7">
        <v>44654.52013888889</v>
      </c>
      <c r="F378" s="7">
        <v>44653.58472222222</v>
      </c>
      <c r="G378" s="7">
        <v>44654.61944444444</v>
      </c>
      <c r="H378" s="12">
        <f>Enduser_Deliverytime-HubVN_Pickup_Time</f>
        <v>0.1194444444</v>
      </c>
      <c r="I378" s="12">
        <f>Enduser_Plan_Deliverytime-Plan_HubVN_Pickup_Time</f>
        <v>0.08333333334</v>
      </c>
      <c r="J378" s="12">
        <f>HubVN_Pickup_Time-HubVN_Receiving_Time</f>
        <v>0.09930555555</v>
      </c>
      <c r="K378" s="12">
        <f>Plan_HubVN_Pickup_Time-Plan_HubVN_Receiving_Time</f>
        <v>0.08333333334</v>
      </c>
      <c r="L378" s="44">
        <f>IF(OnHold_Time="",0,Enduser_Deliverytime-OnHold_Time)</f>
        <v>0.1513888889</v>
      </c>
    </row>
    <row r="379" ht="15.75" hidden="1" customHeight="1">
      <c r="A379" s="21" t="s">
        <v>1169</v>
      </c>
      <c r="B379" s="21" t="s">
        <v>1170</v>
      </c>
      <c r="C379" s="21" t="s">
        <v>5231</v>
      </c>
      <c r="D379" s="43">
        <v>44655.51458333333</v>
      </c>
      <c r="E379" s="18">
        <v>44655.52777777778</v>
      </c>
      <c r="F379" s="18">
        <v>44655.597916666666</v>
      </c>
      <c r="G379" s="18">
        <v>44655.65069444444</v>
      </c>
      <c r="H379" s="24">
        <f>Enduser_Deliverytime-HubVN_Pickup_Time</f>
        <v>0.07777777778</v>
      </c>
      <c r="I379" s="24">
        <f>Enduser_Plan_Deliverytime-Plan_HubVN_Pickup_Time</f>
        <v>0.04166666666</v>
      </c>
      <c r="J379" s="24">
        <f>HubVN_Pickup_Time-HubVN_Receiving_Time</f>
        <v>0.1229166667</v>
      </c>
      <c r="K379" s="24">
        <f>Plan_HubVN_Pickup_Time-Plan_HubVN_Receiving_Time</f>
        <v>0.08333333334</v>
      </c>
      <c r="L379" s="44">
        <f>IF(OnHold_Time="",0,Enduser_Deliverytime-OnHold_Time)</f>
        <v>0</v>
      </c>
    </row>
    <row r="380" ht="15.75" customHeight="1">
      <c r="A380" s="9" t="s">
        <v>1172</v>
      </c>
      <c r="B380" s="9" t="s">
        <v>1078</v>
      </c>
      <c r="C380" s="9" t="s">
        <v>5230</v>
      </c>
      <c r="D380" s="43">
        <v>44651.509722222225</v>
      </c>
      <c r="E380" s="7">
        <v>44652.28888888889</v>
      </c>
      <c r="F380" s="7">
        <v>44651.59305555555</v>
      </c>
      <c r="G380" s="7">
        <v>44652.32986111111</v>
      </c>
      <c r="H380" s="12">
        <f>Enduser_Deliverytime-HubVN_Pickup_Time</f>
        <v>0.1618055556</v>
      </c>
      <c r="I380" s="12">
        <f>Enduser_Plan_Deliverytime-Plan_HubVN_Pickup_Time</f>
        <v>0.04166666667</v>
      </c>
      <c r="J380" s="12">
        <f>HubVN_Pickup_Time-HubVN_Receiving_Time</f>
        <v>0.04097222222</v>
      </c>
      <c r="K380" s="12">
        <f>Plan_HubVN_Pickup_Time-Plan_HubVN_Receiving_Time</f>
        <v>0.08333333333</v>
      </c>
      <c r="L380" s="44">
        <f>IF(OnHold_Time="",0,Enduser_Deliverytime-OnHold_Time)</f>
        <v>0</v>
      </c>
    </row>
    <row r="381" ht="15.75" hidden="1" customHeight="1">
      <c r="A381" s="21" t="s">
        <v>1174</v>
      </c>
      <c r="B381" s="21" t="s">
        <v>1175</v>
      </c>
      <c r="C381" s="21" t="s">
        <v>5232</v>
      </c>
      <c r="D381" s="43">
        <v>44653.27291666667</v>
      </c>
      <c r="E381" s="18">
        <v>44653.51527777778</v>
      </c>
      <c r="F381" s="18">
        <v>44653.35625</v>
      </c>
      <c r="G381" s="18">
        <v>44653.611805555556</v>
      </c>
      <c r="H381" s="24">
        <f>Enduser_Deliverytime-HubVN_Pickup_Time</f>
        <v>0.2458333333</v>
      </c>
      <c r="I381" s="24">
        <f>Enduser_Plan_Deliverytime-Plan_HubVN_Pickup_Time</f>
        <v>0.1666666667</v>
      </c>
      <c r="J381" s="24">
        <f>HubVN_Pickup_Time-HubVN_Receiving_Time</f>
        <v>0.09652777778</v>
      </c>
      <c r="K381" s="24">
        <f>Plan_HubVN_Pickup_Time-Plan_HubVN_Receiving_Time</f>
        <v>0.08333333333</v>
      </c>
      <c r="L381" s="44">
        <f>IF(OnHold_Time="",0,Enduser_Deliverytime-OnHold_Time)</f>
        <v>0</v>
      </c>
    </row>
    <row r="382" ht="15.75" hidden="1" customHeight="1">
      <c r="A382" s="9" t="s">
        <v>1178</v>
      </c>
      <c r="B382" s="9" t="s">
        <v>1179</v>
      </c>
      <c r="C382" s="9" t="s">
        <v>5232</v>
      </c>
      <c r="D382" s="43">
        <v>44655.53125</v>
      </c>
      <c r="E382" s="7">
        <v>44655.501388888886</v>
      </c>
      <c r="F382" s="7">
        <v>44655.614583333336</v>
      </c>
      <c r="G382" s="7">
        <v>44655.60555555556</v>
      </c>
      <c r="H382" s="12">
        <f>Enduser_Deliverytime-HubVN_Pickup_Time</f>
        <v>0.1229166667</v>
      </c>
      <c r="I382" s="12">
        <f>Enduser_Plan_Deliverytime-Plan_HubVN_Pickup_Time</f>
        <v>0.08333333333</v>
      </c>
      <c r="J382" s="12">
        <f>HubVN_Pickup_Time-HubVN_Receiving_Time</f>
        <v>0.1041666667</v>
      </c>
      <c r="K382" s="12">
        <f>Plan_HubVN_Pickup_Time-Plan_HubVN_Receiving_Time</f>
        <v>0.08333333334</v>
      </c>
      <c r="L382" s="44">
        <f>IF(OnHold_Time="",0,Enduser_Deliverytime-OnHold_Time)</f>
        <v>0</v>
      </c>
    </row>
    <row r="383" ht="15.75" hidden="1" customHeight="1">
      <c r="A383" s="21" t="s">
        <v>1181</v>
      </c>
      <c r="B383" s="21" t="s">
        <v>1182</v>
      </c>
      <c r="C383" s="21" t="s">
        <v>5232</v>
      </c>
      <c r="D383" s="43">
        <v>44655.26666666667</v>
      </c>
      <c r="E383" s="18">
        <v>44655.513194444444</v>
      </c>
      <c r="F383" s="18">
        <v>44655.35</v>
      </c>
      <c r="G383" s="18">
        <v>44655.62222222222</v>
      </c>
      <c r="H383" s="24">
        <f>Enduser_Deliverytime-HubVN_Pickup_Time</f>
        <v>0.1472222222</v>
      </c>
      <c r="I383" s="24">
        <f>Enduser_Plan_Deliverytime-Plan_HubVN_Pickup_Time</f>
        <v>0.125</v>
      </c>
      <c r="J383" s="24">
        <f>HubVN_Pickup_Time-HubVN_Receiving_Time</f>
        <v>0.1090277778</v>
      </c>
      <c r="K383" s="24">
        <f>Plan_HubVN_Pickup_Time-Plan_HubVN_Receiving_Time</f>
        <v>0.08333333333</v>
      </c>
      <c r="L383" s="44">
        <f>IF(OnHold_Time="",0,Enduser_Deliverytime-OnHold_Time)</f>
        <v>0</v>
      </c>
    </row>
    <row r="384" ht="15.75" customHeight="1">
      <c r="A384" s="9" t="s">
        <v>1184</v>
      </c>
      <c r="B384" s="9" t="s">
        <v>1185</v>
      </c>
      <c r="C384" s="9" t="s">
        <v>5230</v>
      </c>
      <c r="D384" s="43">
        <v>44651.513194444444</v>
      </c>
      <c r="E384" s="7">
        <v>44652.268055555556</v>
      </c>
      <c r="F384" s="7">
        <v>44651.59652777778</v>
      </c>
      <c r="G384" s="7">
        <v>44652.37222222222</v>
      </c>
      <c r="H384" s="12">
        <f>Enduser_Deliverytime-HubVN_Pickup_Time</f>
        <v>0.1604166667</v>
      </c>
      <c r="I384" s="12">
        <f>Enduser_Plan_Deliverytime-Plan_HubVN_Pickup_Time</f>
        <v>0.0625</v>
      </c>
      <c r="J384" s="12">
        <f>HubVN_Pickup_Time-HubVN_Receiving_Time</f>
        <v>0.1041666667</v>
      </c>
      <c r="K384" s="12">
        <f>Plan_HubVN_Pickup_Time-Plan_HubVN_Receiving_Time</f>
        <v>0.08333333334</v>
      </c>
      <c r="L384" s="44">
        <f>IF(OnHold_Time="",0,Enduser_Deliverytime-OnHold_Time)</f>
        <v>0</v>
      </c>
    </row>
    <row r="385" ht="15.75" customHeight="1">
      <c r="A385" s="21" t="s">
        <v>1187</v>
      </c>
      <c r="B385" s="21" t="s">
        <v>1188</v>
      </c>
      <c r="C385" s="21" t="s">
        <v>5230</v>
      </c>
      <c r="D385" s="43">
        <v>44653.510416666664</v>
      </c>
      <c r="E385" s="18">
        <v>44654.50625</v>
      </c>
      <c r="F385" s="18">
        <v>44653.59375</v>
      </c>
      <c r="G385" s="18">
        <v>44654.615277777775</v>
      </c>
      <c r="H385" s="24">
        <f>Enduser_Deliverytime-HubVN_Pickup_Time</f>
        <v>0.1430555556</v>
      </c>
      <c r="I385" s="24">
        <f>Enduser_Plan_Deliverytime-Plan_HubVN_Pickup_Time</f>
        <v>0.0625</v>
      </c>
      <c r="J385" s="24">
        <f>HubVN_Pickup_Time-HubVN_Receiving_Time</f>
        <v>0.1090277778</v>
      </c>
      <c r="K385" s="24">
        <f>Plan_HubVN_Pickup_Time-Plan_HubVN_Receiving_Time</f>
        <v>0.08333333334</v>
      </c>
      <c r="L385" s="44">
        <f>IF(OnHold_Time="",0,Enduser_Deliverytime-OnHold_Time)</f>
        <v>0</v>
      </c>
    </row>
    <row r="386" ht="15.75" hidden="1" customHeight="1">
      <c r="A386" s="9" t="s">
        <v>1190</v>
      </c>
      <c r="B386" s="9" t="s">
        <v>1191</v>
      </c>
      <c r="C386" s="9" t="s">
        <v>5232</v>
      </c>
      <c r="D386" s="43">
        <v>44651.52916666667</v>
      </c>
      <c r="E386" s="7">
        <v>44652.53125</v>
      </c>
      <c r="F386" s="7">
        <v>44651.6125</v>
      </c>
      <c r="G386" s="7">
        <v>44652.575694444444</v>
      </c>
      <c r="H386" s="12">
        <f>Enduser_Deliverytime-HubVN_Pickup_Time</f>
        <v>0.09097222222</v>
      </c>
      <c r="I386" s="12">
        <f>Enduser_Plan_Deliverytime-Plan_HubVN_Pickup_Time</f>
        <v>0.1666666667</v>
      </c>
      <c r="J386" s="12">
        <f>HubVN_Pickup_Time-HubVN_Receiving_Time</f>
        <v>0.04444444444</v>
      </c>
      <c r="K386" s="12">
        <f>Plan_HubVN_Pickup_Time-Plan_HubVN_Receiving_Time</f>
        <v>0.08333333334</v>
      </c>
      <c r="L386" s="44">
        <f>IF(OnHold_Time="",0,Enduser_Deliverytime-OnHold_Time)</f>
        <v>0</v>
      </c>
    </row>
    <row r="387" ht="15.75" hidden="1" customHeight="1">
      <c r="A387" s="21" t="s">
        <v>1194</v>
      </c>
      <c r="B387" s="21" t="s">
        <v>1195</v>
      </c>
      <c r="C387" s="21" t="s">
        <v>5232</v>
      </c>
      <c r="D387" s="43">
        <v>44653.525</v>
      </c>
      <c r="E387" s="18">
        <v>44654.26180555556</v>
      </c>
      <c r="F387" s="18">
        <v>44653.60833333333</v>
      </c>
      <c r="G387" s="18">
        <v>44654.385416666664</v>
      </c>
      <c r="H387" s="24">
        <f>Enduser_Deliverytime-HubVN_Pickup_Time</f>
        <v>0.2041666667</v>
      </c>
      <c r="I387" s="24">
        <f>Enduser_Plan_Deliverytime-Plan_HubVN_Pickup_Time</f>
        <v>0.1666666667</v>
      </c>
      <c r="J387" s="24">
        <f>HubVN_Pickup_Time-HubVN_Receiving_Time</f>
        <v>0.1236111111</v>
      </c>
      <c r="K387" s="24">
        <f>Plan_HubVN_Pickup_Time-Plan_HubVN_Receiving_Time</f>
        <v>0.08333333333</v>
      </c>
      <c r="L387" s="44">
        <f>IF(OnHold_Time="",0,Enduser_Deliverytime-OnHold_Time)</f>
        <v>0</v>
      </c>
    </row>
    <row r="388" ht="15.75" hidden="1" customHeight="1">
      <c r="A388" s="9" t="s">
        <v>1198</v>
      </c>
      <c r="B388" s="9" t="s">
        <v>1199</v>
      </c>
      <c r="C388" s="9" t="s">
        <v>5232</v>
      </c>
      <c r="D388" s="43">
        <v>44652.26875</v>
      </c>
      <c r="E388" s="7">
        <v>44653.25069444445</v>
      </c>
      <c r="F388" s="7">
        <v>44652.35208333333</v>
      </c>
      <c r="G388" s="7">
        <v>44653.32916666667</v>
      </c>
      <c r="H388" s="12">
        <f>Enduser_Deliverytime-HubVN_Pickup_Time</f>
        <v>0.1208333333</v>
      </c>
      <c r="I388" s="12">
        <f>Enduser_Plan_Deliverytime-Plan_HubVN_Pickup_Time</f>
        <v>0.08333333334</v>
      </c>
      <c r="J388" s="12">
        <f>HubVN_Pickup_Time-HubVN_Receiving_Time</f>
        <v>0.07847222222</v>
      </c>
      <c r="K388" s="12">
        <f>Plan_HubVN_Pickup_Time-Plan_HubVN_Receiving_Time</f>
        <v>0.08333333333</v>
      </c>
      <c r="L388" s="44">
        <f>IF(OnHold_Time="",0,Enduser_Deliverytime-OnHold_Time)</f>
        <v>0</v>
      </c>
    </row>
    <row r="389" ht="15.75" customHeight="1">
      <c r="A389" s="21" t="s">
        <v>1201</v>
      </c>
      <c r="B389" s="21" t="s">
        <v>1202</v>
      </c>
      <c r="C389" s="21" t="s">
        <v>5230</v>
      </c>
      <c r="D389" s="43">
        <v>44655.53611111111</v>
      </c>
      <c r="E389" s="18">
        <v>44655.513194444444</v>
      </c>
      <c r="F389" s="18">
        <v>44655.61944444444</v>
      </c>
      <c r="G389" s="18">
        <v>44655.61875</v>
      </c>
      <c r="H389" s="24">
        <f>Enduser_Deliverytime-HubVN_Pickup_Time</f>
        <v>0.1486111111</v>
      </c>
      <c r="I389" s="24">
        <f>Enduser_Plan_Deliverytime-Plan_HubVN_Pickup_Time</f>
        <v>0.0625</v>
      </c>
      <c r="J389" s="24">
        <f>HubVN_Pickup_Time-HubVN_Receiving_Time</f>
        <v>0.1055555556</v>
      </c>
      <c r="K389" s="24">
        <f>Plan_HubVN_Pickup_Time-Plan_HubVN_Receiving_Time</f>
        <v>0.08333333333</v>
      </c>
      <c r="L389" s="44">
        <f>IF(OnHold_Time="",0,Enduser_Deliverytime-OnHold_Time)</f>
        <v>0</v>
      </c>
    </row>
    <row r="390" ht="15.75" customHeight="1">
      <c r="A390" s="9" t="s">
        <v>1204</v>
      </c>
      <c r="B390" s="9" t="s">
        <v>1205</v>
      </c>
      <c r="C390" s="9" t="s">
        <v>5230</v>
      </c>
      <c r="D390" s="43">
        <v>44651.50763888889</v>
      </c>
      <c r="E390" s="7">
        <v>44652.51666666667</v>
      </c>
      <c r="F390" s="7">
        <v>44651.59097222222</v>
      </c>
      <c r="G390" s="7">
        <v>44652.566666666666</v>
      </c>
      <c r="H390" s="12">
        <f>Enduser_Deliverytime-HubVN_Pickup_Time</f>
        <v>0.08958333333</v>
      </c>
      <c r="I390" s="12">
        <f>Enduser_Plan_Deliverytime-Plan_HubVN_Pickup_Time</f>
        <v>0.0625</v>
      </c>
      <c r="J390" s="12">
        <f>HubVN_Pickup_Time-HubVN_Receiving_Time</f>
        <v>0.05</v>
      </c>
      <c r="K390" s="12">
        <f>Plan_HubVN_Pickup_Time-Plan_HubVN_Receiving_Time</f>
        <v>0.08333333333</v>
      </c>
      <c r="L390" s="44">
        <f>IF(OnHold_Time="",0,Enduser_Deliverytime-OnHold_Time)</f>
        <v>0</v>
      </c>
    </row>
    <row r="391" ht="15.75" customHeight="1">
      <c r="A391" s="21" t="s">
        <v>1207</v>
      </c>
      <c r="B391" s="21" t="s">
        <v>1208</v>
      </c>
      <c r="C391" s="21" t="s">
        <v>5230</v>
      </c>
      <c r="D391" s="43">
        <v>44653.504166666666</v>
      </c>
      <c r="E391" s="18">
        <v>44658.251388888886</v>
      </c>
      <c r="F391" s="18">
        <v>44653.5875</v>
      </c>
      <c r="G391" s="18">
        <v>44658.347916666666</v>
      </c>
      <c r="H391" s="24">
        <f>Enduser_Deliverytime-HubVN_Pickup_Time</f>
        <v>0.07847222222</v>
      </c>
      <c r="I391" s="24">
        <f>Enduser_Plan_Deliverytime-Plan_HubVN_Pickup_Time</f>
        <v>0.04166666666</v>
      </c>
      <c r="J391" s="24">
        <f>HubVN_Pickup_Time-HubVN_Receiving_Time</f>
        <v>0.09652777778</v>
      </c>
      <c r="K391" s="24">
        <f>Plan_HubVN_Pickup_Time-Plan_HubVN_Receiving_Time</f>
        <v>0.08333333334</v>
      </c>
      <c r="L391" s="44">
        <f>IF(OnHold_Time="",0,Enduser_Deliverytime-OnHold_Time)</f>
        <v>0</v>
      </c>
    </row>
    <row r="392" ht="15.75" customHeight="1">
      <c r="A392" s="9" t="s">
        <v>1210</v>
      </c>
      <c r="B392" s="9" t="s">
        <v>1211</v>
      </c>
      <c r="C392" s="9" t="s">
        <v>5230</v>
      </c>
      <c r="D392" s="43">
        <v>44653.525</v>
      </c>
      <c r="E392" s="7">
        <v>44654.51736111111</v>
      </c>
      <c r="F392" s="7">
        <v>44653.60833333333</v>
      </c>
      <c r="G392" s="7">
        <v>44654.64722222222</v>
      </c>
      <c r="H392" s="12">
        <f>Enduser_Deliverytime-HubVN_Pickup_Time</f>
        <v>0.07916666667</v>
      </c>
      <c r="I392" s="12">
        <f>Enduser_Plan_Deliverytime-Plan_HubVN_Pickup_Time</f>
        <v>0.0625</v>
      </c>
      <c r="J392" s="12">
        <f>HubVN_Pickup_Time-HubVN_Receiving_Time</f>
        <v>0.1298611111</v>
      </c>
      <c r="K392" s="12">
        <f>Plan_HubVN_Pickup_Time-Plan_HubVN_Receiving_Time</f>
        <v>0.08333333333</v>
      </c>
      <c r="L392" s="44">
        <f>IF(OnHold_Time="",0,Enduser_Deliverytime-OnHold_Time)</f>
        <v>0</v>
      </c>
    </row>
    <row r="393" ht="15.75" customHeight="1">
      <c r="A393" s="21" t="s">
        <v>1213</v>
      </c>
      <c r="B393" s="21" t="s">
        <v>1214</v>
      </c>
      <c r="C393" s="21" t="s">
        <v>5230</v>
      </c>
      <c r="D393" s="43">
        <v>44655.25069444445</v>
      </c>
      <c r="E393" s="18">
        <v>44655.509722222225</v>
      </c>
      <c r="F393" s="18">
        <v>44655.334027777775</v>
      </c>
      <c r="G393" s="18">
        <v>44655.63333333333</v>
      </c>
      <c r="H393" s="24">
        <f>Enduser_Deliverytime-HubVN_Pickup_Time</f>
        <v>0.07777777778</v>
      </c>
      <c r="I393" s="24">
        <f>Enduser_Plan_Deliverytime-Plan_HubVN_Pickup_Time</f>
        <v>0.0625</v>
      </c>
      <c r="J393" s="24">
        <f>HubVN_Pickup_Time-HubVN_Receiving_Time</f>
        <v>0.1236111111</v>
      </c>
      <c r="K393" s="24">
        <f>Plan_HubVN_Pickup_Time-Plan_HubVN_Receiving_Time</f>
        <v>0.08333333333</v>
      </c>
      <c r="L393" s="44">
        <f>IF(OnHold_Time="",0,Enduser_Deliverytime-OnHold_Time)</f>
        <v>0</v>
      </c>
    </row>
    <row r="394" ht="15.75" customHeight="1">
      <c r="A394" s="9" t="s">
        <v>1216</v>
      </c>
      <c r="B394" s="9" t="s">
        <v>1217</v>
      </c>
      <c r="C394" s="9" t="s">
        <v>5230</v>
      </c>
      <c r="D394" s="43">
        <v>44653.5</v>
      </c>
      <c r="E394" s="7">
        <v>44658.26666666667</v>
      </c>
      <c r="F394" s="7">
        <v>44653.583333333336</v>
      </c>
      <c r="G394" s="7">
        <v>44658.36319444444</v>
      </c>
      <c r="H394" s="12">
        <f>Enduser_Deliverytime-HubVN_Pickup_Time</f>
        <v>0.1201388889</v>
      </c>
      <c r="I394" s="12">
        <f>Enduser_Plan_Deliverytime-Plan_HubVN_Pickup_Time</f>
        <v>0.0625</v>
      </c>
      <c r="J394" s="12">
        <f>HubVN_Pickup_Time-HubVN_Receiving_Time</f>
        <v>0.09652777777</v>
      </c>
      <c r="K394" s="12">
        <f>Plan_HubVN_Pickup_Time-Plan_HubVN_Receiving_Time</f>
        <v>0.08333333334</v>
      </c>
      <c r="L394" s="44">
        <f>IF(OnHold_Time="",0,Enduser_Deliverytime-OnHold_Time)</f>
        <v>0</v>
      </c>
    </row>
    <row r="395" ht="15.75" hidden="1" customHeight="1">
      <c r="A395" s="21" t="s">
        <v>1219</v>
      </c>
      <c r="B395" s="21" t="s">
        <v>1220</v>
      </c>
      <c r="C395" s="21" t="s">
        <v>5231</v>
      </c>
      <c r="D395" s="43">
        <v>44652.282638888886</v>
      </c>
      <c r="E395" s="18">
        <v>44653.28194444445</v>
      </c>
      <c r="F395" s="18">
        <v>44652.36597222222</v>
      </c>
      <c r="G395" s="18">
        <v>44653.37708333333</v>
      </c>
      <c r="H395" s="24">
        <f>Enduser_Deliverytime-HubVN_Pickup_Time</f>
        <v>0.1006944444</v>
      </c>
      <c r="I395" s="24">
        <f>Enduser_Plan_Deliverytime-Plan_HubVN_Pickup_Time</f>
        <v>0.04166666666</v>
      </c>
      <c r="J395" s="24">
        <f>HubVN_Pickup_Time-HubVN_Receiving_Time</f>
        <v>0.09513888889</v>
      </c>
      <c r="K395" s="24">
        <f>Plan_HubVN_Pickup_Time-Plan_HubVN_Receiving_Time</f>
        <v>0.08333333334</v>
      </c>
      <c r="L395" s="44">
        <f>IF(OnHold_Time="",0,Enduser_Deliverytime-OnHold_Time)</f>
        <v>0</v>
      </c>
    </row>
    <row r="396" ht="15.75" customHeight="1">
      <c r="A396" s="9" t="s">
        <v>1222</v>
      </c>
      <c r="B396" s="9" t="s">
        <v>1223</v>
      </c>
      <c r="C396" s="9" t="s">
        <v>5230</v>
      </c>
      <c r="D396" s="43">
        <v>44652.25902777778</v>
      </c>
      <c r="E396" s="7">
        <v>44653.26597222222</v>
      </c>
      <c r="F396" s="7">
        <v>44652.342361111114</v>
      </c>
      <c r="G396" s="7">
        <v>44653.354166666664</v>
      </c>
      <c r="H396" s="12">
        <f>Enduser_Deliverytime-HubVN_Pickup_Time</f>
        <v>0.1194444444</v>
      </c>
      <c r="I396" s="12">
        <f>Enduser_Plan_Deliverytime-Plan_HubVN_Pickup_Time</f>
        <v>0.1666666667</v>
      </c>
      <c r="J396" s="12">
        <f>HubVN_Pickup_Time-HubVN_Receiving_Time</f>
        <v>0.08819444444</v>
      </c>
      <c r="K396" s="12">
        <f>Plan_HubVN_Pickup_Time-Plan_HubVN_Receiving_Time</f>
        <v>0.08333333334</v>
      </c>
      <c r="L396" s="44">
        <f>IF(OnHold_Time="",0,Enduser_Deliverytime-OnHold_Time)</f>
        <v>0</v>
      </c>
    </row>
    <row r="397" ht="15.75" customHeight="1">
      <c r="A397" s="21" t="s">
        <v>1225</v>
      </c>
      <c r="B397" s="21" t="s">
        <v>1226</v>
      </c>
      <c r="C397" s="21" t="s">
        <v>5230</v>
      </c>
      <c r="D397" s="43">
        <v>44652.27777777778</v>
      </c>
      <c r="E397" s="18">
        <v>44652.529861111114</v>
      </c>
      <c r="F397" s="18">
        <v>44652.36111111111</v>
      </c>
      <c r="G397" s="18">
        <v>44652.64236111111</v>
      </c>
      <c r="H397" s="24">
        <f>Enduser_Deliverytime-HubVN_Pickup_Time</f>
        <v>0.07916666667</v>
      </c>
      <c r="I397" s="24">
        <f>Enduser_Plan_Deliverytime-Plan_HubVN_Pickup_Time</f>
        <v>0.0625</v>
      </c>
      <c r="J397" s="24">
        <f>HubVN_Pickup_Time-HubVN_Receiving_Time</f>
        <v>0.1125</v>
      </c>
      <c r="K397" s="24">
        <f>Plan_HubVN_Pickup_Time-Plan_HubVN_Receiving_Time</f>
        <v>0.08333333333</v>
      </c>
      <c r="L397" s="44">
        <f>IF(OnHold_Time="",0,Enduser_Deliverytime-OnHold_Time)</f>
        <v>0</v>
      </c>
    </row>
    <row r="398" ht="15.75" hidden="1" customHeight="1">
      <c r="A398" s="9" t="s">
        <v>1228</v>
      </c>
      <c r="B398" s="9" t="s">
        <v>1229</v>
      </c>
      <c r="C398" s="9" t="s">
        <v>5232</v>
      </c>
      <c r="D398" s="43">
        <v>44651.28888888889</v>
      </c>
      <c r="E398" s="7">
        <v>44652.251388888886</v>
      </c>
      <c r="F398" s="7">
        <v>44651.37222222222</v>
      </c>
      <c r="G398" s="7">
        <v>44652.32430555556</v>
      </c>
      <c r="H398" s="12">
        <f>Enduser_Deliverytime-HubVN_Pickup_Time</f>
        <v>0.11875</v>
      </c>
      <c r="I398" s="12">
        <f>Enduser_Plan_Deliverytime-Plan_HubVN_Pickup_Time</f>
        <v>0.08333333334</v>
      </c>
      <c r="J398" s="12">
        <f>HubVN_Pickup_Time-HubVN_Receiving_Time</f>
        <v>0.07291666667</v>
      </c>
      <c r="K398" s="12">
        <f>Plan_HubVN_Pickup_Time-Plan_HubVN_Receiving_Time</f>
        <v>0.08333333333</v>
      </c>
      <c r="L398" s="44">
        <f>IF(OnHold_Time="",0,Enduser_Deliverytime-OnHold_Time)</f>
        <v>0</v>
      </c>
    </row>
    <row r="399" ht="15.75" customHeight="1">
      <c r="A399" s="21" t="s">
        <v>1231</v>
      </c>
      <c r="B399" s="21" t="s">
        <v>1232</v>
      </c>
      <c r="C399" s="21" t="s">
        <v>5230</v>
      </c>
      <c r="D399" s="43">
        <v>44651.25902777778</v>
      </c>
      <c r="E399" s="18">
        <v>44652.290972222225</v>
      </c>
      <c r="F399" s="18">
        <v>44651.342361111114</v>
      </c>
      <c r="G399" s="18">
        <v>44652.37430555555</v>
      </c>
      <c r="H399" s="24">
        <f>Enduser_Deliverytime-HubVN_Pickup_Time</f>
        <v>0.1208333333</v>
      </c>
      <c r="I399" s="24">
        <f>Enduser_Plan_Deliverytime-Plan_HubVN_Pickup_Time</f>
        <v>0.0625</v>
      </c>
      <c r="J399" s="24">
        <f>HubVN_Pickup_Time-HubVN_Receiving_Time</f>
        <v>0.08333333333</v>
      </c>
      <c r="K399" s="24">
        <f>Plan_HubVN_Pickup_Time-Plan_HubVN_Receiving_Time</f>
        <v>0.08333333334</v>
      </c>
      <c r="L399" s="44">
        <f>IF(OnHold_Time="",0,Enduser_Deliverytime-OnHold_Time)</f>
        <v>0</v>
      </c>
    </row>
    <row r="400" ht="15.75" hidden="1" customHeight="1">
      <c r="A400" s="9" t="s">
        <v>1234</v>
      </c>
      <c r="B400" s="9" t="s">
        <v>1235</v>
      </c>
      <c r="C400" s="9" t="s">
        <v>5231</v>
      </c>
      <c r="D400" s="43">
        <v>44654.50625</v>
      </c>
      <c r="E400" s="7">
        <v>44655.52013888889</v>
      </c>
      <c r="F400" s="7">
        <v>44654.589583333334</v>
      </c>
      <c r="G400" s="7">
        <v>44655.64791666667</v>
      </c>
      <c r="H400" s="12">
        <f>Enduser_Deliverytime-HubVN_Pickup_Time</f>
        <v>0.08263888889</v>
      </c>
      <c r="I400" s="12">
        <f>Enduser_Plan_Deliverytime-Plan_HubVN_Pickup_Time</f>
        <v>0.04166666666</v>
      </c>
      <c r="J400" s="12">
        <f>HubVN_Pickup_Time-HubVN_Receiving_Time</f>
        <v>0.1277777778</v>
      </c>
      <c r="K400" s="12">
        <f>Plan_HubVN_Pickup_Time-Plan_HubVN_Receiving_Time</f>
        <v>0.08333333334</v>
      </c>
      <c r="L400" s="44">
        <f>IF(OnHold_Time="",0,Enduser_Deliverytime-OnHold_Time)</f>
        <v>0</v>
      </c>
    </row>
    <row r="401" ht="15.75" hidden="1" customHeight="1">
      <c r="A401" s="21" t="s">
        <v>1237</v>
      </c>
      <c r="B401" s="21" t="s">
        <v>1238</v>
      </c>
      <c r="C401" s="21" t="s">
        <v>5231</v>
      </c>
      <c r="D401" s="43">
        <v>44655.518055555556</v>
      </c>
      <c r="E401" s="18">
        <v>44655.506944444445</v>
      </c>
      <c r="F401" s="18">
        <v>44655.60138888889</v>
      </c>
      <c r="G401" s="18">
        <v>44655.61388888889</v>
      </c>
      <c r="H401" s="24">
        <f>Enduser_Deliverytime-HubVN_Pickup_Time</f>
        <v>0.1472222222</v>
      </c>
      <c r="I401" s="24">
        <f>Enduser_Plan_Deliverytime-Plan_HubVN_Pickup_Time</f>
        <v>0.04166666666</v>
      </c>
      <c r="J401" s="24">
        <f>HubVN_Pickup_Time-HubVN_Receiving_Time</f>
        <v>0.1069444444</v>
      </c>
      <c r="K401" s="24">
        <f>Plan_HubVN_Pickup_Time-Plan_HubVN_Receiving_Time</f>
        <v>0.08333333334</v>
      </c>
      <c r="L401" s="44">
        <f>IF(OnHold_Time="",0,Enduser_Deliverytime-OnHold_Time)</f>
        <v>0</v>
      </c>
    </row>
    <row r="402" ht="15.75" customHeight="1">
      <c r="A402" s="9" t="s">
        <v>1240</v>
      </c>
      <c r="B402" s="9" t="s">
        <v>1188</v>
      </c>
      <c r="C402" s="9" t="s">
        <v>5230</v>
      </c>
      <c r="D402" s="43">
        <v>44652.25347222222</v>
      </c>
      <c r="E402" s="7">
        <v>44653.28888888889</v>
      </c>
      <c r="F402" s="7">
        <v>44652.336805555555</v>
      </c>
      <c r="G402" s="7">
        <v>44653.40416666667</v>
      </c>
      <c r="H402" s="12">
        <f>Enduser_Deliverytime-HubVN_Pickup_Time</f>
        <v>0.2027777778</v>
      </c>
      <c r="I402" s="12">
        <f>Enduser_Plan_Deliverytime-Plan_HubVN_Pickup_Time</f>
        <v>0.1666666667</v>
      </c>
      <c r="J402" s="12">
        <f>HubVN_Pickup_Time-HubVN_Receiving_Time</f>
        <v>0.1152777778</v>
      </c>
      <c r="K402" s="12">
        <f>Plan_HubVN_Pickup_Time-Plan_HubVN_Receiving_Time</f>
        <v>0.08333333334</v>
      </c>
      <c r="L402" s="44">
        <f>IF(OnHold_Time="",0,Enduser_Deliverytime-OnHold_Time)</f>
        <v>0</v>
      </c>
    </row>
    <row r="403" ht="15.75" hidden="1" customHeight="1">
      <c r="A403" s="21" t="s">
        <v>1242</v>
      </c>
      <c r="B403" s="21" t="s">
        <v>1243</v>
      </c>
      <c r="C403" s="21" t="s">
        <v>5231</v>
      </c>
      <c r="D403" s="43">
        <v>44652.518055555556</v>
      </c>
      <c r="E403" s="18">
        <v>44652.52222222222</v>
      </c>
      <c r="F403" s="18">
        <v>44652.60138888889</v>
      </c>
      <c r="G403" s="18">
        <v>44652.62222222222</v>
      </c>
      <c r="H403" s="24">
        <f>Enduser_Deliverytime-HubVN_Pickup_Time</f>
        <v>0.2493055556</v>
      </c>
      <c r="I403" s="24">
        <f>Enduser_Plan_Deliverytime-Plan_HubVN_Pickup_Time</f>
        <v>0.04166666666</v>
      </c>
      <c r="J403" s="24">
        <f>HubVN_Pickup_Time-HubVN_Receiving_Time</f>
        <v>0.1</v>
      </c>
      <c r="K403" s="24">
        <f>Plan_HubVN_Pickup_Time-Plan_HubVN_Receiving_Time</f>
        <v>0.08333333334</v>
      </c>
      <c r="L403" s="44">
        <f>IF(OnHold_Time="",0,Enduser_Deliverytime-OnHold_Time)</f>
        <v>0</v>
      </c>
    </row>
    <row r="404" ht="15.75" hidden="1" customHeight="1">
      <c r="A404" s="9" t="s">
        <v>1245</v>
      </c>
      <c r="B404" s="9" t="s">
        <v>1246</v>
      </c>
      <c r="C404" s="9" t="s">
        <v>5231</v>
      </c>
      <c r="D404" s="43">
        <v>44652.251388888886</v>
      </c>
      <c r="E404" s="7">
        <v>44652.50069444445</v>
      </c>
      <c r="F404" s="7">
        <v>44652.33472222222</v>
      </c>
      <c r="G404" s="7">
        <v>44652.54861111111</v>
      </c>
      <c r="H404" s="12">
        <f>Enduser_Deliverytime-HubVN_Pickup_Time</f>
        <v>0.08888888889</v>
      </c>
      <c r="I404" s="12">
        <f>Enduser_Plan_Deliverytime-Plan_HubVN_Pickup_Time</f>
        <v>0.04166666666</v>
      </c>
      <c r="J404" s="12">
        <f>HubVN_Pickup_Time-HubVN_Receiving_Time</f>
        <v>0.04791666666</v>
      </c>
      <c r="K404" s="12">
        <f>Plan_HubVN_Pickup_Time-Plan_HubVN_Receiving_Time</f>
        <v>0.08333333334</v>
      </c>
      <c r="L404" s="44">
        <f>IF(OnHold_Time="",0,Enduser_Deliverytime-OnHold_Time)</f>
        <v>0</v>
      </c>
    </row>
    <row r="405" ht="15.75" customHeight="1">
      <c r="A405" s="21" t="s">
        <v>1248</v>
      </c>
      <c r="B405" s="21" t="s">
        <v>1249</v>
      </c>
      <c r="C405" s="21" t="s">
        <v>5230</v>
      </c>
      <c r="D405" s="43">
        <v>44653.290972222225</v>
      </c>
      <c r="E405" s="18">
        <v>44657.26944444444</v>
      </c>
      <c r="F405" s="18">
        <v>44653.37430555555</v>
      </c>
      <c r="G405" s="18">
        <v>44657.38958333333</v>
      </c>
      <c r="H405" s="24">
        <f>Enduser_Deliverytime-HubVN_Pickup_Time</f>
        <v>0.2027777778</v>
      </c>
      <c r="I405" s="24">
        <f>Enduser_Plan_Deliverytime-Plan_HubVN_Pickup_Time</f>
        <v>0.0625</v>
      </c>
      <c r="J405" s="24">
        <f>HubVN_Pickup_Time-HubVN_Receiving_Time</f>
        <v>0.1201388889</v>
      </c>
      <c r="K405" s="24">
        <f>Plan_HubVN_Pickup_Time-Plan_HubVN_Receiving_Time</f>
        <v>0.08333333333</v>
      </c>
      <c r="L405" s="44">
        <f>IF(OnHold_Time="",0,Enduser_Deliverytime-OnHold_Time)</f>
        <v>0</v>
      </c>
    </row>
    <row r="406" ht="15.75" customHeight="1">
      <c r="A406" s="9" t="s">
        <v>1251</v>
      </c>
      <c r="B406" s="9" t="s">
        <v>1252</v>
      </c>
      <c r="C406" s="9" t="s">
        <v>5230</v>
      </c>
      <c r="D406" s="43">
        <v>44654.28055555555</v>
      </c>
      <c r="E406" s="7">
        <v>44655.25069444445</v>
      </c>
      <c r="F406" s="7">
        <v>44654.36388888889</v>
      </c>
      <c r="G406" s="7">
        <v>44655.38055555556</v>
      </c>
      <c r="H406" s="12">
        <f>Enduser_Deliverytime-HubVN_Pickup_Time</f>
        <v>0.2048611111</v>
      </c>
      <c r="I406" s="12">
        <f>Enduser_Plan_Deliverytime-Plan_HubVN_Pickup_Time</f>
        <v>0.0625</v>
      </c>
      <c r="J406" s="12">
        <f>HubVN_Pickup_Time-HubVN_Receiving_Time</f>
        <v>0.1298611111</v>
      </c>
      <c r="K406" s="12">
        <f>Plan_HubVN_Pickup_Time-Plan_HubVN_Receiving_Time</f>
        <v>0.08333333334</v>
      </c>
      <c r="L406" s="44">
        <f>IF(OnHold_Time="",0,Enduser_Deliverytime-OnHold_Time)</f>
        <v>0</v>
      </c>
    </row>
    <row r="407" ht="15.75" customHeight="1">
      <c r="A407" s="21" t="s">
        <v>1254</v>
      </c>
      <c r="B407" s="21" t="s">
        <v>1255</v>
      </c>
      <c r="C407" s="21" t="s">
        <v>5230</v>
      </c>
      <c r="D407" s="43">
        <v>44654.5375</v>
      </c>
      <c r="E407" s="18">
        <v>44654.520833333336</v>
      </c>
      <c r="F407" s="18">
        <v>44654.620833333334</v>
      </c>
      <c r="G407" s="18">
        <v>44654.61875</v>
      </c>
      <c r="H407" s="24">
        <f>Enduser_Deliverytime-HubVN_Pickup_Time</f>
        <v>0.1479166667</v>
      </c>
      <c r="I407" s="24">
        <f>Enduser_Plan_Deliverytime-Plan_HubVN_Pickup_Time</f>
        <v>0.0625</v>
      </c>
      <c r="J407" s="24">
        <f>HubVN_Pickup_Time-HubVN_Receiving_Time</f>
        <v>0.09791666667</v>
      </c>
      <c r="K407" s="24">
        <f>Plan_HubVN_Pickup_Time-Plan_HubVN_Receiving_Time</f>
        <v>0.08333333334</v>
      </c>
      <c r="L407" s="44">
        <f>IF(OnHold_Time="",0,Enduser_Deliverytime-OnHold_Time)</f>
        <v>0</v>
      </c>
    </row>
    <row r="408" ht="15.75" hidden="1" customHeight="1">
      <c r="A408" s="9" t="s">
        <v>1257</v>
      </c>
      <c r="B408" s="9" t="s">
        <v>1258</v>
      </c>
      <c r="C408" s="9" t="s">
        <v>5232</v>
      </c>
      <c r="D408" s="43">
        <v>44651.51111111111</v>
      </c>
      <c r="E408" s="7">
        <v>44652.52569444444</v>
      </c>
      <c r="F408" s="7">
        <v>44651.59444444445</v>
      </c>
      <c r="G408" s="7">
        <v>44652.61944444444</v>
      </c>
      <c r="H408" s="12">
        <f>Enduser_Deliverytime-HubVN_Pickup_Time</f>
        <v>0.2479166667</v>
      </c>
      <c r="I408" s="12">
        <f>Enduser_Plan_Deliverytime-Plan_HubVN_Pickup_Time</f>
        <v>0.08333333333</v>
      </c>
      <c r="J408" s="12">
        <f>HubVN_Pickup_Time-HubVN_Receiving_Time</f>
        <v>0.09375</v>
      </c>
      <c r="K408" s="12">
        <f>Plan_HubVN_Pickup_Time-Plan_HubVN_Receiving_Time</f>
        <v>0.08333333334</v>
      </c>
      <c r="L408" s="44">
        <f>IF(OnHold_Time="",0,Enduser_Deliverytime-OnHold_Time)</f>
        <v>0</v>
      </c>
    </row>
    <row r="409" ht="15.75" hidden="1" customHeight="1">
      <c r="A409" s="21" t="s">
        <v>1260</v>
      </c>
      <c r="B409" s="21" t="s">
        <v>1261</v>
      </c>
      <c r="C409" s="21" t="s">
        <v>5232</v>
      </c>
      <c r="D409" s="43">
        <v>44653.53402777778</v>
      </c>
      <c r="E409" s="18">
        <v>44654.518055555556</v>
      </c>
      <c r="F409" s="18">
        <v>44653.61736111111</v>
      </c>
      <c r="G409" s="18">
        <v>44654.649305555555</v>
      </c>
      <c r="H409" s="24">
        <f>Enduser_Deliverytime-HubVN_Pickup_Time</f>
        <v>0.08194444444</v>
      </c>
      <c r="I409" s="24">
        <f>Enduser_Plan_Deliverytime-Plan_HubVN_Pickup_Time</f>
        <v>0.1458333333</v>
      </c>
      <c r="J409" s="24">
        <f>HubVN_Pickup_Time-HubVN_Receiving_Time</f>
        <v>0.13125</v>
      </c>
      <c r="K409" s="24">
        <f>Plan_HubVN_Pickup_Time-Plan_HubVN_Receiving_Time</f>
        <v>0.08333333333</v>
      </c>
      <c r="L409" s="44">
        <f>IF(OnHold_Time="",0,Enduser_Deliverytime-OnHold_Time)</f>
        <v>0</v>
      </c>
    </row>
    <row r="410" ht="15.75" hidden="1" customHeight="1">
      <c r="A410" s="9" t="s">
        <v>1263</v>
      </c>
      <c r="B410" s="9" t="s">
        <v>1264</v>
      </c>
      <c r="C410" s="9" t="s">
        <v>5231</v>
      </c>
      <c r="D410" s="43">
        <v>44653.25763888889</v>
      </c>
      <c r="E410" s="7">
        <v>44653.52222222222</v>
      </c>
      <c r="F410" s="7">
        <v>44653.34097222222</v>
      </c>
      <c r="G410" s="7">
        <v>44653.62222222222</v>
      </c>
      <c r="H410" s="12">
        <f>Enduser_Deliverytime-HubVN_Pickup_Time</f>
        <v>0.1444444444</v>
      </c>
      <c r="I410" s="12">
        <f>Enduser_Plan_Deliverytime-Plan_HubVN_Pickup_Time</f>
        <v>0.04166666667</v>
      </c>
      <c r="J410" s="12">
        <f>HubVN_Pickup_Time-HubVN_Receiving_Time</f>
        <v>0.1</v>
      </c>
      <c r="K410" s="12">
        <f>Plan_HubVN_Pickup_Time-Plan_HubVN_Receiving_Time</f>
        <v>0.08333333333</v>
      </c>
      <c r="L410" s="44">
        <f>IF(OnHold_Time="",0,Enduser_Deliverytime-OnHold_Time)</f>
        <v>0</v>
      </c>
    </row>
    <row r="411" ht="15.75" customHeight="1">
      <c r="A411" s="21" t="s">
        <v>1266</v>
      </c>
      <c r="B411" s="21" t="s">
        <v>1267</v>
      </c>
      <c r="C411" s="21" t="s">
        <v>5230</v>
      </c>
      <c r="D411" s="43">
        <v>44651.52847222222</v>
      </c>
      <c r="E411" s="18">
        <v>44652.26944444444</v>
      </c>
      <c r="F411" s="18">
        <v>44651.611805555556</v>
      </c>
      <c r="G411" s="18">
        <v>44652.35</v>
      </c>
      <c r="H411" s="24">
        <f>Enduser_Deliverytime-HubVN_Pickup_Time</f>
        <v>0.11875</v>
      </c>
      <c r="I411" s="24">
        <f>Enduser_Plan_Deliverytime-Plan_HubVN_Pickup_Time</f>
        <v>0.0625</v>
      </c>
      <c r="J411" s="24">
        <f>HubVN_Pickup_Time-HubVN_Receiving_Time</f>
        <v>0.08055555556</v>
      </c>
      <c r="K411" s="24">
        <f>Plan_HubVN_Pickup_Time-Plan_HubVN_Receiving_Time</f>
        <v>0.08333333334</v>
      </c>
      <c r="L411" s="44">
        <f>IF(OnHold_Time="",0,Enduser_Deliverytime-OnHold_Time)</f>
        <v>0</v>
      </c>
    </row>
    <row r="412" ht="15.75" customHeight="1">
      <c r="A412" s="9" t="s">
        <v>1269</v>
      </c>
      <c r="B412" s="9" t="s">
        <v>1270</v>
      </c>
      <c r="C412" s="9" t="s">
        <v>5230</v>
      </c>
      <c r="D412" s="43">
        <v>44653.25069444445</v>
      </c>
      <c r="E412" s="7">
        <v>44653.51666666667</v>
      </c>
      <c r="F412" s="7">
        <v>44653.334027777775</v>
      </c>
      <c r="G412" s="7">
        <v>44653.62708333333</v>
      </c>
      <c r="H412" s="12">
        <f>Enduser_Deliverytime-HubVN_Pickup_Time</f>
        <v>0.07777777778</v>
      </c>
      <c r="I412" s="12">
        <f>Enduser_Plan_Deliverytime-Plan_HubVN_Pickup_Time</f>
        <v>0.04166666667</v>
      </c>
      <c r="J412" s="12">
        <f>HubVN_Pickup_Time-HubVN_Receiving_Time</f>
        <v>0.1104166667</v>
      </c>
      <c r="K412" s="12">
        <f>Plan_HubVN_Pickup_Time-Plan_HubVN_Receiving_Time</f>
        <v>0.08333333333</v>
      </c>
      <c r="L412" s="44">
        <f>IF(OnHold_Time="",0,Enduser_Deliverytime-OnHold_Time)</f>
        <v>0</v>
      </c>
    </row>
    <row r="413" ht="15.75" hidden="1" customHeight="1">
      <c r="A413" s="21" t="s">
        <v>1272</v>
      </c>
      <c r="B413" s="21" t="s">
        <v>1273</v>
      </c>
      <c r="C413" s="15" t="s">
        <v>5232</v>
      </c>
      <c r="D413" s="43">
        <v>44652.28055555555</v>
      </c>
      <c r="E413" s="18">
        <v>44653.254166666666</v>
      </c>
      <c r="F413" s="18">
        <v>44652.36388888889</v>
      </c>
      <c r="G413" s="18">
        <v>44653.3375</v>
      </c>
      <c r="H413" s="24">
        <f>Enduser_Deliverytime-HubVN_Pickup_Time</f>
        <v>0.1638888889</v>
      </c>
      <c r="I413" s="24">
        <f>Enduser_Plan_Deliverytime-Plan_HubVN_Pickup_Time</f>
        <v>0.08333333334</v>
      </c>
      <c r="J413" s="24">
        <f>HubVN_Pickup_Time-HubVN_Receiving_Time</f>
        <v>0.08333333334</v>
      </c>
      <c r="K413" s="24">
        <f>Plan_HubVN_Pickup_Time-Plan_HubVN_Receiving_Time</f>
        <v>0.08333333334</v>
      </c>
      <c r="L413" s="44">
        <f>IF(OnHold_Time="",0,Enduser_Deliverytime-OnHold_Time)</f>
        <v>0</v>
      </c>
    </row>
    <row r="414" ht="15.75" customHeight="1">
      <c r="A414" s="9" t="s">
        <v>1276</v>
      </c>
      <c r="B414" s="9" t="s">
        <v>1277</v>
      </c>
      <c r="C414" s="9" t="s">
        <v>5230</v>
      </c>
      <c r="D414" s="43">
        <v>44652.263194444444</v>
      </c>
      <c r="E414" s="7">
        <v>44652.52569444444</v>
      </c>
      <c r="F414" s="7">
        <v>44652.34652777778</v>
      </c>
      <c r="G414" s="7">
        <v>44652.56527777778</v>
      </c>
      <c r="H414" s="12">
        <f>Enduser_Deliverytime-HubVN_Pickup_Time</f>
        <v>0.1611111111</v>
      </c>
      <c r="I414" s="12">
        <f>Enduser_Plan_Deliverytime-Plan_HubVN_Pickup_Time</f>
        <v>0.0625</v>
      </c>
      <c r="J414" s="12">
        <f>HubVN_Pickup_Time-HubVN_Receiving_Time</f>
        <v>0.03958333334</v>
      </c>
      <c r="K414" s="12">
        <f>Plan_HubVN_Pickup_Time-Plan_HubVN_Receiving_Time</f>
        <v>0.08333333334</v>
      </c>
      <c r="L414" s="44">
        <f>IF(OnHold_Time="",0,Enduser_Deliverytime-OnHold_Time)</f>
        <v>0</v>
      </c>
    </row>
    <row r="415" ht="15.75" customHeight="1">
      <c r="A415" s="21" t="s">
        <v>1279</v>
      </c>
      <c r="B415" s="21" t="s">
        <v>1280</v>
      </c>
      <c r="C415" s="21" t="s">
        <v>5230</v>
      </c>
      <c r="D415" s="43">
        <v>44651.53402777778</v>
      </c>
      <c r="E415" s="18">
        <v>44652.28402777778</v>
      </c>
      <c r="F415" s="18">
        <v>44651.61736111111</v>
      </c>
      <c r="G415" s="18">
        <v>44652.39097222222</v>
      </c>
      <c r="H415" s="24">
        <f>Enduser_Deliverytime-HubVN_Pickup_Time</f>
        <v>0.2020833333</v>
      </c>
      <c r="I415" s="24">
        <f>Enduser_Plan_Deliverytime-Plan_HubVN_Pickup_Time</f>
        <v>0.0625</v>
      </c>
      <c r="J415" s="24">
        <f>HubVN_Pickup_Time-HubVN_Receiving_Time</f>
        <v>0.1069444444</v>
      </c>
      <c r="K415" s="24">
        <f>Plan_HubVN_Pickup_Time-Plan_HubVN_Receiving_Time</f>
        <v>0.08333333333</v>
      </c>
      <c r="L415" s="44">
        <f>IF(OnHold_Time="",0,Enduser_Deliverytime-OnHold_Time)</f>
        <v>0</v>
      </c>
    </row>
    <row r="416" ht="15.75" hidden="1" customHeight="1">
      <c r="A416" s="9" t="s">
        <v>1282</v>
      </c>
      <c r="B416" s="9" t="s">
        <v>1283</v>
      </c>
      <c r="C416" s="9" t="s">
        <v>5231</v>
      </c>
      <c r="D416" s="43">
        <v>44655.279861111114</v>
      </c>
      <c r="E416" s="7">
        <v>44655.53125</v>
      </c>
      <c r="F416" s="7">
        <v>44655.36319444444</v>
      </c>
      <c r="G416" s="7">
        <v>44655.649305555555</v>
      </c>
      <c r="H416" s="12">
        <f>Enduser_Deliverytime-HubVN_Pickup_Time</f>
        <v>0.08263888889</v>
      </c>
      <c r="I416" s="12">
        <f>Enduser_Plan_Deliverytime-Plan_HubVN_Pickup_Time</f>
        <v>0.04166666667</v>
      </c>
      <c r="J416" s="12">
        <f>HubVN_Pickup_Time-HubVN_Receiving_Time</f>
        <v>0.1180555556</v>
      </c>
      <c r="K416" s="12">
        <f>Plan_HubVN_Pickup_Time-Plan_HubVN_Receiving_Time</f>
        <v>0.08333333333</v>
      </c>
      <c r="L416" s="44">
        <f>IF(OnHold_Time="",0,Enduser_Deliverytime-OnHold_Time)</f>
        <v>0</v>
      </c>
    </row>
    <row r="417" ht="15.75" customHeight="1">
      <c r="A417" s="21" t="s">
        <v>1285</v>
      </c>
      <c r="B417" s="21" t="s">
        <v>582</v>
      </c>
      <c r="C417" s="21" t="s">
        <v>5230</v>
      </c>
      <c r="D417" s="43">
        <v>44654.518055555556</v>
      </c>
      <c r="E417" s="18">
        <v>44655.50833333333</v>
      </c>
      <c r="F417" s="18">
        <v>44654.60138888889</v>
      </c>
      <c r="G417" s="18">
        <v>44655.63611111111</v>
      </c>
      <c r="H417" s="24">
        <f>Enduser_Deliverytime-HubVN_Pickup_Time</f>
        <v>0.07777777778</v>
      </c>
      <c r="I417" s="24">
        <f>Enduser_Plan_Deliverytime-Plan_HubVN_Pickup_Time</f>
        <v>0.08333333333</v>
      </c>
      <c r="J417" s="24">
        <f>HubVN_Pickup_Time-HubVN_Receiving_Time</f>
        <v>0.1277777778</v>
      </c>
      <c r="K417" s="24">
        <f>Plan_HubVN_Pickup_Time-Plan_HubVN_Receiving_Time</f>
        <v>0.08333333334</v>
      </c>
      <c r="L417" s="44">
        <f>IF(OnHold_Time="",0,Enduser_Deliverytime-OnHold_Time)</f>
        <v>0</v>
      </c>
    </row>
    <row r="418" ht="15.75" hidden="1" customHeight="1">
      <c r="A418" s="9" t="s">
        <v>1287</v>
      </c>
      <c r="B418" s="9" t="s">
        <v>1288</v>
      </c>
      <c r="C418" s="9" t="s">
        <v>5231</v>
      </c>
      <c r="D418" s="43">
        <v>44651.53055555555</v>
      </c>
      <c r="E418" s="7">
        <v>44652.53402777778</v>
      </c>
      <c r="F418" s="7">
        <v>44651.61388888889</v>
      </c>
      <c r="G418" s="7">
        <v>44652.58263888889</v>
      </c>
      <c r="H418" s="12">
        <f>Enduser_Deliverytime-HubVN_Pickup_Time</f>
        <v>0.0875</v>
      </c>
      <c r="I418" s="12">
        <f>Enduser_Plan_Deliverytime-Plan_HubVN_Pickup_Time</f>
        <v>0.04166666666</v>
      </c>
      <c r="J418" s="12">
        <f>HubVN_Pickup_Time-HubVN_Receiving_Time</f>
        <v>0.04861111111</v>
      </c>
      <c r="K418" s="12">
        <f>Plan_HubVN_Pickup_Time-Plan_HubVN_Receiving_Time</f>
        <v>0.08333333334</v>
      </c>
      <c r="L418" s="44">
        <f>IF(OnHold_Time="",0,Enduser_Deliverytime-OnHold_Time)</f>
        <v>0</v>
      </c>
    </row>
    <row r="419" ht="15.75" customHeight="1">
      <c r="A419" s="21" t="s">
        <v>1290</v>
      </c>
      <c r="B419" s="21" t="s">
        <v>1291</v>
      </c>
      <c r="C419" s="21" t="s">
        <v>5230</v>
      </c>
      <c r="D419" s="43">
        <v>44652.26736111111</v>
      </c>
      <c r="E419" s="18">
        <v>44653.25069444445</v>
      </c>
      <c r="F419" s="18">
        <v>44652.350694444445</v>
      </c>
      <c r="G419" s="18">
        <v>44653.36597222222</v>
      </c>
      <c r="H419" s="24">
        <f>Enduser_Deliverytime-HubVN_Pickup_Time</f>
        <v>0.1645833333</v>
      </c>
      <c r="I419" s="24">
        <f>Enduser_Plan_Deliverytime-Plan_HubVN_Pickup_Time</f>
        <v>0.0625</v>
      </c>
      <c r="J419" s="24">
        <f>HubVN_Pickup_Time-HubVN_Receiving_Time</f>
        <v>0.1152777778</v>
      </c>
      <c r="K419" s="24">
        <f>Plan_HubVN_Pickup_Time-Plan_HubVN_Receiving_Time</f>
        <v>0.08333333334</v>
      </c>
      <c r="L419" s="44">
        <f>IF(OnHold_Time="",0,Enduser_Deliverytime-OnHold_Time)</f>
        <v>0</v>
      </c>
    </row>
    <row r="420" ht="15.75" customHeight="1">
      <c r="A420" s="9" t="s">
        <v>1293</v>
      </c>
      <c r="B420" s="9" t="s">
        <v>126</v>
      </c>
      <c r="C420" s="9" t="s">
        <v>5230</v>
      </c>
      <c r="D420" s="43">
        <v>44653.54027777778</v>
      </c>
      <c r="E420" s="7">
        <v>44654.29027777778</v>
      </c>
      <c r="F420" s="7">
        <v>44653.623611111114</v>
      </c>
      <c r="G420" s="7">
        <v>44654.38958333333</v>
      </c>
      <c r="H420" s="12">
        <f>Enduser_Deliverytime-HubVN_Pickup_Time</f>
        <v>0.03958333334</v>
      </c>
      <c r="I420" s="12">
        <f>Enduser_Plan_Deliverytime-Plan_HubVN_Pickup_Time</f>
        <v>0.0625</v>
      </c>
      <c r="J420" s="12">
        <f>HubVN_Pickup_Time-HubVN_Receiving_Time</f>
        <v>0.09930555555</v>
      </c>
      <c r="K420" s="12">
        <f>Plan_HubVN_Pickup_Time-Plan_HubVN_Receiving_Time</f>
        <v>0.08333333334</v>
      </c>
      <c r="L420" s="44">
        <f>IF(OnHold_Time="",0,Enduser_Deliverytime-OnHold_Time)</f>
        <v>0</v>
      </c>
    </row>
    <row r="421" ht="15.75" hidden="1" customHeight="1">
      <c r="A421" s="21" t="s">
        <v>1295</v>
      </c>
      <c r="B421" s="21" t="s">
        <v>1296</v>
      </c>
      <c r="C421" s="21" t="s">
        <v>5232</v>
      </c>
      <c r="D421" s="43">
        <v>44654.535416666666</v>
      </c>
      <c r="E421" s="18">
        <v>44655.51458333333</v>
      </c>
      <c r="F421" s="18">
        <v>44654.61875</v>
      </c>
      <c r="G421" s="18">
        <v>44655.620833333334</v>
      </c>
      <c r="H421" s="24">
        <f>Enduser_Deliverytime-HubVN_Pickup_Time</f>
        <v>0.1451388889</v>
      </c>
      <c r="I421" s="24">
        <f>Enduser_Plan_Deliverytime-Plan_HubVN_Pickup_Time</f>
        <v>0.125</v>
      </c>
      <c r="J421" s="24">
        <f>HubVN_Pickup_Time-HubVN_Receiving_Time</f>
        <v>0.10625</v>
      </c>
      <c r="K421" s="24">
        <f>Plan_HubVN_Pickup_Time-Plan_HubVN_Receiving_Time</f>
        <v>0.08333333334</v>
      </c>
      <c r="L421" s="44">
        <f>IF(OnHold_Time="",0,Enduser_Deliverytime-OnHold_Time)</f>
        <v>0</v>
      </c>
    </row>
    <row r="422" ht="15.75" hidden="1" customHeight="1">
      <c r="A422" s="9" t="s">
        <v>1298</v>
      </c>
      <c r="B422" s="9" t="s">
        <v>1299</v>
      </c>
      <c r="C422" s="9" t="s">
        <v>5232</v>
      </c>
      <c r="D422" s="43">
        <v>44653.53402777778</v>
      </c>
      <c r="E422" s="7">
        <v>44654.26666666667</v>
      </c>
      <c r="F422" s="7">
        <v>44653.61736111111</v>
      </c>
      <c r="G422" s="7">
        <v>44654.385416666664</v>
      </c>
      <c r="H422" s="12">
        <f>Enduser_Deliverytime-HubVN_Pickup_Time</f>
        <v>0.2069444444</v>
      </c>
      <c r="I422" s="12">
        <f>Enduser_Plan_Deliverytime-Plan_HubVN_Pickup_Time</f>
        <v>0.08333333334</v>
      </c>
      <c r="J422" s="12">
        <f>HubVN_Pickup_Time-HubVN_Receiving_Time</f>
        <v>0.11875</v>
      </c>
      <c r="K422" s="12">
        <f>Plan_HubVN_Pickup_Time-Plan_HubVN_Receiving_Time</f>
        <v>0.08333333333</v>
      </c>
      <c r="L422" s="44">
        <f>IF(OnHold_Time="",0,Enduser_Deliverytime-OnHold_Time)</f>
        <v>0</v>
      </c>
    </row>
    <row r="423" ht="15.75" customHeight="1">
      <c r="A423" s="21" t="s">
        <v>1301</v>
      </c>
      <c r="B423" s="21" t="s">
        <v>1302</v>
      </c>
      <c r="C423" s="21" t="s">
        <v>5230</v>
      </c>
      <c r="D423" s="43">
        <v>44652.51736111111</v>
      </c>
      <c r="E423" s="18">
        <v>44653.285416666666</v>
      </c>
      <c r="F423" s="18">
        <v>44652.600694444445</v>
      </c>
      <c r="G423" s="18">
        <v>44653.40069444444</v>
      </c>
      <c r="H423" s="24">
        <f>Enduser_Deliverytime-HubVN_Pickup_Time</f>
        <v>0.2069444444</v>
      </c>
      <c r="I423" s="24">
        <f>Enduser_Plan_Deliverytime-Plan_HubVN_Pickup_Time</f>
        <v>0.0625</v>
      </c>
      <c r="J423" s="24">
        <f>HubVN_Pickup_Time-HubVN_Receiving_Time</f>
        <v>0.1152777778</v>
      </c>
      <c r="K423" s="24">
        <f>Plan_HubVN_Pickup_Time-Plan_HubVN_Receiving_Time</f>
        <v>0.08333333334</v>
      </c>
      <c r="L423" s="44">
        <f>IF(OnHold_Time="",0,Enduser_Deliverytime-OnHold_Time)</f>
        <v>0</v>
      </c>
    </row>
    <row r="424" ht="15.75" hidden="1" customHeight="1">
      <c r="A424" s="9" t="s">
        <v>1304</v>
      </c>
      <c r="B424" s="9" t="s">
        <v>1305</v>
      </c>
      <c r="C424" s="9" t="s">
        <v>5231</v>
      </c>
      <c r="D424" s="43">
        <v>44651.288194444445</v>
      </c>
      <c r="E424" s="7">
        <v>44655.275</v>
      </c>
      <c r="F424" s="7">
        <v>44651.37152777778</v>
      </c>
      <c r="G424" s="7">
        <v>44655.37430555555</v>
      </c>
      <c r="H424" s="12">
        <f>Enduser_Deliverytime-HubVN_Pickup_Time</f>
        <v>0.1625</v>
      </c>
      <c r="I424" s="12">
        <f>Enduser_Plan_Deliverytime-Plan_HubVN_Pickup_Time</f>
        <v>0.04166666666</v>
      </c>
      <c r="J424" s="12">
        <f>HubVN_Pickup_Time-HubVN_Receiving_Time</f>
        <v>0.09930555555</v>
      </c>
      <c r="K424" s="12">
        <f>Plan_HubVN_Pickup_Time-Plan_HubVN_Receiving_Time</f>
        <v>0.08333333334</v>
      </c>
      <c r="L424" s="44">
        <f>IF(OnHold_Time="",0,Enduser_Deliverytime-OnHold_Time)</f>
        <v>0</v>
      </c>
    </row>
    <row r="425" ht="15.75" customHeight="1">
      <c r="A425" s="21" t="s">
        <v>1307</v>
      </c>
      <c r="B425" s="21" t="s">
        <v>1308</v>
      </c>
      <c r="C425" s="21" t="s">
        <v>5230</v>
      </c>
      <c r="D425" s="43">
        <v>44653.279861111114</v>
      </c>
      <c r="E425" s="18">
        <v>44654.271527777775</v>
      </c>
      <c r="F425" s="18">
        <v>44653.36319444444</v>
      </c>
      <c r="G425" s="18">
        <v>44654.38888888889</v>
      </c>
      <c r="H425" s="24">
        <f>Enduser_Deliverytime-HubVN_Pickup_Time</f>
        <v>0.2020833333</v>
      </c>
      <c r="I425" s="24">
        <f>Enduser_Plan_Deliverytime-Plan_HubVN_Pickup_Time</f>
        <v>0.0625</v>
      </c>
      <c r="J425" s="24">
        <f>HubVN_Pickup_Time-HubVN_Receiving_Time</f>
        <v>0.1173611111</v>
      </c>
      <c r="K425" s="24">
        <f>Plan_HubVN_Pickup_Time-Plan_HubVN_Receiving_Time</f>
        <v>0.08333333333</v>
      </c>
      <c r="L425" s="44">
        <f>IF(OnHold_Time="",0,Enduser_Deliverytime-OnHold_Time)</f>
        <v>0</v>
      </c>
    </row>
    <row r="426" ht="15.75" hidden="1" customHeight="1">
      <c r="A426" s="9" t="s">
        <v>1310</v>
      </c>
      <c r="B426" s="9" t="s">
        <v>1311</v>
      </c>
      <c r="C426" s="9" t="s">
        <v>5232</v>
      </c>
      <c r="D426" s="43">
        <v>44653.51527777778</v>
      </c>
      <c r="E426" s="7">
        <v>44653.504166666666</v>
      </c>
      <c r="F426" s="7">
        <v>44653.59861111111</v>
      </c>
      <c r="G426" s="7">
        <v>44653.600694444445</v>
      </c>
      <c r="H426" s="12">
        <f>Enduser_Deliverytime-HubVN_Pickup_Time</f>
        <v>0.2465277778</v>
      </c>
      <c r="I426" s="12">
        <f>Enduser_Plan_Deliverytime-Plan_HubVN_Pickup_Time</f>
        <v>0.08333333333</v>
      </c>
      <c r="J426" s="12">
        <f>HubVN_Pickup_Time-HubVN_Receiving_Time</f>
        <v>0.09652777778</v>
      </c>
      <c r="K426" s="12">
        <f>Plan_HubVN_Pickup_Time-Plan_HubVN_Receiving_Time</f>
        <v>0.08333333334</v>
      </c>
      <c r="L426" s="44">
        <f>IF(OnHold_Time="",0,Enduser_Deliverytime-OnHold_Time)</f>
        <v>0</v>
      </c>
    </row>
    <row r="427" ht="15.75" customHeight="1">
      <c r="A427" s="21" t="s">
        <v>1313</v>
      </c>
      <c r="B427" s="21" t="s">
        <v>1314</v>
      </c>
      <c r="C427" s="21" t="s">
        <v>5230</v>
      </c>
      <c r="D427" s="43">
        <v>44654.260416666664</v>
      </c>
      <c r="E427" s="18">
        <v>44658.25069444445</v>
      </c>
      <c r="F427" s="18">
        <v>44654.34375</v>
      </c>
      <c r="G427" s="18">
        <v>44658.38402777778</v>
      </c>
      <c r="H427" s="24">
        <f>Enduser_Deliverytime-HubVN_Pickup_Time</f>
        <v>0.2027777778</v>
      </c>
      <c r="I427" s="24">
        <f>Enduser_Plan_Deliverytime-Plan_HubVN_Pickup_Time</f>
        <v>0.0625</v>
      </c>
      <c r="J427" s="24">
        <f>HubVN_Pickup_Time-HubVN_Receiving_Time</f>
        <v>0.1333333333</v>
      </c>
      <c r="K427" s="24">
        <f>Plan_HubVN_Pickup_Time-Plan_HubVN_Receiving_Time</f>
        <v>0.08333333334</v>
      </c>
      <c r="L427" s="44">
        <f>IF(OnHold_Time="",0,Enduser_Deliverytime-OnHold_Time)</f>
        <v>0</v>
      </c>
    </row>
    <row r="428" ht="15.75" hidden="1" customHeight="1">
      <c r="A428" s="9" t="s">
        <v>1316</v>
      </c>
      <c r="B428" s="9" t="s">
        <v>1317</v>
      </c>
      <c r="C428" s="4" t="s">
        <v>5232</v>
      </c>
      <c r="D428" s="43">
        <v>44652.25347222222</v>
      </c>
      <c r="E428" s="7">
        <v>44653.28958333333</v>
      </c>
      <c r="F428" s="7">
        <v>44652.336805555555</v>
      </c>
      <c r="G428" s="7">
        <v>44653.37291666667</v>
      </c>
      <c r="H428" s="12">
        <f>Enduser_Deliverytime-HubVN_Pickup_Time</f>
        <v>0.08125</v>
      </c>
      <c r="I428" s="12">
        <f>Enduser_Plan_Deliverytime-Plan_HubVN_Pickup_Time</f>
        <v>0.125</v>
      </c>
      <c r="J428" s="12">
        <f>HubVN_Pickup_Time-HubVN_Receiving_Time</f>
        <v>0.08333333334</v>
      </c>
      <c r="K428" s="12">
        <f>Plan_HubVN_Pickup_Time-Plan_HubVN_Receiving_Time</f>
        <v>0.08333333334</v>
      </c>
      <c r="L428" s="44">
        <f>IF(OnHold_Time="",0,Enduser_Deliverytime-OnHold_Time)</f>
        <v>0</v>
      </c>
    </row>
    <row r="429" ht="15.75" customHeight="1">
      <c r="A429" s="21" t="s">
        <v>1319</v>
      </c>
      <c r="B429" s="21" t="s">
        <v>1199</v>
      </c>
      <c r="C429" s="21" t="s">
        <v>5230</v>
      </c>
      <c r="D429" s="43">
        <v>44655.268055555556</v>
      </c>
      <c r="E429" s="18">
        <v>44655.5</v>
      </c>
      <c r="F429" s="18">
        <v>44655.35138888889</v>
      </c>
      <c r="G429" s="18">
        <v>44655.62152777778</v>
      </c>
      <c r="H429" s="24">
        <f>Enduser_Deliverytime-HubVN_Pickup_Time</f>
        <v>0.2465277778</v>
      </c>
      <c r="I429" s="24">
        <f>Enduser_Plan_Deliverytime-Plan_HubVN_Pickup_Time</f>
        <v>0.0625</v>
      </c>
      <c r="J429" s="24">
        <f>HubVN_Pickup_Time-HubVN_Receiving_Time</f>
        <v>0.1215277778</v>
      </c>
      <c r="K429" s="24">
        <f>Plan_HubVN_Pickup_Time-Plan_HubVN_Receiving_Time</f>
        <v>0.08333333334</v>
      </c>
      <c r="L429" s="44">
        <f>IF(OnHold_Time="",0,Enduser_Deliverytime-OnHold_Time)</f>
        <v>0</v>
      </c>
    </row>
    <row r="430" ht="15.75" customHeight="1">
      <c r="A430" s="9" t="s">
        <v>1321</v>
      </c>
      <c r="B430" s="9" t="s">
        <v>1322</v>
      </c>
      <c r="C430" s="9" t="s">
        <v>5230</v>
      </c>
      <c r="D430" s="43">
        <v>44651.51388888889</v>
      </c>
      <c r="E430" s="7">
        <v>44652.510416666664</v>
      </c>
      <c r="F430" s="7">
        <v>44651.59722222222</v>
      </c>
      <c r="G430" s="7">
        <v>44652.54791666667</v>
      </c>
      <c r="H430" s="12">
        <f>Enduser_Deliverytime-HubVN_Pickup_Time</f>
        <v>0.08888888889</v>
      </c>
      <c r="I430" s="12">
        <f>Enduser_Plan_Deliverytime-Plan_HubVN_Pickup_Time</f>
        <v>0.125</v>
      </c>
      <c r="J430" s="12">
        <f>HubVN_Pickup_Time-HubVN_Receiving_Time</f>
        <v>0.03750000001</v>
      </c>
      <c r="K430" s="12">
        <f>Plan_HubVN_Pickup_Time-Plan_HubVN_Receiving_Time</f>
        <v>0.08333333333</v>
      </c>
      <c r="L430" s="44">
        <f>IF(OnHold_Time="",0,Enduser_Deliverytime-OnHold_Time)</f>
        <v>0</v>
      </c>
    </row>
    <row r="431" ht="15.75" hidden="1" customHeight="1">
      <c r="A431" s="21" t="s">
        <v>1324</v>
      </c>
      <c r="B431" s="21" t="s">
        <v>1325</v>
      </c>
      <c r="C431" s="21" t="s">
        <v>5231</v>
      </c>
      <c r="D431" s="43">
        <v>44652.51597222222</v>
      </c>
      <c r="E431" s="18">
        <v>44653.256944444445</v>
      </c>
      <c r="F431" s="18">
        <v>44652.59930555556</v>
      </c>
      <c r="G431" s="18">
        <v>44653.34027777778</v>
      </c>
      <c r="H431" s="24">
        <f>Enduser_Deliverytime-HubVN_Pickup_Time</f>
        <v>0.1625</v>
      </c>
      <c r="I431" s="24">
        <f>Enduser_Plan_Deliverytime-Plan_HubVN_Pickup_Time</f>
        <v>0.04166666666</v>
      </c>
      <c r="J431" s="24">
        <f>HubVN_Pickup_Time-HubVN_Receiving_Time</f>
        <v>0.08333333334</v>
      </c>
      <c r="K431" s="24">
        <f>Plan_HubVN_Pickup_Time-Plan_HubVN_Receiving_Time</f>
        <v>0.08333333334</v>
      </c>
      <c r="L431" s="44">
        <f>IF(OnHold_Time="",0,Enduser_Deliverytime-OnHold_Time)</f>
        <v>0</v>
      </c>
    </row>
    <row r="432" ht="15.75" customHeight="1">
      <c r="A432" s="9" t="s">
        <v>1327</v>
      </c>
      <c r="B432" s="9" t="s">
        <v>1328</v>
      </c>
      <c r="C432" s="9" t="s">
        <v>5230</v>
      </c>
      <c r="D432" s="43">
        <v>44651.25069444445</v>
      </c>
      <c r="E432" s="7">
        <v>44652.28402777778</v>
      </c>
      <c r="F432" s="7">
        <v>44651.334027777775</v>
      </c>
      <c r="G432" s="7">
        <v>44652.39166666667</v>
      </c>
      <c r="H432" s="12">
        <f>Enduser_Deliverytime-HubVN_Pickup_Time</f>
        <v>0.2069444444</v>
      </c>
      <c r="I432" s="12">
        <f>Enduser_Plan_Deliverytime-Plan_HubVN_Pickup_Time</f>
        <v>0.1666666667</v>
      </c>
      <c r="J432" s="12">
        <f>HubVN_Pickup_Time-HubVN_Receiving_Time</f>
        <v>0.1076388889</v>
      </c>
      <c r="K432" s="12">
        <f>Plan_HubVN_Pickup_Time-Plan_HubVN_Receiving_Time</f>
        <v>0.08333333333</v>
      </c>
      <c r="L432" s="44">
        <f>IF(OnHold_Time="",0,Enduser_Deliverytime-OnHold_Time)</f>
        <v>0</v>
      </c>
    </row>
    <row r="433" ht="15.75" customHeight="1">
      <c r="A433" s="21" t="s">
        <v>1329</v>
      </c>
      <c r="B433" s="21" t="s">
        <v>1330</v>
      </c>
      <c r="C433" s="21" t="s">
        <v>5230</v>
      </c>
      <c r="D433" s="43">
        <v>44653.52777777778</v>
      </c>
      <c r="E433" s="18">
        <v>44654.532638888886</v>
      </c>
      <c r="F433" s="18">
        <v>44653.61111111111</v>
      </c>
      <c r="G433" s="18">
        <v>44654.65972222222</v>
      </c>
      <c r="H433" s="24">
        <f>Enduser_Deliverytime-HubVN_Pickup_Time</f>
        <v>0.08263888889</v>
      </c>
      <c r="I433" s="24">
        <f>Enduser_Plan_Deliverytime-Plan_HubVN_Pickup_Time</f>
        <v>0.0625</v>
      </c>
      <c r="J433" s="24">
        <f>HubVN_Pickup_Time-HubVN_Receiving_Time</f>
        <v>0.1270833333</v>
      </c>
      <c r="K433" s="24">
        <f>Plan_HubVN_Pickup_Time-Plan_HubVN_Receiving_Time</f>
        <v>0.08333333333</v>
      </c>
      <c r="L433" s="44">
        <f>IF(OnHold_Time="",0,Enduser_Deliverytime-OnHold_Time)</f>
        <v>0</v>
      </c>
    </row>
    <row r="434" ht="15.75" customHeight="1">
      <c r="A434" s="9" t="s">
        <v>1332</v>
      </c>
      <c r="B434" s="9" t="s">
        <v>1333</v>
      </c>
      <c r="C434" s="9" t="s">
        <v>5230</v>
      </c>
      <c r="D434" s="43">
        <v>44653.5125</v>
      </c>
      <c r="E434" s="7">
        <v>44654.51527777778</v>
      </c>
      <c r="F434" s="7">
        <v>44653.59583333333</v>
      </c>
      <c r="G434" s="7">
        <v>44654.626388888886</v>
      </c>
      <c r="H434" s="12">
        <f>Enduser_Deliverytime-HubVN_Pickup_Time</f>
        <v>0.1694444444</v>
      </c>
      <c r="I434" s="12">
        <f>Enduser_Plan_Deliverytime-Plan_HubVN_Pickup_Time</f>
        <v>0.0625</v>
      </c>
      <c r="J434" s="12">
        <f>HubVN_Pickup_Time-HubVN_Receiving_Time</f>
        <v>0.1111111111</v>
      </c>
      <c r="K434" s="12">
        <f>Plan_HubVN_Pickup_Time-Plan_HubVN_Receiving_Time</f>
        <v>0.08333333334</v>
      </c>
      <c r="L434" s="44">
        <f>IF(OnHold_Time="",0,Enduser_Deliverytime-OnHold_Time)</f>
        <v>0</v>
      </c>
    </row>
    <row r="435" ht="15.75" customHeight="1">
      <c r="A435" s="21" t="s">
        <v>1335</v>
      </c>
      <c r="B435" s="21" t="s">
        <v>1336</v>
      </c>
      <c r="C435" s="21" t="s">
        <v>5230</v>
      </c>
      <c r="D435" s="43">
        <v>44652.25555555556</v>
      </c>
      <c r="E435" s="18">
        <v>44652.54027777778</v>
      </c>
      <c r="F435" s="18">
        <v>44652.33888888889</v>
      </c>
      <c r="G435" s="18">
        <v>44652.57847222222</v>
      </c>
      <c r="H435" s="24">
        <f>Enduser_Deliverytime-HubVN_Pickup_Time</f>
        <v>0.09097222222</v>
      </c>
      <c r="I435" s="24">
        <f>Enduser_Plan_Deliverytime-Plan_HubVN_Pickup_Time</f>
        <v>0.0625</v>
      </c>
      <c r="J435" s="24">
        <f>HubVN_Pickup_Time-HubVN_Receiving_Time</f>
        <v>0.03819444445</v>
      </c>
      <c r="K435" s="24">
        <f>Plan_HubVN_Pickup_Time-Plan_HubVN_Receiving_Time</f>
        <v>0.08333333333</v>
      </c>
      <c r="L435" s="44">
        <f>IF(OnHold_Time="",0,Enduser_Deliverytime-OnHold_Time)</f>
        <v>0</v>
      </c>
    </row>
    <row r="436" ht="15.75" customHeight="1">
      <c r="A436" s="9" t="s">
        <v>1338</v>
      </c>
      <c r="B436" s="9" t="s">
        <v>1339</v>
      </c>
      <c r="C436" s="9" t="s">
        <v>5230</v>
      </c>
      <c r="D436" s="43">
        <v>44655.51458333333</v>
      </c>
      <c r="E436" s="7">
        <v>44655.518055555556</v>
      </c>
      <c r="F436" s="7">
        <v>44655.597916666666</v>
      </c>
      <c r="G436" s="7">
        <v>44655.643055555556</v>
      </c>
      <c r="H436" s="12">
        <f>Enduser_Deliverytime-HubVN_Pickup_Time</f>
        <v>0.07708333333</v>
      </c>
      <c r="I436" s="12">
        <f>Enduser_Plan_Deliverytime-Plan_HubVN_Pickup_Time</f>
        <v>0.0625</v>
      </c>
      <c r="J436" s="12">
        <f>HubVN_Pickup_Time-HubVN_Receiving_Time</f>
        <v>0.125</v>
      </c>
      <c r="K436" s="12">
        <f>Plan_HubVN_Pickup_Time-Plan_HubVN_Receiving_Time</f>
        <v>0.08333333334</v>
      </c>
      <c r="L436" s="44">
        <f>IF(OnHold_Time="",0,Enduser_Deliverytime-OnHold_Time)</f>
        <v>0</v>
      </c>
    </row>
    <row r="437" ht="15.75" customHeight="1">
      <c r="A437" s="21" t="s">
        <v>1341</v>
      </c>
      <c r="B437" s="21" t="s">
        <v>898</v>
      </c>
      <c r="C437" s="21" t="s">
        <v>5230</v>
      </c>
      <c r="D437" s="43">
        <v>44653.535416666666</v>
      </c>
      <c r="E437" s="18">
        <v>44653.50763888889</v>
      </c>
      <c r="F437" s="18">
        <v>44653.61875</v>
      </c>
      <c r="G437" s="18">
        <v>44653.59583333333</v>
      </c>
      <c r="H437" s="24">
        <f>Enduser_Deliverytime-HubVN_Pickup_Time</f>
        <v>0.1229166667</v>
      </c>
      <c r="I437" s="24">
        <f>Enduser_Plan_Deliverytime-Plan_HubVN_Pickup_Time</f>
        <v>0.0625</v>
      </c>
      <c r="J437" s="24">
        <f>HubVN_Pickup_Time-HubVN_Receiving_Time</f>
        <v>0.08819444444</v>
      </c>
      <c r="K437" s="24">
        <f>Plan_HubVN_Pickup_Time-Plan_HubVN_Receiving_Time</f>
        <v>0.08333333334</v>
      </c>
      <c r="L437" s="44">
        <f>IF(OnHold_Time="",0,Enduser_Deliverytime-OnHold_Time)</f>
        <v>0</v>
      </c>
    </row>
    <row r="438" ht="15.75" customHeight="1">
      <c r="A438" s="9" t="s">
        <v>1343</v>
      </c>
      <c r="B438" s="9" t="s">
        <v>1344</v>
      </c>
      <c r="C438" s="9" t="s">
        <v>5230</v>
      </c>
      <c r="D438" s="43">
        <v>44654.28680555556</v>
      </c>
      <c r="E438" s="7">
        <v>44654.53680555556</v>
      </c>
      <c r="F438" s="7">
        <v>44654.37013888889</v>
      </c>
      <c r="G438" s="7">
        <v>44654.64097222222</v>
      </c>
      <c r="H438" s="12">
        <f>Enduser_Deliverytime-HubVN_Pickup_Time</f>
        <v>0.16875</v>
      </c>
      <c r="I438" s="12">
        <f>Enduser_Plan_Deliverytime-Plan_HubVN_Pickup_Time</f>
        <v>0.0625</v>
      </c>
      <c r="J438" s="12">
        <f>HubVN_Pickup_Time-HubVN_Receiving_Time</f>
        <v>0.1041666667</v>
      </c>
      <c r="K438" s="12">
        <f>Plan_HubVN_Pickup_Time-Plan_HubVN_Receiving_Time</f>
        <v>0.08333333333</v>
      </c>
      <c r="L438" s="44">
        <f>IF(OnHold_Time="",0,Enduser_Deliverytime-OnHold_Time)</f>
        <v>0</v>
      </c>
    </row>
    <row r="439" ht="15.75" hidden="1" customHeight="1">
      <c r="A439" s="21" t="s">
        <v>1346</v>
      </c>
      <c r="B439" s="21" t="s">
        <v>1347</v>
      </c>
      <c r="C439" s="21" t="s">
        <v>5232</v>
      </c>
      <c r="D439" s="43">
        <v>44651.271527777775</v>
      </c>
      <c r="E439" s="18">
        <v>44652.29027777778</v>
      </c>
      <c r="F439" s="18">
        <v>44651.35486111111</v>
      </c>
      <c r="G439" s="18">
        <v>44652.33611111111</v>
      </c>
      <c r="H439" s="24">
        <f>Enduser_Deliverytime-HubVN_Pickup_Time</f>
        <v>0.1222222222</v>
      </c>
      <c r="I439" s="24">
        <f>Enduser_Plan_Deliverytime-Plan_HubVN_Pickup_Time</f>
        <v>0.08333333334</v>
      </c>
      <c r="J439" s="24">
        <f>HubVN_Pickup_Time-HubVN_Receiving_Time</f>
        <v>0.04583333333</v>
      </c>
      <c r="K439" s="24">
        <f>Plan_HubVN_Pickup_Time-Plan_HubVN_Receiving_Time</f>
        <v>0.08333333334</v>
      </c>
      <c r="L439" s="44">
        <f>IF(OnHold_Time="",0,Enduser_Deliverytime-OnHold_Time)</f>
        <v>0</v>
      </c>
    </row>
    <row r="440" ht="15.75" hidden="1" customHeight="1">
      <c r="A440" s="9" t="s">
        <v>1349</v>
      </c>
      <c r="B440" s="9" t="s">
        <v>1350</v>
      </c>
      <c r="C440" s="9" t="s">
        <v>5232</v>
      </c>
      <c r="D440" s="43">
        <v>44651.26666666667</v>
      </c>
      <c r="E440" s="7">
        <v>44652.260416666664</v>
      </c>
      <c r="F440" s="7">
        <v>44651.35</v>
      </c>
      <c r="G440" s="7">
        <v>44652.330555555556</v>
      </c>
      <c r="H440" s="12">
        <f>Enduser_Deliverytime-HubVN_Pickup_Time</f>
        <v>0.1222222222</v>
      </c>
      <c r="I440" s="12">
        <f>Enduser_Plan_Deliverytime-Plan_HubVN_Pickup_Time</f>
        <v>0.08333333334</v>
      </c>
      <c r="J440" s="12">
        <f>HubVN_Pickup_Time-HubVN_Receiving_Time</f>
        <v>0.07013888889</v>
      </c>
      <c r="K440" s="12">
        <f>Plan_HubVN_Pickup_Time-Plan_HubVN_Receiving_Time</f>
        <v>0.08333333333</v>
      </c>
      <c r="L440" s="44">
        <f>IF(OnHold_Time="",0,Enduser_Deliverytime-OnHold_Time)</f>
        <v>0</v>
      </c>
    </row>
    <row r="441" ht="15.75" hidden="1" customHeight="1">
      <c r="A441" s="21" t="s">
        <v>1352</v>
      </c>
      <c r="B441" s="21" t="s">
        <v>1353</v>
      </c>
      <c r="C441" s="21" t="s">
        <v>5232</v>
      </c>
      <c r="D441" s="43">
        <v>44653.25763888889</v>
      </c>
      <c r="E441" s="18">
        <v>44653.51388888889</v>
      </c>
      <c r="F441" s="18">
        <v>44653.34097222222</v>
      </c>
      <c r="G441" s="18">
        <v>44653.59166666667</v>
      </c>
      <c r="H441" s="24">
        <f>Enduser_Deliverytime-HubVN_Pickup_Time</f>
        <v>0.1229166667</v>
      </c>
      <c r="I441" s="24">
        <f>Enduser_Plan_Deliverytime-Plan_HubVN_Pickup_Time</f>
        <v>0.08333333334</v>
      </c>
      <c r="J441" s="24">
        <f>HubVN_Pickup_Time-HubVN_Receiving_Time</f>
        <v>0.07777777778</v>
      </c>
      <c r="K441" s="24">
        <f>Plan_HubVN_Pickup_Time-Plan_HubVN_Receiving_Time</f>
        <v>0.08333333333</v>
      </c>
      <c r="L441" s="44">
        <f>IF(OnHold_Time="",0,Enduser_Deliverytime-OnHold_Time)</f>
        <v>0</v>
      </c>
    </row>
    <row r="442" ht="15.75" customHeight="1">
      <c r="A442" s="9" t="s">
        <v>1355</v>
      </c>
      <c r="B442" s="9" t="s">
        <v>1356</v>
      </c>
      <c r="C442" s="9" t="s">
        <v>5230</v>
      </c>
      <c r="D442" s="43">
        <v>44654.53680555556</v>
      </c>
      <c r="E442" s="7">
        <v>44655.26736111111</v>
      </c>
      <c r="F442" s="7">
        <v>44654.62013888889</v>
      </c>
      <c r="G442" s="7">
        <v>44655.38958333333</v>
      </c>
      <c r="H442" s="12">
        <f>Enduser_Deliverytime-HubVN_Pickup_Time</f>
        <v>0.2048611111</v>
      </c>
      <c r="I442" s="12">
        <f>Enduser_Plan_Deliverytime-Plan_HubVN_Pickup_Time</f>
        <v>0.04166666667</v>
      </c>
      <c r="J442" s="12">
        <f>HubVN_Pickup_Time-HubVN_Receiving_Time</f>
        <v>0.1222222222</v>
      </c>
      <c r="K442" s="12">
        <f>Plan_HubVN_Pickup_Time-Plan_HubVN_Receiving_Time</f>
        <v>0.08333333333</v>
      </c>
      <c r="L442" s="44">
        <f>IF(OnHold_Time="",0,Enduser_Deliverytime-OnHold_Time)</f>
        <v>0</v>
      </c>
    </row>
    <row r="443" ht="15.75" hidden="1" customHeight="1">
      <c r="A443" s="21" t="s">
        <v>1358</v>
      </c>
      <c r="B443" s="21" t="s">
        <v>1359</v>
      </c>
      <c r="C443" s="21" t="s">
        <v>5231</v>
      </c>
      <c r="D443" s="43">
        <v>44653.51666666667</v>
      </c>
      <c r="E443" s="18">
        <v>44654.26388888889</v>
      </c>
      <c r="F443" s="18">
        <v>44653.6</v>
      </c>
      <c r="G443" s="18">
        <v>44654.38680555556</v>
      </c>
      <c r="H443" s="24">
        <f>Enduser_Deliverytime-HubVN_Pickup_Time</f>
        <v>0.2041666667</v>
      </c>
      <c r="I443" s="24">
        <f>Enduser_Plan_Deliverytime-Plan_HubVN_Pickup_Time</f>
        <v>0.04166666667</v>
      </c>
      <c r="J443" s="24">
        <f>HubVN_Pickup_Time-HubVN_Receiving_Time</f>
        <v>0.1229166667</v>
      </c>
      <c r="K443" s="24">
        <f>Plan_HubVN_Pickup_Time-Plan_HubVN_Receiving_Time</f>
        <v>0.08333333333</v>
      </c>
      <c r="L443" s="44">
        <f>IF(OnHold_Time="",0,Enduser_Deliverytime-OnHold_Time)</f>
        <v>0</v>
      </c>
    </row>
    <row r="444" ht="15.75" customHeight="1">
      <c r="A444" s="9" t="s">
        <v>1360</v>
      </c>
      <c r="B444" s="9" t="s">
        <v>1361</v>
      </c>
      <c r="C444" s="9" t="s">
        <v>5230</v>
      </c>
      <c r="D444" s="43">
        <v>44652.50486111111</v>
      </c>
      <c r="E444" s="7">
        <v>44653.25</v>
      </c>
      <c r="F444" s="7">
        <v>44652.58819444444</v>
      </c>
      <c r="G444" s="7">
        <v>44653.325</v>
      </c>
      <c r="H444" s="12">
        <f>Enduser_Deliverytime-HubVN_Pickup_Time</f>
        <v>0.1645833333</v>
      </c>
      <c r="I444" s="12">
        <f>Enduser_Plan_Deliverytime-Plan_HubVN_Pickup_Time</f>
        <v>0.0625</v>
      </c>
      <c r="J444" s="12">
        <f>HubVN_Pickup_Time-HubVN_Receiving_Time</f>
        <v>0.075</v>
      </c>
      <c r="K444" s="12">
        <f>Plan_HubVN_Pickup_Time-Plan_HubVN_Receiving_Time</f>
        <v>0.08333333333</v>
      </c>
      <c r="L444" s="44">
        <f>IF(OnHold_Time="",0,Enduser_Deliverytime-OnHold_Time)</f>
        <v>0</v>
      </c>
    </row>
    <row r="445" ht="15.75" hidden="1" customHeight="1">
      <c r="A445" s="21" t="s">
        <v>1363</v>
      </c>
      <c r="B445" s="21" t="s">
        <v>1364</v>
      </c>
      <c r="C445" s="21" t="s">
        <v>5231</v>
      </c>
      <c r="D445" s="43">
        <v>44655.538194444445</v>
      </c>
      <c r="E445" s="18">
        <v>44655.51458333333</v>
      </c>
      <c r="F445" s="18">
        <v>44655.62152777778</v>
      </c>
      <c r="G445" s="18">
        <v>44655.64027777778</v>
      </c>
      <c r="H445" s="24">
        <f>Enduser_Deliverytime-HubVN_Pickup_Time</f>
        <v>0.07916666667</v>
      </c>
      <c r="I445" s="24">
        <f>Enduser_Plan_Deliverytime-Plan_HubVN_Pickup_Time</f>
        <v>0.04166666666</v>
      </c>
      <c r="J445" s="24">
        <f>HubVN_Pickup_Time-HubVN_Receiving_Time</f>
        <v>0.1256944444</v>
      </c>
      <c r="K445" s="24">
        <f>Plan_HubVN_Pickup_Time-Plan_HubVN_Receiving_Time</f>
        <v>0.08333333334</v>
      </c>
      <c r="L445" s="44">
        <f>IF(OnHold_Time="",0,Enduser_Deliverytime-OnHold_Time)</f>
        <v>0</v>
      </c>
    </row>
    <row r="446" ht="15.75" customHeight="1">
      <c r="A446" s="9" t="s">
        <v>1366</v>
      </c>
      <c r="B446" s="9" t="s">
        <v>1367</v>
      </c>
      <c r="C446" s="9" t="s">
        <v>5230</v>
      </c>
      <c r="D446" s="43">
        <v>44652.50625</v>
      </c>
      <c r="E446" s="7">
        <v>44652.50486111111</v>
      </c>
      <c r="F446" s="7">
        <v>44652.589583333334</v>
      </c>
      <c r="G446" s="7">
        <v>44652.55</v>
      </c>
      <c r="H446" s="12">
        <f>Enduser_Deliverytime-HubVN_Pickup_Time</f>
        <v>0.08888888889</v>
      </c>
      <c r="I446" s="12">
        <f>Enduser_Plan_Deliverytime-Plan_HubVN_Pickup_Time</f>
        <v>0.0625</v>
      </c>
      <c r="J446" s="12">
        <f>HubVN_Pickup_Time-HubVN_Receiving_Time</f>
        <v>0.04513888889</v>
      </c>
      <c r="K446" s="12">
        <f>Plan_HubVN_Pickup_Time-Plan_HubVN_Receiving_Time</f>
        <v>0.08333333334</v>
      </c>
      <c r="L446" s="44">
        <f>IF(OnHold_Time="",0,Enduser_Deliverytime-OnHold_Time)</f>
        <v>0</v>
      </c>
    </row>
    <row r="447" ht="15.75" hidden="1" customHeight="1">
      <c r="A447" s="21" t="s">
        <v>1369</v>
      </c>
      <c r="B447" s="21" t="s">
        <v>1370</v>
      </c>
      <c r="C447" s="21" t="s">
        <v>5231</v>
      </c>
      <c r="D447" s="43">
        <v>44654.509722222225</v>
      </c>
      <c r="E447" s="18">
        <v>44655.27638888889</v>
      </c>
      <c r="F447" s="18">
        <v>44654.59305555555</v>
      </c>
      <c r="G447" s="18">
        <v>44655.39861111111</v>
      </c>
      <c r="H447" s="24">
        <f>Enduser_Deliverytime-HubVN_Pickup_Time</f>
        <v>0.2027777778</v>
      </c>
      <c r="I447" s="24">
        <f>Enduser_Plan_Deliverytime-Plan_HubVN_Pickup_Time</f>
        <v>0.04166666667</v>
      </c>
      <c r="J447" s="24">
        <f>HubVN_Pickup_Time-HubVN_Receiving_Time</f>
        <v>0.1222222222</v>
      </c>
      <c r="K447" s="24">
        <f>Plan_HubVN_Pickup_Time-Plan_HubVN_Receiving_Time</f>
        <v>0.08333333333</v>
      </c>
      <c r="L447" s="44">
        <f>IF(OnHold_Time="",0,Enduser_Deliverytime-OnHold_Time)</f>
        <v>0</v>
      </c>
    </row>
    <row r="448" ht="15.75" hidden="1" customHeight="1">
      <c r="A448" s="9" t="s">
        <v>1372</v>
      </c>
      <c r="B448" s="9" t="s">
        <v>1373</v>
      </c>
      <c r="C448" s="9" t="s">
        <v>5232</v>
      </c>
      <c r="D448" s="43">
        <v>44654.28055555555</v>
      </c>
      <c r="E448" s="7">
        <v>44655.26180555556</v>
      </c>
      <c r="F448" s="7">
        <v>44654.36388888889</v>
      </c>
      <c r="G448" s="7">
        <v>44655.368055555555</v>
      </c>
      <c r="H448" s="12">
        <f>Enduser_Deliverytime-HubVN_Pickup_Time</f>
        <v>0.1194444444</v>
      </c>
      <c r="I448" s="12">
        <f>Enduser_Plan_Deliverytime-Plan_HubVN_Pickup_Time</f>
        <v>0.08333333334</v>
      </c>
      <c r="J448" s="12">
        <f>HubVN_Pickup_Time-HubVN_Receiving_Time</f>
        <v>0.10625</v>
      </c>
      <c r="K448" s="12">
        <f>Plan_HubVN_Pickup_Time-Plan_HubVN_Receiving_Time</f>
        <v>0.08333333334</v>
      </c>
      <c r="L448" s="44">
        <f>IF(OnHold_Time="",0,Enduser_Deliverytime-OnHold_Time)</f>
        <v>0</v>
      </c>
    </row>
    <row r="449" ht="15.75" customHeight="1">
      <c r="A449" s="21" t="s">
        <v>1375</v>
      </c>
      <c r="B449" s="21" t="s">
        <v>1376</v>
      </c>
      <c r="C449" s="21" t="s">
        <v>5230</v>
      </c>
      <c r="D449" s="43">
        <v>44654.288194444445</v>
      </c>
      <c r="E449" s="18">
        <v>44655.290972222225</v>
      </c>
      <c r="F449" s="18">
        <v>44654.37152777778</v>
      </c>
      <c r="G449" s="18">
        <v>44655.41875</v>
      </c>
      <c r="H449" s="24">
        <f>Enduser_Deliverytime-HubVN_Pickup_Time</f>
        <v>0.2055555556</v>
      </c>
      <c r="I449" s="24">
        <f>Enduser_Plan_Deliverytime-Plan_HubVN_Pickup_Time</f>
        <v>0.0625</v>
      </c>
      <c r="J449" s="24">
        <f>HubVN_Pickup_Time-HubVN_Receiving_Time</f>
        <v>0.1277777778</v>
      </c>
      <c r="K449" s="24">
        <f>Plan_HubVN_Pickup_Time-Plan_HubVN_Receiving_Time</f>
        <v>0.08333333334</v>
      </c>
      <c r="L449" s="44">
        <f>IF(OnHold_Time="",0,Enduser_Deliverytime-OnHold_Time)</f>
        <v>0</v>
      </c>
    </row>
    <row r="450" ht="15.75" hidden="1" customHeight="1">
      <c r="A450" s="9" t="s">
        <v>1378</v>
      </c>
      <c r="B450" s="9" t="s">
        <v>1379</v>
      </c>
      <c r="C450" s="9" t="s">
        <v>5232</v>
      </c>
      <c r="D450" s="43">
        <v>44652.518055555556</v>
      </c>
      <c r="E450" s="7">
        <v>44653.28472222222</v>
      </c>
      <c r="F450" s="7">
        <v>44652.60138888889</v>
      </c>
      <c r="G450" s="7">
        <v>44653.38888888889</v>
      </c>
      <c r="H450" s="12">
        <f>Enduser_Deliverytime-HubVN_Pickup_Time</f>
        <v>0.2034722222</v>
      </c>
      <c r="I450" s="12">
        <f>Enduser_Plan_Deliverytime-Plan_HubVN_Pickup_Time</f>
        <v>0.1666666667</v>
      </c>
      <c r="J450" s="12">
        <f>HubVN_Pickup_Time-HubVN_Receiving_Time</f>
        <v>0.1041666667</v>
      </c>
      <c r="K450" s="12">
        <f>Plan_HubVN_Pickup_Time-Plan_HubVN_Receiving_Time</f>
        <v>0.08333333334</v>
      </c>
      <c r="L450" s="44">
        <f>IF(OnHold_Time="",0,Enduser_Deliverytime-OnHold_Time)</f>
        <v>0</v>
      </c>
    </row>
    <row r="451" ht="15.75" customHeight="1">
      <c r="A451" s="21" t="s">
        <v>1381</v>
      </c>
      <c r="B451" s="21" t="s">
        <v>1382</v>
      </c>
      <c r="C451" s="21" t="s">
        <v>5230</v>
      </c>
      <c r="D451" s="43">
        <v>44651.52777777778</v>
      </c>
      <c r="E451" s="18">
        <v>44652.52638888889</v>
      </c>
      <c r="F451" s="18">
        <v>44651.61111111111</v>
      </c>
      <c r="G451" s="18">
        <v>44652.5625</v>
      </c>
      <c r="H451" s="24">
        <f>Enduser_Deliverytime-HubVN_Pickup_Time</f>
        <v>0.1652777778</v>
      </c>
      <c r="I451" s="24">
        <f>Enduser_Plan_Deliverytime-Plan_HubVN_Pickup_Time</f>
        <v>0.1666666667</v>
      </c>
      <c r="J451" s="24">
        <f>HubVN_Pickup_Time-HubVN_Receiving_Time</f>
        <v>0.03611111111</v>
      </c>
      <c r="K451" s="24">
        <f>Plan_HubVN_Pickup_Time-Plan_HubVN_Receiving_Time</f>
        <v>0.08333333333</v>
      </c>
      <c r="L451" s="44">
        <f>IF(OnHold_Time="",0,Enduser_Deliverytime-OnHold_Time)</f>
        <v>0</v>
      </c>
    </row>
    <row r="452" ht="15.75" customHeight="1">
      <c r="A452" s="9" t="s">
        <v>1385</v>
      </c>
      <c r="B452" s="9" t="s">
        <v>1089</v>
      </c>
      <c r="C452" s="9" t="s">
        <v>5230</v>
      </c>
      <c r="D452" s="43">
        <v>44653.27638888889</v>
      </c>
      <c r="E452" s="7">
        <v>44653.52847222222</v>
      </c>
      <c r="F452" s="7">
        <v>44653.35972222222</v>
      </c>
      <c r="G452" s="7">
        <v>44653.61388888889</v>
      </c>
      <c r="H452" s="12">
        <f>Enduser_Deliverytime-HubVN_Pickup_Time</f>
        <v>0.11875</v>
      </c>
      <c r="I452" s="12">
        <f>Enduser_Plan_Deliverytime-Plan_HubVN_Pickup_Time</f>
        <v>0.0625</v>
      </c>
      <c r="J452" s="12">
        <f>HubVN_Pickup_Time-HubVN_Receiving_Time</f>
        <v>0.08541666667</v>
      </c>
      <c r="K452" s="12">
        <f>Plan_HubVN_Pickup_Time-Plan_HubVN_Receiving_Time</f>
        <v>0.08333333334</v>
      </c>
      <c r="L452" s="44">
        <f>IF(OnHold_Time="",0,Enduser_Deliverytime-OnHold_Time)</f>
        <v>0</v>
      </c>
    </row>
    <row r="453" ht="15.75" customHeight="1">
      <c r="A453" s="21" t="s">
        <v>1387</v>
      </c>
      <c r="B453" s="21" t="s">
        <v>1388</v>
      </c>
      <c r="C453" s="21" t="s">
        <v>5230</v>
      </c>
      <c r="D453" s="43">
        <v>44655.51180555556</v>
      </c>
      <c r="E453" s="18">
        <v>44655.5125</v>
      </c>
      <c r="F453" s="18">
        <v>44655.595138888886</v>
      </c>
      <c r="G453" s="18">
        <v>44655.635416666664</v>
      </c>
      <c r="H453" s="24">
        <f>Enduser_Deliverytime-HubVN_Pickup_Time</f>
        <v>0.08263888889</v>
      </c>
      <c r="I453" s="24">
        <f>Enduser_Plan_Deliverytime-Plan_HubVN_Pickup_Time</f>
        <v>0.0625</v>
      </c>
      <c r="J453" s="24">
        <f>HubVN_Pickup_Time-HubVN_Receiving_Time</f>
        <v>0.1229166667</v>
      </c>
      <c r="K453" s="24">
        <f>Plan_HubVN_Pickup_Time-Plan_HubVN_Receiving_Time</f>
        <v>0.08333333333</v>
      </c>
      <c r="L453" s="44">
        <f>IF(OnHold_Time="",0,Enduser_Deliverytime-OnHold_Time)</f>
        <v>0</v>
      </c>
    </row>
    <row r="454" ht="15.75" hidden="1" customHeight="1">
      <c r="A454" s="9" t="s">
        <v>1390</v>
      </c>
      <c r="B454" s="9" t="s">
        <v>1391</v>
      </c>
      <c r="C454" s="9" t="s">
        <v>5231</v>
      </c>
      <c r="D454" s="43">
        <v>44654.251388888886</v>
      </c>
      <c r="E454" s="7">
        <v>44654.524305555555</v>
      </c>
      <c r="F454" s="7">
        <v>44654.33472222222</v>
      </c>
      <c r="G454" s="7">
        <v>44654.65347222222</v>
      </c>
      <c r="H454" s="12">
        <f>Enduser_Deliverytime-HubVN_Pickup_Time</f>
        <v>0.07708333334</v>
      </c>
      <c r="I454" s="12">
        <f>Enduser_Plan_Deliverytime-Plan_HubVN_Pickup_Time</f>
        <v>0.04166666666</v>
      </c>
      <c r="J454" s="12">
        <f>HubVN_Pickup_Time-HubVN_Receiving_Time</f>
        <v>0.1291666667</v>
      </c>
      <c r="K454" s="12">
        <f>Plan_HubVN_Pickup_Time-Plan_HubVN_Receiving_Time</f>
        <v>0.08333333334</v>
      </c>
      <c r="L454" s="44">
        <f>IF(OnHold_Time="",0,Enduser_Deliverytime-OnHold_Time)</f>
        <v>0</v>
      </c>
    </row>
    <row r="455" ht="15.75" customHeight="1">
      <c r="A455" s="21" t="s">
        <v>1393</v>
      </c>
      <c r="B455" s="21" t="s">
        <v>1394</v>
      </c>
      <c r="C455" s="21" t="s">
        <v>5230</v>
      </c>
      <c r="D455" s="43">
        <v>44653.532638888886</v>
      </c>
      <c r="E455" s="18">
        <v>44653.50763888889</v>
      </c>
      <c r="F455" s="18">
        <v>44653.61597222222</v>
      </c>
      <c r="G455" s="18">
        <v>44653.59097222222</v>
      </c>
      <c r="H455" s="24">
        <f>Enduser_Deliverytime-HubVN_Pickup_Time</f>
        <v>0.1229166667</v>
      </c>
      <c r="I455" s="24">
        <f>Enduser_Plan_Deliverytime-Plan_HubVN_Pickup_Time</f>
        <v>0.0625</v>
      </c>
      <c r="J455" s="24">
        <f>HubVN_Pickup_Time-HubVN_Receiving_Time</f>
        <v>0.08333333333</v>
      </c>
      <c r="K455" s="24">
        <f>Plan_HubVN_Pickup_Time-Plan_HubVN_Receiving_Time</f>
        <v>0.08333333334</v>
      </c>
      <c r="L455" s="44">
        <f>IF(OnHold_Time="",0,Enduser_Deliverytime-OnHold_Time)</f>
        <v>0</v>
      </c>
    </row>
    <row r="456" ht="15.75" hidden="1" customHeight="1">
      <c r="A456" s="9" t="s">
        <v>1395</v>
      </c>
      <c r="B456" s="9" t="s">
        <v>1396</v>
      </c>
      <c r="C456" s="9" t="s">
        <v>5232</v>
      </c>
      <c r="D456" s="43">
        <v>44651.53611111111</v>
      </c>
      <c r="E456" s="7">
        <v>44655.27638888889</v>
      </c>
      <c r="F456" s="7">
        <v>44651.61944444444</v>
      </c>
      <c r="G456" s="7">
        <v>44655.345138888886</v>
      </c>
      <c r="H456" s="12">
        <f>Enduser_Deliverytime-HubVN_Pickup_Time</f>
        <v>0.2909722222</v>
      </c>
      <c r="I456" s="12">
        <f>Enduser_Plan_Deliverytime-Plan_HubVN_Pickup_Time</f>
        <v>0.08333333334</v>
      </c>
      <c r="J456" s="12">
        <f>HubVN_Pickup_Time-HubVN_Receiving_Time</f>
        <v>0.06875</v>
      </c>
      <c r="K456" s="12">
        <f>Plan_HubVN_Pickup_Time-Plan_HubVN_Receiving_Time</f>
        <v>0.08333333333</v>
      </c>
      <c r="L456" s="44">
        <f>IF(OnHold_Time="",0,Enduser_Deliverytime-OnHold_Time)</f>
        <v>0</v>
      </c>
    </row>
    <row r="457" ht="15.75" hidden="1" customHeight="1">
      <c r="A457" s="21" t="s">
        <v>1398</v>
      </c>
      <c r="B457" s="21" t="s">
        <v>1399</v>
      </c>
      <c r="C457" s="21" t="s">
        <v>5232</v>
      </c>
      <c r="D457" s="43">
        <v>44654.27847222222</v>
      </c>
      <c r="E457" s="18">
        <v>44655.260416666664</v>
      </c>
      <c r="F457" s="18">
        <v>44654.361805555556</v>
      </c>
      <c r="G457" s="18">
        <v>44655.36666666667</v>
      </c>
      <c r="H457" s="24">
        <f>Enduser_Deliverytime-HubVN_Pickup_Time</f>
        <v>0.08125</v>
      </c>
      <c r="I457" s="24">
        <f>Enduser_Plan_Deliverytime-Plan_HubVN_Pickup_Time</f>
        <v>0.08333333334</v>
      </c>
      <c r="J457" s="24">
        <f>HubVN_Pickup_Time-HubVN_Receiving_Time</f>
        <v>0.10625</v>
      </c>
      <c r="K457" s="24">
        <f>Plan_HubVN_Pickup_Time-Plan_HubVN_Receiving_Time</f>
        <v>0.08333333334</v>
      </c>
      <c r="L457" s="44">
        <f>IF(OnHold_Time="",0,Enduser_Deliverytime-OnHold_Time)</f>
        <v>0</v>
      </c>
    </row>
    <row r="458" ht="15.75" hidden="1" customHeight="1">
      <c r="A458" s="9" t="s">
        <v>1401</v>
      </c>
      <c r="B458" s="9" t="s">
        <v>1402</v>
      </c>
      <c r="C458" s="9" t="s">
        <v>5231</v>
      </c>
      <c r="D458" s="43">
        <v>44653.510416666664</v>
      </c>
      <c r="E458" s="7">
        <v>44653.53402777778</v>
      </c>
      <c r="F458" s="7">
        <v>44653.59375</v>
      </c>
      <c r="G458" s="7">
        <v>44653.62013888889</v>
      </c>
      <c r="H458" s="12">
        <f>Enduser_Deliverytime-HubVN_Pickup_Time</f>
        <v>0.1201388889</v>
      </c>
      <c r="I458" s="12">
        <f>Enduser_Plan_Deliverytime-Plan_HubVN_Pickup_Time</f>
        <v>0.04166666666</v>
      </c>
      <c r="J458" s="12">
        <f>HubVN_Pickup_Time-HubVN_Receiving_Time</f>
        <v>0.08611111111</v>
      </c>
      <c r="K458" s="12">
        <f>Plan_HubVN_Pickup_Time-Plan_HubVN_Receiving_Time</f>
        <v>0.08333333334</v>
      </c>
      <c r="L458" s="44">
        <f>IF(OnHold_Time="",0,Enduser_Deliverytime-OnHold_Time)</f>
        <v>0</v>
      </c>
    </row>
    <row r="459" ht="15.75" customHeight="1">
      <c r="A459" s="21" t="s">
        <v>1404</v>
      </c>
      <c r="B459" s="21" t="s">
        <v>1405</v>
      </c>
      <c r="C459" s="21" t="s">
        <v>5230</v>
      </c>
      <c r="D459" s="43">
        <v>44652.2625</v>
      </c>
      <c r="E459" s="18">
        <v>44652.509722222225</v>
      </c>
      <c r="F459" s="18">
        <v>44652.34583333333</v>
      </c>
      <c r="G459" s="18">
        <v>44652.61111111111</v>
      </c>
      <c r="H459" s="24">
        <f>Enduser_Deliverytime-HubVN_Pickup_Time</f>
        <v>0.2493055556</v>
      </c>
      <c r="I459" s="24">
        <f>Enduser_Plan_Deliverytime-Plan_HubVN_Pickup_Time</f>
        <v>0.0625</v>
      </c>
      <c r="J459" s="24">
        <f>HubVN_Pickup_Time-HubVN_Receiving_Time</f>
        <v>0.1013888889</v>
      </c>
      <c r="K459" s="24">
        <f>Plan_HubVN_Pickup_Time-Plan_HubVN_Receiving_Time</f>
        <v>0.08333333334</v>
      </c>
      <c r="L459" s="44">
        <f>IF(OnHold_Time="",0,Enduser_Deliverytime-OnHold_Time)</f>
        <v>0</v>
      </c>
    </row>
    <row r="460" ht="15.75" customHeight="1">
      <c r="A460" s="9" t="s">
        <v>1407</v>
      </c>
      <c r="B460" s="9" t="s">
        <v>919</v>
      </c>
      <c r="C460" s="9" t="s">
        <v>5230</v>
      </c>
      <c r="D460" s="43">
        <v>44652.510416666664</v>
      </c>
      <c r="E460" s="7">
        <v>44653.538194444445</v>
      </c>
      <c r="F460" s="7">
        <v>44652.59375</v>
      </c>
      <c r="G460" s="7">
        <v>44653.63888888889</v>
      </c>
      <c r="H460" s="12">
        <f>Enduser_Deliverytime-HubVN_Pickup_Time</f>
        <v>0.1722222222</v>
      </c>
      <c r="I460" s="12">
        <f>Enduser_Plan_Deliverytime-Plan_HubVN_Pickup_Time</f>
        <v>0.0625</v>
      </c>
      <c r="J460" s="12">
        <f>HubVN_Pickup_Time-HubVN_Receiving_Time</f>
        <v>0.1006944444</v>
      </c>
      <c r="K460" s="12">
        <f>Plan_HubVN_Pickup_Time-Plan_HubVN_Receiving_Time</f>
        <v>0.08333333334</v>
      </c>
      <c r="L460" s="44">
        <f>IF(OnHold_Time="",0,Enduser_Deliverytime-OnHold_Time)</f>
        <v>0</v>
      </c>
    </row>
    <row r="461" ht="15.75" customHeight="1">
      <c r="A461" s="21" t="s">
        <v>1409</v>
      </c>
      <c r="B461" s="21" t="s">
        <v>1410</v>
      </c>
      <c r="C461" s="21" t="s">
        <v>5230</v>
      </c>
      <c r="D461" s="43">
        <v>44652.50625</v>
      </c>
      <c r="E461" s="18">
        <v>44652.50833333333</v>
      </c>
      <c r="F461" s="18">
        <v>44652.589583333334</v>
      </c>
      <c r="G461" s="18">
        <v>44652.54791666667</v>
      </c>
      <c r="H461" s="24">
        <f>Enduser_Deliverytime-HubVN_Pickup_Time</f>
        <v>0.1625</v>
      </c>
      <c r="I461" s="24">
        <f>Enduser_Plan_Deliverytime-Plan_HubVN_Pickup_Time</f>
        <v>0.0625</v>
      </c>
      <c r="J461" s="24">
        <f>HubVN_Pickup_Time-HubVN_Receiving_Time</f>
        <v>0.03958333334</v>
      </c>
      <c r="K461" s="24">
        <f>Plan_HubVN_Pickup_Time-Plan_HubVN_Receiving_Time</f>
        <v>0.08333333334</v>
      </c>
      <c r="L461" s="44">
        <f>IF(OnHold_Time="",0,Enduser_Deliverytime-OnHold_Time)</f>
        <v>0</v>
      </c>
    </row>
    <row r="462" ht="15.75" customHeight="1">
      <c r="A462" s="9" t="s">
        <v>1412</v>
      </c>
      <c r="B462" s="9" t="s">
        <v>73</v>
      </c>
      <c r="C462" s="9" t="s">
        <v>5230</v>
      </c>
      <c r="D462" s="43">
        <v>44652.51458333333</v>
      </c>
      <c r="E462" s="7">
        <v>44653.27013888889</v>
      </c>
      <c r="F462" s="7">
        <v>44652.597916666666</v>
      </c>
      <c r="G462" s="7">
        <v>44653.385416666664</v>
      </c>
      <c r="H462" s="12">
        <f>Enduser_Deliverytime-HubVN_Pickup_Time</f>
        <v>0.2020833333</v>
      </c>
      <c r="I462" s="12">
        <f>Enduser_Plan_Deliverytime-Plan_HubVN_Pickup_Time</f>
        <v>0.0625</v>
      </c>
      <c r="J462" s="12">
        <f>HubVN_Pickup_Time-HubVN_Receiving_Time</f>
        <v>0.1152777778</v>
      </c>
      <c r="K462" s="12">
        <f>Plan_HubVN_Pickup_Time-Plan_HubVN_Receiving_Time</f>
        <v>0.08333333334</v>
      </c>
      <c r="L462" s="44">
        <f>IF(OnHold_Time="",0,Enduser_Deliverytime-OnHold_Time)</f>
        <v>0</v>
      </c>
    </row>
    <row r="463" ht="15.75" customHeight="1">
      <c r="A463" s="21" t="s">
        <v>1414</v>
      </c>
      <c r="B463" s="21" t="s">
        <v>1415</v>
      </c>
      <c r="C463" s="21" t="s">
        <v>5230</v>
      </c>
      <c r="D463" s="43">
        <v>44653.50486111111</v>
      </c>
      <c r="E463" s="18">
        <v>44654.53888888889</v>
      </c>
      <c r="F463" s="18">
        <v>44653.58819444444</v>
      </c>
      <c r="G463" s="18">
        <v>44654.67083333333</v>
      </c>
      <c r="H463" s="24">
        <f>Enduser_Deliverytime-HubVN_Pickup_Time</f>
        <v>0.1611111111</v>
      </c>
      <c r="I463" s="24">
        <f>Enduser_Plan_Deliverytime-Plan_HubVN_Pickup_Time</f>
        <v>0.0625</v>
      </c>
      <c r="J463" s="24">
        <f>HubVN_Pickup_Time-HubVN_Receiving_Time</f>
        <v>0.1319444444</v>
      </c>
      <c r="K463" s="24">
        <f>Plan_HubVN_Pickup_Time-Plan_HubVN_Receiving_Time</f>
        <v>0.08333333333</v>
      </c>
      <c r="L463" s="44">
        <f>IF(OnHold_Time="",0,Enduser_Deliverytime-OnHold_Time)</f>
        <v>0</v>
      </c>
    </row>
    <row r="464" ht="15.75" customHeight="1">
      <c r="A464" s="9" t="s">
        <v>1417</v>
      </c>
      <c r="B464" s="9" t="s">
        <v>1418</v>
      </c>
      <c r="C464" s="9" t="s">
        <v>5230</v>
      </c>
      <c r="D464" s="43">
        <v>44654.51527777778</v>
      </c>
      <c r="E464" s="7">
        <v>44655.53055555555</v>
      </c>
      <c r="F464" s="7">
        <v>44654.59861111111</v>
      </c>
      <c r="G464" s="7">
        <v>44655.64722222222</v>
      </c>
      <c r="H464" s="12">
        <f>Enduser_Deliverytime-HubVN_Pickup_Time</f>
        <v>0.07986111111</v>
      </c>
      <c r="I464" s="12">
        <f>Enduser_Plan_Deliverytime-Plan_HubVN_Pickup_Time</f>
        <v>0.0625</v>
      </c>
      <c r="J464" s="12">
        <f>HubVN_Pickup_Time-HubVN_Receiving_Time</f>
        <v>0.1166666667</v>
      </c>
      <c r="K464" s="12">
        <f>Plan_HubVN_Pickup_Time-Plan_HubVN_Receiving_Time</f>
        <v>0.08333333334</v>
      </c>
      <c r="L464" s="44">
        <f>IF(OnHold_Time="",0,Enduser_Deliverytime-OnHold_Time)</f>
        <v>0</v>
      </c>
    </row>
    <row r="465" ht="15.75" customHeight="1">
      <c r="A465" s="21" t="s">
        <v>1420</v>
      </c>
      <c r="B465" s="21" t="s">
        <v>1421</v>
      </c>
      <c r="C465" s="21" t="s">
        <v>5230</v>
      </c>
      <c r="D465" s="43">
        <v>44653.532638888886</v>
      </c>
      <c r="E465" s="18">
        <v>44654.50902777778</v>
      </c>
      <c r="F465" s="18">
        <v>44653.61597222222</v>
      </c>
      <c r="G465" s="18">
        <v>44654.61736111111</v>
      </c>
      <c r="H465" s="24">
        <f>Enduser_Deliverytime-HubVN_Pickup_Time</f>
        <v>0.24375</v>
      </c>
      <c r="I465" s="24">
        <f>Enduser_Plan_Deliverytime-Plan_HubVN_Pickup_Time</f>
        <v>0.04166666666</v>
      </c>
      <c r="J465" s="24">
        <f>HubVN_Pickup_Time-HubVN_Receiving_Time</f>
        <v>0.1083333333</v>
      </c>
      <c r="K465" s="24">
        <f>Plan_HubVN_Pickup_Time-Plan_HubVN_Receiving_Time</f>
        <v>0.08333333334</v>
      </c>
      <c r="L465" s="44">
        <f>IF(OnHold_Time="",0,Enduser_Deliverytime-OnHold_Time)</f>
        <v>0</v>
      </c>
    </row>
    <row r="466" ht="15.75" hidden="1" customHeight="1">
      <c r="A466" s="9" t="s">
        <v>1423</v>
      </c>
      <c r="B466" s="9" t="s">
        <v>1424</v>
      </c>
      <c r="C466" s="9" t="s">
        <v>5231</v>
      </c>
      <c r="D466" s="43">
        <v>44653.51875</v>
      </c>
      <c r="E466" s="7">
        <v>44654.53958333333</v>
      </c>
      <c r="F466" s="7">
        <v>44653.60208333333</v>
      </c>
      <c r="G466" s="7">
        <v>44654.67083333333</v>
      </c>
      <c r="H466" s="12">
        <f>Enduser_Deliverytime-HubVN_Pickup_Time</f>
        <v>0.1631944444</v>
      </c>
      <c r="I466" s="12">
        <f>Enduser_Plan_Deliverytime-Plan_HubVN_Pickup_Time</f>
        <v>0.04166666667</v>
      </c>
      <c r="J466" s="12">
        <f>HubVN_Pickup_Time-HubVN_Receiving_Time</f>
        <v>0.13125</v>
      </c>
      <c r="K466" s="12">
        <f>Plan_HubVN_Pickup_Time-Plan_HubVN_Receiving_Time</f>
        <v>0.08333333333</v>
      </c>
      <c r="L466" s="44">
        <f>IF(OnHold_Time="",0,Enduser_Deliverytime-OnHold_Time)</f>
        <v>0</v>
      </c>
    </row>
    <row r="467" ht="15.75" hidden="1" customHeight="1">
      <c r="A467" s="21" t="s">
        <v>1426</v>
      </c>
      <c r="B467" s="21" t="s">
        <v>1427</v>
      </c>
      <c r="C467" s="21" t="s">
        <v>5232</v>
      </c>
      <c r="D467" s="43">
        <v>44651.50277777778</v>
      </c>
      <c r="E467" s="18">
        <v>44652.50763888889</v>
      </c>
      <c r="F467" s="18">
        <v>44651.58611111111</v>
      </c>
      <c r="G467" s="18">
        <v>44652.61666666667</v>
      </c>
      <c r="H467" s="24">
        <f>Enduser_Deliverytime-HubVN_Pickup_Time</f>
        <v>0.2451388889</v>
      </c>
      <c r="I467" s="24">
        <f>Enduser_Plan_Deliverytime-Plan_HubVN_Pickup_Time</f>
        <v>0.08333333334</v>
      </c>
      <c r="J467" s="24">
        <f>HubVN_Pickup_Time-HubVN_Receiving_Time</f>
        <v>0.1090277778</v>
      </c>
      <c r="K467" s="24">
        <f>Plan_HubVN_Pickup_Time-Plan_HubVN_Receiving_Time</f>
        <v>0.08333333333</v>
      </c>
      <c r="L467" s="44">
        <f>IF(OnHold_Time="",0,Enduser_Deliverytime-OnHold_Time)</f>
        <v>0</v>
      </c>
    </row>
    <row r="468" ht="15.75" hidden="1" customHeight="1">
      <c r="A468" s="9" t="s">
        <v>1429</v>
      </c>
      <c r="B468" s="9" t="s">
        <v>1430</v>
      </c>
      <c r="C468" s="9" t="s">
        <v>5232</v>
      </c>
      <c r="D468" s="43">
        <v>44652.50555555556</v>
      </c>
      <c r="E468" s="7">
        <v>44653.279861111114</v>
      </c>
      <c r="F468" s="7">
        <v>44652.58888888889</v>
      </c>
      <c r="G468" s="7">
        <v>44653.393055555556</v>
      </c>
      <c r="H468" s="12">
        <f>Enduser_Deliverytime-HubVN_Pickup_Time</f>
        <v>0.2076388889</v>
      </c>
      <c r="I468" s="12">
        <f>Enduser_Plan_Deliverytime-Plan_HubVN_Pickup_Time</f>
        <v>0.08333333334</v>
      </c>
      <c r="J468" s="12">
        <f>HubVN_Pickup_Time-HubVN_Receiving_Time</f>
        <v>0.1131944444</v>
      </c>
      <c r="K468" s="12">
        <f>Plan_HubVN_Pickup_Time-Plan_HubVN_Receiving_Time</f>
        <v>0.08333333333</v>
      </c>
      <c r="L468" s="44">
        <f>IF(OnHold_Time="",0,Enduser_Deliverytime-OnHold_Time)</f>
        <v>0</v>
      </c>
    </row>
    <row r="469" ht="15.75" customHeight="1">
      <c r="A469" s="21" t="s">
        <v>1432</v>
      </c>
      <c r="B469" s="21" t="s">
        <v>1433</v>
      </c>
      <c r="C469" s="21" t="s">
        <v>5230</v>
      </c>
      <c r="D469" s="43">
        <v>44653.53194444445</v>
      </c>
      <c r="E469" s="18">
        <v>44654.25</v>
      </c>
      <c r="F469" s="18">
        <v>44653.615277777775</v>
      </c>
      <c r="G469" s="18">
        <v>44654.345138888886</v>
      </c>
      <c r="H469" s="24">
        <f>Enduser_Deliverytime-HubVN_Pickup_Time</f>
        <v>0.07777777778</v>
      </c>
      <c r="I469" s="24">
        <f>Enduser_Plan_Deliverytime-Plan_HubVN_Pickup_Time</f>
        <v>0.0625</v>
      </c>
      <c r="J469" s="24">
        <f>HubVN_Pickup_Time-HubVN_Receiving_Time</f>
        <v>0.09513888889</v>
      </c>
      <c r="K469" s="24">
        <f>Plan_HubVN_Pickup_Time-Plan_HubVN_Receiving_Time</f>
        <v>0.08333333333</v>
      </c>
      <c r="L469" s="44">
        <f>IF(OnHold_Time="",0,Enduser_Deliverytime-OnHold_Time)</f>
        <v>0</v>
      </c>
    </row>
    <row r="470" ht="15.75" customHeight="1">
      <c r="A470" s="9" t="s">
        <v>1435</v>
      </c>
      <c r="B470" s="9" t="s">
        <v>1436</v>
      </c>
      <c r="C470" s="9" t="s">
        <v>5230</v>
      </c>
      <c r="D470" s="43">
        <v>44654.52638888889</v>
      </c>
      <c r="E470" s="7">
        <v>44655.529861111114</v>
      </c>
      <c r="F470" s="7">
        <v>44654.60972222222</v>
      </c>
      <c r="G470" s="7">
        <v>44655.64861111111</v>
      </c>
      <c r="H470" s="12">
        <f>Enduser_Deliverytime-HubVN_Pickup_Time</f>
        <v>0.08125</v>
      </c>
      <c r="I470" s="12">
        <f>Enduser_Plan_Deliverytime-Plan_HubVN_Pickup_Time</f>
        <v>0.0625</v>
      </c>
      <c r="J470" s="12">
        <f>HubVN_Pickup_Time-HubVN_Receiving_Time</f>
        <v>0.11875</v>
      </c>
      <c r="K470" s="12">
        <f>Plan_HubVN_Pickup_Time-Plan_HubVN_Receiving_Time</f>
        <v>0.08333333334</v>
      </c>
      <c r="L470" s="44">
        <f>IF(OnHold_Time="",0,Enduser_Deliverytime-OnHold_Time)</f>
        <v>0</v>
      </c>
    </row>
    <row r="471" ht="15.75" hidden="1" customHeight="1">
      <c r="A471" s="21" t="s">
        <v>1438</v>
      </c>
      <c r="B471" s="21" t="s">
        <v>1439</v>
      </c>
      <c r="C471" s="21" t="s">
        <v>5231</v>
      </c>
      <c r="D471" s="43">
        <v>44653.52847222222</v>
      </c>
      <c r="E471" s="18">
        <v>44653.53125</v>
      </c>
      <c r="F471" s="18">
        <v>44653.611805555556</v>
      </c>
      <c r="G471" s="18">
        <v>44653.63611111111</v>
      </c>
      <c r="H471" s="24">
        <f>Enduser_Deliverytime-HubVN_Pickup_Time</f>
        <v>0.08263888889</v>
      </c>
      <c r="I471" s="24">
        <f>Enduser_Plan_Deliverytime-Plan_HubVN_Pickup_Time</f>
        <v>0.04166666666</v>
      </c>
      <c r="J471" s="24">
        <f>HubVN_Pickup_Time-HubVN_Receiving_Time</f>
        <v>0.1048611111</v>
      </c>
      <c r="K471" s="24">
        <f>Plan_HubVN_Pickup_Time-Plan_HubVN_Receiving_Time</f>
        <v>0.08333333334</v>
      </c>
      <c r="L471" s="44">
        <f>IF(OnHold_Time="",0,Enduser_Deliverytime-OnHold_Time)</f>
        <v>0</v>
      </c>
    </row>
    <row r="472" ht="15.75" customHeight="1">
      <c r="A472" s="9" t="s">
        <v>1441</v>
      </c>
      <c r="B472" s="9" t="s">
        <v>1442</v>
      </c>
      <c r="C472" s="9" t="s">
        <v>5230</v>
      </c>
      <c r="D472" s="43">
        <v>44651.52916666667</v>
      </c>
      <c r="E472" s="7">
        <v>44652.53611111111</v>
      </c>
      <c r="F472" s="7">
        <v>44651.6125</v>
      </c>
      <c r="G472" s="7">
        <v>44652.575694444444</v>
      </c>
      <c r="H472" s="12">
        <f>Enduser_Deliverytime-HubVN_Pickup_Time</f>
        <v>0.08819444445</v>
      </c>
      <c r="I472" s="12">
        <f>Enduser_Plan_Deliverytime-Plan_HubVN_Pickup_Time</f>
        <v>0.04166666666</v>
      </c>
      <c r="J472" s="12">
        <f>HubVN_Pickup_Time-HubVN_Receiving_Time</f>
        <v>0.03958333333</v>
      </c>
      <c r="K472" s="12">
        <f>Plan_HubVN_Pickup_Time-Plan_HubVN_Receiving_Time</f>
        <v>0.08333333334</v>
      </c>
      <c r="L472" s="44">
        <f>IF(OnHold_Time="",0,Enduser_Deliverytime-OnHold_Time)</f>
        <v>0</v>
      </c>
    </row>
    <row r="473" ht="15.75" hidden="1" customHeight="1">
      <c r="A473" s="21" t="s">
        <v>1444</v>
      </c>
      <c r="B473" s="21" t="s">
        <v>1445</v>
      </c>
      <c r="C473" s="21" t="s">
        <v>5232</v>
      </c>
      <c r="D473" s="43">
        <v>44655.28888888889</v>
      </c>
      <c r="E473" s="18">
        <v>44655.504166666666</v>
      </c>
      <c r="F473" s="18">
        <v>44655.37222222222</v>
      </c>
      <c r="G473" s="18">
        <v>44655.61319444444</v>
      </c>
      <c r="H473" s="24">
        <f>Enduser_Deliverytime-HubVN_Pickup_Time</f>
        <v>0.14375</v>
      </c>
      <c r="I473" s="24">
        <f>Enduser_Plan_Deliverytime-Plan_HubVN_Pickup_Time</f>
        <v>0.08333333334</v>
      </c>
      <c r="J473" s="24">
        <f>HubVN_Pickup_Time-HubVN_Receiving_Time</f>
        <v>0.1090277778</v>
      </c>
      <c r="K473" s="24">
        <f>Plan_HubVN_Pickup_Time-Plan_HubVN_Receiving_Time</f>
        <v>0.08333333333</v>
      </c>
      <c r="L473" s="44">
        <f>IF(OnHold_Time="",0,Enduser_Deliverytime-OnHold_Time)</f>
        <v>0</v>
      </c>
    </row>
    <row r="474" ht="15.75" hidden="1" customHeight="1">
      <c r="A474" s="9" t="s">
        <v>1447</v>
      </c>
      <c r="B474" s="9" t="s">
        <v>1448</v>
      </c>
      <c r="C474" s="9" t="s">
        <v>5231</v>
      </c>
      <c r="D474" s="43">
        <v>44651.51458333333</v>
      </c>
      <c r="E474" s="7">
        <v>44652.52361111111</v>
      </c>
      <c r="F474" s="7">
        <v>44651.597916666666</v>
      </c>
      <c r="G474" s="7">
        <v>44652.64375</v>
      </c>
      <c r="H474" s="12">
        <f>Enduser_Deliverytime-HubVN_Pickup_Time</f>
        <v>0.07708333333</v>
      </c>
      <c r="I474" s="12">
        <f>Enduser_Plan_Deliverytime-Plan_HubVN_Pickup_Time</f>
        <v>0.04166666666</v>
      </c>
      <c r="J474" s="12">
        <f>HubVN_Pickup_Time-HubVN_Receiving_Time</f>
        <v>0.1201388889</v>
      </c>
      <c r="K474" s="12">
        <f>Plan_HubVN_Pickup_Time-Plan_HubVN_Receiving_Time</f>
        <v>0.08333333334</v>
      </c>
      <c r="L474" s="44">
        <f>IF(OnHold_Time="",0,Enduser_Deliverytime-OnHold_Time)</f>
        <v>0</v>
      </c>
    </row>
    <row r="475" ht="15.75" hidden="1" customHeight="1">
      <c r="A475" s="21" t="s">
        <v>1450</v>
      </c>
      <c r="B475" s="21" t="s">
        <v>1451</v>
      </c>
      <c r="C475" s="21" t="s">
        <v>5232</v>
      </c>
      <c r="D475" s="43">
        <v>44652.25902777778</v>
      </c>
      <c r="E475" s="18">
        <v>44653.26597222222</v>
      </c>
      <c r="F475" s="18">
        <v>44652.342361111114</v>
      </c>
      <c r="G475" s="18">
        <v>44653.37013888889</v>
      </c>
      <c r="H475" s="24">
        <f>Enduser_Deliverytime-HubVN_Pickup_Time</f>
        <v>0.1618055556</v>
      </c>
      <c r="I475" s="24">
        <f>Enduser_Plan_Deliverytime-Plan_HubVN_Pickup_Time</f>
        <v>0.125</v>
      </c>
      <c r="J475" s="24">
        <f>HubVN_Pickup_Time-HubVN_Receiving_Time</f>
        <v>0.1041666667</v>
      </c>
      <c r="K475" s="24">
        <f>Plan_HubVN_Pickup_Time-Plan_HubVN_Receiving_Time</f>
        <v>0.08333333334</v>
      </c>
      <c r="L475" s="44">
        <f>IF(OnHold_Time="",0,Enduser_Deliverytime-OnHold_Time)</f>
        <v>0</v>
      </c>
    </row>
    <row r="476" ht="15.75" customHeight="1">
      <c r="A476" s="9" t="s">
        <v>1453</v>
      </c>
      <c r="B476" s="9" t="s">
        <v>1454</v>
      </c>
      <c r="C476" s="9" t="s">
        <v>5230</v>
      </c>
      <c r="D476" s="43">
        <v>44654.529861111114</v>
      </c>
      <c r="E476" s="7">
        <v>44655.509722222225</v>
      </c>
      <c r="F476" s="7">
        <v>44654.61319444444</v>
      </c>
      <c r="G476" s="7">
        <v>44655.61597222222</v>
      </c>
      <c r="H476" s="12">
        <f>Enduser_Deliverytime-HubVN_Pickup_Time</f>
        <v>0.1479166667</v>
      </c>
      <c r="I476" s="12">
        <f>Enduser_Plan_Deliverytime-Plan_HubVN_Pickup_Time</f>
        <v>0.0625</v>
      </c>
      <c r="J476" s="12">
        <f>HubVN_Pickup_Time-HubVN_Receiving_Time</f>
        <v>0.10625</v>
      </c>
      <c r="K476" s="12">
        <f>Plan_HubVN_Pickup_Time-Plan_HubVN_Receiving_Time</f>
        <v>0.08333333333</v>
      </c>
      <c r="L476" s="44">
        <f>IF(OnHold_Time="",0,Enduser_Deliverytime-OnHold_Time)</f>
        <v>0</v>
      </c>
    </row>
    <row r="477" ht="15.75" hidden="1" customHeight="1">
      <c r="A477" s="21" t="s">
        <v>1456</v>
      </c>
      <c r="B477" s="21" t="s">
        <v>1457</v>
      </c>
      <c r="C477" s="21" t="s">
        <v>5231</v>
      </c>
      <c r="D477" s="43">
        <v>44653.5375</v>
      </c>
      <c r="E477" s="18">
        <v>44654.277083333334</v>
      </c>
      <c r="F477" s="18">
        <v>44653.620833333334</v>
      </c>
      <c r="G477" s="18">
        <v>44654.38055555556</v>
      </c>
      <c r="H477" s="24">
        <f>Enduser_Deliverytime-HubVN_Pickup_Time</f>
        <v>0.03819444444</v>
      </c>
      <c r="I477" s="24">
        <f>Enduser_Plan_Deliverytime-Plan_HubVN_Pickup_Time</f>
        <v>0.04166666666</v>
      </c>
      <c r="J477" s="24">
        <f>HubVN_Pickup_Time-HubVN_Receiving_Time</f>
        <v>0.1034722222</v>
      </c>
      <c r="K477" s="24">
        <f>Plan_HubVN_Pickup_Time-Plan_HubVN_Receiving_Time</f>
        <v>0.08333333334</v>
      </c>
      <c r="L477" s="44">
        <f>IF(OnHold_Time="",0,Enduser_Deliverytime-OnHold_Time)</f>
        <v>0</v>
      </c>
    </row>
    <row r="478" ht="15.75" hidden="1" customHeight="1">
      <c r="A478" s="9" t="s">
        <v>1459</v>
      </c>
      <c r="B478" s="9" t="s">
        <v>1460</v>
      </c>
      <c r="C478" s="9" t="s">
        <v>5232</v>
      </c>
      <c r="D478" s="43">
        <v>44651.275</v>
      </c>
      <c r="E478" s="7">
        <v>44652.25069444445</v>
      </c>
      <c r="F478" s="7">
        <v>44651.35833333333</v>
      </c>
      <c r="G478" s="7">
        <v>44652.373611111114</v>
      </c>
      <c r="H478" s="12">
        <f>Enduser_Deliverytime-HubVN_Pickup_Time</f>
        <v>0.1652777778</v>
      </c>
      <c r="I478" s="12">
        <f>Enduser_Plan_Deliverytime-Plan_HubVN_Pickup_Time</f>
        <v>0.08333333334</v>
      </c>
      <c r="J478" s="12">
        <f>HubVN_Pickup_Time-HubVN_Receiving_Time</f>
        <v>0.1229166667</v>
      </c>
      <c r="K478" s="12">
        <f>Plan_HubVN_Pickup_Time-Plan_HubVN_Receiving_Time</f>
        <v>0.08333333333</v>
      </c>
      <c r="L478" s="44">
        <f>IF(OnHold_Time="",0,Enduser_Deliverytime-OnHold_Time)</f>
        <v>0</v>
      </c>
    </row>
    <row r="479" ht="15.75" hidden="1" customHeight="1">
      <c r="A479" s="21" t="s">
        <v>1462</v>
      </c>
      <c r="B479" s="21" t="s">
        <v>984</v>
      </c>
      <c r="C479" s="21" t="s">
        <v>5231</v>
      </c>
      <c r="D479" s="43">
        <v>44654.50833333333</v>
      </c>
      <c r="E479" s="18">
        <v>44654.520833333336</v>
      </c>
      <c r="F479" s="18">
        <v>44654.59166666667</v>
      </c>
      <c r="G479" s="18">
        <v>44654.65</v>
      </c>
      <c r="H479" s="24">
        <f>Enduser_Deliverytime-HubVN_Pickup_Time</f>
        <v>0.07847222222</v>
      </c>
      <c r="I479" s="24">
        <f>Enduser_Plan_Deliverytime-Plan_HubVN_Pickup_Time</f>
        <v>0.04166666666</v>
      </c>
      <c r="J479" s="24">
        <f>HubVN_Pickup_Time-HubVN_Receiving_Time</f>
        <v>0.1291666667</v>
      </c>
      <c r="K479" s="24">
        <f>Plan_HubVN_Pickup_Time-Plan_HubVN_Receiving_Time</f>
        <v>0.08333333334</v>
      </c>
      <c r="L479" s="44">
        <f>IF(OnHold_Time="",0,Enduser_Deliverytime-OnHold_Time)</f>
        <v>0</v>
      </c>
    </row>
    <row r="480" ht="15.75" customHeight="1">
      <c r="A480" s="9" t="s">
        <v>1464</v>
      </c>
      <c r="B480" s="9" t="s">
        <v>1465</v>
      </c>
      <c r="C480" s="9" t="s">
        <v>5230</v>
      </c>
      <c r="D480" s="43">
        <v>44655.52638888889</v>
      </c>
      <c r="E480" s="7">
        <v>44655.52222222222</v>
      </c>
      <c r="F480" s="7">
        <v>44655.60972222222</v>
      </c>
      <c r="G480" s="7">
        <v>44655.62847222222</v>
      </c>
      <c r="H480" s="12">
        <f>Enduser_Deliverytime-HubVN_Pickup_Time</f>
        <v>0.07777777778</v>
      </c>
      <c r="I480" s="12">
        <f>Enduser_Plan_Deliverytime-Plan_HubVN_Pickup_Time</f>
        <v>0.0625</v>
      </c>
      <c r="J480" s="12">
        <f>HubVN_Pickup_Time-HubVN_Receiving_Time</f>
        <v>0.10625</v>
      </c>
      <c r="K480" s="12">
        <f>Plan_HubVN_Pickup_Time-Plan_HubVN_Receiving_Time</f>
        <v>0.08333333334</v>
      </c>
      <c r="L480" s="44">
        <f>IF(OnHold_Time="",0,Enduser_Deliverytime-OnHold_Time)</f>
        <v>0</v>
      </c>
    </row>
    <row r="481" ht="15.75" hidden="1" customHeight="1">
      <c r="A481" s="21" t="s">
        <v>1466</v>
      </c>
      <c r="B481" s="21" t="s">
        <v>1467</v>
      </c>
      <c r="C481" s="21" t="s">
        <v>5232</v>
      </c>
      <c r="D481" s="43">
        <v>44652.51597222222</v>
      </c>
      <c r="E481" s="18">
        <v>44652.50208333333</v>
      </c>
      <c r="F481" s="18">
        <v>44652.59930555556</v>
      </c>
      <c r="G481" s="18">
        <v>44652.54791666667</v>
      </c>
      <c r="H481" s="24">
        <f>Enduser_Deliverytime-HubVN_Pickup_Time</f>
        <v>0.1652777778</v>
      </c>
      <c r="I481" s="24">
        <f>Enduser_Plan_Deliverytime-Plan_HubVN_Pickup_Time</f>
        <v>0.08333333333</v>
      </c>
      <c r="J481" s="24">
        <f>HubVN_Pickup_Time-HubVN_Receiving_Time</f>
        <v>0.04583333334</v>
      </c>
      <c r="K481" s="24">
        <f>Plan_HubVN_Pickup_Time-Plan_HubVN_Receiving_Time</f>
        <v>0.08333333334</v>
      </c>
      <c r="L481" s="44">
        <f>IF(OnHold_Time="",0,Enduser_Deliverytime-OnHold_Time)</f>
        <v>0</v>
      </c>
    </row>
    <row r="482" ht="15.75" hidden="1" customHeight="1">
      <c r="A482" s="9" t="s">
        <v>1469</v>
      </c>
      <c r="B482" s="9" t="s">
        <v>1470</v>
      </c>
      <c r="C482" s="9" t="s">
        <v>5231</v>
      </c>
      <c r="D482" s="43">
        <v>44653.26666666667</v>
      </c>
      <c r="E482" s="7">
        <v>44654.290972222225</v>
      </c>
      <c r="F482" s="7">
        <v>44653.35</v>
      </c>
      <c r="G482" s="7">
        <v>44654.415972222225</v>
      </c>
      <c r="H482" s="12">
        <f>Enduser_Deliverytime-HubVN_Pickup_Time</f>
        <v>0.2020833333</v>
      </c>
      <c r="I482" s="12">
        <f>Enduser_Plan_Deliverytime-Plan_HubVN_Pickup_Time</f>
        <v>0.04166666667</v>
      </c>
      <c r="J482" s="12">
        <f>HubVN_Pickup_Time-HubVN_Receiving_Time</f>
        <v>0.125</v>
      </c>
      <c r="K482" s="12">
        <f>Plan_HubVN_Pickup_Time-Plan_HubVN_Receiving_Time</f>
        <v>0.08333333333</v>
      </c>
      <c r="L482" s="44">
        <f>IF(OnHold_Time="",0,Enduser_Deliverytime-OnHold_Time)</f>
        <v>0</v>
      </c>
    </row>
    <row r="483" ht="15.75" hidden="1" customHeight="1">
      <c r="A483" s="21" t="s">
        <v>1472</v>
      </c>
      <c r="B483" s="21" t="s">
        <v>1473</v>
      </c>
      <c r="C483" s="21" t="s">
        <v>5232</v>
      </c>
      <c r="D483" s="43">
        <v>44653.279861111114</v>
      </c>
      <c r="E483" s="18">
        <v>44653.53680555556</v>
      </c>
      <c r="F483" s="18">
        <v>44653.36319444444</v>
      </c>
      <c r="G483" s="18">
        <v>44653.614583333336</v>
      </c>
      <c r="H483" s="24">
        <f>Enduser_Deliverytime-HubVN_Pickup_Time</f>
        <v>0.1194444444</v>
      </c>
      <c r="I483" s="24">
        <f>Enduser_Plan_Deliverytime-Plan_HubVN_Pickup_Time</f>
        <v>0.125</v>
      </c>
      <c r="J483" s="24">
        <f>HubVN_Pickup_Time-HubVN_Receiving_Time</f>
        <v>0.07777777778</v>
      </c>
      <c r="K483" s="24">
        <f>Plan_HubVN_Pickup_Time-Plan_HubVN_Receiving_Time</f>
        <v>0.08333333333</v>
      </c>
      <c r="L483" s="44">
        <f>IF(OnHold_Time="",0,Enduser_Deliverytime-OnHold_Time)</f>
        <v>0</v>
      </c>
    </row>
    <row r="484" ht="15.75" customHeight="1">
      <c r="A484" s="9" t="s">
        <v>1475</v>
      </c>
      <c r="B484" s="9" t="s">
        <v>1476</v>
      </c>
      <c r="C484" s="9" t="s">
        <v>5230</v>
      </c>
      <c r="D484" s="43">
        <v>44654.51597222222</v>
      </c>
      <c r="E484" s="7">
        <v>44655.504166666666</v>
      </c>
      <c r="F484" s="7">
        <v>44654.59930555556</v>
      </c>
      <c r="G484" s="7">
        <v>44655.611805555556</v>
      </c>
      <c r="H484" s="12">
        <f>Enduser_Deliverytime-HubVN_Pickup_Time</f>
        <v>0.1444444444</v>
      </c>
      <c r="I484" s="12">
        <f>Enduser_Plan_Deliverytime-Plan_HubVN_Pickup_Time</f>
        <v>0.0625</v>
      </c>
      <c r="J484" s="12">
        <f>HubVN_Pickup_Time-HubVN_Receiving_Time</f>
        <v>0.1076388889</v>
      </c>
      <c r="K484" s="12">
        <f>Plan_HubVN_Pickup_Time-Plan_HubVN_Receiving_Time</f>
        <v>0.08333333334</v>
      </c>
      <c r="L484" s="44">
        <f>IF(OnHold_Time="",0,Enduser_Deliverytime-OnHold_Time)</f>
        <v>0</v>
      </c>
    </row>
    <row r="485" ht="15.75" hidden="1" customHeight="1">
      <c r="A485" s="21" t="s">
        <v>1478</v>
      </c>
      <c r="B485" s="21" t="s">
        <v>1479</v>
      </c>
      <c r="C485" s="21" t="s">
        <v>5232</v>
      </c>
      <c r="D485" s="43">
        <v>44653.25763888889</v>
      </c>
      <c r="E485" s="18">
        <v>44653.520833333336</v>
      </c>
      <c r="F485" s="18">
        <v>44653.34097222222</v>
      </c>
      <c r="G485" s="18">
        <v>44653.62152777778</v>
      </c>
      <c r="H485" s="24">
        <f>Enduser_Deliverytime-HubVN_Pickup_Time</f>
        <v>0.1430555555</v>
      </c>
      <c r="I485" s="24">
        <f>Enduser_Plan_Deliverytime-Plan_HubVN_Pickup_Time</f>
        <v>0.08333333334</v>
      </c>
      <c r="J485" s="24">
        <f>HubVN_Pickup_Time-HubVN_Receiving_Time</f>
        <v>0.1006944444</v>
      </c>
      <c r="K485" s="24">
        <f>Plan_HubVN_Pickup_Time-Plan_HubVN_Receiving_Time</f>
        <v>0.08333333333</v>
      </c>
      <c r="L485" s="44">
        <f>IF(OnHold_Time="",0,Enduser_Deliverytime-OnHold_Time)</f>
        <v>0</v>
      </c>
    </row>
    <row r="486" ht="15.75" customHeight="1">
      <c r="A486" s="9" t="s">
        <v>1481</v>
      </c>
      <c r="B486" s="9" t="s">
        <v>1482</v>
      </c>
      <c r="C486" s="9" t="s">
        <v>5230</v>
      </c>
      <c r="D486" s="43">
        <v>44652.53125</v>
      </c>
      <c r="E486" s="7">
        <v>44653.28958333333</v>
      </c>
      <c r="F486" s="7">
        <v>44652.614583333336</v>
      </c>
      <c r="G486" s="7">
        <v>44653.37986111111</v>
      </c>
      <c r="H486" s="12">
        <f>Enduser_Deliverytime-HubVN_Pickup_Time</f>
        <v>0.1013888889</v>
      </c>
      <c r="I486" s="12">
        <f>Enduser_Plan_Deliverytime-Plan_HubVN_Pickup_Time</f>
        <v>0.0625</v>
      </c>
      <c r="J486" s="12">
        <f>HubVN_Pickup_Time-HubVN_Receiving_Time</f>
        <v>0.09027777778</v>
      </c>
      <c r="K486" s="12">
        <f>Plan_HubVN_Pickup_Time-Plan_HubVN_Receiving_Time</f>
        <v>0.08333333334</v>
      </c>
      <c r="L486" s="44">
        <f>IF(OnHold_Time="",0,Enduser_Deliverytime-OnHold_Time)</f>
        <v>0</v>
      </c>
    </row>
    <row r="487" ht="15.75" hidden="1" customHeight="1">
      <c r="A487" s="21" t="s">
        <v>1484</v>
      </c>
      <c r="B487" s="21" t="s">
        <v>1485</v>
      </c>
      <c r="C487" s="21" t="s">
        <v>5231</v>
      </c>
      <c r="D487" s="43">
        <v>44652.28680555556</v>
      </c>
      <c r="E487" s="18">
        <v>44652.51458333333</v>
      </c>
      <c r="F487" s="18">
        <v>44652.37013888889</v>
      </c>
      <c r="G487" s="18">
        <v>44652.55486111111</v>
      </c>
      <c r="H487" s="24">
        <f>Enduser_Deliverytime-HubVN_Pickup_Time</f>
        <v>0.09027777778</v>
      </c>
      <c r="I487" s="24">
        <f>Enduser_Plan_Deliverytime-Plan_HubVN_Pickup_Time</f>
        <v>0.04166666667</v>
      </c>
      <c r="J487" s="24">
        <f>HubVN_Pickup_Time-HubVN_Receiving_Time</f>
        <v>0.04027777778</v>
      </c>
      <c r="K487" s="24">
        <f>Plan_HubVN_Pickup_Time-Plan_HubVN_Receiving_Time</f>
        <v>0.08333333333</v>
      </c>
      <c r="L487" s="44">
        <f>IF(OnHold_Time="",0,Enduser_Deliverytime-OnHold_Time)</f>
        <v>0</v>
      </c>
    </row>
    <row r="488" ht="15.75" customHeight="1">
      <c r="A488" s="9" t="s">
        <v>1487</v>
      </c>
      <c r="B488" s="9" t="s">
        <v>1488</v>
      </c>
      <c r="C488" s="9" t="s">
        <v>5230</v>
      </c>
      <c r="D488" s="43">
        <v>44654.51111111111</v>
      </c>
      <c r="E488" s="7">
        <v>44655.52569444444</v>
      </c>
      <c r="F488" s="7">
        <v>44654.59444444445</v>
      </c>
      <c r="G488" s="7">
        <v>44655.629166666666</v>
      </c>
      <c r="H488" s="12">
        <f>Enduser_Deliverytime-HubVN_Pickup_Time</f>
        <v>0.1722222222</v>
      </c>
      <c r="I488" s="12">
        <f>Enduser_Plan_Deliverytime-Plan_HubVN_Pickup_Time</f>
        <v>0.0625</v>
      </c>
      <c r="J488" s="12">
        <f>HubVN_Pickup_Time-HubVN_Receiving_Time</f>
        <v>0.1034722222</v>
      </c>
      <c r="K488" s="12">
        <f>Plan_HubVN_Pickup_Time-Plan_HubVN_Receiving_Time</f>
        <v>0.08333333334</v>
      </c>
      <c r="L488" s="44">
        <f>IF(OnHold_Time="",0,Enduser_Deliverytime-OnHold_Time)</f>
        <v>0</v>
      </c>
    </row>
    <row r="489" ht="15.75" customHeight="1">
      <c r="A489" s="21" t="s">
        <v>1490</v>
      </c>
      <c r="B489" s="21" t="s">
        <v>1491</v>
      </c>
      <c r="C489" s="21" t="s">
        <v>5230</v>
      </c>
      <c r="D489" s="43">
        <v>44651.525</v>
      </c>
      <c r="E489" s="18">
        <v>44652.510416666664</v>
      </c>
      <c r="F489" s="18">
        <v>44651.60833333333</v>
      </c>
      <c r="G489" s="18">
        <v>44652.62291666667</v>
      </c>
      <c r="H489" s="24">
        <f>Enduser_Deliverytime-HubVN_Pickup_Time</f>
        <v>0.2486111111</v>
      </c>
      <c r="I489" s="24">
        <f>Enduser_Plan_Deliverytime-Plan_HubVN_Pickup_Time</f>
        <v>0.08333333334</v>
      </c>
      <c r="J489" s="24">
        <f>HubVN_Pickup_Time-HubVN_Receiving_Time</f>
        <v>0.1125</v>
      </c>
      <c r="K489" s="24">
        <f>Plan_HubVN_Pickup_Time-Plan_HubVN_Receiving_Time</f>
        <v>0.08333333333</v>
      </c>
      <c r="L489" s="44">
        <f>IF(OnHold_Time="",0,Enduser_Deliverytime-OnHold_Time)</f>
        <v>0</v>
      </c>
    </row>
    <row r="490" ht="15.75" customHeight="1">
      <c r="A490" s="9" t="s">
        <v>1493</v>
      </c>
      <c r="B490" s="9" t="s">
        <v>1494</v>
      </c>
      <c r="C490" s="9" t="s">
        <v>5230</v>
      </c>
      <c r="D490" s="43">
        <v>44652.525</v>
      </c>
      <c r="E490" s="7">
        <v>44652.52777777778</v>
      </c>
      <c r="F490" s="7">
        <v>44652.60833333333</v>
      </c>
      <c r="G490" s="7">
        <v>44652.56875</v>
      </c>
      <c r="H490" s="12">
        <f>Enduser_Deliverytime-HubVN_Pickup_Time</f>
        <v>0.1659722222</v>
      </c>
      <c r="I490" s="12">
        <f>Enduser_Plan_Deliverytime-Plan_HubVN_Pickup_Time</f>
        <v>0.125</v>
      </c>
      <c r="J490" s="12">
        <f>HubVN_Pickup_Time-HubVN_Receiving_Time</f>
        <v>0.04097222222</v>
      </c>
      <c r="K490" s="12">
        <f>Plan_HubVN_Pickup_Time-Plan_HubVN_Receiving_Time</f>
        <v>0.08333333333</v>
      </c>
      <c r="L490" s="44">
        <f>IF(OnHold_Time="",0,Enduser_Deliverytime-OnHold_Time)</f>
        <v>0</v>
      </c>
    </row>
    <row r="491" ht="15.75" hidden="1" customHeight="1">
      <c r="A491" s="21" t="s">
        <v>1496</v>
      </c>
      <c r="B491" s="21" t="s">
        <v>1497</v>
      </c>
      <c r="C491" s="21" t="s">
        <v>5231</v>
      </c>
      <c r="D491" s="43">
        <v>44654.527083333334</v>
      </c>
      <c r="E491" s="18">
        <v>44655.270833333336</v>
      </c>
      <c r="F491" s="18">
        <v>44654.61041666667</v>
      </c>
      <c r="G491" s="18">
        <v>44655.37430555555</v>
      </c>
      <c r="H491" s="24">
        <f>Enduser_Deliverytime-HubVN_Pickup_Time</f>
        <v>0.07847222222</v>
      </c>
      <c r="I491" s="24">
        <f>Enduser_Plan_Deliverytime-Plan_HubVN_Pickup_Time</f>
        <v>0.04166666666</v>
      </c>
      <c r="J491" s="24">
        <f>HubVN_Pickup_Time-HubVN_Receiving_Time</f>
        <v>0.1034722222</v>
      </c>
      <c r="K491" s="24">
        <f>Plan_HubVN_Pickup_Time-Plan_HubVN_Receiving_Time</f>
        <v>0.08333333334</v>
      </c>
      <c r="L491" s="44">
        <f>IF(OnHold_Time="",0,Enduser_Deliverytime-OnHold_Time)</f>
        <v>0</v>
      </c>
    </row>
    <row r="492" ht="15.75" customHeight="1">
      <c r="A492" s="9" t="s">
        <v>1499</v>
      </c>
      <c r="B492" s="9" t="s">
        <v>69</v>
      </c>
      <c r="C492" s="9" t="s">
        <v>5230</v>
      </c>
      <c r="D492" s="43">
        <v>44654.50833333333</v>
      </c>
      <c r="E492" s="7">
        <v>44655.28611111111</v>
      </c>
      <c r="F492" s="7">
        <v>44654.59166666667</v>
      </c>
      <c r="G492" s="7">
        <v>44655.41388888889</v>
      </c>
      <c r="H492" s="12">
        <f>Enduser_Deliverytime-HubVN_Pickup_Time</f>
        <v>0.2048611111</v>
      </c>
      <c r="I492" s="12">
        <f>Enduser_Plan_Deliverytime-Plan_HubVN_Pickup_Time</f>
        <v>0.0625</v>
      </c>
      <c r="J492" s="12">
        <f>HubVN_Pickup_Time-HubVN_Receiving_Time</f>
        <v>0.1277777778</v>
      </c>
      <c r="K492" s="12">
        <f>Plan_HubVN_Pickup_Time-Plan_HubVN_Receiving_Time</f>
        <v>0.08333333334</v>
      </c>
      <c r="L492" s="44">
        <f>IF(OnHold_Time="",0,Enduser_Deliverytime-OnHold_Time)</f>
        <v>0</v>
      </c>
    </row>
    <row r="493" ht="15.75" customHeight="1">
      <c r="A493" s="21" t="s">
        <v>1501</v>
      </c>
      <c r="B493" s="21" t="s">
        <v>1502</v>
      </c>
      <c r="C493" s="21" t="s">
        <v>5230</v>
      </c>
      <c r="D493" s="43">
        <v>44653.52291666667</v>
      </c>
      <c r="E493" s="18">
        <v>44654.28611111111</v>
      </c>
      <c r="F493" s="18">
        <v>44653.60625</v>
      </c>
      <c r="G493" s="18">
        <v>44654.41458333333</v>
      </c>
      <c r="H493" s="24">
        <f>Enduser_Deliverytime-HubVN_Pickup_Time</f>
        <v>0.2020833333</v>
      </c>
      <c r="I493" s="24">
        <f>Enduser_Plan_Deliverytime-Plan_HubVN_Pickup_Time</f>
        <v>0.0625</v>
      </c>
      <c r="J493" s="24">
        <f>HubVN_Pickup_Time-HubVN_Receiving_Time</f>
        <v>0.1284722222</v>
      </c>
      <c r="K493" s="24">
        <f>Plan_HubVN_Pickup_Time-Plan_HubVN_Receiving_Time</f>
        <v>0.08333333333</v>
      </c>
      <c r="L493" s="44">
        <f>IF(OnHold_Time="",0,Enduser_Deliverytime-OnHold_Time)</f>
        <v>0</v>
      </c>
    </row>
    <row r="494" ht="15.75" customHeight="1">
      <c r="A494" s="9" t="s">
        <v>1504</v>
      </c>
      <c r="B494" s="9" t="s">
        <v>1505</v>
      </c>
      <c r="C494" s="9" t="s">
        <v>5230</v>
      </c>
      <c r="D494" s="43">
        <v>44655.513194444444</v>
      </c>
      <c r="E494" s="7">
        <v>44655.53472222222</v>
      </c>
      <c r="F494" s="7">
        <v>44655.59652777778</v>
      </c>
      <c r="G494" s="7">
        <v>44655.654861111114</v>
      </c>
      <c r="H494" s="12">
        <f>Enduser_Deliverytime-HubVN_Pickup_Time</f>
        <v>0.07916666666</v>
      </c>
      <c r="I494" s="12">
        <f>Enduser_Plan_Deliverytime-Plan_HubVN_Pickup_Time</f>
        <v>0.0625</v>
      </c>
      <c r="J494" s="12">
        <f>HubVN_Pickup_Time-HubVN_Receiving_Time</f>
        <v>0.1201388889</v>
      </c>
      <c r="K494" s="12">
        <f>Plan_HubVN_Pickup_Time-Plan_HubVN_Receiving_Time</f>
        <v>0.08333333334</v>
      </c>
      <c r="L494" s="44">
        <f>IF(OnHold_Time="",0,Enduser_Deliverytime-OnHold_Time)</f>
        <v>0</v>
      </c>
    </row>
    <row r="495" ht="15.75" customHeight="1">
      <c r="A495" s="21" t="s">
        <v>1507</v>
      </c>
      <c r="B495" s="21" t="s">
        <v>1508</v>
      </c>
      <c r="C495" s="21" t="s">
        <v>5230</v>
      </c>
      <c r="D495" s="43">
        <v>44653.53680555556</v>
      </c>
      <c r="E495" s="18">
        <v>44654.28680555556</v>
      </c>
      <c r="F495" s="18">
        <v>44653.62013888889</v>
      </c>
      <c r="G495" s="18">
        <v>44654.38958333333</v>
      </c>
      <c r="H495" s="24">
        <f>Enduser_Deliverytime-HubVN_Pickup_Time</f>
        <v>0.04027777778</v>
      </c>
      <c r="I495" s="24">
        <f>Enduser_Plan_Deliverytime-Plan_HubVN_Pickup_Time</f>
        <v>0.1666666667</v>
      </c>
      <c r="J495" s="24">
        <f>HubVN_Pickup_Time-HubVN_Receiving_Time</f>
        <v>0.1027777778</v>
      </c>
      <c r="K495" s="24">
        <f>Plan_HubVN_Pickup_Time-Plan_HubVN_Receiving_Time</f>
        <v>0.08333333333</v>
      </c>
      <c r="L495" s="44">
        <f>IF(OnHold_Time="",0,Enduser_Deliverytime-OnHold_Time)</f>
        <v>0</v>
      </c>
    </row>
    <row r="496" ht="15.75" hidden="1" customHeight="1">
      <c r="A496" s="9" t="s">
        <v>1510</v>
      </c>
      <c r="B496" s="9" t="s">
        <v>1511</v>
      </c>
      <c r="C496" s="9" t="s">
        <v>5232</v>
      </c>
      <c r="D496" s="43">
        <v>44651.28680555556</v>
      </c>
      <c r="E496" s="7">
        <v>44652.2875</v>
      </c>
      <c r="F496" s="7">
        <v>44651.37013888889</v>
      </c>
      <c r="G496" s="7">
        <v>44652.34930555556</v>
      </c>
      <c r="H496" s="12">
        <f>Enduser_Deliverytime-HubVN_Pickup_Time</f>
        <v>0.1215277778</v>
      </c>
      <c r="I496" s="12">
        <f>Enduser_Plan_Deliverytime-Plan_HubVN_Pickup_Time</f>
        <v>0.08333333334</v>
      </c>
      <c r="J496" s="12">
        <f>HubVN_Pickup_Time-HubVN_Receiving_Time</f>
        <v>0.06180555556</v>
      </c>
      <c r="K496" s="12">
        <f>Plan_HubVN_Pickup_Time-Plan_HubVN_Receiving_Time</f>
        <v>0.08333333333</v>
      </c>
      <c r="L496" s="44">
        <f>IF(OnHold_Time="",0,Enduser_Deliverytime-OnHold_Time)</f>
        <v>0</v>
      </c>
    </row>
    <row r="497" ht="15.75" hidden="1" customHeight="1">
      <c r="A497" s="21" t="s">
        <v>1513</v>
      </c>
      <c r="B497" s="21" t="s">
        <v>1514</v>
      </c>
      <c r="C497" s="21" t="s">
        <v>5232</v>
      </c>
      <c r="D497" s="43">
        <v>44651.509722222225</v>
      </c>
      <c r="E497" s="18">
        <v>44656.26666666667</v>
      </c>
      <c r="F497" s="18">
        <v>44651.59305555555</v>
      </c>
      <c r="G497" s="18">
        <v>44656.37569444445</v>
      </c>
      <c r="H497" s="24">
        <f>Enduser_Deliverytime-HubVN_Pickup_Time</f>
        <v>0.20625</v>
      </c>
      <c r="I497" s="24">
        <f>Enduser_Plan_Deliverytime-Plan_HubVN_Pickup_Time</f>
        <v>0.08333333334</v>
      </c>
      <c r="J497" s="24">
        <f>HubVN_Pickup_Time-HubVN_Receiving_Time</f>
        <v>0.1090277778</v>
      </c>
      <c r="K497" s="24">
        <f>Plan_HubVN_Pickup_Time-Plan_HubVN_Receiving_Time</f>
        <v>0.08333333333</v>
      </c>
      <c r="L497" s="44">
        <f>IF(OnHold_Time="",0,Enduser_Deliverytime-OnHold_Time)</f>
        <v>0</v>
      </c>
    </row>
    <row r="498" ht="15.75" customHeight="1">
      <c r="A498" s="9" t="s">
        <v>1516</v>
      </c>
      <c r="B498" s="9" t="s">
        <v>1517</v>
      </c>
      <c r="C498" s="9" t="s">
        <v>5230</v>
      </c>
      <c r="D498" s="43">
        <v>44654.25208333333</v>
      </c>
      <c r="E498" s="7">
        <v>44655.2625</v>
      </c>
      <c r="F498" s="7">
        <v>44654.33541666667</v>
      </c>
      <c r="G498" s="7">
        <v>44655.38888888889</v>
      </c>
      <c r="H498" s="12">
        <f>Enduser_Deliverytime-HubVN_Pickup_Time</f>
        <v>0.2069444444</v>
      </c>
      <c r="I498" s="12">
        <f>Enduser_Plan_Deliverytime-Plan_HubVN_Pickup_Time</f>
        <v>0.0625</v>
      </c>
      <c r="J498" s="12">
        <f>HubVN_Pickup_Time-HubVN_Receiving_Time</f>
        <v>0.1263888889</v>
      </c>
      <c r="K498" s="12">
        <f>Plan_HubVN_Pickup_Time-Plan_HubVN_Receiving_Time</f>
        <v>0.08333333334</v>
      </c>
      <c r="L498" s="44">
        <f>IF(OnHold_Time="",0,Enduser_Deliverytime-OnHold_Time)</f>
        <v>0</v>
      </c>
    </row>
    <row r="499" ht="15.75" hidden="1" customHeight="1">
      <c r="A499" s="21" t="s">
        <v>1519</v>
      </c>
      <c r="B499" s="21" t="s">
        <v>1520</v>
      </c>
      <c r="C499" s="21" t="s">
        <v>5231</v>
      </c>
      <c r="D499" s="43">
        <v>44653.53611111111</v>
      </c>
      <c r="E499" s="18">
        <v>44654.54027777778</v>
      </c>
      <c r="F499" s="18">
        <v>44653.61944444444</v>
      </c>
      <c r="G499" s="18">
        <v>44654.66805555556</v>
      </c>
      <c r="H499" s="24">
        <f>Enduser_Deliverytime-HubVN_Pickup_Time</f>
        <v>0.1618055556</v>
      </c>
      <c r="I499" s="24">
        <f>Enduser_Plan_Deliverytime-Plan_HubVN_Pickup_Time</f>
        <v>0.04166666667</v>
      </c>
      <c r="J499" s="24">
        <f>HubVN_Pickup_Time-HubVN_Receiving_Time</f>
        <v>0.1277777778</v>
      </c>
      <c r="K499" s="24">
        <f>Plan_HubVN_Pickup_Time-Plan_HubVN_Receiving_Time</f>
        <v>0.08333333333</v>
      </c>
      <c r="L499" s="44">
        <f>IF(OnHold_Time="",0,Enduser_Deliverytime-OnHold_Time)</f>
        <v>0</v>
      </c>
    </row>
    <row r="500" ht="15.75" customHeight="1">
      <c r="A500" s="9" t="s">
        <v>1522</v>
      </c>
      <c r="B500" s="9" t="s">
        <v>1523</v>
      </c>
      <c r="C500" s="9" t="s">
        <v>5230</v>
      </c>
      <c r="D500" s="43">
        <v>44653.26180555556</v>
      </c>
      <c r="E500" s="7">
        <v>44653.50625</v>
      </c>
      <c r="F500" s="7">
        <v>44653.345138888886</v>
      </c>
      <c r="G500" s="7">
        <v>44653.60625</v>
      </c>
      <c r="H500" s="12">
        <f>Enduser_Deliverytime-HubVN_Pickup_Time</f>
        <v>0.1479166667</v>
      </c>
      <c r="I500" s="12">
        <f>Enduser_Plan_Deliverytime-Plan_HubVN_Pickup_Time</f>
        <v>0.08333333334</v>
      </c>
      <c r="J500" s="12">
        <f>HubVN_Pickup_Time-HubVN_Receiving_Time</f>
        <v>0.1</v>
      </c>
      <c r="K500" s="12">
        <f>Plan_HubVN_Pickup_Time-Plan_HubVN_Receiving_Time</f>
        <v>0.08333333333</v>
      </c>
      <c r="L500" s="44">
        <f>IF(OnHold_Time="",0,Enduser_Deliverytime-OnHold_Time)</f>
        <v>0</v>
      </c>
    </row>
    <row r="501" ht="15.75" hidden="1" customHeight="1">
      <c r="A501" s="21" t="s">
        <v>1525</v>
      </c>
      <c r="B501" s="21" t="s">
        <v>1526</v>
      </c>
      <c r="C501" s="21" t="s">
        <v>5232</v>
      </c>
      <c r="D501" s="43">
        <v>44652.251388888886</v>
      </c>
      <c r="E501" s="18">
        <v>44653.26875</v>
      </c>
      <c r="F501" s="18">
        <v>44652.33472222222</v>
      </c>
      <c r="G501" s="18">
        <v>44653.34722222222</v>
      </c>
      <c r="H501" s="24">
        <f>Enduser_Deliverytime-HubVN_Pickup_Time</f>
        <v>0.1243055556</v>
      </c>
      <c r="I501" s="24">
        <f>Enduser_Plan_Deliverytime-Plan_HubVN_Pickup_Time</f>
        <v>0.125</v>
      </c>
      <c r="J501" s="24">
        <f>HubVN_Pickup_Time-HubVN_Receiving_Time</f>
        <v>0.07847222222</v>
      </c>
      <c r="K501" s="24">
        <f>Plan_HubVN_Pickup_Time-Plan_HubVN_Receiving_Time</f>
        <v>0.08333333334</v>
      </c>
      <c r="L501" s="44">
        <f>IF(OnHold_Time="",0,Enduser_Deliverytime-OnHold_Time)</f>
        <v>0</v>
      </c>
    </row>
    <row r="502" ht="15.75" customHeight="1">
      <c r="A502" s="9" t="s">
        <v>1528</v>
      </c>
      <c r="B502" s="9" t="s">
        <v>1255</v>
      </c>
      <c r="C502" s="9" t="s">
        <v>5230</v>
      </c>
      <c r="D502" s="43">
        <v>44653.524305555555</v>
      </c>
      <c r="E502" s="7">
        <v>44654.50625</v>
      </c>
      <c r="F502" s="7">
        <v>44653.60763888889</v>
      </c>
      <c r="G502" s="7">
        <v>44654.61875</v>
      </c>
      <c r="H502" s="12">
        <f>Enduser_Deliverytime-HubVN_Pickup_Time</f>
        <v>0.1472222222</v>
      </c>
      <c r="I502" s="12">
        <f>Enduser_Plan_Deliverytime-Plan_HubVN_Pickup_Time</f>
        <v>0.1666666667</v>
      </c>
      <c r="J502" s="12">
        <f>HubVN_Pickup_Time-HubVN_Receiving_Time</f>
        <v>0.1125</v>
      </c>
      <c r="K502" s="12">
        <f>Plan_HubVN_Pickup_Time-Plan_HubVN_Receiving_Time</f>
        <v>0.08333333334</v>
      </c>
      <c r="L502" s="44">
        <f>IF(OnHold_Time="",0,Enduser_Deliverytime-OnHold_Time)</f>
        <v>0</v>
      </c>
    </row>
    <row r="503" ht="15.75" customHeight="1">
      <c r="A503" s="21" t="s">
        <v>1530</v>
      </c>
      <c r="B503" s="21" t="s">
        <v>677</v>
      </c>
      <c r="C503" s="21" t="s">
        <v>5230</v>
      </c>
      <c r="D503" s="43">
        <v>44652.268055555556</v>
      </c>
      <c r="E503" s="18">
        <v>44652.521527777775</v>
      </c>
      <c r="F503" s="18">
        <v>44652.35138888889</v>
      </c>
      <c r="G503" s="18">
        <v>44652.56875</v>
      </c>
      <c r="H503" s="24">
        <f>Enduser_Deliverytime-HubVN_Pickup_Time</f>
        <v>0.09097222222</v>
      </c>
      <c r="I503" s="24">
        <f>Enduser_Plan_Deliverytime-Plan_HubVN_Pickup_Time</f>
        <v>0.0625</v>
      </c>
      <c r="J503" s="24">
        <f>HubVN_Pickup_Time-HubVN_Receiving_Time</f>
        <v>0.04722222222</v>
      </c>
      <c r="K503" s="24">
        <f>Plan_HubVN_Pickup_Time-Plan_HubVN_Receiving_Time</f>
        <v>0.08333333334</v>
      </c>
      <c r="L503" s="44">
        <f>IF(OnHold_Time="",0,Enduser_Deliverytime-OnHold_Time)</f>
        <v>0</v>
      </c>
    </row>
    <row r="504" ht="15.75" hidden="1" customHeight="1">
      <c r="A504" s="9" t="s">
        <v>1532</v>
      </c>
      <c r="B504" s="9" t="s">
        <v>1533</v>
      </c>
      <c r="C504" s="9" t="s">
        <v>5231</v>
      </c>
      <c r="D504" s="43">
        <v>44652.25625</v>
      </c>
      <c r="E504" s="7">
        <v>44652.52291666667</v>
      </c>
      <c r="F504" s="7">
        <v>44652.339583333334</v>
      </c>
      <c r="G504" s="7">
        <v>44652.561111111114</v>
      </c>
      <c r="H504" s="12">
        <f>Enduser_Deliverytime-HubVN_Pickup_Time</f>
        <v>0.1659722222</v>
      </c>
      <c r="I504" s="12">
        <f>Enduser_Plan_Deliverytime-Plan_HubVN_Pickup_Time</f>
        <v>0.04166666666</v>
      </c>
      <c r="J504" s="12">
        <f>HubVN_Pickup_Time-HubVN_Receiving_Time</f>
        <v>0.03819444445</v>
      </c>
      <c r="K504" s="12">
        <f>Plan_HubVN_Pickup_Time-Plan_HubVN_Receiving_Time</f>
        <v>0.08333333334</v>
      </c>
      <c r="L504" s="44">
        <f>IF(OnHold_Time="",0,Enduser_Deliverytime-OnHold_Time)</f>
        <v>0</v>
      </c>
    </row>
    <row r="505" ht="15.75" customHeight="1">
      <c r="A505" s="21" t="s">
        <v>1535</v>
      </c>
      <c r="B505" s="21" t="s">
        <v>565</v>
      </c>
      <c r="C505" s="21" t="s">
        <v>5230</v>
      </c>
      <c r="D505" s="43">
        <v>44655.28194444445</v>
      </c>
      <c r="E505" s="18">
        <v>44655.53402777778</v>
      </c>
      <c r="F505" s="18">
        <v>44655.365277777775</v>
      </c>
      <c r="G505" s="18">
        <v>44655.649305555555</v>
      </c>
      <c r="H505" s="24">
        <f>Enduser_Deliverytime-HubVN_Pickup_Time</f>
        <v>0.07847222222</v>
      </c>
      <c r="I505" s="24">
        <f>Enduser_Plan_Deliverytime-Plan_HubVN_Pickup_Time</f>
        <v>0.0625</v>
      </c>
      <c r="J505" s="24">
        <f>HubVN_Pickup_Time-HubVN_Receiving_Time</f>
        <v>0.1152777778</v>
      </c>
      <c r="K505" s="24">
        <f>Plan_HubVN_Pickup_Time-Plan_HubVN_Receiving_Time</f>
        <v>0.08333333333</v>
      </c>
      <c r="L505" s="44">
        <f>IF(OnHold_Time="",0,Enduser_Deliverytime-OnHold_Time)</f>
        <v>0</v>
      </c>
    </row>
    <row r="506" ht="15.75" customHeight="1">
      <c r="A506" s="9" t="s">
        <v>1537</v>
      </c>
      <c r="B506" s="9" t="s">
        <v>1538</v>
      </c>
      <c r="C506" s="9" t="s">
        <v>5230</v>
      </c>
      <c r="D506" s="43">
        <v>44651.51944444444</v>
      </c>
      <c r="E506" s="7">
        <v>44652.52361111111</v>
      </c>
      <c r="F506" s="7">
        <v>44651.60277777778</v>
      </c>
      <c r="G506" s="7">
        <v>44652.55972222222</v>
      </c>
      <c r="H506" s="12">
        <f>Enduser_Deliverytime-HubVN_Pickup_Time</f>
        <v>0.1631944444</v>
      </c>
      <c r="I506" s="12">
        <f>Enduser_Plan_Deliverytime-Plan_HubVN_Pickup_Time</f>
        <v>0.0625</v>
      </c>
      <c r="J506" s="12">
        <f>HubVN_Pickup_Time-HubVN_Receiving_Time</f>
        <v>0.03611111111</v>
      </c>
      <c r="K506" s="12">
        <f>Plan_HubVN_Pickup_Time-Plan_HubVN_Receiving_Time</f>
        <v>0.08333333334</v>
      </c>
      <c r="L506" s="44">
        <f>IF(OnHold_Time="",0,Enduser_Deliverytime-OnHold_Time)</f>
        <v>0</v>
      </c>
    </row>
    <row r="507" ht="15.75" customHeight="1">
      <c r="A507" s="21" t="s">
        <v>1540</v>
      </c>
      <c r="B507" s="21" t="s">
        <v>1541</v>
      </c>
      <c r="C507" s="21" t="s">
        <v>5230</v>
      </c>
      <c r="D507" s="43">
        <v>44655.29027777778</v>
      </c>
      <c r="E507" s="18">
        <v>44655.501388888886</v>
      </c>
      <c r="F507" s="18">
        <v>44655.373611111114</v>
      </c>
      <c r="G507" s="18">
        <v>44655.62430555555</v>
      </c>
      <c r="H507" s="24">
        <f>Enduser_Deliverytime-HubVN_Pickup_Time</f>
        <v>0.2472222222</v>
      </c>
      <c r="I507" s="24">
        <f>Enduser_Plan_Deliverytime-Plan_HubVN_Pickup_Time</f>
        <v>0.0625</v>
      </c>
      <c r="J507" s="24">
        <f>HubVN_Pickup_Time-HubVN_Receiving_Time</f>
        <v>0.1229166667</v>
      </c>
      <c r="K507" s="24">
        <f>Plan_HubVN_Pickup_Time-Plan_HubVN_Receiving_Time</f>
        <v>0.08333333334</v>
      </c>
      <c r="L507" s="44">
        <f>IF(OnHold_Time="",0,Enduser_Deliverytime-OnHold_Time)</f>
        <v>0</v>
      </c>
    </row>
    <row r="508" ht="15.75" hidden="1" customHeight="1">
      <c r="A508" s="9" t="s">
        <v>1543</v>
      </c>
      <c r="B508" s="9" t="s">
        <v>624</v>
      </c>
      <c r="C508" s="9" t="s">
        <v>5231</v>
      </c>
      <c r="D508" s="43">
        <v>44651.26944444444</v>
      </c>
      <c r="E508" s="7">
        <v>44654.275</v>
      </c>
      <c r="F508" s="7">
        <v>44651.35277777778</v>
      </c>
      <c r="G508" s="7">
        <v>44654.376388888886</v>
      </c>
      <c r="H508" s="12">
        <f>Enduser_Deliverytime-HubVN_Pickup_Time</f>
        <v>0.2020833333</v>
      </c>
      <c r="I508" s="12">
        <f>Enduser_Plan_Deliverytime-Plan_HubVN_Pickup_Time</f>
        <v>0.04166666666</v>
      </c>
      <c r="J508" s="12">
        <f>HubVN_Pickup_Time-HubVN_Receiving_Time</f>
        <v>0.1013888889</v>
      </c>
      <c r="K508" s="12">
        <f>Plan_HubVN_Pickup_Time-Plan_HubVN_Receiving_Time</f>
        <v>0.08333333334</v>
      </c>
      <c r="L508" s="44">
        <f>IF(OnHold_Time="",0,Enduser_Deliverytime-OnHold_Time)</f>
        <v>0</v>
      </c>
    </row>
    <row r="509" ht="15.75" customHeight="1">
      <c r="A509" s="21" t="s">
        <v>1545</v>
      </c>
      <c r="B509" s="21" t="s">
        <v>1546</v>
      </c>
      <c r="C509" s="21" t="s">
        <v>5230</v>
      </c>
      <c r="D509" s="43">
        <v>44651.28472222222</v>
      </c>
      <c r="E509" s="18">
        <v>44652.275</v>
      </c>
      <c r="F509" s="18">
        <v>44651.368055555555</v>
      </c>
      <c r="G509" s="18">
        <v>44652.32986111111</v>
      </c>
      <c r="H509" s="24">
        <f>Enduser_Deliverytime-HubVN_Pickup_Time</f>
        <v>0.1638888889</v>
      </c>
      <c r="I509" s="24">
        <f>Enduser_Plan_Deliverytime-Plan_HubVN_Pickup_Time</f>
        <v>0.0625</v>
      </c>
      <c r="J509" s="24">
        <f>HubVN_Pickup_Time-HubVN_Receiving_Time</f>
        <v>0.05486111111</v>
      </c>
      <c r="K509" s="24">
        <f>Plan_HubVN_Pickup_Time-Plan_HubVN_Receiving_Time</f>
        <v>0.08333333334</v>
      </c>
      <c r="L509" s="44">
        <f>IF(OnHold_Time="",0,Enduser_Deliverytime-OnHold_Time)</f>
        <v>0</v>
      </c>
    </row>
    <row r="510" ht="15.75" customHeight="1">
      <c r="A510" s="9" t="s">
        <v>1548</v>
      </c>
      <c r="B510" s="9" t="s">
        <v>1549</v>
      </c>
      <c r="C510" s="9" t="s">
        <v>5230</v>
      </c>
      <c r="D510" s="43">
        <v>44653.506944444445</v>
      </c>
      <c r="E510" s="7">
        <v>44653.521527777775</v>
      </c>
      <c r="F510" s="7">
        <v>44653.59027777778</v>
      </c>
      <c r="G510" s="7">
        <v>44653.620833333334</v>
      </c>
      <c r="H510" s="12">
        <f>Enduser_Deliverytime-HubVN_Pickup_Time</f>
        <v>0.1430555556</v>
      </c>
      <c r="I510" s="12">
        <f>Enduser_Plan_Deliverytime-Plan_HubVN_Pickup_Time</f>
        <v>0.0625</v>
      </c>
      <c r="J510" s="12">
        <f>HubVN_Pickup_Time-HubVN_Receiving_Time</f>
        <v>0.09930555556</v>
      </c>
      <c r="K510" s="12">
        <f>Plan_HubVN_Pickup_Time-Plan_HubVN_Receiving_Time</f>
        <v>0.08333333334</v>
      </c>
      <c r="L510" s="44">
        <f>IF(OnHold_Time="",0,Enduser_Deliverytime-OnHold_Time)</f>
        <v>0</v>
      </c>
    </row>
    <row r="511" ht="15.75" customHeight="1">
      <c r="A511" s="21" t="s">
        <v>1551</v>
      </c>
      <c r="B511" s="21" t="s">
        <v>1552</v>
      </c>
      <c r="C511" s="21" t="s">
        <v>5230</v>
      </c>
      <c r="D511" s="43">
        <v>44653.50625</v>
      </c>
      <c r="E511" s="18">
        <v>44654.26875</v>
      </c>
      <c r="F511" s="18">
        <v>44653.589583333334</v>
      </c>
      <c r="G511" s="18">
        <v>44654.3625</v>
      </c>
      <c r="H511" s="24">
        <f>Enduser_Deliverytime-HubVN_Pickup_Time</f>
        <v>0.11875</v>
      </c>
      <c r="I511" s="24">
        <f>Enduser_Plan_Deliverytime-Plan_HubVN_Pickup_Time</f>
        <v>0.0625</v>
      </c>
      <c r="J511" s="24">
        <f>HubVN_Pickup_Time-HubVN_Receiving_Time</f>
        <v>0.09375</v>
      </c>
      <c r="K511" s="24">
        <f>Plan_HubVN_Pickup_Time-Plan_HubVN_Receiving_Time</f>
        <v>0.08333333334</v>
      </c>
      <c r="L511" s="44">
        <f>IF(OnHold_Time="",0,Enduser_Deliverytime-OnHold_Time)</f>
        <v>0</v>
      </c>
    </row>
    <row r="512" ht="15.75" customHeight="1">
      <c r="A512" s="9" t="s">
        <v>1554</v>
      </c>
      <c r="B512" s="9" t="s">
        <v>1555</v>
      </c>
      <c r="C512" s="9" t="s">
        <v>5230</v>
      </c>
      <c r="D512" s="43">
        <v>44651.50277777778</v>
      </c>
      <c r="E512" s="7">
        <v>44652.518055555556</v>
      </c>
      <c r="F512" s="7">
        <v>44651.58611111111</v>
      </c>
      <c r="G512" s="7">
        <v>44652.62708333333</v>
      </c>
      <c r="H512" s="12">
        <f>Enduser_Deliverytime-HubVN_Pickup_Time</f>
        <v>0.07916666667</v>
      </c>
      <c r="I512" s="12">
        <f>Enduser_Plan_Deliverytime-Plan_HubVN_Pickup_Time</f>
        <v>0.0625</v>
      </c>
      <c r="J512" s="12">
        <f>HubVN_Pickup_Time-HubVN_Receiving_Time</f>
        <v>0.1090277778</v>
      </c>
      <c r="K512" s="12">
        <f>Plan_HubVN_Pickup_Time-Plan_HubVN_Receiving_Time</f>
        <v>0.08333333333</v>
      </c>
      <c r="L512" s="44">
        <f>IF(OnHold_Time="",0,Enduser_Deliverytime-OnHold_Time)</f>
        <v>0</v>
      </c>
    </row>
    <row r="513" ht="15.75" hidden="1" customHeight="1">
      <c r="A513" s="21" t="s">
        <v>1557</v>
      </c>
      <c r="B513" s="21" t="s">
        <v>1558</v>
      </c>
      <c r="C513" s="15" t="s">
        <v>5232</v>
      </c>
      <c r="D513" s="43">
        <v>44652.288194444445</v>
      </c>
      <c r="E513" s="18">
        <v>44653.25555555556</v>
      </c>
      <c r="F513" s="18">
        <v>44652.37152777778</v>
      </c>
      <c r="G513" s="18">
        <v>44653.33888888889</v>
      </c>
      <c r="H513" s="24">
        <f>Enduser_Deliverytime-HubVN_Pickup_Time</f>
        <v>0.07916666667</v>
      </c>
      <c r="I513" s="24">
        <f>Enduser_Plan_Deliverytime-Plan_HubVN_Pickup_Time</f>
        <v>0.1666666667</v>
      </c>
      <c r="J513" s="24">
        <f>HubVN_Pickup_Time-HubVN_Receiving_Time</f>
        <v>0.08333333333</v>
      </c>
      <c r="K513" s="24">
        <f>Plan_HubVN_Pickup_Time-Plan_HubVN_Receiving_Time</f>
        <v>0.08333333334</v>
      </c>
      <c r="L513" s="44">
        <f>IF(OnHold_Time="",0,Enduser_Deliverytime-OnHold_Time)</f>
        <v>0</v>
      </c>
    </row>
    <row r="514" ht="15.75" customHeight="1">
      <c r="A514" s="9" t="s">
        <v>1560</v>
      </c>
      <c r="B514" s="9" t="s">
        <v>1561</v>
      </c>
      <c r="C514" s="9" t="s">
        <v>5230</v>
      </c>
      <c r="D514" s="43">
        <v>44652.532638888886</v>
      </c>
      <c r="E514" s="7">
        <v>44653.28125</v>
      </c>
      <c r="F514" s="7">
        <v>44652.61597222222</v>
      </c>
      <c r="G514" s="7">
        <v>44653.396527777775</v>
      </c>
      <c r="H514" s="12">
        <f>Enduser_Deliverytime-HubVN_Pickup_Time</f>
        <v>0.2076388889</v>
      </c>
      <c r="I514" s="12">
        <f>Enduser_Plan_Deliverytime-Plan_HubVN_Pickup_Time</f>
        <v>0.0625</v>
      </c>
      <c r="J514" s="12">
        <f>HubVN_Pickup_Time-HubVN_Receiving_Time</f>
        <v>0.1152777778</v>
      </c>
      <c r="K514" s="12">
        <f>Plan_HubVN_Pickup_Time-Plan_HubVN_Receiving_Time</f>
        <v>0.08333333334</v>
      </c>
      <c r="L514" s="44">
        <f>IF(OnHold_Time="",0,Enduser_Deliverytime-OnHold_Time)</f>
        <v>0</v>
      </c>
    </row>
    <row r="515" ht="15.75" hidden="1" customHeight="1">
      <c r="A515" s="21" t="s">
        <v>1563</v>
      </c>
      <c r="B515" s="21" t="s">
        <v>1564</v>
      </c>
      <c r="C515" s="21" t="s">
        <v>5232</v>
      </c>
      <c r="D515" s="43">
        <v>44652.28888888889</v>
      </c>
      <c r="E515" s="18">
        <v>44653.263194444444</v>
      </c>
      <c r="F515" s="18">
        <v>44652.37222222222</v>
      </c>
      <c r="G515" s="18">
        <v>44653.34166666667</v>
      </c>
      <c r="H515" s="24">
        <f>Enduser_Deliverytime-HubVN_Pickup_Time</f>
        <v>0.07916666666</v>
      </c>
      <c r="I515" s="24">
        <f>Enduser_Plan_Deliverytime-Plan_HubVN_Pickup_Time</f>
        <v>0.08333333334</v>
      </c>
      <c r="J515" s="24">
        <f>HubVN_Pickup_Time-HubVN_Receiving_Time</f>
        <v>0.07847222222</v>
      </c>
      <c r="K515" s="24">
        <f>Plan_HubVN_Pickup_Time-Plan_HubVN_Receiving_Time</f>
        <v>0.08333333333</v>
      </c>
      <c r="L515" s="44">
        <f>IF(OnHold_Time="",0,Enduser_Deliverytime-OnHold_Time)</f>
        <v>0</v>
      </c>
    </row>
    <row r="516" ht="15.75" customHeight="1">
      <c r="A516" s="9" t="s">
        <v>1566</v>
      </c>
      <c r="B516" s="9" t="s">
        <v>1567</v>
      </c>
      <c r="C516" s="9" t="s">
        <v>5230</v>
      </c>
      <c r="D516" s="43">
        <v>44653.50069444445</v>
      </c>
      <c r="E516" s="7">
        <v>44653.52847222222</v>
      </c>
      <c r="F516" s="7">
        <v>44653.584027777775</v>
      </c>
      <c r="G516" s="7">
        <v>44653.626388888886</v>
      </c>
      <c r="H516" s="12">
        <f>Enduser_Deliverytime-HubVN_Pickup_Time</f>
        <v>0.1673611111</v>
      </c>
      <c r="I516" s="12">
        <f>Enduser_Plan_Deliverytime-Plan_HubVN_Pickup_Time</f>
        <v>0.08333333334</v>
      </c>
      <c r="J516" s="12">
        <f>HubVN_Pickup_Time-HubVN_Receiving_Time</f>
        <v>0.09791666667</v>
      </c>
      <c r="K516" s="12">
        <f>Plan_HubVN_Pickup_Time-Plan_HubVN_Receiving_Time</f>
        <v>0.08333333333</v>
      </c>
      <c r="L516" s="44">
        <f>IF(OnHold_Time="",0,Enduser_Deliverytime-OnHold_Time)</f>
        <v>0</v>
      </c>
    </row>
    <row r="517" ht="15.75" hidden="1" customHeight="1">
      <c r="A517" s="21" t="s">
        <v>1569</v>
      </c>
      <c r="B517" s="21" t="s">
        <v>1570</v>
      </c>
      <c r="C517" s="21" t="s">
        <v>5231</v>
      </c>
      <c r="D517" s="43">
        <v>44655.256944444445</v>
      </c>
      <c r="E517" s="18">
        <v>44655.51458333333</v>
      </c>
      <c r="F517" s="18">
        <v>44655.34027777778</v>
      </c>
      <c r="G517" s="18">
        <v>44655.64236111111</v>
      </c>
      <c r="H517" s="24">
        <f>Enduser_Deliverytime-HubVN_Pickup_Time</f>
        <v>0.07847222222</v>
      </c>
      <c r="I517" s="24">
        <f>Enduser_Plan_Deliverytime-Plan_HubVN_Pickup_Time</f>
        <v>0.04166666666</v>
      </c>
      <c r="J517" s="24">
        <f>HubVN_Pickup_Time-HubVN_Receiving_Time</f>
        <v>0.1277777778</v>
      </c>
      <c r="K517" s="24">
        <f>Plan_HubVN_Pickup_Time-Plan_HubVN_Receiving_Time</f>
        <v>0.08333333334</v>
      </c>
      <c r="L517" s="44">
        <f>IF(OnHold_Time="",0,Enduser_Deliverytime-OnHold_Time)</f>
        <v>0</v>
      </c>
    </row>
    <row r="518" ht="15.75" customHeight="1">
      <c r="A518" s="9" t="s">
        <v>1572</v>
      </c>
      <c r="B518" s="9" t="s">
        <v>1573</v>
      </c>
      <c r="C518" s="9" t="s">
        <v>5230</v>
      </c>
      <c r="D518" s="43">
        <v>44654.53055555555</v>
      </c>
      <c r="E518" s="7">
        <v>44655.53055555555</v>
      </c>
      <c r="F518" s="7">
        <v>44654.61388888889</v>
      </c>
      <c r="G518" s="7">
        <v>44655.646527777775</v>
      </c>
      <c r="H518" s="12">
        <f>Enduser_Deliverytime-HubVN_Pickup_Time</f>
        <v>0.07986111112</v>
      </c>
      <c r="I518" s="12">
        <f>Enduser_Plan_Deliverytime-Plan_HubVN_Pickup_Time</f>
        <v>0.0625</v>
      </c>
      <c r="J518" s="12">
        <f>HubVN_Pickup_Time-HubVN_Receiving_Time</f>
        <v>0.1159722222</v>
      </c>
      <c r="K518" s="12">
        <f>Plan_HubVN_Pickup_Time-Plan_HubVN_Receiving_Time</f>
        <v>0.08333333334</v>
      </c>
      <c r="L518" s="44">
        <f>IF(OnHold_Time="",0,Enduser_Deliverytime-OnHold_Time)</f>
        <v>0</v>
      </c>
    </row>
    <row r="519" ht="15.75" hidden="1" customHeight="1">
      <c r="A519" s="21" t="s">
        <v>1575</v>
      </c>
      <c r="B519" s="21" t="s">
        <v>1576</v>
      </c>
      <c r="C519" s="21" t="s">
        <v>5231</v>
      </c>
      <c r="D519" s="43">
        <v>44654.52777777778</v>
      </c>
      <c r="E519" s="18">
        <v>44655.52361111111</v>
      </c>
      <c r="F519" s="18">
        <v>44654.61111111111</v>
      </c>
      <c r="G519" s="18">
        <v>44655.65138888889</v>
      </c>
      <c r="H519" s="24">
        <f>Enduser_Deliverytime-HubVN_Pickup_Time</f>
        <v>0.08194444444</v>
      </c>
      <c r="I519" s="24">
        <f>Enduser_Plan_Deliverytime-Plan_HubVN_Pickup_Time</f>
        <v>0.125</v>
      </c>
      <c r="J519" s="24">
        <f>HubVN_Pickup_Time-HubVN_Receiving_Time</f>
        <v>0.1277777778</v>
      </c>
      <c r="K519" s="24">
        <f>Plan_HubVN_Pickup_Time-Plan_HubVN_Receiving_Time</f>
        <v>0.08333333333</v>
      </c>
      <c r="L519" s="44">
        <f>IF(OnHold_Time="",0,Enduser_Deliverytime-OnHold_Time)</f>
        <v>0</v>
      </c>
    </row>
    <row r="520" ht="15.75" hidden="1" customHeight="1">
      <c r="A520" s="9" t="s">
        <v>1579</v>
      </c>
      <c r="B520" s="9" t="s">
        <v>387</v>
      </c>
      <c r="C520" s="9" t="s">
        <v>5231</v>
      </c>
      <c r="D520" s="43">
        <v>44652.25833333333</v>
      </c>
      <c r="E520" s="7">
        <v>44653.28194444445</v>
      </c>
      <c r="F520" s="7">
        <v>44652.34166666667</v>
      </c>
      <c r="G520" s="7">
        <v>44653.35</v>
      </c>
      <c r="H520" s="12">
        <f>Enduser_Deliverytime-HubVN_Pickup_Time</f>
        <v>0.07916666667</v>
      </c>
      <c r="I520" s="12">
        <f>Enduser_Plan_Deliverytime-Plan_HubVN_Pickup_Time</f>
        <v>0.04166666666</v>
      </c>
      <c r="J520" s="12">
        <f>HubVN_Pickup_Time-HubVN_Receiving_Time</f>
        <v>0.06805555555</v>
      </c>
      <c r="K520" s="12">
        <f>Plan_HubVN_Pickup_Time-Plan_HubVN_Receiving_Time</f>
        <v>0.08333333334</v>
      </c>
      <c r="L520" s="44">
        <f>IF(OnHold_Time="",0,Enduser_Deliverytime-OnHold_Time)</f>
        <v>0</v>
      </c>
    </row>
    <row r="521" ht="15.75" hidden="1" customHeight="1">
      <c r="A521" s="21" t="s">
        <v>1581</v>
      </c>
      <c r="B521" s="21" t="s">
        <v>1582</v>
      </c>
      <c r="C521" s="21" t="s">
        <v>5231</v>
      </c>
      <c r="D521" s="43">
        <v>44653.50555555556</v>
      </c>
      <c r="E521" s="18">
        <v>44654.28611111111</v>
      </c>
      <c r="F521" s="18">
        <v>44653.58888888889</v>
      </c>
      <c r="G521" s="18">
        <v>44654.38958333333</v>
      </c>
      <c r="H521" s="24">
        <f>Enduser_Deliverytime-HubVN_Pickup_Time</f>
        <v>0.1020833333</v>
      </c>
      <c r="I521" s="24">
        <f>Enduser_Plan_Deliverytime-Plan_HubVN_Pickup_Time</f>
        <v>0.04166666667</v>
      </c>
      <c r="J521" s="24">
        <f>HubVN_Pickup_Time-HubVN_Receiving_Time</f>
        <v>0.1034722222</v>
      </c>
      <c r="K521" s="24">
        <f>Plan_HubVN_Pickup_Time-Plan_HubVN_Receiving_Time</f>
        <v>0.08333333333</v>
      </c>
      <c r="L521" s="44">
        <f>IF(OnHold_Time="",0,Enduser_Deliverytime-OnHold_Time)</f>
        <v>0</v>
      </c>
    </row>
    <row r="522" ht="15.75" customHeight="1">
      <c r="A522" s="9" t="s">
        <v>1585</v>
      </c>
      <c r="B522" s="9" t="s">
        <v>1586</v>
      </c>
      <c r="C522" s="9" t="s">
        <v>5230</v>
      </c>
      <c r="D522" s="43">
        <v>44651.50277777778</v>
      </c>
      <c r="E522" s="7">
        <v>44652.28611111111</v>
      </c>
      <c r="F522" s="7">
        <v>44651.58611111111</v>
      </c>
      <c r="G522" s="7">
        <v>44652.36597222222</v>
      </c>
      <c r="H522" s="12">
        <f>Enduser_Deliverytime-HubVN_Pickup_Time</f>
        <v>0.1236111111</v>
      </c>
      <c r="I522" s="12">
        <f>Enduser_Plan_Deliverytime-Plan_HubVN_Pickup_Time</f>
        <v>0.08333333334</v>
      </c>
      <c r="J522" s="12">
        <f>HubVN_Pickup_Time-HubVN_Receiving_Time</f>
        <v>0.07986111111</v>
      </c>
      <c r="K522" s="12">
        <f>Plan_HubVN_Pickup_Time-Plan_HubVN_Receiving_Time</f>
        <v>0.08333333333</v>
      </c>
      <c r="L522" s="44">
        <f>IF(OnHold_Time="",0,Enduser_Deliverytime-OnHold_Time)</f>
        <v>0</v>
      </c>
    </row>
    <row r="523" ht="15.75" hidden="1" customHeight="1">
      <c r="A523" s="21" t="s">
        <v>1588</v>
      </c>
      <c r="B523" s="21" t="s">
        <v>1589</v>
      </c>
      <c r="C523" s="21" t="s">
        <v>5231</v>
      </c>
      <c r="D523" s="43">
        <v>44654.271527777775</v>
      </c>
      <c r="E523" s="18">
        <v>44655.26875</v>
      </c>
      <c r="F523" s="18">
        <v>44654.35486111111</v>
      </c>
      <c r="G523" s="18">
        <v>44655.37222222222</v>
      </c>
      <c r="H523" s="24">
        <f>Enduser_Deliverytime-HubVN_Pickup_Time</f>
        <v>0.1215277778</v>
      </c>
      <c r="I523" s="24">
        <f>Enduser_Plan_Deliverytime-Plan_HubVN_Pickup_Time</f>
        <v>0.04166666666</v>
      </c>
      <c r="J523" s="24">
        <f>HubVN_Pickup_Time-HubVN_Receiving_Time</f>
        <v>0.1034722222</v>
      </c>
      <c r="K523" s="24">
        <f>Plan_HubVN_Pickup_Time-Plan_HubVN_Receiving_Time</f>
        <v>0.08333333334</v>
      </c>
      <c r="L523" s="44">
        <f>IF(OnHold_Time="",0,Enduser_Deliverytime-OnHold_Time)</f>
        <v>0</v>
      </c>
    </row>
    <row r="524" ht="15.75" hidden="1" customHeight="1">
      <c r="A524" s="9" t="s">
        <v>1591</v>
      </c>
      <c r="B524" s="9" t="s">
        <v>1592</v>
      </c>
      <c r="C524" s="9" t="s">
        <v>5231</v>
      </c>
      <c r="D524" s="43">
        <v>44651.51388888889</v>
      </c>
      <c r="E524" s="7">
        <v>44652.282638888886</v>
      </c>
      <c r="F524" s="7">
        <v>44651.59722222222</v>
      </c>
      <c r="G524" s="7">
        <v>44652.35902777778</v>
      </c>
      <c r="H524" s="12">
        <f>Enduser_Deliverytime-HubVN_Pickup_Time</f>
        <v>0.1229166667</v>
      </c>
      <c r="I524" s="12">
        <f>Enduser_Plan_Deliverytime-Plan_HubVN_Pickup_Time</f>
        <v>0.04166666667</v>
      </c>
      <c r="J524" s="12">
        <f>HubVN_Pickup_Time-HubVN_Receiving_Time</f>
        <v>0.07638888889</v>
      </c>
      <c r="K524" s="12">
        <f>Plan_HubVN_Pickup_Time-Plan_HubVN_Receiving_Time</f>
        <v>0.08333333333</v>
      </c>
      <c r="L524" s="44">
        <f>IF(OnHold_Time="",0,Enduser_Deliverytime-OnHold_Time)</f>
        <v>0</v>
      </c>
    </row>
    <row r="525" ht="15.75" hidden="1" customHeight="1">
      <c r="A525" s="21" t="s">
        <v>1594</v>
      </c>
      <c r="B525" s="21" t="s">
        <v>1595</v>
      </c>
      <c r="C525" s="21" t="s">
        <v>5231</v>
      </c>
      <c r="D525" s="43">
        <v>44654.518055555556</v>
      </c>
      <c r="E525" s="18">
        <v>44655.28611111111</v>
      </c>
      <c r="F525" s="18">
        <v>44654.60138888889</v>
      </c>
      <c r="G525" s="18">
        <v>44655.39513888889</v>
      </c>
      <c r="H525" s="24">
        <f>Enduser_Deliverytime-HubVN_Pickup_Time</f>
        <v>0.09791666667</v>
      </c>
      <c r="I525" s="24">
        <f>Enduser_Plan_Deliverytime-Plan_HubVN_Pickup_Time</f>
        <v>0.04166666666</v>
      </c>
      <c r="J525" s="24">
        <f>HubVN_Pickup_Time-HubVN_Receiving_Time</f>
        <v>0.1090277778</v>
      </c>
      <c r="K525" s="24">
        <f>Plan_HubVN_Pickup_Time-Plan_HubVN_Receiving_Time</f>
        <v>0.08333333334</v>
      </c>
      <c r="L525" s="44">
        <f>IF(OnHold_Time="",0,Enduser_Deliverytime-OnHold_Time)</f>
        <v>0</v>
      </c>
    </row>
    <row r="526" ht="15.75" hidden="1" customHeight="1">
      <c r="A526" s="9" t="s">
        <v>1597</v>
      </c>
      <c r="B526" s="9" t="s">
        <v>1598</v>
      </c>
      <c r="C526" s="9" t="s">
        <v>5232</v>
      </c>
      <c r="D526" s="43">
        <v>44654.513194444444</v>
      </c>
      <c r="E526" s="7">
        <v>44659.25347222222</v>
      </c>
      <c r="F526" s="7">
        <v>44654.59652777778</v>
      </c>
      <c r="G526" s="7">
        <v>44659.35</v>
      </c>
      <c r="H526" s="12">
        <f>Enduser_Deliverytime-HubVN_Pickup_Time</f>
        <v>0.08263888889</v>
      </c>
      <c r="I526" s="12">
        <f>Enduser_Plan_Deliverytime-Plan_HubVN_Pickup_Time</f>
        <v>0.08333333333</v>
      </c>
      <c r="J526" s="12">
        <f>HubVN_Pickup_Time-HubVN_Receiving_Time</f>
        <v>0.09652777778</v>
      </c>
      <c r="K526" s="12">
        <f>Plan_HubVN_Pickup_Time-Plan_HubVN_Receiving_Time</f>
        <v>0.08333333334</v>
      </c>
      <c r="L526" s="44">
        <f>IF(OnHold_Time="",0,Enduser_Deliverytime-OnHold_Time)</f>
        <v>0</v>
      </c>
    </row>
    <row r="527" ht="15.75" customHeight="1">
      <c r="A527" s="21" t="s">
        <v>1599</v>
      </c>
      <c r="B527" s="21" t="s">
        <v>1600</v>
      </c>
      <c r="C527" s="21" t="s">
        <v>5230</v>
      </c>
      <c r="D527" s="43">
        <v>44653.501388888886</v>
      </c>
      <c r="E527" s="18">
        <v>44654.53680555556</v>
      </c>
      <c r="F527" s="18">
        <v>44653.58472222222</v>
      </c>
      <c r="G527" s="18">
        <v>44654.66527777778</v>
      </c>
      <c r="H527" s="24">
        <f>Enduser_Deliverytime-HubVN_Pickup_Time</f>
        <v>0.07708333333</v>
      </c>
      <c r="I527" s="24">
        <f>Enduser_Plan_Deliverytime-Plan_HubVN_Pickup_Time</f>
        <v>0.1666666667</v>
      </c>
      <c r="J527" s="24">
        <f>HubVN_Pickup_Time-HubVN_Receiving_Time</f>
        <v>0.1284722222</v>
      </c>
      <c r="K527" s="24">
        <f>Plan_HubVN_Pickup_Time-Plan_HubVN_Receiving_Time</f>
        <v>0.08333333334</v>
      </c>
      <c r="L527" s="44">
        <f>IF(OnHold_Time="",0,Enduser_Deliverytime-OnHold_Time)</f>
        <v>0</v>
      </c>
    </row>
    <row r="528" ht="15.75" hidden="1" customHeight="1">
      <c r="A528" s="9" t="s">
        <v>1602</v>
      </c>
      <c r="B528" s="9" t="s">
        <v>1603</v>
      </c>
      <c r="C528" s="9" t="s">
        <v>5231</v>
      </c>
      <c r="D528" s="43">
        <v>44654.28055555555</v>
      </c>
      <c r="E528" s="7">
        <v>44655.28888888889</v>
      </c>
      <c r="F528" s="7">
        <v>44654.36388888889</v>
      </c>
      <c r="G528" s="7">
        <v>44655.396527777775</v>
      </c>
      <c r="H528" s="12">
        <f>Enduser_Deliverytime-HubVN_Pickup_Time</f>
        <v>0.03541666667</v>
      </c>
      <c r="I528" s="12">
        <f>Enduser_Plan_Deliverytime-Plan_HubVN_Pickup_Time</f>
        <v>0.04166666666</v>
      </c>
      <c r="J528" s="12">
        <f>HubVN_Pickup_Time-HubVN_Receiving_Time</f>
        <v>0.1076388889</v>
      </c>
      <c r="K528" s="12">
        <f>Plan_HubVN_Pickup_Time-Plan_HubVN_Receiving_Time</f>
        <v>0.08333333334</v>
      </c>
      <c r="L528" s="44">
        <f>IF(OnHold_Time="",0,Enduser_Deliverytime-OnHold_Time)</f>
        <v>0</v>
      </c>
    </row>
    <row r="529" ht="15.75" customHeight="1">
      <c r="A529" s="21" t="s">
        <v>1605</v>
      </c>
      <c r="B529" s="21" t="s">
        <v>1606</v>
      </c>
      <c r="C529" s="21" t="s">
        <v>5230</v>
      </c>
      <c r="D529" s="43">
        <v>44653.51666666667</v>
      </c>
      <c r="E529" s="18">
        <v>44654.28958333333</v>
      </c>
      <c r="F529" s="18">
        <v>44653.6</v>
      </c>
      <c r="G529" s="18">
        <v>44654.396527777775</v>
      </c>
      <c r="H529" s="24">
        <f>Enduser_Deliverytime-HubVN_Pickup_Time</f>
        <v>0.09791666667</v>
      </c>
      <c r="I529" s="24">
        <f>Enduser_Plan_Deliverytime-Plan_HubVN_Pickup_Time</f>
        <v>0.0625</v>
      </c>
      <c r="J529" s="24">
        <f>HubVN_Pickup_Time-HubVN_Receiving_Time</f>
        <v>0.1069444444</v>
      </c>
      <c r="K529" s="24">
        <f>Plan_HubVN_Pickup_Time-Plan_HubVN_Receiving_Time</f>
        <v>0.08333333333</v>
      </c>
      <c r="L529" s="44">
        <f>IF(OnHold_Time="",0,Enduser_Deliverytime-OnHold_Time)</f>
        <v>0</v>
      </c>
    </row>
    <row r="530" ht="15.75" customHeight="1">
      <c r="A530" s="9" t="s">
        <v>1608</v>
      </c>
      <c r="B530" s="9" t="s">
        <v>1609</v>
      </c>
      <c r="C530" s="9" t="s">
        <v>5230</v>
      </c>
      <c r="D530" s="43">
        <v>44653.5125</v>
      </c>
      <c r="E530" s="7">
        <v>44654.501388888886</v>
      </c>
      <c r="F530" s="7">
        <v>44653.59583333333</v>
      </c>
      <c r="G530" s="7">
        <v>44654.60833333333</v>
      </c>
      <c r="H530" s="12">
        <f>Enduser_Deliverytime-HubVN_Pickup_Time</f>
        <v>0.2493055556</v>
      </c>
      <c r="I530" s="12">
        <f>Enduser_Plan_Deliverytime-Plan_HubVN_Pickup_Time</f>
        <v>0.0625</v>
      </c>
      <c r="J530" s="12">
        <f>HubVN_Pickup_Time-HubVN_Receiving_Time</f>
        <v>0.1069444444</v>
      </c>
      <c r="K530" s="12">
        <f>Plan_HubVN_Pickup_Time-Plan_HubVN_Receiving_Time</f>
        <v>0.08333333334</v>
      </c>
      <c r="L530" s="44">
        <f>IF(OnHold_Time="",0,Enduser_Deliverytime-OnHold_Time)</f>
        <v>0</v>
      </c>
    </row>
    <row r="531" ht="15.75" hidden="1" customHeight="1">
      <c r="A531" s="21" t="s">
        <v>1611</v>
      </c>
      <c r="B531" s="21" t="s">
        <v>1612</v>
      </c>
      <c r="C531" s="21" t="s">
        <v>5231</v>
      </c>
      <c r="D531" s="43">
        <v>44652.51736111111</v>
      </c>
      <c r="E531" s="18">
        <v>44653.25208333333</v>
      </c>
      <c r="F531" s="18">
        <v>44652.600694444445</v>
      </c>
      <c r="G531" s="18">
        <v>44653.345138888886</v>
      </c>
      <c r="H531" s="24">
        <f>Enduser_Deliverytime-HubVN_Pickup_Time</f>
        <v>0.1229166667</v>
      </c>
      <c r="I531" s="24">
        <f>Enduser_Plan_Deliverytime-Plan_HubVN_Pickup_Time</f>
        <v>0.04166666666</v>
      </c>
      <c r="J531" s="24">
        <f>HubVN_Pickup_Time-HubVN_Receiving_Time</f>
        <v>0.09305555555</v>
      </c>
      <c r="K531" s="24">
        <f>Plan_HubVN_Pickup_Time-Plan_HubVN_Receiving_Time</f>
        <v>0.08333333334</v>
      </c>
      <c r="L531" s="44">
        <f>IF(OnHold_Time="",0,Enduser_Deliverytime-OnHold_Time)</f>
        <v>0</v>
      </c>
    </row>
    <row r="532" ht="15.75" hidden="1" customHeight="1">
      <c r="A532" s="9" t="s">
        <v>1614</v>
      </c>
      <c r="B532" s="9" t="s">
        <v>1615</v>
      </c>
      <c r="C532" s="9" t="s">
        <v>5231</v>
      </c>
      <c r="D532" s="43">
        <v>44652.5375</v>
      </c>
      <c r="E532" s="7">
        <v>44652.53680555556</v>
      </c>
      <c r="F532" s="7">
        <v>44652.620833333334</v>
      </c>
      <c r="G532" s="7">
        <v>44652.64513888889</v>
      </c>
      <c r="H532" s="12">
        <f>Enduser_Deliverytime-HubVN_Pickup_Time</f>
        <v>0.07708333333</v>
      </c>
      <c r="I532" s="12">
        <f>Enduser_Plan_Deliverytime-Plan_HubVN_Pickup_Time</f>
        <v>0.04166666666</v>
      </c>
      <c r="J532" s="12">
        <f>HubVN_Pickup_Time-HubVN_Receiving_Time</f>
        <v>0.1083333333</v>
      </c>
      <c r="K532" s="12">
        <f>Plan_HubVN_Pickup_Time-Plan_HubVN_Receiving_Time</f>
        <v>0.08333333334</v>
      </c>
      <c r="L532" s="44">
        <f>IF(OnHold_Time="",0,Enduser_Deliverytime-OnHold_Time)</f>
        <v>0</v>
      </c>
    </row>
    <row r="533" ht="15.75" hidden="1" customHeight="1">
      <c r="A533" s="21" t="s">
        <v>1617</v>
      </c>
      <c r="B533" s="21" t="s">
        <v>1618</v>
      </c>
      <c r="C533" s="21" t="s">
        <v>5232</v>
      </c>
      <c r="D533" s="43">
        <v>44654.26180555556</v>
      </c>
      <c r="E533" s="18">
        <v>44659.28055555555</v>
      </c>
      <c r="F533" s="18">
        <v>44654.345138888886</v>
      </c>
      <c r="G533" s="18">
        <v>44659.388194444444</v>
      </c>
      <c r="H533" s="24">
        <f>Enduser_Deliverytime-HubVN_Pickup_Time</f>
        <v>0.3527777778</v>
      </c>
      <c r="I533" s="24">
        <f>Enduser_Plan_Deliverytime-Plan_HubVN_Pickup_Time</f>
        <v>0.08333333334</v>
      </c>
      <c r="J533" s="24">
        <f>HubVN_Pickup_Time-HubVN_Receiving_Time</f>
        <v>0.1076388889</v>
      </c>
      <c r="K533" s="24">
        <f>Plan_HubVN_Pickup_Time-Plan_HubVN_Receiving_Time</f>
        <v>0.08333333333</v>
      </c>
      <c r="L533" s="44">
        <f>IF(OnHold_Time="",0,Enduser_Deliverytime-OnHold_Time)</f>
        <v>0</v>
      </c>
    </row>
    <row r="534" ht="15.75" hidden="1" customHeight="1">
      <c r="A534" s="9" t="s">
        <v>1620</v>
      </c>
      <c r="B534" s="9" t="s">
        <v>1621</v>
      </c>
      <c r="C534" s="9" t="s">
        <v>5232</v>
      </c>
      <c r="D534" s="43">
        <v>44653.25069444445</v>
      </c>
      <c r="E534" s="7">
        <v>44654.290972222225</v>
      </c>
      <c r="F534" s="7">
        <v>44653.334027777775</v>
      </c>
      <c r="G534" s="7">
        <v>44654.39444444444</v>
      </c>
      <c r="H534" s="12">
        <f>Enduser_Deliverytime-HubVN_Pickup_Time</f>
        <v>0.03680555556</v>
      </c>
      <c r="I534" s="12">
        <f>Enduser_Plan_Deliverytime-Plan_HubVN_Pickup_Time</f>
        <v>0.1666666667</v>
      </c>
      <c r="J534" s="12">
        <f>HubVN_Pickup_Time-HubVN_Receiving_Time</f>
        <v>0.1034722222</v>
      </c>
      <c r="K534" s="12">
        <f>Plan_HubVN_Pickup_Time-Plan_HubVN_Receiving_Time</f>
        <v>0.08333333333</v>
      </c>
      <c r="L534" s="44">
        <f>IF(OnHold_Time="",0,Enduser_Deliverytime-OnHold_Time)</f>
        <v>0</v>
      </c>
    </row>
    <row r="535" ht="15.75" hidden="1" customHeight="1">
      <c r="A535" s="21" t="s">
        <v>1623</v>
      </c>
      <c r="B535" s="21" t="s">
        <v>1624</v>
      </c>
      <c r="C535" s="21" t="s">
        <v>5231</v>
      </c>
      <c r="D535" s="43">
        <v>44651.27777777778</v>
      </c>
      <c r="E535" s="18">
        <v>44652.25902777778</v>
      </c>
      <c r="F535" s="18">
        <v>44651.36111111111</v>
      </c>
      <c r="G535" s="18">
        <v>44652.37013888889</v>
      </c>
      <c r="H535" s="24">
        <f>Enduser_Deliverytime-HubVN_Pickup_Time</f>
        <v>0.1618055556</v>
      </c>
      <c r="I535" s="24">
        <f>Enduser_Plan_Deliverytime-Plan_HubVN_Pickup_Time</f>
        <v>0.04166666667</v>
      </c>
      <c r="J535" s="24">
        <f>HubVN_Pickup_Time-HubVN_Receiving_Time</f>
        <v>0.1111111111</v>
      </c>
      <c r="K535" s="24">
        <f>Plan_HubVN_Pickup_Time-Plan_HubVN_Receiving_Time</f>
        <v>0.08333333333</v>
      </c>
      <c r="L535" s="44">
        <f>IF(OnHold_Time="",0,Enduser_Deliverytime-OnHold_Time)</f>
        <v>0</v>
      </c>
    </row>
    <row r="536" ht="15.75" customHeight="1">
      <c r="A536" s="9" t="s">
        <v>1626</v>
      </c>
      <c r="B536" s="9" t="s">
        <v>1627</v>
      </c>
      <c r="C536" s="9" t="s">
        <v>5230</v>
      </c>
      <c r="D536" s="43">
        <v>44652.288194444445</v>
      </c>
      <c r="E536" s="7">
        <v>44653.2875</v>
      </c>
      <c r="F536" s="7">
        <v>44652.37152777778</v>
      </c>
      <c r="G536" s="7">
        <v>44653.37847222222</v>
      </c>
      <c r="H536" s="12">
        <f>Enduser_Deliverytime-HubVN_Pickup_Time</f>
        <v>0.1027777778</v>
      </c>
      <c r="I536" s="12">
        <f>Enduser_Plan_Deliverytime-Plan_HubVN_Pickup_Time</f>
        <v>0.0625</v>
      </c>
      <c r="J536" s="12">
        <f>HubVN_Pickup_Time-HubVN_Receiving_Time</f>
        <v>0.09097222222</v>
      </c>
      <c r="K536" s="12">
        <f>Plan_HubVN_Pickup_Time-Plan_HubVN_Receiving_Time</f>
        <v>0.08333333334</v>
      </c>
      <c r="L536" s="44">
        <f>IF(OnHold_Time="",0,Enduser_Deliverytime-OnHold_Time)</f>
        <v>0</v>
      </c>
    </row>
    <row r="537" ht="15.75" hidden="1" customHeight="1">
      <c r="A537" s="21" t="s">
        <v>1629</v>
      </c>
      <c r="B537" s="21" t="s">
        <v>1255</v>
      </c>
      <c r="C537" s="21" t="s">
        <v>5231</v>
      </c>
      <c r="D537" s="43">
        <v>44653.50555555556</v>
      </c>
      <c r="E537" s="18">
        <v>44654.53958333333</v>
      </c>
      <c r="F537" s="18">
        <v>44653.58888888889</v>
      </c>
      <c r="G537" s="18">
        <v>44654.63958333333</v>
      </c>
      <c r="H537" s="24">
        <f>Enduser_Deliverytime-HubVN_Pickup_Time</f>
        <v>0.1680555556</v>
      </c>
      <c r="I537" s="24">
        <f>Enduser_Plan_Deliverytime-Plan_HubVN_Pickup_Time</f>
        <v>0.04166666667</v>
      </c>
      <c r="J537" s="24">
        <f>HubVN_Pickup_Time-HubVN_Receiving_Time</f>
        <v>0.1</v>
      </c>
      <c r="K537" s="24">
        <f>Plan_HubVN_Pickup_Time-Plan_HubVN_Receiving_Time</f>
        <v>0.08333333333</v>
      </c>
      <c r="L537" s="44">
        <f>IF(OnHold_Time="",0,Enduser_Deliverytime-OnHold_Time)</f>
        <v>0</v>
      </c>
    </row>
    <row r="538" ht="15.75" customHeight="1">
      <c r="A538" s="9" t="s">
        <v>1631</v>
      </c>
      <c r="B538" s="9" t="s">
        <v>1632</v>
      </c>
      <c r="C538" s="9" t="s">
        <v>5230</v>
      </c>
      <c r="D538" s="43">
        <v>44655.26527777778</v>
      </c>
      <c r="E538" s="7">
        <v>44655.51597222222</v>
      </c>
      <c r="F538" s="7">
        <v>44655.34861111111</v>
      </c>
      <c r="G538" s="7">
        <v>44655.61944444444</v>
      </c>
      <c r="H538" s="12">
        <f>Enduser_Deliverytime-HubVN_Pickup_Time</f>
        <v>0.1236111111</v>
      </c>
      <c r="I538" s="12">
        <f>Enduser_Plan_Deliverytime-Plan_HubVN_Pickup_Time</f>
        <v>0.04166666666</v>
      </c>
      <c r="J538" s="12">
        <f>HubVN_Pickup_Time-HubVN_Receiving_Time</f>
        <v>0.1034722222</v>
      </c>
      <c r="K538" s="12">
        <f>Plan_HubVN_Pickup_Time-Plan_HubVN_Receiving_Time</f>
        <v>0.08333333334</v>
      </c>
      <c r="L538" s="44">
        <f>IF(OnHold_Time="",0,Enduser_Deliverytime-OnHold_Time)</f>
        <v>0</v>
      </c>
    </row>
    <row r="539" ht="15.75" customHeight="1">
      <c r="A539" s="21" t="s">
        <v>1634</v>
      </c>
      <c r="B539" s="21" t="s">
        <v>1635</v>
      </c>
      <c r="C539" s="21" t="s">
        <v>5230</v>
      </c>
      <c r="D539" s="43">
        <v>44652.51527777778</v>
      </c>
      <c r="E539" s="18">
        <v>44652.53333333333</v>
      </c>
      <c r="F539" s="18">
        <v>44652.59861111111</v>
      </c>
      <c r="G539" s="18">
        <v>44652.580555555556</v>
      </c>
      <c r="H539" s="24">
        <f>Enduser_Deliverytime-HubVN_Pickup_Time</f>
        <v>0.09027777777</v>
      </c>
      <c r="I539" s="24">
        <f>Enduser_Plan_Deliverytime-Plan_HubVN_Pickup_Time</f>
        <v>0.1666666667</v>
      </c>
      <c r="J539" s="24">
        <f>HubVN_Pickup_Time-HubVN_Receiving_Time</f>
        <v>0.04722222222</v>
      </c>
      <c r="K539" s="24">
        <f>Plan_HubVN_Pickup_Time-Plan_HubVN_Receiving_Time</f>
        <v>0.08333333334</v>
      </c>
      <c r="L539" s="44">
        <f>IF(OnHold_Time="",0,Enduser_Deliverytime-OnHold_Time)</f>
        <v>0</v>
      </c>
    </row>
    <row r="540" ht="15.75" hidden="1" customHeight="1">
      <c r="A540" s="9" t="s">
        <v>1637</v>
      </c>
      <c r="B540" s="9" t="s">
        <v>1638</v>
      </c>
      <c r="C540" s="9" t="s">
        <v>5231</v>
      </c>
      <c r="D540" s="43">
        <v>44652.53611111111</v>
      </c>
      <c r="E540" s="7">
        <v>44652.50486111111</v>
      </c>
      <c r="F540" s="7">
        <v>44652.61944444444</v>
      </c>
      <c r="G540" s="7">
        <v>44652.60972222222</v>
      </c>
      <c r="H540" s="12">
        <f>Enduser_Deliverytime-HubVN_Pickup_Time</f>
        <v>0.2451388889</v>
      </c>
      <c r="I540" s="12">
        <f>Enduser_Plan_Deliverytime-Plan_HubVN_Pickup_Time</f>
        <v>0.04166666667</v>
      </c>
      <c r="J540" s="12">
        <f>HubVN_Pickup_Time-HubVN_Receiving_Time</f>
        <v>0.1048611111</v>
      </c>
      <c r="K540" s="12">
        <f>Plan_HubVN_Pickup_Time-Plan_HubVN_Receiving_Time</f>
        <v>0.08333333333</v>
      </c>
      <c r="L540" s="44">
        <f>IF(OnHold_Time="",0,Enduser_Deliverytime-OnHold_Time)</f>
        <v>0</v>
      </c>
    </row>
    <row r="541" ht="15.75" hidden="1" customHeight="1">
      <c r="A541" s="21" t="s">
        <v>1640</v>
      </c>
      <c r="B541" s="21" t="s">
        <v>1641</v>
      </c>
      <c r="C541" s="21" t="s">
        <v>5232</v>
      </c>
      <c r="D541" s="43">
        <v>44653.52569444444</v>
      </c>
      <c r="E541" s="18">
        <v>44654.25</v>
      </c>
      <c r="F541" s="18">
        <v>44653.60902777778</v>
      </c>
      <c r="G541" s="18">
        <v>44654.339583333334</v>
      </c>
      <c r="H541" s="24">
        <f>Enduser_Deliverytime-HubVN_Pickup_Time</f>
        <v>0.1194444444</v>
      </c>
      <c r="I541" s="24">
        <f>Enduser_Plan_Deliverytime-Plan_HubVN_Pickup_Time</f>
        <v>0.08333333334</v>
      </c>
      <c r="J541" s="24">
        <f>HubVN_Pickup_Time-HubVN_Receiving_Time</f>
        <v>0.08958333333</v>
      </c>
      <c r="K541" s="24">
        <f>Plan_HubVN_Pickup_Time-Plan_HubVN_Receiving_Time</f>
        <v>0.08333333334</v>
      </c>
      <c r="L541" s="44">
        <f>IF(OnHold_Time="",0,Enduser_Deliverytime-OnHold_Time)</f>
        <v>0</v>
      </c>
    </row>
    <row r="542" ht="15.75" hidden="1" customHeight="1">
      <c r="A542" s="9" t="s">
        <v>1643</v>
      </c>
      <c r="B542" s="9" t="s">
        <v>1644</v>
      </c>
      <c r="C542" s="9" t="s">
        <v>5231</v>
      </c>
      <c r="D542" s="43">
        <v>44652.509722222225</v>
      </c>
      <c r="E542" s="7">
        <v>44653.2875</v>
      </c>
      <c r="F542" s="7">
        <v>44652.59305555555</v>
      </c>
      <c r="G542" s="7">
        <v>44653.38402777778</v>
      </c>
      <c r="H542" s="12">
        <f>Enduser_Deliverytime-HubVN_Pickup_Time</f>
        <v>0.2048611111</v>
      </c>
      <c r="I542" s="12">
        <f>Enduser_Plan_Deliverytime-Plan_HubVN_Pickup_Time</f>
        <v>0.04166666667</v>
      </c>
      <c r="J542" s="12">
        <f>HubVN_Pickup_Time-HubVN_Receiving_Time</f>
        <v>0.09652777778</v>
      </c>
      <c r="K542" s="12">
        <f>Plan_HubVN_Pickup_Time-Plan_HubVN_Receiving_Time</f>
        <v>0.08333333333</v>
      </c>
      <c r="L542" s="44">
        <f>IF(OnHold_Time="",0,Enduser_Deliverytime-OnHold_Time)</f>
        <v>0</v>
      </c>
    </row>
    <row r="543" ht="15.75" customHeight="1">
      <c r="A543" s="21" t="s">
        <v>1646</v>
      </c>
      <c r="B543" s="21" t="s">
        <v>1647</v>
      </c>
      <c r="C543" s="21" t="s">
        <v>5230</v>
      </c>
      <c r="D543" s="43">
        <v>44655.254166666666</v>
      </c>
      <c r="E543" s="18">
        <v>44655.50347222222</v>
      </c>
      <c r="F543" s="18">
        <v>44655.3375</v>
      </c>
      <c r="G543" s="18">
        <v>44655.626388888886</v>
      </c>
      <c r="H543" s="24">
        <f>Enduser_Deliverytime-HubVN_Pickup_Time</f>
        <v>0.07777777778</v>
      </c>
      <c r="I543" s="24">
        <f>Enduser_Plan_Deliverytime-Plan_HubVN_Pickup_Time</f>
        <v>0.0625</v>
      </c>
      <c r="J543" s="24">
        <f>HubVN_Pickup_Time-HubVN_Receiving_Time</f>
        <v>0.1229166667</v>
      </c>
      <c r="K543" s="24">
        <f>Plan_HubVN_Pickup_Time-Plan_HubVN_Receiving_Time</f>
        <v>0.08333333334</v>
      </c>
      <c r="L543" s="44">
        <f>IF(OnHold_Time="",0,Enduser_Deliverytime-OnHold_Time)</f>
        <v>0</v>
      </c>
    </row>
    <row r="544" ht="15.75" customHeight="1">
      <c r="A544" s="9" t="s">
        <v>1649</v>
      </c>
      <c r="B544" s="9" t="s">
        <v>565</v>
      </c>
      <c r="C544" s="9" t="s">
        <v>5230</v>
      </c>
      <c r="D544" s="43">
        <v>44654.260416666664</v>
      </c>
      <c r="E544" s="7">
        <v>44659.282638888886</v>
      </c>
      <c r="F544" s="7">
        <v>44654.34375</v>
      </c>
      <c r="G544" s="7">
        <v>44659.39027777778</v>
      </c>
      <c r="H544" s="12">
        <f>Enduser_Deliverytime-HubVN_Pickup_Time</f>
        <v>0.1020833333</v>
      </c>
      <c r="I544" s="12">
        <f>Enduser_Plan_Deliverytime-Plan_HubVN_Pickup_Time</f>
        <v>0.08333333334</v>
      </c>
      <c r="J544" s="12">
        <f>HubVN_Pickup_Time-HubVN_Receiving_Time</f>
        <v>0.1076388889</v>
      </c>
      <c r="K544" s="12">
        <f>Plan_HubVN_Pickup_Time-Plan_HubVN_Receiving_Time</f>
        <v>0.08333333334</v>
      </c>
      <c r="L544" s="44">
        <f>IF(OnHold_Time="",0,Enduser_Deliverytime-OnHold_Time)</f>
        <v>0</v>
      </c>
    </row>
    <row r="545" ht="15.75" hidden="1" customHeight="1">
      <c r="A545" s="21" t="s">
        <v>1651</v>
      </c>
      <c r="B545" s="21" t="s">
        <v>1652</v>
      </c>
      <c r="C545" s="21" t="s">
        <v>5231</v>
      </c>
      <c r="D545" s="43">
        <v>44653.52638888889</v>
      </c>
      <c r="E545" s="18">
        <v>44653.5125</v>
      </c>
      <c r="F545" s="18">
        <v>44653.60972222222</v>
      </c>
      <c r="G545" s="18">
        <v>44653.61597222222</v>
      </c>
      <c r="H545" s="24">
        <f>Enduser_Deliverytime-HubVN_Pickup_Time</f>
        <v>0.2465277778</v>
      </c>
      <c r="I545" s="24">
        <f>Enduser_Plan_Deliverytime-Plan_HubVN_Pickup_Time</f>
        <v>0.04166666666</v>
      </c>
      <c r="J545" s="24">
        <f>HubVN_Pickup_Time-HubVN_Receiving_Time</f>
        <v>0.1034722222</v>
      </c>
      <c r="K545" s="24">
        <f>Plan_HubVN_Pickup_Time-Plan_HubVN_Receiving_Time</f>
        <v>0.08333333334</v>
      </c>
      <c r="L545" s="44">
        <f>IF(OnHold_Time="",0,Enduser_Deliverytime-OnHold_Time)</f>
        <v>0</v>
      </c>
    </row>
    <row r="546" ht="15.75" customHeight="1">
      <c r="A546" s="9" t="s">
        <v>1654</v>
      </c>
      <c r="B546" s="9" t="s">
        <v>1655</v>
      </c>
      <c r="C546" s="9" t="s">
        <v>5230</v>
      </c>
      <c r="D546" s="43">
        <v>44651.524305555555</v>
      </c>
      <c r="E546" s="7">
        <v>44652.53680555556</v>
      </c>
      <c r="F546" s="7">
        <v>44651.60763888889</v>
      </c>
      <c r="G546" s="7">
        <v>44652.63055555556</v>
      </c>
      <c r="H546" s="12">
        <f>Enduser_Deliverytime-HubVN_Pickup_Time</f>
        <v>0.08055555555</v>
      </c>
      <c r="I546" s="12">
        <f>Enduser_Plan_Deliverytime-Plan_HubVN_Pickup_Time</f>
        <v>0.0625</v>
      </c>
      <c r="J546" s="12">
        <f>HubVN_Pickup_Time-HubVN_Receiving_Time</f>
        <v>0.09375</v>
      </c>
      <c r="K546" s="12">
        <f>Plan_HubVN_Pickup_Time-Plan_HubVN_Receiving_Time</f>
        <v>0.08333333334</v>
      </c>
      <c r="L546" s="44">
        <f>IF(OnHold_Time="",0,Enduser_Deliverytime-OnHold_Time)</f>
        <v>0</v>
      </c>
    </row>
    <row r="547" ht="15.75" hidden="1" customHeight="1">
      <c r="A547" s="21" t="s">
        <v>1657</v>
      </c>
      <c r="B547" s="21" t="s">
        <v>1658</v>
      </c>
      <c r="C547" s="21" t="s">
        <v>5231</v>
      </c>
      <c r="D547" s="43">
        <v>44655.25763888889</v>
      </c>
      <c r="E547" s="18">
        <v>44655.54027777778</v>
      </c>
      <c r="F547" s="18">
        <v>44655.34097222222</v>
      </c>
      <c r="G547" s="18">
        <v>44655.646527777775</v>
      </c>
      <c r="H547" s="24">
        <f>Enduser_Deliverytime-HubVN_Pickup_Time</f>
        <v>0.1729166667</v>
      </c>
      <c r="I547" s="24">
        <f>Enduser_Plan_Deliverytime-Plan_HubVN_Pickup_Time</f>
        <v>0.04166666667</v>
      </c>
      <c r="J547" s="24">
        <f>HubVN_Pickup_Time-HubVN_Receiving_Time</f>
        <v>0.10625</v>
      </c>
      <c r="K547" s="24">
        <f>Plan_HubVN_Pickup_Time-Plan_HubVN_Receiving_Time</f>
        <v>0.08333333333</v>
      </c>
      <c r="L547" s="44">
        <f>IF(OnHold_Time="",0,Enduser_Deliverytime-OnHold_Time)</f>
        <v>0</v>
      </c>
    </row>
    <row r="548" ht="15.75" customHeight="1">
      <c r="A548" s="9" t="s">
        <v>1660</v>
      </c>
      <c r="B548" s="9" t="s">
        <v>1661</v>
      </c>
      <c r="C548" s="9" t="s">
        <v>5230</v>
      </c>
      <c r="D548" s="43">
        <v>44651.271527777775</v>
      </c>
      <c r="E548" s="7">
        <v>44652.26388888889</v>
      </c>
      <c r="F548" s="7">
        <v>44651.35486111111</v>
      </c>
      <c r="G548" s="7">
        <v>44652.32986111111</v>
      </c>
      <c r="H548" s="12">
        <f>Enduser_Deliverytime-HubVN_Pickup_Time</f>
        <v>0.1638888889</v>
      </c>
      <c r="I548" s="12">
        <f>Enduser_Plan_Deliverytime-Plan_HubVN_Pickup_Time</f>
        <v>0.0625</v>
      </c>
      <c r="J548" s="12">
        <f>HubVN_Pickup_Time-HubVN_Receiving_Time</f>
        <v>0.06597222222</v>
      </c>
      <c r="K548" s="12">
        <f>Plan_HubVN_Pickup_Time-Plan_HubVN_Receiving_Time</f>
        <v>0.08333333334</v>
      </c>
      <c r="L548" s="44">
        <f>IF(OnHold_Time="",0,Enduser_Deliverytime-OnHold_Time)</f>
        <v>0</v>
      </c>
    </row>
    <row r="549" ht="15.75" customHeight="1">
      <c r="A549" s="21" t="s">
        <v>1663</v>
      </c>
      <c r="B549" s="21" t="s">
        <v>1664</v>
      </c>
      <c r="C549" s="21" t="s">
        <v>5230</v>
      </c>
      <c r="D549" s="43">
        <v>44652.290972222225</v>
      </c>
      <c r="E549" s="18">
        <v>44653.25555555556</v>
      </c>
      <c r="F549" s="18">
        <v>44652.37430555555</v>
      </c>
      <c r="G549" s="18">
        <v>44653.34375</v>
      </c>
      <c r="H549" s="24">
        <f>Enduser_Deliverytime-HubVN_Pickup_Time</f>
        <v>0.1208333333</v>
      </c>
      <c r="I549" s="24">
        <f>Enduser_Plan_Deliverytime-Plan_HubVN_Pickup_Time</f>
        <v>0.0625</v>
      </c>
      <c r="J549" s="24">
        <f>HubVN_Pickup_Time-HubVN_Receiving_Time</f>
        <v>0.08819444444</v>
      </c>
      <c r="K549" s="24">
        <f>Plan_HubVN_Pickup_Time-Plan_HubVN_Receiving_Time</f>
        <v>0.08333333333</v>
      </c>
      <c r="L549" s="44">
        <f>IF(OnHold_Time="",0,Enduser_Deliverytime-OnHold_Time)</f>
        <v>0</v>
      </c>
    </row>
    <row r="550" ht="15.75" hidden="1" customHeight="1">
      <c r="A550" s="9" t="s">
        <v>1666</v>
      </c>
      <c r="B550" s="9" t="s">
        <v>1667</v>
      </c>
      <c r="C550" s="9" t="s">
        <v>5231</v>
      </c>
      <c r="D550" s="43">
        <v>44654.535416666666</v>
      </c>
      <c r="E550" s="7">
        <v>44655.52777777778</v>
      </c>
      <c r="F550" s="7">
        <v>44654.61875</v>
      </c>
      <c r="G550" s="7">
        <v>44655.65347222222</v>
      </c>
      <c r="H550" s="12">
        <f>Enduser_Deliverytime-HubVN_Pickup_Time</f>
        <v>0.07708333334</v>
      </c>
      <c r="I550" s="12">
        <f>Enduser_Plan_Deliverytime-Plan_HubVN_Pickup_Time</f>
        <v>0.04166666666</v>
      </c>
      <c r="J550" s="12">
        <f>HubVN_Pickup_Time-HubVN_Receiving_Time</f>
        <v>0.1256944444</v>
      </c>
      <c r="K550" s="12">
        <f>Plan_HubVN_Pickup_Time-Plan_HubVN_Receiving_Time</f>
        <v>0.08333333334</v>
      </c>
      <c r="L550" s="44">
        <f>IF(OnHold_Time="",0,Enduser_Deliverytime-OnHold_Time)</f>
        <v>0</v>
      </c>
    </row>
    <row r="551" ht="15.75" hidden="1" customHeight="1">
      <c r="A551" s="21" t="s">
        <v>1669</v>
      </c>
      <c r="B551" s="21" t="s">
        <v>1670</v>
      </c>
      <c r="C551" s="15" t="s">
        <v>5232</v>
      </c>
      <c r="D551" s="43">
        <v>44652.251388888886</v>
      </c>
      <c r="E551" s="18">
        <v>44652.501388888886</v>
      </c>
      <c r="F551" s="18">
        <v>44652.33472222222</v>
      </c>
      <c r="G551" s="18">
        <v>44652.61736111111</v>
      </c>
      <c r="H551" s="24">
        <f>Enduser_Deliverytime-HubVN_Pickup_Time</f>
        <v>0.2458333333</v>
      </c>
      <c r="I551" s="24">
        <f>Enduser_Plan_Deliverytime-Plan_HubVN_Pickup_Time</f>
        <v>0.08333333334</v>
      </c>
      <c r="J551" s="24">
        <f>HubVN_Pickup_Time-HubVN_Receiving_Time</f>
        <v>0.1159722222</v>
      </c>
      <c r="K551" s="24">
        <f>Plan_HubVN_Pickup_Time-Plan_HubVN_Receiving_Time</f>
        <v>0.08333333334</v>
      </c>
      <c r="L551" s="44">
        <f>IF(OnHold_Time="",0,Enduser_Deliverytime-OnHold_Time)</f>
        <v>0</v>
      </c>
    </row>
    <row r="552" ht="15.75" hidden="1" customHeight="1">
      <c r="A552" s="9" t="s">
        <v>1672</v>
      </c>
      <c r="B552" s="9" t="s">
        <v>1673</v>
      </c>
      <c r="C552" s="9" t="s">
        <v>5231</v>
      </c>
      <c r="D552" s="43">
        <v>44653.288194444445</v>
      </c>
      <c r="E552" s="7">
        <v>44653.52361111111</v>
      </c>
      <c r="F552" s="7">
        <v>44653.37152777778</v>
      </c>
      <c r="G552" s="7">
        <v>44653.625</v>
      </c>
      <c r="H552" s="12">
        <f>Enduser_Deliverytime-HubVN_Pickup_Time</f>
        <v>0.07777777778</v>
      </c>
      <c r="I552" s="12">
        <f>Enduser_Plan_Deliverytime-Plan_HubVN_Pickup_Time</f>
        <v>0.04166666666</v>
      </c>
      <c r="J552" s="12">
        <f>HubVN_Pickup_Time-HubVN_Receiving_Time</f>
        <v>0.1013888889</v>
      </c>
      <c r="K552" s="12">
        <f>Plan_HubVN_Pickup_Time-Plan_HubVN_Receiving_Time</f>
        <v>0.08333333334</v>
      </c>
      <c r="L552" s="44">
        <f>IF(OnHold_Time="",0,Enduser_Deliverytime-OnHold_Time)</f>
        <v>0</v>
      </c>
    </row>
    <row r="553" ht="15.75" customHeight="1">
      <c r="A553" s="21" t="s">
        <v>1675</v>
      </c>
      <c r="B553" s="21" t="s">
        <v>1676</v>
      </c>
      <c r="C553" s="21" t="s">
        <v>5230</v>
      </c>
      <c r="D553" s="43">
        <v>44652.27291666667</v>
      </c>
      <c r="E553" s="18">
        <v>44652.5375</v>
      </c>
      <c r="F553" s="18">
        <v>44652.35625</v>
      </c>
      <c r="G553" s="18">
        <v>44652.5625</v>
      </c>
      <c r="H553" s="24">
        <f>Enduser_Deliverytime-HubVN_Pickup_Time</f>
        <v>0.1611111111</v>
      </c>
      <c r="I553" s="24">
        <f>Enduser_Plan_Deliverytime-Plan_HubVN_Pickup_Time</f>
        <v>0.0625</v>
      </c>
      <c r="J553" s="24">
        <f>HubVN_Pickup_Time-HubVN_Receiving_Time</f>
        <v>0.025</v>
      </c>
      <c r="K553" s="24">
        <f>Plan_HubVN_Pickup_Time-Plan_HubVN_Receiving_Time</f>
        <v>0.08333333333</v>
      </c>
      <c r="L553" s="44">
        <f>IF(OnHold_Time="",0,Enduser_Deliverytime-OnHold_Time)</f>
        <v>0</v>
      </c>
    </row>
    <row r="554" ht="15.75" hidden="1" customHeight="1">
      <c r="A554" s="9" t="s">
        <v>1678</v>
      </c>
      <c r="B554" s="9" t="s">
        <v>1679</v>
      </c>
      <c r="C554" s="9" t="s">
        <v>5231</v>
      </c>
      <c r="D554" s="43">
        <v>44651.53680555556</v>
      </c>
      <c r="E554" s="7">
        <v>44652.25555555556</v>
      </c>
      <c r="F554" s="7">
        <v>44651.62013888889</v>
      </c>
      <c r="G554" s="7">
        <v>44652.3625</v>
      </c>
      <c r="H554" s="12">
        <f>Enduser_Deliverytime-HubVN_Pickup_Time</f>
        <v>0.1659722222</v>
      </c>
      <c r="I554" s="12">
        <f>Enduser_Plan_Deliverytime-Plan_HubVN_Pickup_Time</f>
        <v>0.04166666667</v>
      </c>
      <c r="J554" s="12">
        <f>HubVN_Pickup_Time-HubVN_Receiving_Time</f>
        <v>0.1069444444</v>
      </c>
      <c r="K554" s="12">
        <f>Plan_HubVN_Pickup_Time-Plan_HubVN_Receiving_Time</f>
        <v>0.08333333333</v>
      </c>
      <c r="L554" s="44">
        <f>IF(OnHold_Time="",0,Enduser_Deliverytime-OnHold_Time)</f>
        <v>0</v>
      </c>
    </row>
    <row r="555" ht="15.75" hidden="1" customHeight="1">
      <c r="A555" s="21" t="s">
        <v>1681</v>
      </c>
      <c r="B555" s="21" t="s">
        <v>1682</v>
      </c>
      <c r="C555" s="15" t="s">
        <v>5232</v>
      </c>
      <c r="D555" s="43">
        <v>44652.27847222222</v>
      </c>
      <c r="E555" s="18">
        <v>44653.256944444445</v>
      </c>
      <c r="F555" s="18">
        <v>44652.361805555556</v>
      </c>
      <c r="G555" s="18">
        <v>44653.34027777778</v>
      </c>
      <c r="H555" s="24">
        <f>Enduser_Deliverytime-HubVN_Pickup_Time</f>
        <v>0.1243055556</v>
      </c>
      <c r="I555" s="24">
        <f>Enduser_Plan_Deliverytime-Plan_HubVN_Pickup_Time</f>
        <v>0.1666666667</v>
      </c>
      <c r="J555" s="24">
        <f>HubVN_Pickup_Time-HubVN_Receiving_Time</f>
        <v>0.08333333334</v>
      </c>
      <c r="K555" s="24">
        <f>Plan_HubVN_Pickup_Time-Plan_HubVN_Receiving_Time</f>
        <v>0.08333333334</v>
      </c>
      <c r="L555" s="44">
        <f>IF(OnHold_Time="",0,Enduser_Deliverytime-OnHold_Time)</f>
        <v>0</v>
      </c>
    </row>
    <row r="556" ht="15.75" customHeight="1">
      <c r="A556" s="9" t="s">
        <v>1684</v>
      </c>
      <c r="B556" s="9" t="s">
        <v>1685</v>
      </c>
      <c r="C556" s="9" t="s">
        <v>5230</v>
      </c>
      <c r="D556" s="43">
        <v>44652.28194444445</v>
      </c>
      <c r="E556" s="7">
        <v>44652.50555555556</v>
      </c>
      <c r="F556" s="7">
        <v>44652.365277777775</v>
      </c>
      <c r="G556" s="7">
        <v>44652.55</v>
      </c>
      <c r="H556" s="12">
        <f>Enduser_Deliverytime-HubVN_Pickup_Time</f>
        <v>0.08958333333</v>
      </c>
      <c r="I556" s="12">
        <f>Enduser_Plan_Deliverytime-Plan_HubVN_Pickup_Time</f>
        <v>0.0625</v>
      </c>
      <c r="J556" s="12">
        <f>HubVN_Pickup_Time-HubVN_Receiving_Time</f>
        <v>0.04444444444</v>
      </c>
      <c r="K556" s="12">
        <f>Plan_HubVN_Pickup_Time-Plan_HubVN_Receiving_Time</f>
        <v>0.08333333333</v>
      </c>
      <c r="L556" s="44">
        <f>IF(OnHold_Time="",0,Enduser_Deliverytime-OnHold_Time)</f>
        <v>0</v>
      </c>
    </row>
    <row r="557" ht="15.75" hidden="1" customHeight="1">
      <c r="A557" s="21" t="s">
        <v>1687</v>
      </c>
      <c r="B557" s="21" t="s">
        <v>1688</v>
      </c>
      <c r="C557" s="21" t="s">
        <v>5231</v>
      </c>
      <c r="D557" s="43">
        <v>44652.26597222222</v>
      </c>
      <c r="E557" s="18">
        <v>44653.282638888886</v>
      </c>
      <c r="F557" s="18">
        <v>44652.34930555556</v>
      </c>
      <c r="G557" s="18">
        <v>44653.37708333333</v>
      </c>
      <c r="H557" s="24">
        <f>Enduser_Deliverytime-HubVN_Pickup_Time</f>
        <v>0.20625</v>
      </c>
      <c r="I557" s="24">
        <f>Enduser_Plan_Deliverytime-Plan_HubVN_Pickup_Time</f>
        <v>0.04166666666</v>
      </c>
      <c r="J557" s="24">
        <f>HubVN_Pickup_Time-HubVN_Receiving_Time</f>
        <v>0.09444444445</v>
      </c>
      <c r="K557" s="24">
        <f>Plan_HubVN_Pickup_Time-Plan_HubVN_Receiving_Time</f>
        <v>0.08333333334</v>
      </c>
      <c r="L557" s="44">
        <f>IF(OnHold_Time="",0,Enduser_Deliverytime-OnHold_Time)</f>
        <v>0</v>
      </c>
    </row>
    <row r="558" ht="15.75" customHeight="1">
      <c r="A558" s="9" t="s">
        <v>1690</v>
      </c>
      <c r="B558" s="9" t="s">
        <v>1691</v>
      </c>
      <c r="C558" s="9" t="s">
        <v>5230</v>
      </c>
      <c r="D558" s="43">
        <v>44653.529861111114</v>
      </c>
      <c r="E558" s="7">
        <v>44654.50347222222</v>
      </c>
      <c r="F558" s="7">
        <v>44653.61319444444</v>
      </c>
      <c r="G558" s="7">
        <v>44654.61111111111</v>
      </c>
      <c r="H558" s="12">
        <f>Enduser_Deliverytime-HubVN_Pickup_Time</f>
        <v>0.2472222222</v>
      </c>
      <c r="I558" s="12">
        <f>Enduser_Plan_Deliverytime-Plan_HubVN_Pickup_Time</f>
        <v>0.08333333334</v>
      </c>
      <c r="J558" s="12">
        <f>HubVN_Pickup_Time-HubVN_Receiving_Time</f>
        <v>0.1076388889</v>
      </c>
      <c r="K558" s="12">
        <f>Plan_HubVN_Pickup_Time-Plan_HubVN_Receiving_Time</f>
        <v>0.08333333333</v>
      </c>
      <c r="L558" s="44">
        <f>IF(OnHold_Time="",0,Enduser_Deliverytime-OnHold_Time)</f>
        <v>0</v>
      </c>
    </row>
    <row r="559" ht="15.75" hidden="1" customHeight="1">
      <c r="A559" s="21" t="s">
        <v>1693</v>
      </c>
      <c r="B559" s="21" t="s">
        <v>59</v>
      </c>
      <c r="C559" s="21" t="s">
        <v>5231</v>
      </c>
      <c r="D559" s="43">
        <v>44651.27777777778</v>
      </c>
      <c r="E559" s="18">
        <v>44657.279861111114</v>
      </c>
      <c r="F559" s="18">
        <v>44651.36111111111</v>
      </c>
      <c r="G559" s="18">
        <v>44657.37430555555</v>
      </c>
      <c r="H559" s="24">
        <f>Enduser_Deliverytime-HubVN_Pickup_Time</f>
        <v>0.1652777778</v>
      </c>
      <c r="I559" s="24">
        <f>Enduser_Plan_Deliverytime-Plan_HubVN_Pickup_Time</f>
        <v>0.04166666667</v>
      </c>
      <c r="J559" s="24">
        <f>HubVN_Pickup_Time-HubVN_Receiving_Time</f>
        <v>0.09444444444</v>
      </c>
      <c r="K559" s="24">
        <f>Plan_HubVN_Pickup_Time-Plan_HubVN_Receiving_Time</f>
        <v>0.08333333333</v>
      </c>
      <c r="L559" s="44">
        <f>IF(OnHold_Time="",0,Enduser_Deliverytime-OnHold_Time)</f>
        <v>0</v>
      </c>
    </row>
    <row r="560" ht="15.75" customHeight="1">
      <c r="A560" s="9" t="s">
        <v>1695</v>
      </c>
      <c r="B560" s="9" t="s">
        <v>1696</v>
      </c>
      <c r="C560" s="9" t="s">
        <v>5230</v>
      </c>
      <c r="D560" s="43">
        <v>44653.509722222225</v>
      </c>
      <c r="E560" s="7">
        <v>44654.52569444444</v>
      </c>
      <c r="F560" s="7">
        <v>44653.59305555555</v>
      </c>
      <c r="G560" s="7">
        <v>44654.65625</v>
      </c>
      <c r="H560" s="12">
        <f>Enduser_Deliverytime-HubVN_Pickup_Time</f>
        <v>0.07777777778</v>
      </c>
      <c r="I560" s="12">
        <f>Enduser_Plan_Deliverytime-Plan_HubVN_Pickup_Time</f>
        <v>0.0625</v>
      </c>
      <c r="J560" s="12">
        <f>HubVN_Pickup_Time-HubVN_Receiving_Time</f>
        <v>0.1305555556</v>
      </c>
      <c r="K560" s="12">
        <f>Plan_HubVN_Pickup_Time-Plan_HubVN_Receiving_Time</f>
        <v>0.08333333333</v>
      </c>
      <c r="L560" s="44">
        <f>IF(OnHold_Time="",0,Enduser_Deliverytime-OnHold_Time)</f>
        <v>0</v>
      </c>
    </row>
    <row r="561" ht="15.75" hidden="1" customHeight="1">
      <c r="A561" s="21" t="s">
        <v>1698</v>
      </c>
      <c r="B561" s="21" t="s">
        <v>1699</v>
      </c>
      <c r="C561" s="21" t="s">
        <v>5231</v>
      </c>
      <c r="D561" s="43">
        <v>44651.527083333334</v>
      </c>
      <c r="E561" s="18">
        <v>44652.538194444445</v>
      </c>
      <c r="F561" s="18">
        <v>44651.61041666667</v>
      </c>
      <c r="G561" s="18">
        <v>44652.64513888889</v>
      </c>
      <c r="H561" s="24">
        <f>Enduser_Deliverytime-HubVN_Pickup_Time</f>
        <v>0.07847222222</v>
      </c>
      <c r="I561" s="24">
        <f>Enduser_Plan_Deliverytime-Plan_HubVN_Pickup_Time</f>
        <v>0.04166666666</v>
      </c>
      <c r="J561" s="24">
        <f>HubVN_Pickup_Time-HubVN_Receiving_Time</f>
        <v>0.1069444444</v>
      </c>
      <c r="K561" s="24">
        <f>Plan_HubVN_Pickup_Time-Plan_HubVN_Receiving_Time</f>
        <v>0.08333333334</v>
      </c>
      <c r="L561" s="44">
        <f>IF(OnHold_Time="",0,Enduser_Deliverytime-OnHold_Time)</f>
        <v>0</v>
      </c>
    </row>
    <row r="562" ht="15.75" hidden="1" customHeight="1">
      <c r="A562" s="9" t="s">
        <v>1701</v>
      </c>
      <c r="B562" s="9" t="s">
        <v>1702</v>
      </c>
      <c r="C562" s="9" t="s">
        <v>5231</v>
      </c>
      <c r="D562" s="43">
        <v>44654.282638888886</v>
      </c>
      <c r="E562" s="7">
        <v>44655.268055555556</v>
      </c>
      <c r="F562" s="7">
        <v>44654.36597222222</v>
      </c>
      <c r="G562" s="7">
        <v>44655.37222222222</v>
      </c>
      <c r="H562" s="12">
        <f>Enduser_Deliverytime-HubVN_Pickup_Time</f>
        <v>0.08263888889</v>
      </c>
      <c r="I562" s="12">
        <f>Enduser_Plan_Deliverytime-Plan_HubVN_Pickup_Time</f>
        <v>0.04166666666</v>
      </c>
      <c r="J562" s="12">
        <f>HubVN_Pickup_Time-HubVN_Receiving_Time</f>
        <v>0.1041666667</v>
      </c>
      <c r="K562" s="12">
        <f>Plan_HubVN_Pickup_Time-Plan_HubVN_Receiving_Time</f>
        <v>0.08333333334</v>
      </c>
      <c r="L562" s="44">
        <f>IF(OnHold_Time="",0,Enduser_Deliverytime-OnHold_Time)</f>
        <v>0</v>
      </c>
    </row>
    <row r="563" ht="15.75" hidden="1" customHeight="1">
      <c r="A563" s="21" t="s">
        <v>1704</v>
      </c>
      <c r="B563" s="21" t="s">
        <v>1311</v>
      </c>
      <c r="C563" s="21" t="s">
        <v>5232</v>
      </c>
      <c r="D563" s="43">
        <v>44652.27013888889</v>
      </c>
      <c r="E563" s="18">
        <v>44653.26875</v>
      </c>
      <c r="F563" s="18">
        <v>44652.353472222225</v>
      </c>
      <c r="G563" s="18">
        <v>44653.35208333333</v>
      </c>
      <c r="H563" s="24">
        <f>Enduser_Deliverytime-HubVN_Pickup_Time</f>
        <v>0.1243055556</v>
      </c>
      <c r="I563" s="24">
        <f>Enduser_Plan_Deliverytime-Plan_HubVN_Pickup_Time</f>
        <v>0.08333333333</v>
      </c>
      <c r="J563" s="24">
        <f>HubVN_Pickup_Time-HubVN_Receiving_Time</f>
        <v>0.08333333333</v>
      </c>
      <c r="K563" s="24">
        <f>Plan_HubVN_Pickup_Time-Plan_HubVN_Receiving_Time</f>
        <v>0.08333333334</v>
      </c>
      <c r="L563" s="44">
        <f>IF(OnHold_Time="",0,Enduser_Deliverytime-OnHold_Time)</f>
        <v>0</v>
      </c>
    </row>
    <row r="564" ht="15.75" hidden="1" customHeight="1">
      <c r="A564" s="9" t="s">
        <v>1706</v>
      </c>
      <c r="B564" s="9" t="s">
        <v>1707</v>
      </c>
      <c r="C564" s="9" t="s">
        <v>5231</v>
      </c>
      <c r="D564" s="43">
        <v>44652.290972222225</v>
      </c>
      <c r="E564" s="7">
        <v>44653.26944444444</v>
      </c>
      <c r="F564" s="7">
        <v>44652.37430555555</v>
      </c>
      <c r="G564" s="7">
        <v>44653.36666666667</v>
      </c>
      <c r="H564" s="12">
        <f>Enduser_Deliverytime-HubVN_Pickup_Time</f>
        <v>0.1611111111</v>
      </c>
      <c r="I564" s="12">
        <f>Enduser_Plan_Deliverytime-Plan_HubVN_Pickup_Time</f>
        <v>0.04166666667</v>
      </c>
      <c r="J564" s="12">
        <f>HubVN_Pickup_Time-HubVN_Receiving_Time</f>
        <v>0.09722222223</v>
      </c>
      <c r="K564" s="12">
        <f>Plan_HubVN_Pickup_Time-Plan_HubVN_Receiving_Time</f>
        <v>0.08333333333</v>
      </c>
      <c r="L564" s="44">
        <f>IF(OnHold_Time="",0,Enduser_Deliverytime-OnHold_Time)</f>
        <v>0</v>
      </c>
    </row>
    <row r="565" ht="15.75" hidden="1" customHeight="1">
      <c r="A565" s="21" t="s">
        <v>1709</v>
      </c>
      <c r="B565" s="21" t="s">
        <v>1710</v>
      </c>
      <c r="C565" s="21" t="s">
        <v>5231</v>
      </c>
      <c r="D565" s="43">
        <v>44654.52847222222</v>
      </c>
      <c r="E565" s="18">
        <v>44655.51875</v>
      </c>
      <c r="F565" s="18">
        <v>44654.611805555556</v>
      </c>
      <c r="G565" s="18">
        <v>44655.64097222222</v>
      </c>
      <c r="H565" s="24">
        <f>Enduser_Deliverytime-HubVN_Pickup_Time</f>
        <v>0.07777777778</v>
      </c>
      <c r="I565" s="24">
        <f>Enduser_Plan_Deliverytime-Plan_HubVN_Pickup_Time</f>
        <v>0.08333333334</v>
      </c>
      <c r="J565" s="24">
        <f>HubVN_Pickup_Time-HubVN_Receiving_Time</f>
        <v>0.1222222222</v>
      </c>
      <c r="K565" s="24">
        <f>Plan_HubVN_Pickup_Time-Plan_HubVN_Receiving_Time</f>
        <v>0.08333333334</v>
      </c>
      <c r="L565" s="44">
        <f>IF(OnHold_Time="",0,Enduser_Deliverytime-OnHold_Time)</f>
        <v>0</v>
      </c>
    </row>
    <row r="566" ht="15.75" customHeight="1">
      <c r="A566" s="9" t="s">
        <v>1712</v>
      </c>
      <c r="B566" s="9" t="s">
        <v>965</v>
      </c>
      <c r="C566" s="9" t="s">
        <v>5230</v>
      </c>
      <c r="D566" s="43">
        <v>44653.25902777778</v>
      </c>
      <c r="E566" s="7">
        <v>44657.29027777778</v>
      </c>
      <c r="F566" s="7">
        <v>44653.342361111114</v>
      </c>
      <c r="G566" s="7">
        <v>44657.478472222225</v>
      </c>
      <c r="H566" s="12">
        <f>Enduser_Deliverytime-HubVN_Pickup_Time</f>
        <v>0.1840277778</v>
      </c>
      <c r="I566" s="12">
        <f>Enduser_Plan_Deliverytime-Plan_HubVN_Pickup_Time</f>
        <v>0.0625</v>
      </c>
      <c r="J566" s="12">
        <f>HubVN_Pickup_Time-HubVN_Receiving_Time</f>
        <v>0.1881944444</v>
      </c>
      <c r="K566" s="12">
        <f>Plan_HubVN_Pickup_Time-Plan_HubVN_Receiving_Time</f>
        <v>0.08333333334</v>
      </c>
      <c r="L566" s="44">
        <f>IF(OnHold_Time="",0,Enduser_Deliverytime-OnHold_Time)</f>
        <v>0</v>
      </c>
    </row>
    <row r="567" ht="15.75" customHeight="1">
      <c r="A567" s="21" t="s">
        <v>1714</v>
      </c>
      <c r="B567" s="21" t="s">
        <v>1715</v>
      </c>
      <c r="C567" s="21" t="s">
        <v>5230</v>
      </c>
      <c r="D567" s="43">
        <v>44651.52222222222</v>
      </c>
      <c r="E567" s="18">
        <v>44652.51666666667</v>
      </c>
      <c r="F567" s="18">
        <v>44651.60555555556</v>
      </c>
      <c r="G567" s="18">
        <v>44652.62222222222</v>
      </c>
      <c r="H567" s="24">
        <f>Enduser_Deliverytime-HubVN_Pickup_Time</f>
        <v>0.2486111111</v>
      </c>
      <c r="I567" s="24">
        <f>Enduser_Plan_Deliverytime-Plan_HubVN_Pickup_Time</f>
        <v>0.0625</v>
      </c>
      <c r="J567" s="24">
        <f>HubVN_Pickup_Time-HubVN_Receiving_Time</f>
        <v>0.1055555556</v>
      </c>
      <c r="K567" s="24">
        <f>Plan_HubVN_Pickup_Time-Plan_HubVN_Receiving_Time</f>
        <v>0.08333333334</v>
      </c>
      <c r="L567" s="44">
        <f>IF(OnHold_Time="",0,Enduser_Deliverytime-OnHold_Time)</f>
        <v>0</v>
      </c>
    </row>
    <row r="568" ht="15.75" customHeight="1">
      <c r="A568" s="9" t="s">
        <v>1717</v>
      </c>
      <c r="B568" s="9" t="s">
        <v>1718</v>
      </c>
      <c r="C568" s="9" t="s">
        <v>5230</v>
      </c>
      <c r="D568" s="43">
        <v>44652.26875</v>
      </c>
      <c r="E568" s="7">
        <v>44652.52638888889</v>
      </c>
      <c r="F568" s="7">
        <v>44652.35208333333</v>
      </c>
      <c r="G568" s="7">
        <v>44652.572916666664</v>
      </c>
      <c r="H568" s="12">
        <f>Enduser_Deliverytime-HubVN_Pickup_Time</f>
        <v>0.09236111111</v>
      </c>
      <c r="I568" s="12">
        <f>Enduser_Plan_Deliverytime-Plan_HubVN_Pickup_Time</f>
        <v>0.0625</v>
      </c>
      <c r="J568" s="12">
        <f>HubVN_Pickup_Time-HubVN_Receiving_Time</f>
        <v>0.04652777778</v>
      </c>
      <c r="K568" s="12">
        <f>Plan_HubVN_Pickup_Time-Plan_HubVN_Receiving_Time</f>
        <v>0.08333333333</v>
      </c>
      <c r="L568" s="44">
        <f>IF(OnHold_Time="",0,Enduser_Deliverytime-OnHold_Time)</f>
        <v>0</v>
      </c>
    </row>
    <row r="569" ht="15.75" customHeight="1">
      <c r="A569" s="21" t="s">
        <v>1720</v>
      </c>
      <c r="B569" s="21" t="s">
        <v>1721</v>
      </c>
      <c r="C569" s="21" t="s">
        <v>5230</v>
      </c>
      <c r="D569" s="43">
        <v>44655.26527777778</v>
      </c>
      <c r="E569" s="18">
        <v>44655.51458333333</v>
      </c>
      <c r="F569" s="18">
        <v>44655.34861111111</v>
      </c>
      <c r="G569" s="18">
        <v>44655.620833333334</v>
      </c>
      <c r="H569" s="24">
        <f>Enduser_Deliverytime-HubVN_Pickup_Time</f>
        <v>0.1222222222</v>
      </c>
      <c r="I569" s="24">
        <f>Enduser_Plan_Deliverytime-Plan_HubVN_Pickup_Time</f>
        <v>0.0625</v>
      </c>
      <c r="J569" s="24">
        <f>HubVN_Pickup_Time-HubVN_Receiving_Time</f>
        <v>0.10625</v>
      </c>
      <c r="K569" s="24">
        <f>Plan_HubVN_Pickup_Time-Plan_HubVN_Receiving_Time</f>
        <v>0.08333333334</v>
      </c>
      <c r="L569" s="44">
        <f>IF(OnHold_Time="",0,Enduser_Deliverytime-OnHold_Time)</f>
        <v>0</v>
      </c>
    </row>
    <row r="570" ht="15.75" customHeight="1">
      <c r="A570" s="9" t="s">
        <v>1723</v>
      </c>
      <c r="B570" s="9" t="s">
        <v>1724</v>
      </c>
      <c r="C570" s="9" t="s">
        <v>5230</v>
      </c>
      <c r="D570" s="43">
        <v>44653.535416666666</v>
      </c>
      <c r="E570" s="7">
        <v>44654.53611111111</v>
      </c>
      <c r="F570" s="7">
        <v>44653.61875</v>
      </c>
      <c r="G570" s="7">
        <v>44654.66388888889</v>
      </c>
      <c r="H570" s="12">
        <f>Enduser_Deliverytime-HubVN_Pickup_Time</f>
        <v>0.08125</v>
      </c>
      <c r="I570" s="12">
        <f>Enduser_Plan_Deliverytime-Plan_HubVN_Pickup_Time</f>
        <v>0.04166666666</v>
      </c>
      <c r="J570" s="12">
        <f>HubVN_Pickup_Time-HubVN_Receiving_Time</f>
        <v>0.1277777778</v>
      </c>
      <c r="K570" s="12">
        <f>Plan_HubVN_Pickup_Time-Plan_HubVN_Receiving_Time</f>
        <v>0.08333333334</v>
      </c>
      <c r="L570" s="44">
        <f>IF(OnHold_Time="",0,Enduser_Deliverytime-OnHold_Time)</f>
        <v>0</v>
      </c>
    </row>
    <row r="571" ht="15.75" hidden="1" customHeight="1">
      <c r="A571" s="21" t="s">
        <v>1726</v>
      </c>
      <c r="B571" s="21" t="s">
        <v>952</v>
      </c>
      <c r="C571" s="21" t="s">
        <v>5232</v>
      </c>
      <c r="D571" s="43">
        <v>44653.513194444444</v>
      </c>
      <c r="E571" s="18">
        <v>44654.260416666664</v>
      </c>
      <c r="F571" s="18">
        <v>44653.59652777778</v>
      </c>
      <c r="G571" s="18">
        <v>44654.35763888889</v>
      </c>
      <c r="H571" s="24">
        <f>Enduser_Deliverytime-HubVN_Pickup_Time</f>
        <v>0.1194444444</v>
      </c>
      <c r="I571" s="24">
        <f>Enduser_Plan_Deliverytime-Plan_HubVN_Pickup_Time</f>
        <v>0.08333333333</v>
      </c>
      <c r="J571" s="24">
        <f>HubVN_Pickup_Time-HubVN_Receiving_Time</f>
        <v>0.09722222223</v>
      </c>
      <c r="K571" s="24">
        <f>Plan_HubVN_Pickup_Time-Plan_HubVN_Receiving_Time</f>
        <v>0.08333333334</v>
      </c>
      <c r="L571" s="44">
        <f>IF(OnHold_Time="",0,Enduser_Deliverytime-OnHold_Time)</f>
        <v>0</v>
      </c>
    </row>
    <row r="572" ht="15.75" hidden="1" customHeight="1">
      <c r="A572" s="9" t="s">
        <v>1728</v>
      </c>
      <c r="B572" s="9" t="s">
        <v>1729</v>
      </c>
      <c r="C572" s="9" t="s">
        <v>5231</v>
      </c>
      <c r="D572" s="43">
        <v>44653.50486111111</v>
      </c>
      <c r="E572" s="7">
        <v>44654.279861111114</v>
      </c>
      <c r="F572" s="7">
        <v>44653.58819444444</v>
      </c>
      <c r="G572" s="7">
        <v>44654.407638888886</v>
      </c>
      <c r="H572" s="12">
        <f>Enduser_Deliverytime-HubVN_Pickup_Time</f>
        <v>0.2027777778</v>
      </c>
      <c r="I572" s="12">
        <f>Enduser_Plan_Deliverytime-Plan_HubVN_Pickup_Time</f>
        <v>0.04166666667</v>
      </c>
      <c r="J572" s="12">
        <f>HubVN_Pickup_Time-HubVN_Receiving_Time</f>
        <v>0.1277777778</v>
      </c>
      <c r="K572" s="12">
        <f>Plan_HubVN_Pickup_Time-Plan_HubVN_Receiving_Time</f>
        <v>0.08333333333</v>
      </c>
      <c r="L572" s="44">
        <f>IF(OnHold_Time="",0,Enduser_Deliverytime-OnHold_Time)</f>
        <v>0</v>
      </c>
    </row>
    <row r="573" ht="15.75" customHeight="1">
      <c r="A573" s="21" t="s">
        <v>1731</v>
      </c>
      <c r="B573" s="21" t="s">
        <v>1538</v>
      </c>
      <c r="C573" s="21" t="s">
        <v>5230</v>
      </c>
      <c r="D573" s="43">
        <v>44652.25763888889</v>
      </c>
      <c r="E573" s="18">
        <v>44653.290972222225</v>
      </c>
      <c r="F573" s="18">
        <v>44652.34097222222</v>
      </c>
      <c r="G573" s="18">
        <v>44653.37430555555</v>
      </c>
      <c r="H573" s="24">
        <f>Enduser_Deliverytime-HubVN_Pickup_Time</f>
        <v>0.1208333333</v>
      </c>
      <c r="I573" s="24">
        <f>Enduser_Plan_Deliverytime-Plan_HubVN_Pickup_Time</f>
        <v>0.0625</v>
      </c>
      <c r="J573" s="24">
        <f>HubVN_Pickup_Time-HubVN_Receiving_Time</f>
        <v>0.08333333333</v>
      </c>
      <c r="K573" s="24">
        <f>Plan_HubVN_Pickup_Time-Plan_HubVN_Receiving_Time</f>
        <v>0.08333333333</v>
      </c>
      <c r="L573" s="44">
        <f>IF(OnHold_Time="",0,Enduser_Deliverytime-OnHold_Time)</f>
        <v>0</v>
      </c>
    </row>
    <row r="574" ht="15.75" hidden="1" customHeight="1">
      <c r="A574" s="9" t="s">
        <v>1733</v>
      </c>
      <c r="B574" s="9" t="s">
        <v>1734</v>
      </c>
      <c r="C574" s="9" t="s">
        <v>5231</v>
      </c>
      <c r="D574" s="43">
        <v>44654.53194444445</v>
      </c>
      <c r="E574" s="7">
        <v>44654.513194444444</v>
      </c>
      <c r="F574" s="7">
        <v>44654.615277777775</v>
      </c>
      <c r="G574" s="7">
        <v>44654.62569444445</v>
      </c>
      <c r="H574" s="12">
        <f>Enduser_Deliverytime-HubVN_Pickup_Time</f>
        <v>0.08194444444</v>
      </c>
      <c r="I574" s="12">
        <f>Enduser_Plan_Deliverytime-Plan_HubVN_Pickup_Time</f>
        <v>0.04166666667</v>
      </c>
      <c r="J574" s="12">
        <f>HubVN_Pickup_Time-HubVN_Receiving_Time</f>
        <v>0.1125</v>
      </c>
      <c r="K574" s="12">
        <f>Plan_HubVN_Pickup_Time-Plan_HubVN_Receiving_Time</f>
        <v>0.08333333333</v>
      </c>
      <c r="L574" s="44">
        <f>IF(OnHold_Time="",0,Enduser_Deliverytime-OnHold_Time)</f>
        <v>0</v>
      </c>
    </row>
    <row r="575" ht="15.75" customHeight="1">
      <c r="A575" s="21" t="s">
        <v>1736</v>
      </c>
      <c r="B575" s="21" t="s">
        <v>1737</v>
      </c>
      <c r="C575" s="21" t="s">
        <v>5230</v>
      </c>
      <c r="D575" s="43">
        <v>44652.274305555555</v>
      </c>
      <c r="E575" s="18">
        <v>44652.532638888886</v>
      </c>
      <c r="F575" s="18">
        <v>44652.35763888889</v>
      </c>
      <c r="G575" s="18">
        <v>44652.57847222222</v>
      </c>
      <c r="H575" s="24">
        <f>Enduser_Deliverytime-HubVN_Pickup_Time</f>
        <v>0.08819444444</v>
      </c>
      <c r="I575" s="24">
        <f>Enduser_Plan_Deliverytime-Plan_HubVN_Pickup_Time</f>
        <v>0.0625</v>
      </c>
      <c r="J575" s="24">
        <f>HubVN_Pickup_Time-HubVN_Receiving_Time</f>
        <v>0.04583333334</v>
      </c>
      <c r="K575" s="24">
        <f>Plan_HubVN_Pickup_Time-Plan_HubVN_Receiving_Time</f>
        <v>0.08333333334</v>
      </c>
      <c r="L575" s="44">
        <f>IF(OnHold_Time="",0,Enduser_Deliverytime-OnHold_Time)</f>
        <v>0</v>
      </c>
    </row>
    <row r="576" ht="15.75" hidden="1" customHeight="1">
      <c r="A576" s="9" t="s">
        <v>1739</v>
      </c>
      <c r="B576" s="9" t="s">
        <v>1740</v>
      </c>
      <c r="C576" s="9" t="s">
        <v>5231</v>
      </c>
      <c r="D576" s="43">
        <v>44655.518055555556</v>
      </c>
      <c r="E576" s="7">
        <v>44655.53472222222</v>
      </c>
      <c r="F576" s="7">
        <v>44655.60138888889</v>
      </c>
      <c r="G576" s="7">
        <v>44655.64166666667</v>
      </c>
      <c r="H576" s="12">
        <f>Enduser_Deliverytime-HubVN_Pickup_Time</f>
        <v>0.1694444444</v>
      </c>
      <c r="I576" s="12">
        <f>Enduser_Plan_Deliverytime-Plan_HubVN_Pickup_Time</f>
        <v>0.04166666666</v>
      </c>
      <c r="J576" s="12">
        <f>HubVN_Pickup_Time-HubVN_Receiving_Time</f>
        <v>0.1069444445</v>
      </c>
      <c r="K576" s="12">
        <f>Plan_HubVN_Pickup_Time-Plan_HubVN_Receiving_Time</f>
        <v>0.08333333334</v>
      </c>
      <c r="L576" s="44">
        <f>IF(OnHold_Time="",0,Enduser_Deliverytime-OnHold_Time)</f>
        <v>0</v>
      </c>
    </row>
    <row r="577" ht="15.75" hidden="1" customHeight="1">
      <c r="A577" s="21" t="s">
        <v>1742</v>
      </c>
      <c r="B577" s="21" t="s">
        <v>1743</v>
      </c>
      <c r="C577" s="21" t="s">
        <v>5231</v>
      </c>
      <c r="D577" s="43">
        <v>44653.50763888889</v>
      </c>
      <c r="E577" s="18">
        <v>44658.25277777778</v>
      </c>
      <c r="F577" s="18">
        <v>44653.59097222222</v>
      </c>
      <c r="G577" s="18">
        <v>44658.345138888886</v>
      </c>
      <c r="H577" s="24">
        <f>Enduser_Deliverytime-HubVN_Pickup_Time</f>
        <v>0.11875</v>
      </c>
      <c r="I577" s="24">
        <f>Enduser_Plan_Deliverytime-Plan_HubVN_Pickup_Time</f>
        <v>0.04166666667</v>
      </c>
      <c r="J577" s="24">
        <f>HubVN_Pickup_Time-HubVN_Receiving_Time</f>
        <v>0.09236111111</v>
      </c>
      <c r="K577" s="24">
        <f>Plan_HubVN_Pickup_Time-Plan_HubVN_Receiving_Time</f>
        <v>0.08333333333</v>
      </c>
      <c r="L577" s="44">
        <f>IF(OnHold_Time="",0,Enduser_Deliverytime-OnHold_Time)</f>
        <v>0</v>
      </c>
    </row>
    <row r="578" ht="15.75" customHeight="1">
      <c r="A578" s="9" t="s">
        <v>1745</v>
      </c>
      <c r="B578" s="9" t="s">
        <v>1746</v>
      </c>
      <c r="C578" s="9" t="s">
        <v>5230</v>
      </c>
      <c r="D578" s="43">
        <v>44654.518055555556</v>
      </c>
      <c r="E578" s="7">
        <v>44655.510416666664</v>
      </c>
      <c r="F578" s="7">
        <v>44654.60138888889</v>
      </c>
      <c r="G578" s="7">
        <v>44655.63333333333</v>
      </c>
      <c r="H578" s="12">
        <f>Enduser_Deliverytime-HubVN_Pickup_Time</f>
        <v>0.07847222222</v>
      </c>
      <c r="I578" s="12">
        <f>Enduser_Plan_Deliverytime-Plan_HubVN_Pickup_Time</f>
        <v>0.0625</v>
      </c>
      <c r="J578" s="12">
        <f>HubVN_Pickup_Time-HubVN_Receiving_Time</f>
        <v>0.1229166667</v>
      </c>
      <c r="K578" s="12">
        <f>Plan_HubVN_Pickup_Time-Plan_HubVN_Receiving_Time</f>
        <v>0.08333333334</v>
      </c>
      <c r="L578" s="44">
        <f>IF(OnHold_Time="",0,Enduser_Deliverytime-OnHold_Time)</f>
        <v>0</v>
      </c>
    </row>
    <row r="579" ht="15.75" customHeight="1">
      <c r="A579" s="21" t="s">
        <v>1748</v>
      </c>
      <c r="B579" s="21" t="s">
        <v>1154</v>
      </c>
      <c r="C579" s="21" t="s">
        <v>5230</v>
      </c>
      <c r="D579" s="43">
        <v>44653.256944444445</v>
      </c>
      <c r="E579" s="18">
        <v>44654.27291666667</v>
      </c>
      <c r="F579" s="18">
        <v>44653.34027777778</v>
      </c>
      <c r="G579" s="18">
        <v>44654.3875</v>
      </c>
      <c r="H579" s="24">
        <f>Enduser_Deliverytime-HubVN_Pickup_Time</f>
        <v>0.2048611111</v>
      </c>
      <c r="I579" s="24">
        <f>Enduser_Plan_Deliverytime-Plan_HubVN_Pickup_Time</f>
        <v>0.0625</v>
      </c>
      <c r="J579" s="24">
        <f>HubVN_Pickup_Time-HubVN_Receiving_Time</f>
        <v>0.1145833333</v>
      </c>
      <c r="K579" s="24">
        <f>Plan_HubVN_Pickup_Time-Plan_HubVN_Receiving_Time</f>
        <v>0.08333333334</v>
      </c>
      <c r="L579" s="44">
        <f>IF(OnHold_Time="",0,Enduser_Deliverytime-OnHold_Time)</f>
        <v>0</v>
      </c>
    </row>
    <row r="580" ht="15.75" customHeight="1">
      <c r="A580" s="9" t="s">
        <v>1750</v>
      </c>
      <c r="B580" s="9" t="s">
        <v>1751</v>
      </c>
      <c r="C580" s="9" t="s">
        <v>5230</v>
      </c>
      <c r="D580" s="43">
        <v>44651.51944444444</v>
      </c>
      <c r="E580" s="7">
        <v>44652.51944444444</v>
      </c>
      <c r="F580" s="7">
        <v>44651.60277777778</v>
      </c>
      <c r="G580" s="7">
        <v>44652.55763888889</v>
      </c>
      <c r="H580" s="12">
        <f>Enduser_Deliverytime-HubVN_Pickup_Time</f>
        <v>0.0875</v>
      </c>
      <c r="I580" s="12">
        <f>Enduser_Plan_Deliverytime-Plan_HubVN_Pickup_Time</f>
        <v>0.0625</v>
      </c>
      <c r="J580" s="12">
        <f>HubVN_Pickup_Time-HubVN_Receiving_Time</f>
        <v>0.03819444445</v>
      </c>
      <c r="K580" s="12">
        <f>Plan_HubVN_Pickup_Time-Plan_HubVN_Receiving_Time</f>
        <v>0.08333333334</v>
      </c>
      <c r="L580" s="44">
        <f>IF(OnHold_Time="",0,Enduser_Deliverytime-OnHold_Time)</f>
        <v>0</v>
      </c>
    </row>
    <row r="581" ht="15.75" hidden="1" customHeight="1">
      <c r="A581" s="21" t="s">
        <v>1753</v>
      </c>
      <c r="B581" s="21" t="s">
        <v>1754</v>
      </c>
      <c r="C581" s="21" t="s">
        <v>5231</v>
      </c>
      <c r="D581" s="43">
        <v>44651.28125</v>
      </c>
      <c r="E581" s="18">
        <v>44652.285416666666</v>
      </c>
      <c r="F581" s="18">
        <v>44651.364583333336</v>
      </c>
      <c r="G581" s="18">
        <v>44652.385416666664</v>
      </c>
      <c r="H581" s="24">
        <f>Enduser_Deliverytime-HubVN_Pickup_Time</f>
        <v>0.2041666667</v>
      </c>
      <c r="I581" s="24">
        <f>Enduser_Plan_Deliverytime-Plan_HubVN_Pickup_Time</f>
        <v>0.04166666666</v>
      </c>
      <c r="J581" s="24">
        <f>HubVN_Pickup_Time-HubVN_Receiving_Time</f>
        <v>0.1</v>
      </c>
      <c r="K581" s="24">
        <f>Plan_HubVN_Pickup_Time-Plan_HubVN_Receiving_Time</f>
        <v>0.08333333334</v>
      </c>
      <c r="L581" s="44">
        <f>IF(OnHold_Time="",0,Enduser_Deliverytime-OnHold_Time)</f>
        <v>0</v>
      </c>
    </row>
    <row r="582" ht="15.75" hidden="1" customHeight="1">
      <c r="A582" s="9" t="s">
        <v>1756</v>
      </c>
      <c r="B582" s="9" t="s">
        <v>1757</v>
      </c>
      <c r="C582" s="4" t="s">
        <v>5232</v>
      </c>
      <c r="D582" s="43">
        <v>44653.25277777778</v>
      </c>
      <c r="E582" s="7">
        <v>44653.50277777778</v>
      </c>
      <c r="F582" s="7">
        <v>44653.33611111111</v>
      </c>
      <c r="G582" s="7">
        <v>44653.58611111111</v>
      </c>
      <c r="H582" s="12">
        <f>Enduser_Deliverytime-HubVN_Pickup_Time</f>
        <v>0.2465277778</v>
      </c>
      <c r="I582" s="12">
        <f>Enduser_Plan_Deliverytime-Plan_HubVN_Pickup_Time</f>
        <v>0.125</v>
      </c>
      <c r="J582" s="12">
        <f>HubVN_Pickup_Time-HubVN_Receiving_Time</f>
        <v>0.08333333333</v>
      </c>
      <c r="K582" s="12">
        <f>Plan_HubVN_Pickup_Time-Plan_HubVN_Receiving_Time</f>
        <v>0.08333333333</v>
      </c>
      <c r="L582" s="44">
        <f>IF(OnHold_Time="",0,Enduser_Deliverytime-OnHold_Time)</f>
        <v>0</v>
      </c>
    </row>
    <row r="583" ht="15.75" customHeight="1">
      <c r="A583" s="21" t="s">
        <v>1759</v>
      </c>
      <c r="B583" s="21" t="s">
        <v>1760</v>
      </c>
      <c r="C583" s="21" t="s">
        <v>5230</v>
      </c>
      <c r="D583" s="43">
        <v>44653.51666666667</v>
      </c>
      <c r="E583" s="18">
        <v>44654.270833333336</v>
      </c>
      <c r="F583" s="18">
        <v>44653.6</v>
      </c>
      <c r="G583" s="18">
        <v>44654.370833333334</v>
      </c>
      <c r="H583" s="24">
        <f>Enduser_Deliverytime-HubVN_Pickup_Time</f>
        <v>0.1208333333</v>
      </c>
      <c r="I583" s="24">
        <f>Enduser_Plan_Deliverytime-Plan_HubVN_Pickup_Time</f>
        <v>0.04166666667</v>
      </c>
      <c r="J583" s="24">
        <f>HubVN_Pickup_Time-HubVN_Receiving_Time</f>
        <v>0.1</v>
      </c>
      <c r="K583" s="24">
        <f>Plan_HubVN_Pickup_Time-Plan_HubVN_Receiving_Time</f>
        <v>0.08333333333</v>
      </c>
      <c r="L583" s="44">
        <f>IF(OnHold_Time="",0,Enduser_Deliverytime-OnHold_Time)</f>
        <v>0</v>
      </c>
    </row>
    <row r="584" ht="15.75" customHeight="1">
      <c r="A584" s="9" t="s">
        <v>1762</v>
      </c>
      <c r="B584" s="9" t="s">
        <v>1060</v>
      </c>
      <c r="C584" s="9" t="s">
        <v>5230</v>
      </c>
      <c r="D584" s="43">
        <v>44655.270833333336</v>
      </c>
      <c r="E584" s="7">
        <v>44655.53611111111</v>
      </c>
      <c r="F584" s="7">
        <v>44655.354166666664</v>
      </c>
      <c r="G584" s="7">
        <v>44655.65277777778</v>
      </c>
      <c r="H584" s="12">
        <f>Enduser_Deliverytime-HubVN_Pickup_Time</f>
        <v>0.07986111111</v>
      </c>
      <c r="I584" s="12">
        <f>Enduser_Plan_Deliverytime-Plan_HubVN_Pickup_Time</f>
        <v>0.0625</v>
      </c>
      <c r="J584" s="12">
        <f>HubVN_Pickup_Time-HubVN_Receiving_Time</f>
        <v>0.1166666667</v>
      </c>
      <c r="K584" s="12">
        <f>Plan_HubVN_Pickup_Time-Plan_HubVN_Receiving_Time</f>
        <v>0.08333333333</v>
      </c>
      <c r="L584" s="44">
        <f>IF(OnHold_Time="",0,Enduser_Deliverytime-OnHold_Time)</f>
        <v>0</v>
      </c>
    </row>
    <row r="585" ht="15.75" customHeight="1">
      <c r="A585" s="21" t="s">
        <v>1764</v>
      </c>
      <c r="B585" s="21" t="s">
        <v>806</v>
      </c>
      <c r="C585" s="21" t="s">
        <v>5230</v>
      </c>
      <c r="D585" s="43">
        <v>44652.50347222222</v>
      </c>
      <c r="E585" s="18">
        <v>44652.5375</v>
      </c>
      <c r="F585" s="18">
        <v>44652.586805555555</v>
      </c>
      <c r="G585" s="18">
        <v>44652.58263888889</v>
      </c>
      <c r="H585" s="24">
        <f>Enduser_Deliverytime-HubVN_Pickup_Time</f>
        <v>0.09236111111</v>
      </c>
      <c r="I585" s="24">
        <f>Enduser_Plan_Deliverytime-Plan_HubVN_Pickup_Time</f>
        <v>0.0625</v>
      </c>
      <c r="J585" s="24">
        <f>HubVN_Pickup_Time-HubVN_Receiving_Time</f>
        <v>0.04513888889</v>
      </c>
      <c r="K585" s="24">
        <f>Plan_HubVN_Pickup_Time-Plan_HubVN_Receiving_Time</f>
        <v>0.08333333334</v>
      </c>
      <c r="L585" s="44">
        <f>IF(OnHold_Time="",0,Enduser_Deliverytime-OnHold_Time)</f>
        <v>0</v>
      </c>
    </row>
    <row r="586" ht="15.75" customHeight="1">
      <c r="A586" s="9" t="s">
        <v>1766</v>
      </c>
      <c r="B586" s="9" t="s">
        <v>1767</v>
      </c>
      <c r="C586" s="9" t="s">
        <v>5230</v>
      </c>
      <c r="D586" s="43">
        <v>44655.251388888886</v>
      </c>
      <c r="E586" s="7">
        <v>44655.529861111114</v>
      </c>
      <c r="F586" s="7">
        <v>44655.33472222222</v>
      </c>
      <c r="G586" s="7">
        <v>44655.63611111111</v>
      </c>
      <c r="H586" s="12">
        <f>Enduser_Deliverytime-HubVN_Pickup_Time</f>
        <v>0.1715277778</v>
      </c>
      <c r="I586" s="12">
        <f>Enduser_Plan_Deliverytime-Plan_HubVN_Pickup_Time</f>
        <v>0.0625</v>
      </c>
      <c r="J586" s="12">
        <f>HubVN_Pickup_Time-HubVN_Receiving_Time</f>
        <v>0.10625</v>
      </c>
      <c r="K586" s="12">
        <f>Plan_HubVN_Pickup_Time-Plan_HubVN_Receiving_Time</f>
        <v>0.08333333334</v>
      </c>
      <c r="L586" s="44">
        <f>IF(OnHold_Time="",0,Enduser_Deliverytime-OnHold_Time)</f>
        <v>0</v>
      </c>
    </row>
    <row r="587" ht="15.75" customHeight="1">
      <c r="A587" s="21" t="s">
        <v>1769</v>
      </c>
      <c r="B587" s="21" t="s">
        <v>1770</v>
      </c>
      <c r="C587" s="21" t="s">
        <v>5230</v>
      </c>
      <c r="D587" s="43">
        <v>44653.520833333336</v>
      </c>
      <c r="E587" s="18">
        <v>44654.26388888889</v>
      </c>
      <c r="F587" s="18">
        <v>44653.604166666664</v>
      </c>
      <c r="G587" s="18">
        <v>44654.38263888889</v>
      </c>
      <c r="H587" s="24">
        <f>Enduser_Deliverytime-HubVN_Pickup_Time</f>
        <v>0.2027777778</v>
      </c>
      <c r="I587" s="24">
        <f>Enduser_Plan_Deliverytime-Plan_HubVN_Pickup_Time</f>
        <v>0.0625</v>
      </c>
      <c r="J587" s="24">
        <f>HubVN_Pickup_Time-HubVN_Receiving_Time</f>
        <v>0.11875</v>
      </c>
      <c r="K587" s="24">
        <f>Plan_HubVN_Pickup_Time-Plan_HubVN_Receiving_Time</f>
        <v>0.08333333333</v>
      </c>
      <c r="L587" s="44">
        <f>IF(OnHold_Time="",0,Enduser_Deliverytime-OnHold_Time)</f>
        <v>0</v>
      </c>
    </row>
    <row r="588" ht="15.75" customHeight="1">
      <c r="A588" s="9" t="s">
        <v>1772</v>
      </c>
      <c r="B588" s="9" t="s">
        <v>1773</v>
      </c>
      <c r="C588" s="9" t="s">
        <v>5230</v>
      </c>
      <c r="D588" s="43">
        <v>44655.28333333333</v>
      </c>
      <c r="E588" s="7">
        <v>44655.501388888886</v>
      </c>
      <c r="F588" s="7">
        <v>44655.36666666667</v>
      </c>
      <c r="G588" s="7">
        <v>44655.61041666667</v>
      </c>
      <c r="H588" s="12">
        <f>Enduser_Deliverytime-HubVN_Pickup_Time</f>
        <v>0.1465277778</v>
      </c>
      <c r="I588" s="12">
        <f>Enduser_Plan_Deliverytime-Plan_HubVN_Pickup_Time</f>
        <v>0.0625</v>
      </c>
      <c r="J588" s="12">
        <f>HubVN_Pickup_Time-HubVN_Receiving_Time</f>
        <v>0.1090277778</v>
      </c>
      <c r="K588" s="12">
        <f>Plan_HubVN_Pickup_Time-Plan_HubVN_Receiving_Time</f>
        <v>0.08333333334</v>
      </c>
      <c r="L588" s="44">
        <f>IF(OnHold_Time="",0,Enduser_Deliverytime-OnHold_Time)</f>
        <v>0</v>
      </c>
    </row>
    <row r="589" ht="15.75" customHeight="1">
      <c r="A589" s="21" t="s">
        <v>1775</v>
      </c>
      <c r="B589" s="21" t="s">
        <v>1776</v>
      </c>
      <c r="C589" s="21" t="s">
        <v>5230</v>
      </c>
      <c r="D589" s="43">
        <v>44653.53125</v>
      </c>
      <c r="E589" s="18">
        <v>44654.52361111111</v>
      </c>
      <c r="F589" s="18">
        <v>44653.614583333336</v>
      </c>
      <c r="G589" s="18">
        <v>44654.652083333334</v>
      </c>
      <c r="H589" s="24">
        <f>Enduser_Deliverytime-HubVN_Pickup_Time</f>
        <v>0.08263888889</v>
      </c>
      <c r="I589" s="24">
        <f>Enduser_Plan_Deliverytime-Plan_HubVN_Pickup_Time</f>
        <v>0.0625</v>
      </c>
      <c r="J589" s="24">
        <f>HubVN_Pickup_Time-HubVN_Receiving_Time</f>
        <v>0.1284722222</v>
      </c>
      <c r="K589" s="24">
        <f>Plan_HubVN_Pickup_Time-Plan_HubVN_Receiving_Time</f>
        <v>0.08333333334</v>
      </c>
      <c r="L589" s="44">
        <f>IF(OnHold_Time="",0,Enduser_Deliverytime-OnHold_Time)</f>
        <v>0</v>
      </c>
    </row>
    <row r="590" ht="15.75" hidden="1" customHeight="1">
      <c r="A590" s="9" t="s">
        <v>1778</v>
      </c>
      <c r="B590" s="9" t="s">
        <v>1779</v>
      </c>
      <c r="C590" s="9" t="s">
        <v>5232</v>
      </c>
      <c r="D590" s="43">
        <v>44653.50208333333</v>
      </c>
      <c r="E590" s="7">
        <v>44654.27013888889</v>
      </c>
      <c r="F590" s="7">
        <v>44653.58541666667</v>
      </c>
      <c r="G590" s="7">
        <v>44654.38263888889</v>
      </c>
      <c r="H590" s="12">
        <f>Enduser_Deliverytime-HubVN_Pickup_Time</f>
        <v>0.04027777778</v>
      </c>
      <c r="I590" s="12">
        <f>Enduser_Plan_Deliverytime-Plan_HubVN_Pickup_Time</f>
        <v>0.08333333333</v>
      </c>
      <c r="J590" s="12">
        <f>HubVN_Pickup_Time-HubVN_Receiving_Time</f>
        <v>0.1125</v>
      </c>
      <c r="K590" s="12">
        <f>Plan_HubVN_Pickup_Time-Plan_HubVN_Receiving_Time</f>
        <v>0.08333333334</v>
      </c>
      <c r="L590" s="44">
        <f>IF(OnHold_Time="",0,Enduser_Deliverytime-OnHold_Time)</f>
        <v>0</v>
      </c>
    </row>
    <row r="591" ht="15.75" customHeight="1">
      <c r="A591" s="21" t="s">
        <v>1781</v>
      </c>
      <c r="B591" s="21" t="s">
        <v>1782</v>
      </c>
      <c r="C591" s="21" t="s">
        <v>5230</v>
      </c>
      <c r="D591" s="43">
        <v>44652.26180555556</v>
      </c>
      <c r="E591" s="18">
        <v>44652.53402777778</v>
      </c>
      <c r="F591" s="18">
        <v>44652.345138888886</v>
      </c>
      <c r="G591" s="18">
        <v>44652.64861111111</v>
      </c>
      <c r="H591" s="24">
        <f>Enduser_Deliverytime-HubVN_Pickup_Time</f>
        <v>0.07708333334</v>
      </c>
      <c r="I591" s="24">
        <f>Enduser_Plan_Deliverytime-Plan_HubVN_Pickup_Time</f>
        <v>0.0625</v>
      </c>
      <c r="J591" s="24">
        <f>HubVN_Pickup_Time-HubVN_Receiving_Time</f>
        <v>0.1145833333</v>
      </c>
      <c r="K591" s="24">
        <f>Plan_HubVN_Pickup_Time-Plan_HubVN_Receiving_Time</f>
        <v>0.08333333333</v>
      </c>
      <c r="L591" s="44">
        <f>IF(OnHold_Time="",0,Enduser_Deliverytime-OnHold_Time)</f>
        <v>0</v>
      </c>
    </row>
    <row r="592" ht="15.75" customHeight="1">
      <c r="A592" s="9" t="s">
        <v>1784</v>
      </c>
      <c r="B592" s="9" t="s">
        <v>1785</v>
      </c>
      <c r="C592" s="9" t="s">
        <v>5230</v>
      </c>
      <c r="D592" s="43">
        <v>44652.50625</v>
      </c>
      <c r="E592" s="7">
        <v>44652.5125</v>
      </c>
      <c r="F592" s="7">
        <v>44652.589583333334</v>
      </c>
      <c r="G592" s="7">
        <v>44652.55972222222</v>
      </c>
      <c r="H592" s="12">
        <f>Enduser_Deliverytime-HubVN_Pickup_Time</f>
        <v>0.09236111111</v>
      </c>
      <c r="I592" s="12">
        <f>Enduser_Plan_Deliverytime-Plan_HubVN_Pickup_Time</f>
        <v>0.0625</v>
      </c>
      <c r="J592" s="12">
        <f>HubVN_Pickup_Time-HubVN_Receiving_Time</f>
        <v>0.04722222222</v>
      </c>
      <c r="K592" s="12">
        <f>Plan_HubVN_Pickup_Time-Plan_HubVN_Receiving_Time</f>
        <v>0.08333333334</v>
      </c>
      <c r="L592" s="44">
        <f>IF(OnHold_Time="",0,Enduser_Deliverytime-OnHold_Time)</f>
        <v>0</v>
      </c>
    </row>
    <row r="593" ht="15.75" hidden="1" customHeight="1">
      <c r="A593" s="21" t="s">
        <v>1787</v>
      </c>
      <c r="B593" s="21" t="s">
        <v>1788</v>
      </c>
      <c r="C593" s="21" t="s">
        <v>5231</v>
      </c>
      <c r="D593" s="43">
        <v>44653.5125</v>
      </c>
      <c r="E593" s="18">
        <v>44654.501388888886</v>
      </c>
      <c r="F593" s="18">
        <v>44653.59583333333</v>
      </c>
      <c r="G593" s="18">
        <v>44654.6125</v>
      </c>
      <c r="H593" s="24">
        <f>Enduser_Deliverytime-HubVN_Pickup_Time</f>
        <v>0.2486111111</v>
      </c>
      <c r="I593" s="24">
        <f>Enduser_Plan_Deliverytime-Plan_HubVN_Pickup_Time</f>
        <v>0.04166666666</v>
      </c>
      <c r="J593" s="24">
        <f>HubVN_Pickup_Time-HubVN_Receiving_Time</f>
        <v>0.1111111111</v>
      </c>
      <c r="K593" s="24">
        <f>Plan_HubVN_Pickup_Time-Plan_HubVN_Receiving_Time</f>
        <v>0.08333333334</v>
      </c>
      <c r="L593" s="44">
        <f>IF(OnHold_Time="",0,Enduser_Deliverytime-OnHold_Time)</f>
        <v>0</v>
      </c>
    </row>
    <row r="594" ht="15.75" hidden="1" customHeight="1">
      <c r="A594" s="9" t="s">
        <v>1790</v>
      </c>
      <c r="B594" s="9" t="s">
        <v>1791</v>
      </c>
      <c r="C594" s="9" t="s">
        <v>5231</v>
      </c>
      <c r="D594" s="43">
        <v>44653.290972222225</v>
      </c>
      <c r="E594" s="7">
        <v>44654.25069444445</v>
      </c>
      <c r="F594" s="7">
        <v>44653.37430555555</v>
      </c>
      <c r="G594" s="7">
        <v>44654.34097222222</v>
      </c>
      <c r="H594" s="12">
        <f>Enduser_Deliverytime-HubVN_Pickup_Time</f>
        <v>0.11875</v>
      </c>
      <c r="I594" s="12">
        <f>Enduser_Plan_Deliverytime-Plan_HubVN_Pickup_Time</f>
        <v>0.04166666667</v>
      </c>
      <c r="J594" s="12">
        <f>HubVN_Pickup_Time-HubVN_Receiving_Time</f>
        <v>0.09027777777</v>
      </c>
      <c r="K594" s="12">
        <f>Plan_HubVN_Pickup_Time-Plan_HubVN_Receiving_Time</f>
        <v>0.08333333333</v>
      </c>
      <c r="L594" s="44">
        <f>IF(OnHold_Time="",0,Enduser_Deliverytime-OnHold_Time)</f>
        <v>0</v>
      </c>
    </row>
    <row r="595" ht="15.75" customHeight="1">
      <c r="A595" s="21" t="s">
        <v>1793</v>
      </c>
      <c r="B595" s="21" t="s">
        <v>1794</v>
      </c>
      <c r="C595" s="21" t="s">
        <v>5230</v>
      </c>
      <c r="D595" s="43">
        <v>44652.26180555556</v>
      </c>
      <c r="E595" s="18">
        <v>44653.2625</v>
      </c>
      <c r="F595" s="18">
        <v>44652.345138888886</v>
      </c>
      <c r="G595" s="18">
        <v>44653.37777777778</v>
      </c>
      <c r="H595" s="24">
        <f>Enduser_Deliverytime-HubVN_Pickup_Time</f>
        <v>0.2069444444</v>
      </c>
      <c r="I595" s="24">
        <f>Enduser_Plan_Deliverytime-Plan_HubVN_Pickup_Time</f>
        <v>0.0625</v>
      </c>
      <c r="J595" s="24">
        <f>HubVN_Pickup_Time-HubVN_Receiving_Time</f>
        <v>0.1152777778</v>
      </c>
      <c r="K595" s="24">
        <f>Plan_HubVN_Pickup_Time-Plan_HubVN_Receiving_Time</f>
        <v>0.08333333333</v>
      </c>
      <c r="L595" s="44">
        <f>IF(OnHold_Time="",0,Enduser_Deliverytime-OnHold_Time)</f>
        <v>0</v>
      </c>
    </row>
    <row r="596" ht="15.75" customHeight="1">
      <c r="A596" s="9" t="s">
        <v>1796</v>
      </c>
      <c r="B596" s="9" t="s">
        <v>1797</v>
      </c>
      <c r="C596" s="9" t="s">
        <v>5230</v>
      </c>
      <c r="D596" s="43">
        <v>44652.53194444445</v>
      </c>
      <c r="E596" s="7">
        <v>44653.53194444445</v>
      </c>
      <c r="F596" s="7">
        <v>44652.615277777775</v>
      </c>
      <c r="G596" s="7">
        <v>44653.615277777775</v>
      </c>
      <c r="H596" s="12">
        <f>Enduser_Deliverytime-HubVN_Pickup_Time</f>
        <v>0.2444444444</v>
      </c>
      <c r="I596" s="12">
        <f>Enduser_Plan_Deliverytime-Plan_HubVN_Pickup_Time</f>
        <v>0.0625</v>
      </c>
      <c r="J596" s="12">
        <f>HubVN_Pickup_Time-HubVN_Receiving_Time</f>
        <v>0.08333333333</v>
      </c>
      <c r="K596" s="12">
        <f>Plan_HubVN_Pickup_Time-Plan_HubVN_Receiving_Time</f>
        <v>0.08333333333</v>
      </c>
      <c r="L596" s="44">
        <f>IF(OnHold_Time="",0,Enduser_Deliverytime-OnHold_Time)</f>
        <v>0</v>
      </c>
    </row>
    <row r="597" ht="15.75" hidden="1" customHeight="1">
      <c r="A597" s="21" t="s">
        <v>1799</v>
      </c>
      <c r="B597" s="21" t="s">
        <v>1800</v>
      </c>
      <c r="C597" s="21" t="s">
        <v>5231</v>
      </c>
      <c r="D597" s="43">
        <v>44652.51597222222</v>
      </c>
      <c r="E597" s="18">
        <v>44653.260416666664</v>
      </c>
      <c r="F597" s="18">
        <v>44652.59930555556</v>
      </c>
      <c r="G597" s="18">
        <v>44653.35902777778</v>
      </c>
      <c r="H597" s="24">
        <f>Enduser_Deliverytime-HubVN_Pickup_Time</f>
        <v>0.1625</v>
      </c>
      <c r="I597" s="24">
        <f>Enduser_Plan_Deliverytime-Plan_HubVN_Pickup_Time</f>
        <v>0.04166666666</v>
      </c>
      <c r="J597" s="24">
        <f>HubVN_Pickup_Time-HubVN_Receiving_Time</f>
        <v>0.09861111111</v>
      </c>
      <c r="K597" s="24">
        <f>Plan_HubVN_Pickup_Time-Plan_HubVN_Receiving_Time</f>
        <v>0.08333333334</v>
      </c>
      <c r="L597" s="44">
        <f>IF(OnHold_Time="",0,Enduser_Deliverytime-OnHold_Time)</f>
        <v>0</v>
      </c>
    </row>
    <row r="598" ht="15.75" customHeight="1">
      <c r="A598" s="9" t="s">
        <v>1802</v>
      </c>
      <c r="B598" s="9" t="s">
        <v>1803</v>
      </c>
      <c r="C598" s="9" t="s">
        <v>5230</v>
      </c>
      <c r="D598" s="43">
        <v>44652.52777777778</v>
      </c>
      <c r="E598" s="7">
        <v>44653.26666666667</v>
      </c>
      <c r="F598" s="7">
        <v>44652.61111111111</v>
      </c>
      <c r="G598" s="7">
        <v>44653.381944444445</v>
      </c>
      <c r="H598" s="12">
        <f>Enduser_Deliverytime-HubVN_Pickup_Time</f>
        <v>0.2041666667</v>
      </c>
      <c r="I598" s="12">
        <f>Enduser_Plan_Deliverytime-Plan_HubVN_Pickup_Time</f>
        <v>0.0625</v>
      </c>
      <c r="J598" s="12">
        <f>HubVN_Pickup_Time-HubVN_Receiving_Time</f>
        <v>0.1152777778</v>
      </c>
      <c r="K598" s="12">
        <f>Plan_HubVN_Pickup_Time-Plan_HubVN_Receiving_Time</f>
        <v>0.08333333333</v>
      </c>
      <c r="L598" s="44">
        <f>IF(OnHold_Time="",0,Enduser_Deliverytime-OnHold_Time)</f>
        <v>0</v>
      </c>
    </row>
    <row r="599" ht="15.75" customHeight="1">
      <c r="A599" s="21" t="s">
        <v>1805</v>
      </c>
      <c r="B599" s="21" t="s">
        <v>1806</v>
      </c>
      <c r="C599" s="21" t="s">
        <v>5230</v>
      </c>
      <c r="D599" s="43">
        <v>44653.53958333333</v>
      </c>
      <c r="E599" s="18">
        <v>44654.535416666666</v>
      </c>
      <c r="F599" s="18">
        <v>44653.62291666667</v>
      </c>
      <c r="G599" s="18">
        <v>44654.63402777778</v>
      </c>
      <c r="H599" s="24">
        <f>Enduser_Deliverytime-HubVN_Pickup_Time</f>
        <v>0.07708333333</v>
      </c>
      <c r="I599" s="24">
        <f>Enduser_Plan_Deliverytime-Plan_HubVN_Pickup_Time</f>
        <v>0.0625</v>
      </c>
      <c r="J599" s="24">
        <f>HubVN_Pickup_Time-HubVN_Receiving_Time</f>
        <v>0.09861111111</v>
      </c>
      <c r="K599" s="24">
        <f>Plan_HubVN_Pickup_Time-Plan_HubVN_Receiving_Time</f>
        <v>0.08333333334</v>
      </c>
      <c r="L599" s="44">
        <f>IF(OnHold_Time="",0,Enduser_Deliverytime-OnHold_Time)</f>
        <v>0</v>
      </c>
    </row>
    <row r="600" ht="15.75" customHeight="1">
      <c r="A600" s="9" t="s">
        <v>1808</v>
      </c>
      <c r="B600" s="9" t="s">
        <v>1809</v>
      </c>
      <c r="C600" s="9" t="s">
        <v>5230</v>
      </c>
      <c r="D600" s="43">
        <v>44655.25833333333</v>
      </c>
      <c r="E600" s="7">
        <v>44655.53055555555</v>
      </c>
      <c r="F600" s="7">
        <v>44655.34166666667</v>
      </c>
      <c r="G600" s="7">
        <v>44655.63888888889</v>
      </c>
      <c r="H600" s="12">
        <f>Enduser_Deliverytime-HubVN_Pickup_Time</f>
        <v>0.1680555556</v>
      </c>
      <c r="I600" s="12">
        <f>Enduser_Plan_Deliverytime-Plan_HubVN_Pickup_Time</f>
        <v>0.0625</v>
      </c>
      <c r="J600" s="12">
        <f>HubVN_Pickup_Time-HubVN_Receiving_Time</f>
        <v>0.1083333333</v>
      </c>
      <c r="K600" s="12">
        <f>Plan_HubVN_Pickup_Time-Plan_HubVN_Receiving_Time</f>
        <v>0.08333333334</v>
      </c>
      <c r="L600" s="44">
        <f>IF(OnHold_Time="",0,Enduser_Deliverytime-OnHold_Time)</f>
        <v>0</v>
      </c>
    </row>
    <row r="601" ht="15.75" customHeight="1">
      <c r="A601" s="21" t="s">
        <v>1811</v>
      </c>
      <c r="B601" s="21" t="s">
        <v>1812</v>
      </c>
      <c r="C601" s="21" t="s">
        <v>5230</v>
      </c>
      <c r="D601" s="43">
        <v>44652.28680555556</v>
      </c>
      <c r="E601" s="18">
        <v>44653.25833333333</v>
      </c>
      <c r="F601" s="18">
        <v>44652.37013888889</v>
      </c>
      <c r="G601" s="18">
        <v>44653.34583333333</v>
      </c>
      <c r="H601" s="24">
        <f>Enduser_Deliverytime-HubVN_Pickup_Time</f>
        <v>0.1236111111</v>
      </c>
      <c r="I601" s="24">
        <f>Enduser_Plan_Deliverytime-Plan_HubVN_Pickup_Time</f>
        <v>0.0625</v>
      </c>
      <c r="J601" s="24">
        <f>HubVN_Pickup_Time-HubVN_Receiving_Time</f>
        <v>0.0875</v>
      </c>
      <c r="K601" s="24">
        <f>Plan_HubVN_Pickup_Time-Plan_HubVN_Receiving_Time</f>
        <v>0.08333333333</v>
      </c>
      <c r="L601" s="44">
        <f>IF(OnHold_Time="",0,Enduser_Deliverytime-OnHold_Time)</f>
        <v>0</v>
      </c>
    </row>
    <row r="602" ht="15.75" customHeight="1">
      <c r="A602" s="9" t="s">
        <v>1814</v>
      </c>
      <c r="B602" s="9" t="s">
        <v>783</v>
      </c>
      <c r="C602" s="9" t="s">
        <v>5230</v>
      </c>
      <c r="D602" s="43">
        <v>44652.51666666667</v>
      </c>
      <c r="E602" s="7">
        <v>44653.527083333334</v>
      </c>
      <c r="F602" s="7">
        <v>44652.6</v>
      </c>
      <c r="G602" s="7">
        <v>44653.61041666667</v>
      </c>
      <c r="H602" s="12">
        <f>Enduser_Deliverytime-HubVN_Pickup_Time</f>
        <v>0.2486111111</v>
      </c>
      <c r="I602" s="12">
        <f>Enduser_Plan_Deliverytime-Plan_HubVN_Pickup_Time</f>
        <v>0.125</v>
      </c>
      <c r="J602" s="12">
        <f>HubVN_Pickup_Time-HubVN_Receiving_Time</f>
        <v>0.08333333334</v>
      </c>
      <c r="K602" s="12">
        <f>Plan_HubVN_Pickup_Time-Plan_HubVN_Receiving_Time</f>
        <v>0.08333333333</v>
      </c>
      <c r="L602" s="44">
        <f>IF(OnHold_Time="",0,Enduser_Deliverytime-OnHold_Time)</f>
        <v>0</v>
      </c>
    </row>
    <row r="603" ht="15.75" customHeight="1">
      <c r="A603" s="21" t="s">
        <v>1816</v>
      </c>
      <c r="B603" s="21" t="s">
        <v>1817</v>
      </c>
      <c r="C603" s="21" t="s">
        <v>5230</v>
      </c>
      <c r="D603" s="43">
        <v>44653.5</v>
      </c>
      <c r="E603" s="18">
        <v>44653.5125</v>
      </c>
      <c r="F603" s="18">
        <v>44653.583333333336</v>
      </c>
      <c r="G603" s="18">
        <v>44653.62291666667</v>
      </c>
      <c r="H603" s="24">
        <f>Enduser_Deliverytime-HubVN_Pickup_Time</f>
        <v>0.2444444444</v>
      </c>
      <c r="I603" s="24">
        <f>Enduser_Plan_Deliverytime-Plan_HubVN_Pickup_Time</f>
        <v>0.0625</v>
      </c>
      <c r="J603" s="24">
        <f>HubVN_Pickup_Time-HubVN_Receiving_Time</f>
        <v>0.1104166667</v>
      </c>
      <c r="K603" s="24">
        <f>Plan_HubVN_Pickup_Time-Plan_HubVN_Receiving_Time</f>
        <v>0.08333333334</v>
      </c>
      <c r="L603" s="44">
        <f>IF(OnHold_Time="",0,Enduser_Deliverytime-OnHold_Time)</f>
        <v>0</v>
      </c>
    </row>
    <row r="604" ht="15.75" hidden="1" customHeight="1">
      <c r="A604" s="9" t="s">
        <v>1819</v>
      </c>
      <c r="B604" s="9" t="s">
        <v>1820</v>
      </c>
      <c r="C604" s="9" t="s">
        <v>5231</v>
      </c>
      <c r="D604" s="43">
        <v>44654.51527777778</v>
      </c>
      <c r="E604" s="7">
        <v>44655.540972222225</v>
      </c>
      <c r="F604" s="7">
        <v>44654.59861111111</v>
      </c>
      <c r="G604" s="7">
        <v>44655.65902777778</v>
      </c>
      <c r="H604" s="12">
        <f>Enduser_Deliverytime-HubVN_Pickup_Time</f>
        <v>0.07708333333</v>
      </c>
      <c r="I604" s="12">
        <f>Enduser_Plan_Deliverytime-Plan_HubVN_Pickup_Time</f>
        <v>0.125</v>
      </c>
      <c r="J604" s="12">
        <f>HubVN_Pickup_Time-HubVN_Receiving_Time</f>
        <v>0.1180555556</v>
      </c>
      <c r="K604" s="12">
        <f>Plan_HubVN_Pickup_Time-Plan_HubVN_Receiving_Time</f>
        <v>0.08333333334</v>
      </c>
      <c r="L604" s="44">
        <f>IF(OnHold_Time="",0,Enduser_Deliverytime-OnHold_Time)</f>
        <v>0</v>
      </c>
    </row>
    <row r="605" ht="15.75" hidden="1" customHeight="1">
      <c r="A605" s="21" t="s">
        <v>1821</v>
      </c>
      <c r="B605" s="21" t="s">
        <v>1822</v>
      </c>
      <c r="C605" s="21" t="s">
        <v>5232</v>
      </c>
      <c r="D605" s="43">
        <v>44651.51736111111</v>
      </c>
      <c r="E605" s="18">
        <v>44652.27847222222</v>
      </c>
      <c r="F605" s="18">
        <v>44651.600694444445</v>
      </c>
      <c r="G605" s="18">
        <v>44652.3875</v>
      </c>
      <c r="H605" s="24">
        <f>Enduser_Deliverytime-HubVN_Pickup_Time</f>
        <v>0.2027777778</v>
      </c>
      <c r="I605" s="24">
        <f>Enduser_Plan_Deliverytime-Plan_HubVN_Pickup_Time</f>
        <v>0.08333333334</v>
      </c>
      <c r="J605" s="24">
        <f>HubVN_Pickup_Time-HubVN_Receiving_Time</f>
        <v>0.1090277778</v>
      </c>
      <c r="K605" s="24">
        <f>Plan_HubVN_Pickup_Time-Plan_HubVN_Receiving_Time</f>
        <v>0.08333333334</v>
      </c>
      <c r="L605" s="44">
        <f>IF(OnHold_Time="",0,Enduser_Deliverytime-OnHold_Time)</f>
        <v>0</v>
      </c>
    </row>
    <row r="606" ht="15.75" hidden="1" customHeight="1">
      <c r="A606" s="9" t="s">
        <v>1824</v>
      </c>
      <c r="B606" s="9" t="s">
        <v>1825</v>
      </c>
      <c r="C606" s="9" t="s">
        <v>5231</v>
      </c>
      <c r="D606" s="43">
        <v>44653.52847222222</v>
      </c>
      <c r="E606" s="7">
        <v>44654.50347222222</v>
      </c>
      <c r="F606" s="7">
        <v>44653.611805555556</v>
      </c>
      <c r="G606" s="7">
        <v>44654.61388888889</v>
      </c>
      <c r="H606" s="12">
        <f>Enduser_Deliverytime-HubVN_Pickup_Time</f>
        <v>0.2451388889</v>
      </c>
      <c r="I606" s="12">
        <f>Enduser_Plan_Deliverytime-Plan_HubVN_Pickup_Time</f>
        <v>0.04166666666</v>
      </c>
      <c r="J606" s="12">
        <f>HubVN_Pickup_Time-HubVN_Receiving_Time</f>
        <v>0.1104166667</v>
      </c>
      <c r="K606" s="12">
        <f>Plan_HubVN_Pickup_Time-Plan_HubVN_Receiving_Time</f>
        <v>0.08333333334</v>
      </c>
      <c r="L606" s="44">
        <f>IF(OnHold_Time="",0,Enduser_Deliverytime-OnHold_Time)</f>
        <v>0</v>
      </c>
    </row>
    <row r="607" ht="15.75" customHeight="1">
      <c r="A607" s="21" t="s">
        <v>1827</v>
      </c>
      <c r="B607" s="21" t="s">
        <v>1828</v>
      </c>
      <c r="C607" s="21" t="s">
        <v>5230</v>
      </c>
      <c r="D607" s="43">
        <v>44652.26111111111</v>
      </c>
      <c r="E607" s="18">
        <v>44652.52291666667</v>
      </c>
      <c r="F607" s="18">
        <v>44652.34444444445</v>
      </c>
      <c r="G607" s="18">
        <v>44652.56875</v>
      </c>
      <c r="H607" s="24">
        <f>Enduser_Deliverytime-HubVN_Pickup_Time</f>
        <v>0.09027777778</v>
      </c>
      <c r="I607" s="24">
        <f>Enduser_Plan_Deliverytime-Plan_HubVN_Pickup_Time</f>
        <v>0.0625</v>
      </c>
      <c r="J607" s="24">
        <f>HubVN_Pickup_Time-HubVN_Receiving_Time</f>
        <v>0.04583333333</v>
      </c>
      <c r="K607" s="24">
        <f>Plan_HubVN_Pickup_Time-Plan_HubVN_Receiving_Time</f>
        <v>0.08333333334</v>
      </c>
      <c r="L607" s="44">
        <f>IF(OnHold_Time="",0,Enduser_Deliverytime-OnHold_Time)</f>
        <v>0</v>
      </c>
    </row>
    <row r="608" ht="15.75" customHeight="1">
      <c r="A608" s="9" t="s">
        <v>1830</v>
      </c>
      <c r="B608" s="9" t="s">
        <v>1195</v>
      </c>
      <c r="C608" s="9" t="s">
        <v>5230</v>
      </c>
      <c r="D608" s="43">
        <v>44653.5125</v>
      </c>
      <c r="E608" s="7">
        <v>44654.50833333333</v>
      </c>
      <c r="F608" s="7">
        <v>44653.59583333333</v>
      </c>
      <c r="G608" s="7">
        <v>44654.620833333334</v>
      </c>
      <c r="H608" s="12">
        <f>Enduser_Deliverytime-HubVN_Pickup_Time</f>
        <v>0.1194444444</v>
      </c>
      <c r="I608" s="12">
        <f>Enduser_Plan_Deliverytime-Plan_HubVN_Pickup_Time</f>
        <v>0.0625</v>
      </c>
      <c r="J608" s="12">
        <f>HubVN_Pickup_Time-HubVN_Receiving_Time</f>
        <v>0.1125</v>
      </c>
      <c r="K608" s="12">
        <f>Plan_HubVN_Pickup_Time-Plan_HubVN_Receiving_Time</f>
        <v>0.08333333334</v>
      </c>
      <c r="L608" s="44">
        <f>IF(OnHold_Time="",0,Enduser_Deliverytime-OnHold_Time)</f>
        <v>0</v>
      </c>
    </row>
    <row r="609" ht="15.75" customHeight="1">
      <c r="A609" s="21" t="s">
        <v>1832</v>
      </c>
      <c r="B609" s="21" t="s">
        <v>1833</v>
      </c>
      <c r="C609" s="21" t="s">
        <v>5230</v>
      </c>
      <c r="D609" s="43">
        <v>44651.263194444444</v>
      </c>
      <c r="E609" s="18">
        <v>44655.268055555556</v>
      </c>
      <c r="F609" s="18">
        <v>44651.34652777778</v>
      </c>
      <c r="G609" s="18">
        <v>44655.35833333333</v>
      </c>
      <c r="H609" s="24">
        <f>Enduser_Deliverytime-HubVN_Pickup_Time</f>
        <v>0.1208333333</v>
      </c>
      <c r="I609" s="24">
        <f>Enduser_Plan_Deliverytime-Plan_HubVN_Pickup_Time</f>
        <v>0.04166666666</v>
      </c>
      <c r="J609" s="24">
        <f>HubVN_Pickup_Time-HubVN_Receiving_Time</f>
        <v>0.09027777777</v>
      </c>
      <c r="K609" s="24">
        <f>Plan_HubVN_Pickup_Time-Plan_HubVN_Receiving_Time</f>
        <v>0.08333333334</v>
      </c>
      <c r="L609" s="44">
        <f>IF(OnHold_Time="",0,Enduser_Deliverytime-OnHold_Time)</f>
        <v>0</v>
      </c>
    </row>
    <row r="610" ht="15.75" hidden="1" customHeight="1">
      <c r="A610" s="9" t="s">
        <v>1835</v>
      </c>
      <c r="B610" s="9" t="s">
        <v>1836</v>
      </c>
      <c r="C610" s="9" t="s">
        <v>5232</v>
      </c>
      <c r="D610" s="43">
        <v>44651.52777777778</v>
      </c>
      <c r="E610" s="7">
        <v>44652.28055555555</v>
      </c>
      <c r="F610" s="7">
        <v>44651.61111111111</v>
      </c>
      <c r="G610" s="7">
        <v>44652.35208333333</v>
      </c>
      <c r="H610" s="12">
        <f>Enduser_Deliverytime-HubVN_Pickup_Time</f>
        <v>0.1222222222</v>
      </c>
      <c r="I610" s="12">
        <f>Enduser_Plan_Deliverytime-Plan_HubVN_Pickup_Time</f>
        <v>0.08333333334</v>
      </c>
      <c r="J610" s="12">
        <f>HubVN_Pickup_Time-HubVN_Receiving_Time</f>
        <v>0.07152777778</v>
      </c>
      <c r="K610" s="12">
        <f>Plan_HubVN_Pickup_Time-Plan_HubVN_Receiving_Time</f>
        <v>0.08333333333</v>
      </c>
      <c r="L610" s="44">
        <f>IF(OnHold_Time="",0,Enduser_Deliverytime-OnHold_Time)</f>
        <v>0</v>
      </c>
    </row>
    <row r="611" ht="15.75" hidden="1" customHeight="1">
      <c r="A611" s="21" t="s">
        <v>1838</v>
      </c>
      <c r="B611" s="21" t="s">
        <v>1839</v>
      </c>
      <c r="C611" s="21" t="s">
        <v>5232</v>
      </c>
      <c r="D611" s="43">
        <v>44651.510416666664</v>
      </c>
      <c r="E611" s="18">
        <v>44652.50555555556</v>
      </c>
      <c r="F611" s="18">
        <v>44651.59375</v>
      </c>
      <c r="G611" s="18">
        <v>44652.60277777778</v>
      </c>
      <c r="H611" s="24">
        <f>Enduser_Deliverytime-HubVN_Pickup_Time</f>
        <v>0.2451388889</v>
      </c>
      <c r="I611" s="24">
        <f>Enduser_Plan_Deliverytime-Plan_HubVN_Pickup_Time</f>
        <v>0.08333333334</v>
      </c>
      <c r="J611" s="24">
        <f>HubVN_Pickup_Time-HubVN_Receiving_Time</f>
        <v>0.09722222222</v>
      </c>
      <c r="K611" s="24">
        <f>Plan_HubVN_Pickup_Time-Plan_HubVN_Receiving_Time</f>
        <v>0.08333333334</v>
      </c>
      <c r="L611" s="44">
        <f>IF(OnHold_Time="",0,Enduser_Deliverytime-OnHold_Time)</f>
        <v>0</v>
      </c>
    </row>
    <row r="612" ht="15.75" customHeight="1">
      <c r="A612" s="9" t="s">
        <v>1841</v>
      </c>
      <c r="B612" s="9" t="s">
        <v>201</v>
      </c>
      <c r="C612" s="9" t="s">
        <v>5230</v>
      </c>
      <c r="D612" s="43">
        <v>44652.26458333333</v>
      </c>
      <c r="E612" s="7">
        <v>44653.2875</v>
      </c>
      <c r="F612" s="7">
        <v>44652.347916666666</v>
      </c>
      <c r="G612" s="7">
        <v>44653.40277777778</v>
      </c>
      <c r="H612" s="12">
        <f>Enduser_Deliverytime-HubVN_Pickup_Time</f>
        <v>0.2076388889</v>
      </c>
      <c r="I612" s="12">
        <f>Enduser_Plan_Deliverytime-Plan_HubVN_Pickup_Time</f>
        <v>0.0625</v>
      </c>
      <c r="J612" s="12">
        <f>HubVN_Pickup_Time-HubVN_Receiving_Time</f>
        <v>0.1152777778</v>
      </c>
      <c r="K612" s="12">
        <f>Plan_HubVN_Pickup_Time-Plan_HubVN_Receiving_Time</f>
        <v>0.08333333334</v>
      </c>
      <c r="L612" s="44">
        <f>IF(OnHold_Time="",0,Enduser_Deliverytime-OnHold_Time)</f>
        <v>0</v>
      </c>
    </row>
    <row r="613" ht="15.75" hidden="1" customHeight="1">
      <c r="A613" s="21" t="s">
        <v>1843</v>
      </c>
      <c r="B613" s="21" t="s">
        <v>1844</v>
      </c>
      <c r="C613" s="21" t="s">
        <v>5231</v>
      </c>
      <c r="D613" s="43">
        <v>44653.50069444445</v>
      </c>
      <c r="E613" s="18">
        <v>44654.28680555556</v>
      </c>
      <c r="F613" s="18">
        <v>44653.584027777775</v>
      </c>
      <c r="G613" s="18">
        <v>44654.415972222225</v>
      </c>
      <c r="H613" s="24">
        <f>Enduser_Deliverytime-HubVN_Pickup_Time</f>
        <v>0.2027777778</v>
      </c>
      <c r="I613" s="24">
        <f>Enduser_Plan_Deliverytime-Plan_HubVN_Pickup_Time</f>
        <v>0.04166666667</v>
      </c>
      <c r="J613" s="24">
        <f>HubVN_Pickup_Time-HubVN_Receiving_Time</f>
        <v>0.1291666667</v>
      </c>
      <c r="K613" s="24">
        <f>Plan_HubVN_Pickup_Time-Plan_HubVN_Receiving_Time</f>
        <v>0.08333333333</v>
      </c>
      <c r="L613" s="44">
        <f>IF(OnHold_Time="",0,Enduser_Deliverytime-OnHold_Time)</f>
        <v>0</v>
      </c>
    </row>
    <row r="614" ht="15.75" customHeight="1">
      <c r="A614" s="9" t="s">
        <v>1846</v>
      </c>
      <c r="B614" s="9" t="s">
        <v>1847</v>
      </c>
      <c r="C614" s="9" t="s">
        <v>5230</v>
      </c>
      <c r="D614" s="43">
        <v>44653.28472222222</v>
      </c>
      <c r="E614" s="7">
        <v>44653.5375</v>
      </c>
      <c r="F614" s="7">
        <v>44653.368055555555</v>
      </c>
      <c r="G614" s="7">
        <v>44653.61944444444</v>
      </c>
      <c r="H614" s="12">
        <f>Enduser_Deliverytime-HubVN_Pickup_Time</f>
        <v>0.1229166667</v>
      </c>
      <c r="I614" s="12">
        <f>Enduser_Plan_Deliverytime-Plan_HubVN_Pickup_Time</f>
        <v>0.0625</v>
      </c>
      <c r="J614" s="12">
        <f>HubVN_Pickup_Time-HubVN_Receiving_Time</f>
        <v>0.08194444444</v>
      </c>
      <c r="K614" s="12">
        <f>Plan_HubVN_Pickup_Time-Plan_HubVN_Receiving_Time</f>
        <v>0.08333333334</v>
      </c>
      <c r="L614" s="44">
        <f>IF(OnHold_Time="",0,Enduser_Deliverytime-OnHold_Time)</f>
        <v>0</v>
      </c>
    </row>
    <row r="615" ht="15.75" hidden="1" customHeight="1">
      <c r="A615" s="21" t="s">
        <v>1849</v>
      </c>
      <c r="B615" s="21" t="s">
        <v>1850</v>
      </c>
      <c r="C615" s="21" t="s">
        <v>5232</v>
      </c>
      <c r="D615" s="43">
        <v>44653.525</v>
      </c>
      <c r="E615" s="18">
        <v>44654.50763888889</v>
      </c>
      <c r="F615" s="18">
        <v>44653.60833333333</v>
      </c>
      <c r="G615" s="18">
        <v>44654.618055555555</v>
      </c>
      <c r="H615" s="24">
        <f>Enduser_Deliverytime-HubVN_Pickup_Time</f>
        <v>0.2458333333</v>
      </c>
      <c r="I615" s="24">
        <f>Enduser_Plan_Deliverytime-Plan_HubVN_Pickup_Time</f>
        <v>0.08333333334</v>
      </c>
      <c r="J615" s="24">
        <f>HubVN_Pickup_Time-HubVN_Receiving_Time</f>
        <v>0.1104166667</v>
      </c>
      <c r="K615" s="24">
        <f>Plan_HubVN_Pickup_Time-Plan_HubVN_Receiving_Time</f>
        <v>0.08333333333</v>
      </c>
      <c r="L615" s="44">
        <f>IF(OnHold_Time="",0,Enduser_Deliverytime-OnHold_Time)</f>
        <v>0</v>
      </c>
    </row>
    <row r="616" ht="15.75" hidden="1" customHeight="1">
      <c r="A616" s="9" t="s">
        <v>1852</v>
      </c>
      <c r="B616" s="9" t="s">
        <v>1853</v>
      </c>
      <c r="C616" s="9" t="s">
        <v>5231</v>
      </c>
      <c r="D616" s="43">
        <v>44652.27569444444</v>
      </c>
      <c r="E616" s="7">
        <v>44653.28611111111</v>
      </c>
      <c r="F616" s="7">
        <v>44652.35902777778</v>
      </c>
      <c r="G616" s="7">
        <v>44653.37847222222</v>
      </c>
      <c r="H616" s="12">
        <f>Enduser_Deliverytime-HubVN_Pickup_Time</f>
        <v>0.09930555556</v>
      </c>
      <c r="I616" s="12">
        <f>Enduser_Plan_Deliverytime-Plan_HubVN_Pickup_Time</f>
        <v>0.04166666666</v>
      </c>
      <c r="J616" s="12">
        <f>HubVN_Pickup_Time-HubVN_Receiving_Time</f>
        <v>0.09236111111</v>
      </c>
      <c r="K616" s="12">
        <f>Plan_HubVN_Pickup_Time-Plan_HubVN_Receiving_Time</f>
        <v>0.08333333334</v>
      </c>
      <c r="L616" s="44">
        <f>IF(OnHold_Time="",0,Enduser_Deliverytime-OnHold_Time)</f>
        <v>0</v>
      </c>
    </row>
    <row r="617" ht="15.75" hidden="1" customHeight="1">
      <c r="A617" s="21" t="s">
        <v>1855</v>
      </c>
      <c r="B617" s="21" t="s">
        <v>1856</v>
      </c>
      <c r="C617" s="21" t="s">
        <v>5231</v>
      </c>
      <c r="D617" s="43">
        <v>44652.53194444445</v>
      </c>
      <c r="E617" s="18">
        <v>44653.535416666666</v>
      </c>
      <c r="F617" s="18">
        <v>44652.615277777775</v>
      </c>
      <c r="G617" s="18">
        <v>44653.63611111111</v>
      </c>
      <c r="H617" s="24">
        <f>Enduser_Deliverytime-HubVN_Pickup_Time</f>
        <v>0.08263888889</v>
      </c>
      <c r="I617" s="24">
        <f>Enduser_Plan_Deliverytime-Plan_HubVN_Pickup_Time</f>
        <v>0.04166666667</v>
      </c>
      <c r="J617" s="24">
        <f>HubVN_Pickup_Time-HubVN_Receiving_Time</f>
        <v>0.1006944444</v>
      </c>
      <c r="K617" s="24">
        <f>Plan_HubVN_Pickup_Time-Plan_HubVN_Receiving_Time</f>
        <v>0.08333333333</v>
      </c>
      <c r="L617" s="44">
        <f>IF(OnHold_Time="",0,Enduser_Deliverytime-OnHold_Time)</f>
        <v>0</v>
      </c>
    </row>
    <row r="618" ht="15.75" customHeight="1">
      <c r="A618" s="9" t="s">
        <v>1858</v>
      </c>
      <c r="B618" s="9" t="s">
        <v>1859</v>
      </c>
      <c r="C618" s="9" t="s">
        <v>5230</v>
      </c>
      <c r="D618" s="43">
        <v>44652.51736111111</v>
      </c>
      <c r="E618" s="7">
        <v>44652.54027777778</v>
      </c>
      <c r="F618" s="7">
        <v>44652.600694444445</v>
      </c>
      <c r="G618" s="7">
        <v>44652.64097222222</v>
      </c>
      <c r="H618" s="12">
        <f>Enduser_Deliverytime-HubVN_Pickup_Time</f>
        <v>0.08194444444</v>
      </c>
      <c r="I618" s="12">
        <f>Enduser_Plan_Deliverytime-Plan_HubVN_Pickup_Time</f>
        <v>0.1666666667</v>
      </c>
      <c r="J618" s="12">
        <f>HubVN_Pickup_Time-HubVN_Receiving_Time</f>
        <v>0.1006944444</v>
      </c>
      <c r="K618" s="12">
        <f>Plan_HubVN_Pickup_Time-Plan_HubVN_Receiving_Time</f>
        <v>0.08333333334</v>
      </c>
      <c r="L618" s="44">
        <f>IF(OnHold_Time="",0,Enduser_Deliverytime-OnHold_Time)</f>
        <v>0</v>
      </c>
    </row>
    <row r="619" ht="15.75" hidden="1" customHeight="1">
      <c r="A619" s="21" t="s">
        <v>1861</v>
      </c>
      <c r="B619" s="21" t="s">
        <v>1862</v>
      </c>
      <c r="C619" s="21" t="s">
        <v>5231</v>
      </c>
      <c r="D619" s="43">
        <v>44654.52291666667</v>
      </c>
      <c r="E619" s="18">
        <v>44655.51944444444</v>
      </c>
      <c r="F619" s="18">
        <v>44654.60625</v>
      </c>
      <c r="G619" s="18">
        <v>44655.626388888886</v>
      </c>
      <c r="H619" s="24">
        <f>Enduser_Deliverytime-HubVN_Pickup_Time</f>
        <v>0.1715277778</v>
      </c>
      <c r="I619" s="24">
        <f>Enduser_Plan_Deliverytime-Plan_HubVN_Pickup_Time</f>
        <v>0.04166666667</v>
      </c>
      <c r="J619" s="24">
        <f>HubVN_Pickup_Time-HubVN_Receiving_Time</f>
        <v>0.1069444444</v>
      </c>
      <c r="K619" s="24">
        <f>Plan_HubVN_Pickup_Time-Plan_HubVN_Receiving_Time</f>
        <v>0.08333333333</v>
      </c>
      <c r="L619" s="44">
        <f>IF(OnHold_Time="",0,Enduser_Deliverytime-OnHold_Time)</f>
        <v>0</v>
      </c>
    </row>
    <row r="620" ht="15.75" hidden="1" customHeight="1">
      <c r="A620" s="9" t="s">
        <v>1864</v>
      </c>
      <c r="B620" s="9" t="s">
        <v>1865</v>
      </c>
      <c r="C620" s="9" t="s">
        <v>5231</v>
      </c>
      <c r="D620" s="43">
        <v>44655.501388888886</v>
      </c>
      <c r="E620" s="7">
        <v>44655.50763888889</v>
      </c>
      <c r="F620" s="7">
        <v>44655.58472222222</v>
      </c>
      <c r="G620" s="7">
        <v>44655.62986111111</v>
      </c>
      <c r="H620" s="12">
        <f>Enduser_Deliverytime-HubVN_Pickup_Time</f>
        <v>0.08055555556</v>
      </c>
      <c r="I620" s="12">
        <f>Enduser_Plan_Deliverytime-Plan_HubVN_Pickup_Time</f>
        <v>0.125</v>
      </c>
      <c r="J620" s="12">
        <f>HubVN_Pickup_Time-HubVN_Receiving_Time</f>
        <v>0.1222222222</v>
      </c>
      <c r="K620" s="12">
        <f>Plan_HubVN_Pickup_Time-Plan_HubVN_Receiving_Time</f>
        <v>0.08333333334</v>
      </c>
      <c r="L620" s="44">
        <f>IF(OnHold_Time="",0,Enduser_Deliverytime-OnHold_Time)</f>
        <v>0</v>
      </c>
    </row>
    <row r="621" ht="15.75" hidden="1" customHeight="1">
      <c r="A621" s="21" t="s">
        <v>1867</v>
      </c>
      <c r="B621" s="21" t="s">
        <v>1868</v>
      </c>
      <c r="C621" s="21" t="s">
        <v>5231</v>
      </c>
      <c r="D621" s="43">
        <v>44654.285416666666</v>
      </c>
      <c r="E621" s="18">
        <v>44658.260416666664</v>
      </c>
      <c r="F621" s="18">
        <v>44654.36875</v>
      </c>
      <c r="G621" s="18">
        <v>44658.40555555555</v>
      </c>
      <c r="H621" s="24">
        <f>Enduser_Deliverytime-HubVN_Pickup_Time</f>
        <v>0.33125</v>
      </c>
      <c r="I621" s="24">
        <f>Enduser_Plan_Deliverytime-Plan_HubVN_Pickup_Time</f>
        <v>0.04166666666</v>
      </c>
      <c r="J621" s="24">
        <f>HubVN_Pickup_Time-HubVN_Receiving_Time</f>
        <v>0.1451388889</v>
      </c>
      <c r="K621" s="24">
        <f>Plan_HubVN_Pickup_Time-Plan_HubVN_Receiving_Time</f>
        <v>0.08333333334</v>
      </c>
      <c r="L621" s="44">
        <f>IF(OnHold_Time="",0,Enduser_Deliverytime-OnHold_Time)</f>
        <v>0</v>
      </c>
    </row>
    <row r="622" ht="15.75" customHeight="1">
      <c r="A622" s="9" t="s">
        <v>1870</v>
      </c>
      <c r="B622" s="9" t="s">
        <v>1871</v>
      </c>
      <c r="C622" s="9" t="s">
        <v>5230</v>
      </c>
      <c r="D622" s="43">
        <v>44651.27013888889</v>
      </c>
      <c r="E622" s="7">
        <v>44655.26597222222</v>
      </c>
      <c r="F622" s="7">
        <v>44651.353472222225</v>
      </c>
      <c r="G622" s="7">
        <v>44655.373611111114</v>
      </c>
      <c r="H622" s="12">
        <f>Enduser_Deliverytime-HubVN_Pickup_Time</f>
        <v>0.3284722222</v>
      </c>
      <c r="I622" s="12">
        <f>Enduser_Plan_Deliverytime-Plan_HubVN_Pickup_Time</f>
        <v>0.0625</v>
      </c>
      <c r="J622" s="12">
        <f>HubVN_Pickup_Time-HubVN_Receiving_Time</f>
        <v>0.1076388889</v>
      </c>
      <c r="K622" s="12">
        <f>Plan_HubVN_Pickup_Time-Plan_HubVN_Receiving_Time</f>
        <v>0.08333333334</v>
      </c>
      <c r="L622" s="44">
        <f>IF(OnHold_Time="",0,Enduser_Deliverytime-OnHold_Time)</f>
        <v>0</v>
      </c>
    </row>
    <row r="623" ht="15.75" customHeight="1">
      <c r="A623" s="21" t="s">
        <v>1873</v>
      </c>
      <c r="B623" s="21" t="s">
        <v>1874</v>
      </c>
      <c r="C623" s="21" t="s">
        <v>5230</v>
      </c>
      <c r="D623" s="43">
        <v>44653.535416666666</v>
      </c>
      <c r="E623" s="18">
        <v>44653.52638888889</v>
      </c>
      <c r="F623" s="18">
        <v>44653.61875</v>
      </c>
      <c r="G623" s="18">
        <v>44653.63611111111</v>
      </c>
      <c r="H623" s="24">
        <f>Enduser_Deliverytime-HubVN_Pickup_Time</f>
        <v>0.07777777778</v>
      </c>
      <c r="I623" s="24">
        <f>Enduser_Plan_Deliverytime-Plan_HubVN_Pickup_Time</f>
        <v>0.0625</v>
      </c>
      <c r="J623" s="24">
        <f>HubVN_Pickup_Time-HubVN_Receiving_Time</f>
        <v>0.1097222222</v>
      </c>
      <c r="K623" s="24">
        <f>Plan_HubVN_Pickup_Time-Plan_HubVN_Receiving_Time</f>
        <v>0.08333333334</v>
      </c>
      <c r="L623" s="44">
        <f>IF(OnHold_Time="",0,Enduser_Deliverytime-OnHold_Time)</f>
        <v>0</v>
      </c>
    </row>
    <row r="624" ht="15.75" hidden="1" customHeight="1">
      <c r="A624" s="9" t="s">
        <v>1876</v>
      </c>
      <c r="B624" s="9" t="s">
        <v>1673</v>
      </c>
      <c r="C624" s="9" t="s">
        <v>5231</v>
      </c>
      <c r="D624" s="43">
        <v>44651.513194444444</v>
      </c>
      <c r="E624" s="7">
        <v>44652.28680555556</v>
      </c>
      <c r="F624" s="7">
        <v>44651.59652777778</v>
      </c>
      <c r="G624" s="7">
        <v>44652.388194444444</v>
      </c>
      <c r="H624" s="12">
        <f>Enduser_Deliverytime-HubVN_Pickup_Time</f>
        <v>0.2076388889</v>
      </c>
      <c r="I624" s="12">
        <f>Enduser_Plan_Deliverytime-Plan_HubVN_Pickup_Time</f>
        <v>0.04166666666</v>
      </c>
      <c r="J624" s="12">
        <f>HubVN_Pickup_Time-HubVN_Receiving_Time</f>
        <v>0.1013888889</v>
      </c>
      <c r="K624" s="12">
        <f>Plan_HubVN_Pickup_Time-Plan_HubVN_Receiving_Time</f>
        <v>0.08333333334</v>
      </c>
      <c r="L624" s="44">
        <f>IF(OnHold_Time="",0,Enduser_Deliverytime-OnHold_Time)</f>
        <v>0</v>
      </c>
    </row>
    <row r="625" ht="15.75" customHeight="1">
      <c r="A625" s="21" t="s">
        <v>1878</v>
      </c>
      <c r="B625" s="21" t="s">
        <v>1879</v>
      </c>
      <c r="C625" s="21" t="s">
        <v>5230</v>
      </c>
      <c r="D625" s="43">
        <v>44652.25555555556</v>
      </c>
      <c r="E625" s="18">
        <v>44652.53680555556</v>
      </c>
      <c r="F625" s="18">
        <v>44652.33888888889</v>
      </c>
      <c r="G625" s="18">
        <v>44652.63402777778</v>
      </c>
      <c r="H625" s="24">
        <f>Enduser_Deliverytime-HubVN_Pickup_Time</f>
        <v>0.07986111111</v>
      </c>
      <c r="I625" s="24">
        <f>Enduser_Plan_Deliverytime-Plan_HubVN_Pickup_Time</f>
        <v>0.0625</v>
      </c>
      <c r="J625" s="24">
        <f>HubVN_Pickup_Time-HubVN_Receiving_Time</f>
        <v>0.09722222222</v>
      </c>
      <c r="K625" s="24">
        <f>Plan_HubVN_Pickup_Time-Plan_HubVN_Receiving_Time</f>
        <v>0.08333333333</v>
      </c>
      <c r="L625" s="44">
        <f>IF(OnHold_Time="",0,Enduser_Deliverytime-OnHold_Time)</f>
        <v>0</v>
      </c>
    </row>
    <row r="626" ht="15.75" customHeight="1">
      <c r="A626" s="9" t="s">
        <v>1881</v>
      </c>
      <c r="B626" s="9" t="s">
        <v>1882</v>
      </c>
      <c r="C626" s="9" t="s">
        <v>5230</v>
      </c>
      <c r="D626" s="43">
        <v>44653.54027777778</v>
      </c>
      <c r="E626" s="7">
        <v>44654.525</v>
      </c>
      <c r="F626" s="7">
        <v>44653.623611111114</v>
      </c>
      <c r="G626" s="7">
        <v>44654.62708333333</v>
      </c>
      <c r="H626" s="12">
        <f>Enduser_Deliverytime-HubVN_Pickup_Time</f>
        <v>0.16875</v>
      </c>
      <c r="I626" s="12">
        <f>Enduser_Plan_Deliverytime-Plan_HubVN_Pickup_Time</f>
        <v>0.0625</v>
      </c>
      <c r="J626" s="12">
        <f>HubVN_Pickup_Time-HubVN_Receiving_Time</f>
        <v>0.1020833333</v>
      </c>
      <c r="K626" s="12">
        <f>Plan_HubVN_Pickup_Time-Plan_HubVN_Receiving_Time</f>
        <v>0.08333333334</v>
      </c>
      <c r="L626" s="44">
        <f>IF(OnHold_Time="",0,Enduser_Deliverytime-OnHold_Time)</f>
        <v>0</v>
      </c>
    </row>
    <row r="627" ht="15.75" customHeight="1">
      <c r="A627" s="21" t="s">
        <v>1884</v>
      </c>
      <c r="B627" s="21" t="s">
        <v>1885</v>
      </c>
      <c r="C627" s="21" t="s">
        <v>5230</v>
      </c>
      <c r="D627" s="43">
        <v>44655.53472222222</v>
      </c>
      <c r="E627" s="18">
        <v>44655.510416666664</v>
      </c>
      <c r="F627" s="18">
        <v>44655.618055555555</v>
      </c>
      <c r="G627" s="18">
        <v>44655.61388888889</v>
      </c>
      <c r="H627" s="24">
        <f>Enduser_Deliverytime-HubVN_Pickup_Time</f>
        <v>0.1451388889</v>
      </c>
      <c r="I627" s="24">
        <f>Enduser_Plan_Deliverytime-Plan_HubVN_Pickup_Time</f>
        <v>0.0625</v>
      </c>
      <c r="J627" s="24">
        <f>HubVN_Pickup_Time-HubVN_Receiving_Time</f>
        <v>0.1034722222</v>
      </c>
      <c r="K627" s="24">
        <f>Plan_HubVN_Pickup_Time-Plan_HubVN_Receiving_Time</f>
        <v>0.08333333334</v>
      </c>
      <c r="L627" s="44">
        <f>IF(OnHold_Time="",0,Enduser_Deliverytime-OnHold_Time)</f>
        <v>0</v>
      </c>
    </row>
    <row r="628" ht="15.75" hidden="1" customHeight="1">
      <c r="A628" s="9" t="s">
        <v>1887</v>
      </c>
      <c r="B628" s="9" t="s">
        <v>1888</v>
      </c>
      <c r="C628" s="9" t="s">
        <v>5231</v>
      </c>
      <c r="D628" s="43">
        <v>44653.529861111114</v>
      </c>
      <c r="E628" s="7">
        <v>44653.5375</v>
      </c>
      <c r="F628" s="7">
        <v>44653.61319444444</v>
      </c>
      <c r="G628" s="7">
        <v>44653.635416666664</v>
      </c>
      <c r="H628" s="12">
        <f>Enduser_Deliverytime-HubVN_Pickup_Time</f>
        <v>0.1729166667</v>
      </c>
      <c r="I628" s="12">
        <f>Enduser_Plan_Deliverytime-Plan_HubVN_Pickup_Time</f>
        <v>0.08333333334</v>
      </c>
      <c r="J628" s="12">
        <f>HubVN_Pickup_Time-HubVN_Receiving_Time</f>
        <v>0.09791666667</v>
      </c>
      <c r="K628" s="12">
        <f>Plan_HubVN_Pickup_Time-Plan_HubVN_Receiving_Time</f>
        <v>0.08333333333</v>
      </c>
      <c r="L628" s="44">
        <f>IF(OnHold_Time="",0,Enduser_Deliverytime-OnHold_Time)</f>
        <v>0</v>
      </c>
    </row>
    <row r="629" ht="15.75" customHeight="1">
      <c r="A629" s="21" t="s">
        <v>1890</v>
      </c>
      <c r="B629" s="21" t="s">
        <v>1121</v>
      </c>
      <c r="C629" s="21" t="s">
        <v>5230</v>
      </c>
      <c r="D629" s="43">
        <v>44651.506944444445</v>
      </c>
      <c r="E629" s="18">
        <v>44656.27916666667</v>
      </c>
      <c r="F629" s="18">
        <v>44651.59027777778</v>
      </c>
      <c r="G629" s="18">
        <v>44656.37222222222</v>
      </c>
      <c r="H629" s="24">
        <f>Enduser_Deliverytime-HubVN_Pickup_Time</f>
        <v>0.1631944444</v>
      </c>
      <c r="I629" s="24">
        <f>Enduser_Plan_Deliverytime-Plan_HubVN_Pickup_Time</f>
        <v>0.0625</v>
      </c>
      <c r="J629" s="24">
        <f>HubVN_Pickup_Time-HubVN_Receiving_Time</f>
        <v>0.09305555555</v>
      </c>
      <c r="K629" s="24">
        <f>Plan_HubVN_Pickup_Time-Plan_HubVN_Receiving_Time</f>
        <v>0.08333333334</v>
      </c>
      <c r="L629" s="44">
        <f>IF(OnHold_Time="",0,Enduser_Deliverytime-OnHold_Time)</f>
        <v>0</v>
      </c>
    </row>
    <row r="630" ht="15.75" customHeight="1">
      <c r="A630" s="9" t="s">
        <v>1892</v>
      </c>
      <c r="B630" s="9" t="s">
        <v>1460</v>
      </c>
      <c r="C630" s="9" t="s">
        <v>5230</v>
      </c>
      <c r="D630" s="43">
        <v>44653.501388888886</v>
      </c>
      <c r="E630" s="7">
        <v>44656.26875</v>
      </c>
      <c r="F630" s="7">
        <v>44653.58472222222</v>
      </c>
      <c r="G630" s="7">
        <v>44656.36597222222</v>
      </c>
      <c r="H630" s="12">
        <f>Enduser_Deliverytime-HubVN_Pickup_Time</f>
        <v>0.11875</v>
      </c>
      <c r="I630" s="12">
        <f>Enduser_Plan_Deliverytime-Plan_HubVN_Pickup_Time</f>
        <v>0.0625</v>
      </c>
      <c r="J630" s="12">
        <f>HubVN_Pickup_Time-HubVN_Receiving_Time</f>
        <v>0.09722222222</v>
      </c>
      <c r="K630" s="12">
        <f>Plan_HubVN_Pickup_Time-Plan_HubVN_Receiving_Time</f>
        <v>0.08333333334</v>
      </c>
      <c r="L630" s="44">
        <f>IF(OnHold_Time="",0,Enduser_Deliverytime-OnHold_Time)</f>
        <v>0</v>
      </c>
    </row>
    <row r="631" ht="15.75" customHeight="1">
      <c r="A631" s="21" t="s">
        <v>1894</v>
      </c>
      <c r="B631" s="21" t="s">
        <v>1895</v>
      </c>
      <c r="C631" s="21" t="s">
        <v>5230</v>
      </c>
      <c r="D631" s="43">
        <v>44652.25486111111</v>
      </c>
      <c r="E631" s="18">
        <v>44652.51180555556</v>
      </c>
      <c r="F631" s="18">
        <v>44652.33819444444</v>
      </c>
      <c r="G631" s="18">
        <v>44652.555555555555</v>
      </c>
      <c r="H631" s="24">
        <f>Enduser_Deliverytime-HubVN_Pickup_Time</f>
        <v>0.09305555555</v>
      </c>
      <c r="I631" s="24">
        <f>Enduser_Plan_Deliverytime-Plan_HubVN_Pickup_Time</f>
        <v>0.0625</v>
      </c>
      <c r="J631" s="24">
        <f>HubVN_Pickup_Time-HubVN_Receiving_Time</f>
        <v>0.04375</v>
      </c>
      <c r="K631" s="24">
        <f>Plan_HubVN_Pickup_Time-Plan_HubVN_Receiving_Time</f>
        <v>0.08333333333</v>
      </c>
      <c r="L631" s="44">
        <f>IF(OnHold_Time="",0,Enduser_Deliverytime-OnHold_Time)</f>
        <v>0</v>
      </c>
    </row>
    <row r="632" ht="15.75" hidden="1" customHeight="1">
      <c r="A632" s="9" t="s">
        <v>1897</v>
      </c>
      <c r="B632" s="9" t="s">
        <v>1898</v>
      </c>
      <c r="C632" s="9" t="s">
        <v>5231</v>
      </c>
      <c r="D632" s="43">
        <v>44652.52361111111</v>
      </c>
      <c r="E632" s="7">
        <v>44653.275</v>
      </c>
      <c r="F632" s="7">
        <v>44652.606944444444</v>
      </c>
      <c r="G632" s="7">
        <v>44653.36597222222</v>
      </c>
      <c r="H632" s="12">
        <f>Enduser_Deliverytime-HubVN_Pickup_Time</f>
        <v>0.11875</v>
      </c>
      <c r="I632" s="12">
        <f>Enduser_Plan_Deliverytime-Plan_HubVN_Pickup_Time</f>
        <v>0.04166666666</v>
      </c>
      <c r="J632" s="12">
        <f>HubVN_Pickup_Time-HubVN_Receiving_Time</f>
        <v>0.09097222222</v>
      </c>
      <c r="K632" s="12">
        <f>Plan_HubVN_Pickup_Time-Plan_HubVN_Receiving_Time</f>
        <v>0.08333333334</v>
      </c>
      <c r="L632" s="44">
        <f>IF(OnHold_Time="",0,Enduser_Deliverytime-OnHold_Time)</f>
        <v>0</v>
      </c>
    </row>
    <row r="633" ht="15.75" customHeight="1">
      <c r="A633" s="21" t="s">
        <v>1900</v>
      </c>
      <c r="B633" s="21" t="s">
        <v>1901</v>
      </c>
      <c r="C633" s="21" t="s">
        <v>5230</v>
      </c>
      <c r="D633" s="43">
        <v>44653.50069444445</v>
      </c>
      <c r="E633" s="18">
        <v>44654.51388888889</v>
      </c>
      <c r="F633" s="18">
        <v>44653.584027777775</v>
      </c>
      <c r="G633" s="18">
        <v>44654.62430555555</v>
      </c>
      <c r="H633" s="24">
        <f>Enduser_Deliverytime-HubVN_Pickup_Time</f>
        <v>0.1479166667</v>
      </c>
      <c r="I633" s="24">
        <f>Enduser_Plan_Deliverytime-Plan_HubVN_Pickup_Time</f>
        <v>0.0625</v>
      </c>
      <c r="J633" s="24">
        <f>HubVN_Pickup_Time-HubVN_Receiving_Time</f>
        <v>0.1104166667</v>
      </c>
      <c r="K633" s="24">
        <f>Plan_HubVN_Pickup_Time-Plan_HubVN_Receiving_Time</f>
        <v>0.08333333333</v>
      </c>
      <c r="L633" s="44">
        <f>IF(OnHold_Time="",0,Enduser_Deliverytime-OnHold_Time)</f>
        <v>0</v>
      </c>
    </row>
    <row r="634" ht="15.75" customHeight="1">
      <c r="A634" s="9" t="s">
        <v>1903</v>
      </c>
      <c r="B634" s="9" t="s">
        <v>1904</v>
      </c>
      <c r="C634" s="9" t="s">
        <v>5230</v>
      </c>
      <c r="D634" s="43">
        <v>44652.53680555556</v>
      </c>
      <c r="E634" s="7">
        <v>44653.51736111111</v>
      </c>
      <c r="F634" s="7">
        <v>44652.62013888889</v>
      </c>
      <c r="G634" s="7">
        <v>44653.615277777775</v>
      </c>
      <c r="H634" s="12">
        <f>Enduser_Deliverytime-HubVN_Pickup_Time</f>
        <v>0.1479166667</v>
      </c>
      <c r="I634" s="12">
        <f>Enduser_Plan_Deliverytime-Plan_HubVN_Pickup_Time</f>
        <v>0.0625</v>
      </c>
      <c r="J634" s="12">
        <f>HubVN_Pickup_Time-HubVN_Receiving_Time</f>
        <v>0.09791666667</v>
      </c>
      <c r="K634" s="12">
        <f>Plan_HubVN_Pickup_Time-Plan_HubVN_Receiving_Time</f>
        <v>0.08333333333</v>
      </c>
      <c r="L634" s="44">
        <f>IF(OnHold_Time="",0,Enduser_Deliverytime-OnHold_Time)</f>
        <v>0</v>
      </c>
    </row>
    <row r="635" ht="15.75" customHeight="1">
      <c r="A635" s="21" t="s">
        <v>1906</v>
      </c>
      <c r="B635" s="21" t="s">
        <v>1907</v>
      </c>
      <c r="C635" s="21" t="s">
        <v>5230</v>
      </c>
      <c r="D635" s="43">
        <v>44654.52361111111</v>
      </c>
      <c r="E635" s="18">
        <v>44655.279861111114</v>
      </c>
      <c r="F635" s="18">
        <v>44654.606944444444</v>
      </c>
      <c r="G635" s="18">
        <v>44655.384722222225</v>
      </c>
      <c r="H635" s="24">
        <f>Enduser_Deliverytime-HubVN_Pickup_Time</f>
        <v>0.1013888889</v>
      </c>
      <c r="I635" s="24">
        <f>Enduser_Plan_Deliverytime-Plan_HubVN_Pickup_Time</f>
        <v>0.04166666666</v>
      </c>
      <c r="J635" s="24">
        <f>HubVN_Pickup_Time-HubVN_Receiving_Time</f>
        <v>0.1048611111</v>
      </c>
      <c r="K635" s="24">
        <f>Plan_HubVN_Pickup_Time-Plan_HubVN_Receiving_Time</f>
        <v>0.08333333334</v>
      </c>
      <c r="L635" s="44">
        <f>IF(OnHold_Time="",0,Enduser_Deliverytime-OnHold_Time)</f>
        <v>0</v>
      </c>
    </row>
    <row r="636" ht="15.75" hidden="1" customHeight="1">
      <c r="A636" s="9" t="s">
        <v>1909</v>
      </c>
      <c r="B636" s="9" t="s">
        <v>1910</v>
      </c>
      <c r="C636" s="9" t="s">
        <v>5231</v>
      </c>
      <c r="D636" s="43">
        <v>44654.256944444445</v>
      </c>
      <c r="E636" s="7">
        <v>44655.277083333334</v>
      </c>
      <c r="F636" s="7">
        <v>44654.34027777778</v>
      </c>
      <c r="G636" s="7">
        <v>44655.38611111111</v>
      </c>
      <c r="H636" s="12">
        <f>Enduser_Deliverytime-HubVN_Pickup_Time</f>
        <v>0.09791666667</v>
      </c>
      <c r="I636" s="12">
        <f>Enduser_Plan_Deliverytime-Plan_HubVN_Pickup_Time</f>
        <v>0.04166666666</v>
      </c>
      <c r="J636" s="12">
        <f>HubVN_Pickup_Time-HubVN_Receiving_Time</f>
        <v>0.1090277778</v>
      </c>
      <c r="K636" s="12">
        <f>Plan_HubVN_Pickup_Time-Plan_HubVN_Receiving_Time</f>
        <v>0.08333333334</v>
      </c>
      <c r="L636" s="44">
        <f>IF(OnHold_Time="",0,Enduser_Deliverytime-OnHold_Time)</f>
        <v>0</v>
      </c>
    </row>
    <row r="637" ht="15.75" customHeight="1">
      <c r="A637" s="21" t="s">
        <v>1912</v>
      </c>
      <c r="B637" s="21" t="s">
        <v>1913</v>
      </c>
      <c r="C637" s="21" t="s">
        <v>5230</v>
      </c>
      <c r="D637" s="43">
        <v>44652.50902777778</v>
      </c>
      <c r="E637" s="18">
        <v>44653.27222222222</v>
      </c>
      <c r="F637" s="18">
        <v>44652.592361111114</v>
      </c>
      <c r="G637" s="18">
        <v>44653.34652777778</v>
      </c>
      <c r="H637" s="24">
        <f>Enduser_Deliverytime-HubVN_Pickup_Time</f>
        <v>0.08263888889</v>
      </c>
      <c r="I637" s="24">
        <f>Enduser_Plan_Deliverytime-Plan_HubVN_Pickup_Time</f>
        <v>0.04166666666</v>
      </c>
      <c r="J637" s="24">
        <f>HubVN_Pickup_Time-HubVN_Receiving_Time</f>
        <v>0.07430555556</v>
      </c>
      <c r="K637" s="24">
        <f>Plan_HubVN_Pickup_Time-Plan_HubVN_Receiving_Time</f>
        <v>0.08333333334</v>
      </c>
      <c r="L637" s="44">
        <f>IF(OnHold_Time="",0,Enduser_Deliverytime-OnHold_Time)</f>
        <v>0</v>
      </c>
    </row>
    <row r="638" ht="15.75" hidden="1" customHeight="1">
      <c r="A638" s="9" t="s">
        <v>1915</v>
      </c>
      <c r="B638" s="9" t="s">
        <v>1916</v>
      </c>
      <c r="C638" s="9" t="s">
        <v>5232</v>
      </c>
      <c r="D638" s="43">
        <v>44655.25486111111</v>
      </c>
      <c r="E638" s="7">
        <v>44655.50208333333</v>
      </c>
      <c r="F638" s="7">
        <v>44655.33819444444</v>
      </c>
      <c r="G638" s="7">
        <v>44655.626388888886</v>
      </c>
      <c r="H638" s="12">
        <f>Enduser_Deliverytime-HubVN_Pickup_Time</f>
        <v>0.08263888889</v>
      </c>
      <c r="I638" s="12">
        <f>Enduser_Plan_Deliverytime-Plan_HubVN_Pickup_Time</f>
        <v>0.08333333334</v>
      </c>
      <c r="J638" s="12">
        <f>HubVN_Pickup_Time-HubVN_Receiving_Time</f>
        <v>0.1243055556</v>
      </c>
      <c r="K638" s="12">
        <f>Plan_HubVN_Pickup_Time-Plan_HubVN_Receiving_Time</f>
        <v>0.08333333333</v>
      </c>
      <c r="L638" s="44">
        <f>IF(OnHold_Time="",0,Enduser_Deliverytime-OnHold_Time)</f>
        <v>0</v>
      </c>
    </row>
    <row r="639" ht="15.75" customHeight="1">
      <c r="A639" s="21" t="s">
        <v>1918</v>
      </c>
      <c r="B639" s="21" t="s">
        <v>1919</v>
      </c>
      <c r="C639" s="21" t="s">
        <v>5230</v>
      </c>
      <c r="D639" s="43">
        <v>44653.27916666667</v>
      </c>
      <c r="E639" s="18">
        <v>44654.25763888889</v>
      </c>
      <c r="F639" s="18">
        <v>44653.3625</v>
      </c>
      <c r="G639" s="18">
        <v>44654.35277777778</v>
      </c>
      <c r="H639" s="24">
        <f>Enduser_Deliverytime-HubVN_Pickup_Time</f>
        <v>0.1208333333</v>
      </c>
      <c r="I639" s="24">
        <f>Enduser_Plan_Deliverytime-Plan_HubVN_Pickup_Time</f>
        <v>0.0625</v>
      </c>
      <c r="J639" s="24">
        <f>HubVN_Pickup_Time-HubVN_Receiving_Time</f>
        <v>0.09513888889</v>
      </c>
      <c r="K639" s="24">
        <f>Plan_HubVN_Pickup_Time-Plan_HubVN_Receiving_Time</f>
        <v>0.08333333334</v>
      </c>
      <c r="L639" s="44">
        <f>IF(OnHold_Time="",0,Enduser_Deliverytime-OnHold_Time)</f>
        <v>0</v>
      </c>
    </row>
    <row r="640" ht="15.75" customHeight="1">
      <c r="A640" s="9" t="s">
        <v>1921</v>
      </c>
      <c r="B640" s="9" t="s">
        <v>1922</v>
      </c>
      <c r="C640" s="9" t="s">
        <v>5230</v>
      </c>
      <c r="D640" s="43">
        <v>44653.50763888889</v>
      </c>
      <c r="E640" s="7">
        <v>44654.513194444444</v>
      </c>
      <c r="F640" s="7">
        <v>44653.59097222222</v>
      </c>
      <c r="G640" s="7">
        <v>44654.623611111114</v>
      </c>
      <c r="H640" s="12">
        <f>Enduser_Deliverytime-HubVN_Pickup_Time</f>
        <v>0.1430555556</v>
      </c>
      <c r="I640" s="12">
        <f>Enduser_Plan_Deliverytime-Plan_HubVN_Pickup_Time</f>
        <v>0.0625</v>
      </c>
      <c r="J640" s="12">
        <f>HubVN_Pickup_Time-HubVN_Receiving_Time</f>
        <v>0.1104166667</v>
      </c>
      <c r="K640" s="12">
        <f>Plan_HubVN_Pickup_Time-Plan_HubVN_Receiving_Time</f>
        <v>0.08333333333</v>
      </c>
      <c r="L640" s="44">
        <f>IF(OnHold_Time="",0,Enduser_Deliverytime-OnHold_Time)</f>
        <v>0</v>
      </c>
    </row>
    <row r="641" ht="15.75" customHeight="1">
      <c r="A641" s="21" t="s">
        <v>1924</v>
      </c>
      <c r="B641" s="21" t="s">
        <v>1925</v>
      </c>
      <c r="C641" s="21" t="s">
        <v>5230</v>
      </c>
      <c r="D641" s="43">
        <v>44653.501388888886</v>
      </c>
      <c r="E641" s="18">
        <v>44654.504166666666</v>
      </c>
      <c r="F641" s="18">
        <v>44653.58472222222</v>
      </c>
      <c r="G641" s="18">
        <v>44654.61319444444</v>
      </c>
      <c r="H641" s="24">
        <f>Enduser_Deliverytime-HubVN_Pickup_Time</f>
        <v>0.2472222222</v>
      </c>
      <c r="I641" s="24">
        <f>Enduser_Plan_Deliverytime-Plan_HubVN_Pickup_Time</f>
        <v>0.08333333334</v>
      </c>
      <c r="J641" s="24">
        <f>HubVN_Pickup_Time-HubVN_Receiving_Time</f>
        <v>0.1090277778</v>
      </c>
      <c r="K641" s="24">
        <f>Plan_HubVN_Pickup_Time-Plan_HubVN_Receiving_Time</f>
        <v>0.08333333334</v>
      </c>
      <c r="L641" s="44">
        <f>IF(OnHold_Time="",0,Enduser_Deliverytime-OnHold_Time)</f>
        <v>0</v>
      </c>
    </row>
    <row r="642" ht="15.75" customHeight="1">
      <c r="A642" s="9" t="s">
        <v>1926</v>
      </c>
      <c r="B642" s="9" t="s">
        <v>1927</v>
      </c>
      <c r="C642" s="9" t="s">
        <v>5230</v>
      </c>
      <c r="D642" s="43">
        <v>44654.25069444445</v>
      </c>
      <c r="E642" s="7">
        <v>44654.510416666664</v>
      </c>
      <c r="F642" s="7">
        <v>44654.334027777775</v>
      </c>
      <c r="G642" s="7">
        <v>44654.61944444444</v>
      </c>
      <c r="H642" s="12">
        <f>Enduser_Deliverytime-HubVN_Pickup_Time</f>
        <v>0.1444444444</v>
      </c>
      <c r="I642" s="12">
        <f>Enduser_Plan_Deliverytime-Plan_HubVN_Pickup_Time</f>
        <v>0.0625</v>
      </c>
      <c r="J642" s="12">
        <f>HubVN_Pickup_Time-HubVN_Receiving_Time</f>
        <v>0.1090277778</v>
      </c>
      <c r="K642" s="12">
        <f>Plan_HubVN_Pickup_Time-Plan_HubVN_Receiving_Time</f>
        <v>0.08333333333</v>
      </c>
      <c r="L642" s="44">
        <f>IF(OnHold_Time="",0,Enduser_Deliverytime-OnHold_Time)</f>
        <v>0</v>
      </c>
    </row>
    <row r="643" ht="15.75" customHeight="1">
      <c r="A643" s="21" t="s">
        <v>1929</v>
      </c>
      <c r="B643" s="21" t="s">
        <v>1930</v>
      </c>
      <c r="C643" s="21" t="s">
        <v>5230</v>
      </c>
      <c r="D643" s="43">
        <v>44654.27361111111</v>
      </c>
      <c r="E643" s="18">
        <v>44654.50347222222</v>
      </c>
      <c r="F643" s="18">
        <v>44654.356944444444</v>
      </c>
      <c r="G643" s="18">
        <v>44654.61319444444</v>
      </c>
      <c r="H643" s="24">
        <f>Enduser_Deliverytime-HubVN_Pickup_Time</f>
        <v>0.1472222222</v>
      </c>
      <c r="I643" s="24">
        <f>Enduser_Plan_Deliverytime-Plan_HubVN_Pickup_Time</f>
        <v>0.0625</v>
      </c>
      <c r="J643" s="24">
        <f>HubVN_Pickup_Time-HubVN_Receiving_Time</f>
        <v>0.1097222222</v>
      </c>
      <c r="K643" s="24">
        <f>Plan_HubVN_Pickup_Time-Plan_HubVN_Receiving_Time</f>
        <v>0.08333333334</v>
      </c>
      <c r="L643" s="44">
        <f>IF(OnHold_Time="",0,Enduser_Deliverytime-OnHold_Time)</f>
        <v>0</v>
      </c>
    </row>
    <row r="644" ht="15.75" hidden="1" customHeight="1">
      <c r="A644" s="9" t="s">
        <v>1932</v>
      </c>
      <c r="B644" s="9" t="s">
        <v>1913</v>
      </c>
      <c r="C644" s="9" t="s">
        <v>5232</v>
      </c>
      <c r="D644" s="43">
        <v>44653.506944444445</v>
      </c>
      <c r="E644" s="7">
        <v>44654.288194444445</v>
      </c>
      <c r="F644" s="7">
        <v>44653.59027777778</v>
      </c>
      <c r="G644" s="7">
        <v>44654.39236111111</v>
      </c>
      <c r="H644" s="12">
        <f>Enduser_Deliverytime-HubVN_Pickup_Time</f>
        <v>0.04027777778</v>
      </c>
      <c r="I644" s="12">
        <f>Enduser_Plan_Deliverytime-Plan_HubVN_Pickup_Time</f>
        <v>0.1666666667</v>
      </c>
      <c r="J644" s="12">
        <f>HubVN_Pickup_Time-HubVN_Receiving_Time</f>
        <v>0.1041666667</v>
      </c>
      <c r="K644" s="12">
        <f>Plan_HubVN_Pickup_Time-Plan_HubVN_Receiving_Time</f>
        <v>0.08333333334</v>
      </c>
      <c r="L644" s="44">
        <f>IF(OnHold_Time="",0,Enduser_Deliverytime-OnHold_Time)</f>
        <v>0</v>
      </c>
    </row>
    <row r="645" ht="15.75" customHeight="1">
      <c r="A645" s="21" t="s">
        <v>1934</v>
      </c>
      <c r="B645" s="21" t="s">
        <v>1734</v>
      </c>
      <c r="C645" s="21" t="s">
        <v>5230</v>
      </c>
      <c r="D645" s="43">
        <v>44652.28472222222</v>
      </c>
      <c r="E645" s="18">
        <v>44652.506944444445</v>
      </c>
      <c r="F645" s="18">
        <v>44652.368055555555</v>
      </c>
      <c r="G645" s="18">
        <v>44652.54861111111</v>
      </c>
      <c r="H645" s="24">
        <f>Enduser_Deliverytime-HubVN_Pickup_Time</f>
        <v>0.08888888889</v>
      </c>
      <c r="I645" s="24">
        <f>Enduser_Plan_Deliverytime-Plan_HubVN_Pickup_Time</f>
        <v>0.0625</v>
      </c>
      <c r="J645" s="24">
        <f>HubVN_Pickup_Time-HubVN_Receiving_Time</f>
        <v>0.04166666666</v>
      </c>
      <c r="K645" s="24">
        <f>Plan_HubVN_Pickup_Time-Plan_HubVN_Receiving_Time</f>
        <v>0.08333333334</v>
      </c>
      <c r="L645" s="44">
        <f>IF(OnHold_Time="",0,Enduser_Deliverytime-OnHold_Time)</f>
        <v>0</v>
      </c>
    </row>
    <row r="646" ht="15.75" hidden="1" customHeight="1">
      <c r="A646" s="9" t="s">
        <v>1937</v>
      </c>
      <c r="B646" s="9" t="s">
        <v>1938</v>
      </c>
      <c r="C646" s="9" t="s">
        <v>5232</v>
      </c>
      <c r="D646" s="43">
        <v>44652.53125</v>
      </c>
      <c r="E646" s="7">
        <v>44652.50277777778</v>
      </c>
      <c r="F646" s="7">
        <v>44652.614583333336</v>
      </c>
      <c r="G646" s="7">
        <v>44652.61319444444</v>
      </c>
      <c r="H646" s="12">
        <f>Enduser_Deliverytime-HubVN_Pickup_Time</f>
        <v>0.2472222222</v>
      </c>
      <c r="I646" s="12">
        <f>Enduser_Plan_Deliverytime-Plan_HubVN_Pickup_Time</f>
        <v>0.08333333333</v>
      </c>
      <c r="J646" s="12">
        <f>HubVN_Pickup_Time-HubVN_Receiving_Time</f>
        <v>0.1104166667</v>
      </c>
      <c r="K646" s="12">
        <f>Plan_HubVN_Pickup_Time-Plan_HubVN_Receiving_Time</f>
        <v>0.08333333334</v>
      </c>
      <c r="L646" s="44">
        <f>IF(OnHold_Time="",0,Enduser_Deliverytime-OnHold_Time)</f>
        <v>0</v>
      </c>
    </row>
    <row r="647" ht="15.75" customHeight="1">
      <c r="A647" s="21" t="s">
        <v>1940</v>
      </c>
      <c r="B647" s="21" t="s">
        <v>1941</v>
      </c>
      <c r="C647" s="21" t="s">
        <v>5230</v>
      </c>
      <c r="D647" s="43">
        <v>44655.26527777778</v>
      </c>
      <c r="E647" s="18">
        <v>44655.53472222222</v>
      </c>
      <c r="F647" s="18">
        <v>44655.34861111111</v>
      </c>
      <c r="G647" s="18">
        <v>44655.64236111111</v>
      </c>
      <c r="H647" s="24">
        <f>Enduser_Deliverytime-HubVN_Pickup_Time</f>
        <v>0.16875</v>
      </c>
      <c r="I647" s="24">
        <f>Enduser_Plan_Deliverytime-Plan_HubVN_Pickup_Time</f>
        <v>0.0625</v>
      </c>
      <c r="J647" s="24">
        <f>HubVN_Pickup_Time-HubVN_Receiving_Time</f>
        <v>0.1076388889</v>
      </c>
      <c r="K647" s="24">
        <f>Plan_HubVN_Pickup_Time-Plan_HubVN_Receiving_Time</f>
        <v>0.08333333334</v>
      </c>
      <c r="L647" s="44">
        <f>IF(OnHold_Time="",0,Enduser_Deliverytime-OnHold_Time)</f>
        <v>0</v>
      </c>
    </row>
    <row r="648" ht="15.75" customHeight="1">
      <c r="A648" s="9" t="s">
        <v>1943</v>
      </c>
      <c r="B648" s="9" t="s">
        <v>1944</v>
      </c>
      <c r="C648" s="9" t="s">
        <v>5230</v>
      </c>
      <c r="D648" s="43">
        <v>44655.51527777778</v>
      </c>
      <c r="E648" s="7">
        <v>44655.513194444444</v>
      </c>
      <c r="F648" s="7">
        <v>44655.59861111111</v>
      </c>
      <c r="G648" s="7">
        <v>44655.634722222225</v>
      </c>
      <c r="H648" s="12">
        <f>Enduser_Deliverytime-HubVN_Pickup_Time</f>
        <v>0.07916666666</v>
      </c>
      <c r="I648" s="12">
        <f>Enduser_Plan_Deliverytime-Plan_HubVN_Pickup_Time</f>
        <v>0.0625</v>
      </c>
      <c r="J648" s="12">
        <f>HubVN_Pickup_Time-HubVN_Receiving_Time</f>
        <v>0.1215277778</v>
      </c>
      <c r="K648" s="12">
        <f>Plan_HubVN_Pickup_Time-Plan_HubVN_Receiving_Time</f>
        <v>0.08333333334</v>
      </c>
      <c r="L648" s="44">
        <f>IF(OnHold_Time="",0,Enduser_Deliverytime-OnHold_Time)</f>
        <v>0</v>
      </c>
    </row>
    <row r="649" ht="15.75" customHeight="1">
      <c r="A649" s="21" t="s">
        <v>1946</v>
      </c>
      <c r="B649" s="21" t="s">
        <v>1947</v>
      </c>
      <c r="C649" s="21" t="s">
        <v>5230</v>
      </c>
      <c r="D649" s="43">
        <v>44653.532638888886</v>
      </c>
      <c r="E649" s="18">
        <v>44654.540972222225</v>
      </c>
      <c r="F649" s="18">
        <v>44653.61597222222</v>
      </c>
      <c r="G649" s="18">
        <v>44654.67152777778</v>
      </c>
      <c r="H649" s="24">
        <f>Enduser_Deliverytime-HubVN_Pickup_Time</f>
        <v>0.1618055556</v>
      </c>
      <c r="I649" s="24">
        <f>Enduser_Plan_Deliverytime-Plan_HubVN_Pickup_Time</f>
        <v>0.0625</v>
      </c>
      <c r="J649" s="24">
        <f>HubVN_Pickup_Time-HubVN_Receiving_Time</f>
        <v>0.1305555556</v>
      </c>
      <c r="K649" s="24">
        <f>Plan_HubVN_Pickup_Time-Plan_HubVN_Receiving_Time</f>
        <v>0.08333333334</v>
      </c>
      <c r="L649" s="44">
        <f>IF(OnHold_Time="",0,Enduser_Deliverytime-OnHold_Time)</f>
        <v>0</v>
      </c>
    </row>
    <row r="650" ht="15.75" customHeight="1">
      <c r="A650" s="9" t="s">
        <v>1949</v>
      </c>
      <c r="B650" s="9" t="s">
        <v>1950</v>
      </c>
      <c r="C650" s="9" t="s">
        <v>5230</v>
      </c>
      <c r="D650" s="43">
        <v>44654.26736111111</v>
      </c>
      <c r="E650" s="7">
        <v>44655.28680555556</v>
      </c>
      <c r="F650" s="7">
        <v>44654.350694444445</v>
      </c>
      <c r="G650" s="7">
        <v>44655.41180555556</v>
      </c>
      <c r="H650" s="12">
        <f>Enduser_Deliverytime-HubVN_Pickup_Time</f>
        <v>0.2020833333</v>
      </c>
      <c r="I650" s="12">
        <f>Enduser_Plan_Deliverytime-Plan_HubVN_Pickup_Time</f>
        <v>0.0625</v>
      </c>
      <c r="J650" s="12">
        <f>HubVN_Pickup_Time-HubVN_Receiving_Time</f>
        <v>0.125</v>
      </c>
      <c r="K650" s="12">
        <f>Plan_HubVN_Pickup_Time-Plan_HubVN_Receiving_Time</f>
        <v>0.08333333334</v>
      </c>
      <c r="L650" s="44">
        <f>IF(OnHold_Time="",0,Enduser_Deliverytime-OnHold_Time)</f>
        <v>0</v>
      </c>
    </row>
    <row r="651" ht="15.75" hidden="1" customHeight="1">
      <c r="A651" s="21" t="s">
        <v>1952</v>
      </c>
      <c r="B651" s="21" t="s">
        <v>1953</v>
      </c>
      <c r="C651" s="21" t="s">
        <v>5232</v>
      </c>
      <c r="D651" s="43">
        <v>44655.513194444444</v>
      </c>
      <c r="E651" s="18">
        <v>44655.5125</v>
      </c>
      <c r="F651" s="18">
        <v>44655.59652777778</v>
      </c>
      <c r="G651" s="18">
        <v>44655.61875</v>
      </c>
      <c r="H651" s="24">
        <f>Enduser_Deliverytime-HubVN_Pickup_Time</f>
        <v>0.1229166667</v>
      </c>
      <c r="I651" s="24">
        <f>Enduser_Plan_Deliverytime-Plan_HubVN_Pickup_Time</f>
        <v>0.08333333333</v>
      </c>
      <c r="J651" s="24">
        <f>HubVN_Pickup_Time-HubVN_Receiving_Time</f>
        <v>0.10625</v>
      </c>
      <c r="K651" s="24">
        <f>Plan_HubVN_Pickup_Time-Plan_HubVN_Receiving_Time</f>
        <v>0.08333333334</v>
      </c>
      <c r="L651" s="44">
        <f>IF(OnHold_Time="",0,Enduser_Deliverytime-OnHold_Time)</f>
        <v>0</v>
      </c>
    </row>
    <row r="652" ht="15.75" hidden="1" customHeight="1">
      <c r="A652" s="9" t="s">
        <v>1955</v>
      </c>
      <c r="B652" s="9" t="s">
        <v>1956</v>
      </c>
      <c r="C652" s="9" t="s">
        <v>5232</v>
      </c>
      <c r="D652" s="43">
        <v>44652.52569444444</v>
      </c>
      <c r="E652" s="7">
        <v>44653.26458333333</v>
      </c>
      <c r="F652" s="7">
        <v>44652.60902777778</v>
      </c>
      <c r="G652" s="7">
        <v>44653.36875</v>
      </c>
      <c r="H652" s="12">
        <f>Enduser_Deliverytime-HubVN_Pickup_Time</f>
        <v>0.1604166667</v>
      </c>
      <c r="I652" s="12">
        <f>Enduser_Plan_Deliverytime-Plan_HubVN_Pickup_Time</f>
        <v>0.08333333334</v>
      </c>
      <c r="J652" s="12">
        <f>HubVN_Pickup_Time-HubVN_Receiving_Time</f>
        <v>0.1041666667</v>
      </c>
      <c r="K652" s="12">
        <f>Plan_HubVN_Pickup_Time-Plan_HubVN_Receiving_Time</f>
        <v>0.08333333334</v>
      </c>
      <c r="L652" s="44">
        <f>IF(OnHold_Time="",0,Enduser_Deliverytime-OnHold_Time)</f>
        <v>0</v>
      </c>
    </row>
    <row r="653" ht="15.75" customHeight="1">
      <c r="A653" s="21" t="s">
        <v>1958</v>
      </c>
      <c r="B653" s="21" t="s">
        <v>1959</v>
      </c>
      <c r="C653" s="21" t="s">
        <v>5230</v>
      </c>
      <c r="D653" s="43">
        <v>44653.51388888889</v>
      </c>
      <c r="E653" s="18">
        <v>44653.50555555556</v>
      </c>
      <c r="F653" s="18">
        <v>44653.59722222222</v>
      </c>
      <c r="G653" s="18">
        <v>44653.60555555556</v>
      </c>
      <c r="H653" s="24">
        <f>Enduser_Deliverytime-HubVN_Pickup_Time</f>
        <v>0.1472222222</v>
      </c>
      <c r="I653" s="24">
        <f>Enduser_Plan_Deliverytime-Plan_HubVN_Pickup_Time</f>
        <v>0.0625</v>
      </c>
      <c r="J653" s="24">
        <f>HubVN_Pickup_Time-HubVN_Receiving_Time</f>
        <v>0.1</v>
      </c>
      <c r="K653" s="24">
        <f>Plan_HubVN_Pickup_Time-Plan_HubVN_Receiving_Time</f>
        <v>0.08333333333</v>
      </c>
      <c r="L653" s="44">
        <f>IF(OnHold_Time="",0,Enduser_Deliverytime-OnHold_Time)</f>
        <v>0</v>
      </c>
    </row>
    <row r="654" ht="15.75" customHeight="1">
      <c r="A654" s="9" t="s">
        <v>1961</v>
      </c>
      <c r="B654" s="9" t="s">
        <v>1962</v>
      </c>
      <c r="C654" s="9" t="s">
        <v>5230</v>
      </c>
      <c r="D654" s="43">
        <v>44652.28194444445</v>
      </c>
      <c r="E654" s="7">
        <v>44652.513194444444</v>
      </c>
      <c r="F654" s="7">
        <v>44652.365277777775</v>
      </c>
      <c r="G654" s="7">
        <v>44652.61666666667</v>
      </c>
      <c r="H654" s="12">
        <f>Enduser_Deliverytime-HubVN_Pickup_Time</f>
        <v>0.24375</v>
      </c>
      <c r="I654" s="12">
        <f>Enduser_Plan_Deliverytime-Plan_HubVN_Pickup_Time</f>
        <v>0.0625</v>
      </c>
      <c r="J654" s="12">
        <f>HubVN_Pickup_Time-HubVN_Receiving_Time</f>
        <v>0.1034722222</v>
      </c>
      <c r="K654" s="12">
        <f>Plan_HubVN_Pickup_Time-Plan_HubVN_Receiving_Time</f>
        <v>0.08333333333</v>
      </c>
      <c r="L654" s="44">
        <f>IF(OnHold_Time="",0,Enduser_Deliverytime-OnHold_Time)</f>
        <v>0</v>
      </c>
    </row>
    <row r="655" ht="15.75" customHeight="1">
      <c r="A655" s="21" t="s">
        <v>1964</v>
      </c>
      <c r="B655" s="21" t="s">
        <v>1965</v>
      </c>
      <c r="C655" s="21" t="s">
        <v>5230</v>
      </c>
      <c r="D655" s="43">
        <v>44653.51111111111</v>
      </c>
      <c r="E655" s="18">
        <v>44654.25277777778</v>
      </c>
      <c r="F655" s="18">
        <v>44653.59444444445</v>
      </c>
      <c r="G655" s="18">
        <v>44654.38611111111</v>
      </c>
      <c r="H655" s="24">
        <f>Enduser_Deliverytime-HubVN_Pickup_Time</f>
        <v>0.2041666667</v>
      </c>
      <c r="I655" s="24">
        <f>Enduser_Plan_Deliverytime-Plan_HubVN_Pickup_Time</f>
        <v>0.04166666666</v>
      </c>
      <c r="J655" s="24">
        <f>HubVN_Pickup_Time-HubVN_Receiving_Time</f>
        <v>0.1333333333</v>
      </c>
      <c r="K655" s="24">
        <f>Plan_HubVN_Pickup_Time-Plan_HubVN_Receiving_Time</f>
        <v>0.08333333334</v>
      </c>
      <c r="L655" s="44">
        <f>IF(OnHold_Time="",0,Enduser_Deliverytime-OnHold_Time)</f>
        <v>0</v>
      </c>
    </row>
    <row r="656" ht="15.75" customHeight="1">
      <c r="A656" s="9" t="s">
        <v>1967</v>
      </c>
      <c r="B656" s="9" t="s">
        <v>1558</v>
      </c>
      <c r="C656" s="9" t="s">
        <v>5230</v>
      </c>
      <c r="D656" s="43">
        <v>44651.25763888889</v>
      </c>
      <c r="E656" s="7">
        <v>44652.26111111111</v>
      </c>
      <c r="F656" s="7">
        <v>44651.34097222222</v>
      </c>
      <c r="G656" s="7">
        <v>44652.38125</v>
      </c>
      <c r="H656" s="12">
        <f>Enduser_Deliverytime-HubVN_Pickup_Time</f>
        <v>0.2069444444</v>
      </c>
      <c r="I656" s="12">
        <f>Enduser_Plan_Deliverytime-Plan_HubVN_Pickup_Time</f>
        <v>0.0625</v>
      </c>
      <c r="J656" s="12">
        <f>HubVN_Pickup_Time-HubVN_Receiving_Time</f>
        <v>0.1201388889</v>
      </c>
      <c r="K656" s="12">
        <f>Plan_HubVN_Pickup_Time-Plan_HubVN_Receiving_Time</f>
        <v>0.08333333333</v>
      </c>
      <c r="L656" s="44">
        <f>IF(OnHold_Time="",0,Enduser_Deliverytime-OnHold_Time)</f>
        <v>0</v>
      </c>
    </row>
    <row r="657" ht="15.75" customHeight="1">
      <c r="A657" s="21" t="s">
        <v>1970</v>
      </c>
      <c r="B657" s="21" t="s">
        <v>1971</v>
      </c>
      <c r="C657" s="21" t="s">
        <v>5230</v>
      </c>
      <c r="D657" s="43">
        <v>44651.501388888886</v>
      </c>
      <c r="E657" s="18">
        <v>44656.27847222222</v>
      </c>
      <c r="F657" s="18">
        <v>44651.58472222222</v>
      </c>
      <c r="G657" s="18">
        <v>44656.38680555556</v>
      </c>
      <c r="H657" s="24">
        <f>Enduser_Deliverytime-HubVN_Pickup_Time</f>
        <v>0.2048611111</v>
      </c>
      <c r="I657" s="24">
        <f>Enduser_Plan_Deliverytime-Plan_HubVN_Pickup_Time</f>
        <v>0.0625</v>
      </c>
      <c r="J657" s="24">
        <f>HubVN_Pickup_Time-HubVN_Receiving_Time</f>
        <v>0.1083333333</v>
      </c>
      <c r="K657" s="24">
        <f>Plan_HubVN_Pickup_Time-Plan_HubVN_Receiving_Time</f>
        <v>0.08333333334</v>
      </c>
      <c r="L657" s="44">
        <f>IF(OnHold_Time="",0,Enduser_Deliverytime-OnHold_Time)</f>
        <v>0</v>
      </c>
    </row>
    <row r="658" ht="15.75" hidden="1" customHeight="1">
      <c r="A658" s="9" t="s">
        <v>1973</v>
      </c>
      <c r="B658" s="9" t="s">
        <v>1974</v>
      </c>
      <c r="C658" s="9" t="s">
        <v>5232</v>
      </c>
      <c r="D658" s="43">
        <v>44654.285416666666</v>
      </c>
      <c r="E658" s="7">
        <v>44654.521527777775</v>
      </c>
      <c r="F658" s="7">
        <v>44654.36875</v>
      </c>
      <c r="G658" s="7">
        <v>44654.64861111111</v>
      </c>
      <c r="H658" s="12">
        <f>Enduser_Deliverytime-HubVN_Pickup_Time</f>
        <v>0.07777777778</v>
      </c>
      <c r="I658" s="12">
        <f>Enduser_Plan_Deliverytime-Plan_HubVN_Pickup_Time</f>
        <v>0.08333333333</v>
      </c>
      <c r="J658" s="12">
        <f>HubVN_Pickup_Time-HubVN_Receiving_Time</f>
        <v>0.1270833333</v>
      </c>
      <c r="K658" s="12">
        <f>Plan_HubVN_Pickup_Time-Plan_HubVN_Receiving_Time</f>
        <v>0.08333333334</v>
      </c>
      <c r="L658" s="44">
        <f>IF(OnHold_Time="",0,Enduser_Deliverytime-OnHold_Time)</f>
        <v>0</v>
      </c>
    </row>
    <row r="659" ht="15.75" customHeight="1">
      <c r="A659" s="21" t="s">
        <v>1976</v>
      </c>
      <c r="B659" s="21" t="s">
        <v>1977</v>
      </c>
      <c r="C659" s="21" t="s">
        <v>5230</v>
      </c>
      <c r="D659" s="43">
        <v>44655.26597222222</v>
      </c>
      <c r="E659" s="18">
        <v>44655.53888888889</v>
      </c>
      <c r="F659" s="18">
        <v>44655.34930555556</v>
      </c>
      <c r="G659" s="18">
        <v>44655.638194444444</v>
      </c>
      <c r="H659" s="24">
        <f>Enduser_Deliverytime-HubVN_Pickup_Time</f>
        <v>0.08125</v>
      </c>
      <c r="I659" s="24">
        <f>Enduser_Plan_Deliverytime-Plan_HubVN_Pickup_Time</f>
        <v>0.0625</v>
      </c>
      <c r="J659" s="24">
        <f>HubVN_Pickup_Time-HubVN_Receiving_Time</f>
        <v>0.09930555555</v>
      </c>
      <c r="K659" s="24">
        <f>Plan_HubVN_Pickup_Time-Plan_HubVN_Receiving_Time</f>
        <v>0.08333333334</v>
      </c>
      <c r="L659" s="44">
        <f>IF(OnHold_Time="",0,Enduser_Deliverytime-OnHold_Time)</f>
        <v>0</v>
      </c>
    </row>
    <row r="660" ht="15.75" customHeight="1">
      <c r="A660" s="9" t="s">
        <v>1979</v>
      </c>
      <c r="B660" s="9" t="s">
        <v>1980</v>
      </c>
      <c r="C660" s="9" t="s">
        <v>5230</v>
      </c>
      <c r="D660" s="43">
        <v>44653.51736111111</v>
      </c>
      <c r="E660" s="7">
        <v>44654.27361111111</v>
      </c>
      <c r="F660" s="7">
        <v>44653.600694444445</v>
      </c>
      <c r="G660" s="7">
        <v>44654.37013888889</v>
      </c>
      <c r="H660" s="12">
        <f>Enduser_Deliverytime-HubVN_Pickup_Time</f>
        <v>0.1243055556</v>
      </c>
      <c r="I660" s="12">
        <f>Enduser_Plan_Deliverytime-Plan_HubVN_Pickup_Time</f>
        <v>0.0625</v>
      </c>
      <c r="J660" s="12">
        <f>HubVN_Pickup_Time-HubVN_Receiving_Time</f>
        <v>0.09652777778</v>
      </c>
      <c r="K660" s="12">
        <f>Plan_HubVN_Pickup_Time-Plan_HubVN_Receiving_Time</f>
        <v>0.08333333334</v>
      </c>
      <c r="L660" s="44">
        <f>IF(OnHold_Time="",0,Enduser_Deliverytime-OnHold_Time)</f>
        <v>0</v>
      </c>
    </row>
    <row r="661" ht="15.75" customHeight="1">
      <c r="A661" s="21" t="s">
        <v>1982</v>
      </c>
      <c r="B661" s="21" t="s">
        <v>1199</v>
      </c>
      <c r="C661" s="21" t="s">
        <v>5230</v>
      </c>
      <c r="D661" s="43">
        <v>44651.53472222222</v>
      </c>
      <c r="E661" s="18">
        <v>44652.26527777778</v>
      </c>
      <c r="F661" s="18">
        <v>44651.618055555555</v>
      </c>
      <c r="G661" s="18">
        <v>44652.33125</v>
      </c>
      <c r="H661" s="24">
        <f>Enduser_Deliverytime-HubVN_Pickup_Time</f>
        <v>0.1604166667</v>
      </c>
      <c r="I661" s="24">
        <f>Enduser_Plan_Deliverytime-Plan_HubVN_Pickup_Time</f>
        <v>0.08333333334</v>
      </c>
      <c r="J661" s="24">
        <f>HubVN_Pickup_Time-HubVN_Receiving_Time</f>
        <v>0.06597222223</v>
      </c>
      <c r="K661" s="24">
        <f>Plan_HubVN_Pickup_Time-Plan_HubVN_Receiving_Time</f>
        <v>0.08333333334</v>
      </c>
      <c r="L661" s="44">
        <f>IF(OnHold_Time="",0,Enduser_Deliverytime-OnHold_Time)</f>
        <v>0</v>
      </c>
    </row>
    <row r="662" ht="15.75" hidden="1" customHeight="1">
      <c r="A662" s="9" t="s">
        <v>1984</v>
      </c>
      <c r="B662" s="9" t="s">
        <v>1985</v>
      </c>
      <c r="C662" s="9" t="s">
        <v>5231</v>
      </c>
      <c r="D662" s="43">
        <v>44653.51597222222</v>
      </c>
      <c r="E662" s="7">
        <v>44654.27013888889</v>
      </c>
      <c r="F662" s="7">
        <v>44653.59930555556</v>
      </c>
      <c r="G662" s="7">
        <v>44654.388194444444</v>
      </c>
      <c r="H662" s="12">
        <f>Enduser_Deliverytime-HubVN_Pickup_Time</f>
        <v>0.2041666667</v>
      </c>
      <c r="I662" s="12">
        <f>Enduser_Plan_Deliverytime-Plan_HubVN_Pickup_Time</f>
        <v>0.04166666666</v>
      </c>
      <c r="J662" s="12">
        <f>HubVN_Pickup_Time-HubVN_Receiving_Time</f>
        <v>0.1180555556</v>
      </c>
      <c r="K662" s="12">
        <f>Plan_HubVN_Pickup_Time-Plan_HubVN_Receiving_Time</f>
        <v>0.08333333334</v>
      </c>
      <c r="L662" s="44">
        <f>IF(OnHold_Time="",0,Enduser_Deliverytime-OnHold_Time)</f>
        <v>0</v>
      </c>
    </row>
    <row r="663" ht="15.75" hidden="1" customHeight="1">
      <c r="A663" s="21" t="s">
        <v>1987</v>
      </c>
      <c r="B663" s="21" t="s">
        <v>1988</v>
      </c>
      <c r="C663" s="21" t="s">
        <v>5231</v>
      </c>
      <c r="D663" s="43">
        <v>44653.501388888886</v>
      </c>
      <c r="E663" s="18">
        <v>44654.50208333333</v>
      </c>
      <c r="F663" s="18">
        <v>44653.58472222222</v>
      </c>
      <c r="G663" s="18">
        <v>44654.614583333336</v>
      </c>
      <c r="H663" s="24">
        <f>Enduser_Deliverytime-HubVN_Pickup_Time</f>
        <v>0.2493055556</v>
      </c>
      <c r="I663" s="24">
        <f>Enduser_Plan_Deliverytime-Plan_HubVN_Pickup_Time</f>
        <v>0.04166666666</v>
      </c>
      <c r="J663" s="24">
        <f>HubVN_Pickup_Time-HubVN_Receiving_Time</f>
        <v>0.1125</v>
      </c>
      <c r="K663" s="24">
        <f>Plan_HubVN_Pickup_Time-Plan_HubVN_Receiving_Time</f>
        <v>0.08333333334</v>
      </c>
      <c r="L663" s="44">
        <f>IF(OnHold_Time="",0,Enduser_Deliverytime-OnHold_Time)</f>
        <v>0</v>
      </c>
    </row>
    <row r="664" ht="15.75" hidden="1" customHeight="1">
      <c r="A664" s="9" t="s">
        <v>1990</v>
      </c>
      <c r="B664" s="9" t="s">
        <v>756</v>
      </c>
      <c r="C664" s="9" t="s">
        <v>5231</v>
      </c>
      <c r="D664" s="43">
        <v>44654.53402777778</v>
      </c>
      <c r="E664" s="7">
        <v>44655.520833333336</v>
      </c>
      <c r="F664" s="7">
        <v>44654.61736111111</v>
      </c>
      <c r="G664" s="7">
        <v>44655.62847222222</v>
      </c>
      <c r="H664" s="12">
        <f>Enduser_Deliverytime-HubVN_Pickup_Time</f>
        <v>0.08055555556</v>
      </c>
      <c r="I664" s="12">
        <f>Enduser_Plan_Deliverytime-Plan_HubVN_Pickup_Time</f>
        <v>0.04166666667</v>
      </c>
      <c r="J664" s="12">
        <f>HubVN_Pickup_Time-HubVN_Receiving_Time</f>
        <v>0.1076388889</v>
      </c>
      <c r="K664" s="12">
        <f>Plan_HubVN_Pickup_Time-Plan_HubVN_Receiving_Time</f>
        <v>0.08333333333</v>
      </c>
      <c r="L664" s="44">
        <f>IF(OnHold_Time="",0,Enduser_Deliverytime-OnHold_Time)</f>
        <v>0</v>
      </c>
    </row>
    <row r="665" ht="15.75" customHeight="1">
      <c r="A665" s="21" t="s">
        <v>1992</v>
      </c>
      <c r="B665" s="21" t="s">
        <v>1993</v>
      </c>
      <c r="C665" s="21" t="s">
        <v>5230</v>
      </c>
      <c r="D665" s="43">
        <v>44652.50833333333</v>
      </c>
      <c r="E665" s="18">
        <v>44653.26597222222</v>
      </c>
      <c r="F665" s="18">
        <v>44652.59166666667</v>
      </c>
      <c r="G665" s="18">
        <v>44653.38125</v>
      </c>
      <c r="H665" s="24">
        <f>Enduser_Deliverytime-HubVN_Pickup_Time</f>
        <v>0.2048611111</v>
      </c>
      <c r="I665" s="24">
        <f>Enduser_Plan_Deliverytime-Plan_HubVN_Pickup_Time</f>
        <v>0.0625</v>
      </c>
      <c r="J665" s="24">
        <f>HubVN_Pickup_Time-HubVN_Receiving_Time</f>
        <v>0.1152777778</v>
      </c>
      <c r="K665" s="24">
        <f>Plan_HubVN_Pickup_Time-Plan_HubVN_Receiving_Time</f>
        <v>0.08333333334</v>
      </c>
      <c r="L665" s="44">
        <f>IF(OnHold_Time="",0,Enduser_Deliverytime-OnHold_Time)</f>
        <v>0</v>
      </c>
    </row>
    <row r="666" ht="15.75" hidden="1" customHeight="1">
      <c r="A666" s="9" t="s">
        <v>1995</v>
      </c>
      <c r="B666" s="9" t="s">
        <v>1996</v>
      </c>
      <c r="C666" s="9" t="s">
        <v>5232</v>
      </c>
      <c r="D666" s="43">
        <v>44655.538194444445</v>
      </c>
      <c r="E666" s="7">
        <v>44655.501388888886</v>
      </c>
      <c r="F666" s="7">
        <v>44655.62152777778</v>
      </c>
      <c r="G666" s="7">
        <v>44655.606944444444</v>
      </c>
      <c r="H666" s="12">
        <f>Enduser_Deliverytime-HubVN_Pickup_Time</f>
        <v>0.1472222222</v>
      </c>
      <c r="I666" s="12">
        <f>Enduser_Plan_Deliverytime-Plan_HubVN_Pickup_Time</f>
        <v>0.08333333333</v>
      </c>
      <c r="J666" s="12">
        <f>HubVN_Pickup_Time-HubVN_Receiving_Time</f>
        <v>0.1055555556</v>
      </c>
      <c r="K666" s="12">
        <f>Plan_HubVN_Pickup_Time-Plan_HubVN_Receiving_Time</f>
        <v>0.08333333334</v>
      </c>
      <c r="L666" s="44">
        <f>IF(OnHold_Time="",0,Enduser_Deliverytime-OnHold_Time)</f>
        <v>0</v>
      </c>
    </row>
    <row r="667" ht="15.75" customHeight="1">
      <c r="A667" s="21" t="s">
        <v>1998</v>
      </c>
      <c r="B667" s="21" t="s">
        <v>1325</v>
      </c>
      <c r="C667" s="21" t="s">
        <v>5230</v>
      </c>
      <c r="D667" s="43">
        <v>44654.51111111111</v>
      </c>
      <c r="E667" s="18">
        <v>44655.50486111111</v>
      </c>
      <c r="F667" s="18">
        <v>44654.59444444445</v>
      </c>
      <c r="G667" s="18">
        <v>44655.61111111111</v>
      </c>
      <c r="H667" s="24">
        <f>Enduser_Deliverytime-HubVN_Pickup_Time</f>
        <v>0.1465277778</v>
      </c>
      <c r="I667" s="24">
        <f>Enduser_Plan_Deliverytime-Plan_HubVN_Pickup_Time</f>
        <v>0.0625</v>
      </c>
      <c r="J667" s="24">
        <f>HubVN_Pickup_Time-HubVN_Receiving_Time</f>
        <v>0.10625</v>
      </c>
      <c r="K667" s="24">
        <f>Plan_HubVN_Pickup_Time-Plan_HubVN_Receiving_Time</f>
        <v>0.08333333334</v>
      </c>
      <c r="L667" s="44">
        <f>IF(OnHold_Time="",0,Enduser_Deliverytime-OnHold_Time)</f>
        <v>0</v>
      </c>
    </row>
    <row r="668" ht="15.75" hidden="1" customHeight="1">
      <c r="A668" s="9" t="s">
        <v>2000</v>
      </c>
      <c r="B668" s="9" t="s">
        <v>2001</v>
      </c>
      <c r="C668" s="9" t="s">
        <v>5232</v>
      </c>
      <c r="D668" s="43">
        <v>44653.50208333333</v>
      </c>
      <c r="E668" s="7">
        <v>44654.25625</v>
      </c>
      <c r="F668" s="7">
        <v>44653.58541666667</v>
      </c>
      <c r="G668" s="7">
        <v>44654.35277777778</v>
      </c>
      <c r="H668" s="12">
        <f>Enduser_Deliverytime-HubVN_Pickup_Time</f>
        <v>0.1243055556</v>
      </c>
      <c r="I668" s="12">
        <f>Enduser_Plan_Deliverytime-Plan_HubVN_Pickup_Time</f>
        <v>0.08333333333</v>
      </c>
      <c r="J668" s="12">
        <f>HubVN_Pickup_Time-HubVN_Receiving_Time</f>
        <v>0.09652777778</v>
      </c>
      <c r="K668" s="12">
        <f>Plan_HubVN_Pickup_Time-Plan_HubVN_Receiving_Time</f>
        <v>0.08333333334</v>
      </c>
      <c r="L668" s="44">
        <f>IF(OnHold_Time="",0,Enduser_Deliverytime-OnHold_Time)</f>
        <v>0</v>
      </c>
    </row>
    <row r="669" ht="15.75" customHeight="1">
      <c r="A669" s="21" t="s">
        <v>2003</v>
      </c>
      <c r="B669" s="21" t="s">
        <v>1667</v>
      </c>
      <c r="C669" s="21" t="s">
        <v>5230</v>
      </c>
      <c r="D669" s="43">
        <v>44652.254166666666</v>
      </c>
      <c r="E669" s="18">
        <v>44652.51875</v>
      </c>
      <c r="F669" s="18">
        <v>44652.3375</v>
      </c>
      <c r="G669" s="18">
        <v>44652.552083333336</v>
      </c>
      <c r="H669" s="24">
        <f>Enduser_Deliverytime-HubVN_Pickup_Time</f>
        <v>0.08749999999</v>
      </c>
      <c r="I669" s="24">
        <f>Enduser_Plan_Deliverytime-Plan_HubVN_Pickup_Time</f>
        <v>0.0625</v>
      </c>
      <c r="J669" s="24">
        <f>HubVN_Pickup_Time-HubVN_Receiving_Time</f>
        <v>0.03333333333</v>
      </c>
      <c r="K669" s="24">
        <f>Plan_HubVN_Pickup_Time-Plan_HubVN_Receiving_Time</f>
        <v>0.08333333334</v>
      </c>
      <c r="L669" s="44">
        <f>IF(OnHold_Time="",0,Enduser_Deliverytime-OnHold_Time)</f>
        <v>0</v>
      </c>
    </row>
    <row r="670" ht="15.75" hidden="1" customHeight="1">
      <c r="A670" s="9" t="s">
        <v>2005</v>
      </c>
      <c r="B670" s="9" t="s">
        <v>2006</v>
      </c>
      <c r="C670" s="9" t="s">
        <v>5231</v>
      </c>
      <c r="D670" s="43">
        <v>44653.50069444445</v>
      </c>
      <c r="E670" s="7">
        <v>44653.51458333333</v>
      </c>
      <c r="F670" s="7">
        <v>44653.584027777775</v>
      </c>
      <c r="G670" s="7">
        <v>44653.61041666667</v>
      </c>
      <c r="H670" s="12">
        <f>Enduser_Deliverytime-HubVN_Pickup_Time</f>
        <v>0.1486111111</v>
      </c>
      <c r="I670" s="12">
        <f>Enduser_Plan_Deliverytime-Plan_HubVN_Pickup_Time</f>
        <v>0.04166666667</v>
      </c>
      <c r="J670" s="12">
        <f>HubVN_Pickup_Time-HubVN_Receiving_Time</f>
        <v>0.09583333334</v>
      </c>
      <c r="K670" s="12">
        <f>Plan_HubVN_Pickup_Time-Plan_HubVN_Receiving_Time</f>
        <v>0.08333333333</v>
      </c>
      <c r="L670" s="44">
        <f>IF(OnHold_Time="",0,Enduser_Deliverytime-OnHold_Time)</f>
        <v>0</v>
      </c>
    </row>
    <row r="671" ht="15.75" customHeight="1">
      <c r="A671" s="21" t="s">
        <v>2008</v>
      </c>
      <c r="B671" s="21" t="s">
        <v>2009</v>
      </c>
      <c r="C671" s="21" t="s">
        <v>5230</v>
      </c>
      <c r="D671" s="43">
        <v>44653.527083333334</v>
      </c>
      <c r="E671" s="18">
        <v>44654.513194444444</v>
      </c>
      <c r="F671" s="18">
        <v>44653.61041666667</v>
      </c>
      <c r="G671" s="18">
        <v>44654.62152777778</v>
      </c>
      <c r="H671" s="24">
        <f>Enduser_Deliverytime-HubVN_Pickup_Time</f>
        <v>0.2493055556</v>
      </c>
      <c r="I671" s="24">
        <f>Enduser_Plan_Deliverytime-Plan_HubVN_Pickup_Time</f>
        <v>0.0625</v>
      </c>
      <c r="J671" s="24">
        <f>HubVN_Pickup_Time-HubVN_Receiving_Time</f>
        <v>0.1083333333</v>
      </c>
      <c r="K671" s="24">
        <f>Plan_HubVN_Pickup_Time-Plan_HubVN_Receiving_Time</f>
        <v>0.08333333334</v>
      </c>
      <c r="L671" s="44">
        <f>IF(OnHold_Time="",0,Enduser_Deliverytime-OnHold_Time)</f>
        <v>0</v>
      </c>
    </row>
    <row r="672" ht="15.75" hidden="1" customHeight="1">
      <c r="A672" s="9" t="s">
        <v>2011</v>
      </c>
      <c r="B672" s="9" t="s">
        <v>2012</v>
      </c>
      <c r="C672" s="9" t="s">
        <v>5232</v>
      </c>
      <c r="D672" s="43">
        <v>44651.28055555555</v>
      </c>
      <c r="E672" s="7">
        <v>44652.270833333336</v>
      </c>
      <c r="F672" s="7">
        <v>44651.36388888889</v>
      </c>
      <c r="G672" s="7">
        <v>44652.350694444445</v>
      </c>
      <c r="H672" s="12">
        <f>Enduser_Deliverytime-HubVN_Pickup_Time</f>
        <v>0.07847222222</v>
      </c>
      <c r="I672" s="12">
        <f>Enduser_Plan_Deliverytime-Plan_HubVN_Pickup_Time</f>
        <v>0.08333333334</v>
      </c>
      <c r="J672" s="12">
        <f>HubVN_Pickup_Time-HubVN_Receiving_Time</f>
        <v>0.07986111111</v>
      </c>
      <c r="K672" s="12">
        <f>Plan_HubVN_Pickup_Time-Plan_HubVN_Receiving_Time</f>
        <v>0.08333333334</v>
      </c>
      <c r="L672" s="44">
        <f>IF(OnHold_Time="",0,Enduser_Deliverytime-OnHold_Time)</f>
        <v>0</v>
      </c>
    </row>
    <row r="673" ht="15.75" customHeight="1">
      <c r="A673" s="21" t="s">
        <v>2014</v>
      </c>
      <c r="B673" s="21" t="s">
        <v>267</v>
      </c>
      <c r="C673" s="21" t="s">
        <v>5230</v>
      </c>
      <c r="D673" s="43">
        <v>44653.53472222222</v>
      </c>
      <c r="E673" s="18">
        <v>44657.28888888889</v>
      </c>
      <c r="F673" s="18">
        <v>44653.618055555555</v>
      </c>
      <c r="G673" s="18">
        <v>44657.42013888889</v>
      </c>
      <c r="H673" s="24">
        <f>Enduser_Deliverytime-HubVN_Pickup_Time</f>
        <v>0.2069444444</v>
      </c>
      <c r="I673" s="24">
        <f>Enduser_Plan_Deliverytime-Plan_HubVN_Pickup_Time</f>
        <v>0.0625</v>
      </c>
      <c r="J673" s="24">
        <f>HubVN_Pickup_Time-HubVN_Receiving_Time</f>
        <v>0.13125</v>
      </c>
      <c r="K673" s="24">
        <f>Plan_HubVN_Pickup_Time-Plan_HubVN_Receiving_Time</f>
        <v>0.08333333334</v>
      </c>
      <c r="L673" s="44">
        <f>IF(OnHold_Time="",0,Enduser_Deliverytime-OnHold_Time)</f>
        <v>0</v>
      </c>
    </row>
    <row r="674" ht="15.75" customHeight="1">
      <c r="A674" s="9" t="s">
        <v>2016</v>
      </c>
      <c r="B674" s="9" t="s">
        <v>2017</v>
      </c>
      <c r="C674" s="9" t="s">
        <v>5230</v>
      </c>
      <c r="D674" s="43">
        <v>44654.27222222222</v>
      </c>
      <c r="E674" s="7">
        <v>44655.2875</v>
      </c>
      <c r="F674" s="7">
        <v>44654.35555555556</v>
      </c>
      <c r="G674" s="7">
        <v>44655.41527777778</v>
      </c>
      <c r="H674" s="12">
        <f>Enduser_Deliverytime-HubVN_Pickup_Time</f>
        <v>0.2034722222</v>
      </c>
      <c r="I674" s="12">
        <f>Enduser_Plan_Deliverytime-Plan_HubVN_Pickup_Time</f>
        <v>0.0625</v>
      </c>
      <c r="J674" s="12">
        <f>HubVN_Pickup_Time-HubVN_Receiving_Time</f>
        <v>0.1277777778</v>
      </c>
      <c r="K674" s="12">
        <f>Plan_HubVN_Pickup_Time-Plan_HubVN_Receiving_Time</f>
        <v>0.08333333334</v>
      </c>
      <c r="L674" s="44">
        <f>IF(OnHold_Time="",0,Enduser_Deliverytime-OnHold_Time)</f>
        <v>0</v>
      </c>
    </row>
    <row r="675" ht="15.75" customHeight="1">
      <c r="A675" s="21" t="s">
        <v>2019</v>
      </c>
      <c r="B675" s="21" t="s">
        <v>2020</v>
      </c>
      <c r="C675" s="21" t="s">
        <v>5230</v>
      </c>
      <c r="D675" s="43">
        <v>44651.53055555555</v>
      </c>
      <c r="E675" s="18">
        <v>44652.28680555556</v>
      </c>
      <c r="F675" s="18">
        <v>44651.61388888889</v>
      </c>
      <c r="G675" s="18">
        <v>44652.36111111111</v>
      </c>
      <c r="H675" s="24">
        <f>Enduser_Deliverytime-HubVN_Pickup_Time</f>
        <v>0.1243055556</v>
      </c>
      <c r="I675" s="24">
        <f>Enduser_Plan_Deliverytime-Plan_HubVN_Pickup_Time</f>
        <v>0.0625</v>
      </c>
      <c r="J675" s="24">
        <f>HubVN_Pickup_Time-HubVN_Receiving_Time</f>
        <v>0.07430555555</v>
      </c>
      <c r="K675" s="24">
        <f>Plan_HubVN_Pickup_Time-Plan_HubVN_Receiving_Time</f>
        <v>0.08333333334</v>
      </c>
      <c r="L675" s="44">
        <f>IF(OnHold_Time="",0,Enduser_Deliverytime-OnHold_Time)</f>
        <v>0</v>
      </c>
    </row>
    <row r="676" ht="15.75" customHeight="1">
      <c r="A676" s="9" t="s">
        <v>2022</v>
      </c>
      <c r="B676" s="9" t="s">
        <v>2023</v>
      </c>
      <c r="C676" s="9" t="s">
        <v>5230</v>
      </c>
      <c r="D676" s="43">
        <v>44652.53611111111</v>
      </c>
      <c r="E676" s="7">
        <v>44653.25069444445</v>
      </c>
      <c r="F676" s="7">
        <v>44652.61944444444</v>
      </c>
      <c r="G676" s="7">
        <v>44653.33888888889</v>
      </c>
      <c r="H676" s="12">
        <f>Enduser_Deliverytime-HubVN_Pickup_Time</f>
        <v>0.1236111111</v>
      </c>
      <c r="I676" s="12">
        <f>Enduser_Plan_Deliverytime-Plan_HubVN_Pickup_Time</f>
        <v>0.0625</v>
      </c>
      <c r="J676" s="12">
        <f>HubVN_Pickup_Time-HubVN_Receiving_Time</f>
        <v>0.08819444444</v>
      </c>
      <c r="K676" s="12">
        <f>Plan_HubVN_Pickup_Time-Plan_HubVN_Receiving_Time</f>
        <v>0.08333333333</v>
      </c>
      <c r="L676" s="44">
        <f>IF(OnHold_Time="",0,Enduser_Deliverytime-OnHold_Time)</f>
        <v>0</v>
      </c>
    </row>
    <row r="677" ht="15.75" customHeight="1">
      <c r="A677" s="21" t="s">
        <v>2025</v>
      </c>
      <c r="B677" s="21" t="s">
        <v>2026</v>
      </c>
      <c r="C677" s="21" t="s">
        <v>5230</v>
      </c>
      <c r="D677" s="43">
        <v>44655.27916666667</v>
      </c>
      <c r="E677" s="18">
        <v>44655.50902777778</v>
      </c>
      <c r="F677" s="18">
        <v>44655.3625</v>
      </c>
      <c r="G677" s="18">
        <v>44655.61111111111</v>
      </c>
      <c r="H677" s="24">
        <f>Enduser_Deliverytime-HubVN_Pickup_Time</f>
        <v>0.1194444444</v>
      </c>
      <c r="I677" s="24">
        <f>Enduser_Plan_Deliverytime-Plan_HubVN_Pickup_Time</f>
        <v>0.0625</v>
      </c>
      <c r="J677" s="24">
        <f>HubVN_Pickup_Time-HubVN_Receiving_Time</f>
        <v>0.1020833333</v>
      </c>
      <c r="K677" s="24">
        <f>Plan_HubVN_Pickup_Time-Plan_HubVN_Receiving_Time</f>
        <v>0.08333333334</v>
      </c>
      <c r="L677" s="44">
        <f>IF(OnHold_Time="",0,Enduser_Deliverytime-OnHold_Time)</f>
        <v>0</v>
      </c>
    </row>
    <row r="678" ht="15.75" hidden="1" customHeight="1">
      <c r="A678" s="9" t="s">
        <v>2028</v>
      </c>
      <c r="B678" s="9" t="s">
        <v>2029</v>
      </c>
      <c r="C678" s="9" t="s">
        <v>5231</v>
      </c>
      <c r="D678" s="43">
        <v>44653.51388888889</v>
      </c>
      <c r="E678" s="7">
        <v>44654.282638888886</v>
      </c>
      <c r="F678" s="7">
        <v>44653.59722222222</v>
      </c>
      <c r="G678" s="7">
        <v>44654.38402777778</v>
      </c>
      <c r="H678" s="12">
        <f>Enduser_Deliverytime-HubVN_Pickup_Time</f>
        <v>0.03888888889</v>
      </c>
      <c r="I678" s="12">
        <f>Enduser_Plan_Deliverytime-Plan_HubVN_Pickup_Time</f>
        <v>0.04166666667</v>
      </c>
      <c r="J678" s="12">
        <f>HubVN_Pickup_Time-HubVN_Receiving_Time</f>
        <v>0.1013888889</v>
      </c>
      <c r="K678" s="12">
        <f>Plan_HubVN_Pickup_Time-Plan_HubVN_Receiving_Time</f>
        <v>0.08333333333</v>
      </c>
      <c r="L678" s="44">
        <f>IF(OnHold_Time="",0,Enduser_Deliverytime-OnHold_Time)</f>
        <v>0</v>
      </c>
    </row>
    <row r="679" ht="15.75" customHeight="1">
      <c r="A679" s="21" t="s">
        <v>2031</v>
      </c>
      <c r="B679" s="21" t="s">
        <v>2032</v>
      </c>
      <c r="C679" s="21" t="s">
        <v>5230</v>
      </c>
      <c r="D679" s="43">
        <v>44654.535416666666</v>
      </c>
      <c r="E679" s="18">
        <v>44654.529861111114</v>
      </c>
      <c r="F679" s="18">
        <v>44654.61875</v>
      </c>
      <c r="G679" s="18">
        <v>44654.65972222222</v>
      </c>
      <c r="H679" s="24">
        <f>Enduser_Deliverytime-HubVN_Pickup_Time</f>
        <v>0.07986111112</v>
      </c>
      <c r="I679" s="24">
        <f>Enduser_Plan_Deliverytime-Plan_HubVN_Pickup_Time</f>
        <v>0.0625</v>
      </c>
      <c r="J679" s="24">
        <f>HubVN_Pickup_Time-HubVN_Receiving_Time</f>
        <v>0.1298611111</v>
      </c>
      <c r="K679" s="24">
        <f>Plan_HubVN_Pickup_Time-Plan_HubVN_Receiving_Time</f>
        <v>0.08333333334</v>
      </c>
      <c r="L679" s="44">
        <f>IF(OnHold_Time="",0,Enduser_Deliverytime-OnHold_Time)</f>
        <v>0</v>
      </c>
    </row>
    <row r="680" ht="15.75" customHeight="1">
      <c r="A680" s="9" t="s">
        <v>2034</v>
      </c>
      <c r="B680" s="9" t="s">
        <v>2035</v>
      </c>
      <c r="C680" s="9" t="s">
        <v>5230</v>
      </c>
      <c r="D680" s="43">
        <v>44653.521527777775</v>
      </c>
      <c r="E680" s="7">
        <v>44654.259722222225</v>
      </c>
      <c r="F680" s="7">
        <v>44653.60486111111</v>
      </c>
      <c r="G680" s="7">
        <v>44654.35625</v>
      </c>
      <c r="H680" s="12">
        <f>Enduser_Deliverytime-HubVN_Pickup_Time</f>
        <v>0.1215277778</v>
      </c>
      <c r="I680" s="12">
        <f>Enduser_Plan_Deliverytime-Plan_HubVN_Pickup_Time</f>
        <v>0.0625</v>
      </c>
      <c r="J680" s="12">
        <f>HubVN_Pickup_Time-HubVN_Receiving_Time</f>
        <v>0.09652777777</v>
      </c>
      <c r="K680" s="12">
        <f>Plan_HubVN_Pickup_Time-Plan_HubVN_Receiving_Time</f>
        <v>0.08333333334</v>
      </c>
      <c r="L680" s="44">
        <f>IF(OnHold_Time="",0,Enduser_Deliverytime-OnHold_Time)</f>
        <v>0</v>
      </c>
    </row>
    <row r="681" ht="15.75" customHeight="1">
      <c r="A681" s="21" t="s">
        <v>2037</v>
      </c>
      <c r="B681" s="21" t="s">
        <v>541</v>
      </c>
      <c r="C681" s="21" t="s">
        <v>5230</v>
      </c>
      <c r="D681" s="43">
        <v>44653.26944444444</v>
      </c>
      <c r="E681" s="18">
        <v>44653.53472222222</v>
      </c>
      <c r="F681" s="18">
        <v>44653.35277777778</v>
      </c>
      <c r="G681" s="18">
        <v>44653.64375</v>
      </c>
      <c r="H681" s="24">
        <f>Enduser_Deliverytime-HubVN_Pickup_Time</f>
        <v>0.08194444444</v>
      </c>
      <c r="I681" s="24">
        <f>Enduser_Plan_Deliverytime-Plan_HubVN_Pickup_Time</f>
        <v>0.0625</v>
      </c>
      <c r="J681" s="24">
        <f>HubVN_Pickup_Time-HubVN_Receiving_Time</f>
        <v>0.1090277778</v>
      </c>
      <c r="K681" s="24">
        <f>Plan_HubVN_Pickup_Time-Plan_HubVN_Receiving_Time</f>
        <v>0.08333333334</v>
      </c>
      <c r="L681" s="44">
        <f>IF(OnHold_Time="",0,Enduser_Deliverytime-OnHold_Time)</f>
        <v>0</v>
      </c>
    </row>
    <row r="682" ht="15.75" hidden="1" customHeight="1">
      <c r="A682" s="9" t="s">
        <v>2039</v>
      </c>
      <c r="B682" s="9" t="s">
        <v>2040</v>
      </c>
      <c r="C682" s="9" t="s">
        <v>5232</v>
      </c>
      <c r="D682" s="43">
        <v>44654.26180555556</v>
      </c>
      <c r="E682" s="7">
        <v>44658.260416666664</v>
      </c>
      <c r="F682" s="7">
        <v>44654.345138888886</v>
      </c>
      <c r="G682" s="7">
        <v>44658.36319444444</v>
      </c>
      <c r="H682" s="12">
        <f>Enduser_Deliverytime-HubVN_Pickup_Time</f>
        <v>0.1229166667</v>
      </c>
      <c r="I682" s="12">
        <f>Enduser_Plan_Deliverytime-Plan_HubVN_Pickup_Time</f>
        <v>0.125</v>
      </c>
      <c r="J682" s="12">
        <f>HubVN_Pickup_Time-HubVN_Receiving_Time</f>
        <v>0.1027777778</v>
      </c>
      <c r="K682" s="12">
        <f>Plan_HubVN_Pickup_Time-Plan_HubVN_Receiving_Time</f>
        <v>0.08333333333</v>
      </c>
      <c r="L682" s="44">
        <f>IF(OnHold_Time="",0,Enduser_Deliverytime-OnHold_Time)</f>
        <v>0</v>
      </c>
    </row>
    <row r="683" ht="15.75" customHeight="1">
      <c r="A683" s="21" t="s">
        <v>2042</v>
      </c>
      <c r="B683" s="21" t="s">
        <v>1916</v>
      </c>
      <c r="C683" s="21" t="s">
        <v>5230</v>
      </c>
      <c r="D683" s="43">
        <v>44653.54027777778</v>
      </c>
      <c r="E683" s="18">
        <v>44654.2875</v>
      </c>
      <c r="F683" s="18">
        <v>44653.623611111114</v>
      </c>
      <c r="G683" s="18">
        <v>44654.415972222225</v>
      </c>
      <c r="H683" s="24">
        <f>Enduser_Deliverytime-HubVN_Pickup_Time</f>
        <v>0.2069444444</v>
      </c>
      <c r="I683" s="24">
        <f>Enduser_Plan_Deliverytime-Plan_HubVN_Pickup_Time</f>
        <v>0.0625</v>
      </c>
      <c r="J683" s="24">
        <f>HubVN_Pickup_Time-HubVN_Receiving_Time</f>
        <v>0.1284722222</v>
      </c>
      <c r="K683" s="24">
        <f>Plan_HubVN_Pickup_Time-Plan_HubVN_Receiving_Time</f>
        <v>0.08333333334</v>
      </c>
      <c r="L683" s="44">
        <f>IF(OnHold_Time="",0,Enduser_Deliverytime-OnHold_Time)</f>
        <v>0</v>
      </c>
    </row>
    <row r="684" ht="15.75" hidden="1" customHeight="1">
      <c r="A684" s="9" t="s">
        <v>2044</v>
      </c>
      <c r="B684" s="9" t="s">
        <v>2045</v>
      </c>
      <c r="C684" s="9" t="s">
        <v>5231</v>
      </c>
      <c r="D684" s="43">
        <v>44653.50902777778</v>
      </c>
      <c r="E684" s="7">
        <v>44653.521527777775</v>
      </c>
      <c r="F684" s="7">
        <v>44653.592361111114</v>
      </c>
      <c r="G684" s="7">
        <v>44653.623611111114</v>
      </c>
      <c r="H684" s="12">
        <f>Enduser_Deliverytime-HubVN_Pickup_Time</f>
        <v>0.2451388889</v>
      </c>
      <c r="I684" s="12">
        <f>Enduser_Plan_Deliverytime-Plan_HubVN_Pickup_Time</f>
        <v>0.04166666666</v>
      </c>
      <c r="J684" s="12">
        <f>HubVN_Pickup_Time-HubVN_Receiving_Time</f>
        <v>0.1020833333</v>
      </c>
      <c r="K684" s="12">
        <f>Plan_HubVN_Pickup_Time-Plan_HubVN_Receiving_Time</f>
        <v>0.08333333334</v>
      </c>
      <c r="L684" s="44">
        <f>IF(OnHold_Time="",0,Enduser_Deliverytime-OnHold_Time)</f>
        <v>0</v>
      </c>
    </row>
    <row r="685" ht="15.75" customHeight="1">
      <c r="A685" s="21" t="s">
        <v>2047</v>
      </c>
      <c r="B685" s="21" t="s">
        <v>2048</v>
      </c>
      <c r="C685" s="21" t="s">
        <v>5230</v>
      </c>
      <c r="D685" s="43">
        <v>44652.25069444445</v>
      </c>
      <c r="E685" s="18">
        <v>44653.28680555556</v>
      </c>
      <c r="F685" s="18">
        <v>44652.334027777775</v>
      </c>
      <c r="G685" s="18">
        <v>44653.35972222222</v>
      </c>
      <c r="H685" s="24">
        <f>Enduser_Deliverytime-HubVN_Pickup_Time</f>
        <v>0.08263888889</v>
      </c>
      <c r="I685" s="24">
        <f>Enduser_Plan_Deliverytime-Plan_HubVN_Pickup_Time</f>
        <v>0.0625</v>
      </c>
      <c r="J685" s="24">
        <f>HubVN_Pickup_Time-HubVN_Receiving_Time</f>
        <v>0.07291666666</v>
      </c>
      <c r="K685" s="24">
        <f>Plan_HubVN_Pickup_Time-Plan_HubVN_Receiving_Time</f>
        <v>0.08333333333</v>
      </c>
      <c r="L685" s="44">
        <f>IF(OnHold_Time="",0,Enduser_Deliverytime-OnHold_Time)</f>
        <v>0</v>
      </c>
    </row>
    <row r="686" ht="15.75" customHeight="1">
      <c r="A686" s="9" t="s">
        <v>2050</v>
      </c>
      <c r="B686" s="9" t="s">
        <v>2051</v>
      </c>
      <c r="C686" s="9" t="s">
        <v>5230</v>
      </c>
      <c r="D686" s="43">
        <v>44655.53888888889</v>
      </c>
      <c r="E686" s="7">
        <v>44655.50902777778</v>
      </c>
      <c r="F686" s="7">
        <v>44655.62222222222</v>
      </c>
      <c r="G686" s="7">
        <v>44655.63125</v>
      </c>
      <c r="H686" s="12">
        <f>Enduser_Deliverytime-HubVN_Pickup_Time</f>
        <v>0.07708333334</v>
      </c>
      <c r="I686" s="12">
        <f>Enduser_Plan_Deliverytime-Plan_HubVN_Pickup_Time</f>
        <v>0.0625</v>
      </c>
      <c r="J686" s="12">
        <f>HubVN_Pickup_Time-HubVN_Receiving_Time</f>
        <v>0.1222222222</v>
      </c>
      <c r="K686" s="12">
        <f>Plan_HubVN_Pickup_Time-Plan_HubVN_Receiving_Time</f>
        <v>0.08333333333</v>
      </c>
      <c r="L686" s="44">
        <f>IF(OnHold_Time="",0,Enduser_Deliverytime-OnHold_Time)</f>
        <v>0</v>
      </c>
    </row>
    <row r="687" ht="15.75" customHeight="1">
      <c r="A687" s="21" t="s">
        <v>2053</v>
      </c>
      <c r="B687" s="21" t="s">
        <v>2054</v>
      </c>
      <c r="C687" s="21" t="s">
        <v>5230</v>
      </c>
      <c r="D687" s="43">
        <v>44654.260416666664</v>
      </c>
      <c r="E687" s="18">
        <v>44660.28472222222</v>
      </c>
      <c r="F687" s="18">
        <v>44654.34375</v>
      </c>
      <c r="G687" s="18">
        <v>44660.39097222222</v>
      </c>
      <c r="H687" s="24">
        <f>Enduser_Deliverytime-HubVN_Pickup_Time</f>
        <v>0.3097222222</v>
      </c>
      <c r="I687" s="24">
        <f>Enduser_Plan_Deliverytime-Plan_HubVN_Pickup_Time</f>
        <v>0.0625</v>
      </c>
      <c r="J687" s="24">
        <f>HubVN_Pickup_Time-HubVN_Receiving_Time</f>
        <v>0.10625</v>
      </c>
      <c r="K687" s="24">
        <f>Plan_HubVN_Pickup_Time-Plan_HubVN_Receiving_Time</f>
        <v>0.08333333334</v>
      </c>
      <c r="L687" s="44">
        <f>IF(OnHold_Time="",0,Enduser_Deliverytime-OnHold_Time)</f>
        <v>0</v>
      </c>
    </row>
    <row r="688" ht="15.75" customHeight="1">
      <c r="A688" s="9" t="s">
        <v>2056</v>
      </c>
      <c r="B688" s="9" t="s">
        <v>2057</v>
      </c>
      <c r="C688" s="9" t="s">
        <v>5230</v>
      </c>
      <c r="D688" s="43">
        <v>44653.52222222222</v>
      </c>
      <c r="E688" s="7">
        <v>44654.2875</v>
      </c>
      <c r="F688" s="7">
        <v>44653.60555555556</v>
      </c>
      <c r="G688" s="7">
        <v>44654.41527777778</v>
      </c>
      <c r="H688" s="12">
        <f>Enduser_Deliverytime-HubVN_Pickup_Time</f>
        <v>0.20625</v>
      </c>
      <c r="I688" s="12">
        <f>Enduser_Plan_Deliverytime-Plan_HubVN_Pickup_Time</f>
        <v>0.0625</v>
      </c>
      <c r="J688" s="12">
        <f>HubVN_Pickup_Time-HubVN_Receiving_Time</f>
        <v>0.1277777778</v>
      </c>
      <c r="K688" s="12">
        <f>Plan_HubVN_Pickup_Time-Plan_HubVN_Receiving_Time</f>
        <v>0.08333333334</v>
      </c>
      <c r="L688" s="44">
        <f>IF(OnHold_Time="",0,Enduser_Deliverytime-OnHold_Time)</f>
        <v>0</v>
      </c>
    </row>
    <row r="689" ht="15.75" customHeight="1">
      <c r="A689" s="21" t="s">
        <v>2059</v>
      </c>
      <c r="B689" s="21" t="s">
        <v>2060</v>
      </c>
      <c r="C689" s="21" t="s">
        <v>5230</v>
      </c>
      <c r="D689" s="43">
        <v>44652.260416666664</v>
      </c>
      <c r="E689" s="18">
        <v>44652.529861111114</v>
      </c>
      <c r="F689" s="18">
        <v>44652.34375</v>
      </c>
      <c r="G689" s="18">
        <v>44652.64444444444</v>
      </c>
      <c r="H689" s="24">
        <f>Enduser_Deliverytime-HubVN_Pickup_Time</f>
        <v>0.07916666667</v>
      </c>
      <c r="I689" s="24">
        <f>Enduser_Plan_Deliverytime-Plan_HubVN_Pickup_Time</f>
        <v>0.0625</v>
      </c>
      <c r="J689" s="24">
        <f>HubVN_Pickup_Time-HubVN_Receiving_Time</f>
        <v>0.1145833333</v>
      </c>
      <c r="K689" s="24">
        <f>Plan_HubVN_Pickup_Time-Plan_HubVN_Receiving_Time</f>
        <v>0.08333333334</v>
      </c>
      <c r="L689" s="44">
        <f>IF(OnHold_Time="",0,Enduser_Deliverytime-OnHold_Time)</f>
        <v>0</v>
      </c>
    </row>
    <row r="690" ht="15.75" hidden="1" customHeight="1">
      <c r="A690" s="9" t="s">
        <v>2062</v>
      </c>
      <c r="B690" s="9" t="s">
        <v>2063</v>
      </c>
      <c r="C690" s="9" t="s">
        <v>5232</v>
      </c>
      <c r="D690" s="43">
        <v>44655.27916666667</v>
      </c>
      <c r="E690" s="7">
        <v>44655.5375</v>
      </c>
      <c r="F690" s="7">
        <v>44655.3625</v>
      </c>
      <c r="G690" s="7">
        <v>44655.65694444445</v>
      </c>
      <c r="H690" s="12">
        <f>Enduser_Deliverytime-HubVN_Pickup_Time</f>
        <v>0.08055555556</v>
      </c>
      <c r="I690" s="12">
        <f>Enduser_Plan_Deliverytime-Plan_HubVN_Pickup_Time</f>
        <v>0.08333333333</v>
      </c>
      <c r="J690" s="12">
        <f>HubVN_Pickup_Time-HubVN_Receiving_Time</f>
        <v>0.1194444444</v>
      </c>
      <c r="K690" s="12">
        <f>Plan_HubVN_Pickup_Time-Plan_HubVN_Receiving_Time</f>
        <v>0.08333333334</v>
      </c>
      <c r="L690" s="44">
        <f>IF(OnHold_Time="",0,Enduser_Deliverytime-OnHold_Time)</f>
        <v>0</v>
      </c>
    </row>
    <row r="691" ht="15.75" customHeight="1">
      <c r="A691" s="21" t="s">
        <v>2065</v>
      </c>
      <c r="B691" s="21" t="s">
        <v>2066</v>
      </c>
      <c r="C691" s="21" t="s">
        <v>5230</v>
      </c>
      <c r="D691" s="43">
        <v>44651.53125</v>
      </c>
      <c r="E691" s="18">
        <v>44652.53055555555</v>
      </c>
      <c r="F691" s="18">
        <v>44651.614583333336</v>
      </c>
      <c r="G691" s="18">
        <v>44652.57986111111</v>
      </c>
      <c r="H691" s="24">
        <f>Enduser_Deliverytime-HubVN_Pickup_Time</f>
        <v>0.1618055556</v>
      </c>
      <c r="I691" s="24">
        <f>Enduser_Plan_Deliverytime-Plan_HubVN_Pickup_Time</f>
        <v>0.04166666666</v>
      </c>
      <c r="J691" s="24">
        <f>HubVN_Pickup_Time-HubVN_Receiving_Time</f>
        <v>0.04930555556</v>
      </c>
      <c r="K691" s="24">
        <f>Plan_HubVN_Pickup_Time-Plan_HubVN_Receiving_Time</f>
        <v>0.08333333334</v>
      </c>
      <c r="L691" s="44">
        <f>IF(OnHold_Time="",0,Enduser_Deliverytime-OnHold_Time)</f>
        <v>0</v>
      </c>
    </row>
    <row r="692" ht="15.75" customHeight="1">
      <c r="A692" s="9" t="s">
        <v>2068</v>
      </c>
      <c r="B692" s="9" t="s">
        <v>732</v>
      </c>
      <c r="C692" s="9" t="s">
        <v>5230</v>
      </c>
      <c r="D692" s="43">
        <v>44652.520833333336</v>
      </c>
      <c r="E692" s="7">
        <v>44652.54027777778</v>
      </c>
      <c r="F692" s="7">
        <v>44652.604166666664</v>
      </c>
      <c r="G692" s="7">
        <v>44652.572916666664</v>
      </c>
      <c r="H692" s="12">
        <f>Enduser_Deliverytime-HubVN_Pickup_Time</f>
        <v>0.0875</v>
      </c>
      <c r="I692" s="12">
        <f>Enduser_Plan_Deliverytime-Plan_HubVN_Pickup_Time</f>
        <v>0.0625</v>
      </c>
      <c r="J692" s="12">
        <f>HubVN_Pickup_Time-HubVN_Receiving_Time</f>
        <v>0.03263888889</v>
      </c>
      <c r="K692" s="12">
        <f>Plan_HubVN_Pickup_Time-Plan_HubVN_Receiving_Time</f>
        <v>0.08333333333</v>
      </c>
      <c r="L692" s="44">
        <f>IF(OnHold_Time="",0,Enduser_Deliverytime-OnHold_Time)</f>
        <v>0</v>
      </c>
    </row>
    <row r="693" ht="15.75" customHeight="1">
      <c r="A693" s="21" t="s">
        <v>2070</v>
      </c>
      <c r="B693" s="21" t="s">
        <v>2071</v>
      </c>
      <c r="C693" s="21" t="s">
        <v>5230</v>
      </c>
      <c r="D693" s="43">
        <v>44654.51111111111</v>
      </c>
      <c r="E693" s="18">
        <v>44655.25347222222</v>
      </c>
      <c r="F693" s="18">
        <v>44654.59444444445</v>
      </c>
      <c r="G693" s="18">
        <v>44655.38263888889</v>
      </c>
      <c r="H693" s="24">
        <f>Enduser_Deliverytime-HubVN_Pickup_Time</f>
        <v>0.2055555555</v>
      </c>
      <c r="I693" s="24">
        <f>Enduser_Plan_Deliverytime-Plan_HubVN_Pickup_Time</f>
        <v>0.0625</v>
      </c>
      <c r="J693" s="24">
        <f>HubVN_Pickup_Time-HubVN_Receiving_Time</f>
        <v>0.1291666667</v>
      </c>
      <c r="K693" s="24">
        <f>Plan_HubVN_Pickup_Time-Plan_HubVN_Receiving_Time</f>
        <v>0.08333333334</v>
      </c>
      <c r="L693" s="44">
        <f>IF(OnHold_Time="",0,Enduser_Deliverytime-OnHold_Time)</f>
        <v>0</v>
      </c>
    </row>
    <row r="694" ht="15.75" customHeight="1">
      <c r="A694" s="9" t="s">
        <v>2073</v>
      </c>
      <c r="B694" s="9" t="s">
        <v>1151</v>
      </c>
      <c r="C694" s="9" t="s">
        <v>5230</v>
      </c>
      <c r="D694" s="43">
        <v>44654.52847222222</v>
      </c>
      <c r="E694" s="7">
        <v>44658.254166666666</v>
      </c>
      <c r="F694" s="7">
        <v>44654.611805555556</v>
      </c>
      <c r="G694" s="7">
        <v>44658.3875</v>
      </c>
      <c r="H694" s="12">
        <f>Enduser_Deliverytime-HubVN_Pickup_Time</f>
        <v>0.2055555556</v>
      </c>
      <c r="I694" s="12">
        <f>Enduser_Plan_Deliverytime-Plan_HubVN_Pickup_Time</f>
        <v>0.04166666666</v>
      </c>
      <c r="J694" s="12">
        <f>HubVN_Pickup_Time-HubVN_Receiving_Time</f>
        <v>0.1333333333</v>
      </c>
      <c r="K694" s="12">
        <f>Plan_HubVN_Pickup_Time-Plan_HubVN_Receiving_Time</f>
        <v>0.08333333334</v>
      </c>
      <c r="L694" s="44">
        <f>IF(OnHold_Time="",0,Enduser_Deliverytime-OnHold_Time)</f>
        <v>0</v>
      </c>
    </row>
    <row r="695" ht="15.75" hidden="1" customHeight="1">
      <c r="A695" s="21" t="s">
        <v>2075</v>
      </c>
      <c r="B695" s="21" t="s">
        <v>2076</v>
      </c>
      <c r="C695" s="21" t="s">
        <v>5231</v>
      </c>
      <c r="D695" s="43">
        <v>44654.54027777778</v>
      </c>
      <c r="E695" s="18">
        <v>44654.518055555556</v>
      </c>
      <c r="F695" s="18">
        <v>44654.623611111114</v>
      </c>
      <c r="G695" s="18">
        <v>44654.618055555555</v>
      </c>
      <c r="H695" s="24">
        <f>Enduser_Deliverytime-HubVN_Pickup_Time</f>
        <v>0.1451388889</v>
      </c>
      <c r="I695" s="24">
        <f>Enduser_Plan_Deliverytime-Plan_HubVN_Pickup_Time</f>
        <v>0.125</v>
      </c>
      <c r="J695" s="24">
        <f>HubVN_Pickup_Time-HubVN_Receiving_Time</f>
        <v>0.1</v>
      </c>
      <c r="K695" s="24">
        <f>Plan_HubVN_Pickup_Time-Plan_HubVN_Receiving_Time</f>
        <v>0.08333333334</v>
      </c>
      <c r="L695" s="44">
        <f>IF(OnHold_Time="",0,Enduser_Deliverytime-OnHold_Time)</f>
        <v>0</v>
      </c>
    </row>
    <row r="696" ht="15.75" hidden="1" customHeight="1">
      <c r="A696" s="9" t="s">
        <v>2078</v>
      </c>
      <c r="B696" s="9" t="s">
        <v>2079</v>
      </c>
      <c r="C696" s="9" t="s">
        <v>5231</v>
      </c>
      <c r="D696" s="43">
        <v>44653.27013888889</v>
      </c>
      <c r="E696" s="7">
        <v>44653.532638888886</v>
      </c>
      <c r="F696" s="7">
        <v>44653.353472222225</v>
      </c>
      <c r="G696" s="7">
        <v>44653.63402777778</v>
      </c>
      <c r="H696" s="12">
        <f>Enduser_Deliverytime-HubVN_Pickup_Time</f>
        <v>0.07986111111</v>
      </c>
      <c r="I696" s="12">
        <f>Enduser_Plan_Deliverytime-Plan_HubVN_Pickup_Time</f>
        <v>0.04166666666</v>
      </c>
      <c r="J696" s="12">
        <f>HubVN_Pickup_Time-HubVN_Receiving_Time</f>
        <v>0.1013888889</v>
      </c>
      <c r="K696" s="12">
        <f>Plan_HubVN_Pickup_Time-Plan_HubVN_Receiving_Time</f>
        <v>0.08333333334</v>
      </c>
      <c r="L696" s="44">
        <f>IF(OnHold_Time="",0,Enduser_Deliverytime-OnHold_Time)</f>
        <v>0</v>
      </c>
    </row>
    <row r="697" ht="15.75" customHeight="1">
      <c r="A697" s="21" t="s">
        <v>2081</v>
      </c>
      <c r="B697" s="21" t="s">
        <v>934</v>
      </c>
      <c r="C697" s="21" t="s">
        <v>5230</v>
      </c>
      <c r="D697" s="43">
        <v>44655.51666666667</v>
      </c>
      <c r="E697" s="18">
        <v>44655.52291666667</v>
      </c>
      <c r="F697" s="18">
        <v>44655.6</v>
      </c>
      <c r="G697" s="18">
        <v>44655.629166666666</v>
      </c>
      <c r="H697" s="24">
        <f>Enduser_Deliverytime-HubVN_Pickup_Time</f>
        <v>0.08055555556</v>
      </c>
      <c r="I697" s="24">
        <f>Enduser_Plan_Deliverytime-Plan_HubVN_Pickup_Time</f>
        <v>0.0625</v>
      </c>
      <c r="J697" s="24">
        <f>HubVN_Pickup_Time-HubVN_Receiving_Time</f>
        <v>0.10625</v>
      </c>
      <c r="K697" s="24">
        <f>Plan_HubVN_Pickup_Time-Plan_HubVN_Receiving_Time</f>
        <v>0.08333333333</v>
      </c>
      <c r="L697" s="44">
        <f>IF(OnHold_Time="",0,Enduser_Deliverytime-OnHold_Time)</f>
        <v>0</v>
      </c>
    </row>
    <row r="698" ht="15.75" customHeight="1">
      <c r="A698" s="9" t="s">
        <v>2083</v>
      </c>
      <c r="B698" s="9" t="s">
        <v>2084</v>
      </c>
      <c r="C698" s="9" t="s">
        <v>5230</v>
      </c>
      <c r="D698" s="43">
        <v>44653.532638888886</v>
      </c>
      <c r="E698" s="7">
        <v>44653.50069444445</v>
      </c>
      <c r="F698" s="7">
        <v>44653.61597222222</v>
      </c>
      <c r="G698" s="7">
        <v>44653.61597222222</v>
      </c>
      <c r="H698" s="12">
        <f>Enduser_Deliverytime-HubVN_Pickup_Time</f>
        <v>0.2479166667</v>
      </c>
      <c r="I698" s="12">
        <f>Enduser_Plan_Deliverytime-Plan_HubVN_Pickup_Time</f>
        <v>0.0625</v>
      </c>
      <c r="J698" s="12">
        <f>HubVN_Pickup_Time-HubVN_Receiving_Time</f>
        <v>0.1152777778</v>
      </c>
      <c r="K698" s="12">
        <f>Plan_HubVN_Pickup_Time-Plan_HubVN_Receiving_Time</f>
        <v>0.08333333334</v>
      </c>
      <c r="L698" s="44">
        <f>IF(OnHold_Time="",0,Enduser_Deliverytime-OnHold_Time)</f>
        <v>0</v>
      </c>
    </row>
    <row r="699" ht="15.75" hidden="1" customHeight="1">
      <c r="A699" s="21" t="s">
        <v>2086</v>
      </c>
      <c r="B699" s="21" t="s">
        <v>2087</v>
      </c>
      <c r="C699" s="21" t="s">
        <v>5232</v>
      </c>
      <c r="D699" s="43">
        <v>44655.52777777778</v>
      </c>
      <c r="E699" s="18">
        <v>44655.52013888889</v>
      </c>
      <c r="F699" s="18">
        <v>44655.61111111111</v>
      </c>
      <c r="G699" s="18">
        <v>44655.646527777775</v>
      </c>
      <c r="H699" s="24">
        <f>Enduser_Deliverytime-HubVN_Pickup_Time</f>
        <v>0.07708333334</v>
      </c>
      <c r="I699" s="24">
        <f>Enduser_Plan_Deliverytime-Plan_HubVN_Pickup_Time</f>
        <v>0.08333333334</v>
      </c>
      <c r="J699" s="24">
        <f>HubVN_Pickup_Time-HubVN_Receiving_Time</f>
        <v>0.1263888889</v>
      </c>
      <c r="K699" s="24">
        <f>Plan_HubVN_Pickup_Time-Plan_HubVN_Receiving_Time</f>
        <v>0.08333333333</v>
      </c>
      <c r="L699" s="44">
        <f>IF(OnHold_Time="",0,Enduser_Deliverytime-OnHold_Time)</f>
        <v>0</v>
      </c>
    </row>
    <row r="700" ht="15.75" hidden="1" customHeight="1">
      <c r="A700" s="9" t="s">
        <v>2089</v>
      </c>
      <c r="B700" s="9" t="s">
        <v>2090</v>
      </c>
      <c r="C700" s="9" t="s">
        <v>5231</v>
      </c>
      <c r="D700" s="43">
        <v>44654.50208333333</v>
      </c>
      <c r="E700" s="7">
        <v>44654.52638888889</v>
      </c>
      <c r="F700" s="7">
        <v>44654.58541666667</v>
      </c>
      <c r="G700" s="7">
        <v>44654.65555555555</v>
      </c>
      <c r="H700" s="12">
        <f>Enduser_Deliverytime-HubVN_Pickup_Time</f>
        <v>0.08125</v>
      </c>
      <c r="I700" s="12">
        <f>Enduser_Plan_Deliverytime-Plan_HubVN_Pickup_Time</f>
        <v>0.04166666666</v>
      </c>
      <c r="J700" s="12">
        <f>HubVN_Pickup_Time-HubVN_Receiving_Time</f>
        <v>0.1291666667</v>
      </c>
      <c r="K700" s="12">
        <f>Plan_HubVN_Pickup_Time-Plan_HubVN_Receiving_Time</f>
        <v>0.08333333334</v>
      </c>
      <c r="L700" s="44">
        <f>IF(OnHold_Time="",0,Enduser_Deliverytime-OnHold_Time)</f>
        <v>0</v>
      </c>
    </row>
    <row r="701" ht="15.75" hidden="1" customHeight="1">
      <c r="A701" s="21" t="s">
        <v>2092</v>
      </c>
      <c r="B701" s="21" t="s">
        <v>2093</v>
      </c>
      <c r="C701" s="21" t="s">
        <v>5232</v>
      </c>
      <c r="D701" s="43">
        <v>44653.527083333334</v>
      </c>
      <c r="E701" s="18">
        <v>44653.53611111111</v>
      </c>
      <c r="F701" s="18">
        <v>44653.61041666667</v>
      </c>
      <c r="G701" s="18">
        <v>44653.61944444444</v>
      </c>
      <c r="H701" s="24">
        <f>Enduser_Deliverytime-HubVN_Pickup_Time</f>
        <v>0.2465277778</v>
      </c>
      <c r="I701" s="24">
        <f>Enduser_Plan_Deliverytime-Plan_HubVN_Pickup_Time</f>
        <v>0.08333333333</v>
      </c>
      <c r="J701" s="24">
        <f>HubVN_Pickup_Time-HubVN_Receiving_Time</f>
        <v>0.08333333333</v>
      </c>
      <c r="K701" s="24">
        <f>Plan_HubVN_Pickup_Time-Plan_HubVN_Receiving_Time</f>
        <v>0.08333333334</v>
      </c>
      <c r="L701" s="44">
        <f>IF(OnHold_Time="",0,Enduser_Deliverytime-OnHold_Time)</f>
        <v>0</v>
      </c>
    </row>
    <row r="702" ht="15.75" customHeight="1">
      <c r="A702" s="9" t="s">
        <v>2095</v>
      </c>
      <c r="B702" s="9" t="s">
        <v>2096</v>
      </c>
      <c r="C702" s="9" t="s">
        <v>5230</v>
      </c>
      <c r="D702" s="43">
        <v>44654.27569444444</v>
      </c>
      <c r="E702" s="7">
        <v>44659.25</v>
      </c>
      <c r="F702" s="7">
        <v>44654.35902777778</v>
      </c>
      <c r="G702" s="7">
        <v>44659.35</v>
      </c>
      <c r="H702" s="12">
        <f>Enduser_Deliverytime-HubVN_Pickup_Time</f>
        <v>0.1194444444</v>
      </c>
      <c r="I702" s="12">
        <f>Enduser_Plan_Deliverytime-Plan_HubVN_Pickup_Time</f>
        <v>0.0625</v>
      </c>
      <c r="J702" s="12">
        <f>HubVN_Pickup_Time-HubVN_Receiving_Time</f>
        <v>0.1</v>
      </c>
      <c r="K702" s="12">
        <f>Plan_HubVN_Pickup_Time-Plan_HubVN_Receiving_Time</f>
        <v>0.08333333334</v>
      </c>
      <c r="L702" s="44">
        <f>IF(OnHold_Time="",0,Enduser_Deliverytime-OnHold_Time)</f>
        <v>0</v>
      </c>
    </row>
    <row r="703" ht="15.75" hidden="1" customHeight="1">
      <c r="A703" s="21" t="s">
        <v>2098</v>
      </c>
      <c r="B703" s="21" t="s">
        <v>1202</v>
      </c>
      <c r="C703" s="21" t="s">
        <v>5231</v>
      </c>
      <c r="D703" s="43">
        <v>44653.50763888889</v>
      </c>
      <c r="E703" s="18">
        <v>44653.510416666664</v>
      </c>
      <c r="F703" s="18">
        <v>44653.59097222222</v>
      </c>
      <c r="G703" s="18">
        <v>44653.6125</v>
      </c>
      <c r="H703" s="24">
        <f>Enduser_Deliverytime-HubVN_Pickup_Time</f>
        <v>0.2465277778</v>
      </c>
      <c r="I703" s="24">
        <f>Enduser_Plan_Deliverytime-Plan_HubVN_Pickup_Time</f>
        <v>0.08333333334</v>
      </c>
      <c r="J703" s="24">
        <f>HubVN_Pickup_Time-HubVN_Receiving_Time</f>
        <v>0.1020833333</v>
      </c>
      <c r="K703" s="24">
        <f>Plan_HubVN_Pickup_Time-Plan_HubVN_Receiving_Time</f>
        <v>0.08333333333</v>
      </c>
      <c r="L703" s="44">
        <f>IF(OnHold_Time="",0,Enduser_Deliverytime-OnHold_Time)</f>
        <v>0</v>
      </c>
    </row>
    <row r="704" ht="15.75" customHeight="1">
      <c r="A704" s="9" t="s">
        <v>2100</v>
      </c>
      <c r="B704" s="9" t="s">
        <v>2101</v>
      </c>
      <c r="C704" s="9" t="s">
        <v>5230</v>
      </c>
      <c r="D704" s="43">
        <v>44654.27361111111</v>
      </c>
      <c r="E704" s="7">
        <v>44655.27569444444</v>
      </c>
      <c r="F704" s="7">
        <v>44654.356944444444</v>
      </c>
      <c r="G704" s="7">
        <v>44655.37986111111</v>
      </c>
      <c r="H704" s="12">
        <f>Enduser_Deliverytime-HubVN_Pickup_Time</f>
        <v>0.04027777778</v>
      </c>
      <c r="I704" s="12">
        <f>Enduser_Plan_Deliverytime-Plan_HubVN_Pickup_Time</f>
        <v>0.0625</v>
      </c>
      <c r="J704" s="12">
        <f>HubVN_Pickup_Time-HubVN_Receiving_Time</f>
        <v>0.1041666667</v>
      </c>
      <c r="K704" s="12">
        <f>Plan_HubVN_Pickup_Time-Plan_HubVN_Receiving_Time</f>
        <v>0.08333333334</v>
      </c>
      <c r="L704" s="44">
        <f>IF(OnHold_Time="",0,Enduser_Deliverytime-OnHold_Time)</f>
        <v>0</v>
      </c>
    </row>
    <row r="705" ht="15.75" hidden="1" customHeight="1">
      <c r="A705" s="21" t="s">
        <v>2103</v>
      </c>
      <c r="B705" s="21" t="s">
        <v>2104</v>
      </c>
      <c r="C705" s="21" t="s">
        <v>5231</v>
      </c>
      <c r="D705" s="43">
        <v>44653.26875</v>
      </c>
      <c r="E705" s="18">
        <v>44653.50486111111</v>
      </c>
      <c r="F705" s="18">
        <v>44653.35208333333</v>
      </c>
      <c r="G705" s="18">
        <v>44653.60555555556</v>
      </c>
      <c r="H705" s="24">
        <f>Enduser_Deliverytime-HubVN_Pickup_Time</f>
        <v>0.1486111111</v>
      </c>
      <c r="I705" s="24">
        <f>Enduser_Plan_Deliverytime-Plan_HubVN_Pickup_Time</f>
        <v>0.04166666667</v>
      </c>
      <c r="J705" s="24">
        <f>HubVN_Pickup_Time-HubVN_Receiving_Time</f>
        <v>0.1006944444</v>
      </c>
      <c r="K705" s="24">
        <f>Plan_HubVN_Pickup_Time-Plan_HubVN_Receiving_Time</f>
        <v>0.08333333333</v>
      </c>
      <c r="L705" s="44">
        <f>IF(OnHold_Time="",0,Enduser_Deliverytime-OnHold_Time)</f>
        <v>0</v>
      </c>
    </row>
    <row r="706" ht="15.75" hidden="1" customHeight="1">
      <c r="A706" s="9" t="s">
        <v>2106</v>
      </c>
      <c r="B706" s="9" t="s">
        <v>2107</v>
      </c>
      <c r="C706" s="9" t="s">
        <v>5231</v>
      </c>
      <c r="D706" s="43">
        <v>44652.28611111111</v>
      </c>
      <c r="E706" s="7">
        <v>44653.28125</v>
      </c>
      <c r="F706" s="7">
        <v>44652.36944444444</v>
      </c>
      <c r="G706" s="7">
        <v>44653.37847222222</v>
      </c>
      <c r="H706" s="12">
        <f>Enduser_Deliverytime-HubVN_Pickup_Time</f>
        <v>0.2027777778</v>
      </c>
      <c r="I706" s="12">
        <f>Enduser_Plan_Deliverytime-Plan_HubVN_Pickup_Time</f>
        <v>0.04166666667</v>
      </c>
      <c r="J706" s="12">
        <f>HubVN_Pickup_Time-HubVN_Receiving_Time</f>
        <v>0.09722222222</v>
      </c>
      <c r="K706" s="12">
        <f>Plan_HubVN_Pickup_Time-Plan_HubVN_Receiving_Time</f>
        <v>0.08333333333</v>
      </c>
      <c r="L706" s="44">
        <f>IF(OnHold_Time="",0,Enduser_Deliverytime-OnHold_Time)</f>
        <v>0</v>
      </c>
    </row>
    <row r="707" ht="15.75" hidden="1" customHeight="1">
      <c r="A707" s="21" t="s">
        <v>2109</v>
      </c>
      <c r="B707" s="21" t="s">
        <v>2017</v>
      </c>
      <c r="C707" s="21" t="s">
        <v>5232</v>
      </c>
      <c r="D707" s="43">
        <v>44653.521527777775</v>
      </c>
      <c r="E707" s="18">
        <v>44654.532638888886</v>
      </c>
      <c r="F707" s="18">
        <v>44653.60486111111</v>
      </c>
      <c r="G707" s="18">
        <v>44654.63055555556</v>
      </c>
      <c r="H707" s="24">
        <f>Enduser_Deliverytime-HubVN_Pickup_Time</f>
        <v>0.1708333333</v>
      </c>
      <c r="I707" s="24">
        <f>Enduser_Plan_Deliverytime-Plan_HubVN_Pickup_Time</f>
        <v>0.08333333334</v>
      </c>
      <c r="J707" s="24">
        <f>HubVN_Pickup_Time-HubVN_Receiving_Time</f>
        <v>0.09791666667</v>
      </c>
      <c r="K707" s="24">
        <f>Plan_HubVN_Pickup_Time-Plan_HubVN_Receiving_Time</f>
        <v>0.08333333334</v>
      </c>
      <c r="L707" s="44">
        <f>IF(OnHold_Time="",0,Enduser_Deliverytime-OnHold_Time)</f>
        <v>0</v>
      </c>
    </row>
    <row r="708" ht="15.75" customHeight="1">
      <c r="A708" s="9" t="s">
        <v>2111</v>
      </c>
      <c r="B708" s="9" t="s">
        <v>2112</v>
      </c>
      <c r="C708" s="9" t="s">
        <v>5230</v>
      </c>
      <c r="D708" s="43">
        <v>44653.290972222225</v>
      </c>
      <c r="E708" s="7">
        <v>44654.27361111111</v>
      </c>
      <c r="F708" s="7">
        <v>44653.37430555555</v>
      </c>
      <c r="G708" s="7">
        <v>44654.38958333333</v>
      </c>
      <c r="H708" s="12">
        <f>Enduser_Deliverytime-HubVN_Pickup_Time</f>
        <v>0.2076388889</v>
      </c>
      <c r="I708" s="12">
        <f>Enduser_Plan_Deliverytime-Plan_HubVN_Pickup_Time</f>
        <v>0.0625</v>
      </c>
      <c r="J708" s="12">
        <f>HubVN_Pickup_Time-HubVN_Receiving_Time</f>
        <v>0.1159722222</v>
      </c>
      <c r="K708" s="12">
        <f>Plan_HubVN_Pickup_Time-Plan_HubVN_Receiving_Time</f>
        <v>0.08333333333</v>
      </c>
      <c r="L708" s="44">
        <f>IF(OnHold_Time="",0,Enduser_Deliverytime-OnHold_Time)</f>
        <v>0</v>
      </c>
    </row>
    <row r="709" ht="15.75" customHeight="1">
      <c r="A709" s="21" t="s">
        <v>2114</v>
      </c>
      <c r="B709" s="21" t="s">
        <v>2115</v>
      </c>
      <c r="C709" s="21" t="s">
        <v>5230</v>
      </c>
      <c r="D709" s="43">
        <v>44651.51875</v>
      </c>
      <c r="E709" s="18">
        <v>44652.259722222225</v>
      </c>
      <c r="F709" s="18">
        <v>44651.60208333333</v>
      </c>
      <c r="G709" s="18">
        <v>44652.342361111114</v>
      </c>
      <c r="H709" s="24">
        <f>Enduser_Deliverytime-HubVN_Pickup_Time</f>
        <v>0.07986111111</v>
      </c>
      <c r="I709" s="24">
        <f>Enduser_Plan_Deliverytime-Plan_HubVN_Pickup_Time</f>
        <v>0.0625</v>
      </c>
      <c r="J709" s="24">
        <f>HubVN_Pickup_Time-HubVN_Receiving_Time</f>
        <v>0.08263888889</v>
      </c>
      <c r="K709" s="24">
        <f>Plan_HubVN_Pickup_Time-Plan_HubVN_Receiving_Time</f>
        <v>0.08333333333</v>
      </c>
      <c r="L709" s="44">
        <f>IF(OnHold_Time="",0,Enduser_Deliverytime-OnHold_Time)</f>
        <v>0</v>
      </c>
    </row>
    <row r="710" ht="15.75" customHeight="1">
      <c r="A710" s="9" t="s">
        <v>2117</v>
      </c>
      <c r="B710" s="9" t="s">
        <v>2118</v>
      </c>
      <c r="C710" s="9" t="s">
        <v>5230</v>
      </c>
      <c r="D710" s="43">
        <v>44654.28958333333</v>
      </c>
      <c r="E710" s="7">
        <v>44659.27569444444</v>
      </c>
      <c r="F710" s="7">
        <v>44654.37291666667</v>
      </c>
      <c r="G710" s="7">
        <v>44659.379166666666</v>
      </c>
      <c r="H710" s="12">
        <f>Enduser_Deliverytime-HubVN_Pickup_Time</f>
        <v>0.1</v>
      </c>
      <c r="I710" s="12">
        <f>Enduser_Plan_Deliverytime-Plan_HubVN_Pickup_Time</f>
        <v>0.0625</v>
      </c>
      <c r="J710" s="12">
        <f>HubVN_Pickup_Time-HubVN_Receiving_Time</f>
        <v>0.1034722222</v>
      </c>
      <c r="K710" s="12">
        <f>Plan_HubVN_Pickup_Time-Plan_HubVN_Receiving_Time</f>
        <v>0.08333333334</v>
      </c>
      <c r="L710" s="44">
        <f>IF(OnHold_Time="",0,Enduser_Deliverytime-OnHold_Time)</f>
        <v>0</v>
      </c>
    </row>
    <row r="711" ht="15.75" hidden="1" customHeight="1">
      <c r="A711" s="21" t="s">
        <v>2120</v>
      </c>
      <c r="B711" s="21" t="s">
        <v>2121</v>
      </c>
      <c r="C711" s="21" t="s">
        <v>5231</v>
      </c>
      <c r="D711" s="43">
        <v>44655.510416666664</v>
      </c>
      <c r="E711" s="18">
        <v>44655.532638888886</v>
      </c>
      <c r="F711" s="18">
        <v>44655.59375</v>
      </c>
      <c r="G711" s="18">
        <v>44655.65416666667</v>
      </c>
      <c r="H711" s="24">
        <f>Enduser_Deliverytime-HubVN_Pickup_Time</f>
        <v>0.08194444444</v>
      </c>
      <c r="I711" s="24">
        <f>Enduser_Plan_Deliverytime-Plan_HubVN_Pickup_Time</f>
        <v>0.04166666666</v>
      </c>
      <c r="J711" s="24">
        <f>HubVN_Pickup_Time-HubVN_Receiving_Time</f>
        <v>0.1215277778</v>
      </c>
      <c r="K711" s="24">
        <f>Plan_HubVN_Pickup_Time-Plan_HubVN_Receiving_Time</f>
        <v>0.08333333334</v>
      </c>
      <c r="L711" s="44">
        <f>IF(OnHold_Time="",0,Enduser_Deliverytime-OnHold_Time)</f>
        <v>0</v>
      </c>
    </row>
    <row r="712" ht="15.75" hidden="1" customHeight="1">
      <c r="A712" s="9" t="s">
        <v>2123</v>
      </c>
      <c r="B712" s="9" t="s">
        <v>2124</v>
      </c>
      <c r="C712" s="9" t="s">
        <v>5231</v>
      </c>
      <c r="D712" s="43">
        <v>44653.51180555556</v>
      </c>
      <c r="E712" s="7">
        <v>44654.532638888886</v>
      </c>
      <c r="F712" s="7">
        <v>44653.595138888886</v>
      </c>
      <c r="G712" s="7">
        <v>44654.63125</v>
      </c>
      <c r="H712" s="12">
        <f>Enduser_Deliverytime-HubVN_Pickup_Time</f>
        <v>0.1701388889</v>
      </c>
      <c r="I712" s="12">
        <f>Enduser_Plan_Deliverytime-Plan_HubVN_Pickup_Time</f>
        <v>0.04166666667</v>
      </c>
      <c r="J712" s="12">
        <f>HubVN_Pickup_Time-HubVN_Receiving_Time</f>
        <v>0.09861111111</v>
      </c>
      <c r="K712" s="12">
        <f>Plan_HubVN_Pickup_Time-Plan_HubVN_Receiving_Time</f>
        <v>0.08333333333</v>
      </c>
      <c r="L712" s="44">
        <f>IF(OnHold_Time="",0,Enduser_Deliverytime-OnHold_Time)</f>
        <v>0</v>
      </c>
    </row>
    <row r="713" ht="15.75" customHeight="1">
      <c r="A713" s="21" t="s">
        <v>2126</v>
      </c>
      <c r="B713" s="21" t="s">
        <v>2017</v>
      </c>
      <c r="C713" s="21" t="s">
        <v>5230</v>
      </c>
      <c r="D713" s="43">
        <v>44652.270833333336</v>
      </c>
      <c r="E713" s="18">
        <v>44652.50625</v>
      </c>
      <c r="F713" s="18">
        <v>44652.354166666664</v>
      </c>
      <c r="G713" s="18">
        <v>44652.55347222222</v>
      </c>
      <c r="H713" s="24">
        <f>Enduser_Deliverytime-HubVN_Pickup_Time</f>
        <v>0.08819444445</v>
      </c>
      <c r="I713" s="24">
        <f>Enduser_Plan_Deliverytime-Plan_HubVN_Pickup_Time</f>
        <v>0.0625</v>
      </c>
      <c r="J713" s="24">
        <f>HubVN_Pickup_Time-HubVN_Receiving_Time</f>
        <v>0.04722222222</v>
      </c>
      <c r="K713" s="24">
        <f>Plan_HubVN_Pickup_Time-Plan_HubVN_Receiving_Time</f>
        <v>0.08333333333</v>
      </c>
      <c r="L713" s="44">
        <f>IF(OnHold_Time="",0,Enduser_Deliverytime-OnHold_Time)</f>
        <v>0</v>
      </c>
    </row>
    <row r="714" ht="15.75" hidden="1" customHeight="1">
      <c r="A714" s="9" t="s">
        <v>2128</v>
      </c>
      <c r="B714" s="9" t="s">
        <v>2129</v>
      </c>
      <c r="C714" s="9" t="s">
        <v>5231</v>
      </c>
      <c r="D714" s="43">
        <v>44654.27847222222</v>
      </c>
      <c r="E714" s="7">
        <v>44655.28888888889</v>
      </c>
      <c r="F714" s="7">
        <v>44654.361805555556</v>
      </c>
      <c r="G714" s="7">
        <v>44655.39166666667</v>
      </c>
      <c r="H714" s="12">
        <f>Enduser_Deliverytime-HubVN_Pickup_Time</f>
        <v>0.09861111111</v>
      </c>
      <c r="I714" s="12">
        <f>Enduser_Plan_Deliverytime-Plan_HubVN_Pickup_Time</f>
        <v>0.04166666666</v>
      </c>
      <c r="J714" s="12">
        <f>HubVN_Pickup_Time-HubVN_Receiving_Time</f>
        <v>0.1027777778</v>
      </c>
      <c r="K714" s="12">
        <f>Plan_HubVN_Pickup_Time-Plan_HubVN_Receiving_Time</f>
        <v>0.08333333334</v>
      </c>
      <c r="L714" s="44">
        <f>IF(OnHold_Time="",0,Enduser_Deliverytime-OnHold_Time)</f>
        <v>0</v>
      </c>
    </row>
    <row r="715" ht="15.75" customHeight="1">
      <c r="A715" s="21" t="s">
        <v>2131</v>
      </c>
      <c r="B715" s="21" t="s">
        <v>2132</v>
      </c>
      <c r="C715" s="21" t="s">
        <v>5230</v>
      </c>
      <c r="D715" s="43">
        <v>44653.256944444445</v>
      </c>
      <c r="E715" s="18">
        <v>44659.29027777778</v>
      </c>
      <c r="F715" s="18">
        <v>44653.34027777778</v>
      </c>
      <c r="G715" s="18">
        <v>44659.416666666664</v>
      </c>
      <c r="H715" s="24">
        <f>Enduser_Deliverytime-HubVN_Pickup_Time</f>
        <v>0.2055555556</v>
      </c>
      <c r="I715" s="24">
        <f>Enduser_Plan_Deliverytime-Plan_HubVN_Pickup_Time</f>
        <v>0.0625</v>
      </c>
      <c r="J715" s="24">
        <f>HubVN_Pickup_Time-HubVN_Receiving_Time</f>
        <v>0.1263888889</v>
      </c>
      <c r="K715" s="24">
        <f>Plan_HubVN_Pickup_Time-Plan_HubVN_Receiving_Time</f>
        <v>0.08333333334</v>
      </c>
      <c r="L715" s="44">
        <f>IF(OnHold_Time="",0,Enduser_Deliverytime-OnHold_Time)</f>
        <v>0</v>
      </c>
    </row>
    <row r="716" ht="15.75" customHeight="1">
      <c r="A716" s="9" t="s">
        <v>2134</v>
      </c>
      <c r="B716" s="9" t="s">
        <v>2135</v>
      </c>
      <c r="C716" s="9" t="s">
        <v>5230</v>
      </c>
      <c r="D716" s="43">
        <v>44654.53888888889</v>
      </c>
      <c r="E716" s="7">
        <v>44654.51875</v>
      </c>
      <c r="F716" s="7">
        <v>44654.62222222222</v>
      </c>
      <c r="G716" s="7">
        <v>44654.620833333334</v>
      </c>
      <c r="H716" s="12">
        <f>Enduser_Deliverytime-HubVN_Pickup_Time</f>
        <v>0.1430555556</v>
      </c>
      <c r="I716" s="12">
        <f>Enduser_Plan_Deliverytime-Plan_HubVN_Pickup_Time</f>
        <v>0.0625</v>
      </c>
      <c r="J716" s="12">
        <f>HubVN_Pickup_Time-HubVN_Receiving_Time</f>
        <v>0.1020833333</v>
      </c>
      <c r="K716" s="12">
        <f>Plan_HubVN_Pickup_Time-Plan_HubVN_Receiving_Time</f>
        <v>0.08333333333</v>
      </c>
      <c r="L716" s="44">
        <f>IF(OnHold_Time="",0,Enduser_Deliverytime-OnHold_Time)</f>
        <v>0</v>
      </c>
    </row>
    <row r="717" ht="15.75" customHeight="1">
      <c r="A717" s="21" t="s">
        <v>2137</v>
      </c>
      <c r="B717" s="21" t="s">
        <v>2138</v>
      </c>
      <c r="C717" s="21" t="s">
        <v>5230</v>
      </c>
      <c r="D717" s="43">
        <v>44652.28194444445</v>
      </c>
      <c r="E717" s="18">
        <v>44652.504166666666</v>
      </c>
      <c r="F717" s="18">
        <v>44652.365277777775</v>
      </c>
      <c r="G717" s="18">
        <v>44652.55972222222</v>
      </c>
      <c r="H717" s="24">
        <f>Enduser_Deliverytime-HubVN_Pickup_Time</f>
        <v>0.08958333333</v>
      </c>
      <c r="I717" s="24">
        <f>Enduser_Plan_Deliverytime-Plan_HubVN_Pickup_Time</f>
        <v>0.0625</v>
      </c>
      <c r="J717" s="24">
        <f>HubVN_Pickup_Time-HubVN_Receiving_Time</f>
        <v>0.05555555555</v>
      </c>
      <c r="K717" s="24">
        <f>Plan_HubVN_Pickup_Time-Plan_HubVN_Receiving_Time</f>
        <v>0.08333333333</v>
      </c>
      <c r="L717" s="44">
        <f>IF(OnHold_Time="",0,Enduser_Deliverytime-OnHold_Time)</f>
        <v>0</v>
      </c>
    </row>
    <row r="718" ht="15.75" customHeight="1">
      <c r="A718" s="9" t="s">
        <v>2140</v>
      </c>
      <c r="B718" s="9" t="s">
        <v>1874</v>
      </c>
      <c r="C718" s="9" t="s">
        <v>5230</v>
      </c>
      <c r="D718" s="43">
        <v>44654.53125</v>
      </c>
      <c r="E718" s="7">
        <v>44655.50277777778</v>
      </c>
      <c r="F718" s="7">
        <v>44654.614583333336</v>
      </c>
      <c r="G718" s="7">
        <v>44655.611805555556</v>
      </c>
      <c r="H718" s="12">
        <f>Enduser_Deliverytime-HubVN_Pickup_Time</f>
        <v>0.1444444444</v>
      </c>
      <c r="I718" s="12">
        <f>Enduser_Plan_Deliverytime-Plan_HubVN_Pickup_Time</f>
        <v>0.0625</v>
      </c>
      <c r="J718" s="12">
        <f>HubVN_Pickup_Time-HubVN_Receiving_Time</f>
        <v>0.1090277778</v>
      </c>
      <c r="K718" s="12">
        <f>Plan_HubVN_Pickup_Time-Plan_HubVN_Receiving_Time</f>
        <v>0.08333333334</v>
      </c>
      <c r="L718" s="44">
        <f>IF(OnHold_Time="",0,Enduser_Deliverytime-OnHold_Time)</f>
        <v>0</v>
      </c>
    </row>
    <row r="719" ht="15.75" customHeight="1">
      <c r="A719" s="21" t="s">
        <v>2142</v>
      </c>
      <c r="B719" s="21" t="s">
        <v>2143</v>
      </c>
      <c r="C719" s="21" t="s">
        <v>5230</v>
      </c>
      <c r="D719" s="43">
        <v>44654.27777777778</v>
      </c>
      <c r="E719" s="18">
        <v>44654.527083333334</v>
      </c>
      <c r="F719" s="18">
        <v>44654.36111111111</v>
      </c>
      <c r="G719" s="18">
        <v>44654.62430555555</v>
      </c>
      <c r="H719" s="24">
        <f>Enduser_Deliverytime-HubVN_Pickup_Time</f>
        <v>0.1215277778</v>
      </c>
      <c r="I719" s="24">
        <f>Enduser_Plan_Deliverytime-Plan_HubVN_Pickup_Time</f>
        <v>0.0625</v>
      </c>
      <c r="J719" s="24">
        <f>HubVN_Pickup_Time-HubVN_Receiving_Time</f>
        <v>0.09722222222</v>
      </c>
      <c r="K719" s="24">
        <f>Plan_HubVN_Pickup_Time-Plan_HubVN_Receiving_Time</f>
        <v>0.08333333333</v>
      </c>
      <c r="L719" s="44">
        <f>IF(OnHold_Time="",0,Enduser_Deliverytime-OnHold_Time)</f>
        <v>0</v>
      </c>
    </row>
    <row r="720" ht="15.75" customHeight="1">
      <c r="A720" s="9" t="s">
        <v>2145</v>
      </c>
      <c r="B720" s="9" t="s">
        <v>2146</v>
      </c>
      <c r="C720" s="9" t="s">
        <v>5230</v>
      </c>
      <c r="D720" s="43">
        <v>44655.26388888889</v>
      </c>
      <c r="E720" s="7">
        <v>44655.538194444445</v>
      </c>
      <c r="F720" s="7">
        <v>44655.34722222222</v>
      </c>
      <c r="G720" s="7">
        <v>44655.65694444445</v>
      </c>
      <c r="H720" s="12">
        <f>Enduser_Deliverytime-HubVN_Pickup_Time</f>
        <v>0.08263888889</v>
      </c>
      <c r="I720" s="12">
        <f>Enduser_Plan_Deliverytime-Plan_HubVN_Pickup_Time</f>
        <v>0.0625</v>
      </c>
      <c r="J720" s="12">
        <f>HubVN_Pickup_Time-HubVN_Receiving_Time</f>
        <v>0.11875</v>
      </c>
      <c r="K720" s="12">
        <f>Plan_HubVN_Pickup_Time-Plan_HubVN_Receiving_Time</f>
        <v>0.08333333333</v>
      </c>
      <c r="L720" s="44">
        <f>IF(OnHold_Time="",0,Enduser_Deliverytime-OnHold_Time)</f>
        <v>0</v>
      </c>
    </row>
    <row r="721" ht="15.75" hidden="1" customHeight="1">
      <c r="A721" s="21" t="s">
        <v>2148</v>
      </c>
      <c r="B721" s="21" t="s">
        <v>2149</v>
      </c>
      <c r="C721" s="21" t="s">
        <v>5232</v>
      </c>
      <c r="D721" s="43">
        <v>44654.27291666667</v>
      </c>
      <c r="E721" s="18">
        <v>44655.2875</v>
      </c>
      <c r="F721" s="18">
        <v>44654.35625</v>
      </c>
      <c r="G721" s="18">
        <v>44655.393055555556</v>
      </c>
      <c r="H721" s="24">
        <f>Enduser_Deliverytime-HubVN_Pickup_Time</f>
        <v>0.1006944444</v>
      </c>
      <c r="I721" s="24">
        <f>Enduser_Plan_Deliverytime-Plan_HubVN_Pickup_Time</f>
        <v>0.08333333334</v>
      </c>
      <c r="J721" s="24">
        <f>HubVN_Pickup_Time-HubVN_Receiving_Time</f>
        <v>0.1055555556</v>
      </c>
      <c r="K721" s="24">
        <f>Plan_HubVN_Pickup_Time-Plan_HubVN_Receiving_Time</f>
        <v>0.08333333333</v>
      </c>
      <c r="L721" s="44">
        <f>IF(OnHold_Time="",0,Enduser_Deliverytime-OnHold_Time)</f>
        <v>0</v>
      </c>
    </row>
    <row r="722" ht="15.75" hidden="1" customHeight="1">
      <c r="A722" s="9" t="s">
        <v>2151</v>
      </c>
      <c r="B722" s="9" t="s">
        <v>1707</v>
      </c>
      <c r="C722" s="9" t="s">
        <v>5232</v>
      </c>
      <c r="D722" s="43">
        <v>44652.27013888889</v>
      </c>
      <c r="E722" s="7">
        <v>44653.25486111111</v>
      </c>
      <c r="F722" s="7">
        <v>44652.353472222225</v>
      </c>
      <c r="G722" s="7">
        <v>44653.35902777778</v>
      </c>
      <c r="H722" s="12">
        <f>Enduser_Deliverytime-HubVN_Pickup_Time</f>
        <v>0.1611111111</v>
      </c>
      <c r="I722" s="12">
        <f>Enduser_Plan_Deliverytime-Plan_HubVN_Pickup_Time</f>
        <v>0.08333333333</v>
      </c>
      <c r="J722" s="12">
        <f>HubVN_Pickup_Time-HubVN_Receiving_Time</f>
        <v>0.1041666667</v>
      </c>
      <c r="K722" s="12">
        <f>Plan_HubVN_Pickup_Time-Plan_HubVN_Receiving_Time</f>
        <v>0.08333333334</v>
      </c>
      <c r="L722" s="44">
        <f>IF(OnHold_Time="",0,Enduser_Deliverytime-OnHold_Time)</f>
        <v>0</v>
      </c>
    </row>
    <row r="723" ht="15.75" customHeight="1">
      <c r="A723" s="21" t="s">
        <v>2153</v>
      </c>
      <c r="B723" s="21" t="s">
        <v>2154</v>
      </c>
      <c r="C723" s="21" t="s">
        <v>5230</v>
      </c>
      <c r="D723" s="43">
        <v>44654.279861111114</v>
      </c>
      <c r="E723" s="18">
        <v>44655.26458333333</v>
      </c>
      <c r="F723" s="18">
        <v>44654.36319444444</v>
      </c>
      <c r="G723" s="18">
        <v>44655.39097222222</v>
      </c>
      <c r="H723" s="24">
        <f>Enduser_Deliverytime-HubVN_Pickup_Time</f>
        <v>0.2020833333</v>
      </c>
      <c r="I723" s="24">
        <f>Enduser_Plan_Deliverytime-Plan_HubVN_Pickup_Time</f>
        <v>0.0625</v>
      </c>
      <c r="J723" s="24">
        <f>HubVN_Pickup_Time-HubVN_Receiving_Time</f>
        <v>0.1263888889</v>
      </c>
      <c r="K723" s="24">
        <f>Plan_HubVN_Pickup_Time-Plan_HubVN_Receiving_Time</f>
        <v>0.08333333333</v>
      </c>
      <c r="L723" s="44">
        <f>IF(OnHold_Time="",0,Enduser_Deliverytime-OnHold_Time)</f>
        <v>0</v>
      </c>
    </row>
    <row r="724" ht="15.75" customHeight="1">
      <c r="A724" s="9" t="s">
        <v>2156</v>
      </c>
      <c r="B724" s="9" t="s">
        <v>2157</v>
      </c>
      <c r="C724" s="9" t="s">
        <v>5230</v>
      </c>
      <c r="D724" s="43">
        <v>44652.25625</v>
      </c>
      <c r="E724" s="7">
        <v>44652.50347222222</v>
      </c>
      <c r="F724" s="7">
        <v>44652.339583333334</v>
      </c>
      <c r="G724" s="7">
        <v>44652.55972222222</v>
      </c>
      <c r="H724" s="12">
        <f>Enduser_Deliverytime-HubVN_Pickup_Time</f>
        <v>0.1604166667</v>
      </c>
      <c r="I724" s="12">
        <f>Enduser_Plan_Deliverytime-Plan_HubVN_Pickup_Time</f>
        <v>0.08333333334</v>
      </c>
      <c r="J724" s="12">
        <f>HubVN_Pickup_Time-HubVN_Receiving_Time</f>
        <v>0.05625</v>
      </c>
      <c r="K724" s="12">
        <f>Plan_HubVN_Pickup_Time-Plan_HubVN_Receiving_Time</f>
        <v>0.08333333334</v>
      </c>
      <c r="L724" s="44">
        <f>IF(OnHold_Time="",0,Enduser_Deliverytime-OnHold_Time)</f>
        <v>0</v>
      </c>
    </row>
    <row r="725" ht="15.75" hidden="1" customHeight="1">
      <c r="A725" s="21" t="s">
        <v>2159</v>
      </c>
      <c r="B725" s="21" t="s">
        <v>129</v>
      </c>
      <c r="C725" s="21" t="s">
        <v>5232</v>
      </c>
      <c r="D725" s="43">
        <v>44652.25208333333</v>
      </c>
      <c r="E725" s="18">
        <v>44653.28472222222</v>
      </c>
      <c r="F725" s="18">
        <v>44652.33541666667</v>
      </c>
      <c r="G725" s="18">
        <v>44653.36388888889</v>
      </c>
      <c r="H725" s="24">
        <f>Enduser_Deliverytime-HubVN_Pickup_Time</f>
        <v>0.1194444444</v>
      </c>
      <c r="I725" s="24">
        <f>Enduser_Plan_Deliverytime-Plan_HubVN_Pickup_Time</f>
        <v>0.08333333333</v>
      </c>
      <c r="J725" s="24">
        <f>HubVN_Pickup_Time-HubVN_Receiving_Time</f>
        <v>0.07916666667</v>
      </c>
      <c r="K725" s="24">
        <f>Plan_HubVN_Pickup_Time-Plan_HubVN_Receiving_Time</f>
        <v>0.08333333334</v>
      </c>
      <c r="L725" s="44">
        <f>IF(OnHold_Time="",0,Enduser_Deliverytime-OnHold_Time)</f>
        <v>0</v>
      </c>
    </row>
    <row r="726" ht="15.75" hidden="1" customHeight="1">
      <c r="A726" s="9" t="s">
        <v>2161</v>
      </c>
      <c r="B726" s="9" t="s">
        <v>2162</v>
      </c>
      <c r="C726" s="9" t="s">
        <v>5232</v>
      </c>
      <c r="D726" s="43">
        <v>44652.285416666666</v>
      </c>
      <c r="E726" s="7">
        <v>44652.521527777775</v>
      </c>
      <c r="F726" s="7">
        <v>44652.36875</v>
      </c>
      <c r="G726" s="7">
        <v>44652.634722222225</v>
      </c>
      <c r="H726" s="12">
        <f>Enduser_Deliverytime-HubVN_Pickup_Time</f>
        <v>0.08055555556</v>
      </c>
      <c r="I726" s="12">
        <f>Enduser_Plan_Deliverytime-Plan_HubVN_Pickup_Time</f>
        <v>0.125</v>
      </c>
      <c r="J726" s="12">
        <f>HubVN_Pickup_Time-HubVN_Receiving_Time</f>
        <v>0.1131944444</v>
      </c>
      <c r="K726" s="12">
        <f>Plan_HubVN_Pickup_Time-Plan_HubVN_Receiving_Time</f>
        <v>0.08333333334</v>
      </c>
      <c r="L726" s="44">
        <f>IF(OnHold_Time="",0,Enduser_Deliverytime-OnHold_Time)</f>
        <v>0</v>
      </c>
    </row>
    <row r="727" ht="15.75" customHeight="1">
      <c r="A727" s="21" t="s">
        <v>2164</v>
      </c>
      <c r="B727" s="21" t="s">
        <v>2165</v>
      </c>
      <c r="C727" s="21" t="s">
        <v>5230</v>
      </c>
      <c r="D727" s="43">
        <v>44654.26458333333</v>
      </c>
      <c r="E727" s="18">
        <v>44658.2875</v>
      </c>
      <c r="F727" s="18">
        <v>44654.347916666666</v>
      </c>
      <c r="G727" s="18">
        <v>44658.40972222222</v>
      </c>
      <c r="H727" s="24">
        <f>Enduser_Deliverytime-HubVN_Pickup_Time</f>
        <v>0.2020833333</v>
      </c>
      <c r="I727" s="24">
        <f>Enduser_Plan_Deliverytime-Plan_HubVN_Pickup_Time</f>
        <v>0.0625</v>
      </c>
      <c r="J727" s="24">
        <f>HubVN_Pickup_Time-HubVN_Receiving_Time</f>
        <v>0.1222222222</v>
      </c>
      <c r="K727" s="24">
        <f>Plan_HubVN_Pickup_Time-Plan_HubVN_Receiving_Time</f>
        <v>0.08333333334</v>
      </c>
      <c r="L727" s="44">
        <f>IF(OnHold_Time="",0,Enduser_Deliverytime-OnHold_Time)</f>
        <v>0</v>
      </c>
    </row>
    <row r="728" ht="15.75" hidden="1" customHeight="1">
      <c r="A728" s="9" t="s">
        <v>2167</v>
      </c>
      <c r="B728" s="9" t="s">
        <v>2168</v>
      </c>
      <c r="C728" s="9" t="s">
        <v>5232</v>
      </c>
      <c r="D728" s="43">
        <v>44652.26111111111</v>
      </c>
      <c r="E728" s="7">
        <v>44652.506944444445</v>
      </c>
      <c r="F728" s="7">
        <v>44652.34444444445</v>
      </c>
      <c r="G728" s="7">
        <v>44652.61666666667</v>
      </c>
      <c r="H728" s="12">
        <f>Enduser_Deliverytime-HubVN_Pickup_Time</f>
        <v>0.2486111111</v>
      </c>
      <c r="I728" s="12">
        <f>Enduser_Plan_Deliverytime-Plan_HubVN_Pickup_Time</f>
        <v>0.08333333333</v>
      </c>
      <c r="J728" s="12">
        <f>HubVN_Pickup_Time-HubVN_Receiving_Time</f>
        <v>0.1097222222</v>
      </c>
      <c r="K728" s="12">
        <f>Plan_HubVN_Pickup_Time-Plan_HubVN_Receiving_Time</f>
        <v>0.08333333334</v>
      </c>
      <c r="L728" s="44">
        <f>IF(OnHold_Time="",0,Enduser_Deliverytime-OnHold_Time)</f>
        <v>0</v>
      </c>
    </row>
    <row r="729" ht="15.75" customHeight="1">
      <c r="A729" s="21" t="s">
        <v>2170</v>
      </c>
      <c r="B729" s="21" t="s">
        <v>1956</v>
      </c>
      <c r="C729" s="21" t="s">
        <v>5230</v>
      </c>
      <c r="D729" s="43">
        <v>44653.52361111111</v>
      </c>
      <c r="E729" s="18">
        <v>44658.28055555555</v>
      </c>
      <c r="F729" s="18">
        <v>44653.606944444444</v>
      </c>
      <c r="G729" s="18">
        <v>44658.38402777778</v>
      </c>
      <c r="H729" s="24">
        <f>Enduser_Deliverytime-HubVN_Pickup_Time</f>
        <v>0.2701388889</v>
      </c>
      <c r="I729" s="24">
        <f>Enduser_Plan_Deliverytime-Plan_HubVN_Pickup_Time</f>
        <v>0.0625</v>
      </c>
      <c r="J729" s="24">
        <f>HubVN_Pickup_Time-HubVN_Receiving_Time</f>
        <v>0.1034722222</v>
      </c>
      <c r="K729" s="24">
        <f>Plan_HubVN_Pickup_Time-Plan_HubVN_Receiving_Time</f>
        <v>0.08333333334</v>
      </c>
      <c r="L729" s="44">
        <f>IF(OnHold_Time="",0,Enduser_Deliverytime-OnHold_Time)</f>
        <v>0</v>
      </c>
    </row>
    <row r="730" ht="15.75" customHeight="1">
      <c r="A730" s="9" t="s">
        <v>2172</v>
      </c>
      <c r="B730" s="9" t="s">
        <v>2173</v>
      </c>
      <c r="C730" s="9" t="s">
        <v>5230</v>
      </c>
      <c r="D730" s="43">
        <v>44654.529861111114</v>
      </c>
      <c r="E730" s="7">
        <v>44654.53958333333</v>
      </c>
      <c r="F730" s="7">
        <v>44654.61319444444</v>
      </c>
      <c r="G730" s="7">
        <v>44654.66875</v>
      </c>
      <c r="H730" s="12">
        <f>Enduser_Deliverytime-HubVN_Pickup_Time</f>
        <v>0.1659722222</v>
      </c>
      <c r="I730" s="12">
        <f>Enduser_Plan_Deliverytime-Plan_HubVN_Pickup_Time</f>
        <v>0.0625</v>
      </c>
      <c r="J730" s="12">
        <f>HubVN_Pickup_Time-HubVN_Receiving_Time</f>
        <v>0.1291666667</v>
      </c>
      <c r="K730" s="12">
        <f>Plan_HubVN_Pickup_Time-Plan_HubVN_Receiving_Time</f>
        <v>0.08333333333</v>
      </c>
      <c r="L730" s="44">
        <f>IF(OnHold_Time="",0,Enduser_Deliverytime-OnHold_Time)</f>
        <v>0</v>
      </c>
    </row>
    <row r="731" ht="15.75" customHeight="1">
      <c r="A731" s="21" t="s">
        <v>2175</v>
      </c>
      <c r="B731" s="21" t="s">
        <v>2176</v>
      </c>
      <c r="C731" s="21" t="s">
        <v>5230</v>
      </c>
      <c r="D731" s="43">
        <v>44655.263194444444</v>
      </c>
      <c r="E731" s="18">
        <v>44655.50763888889</v>
      </c>
      <c r="F731" s="18">
        <v>44655.34652777778</v>
      </c>
      <c r="G731" s="18">
        <v>44655.63125</v>
      </c>
      <c r="H731" s="24">
        <f>Enduser_Deliverytime-HubVN_Pickup_Time</f>
        <v>0.07777777778</v>
      </c>
      <c r="I731" s="24">
        <f>Enduser_Plan_Deliverytime-Plan_HubVN_Pickup_Time</f>
        <v>0.0625</v>
      </c>
      <c r="J731" s="24">
        <f>HubVN_Pickup_Time-HubVN_Receiving_Time</f>
        <v>0.1236111111</v>
      </c>
      <c r="K731" s="24">
        <f>Plan_HubVN_Pickup_Time-Plan_HubVN_Receiving_Time</f>
        <v>0.08333333334</v>
      </c>
      <c r="L731" s="44">
        <f>IF(OnHold_Time="",0,Enduser_Deliverytime-OnHold_Time)</f>
        <v>0</v>
      </c>
    </row>
    <row r="732" ht="15.75" customHeight="1">
      <c r="A732" s="9" t="s">
        <v>2178</v>
      </c>
      <c r="B732" s="9" t="s">
        <v>2179</v>
      </c>
      <c r="C732" s="9" t="s">
        <v>5230</v>
      </c>
      <c r="D732" s="43">
        <v>44654.52222222222</v>
      </c>
      <c r="E732" s="7">
        <v>44654.50347222222</v>
      </c>
      <c r="F732" s="7">
        <v>44654.60555555556</v>
      </c>
      <c r="G732" s="7">
        <v>44654.618055555555</v>
      </c>
      <c r="H732" s="12">
        <f>Enduser_Deliverytime-HubVN_Pickup_Time</f>
        <v>0.14375</v>
      </c>
      <c r="I732" s="12">
        <f>Enduser_Plan_Deliverytime-Plan_HubVN_Pickup_Time</f>
        <v>0.0625</v>
      </c>
      <c r="J732" s="12">
        <f>HubVN_Pickup_Time-HubVN_Receiving_Time</f>
        <v>0.1145833333</v>
      </c>
      <c r="K732" s="12">
        <f>Plan_HubVN_Pickup_Time-Plan_HubVN_Receiving_Time</f>
        <v>0.08333333334</v>
      </c>
      <c r="L732" s="44">
        <f>IF(OnHold_Time="",0,Enduser_Deliverytime-OnHold_Time)</f>
        <v>0</v>
      </c>
    </row>
    <row r="733" ht="15.75" hidden="1" customHeight="1">
      <c r="A733" s="21" t="s">
        <v>2181</v>
      </c>
      <c r="B733" s="21" t="s">
        <v>2182</v>
      </c>
      <c r="C733" s="21" t="s">
        <v>5232</v>
      </c>
      <c r="D733" s="43">
        <v>44653.518055555556</v>
      </c>
      <c r="E733" s="18">
        <v>44654.25208333333</v>
      </c>
      <c r="F733" s="18">
        <v>44653.60138888889</v>
      </c>
      <c r="G733" s="18">
        <v>44654.34722222222</v>
      </c>
      <c r="H733" s="24">
        <f>Enduser_Deliverytime-HubVN_Pickup_Time</f>
        <v>0.07777777778</v>
      </c>
      <c r="I733" s="24">
        <f>Enduser_Plan_Deliverytime-Plan_HubVN_Pickup_Time</f>
        <v>0.08333333333</v>
      </c>
      <c r="J733" s="24">
        <f>HubVN_Pickup_Time-HubVN_Receiving_Time</f>
        <v>0.09513888889</v>
      </c>
      <c r="K733" s="24">
        <f>Plan_HubVN_Pickup_Time-Plan_HubVN_Receiving_Time</f>
        <v>0.08333333334</v>
      </c>
      <c r="L733" s="44">
        <f>IF(OnHold_Time="",0,Enduser_Deliverytime-OnHold_Time)</f>
        <v>0</v>
      </c>
    </row>
    <row r="734" ht="15.75" customHeight="1">
      <c r="A734" s="9" t="s">
        <v>2184</v>
      </c>
      <c r="B734" s="9" t="s">
        <v>2185</v>
      </c>
      <c r="C734" s="9" t="s">
        <v>5230</v>
      </c>
      <c r="D734" s="43">
        <v>44654.28125</v>
      </c>
      <c r="E734" s="7">
        <v>44655.26666666667</v>
      </c>
      <c r="F734" s="7">
        <v>44654.364583333336</v>
      </c>
      <c r="G734" s="7">
        <v>44655.37013888889</v>
      </c>
      <c r="H734" s="12">
        <f>Enduser_Deliverytime-HubVN_Pickup_Time</f>
        <v>0.1229166667</v>
      </c>
      <c r="I734" s="12">
        <f>Enduser_Plan_Deliverytime-Plan_HubVN_Pickup_Time</f>
        <v>0.0625</v>
      </c>
      <c r="J734" s="12">
        <f>HubVN_Pickup_Time-HubVN_Receiving_Time</f>
        <v>0.1034722222</v>
      </c>
      <c r="K734" s="12">
        <f>Plan_HubVN_Pickup_Time-Plan_HubVN_Receiving_Time</f>
        <v>0.08333333334</v>
      </c>
      <c r="L734" s="44">
        <f>IF(OnHold_Time="",0,Enduser_Deliverytime-OnHold_Time)</f>
        <v>0</v>
      </c>
    </row>
    <row r="735" ht="15.75" hidden="1" customHeight="1">
      <c r="A735" s="21" t="s">
        <v>2187</v>
      </c>
      <c r="B735" s="21" t="s">
        <v>2188</v>
      </c>
      <c r="C735" s="21" t="s">
        <v>5232</v>
      </c>
      <c r="D735" s="43">
        <v>44653.52291666667</v>
      </c>
      <c r="E735" s="18">
        <v>44654.290972222225</v>
      </c>
      <c r="F735" s="18">
        <v>44653.60625</v>
      </c>
      <c r="G735" s="18">
        <v>44654.39375</v>
      </c>
      <c r="H735" s="24">
        <f>Enduser_Deliverytime-HubVN_Pickup_Time</f>
        <v>0.1027777778</v>
      </c>
      <c r="I735" s="24">
        <f>Enduser_Plan_Deliverytime-Plan_HubVN_Pickup_Time</f>
        <v>0.08333333334</v>
      </c>
      <c r="J735" s="24">
        <f>HubVN_Pickup_Time-HubVN_Receiving_Time</f>
        <v>0.1027777778</v>
      </c>
      <c r="K735" s="24">
        <f>Plan_HubVN_Pickup_Time-Plan_HubVN_Receiving_Time</f>
        <v>0.08333333333</v>
      </c>
      <c r="L735" s="44">
        <f>IF(OnHold_Time="",0,Enduser_Deliverytime-OnHold_Time)</f>
        <v>0</v>
      </c>
    </row>
    <row r="736" ht="15.75" hidden="1" customHeight="1">
      <c r="A736" s="9" t="s">
        <v>2190</v>
      </c>
      <c r="B736" s="9" t="s">
        <v>2191</v>
      </c>
      <c r="C736" s="9" t="s">
        <v>5231</v>
      </c>
      <c r="D736" s="43">
        <v>44653.535416666666</v>
      </c>
      <c r="E736" s="7">
        <v>44653.506944444445</v>
      </c>
      <c r="F736" s="7">
        <v>44653.61875</v>
      </c>
      <c r="G736" s="7">
        <v>44653.61041666667</v>
      </c>
      <c r="H736" s="12">
        <f>Enduser_Deliverytime-HubVN_Pickup_Time</f>
        <v>0.2451388889</v>
      </c>
      <c r="I736" s="12">
        <f>Enduser_Plan_Deliverytime-Plan_HubVN_Pickup_Time</f>
        <v>0.04166666666</v>
      </c>
      <c r="J736" s="12">
        <f>HubVN_Pickup_Time-HubVN_Receiving_Time</f>
        <v>0.1034722222</v>
      </c>
      <c r="K736" s="12">
        <f>Plan_HubVN_Pickup_Time-Plan_HubVN_Receiving_Time</f>
        <v>0.08333333334</v>
      </c>
      <c r="L736" s="44">
        <f>IF(OnHold_Time="",0,Enduser_Deliverytime-OnHold_Time)</f>
        <v>0</v>
      </c>
    </row>
    <row r="737" ht="15.75" hidden="1" customHeight="1">
      <c r="A737" s="21" t="s">
        <v>2193</v>
      </c>
      <c r="B737" s="21" t="s">
        <v>1314</v>
      </c>
      <c r="C737" s="21" t="s">
        <v>5232</v>
      </c>
      <c r="D737" s="43">
        <v>44653.290972222225</v>
      </c>
      <c r="E737" s="18">
        <v>44654.25555555556</v>
      </c>
      <c r="F737" s="18">
        <v>44653.37430555555</v>
      </c>
      <c r="G737" s="18">
        <v>44654.35138888889</v>
      </c>
      <c r="H737" s="24">
        <f>Enduser_Deliverytime-HubVN_Pickup_Time</f>
        <v>0.08194444444</v>
      </c>
      <c r="I737" s="24">
        <f>Enduser_Plan_Deliverytime-Plan_HubVN_Pickup_Time</f>
        <v>0.08333333334</v>
      </c>
      <c r="J737" s="24">
        <f>HubVN_Pickup_Time-HubVN_Receiving_Time</f>
        <v>0.09583333333</v>
      </c>
      <c r="K737" s="24">
        <f>Plan_HubVN_Pickup_Time-Plan_HubVN_Receiving_Time</f>
        <v>0.08333333333</v>
      </c>
      <c r="L737" s="44">
        <f>IF(OnHold_Time="",0,Enduser_Deliverytime-OnHold_Time)</f>
        <v>0</v>
      </c>
    </row>
    <row r="738" ht="15.75" customHeight="1">
      <c r="A738" s="9" t="s">
        <v>2195</v>
      </c>
      <c r="B738" s="9" t="s">
        <v>2196</v>
      </c>
      <c r="C738" s="9" t="s">
        <v>5230</v>
      </c>
      <c r="D738" s="43">
        <v>44653.53888888889</v>
      </c>
      <c r="E738" s="7">
        <v>44654.51180555556</v>
      </c>
      <c r="F738" s="7">
        <v>44653.62222222222</v>
      </c>
      <c r="G738" s="7">
        <v>44654.62291666667</v>
      </c>
      <c r="H738" s="12">
        <f>Enduser_Deliverytime-HubVN_Pickup_Time</f>
        <v>0.2458333333</v>
      </c>
      <c r="I738" s="12">
        <f>Enduser_Plan_Deliverytime-Plan_HubVN_Pickup_Time</f>
        <v>0.0625</v>
      </c>
      <c r="J738" s="12">
        <f>HubVN_Pickup_Time-HubVN_Receiving_Time</f>
        <v>0.1111111111</v>
      </c>
      <c r="K738" s="12">
        <f>Plan_HubVN_Pickup_Time-Plan_HubVN_Receiving_Time</f>
        <v>0.08333333333</v>
      </c>
      <c r="L738" s="44">
        <f>IF(OnHold_Time="",0,Enduser_Deliverytime-OnHold_Time)</f>
        <v>0</v>
      </c>
    </row>
    <row r="739" ht="15.75" customHeight="1">
      <c r="A739" s="21" t="s">
        <v>2198</v>
      </c>
      <c r="B739" s="21" t="s">
        <v>2199</v>
      </c>
      <c r="C739" s="21" t="s">
        <v>5230</v>
      </c>
      <c r="D739" s="43">
        <v>44651.271527777775</v>
      </c>
      <c r="E739" s="18">
        <v>44652.27222222222</v>
      </c>
      <c r="F739" s="18">
        <v>44651.35486111111</v>
      </c>
      <c r="G739" s="18">
        <v>44652.356944444444</v>
      </c>
      <c r="H739" s="24">
        <f>Enduser_Deliverytime-HubVN_Pickup_Time</f>
        <v>0.1229166667</v>
      </c>
      <c r="I739" s="24">
        <f>Enduser_Plan_Deliverytime-Plan_HubVN_Pickup_Time</f>
        <v>0.1666666667</v>
      </c>
      <c r="J739" s="24">
        <f>HubVN_Pickup_Time-HubVN_Receiving_Time</f>
        <v>0.08472222222</v>
      </c>
      <c r="K739" s="24">
        <f>Plan_HubVN_Pickup_Time-Plan_HubVN_Receiving_Time</f>
        <v>0.08333333334</v>
      </c>
      <c r="L739" s="44">
        <f>IF(OnHold_Time="",0,Enduser_Deliverytime-OnHold_Time)</f>
        <v>0</v>
      </c>
    </row>
    <row r="740" ht="15.75" hidden="1" customHeight="1">
      <c r="A740" s="9" t="s">
        <v>2201</v>
      </c>
      <c r="B740" s="9" t="s">
        <v>2202</v>
      </c>
      <c r="C740" s="9" t="s">
        <v>5232</v>
      </c>
      <c r="D740" s="43">
        <v>44653.525</v>
      </c>
      <c r="E740" s="7">
        <v>44654.290972222225</v>
      </c>
      <c r="F740" s="7">
        <v>44653.60833333333</v>
      </c>
      <c r="G740" s="7">
        <v>44654.41875</v>
      </c>
      <c r="H740" s="12">
        <f>Enduser_Deliverytime-HubVN_Pickup_Time</f>
        <v>0.2034722222</v>
      </c>
      <c r="I740" s="12">
        <f>Enduser_Plan_Deliverytime-Plan_HubVN_Pickup_Time</f>
        <v>0.08333333334</v>
      </c>
      <c r="J740" s="12">
        <f>HubVN_Pickup_Time-HubVN_Receiving_Time</f>
        <v>0.1277777778</v>
      </c>
      <c r="K740" s="12">
        <f>Plan_HubVN_Pickup_Time-Plan_HubVN_Receiving_Time</f>
        <v>0.08333333333</v>
      </c>
      <c r="L740" s="44">
        <f>IF(OnHold_Time="",0,Enduser_Deliverytime-OnHold_Time)</f>
        <v>0</v>
      </c>
    </row>
    <row r="741" ht="15.75" hidden="1" customHeight="1">
      <c r="A741" s="21" t="s">
        <v>2204</v>
      </c>
      <c r="B741" s="21" t="s">
        <v>2205</v>
      </c>
      <c r="C741" s="21" t="s">
        <v>5232</v>
      </c>
      <c r="D741" s="43">
        <v>44651.26597222222</v>
      </c>
      <c r="E741" s="18">
        <v>44656.282638888886</v>
      </c>
      <c r="F741" s="18">
        <v>44651.34930555556</v>
      </c>
      <c r="G741" s="18">
        <v>44656.33194444444</v>
      </c>
      <c r="H741" s="24">
        <f>Enduser_Deliverytime-HubVN_Pickup_Time</f>
        <v>0.1201388889</v>
      </c>
      <c r="I741" s="24">
        <f>Enduser_Plan_Deliverytime-Plan_HubVN_Pickup_Time</f>
        <v>0.08333333333</v>
      </c>
      <c r="J741" s="24">
        <f>HubVN_Pickup_Time-HubVN_Receiving_Time</f>
        <v>0.04930555556</v>
      </c>
      <c r="K741" s="24">
        <f>Plan_HubVN_Pickup_Time-Plan_HubVN_Receiving_Time</f>
        <v>0.08333333334</v>
      </c>
      <c r="L741" s="44">
        <f>IF(OnHold_Time="",0,Enduser_Deliverytime-OnHold_Time)</f>
        <v>0</v>
      </c>
    </row>
    <row r="742" ht="15.75" hidden="1" customHeight="1">
      <c r="A742" s="9" t="s">
        <v>2207</v>
      </c>
      <c r="B742" s="9" t="s">
        <v>2208</v>
      </c>
      <c r="C742" s="9" t="s">
        <v>5232</v>
      </c>
      <c r="D742" s="43">
        <v>44653.25069444445</v>
      </c>
      <c r="E742" s="7">
        <v>44653.50486111111</v>
      </c>
      <c r="F742" s="7">
        <v>44653.334027777775</v>
      </c>
      <c r="G742" s="7">
        <v>44653.604166666664</v>
      </c>
      <c r="H742" s="12">
        <f>Enduser_Deliverytime-HubVN_Pickup_Time</f>
        <v>0.2472222222</v>
      </c>
      <c r="I742" s="12">
        <f>Enduser_Plan_Deliverytime-Plan_HubVN_Pickup_Time</f>
        <v>0.08333333334</v>
      </c>
      <c r="J742" s="12">
        <f>HubVN_Pickup_Time-HubVN_Receiving_Time</f>
        <v>0.09930555555</v>
      </c>
      <c r="K742" s="12">
        <f>Plan_HubVN_Pickup_Time-Plan_HubVN_Receiving_Time</f>
        <v>0.08333333333</v>
      </c>
      <c r="L742" s="44">
        <f>IF(OnHold_Time="",0,Enduser_Deliverytime-OnHold_Time)</f>
        <v>0</v>
      </c>
    </row>
    <row r="743" ht="15.75" customHeight="1">
      <c r="A743" s="21" t="s">
        <v>2210</v>
      </c>
      <c r="B743" s="21" t="s">
        <v>2211</v>
      </c>
      <c r="C743" s="21" t="s">
        <v>5230</v>
      </c>
      <c r="D743" s="43">
        <v>44651.5</v>
      </c>
      <c r="E743" s="18">
        <v>44652.527083333334</v>
      </c>
      <c r="F743" s="18">
        <v>44651.583333333336</v>
      </c>
      <c r="G743" s="18">
        <v>44652.57430555556</v>
      </c>
      <c r="H743" s="24">
        <f>Enduser_Deliverytime-HubVN_Pickup_Time</f>
        <v>0.0875</v>
      </c>
      <c r="I743" s="24">
        <f>Enduser_Plan_Deliverytime-Plan_HubVN_Pickup_Time</f>
        <v>0.1666666667</v>
      </c>
      <c r="J743" s="24">
        <f>HubVN_Pickup_Time-HubVN_Receiving_Time</f>
        <v>0.04722222222</v>
      </c>
      <c r="K743" s="24">
        <f>Plan_HubVN_Pickup_Time-Plan_HubVN_Receiving_Time</f>
        <v>0.08333333334</v>
      </c>
      <c r="L743" s="44">
        <f>IF(OnHold_Time="",0,Enduser_Deliverytime-OnHold_Time)</f>
        <v>0</v>
      </c>
    </row>
    <row r="744" ht="15.75" customHeight="1">
      <c r="A744" s="9" t="s">
        <v>2213</v>
      </c>
      <c r="B744" s="9" t="s">
        <v>1868</v>
      </c>
      <c r="C744" s="9" t="s">
        <v>5230</v>
      </c>
      <c r="D744" s="43">
        <v>44652.51944444444</v>
      </c>
      <c r="E744" s="7">
        <v>44653.282638888886</v>
      </c>
      <c r="F744" s="7">
        <v>44652.60277777778</v>
      </c>
      <c r="G744" s="7">
        <v>44653.39791666667</v>
      </c>
      <c r="H744" s="12">
        <f>Enduser_Deliverytime-HubVN_Pickup_Time</f>
        <v>0.2055555556</v>
      </c>
      <c r="I744" s="12">
        <f>Enduser_Plan_Deliverytime-Plan_HubVN_Pickup_Time</f>
        <v>0.0625</v>
      </c>
      <c r="J744" s="12">
        <f>HubVN_Pickup_Time-HubVN_Receiving_Time</f>
        <v>0.1152777778</v>
      </c>
      <c r="K744" s="12">
        <f>Plan_HubVN_Pickup_Time-Plan_HubVN_Receiving_Time</f>
        <v>0.08333333334</v>
      </c>
      <c r="L744" s="44">
        <f>IF(OnHold_Time="",0,Enduser_Deliverytime-OnHold_Time)</f>
        <v>0</v>
      </c>
    </row>
    <row r="745" ht="15.75" customHeight="1">
      <c r="A745" s="21" t="s">
        <v>2215</v>
      </c>
      <c r="B745" s="21" t="s">
        <v>2216</v>
      </c>
      <c r="C745" s="21" t="s">
        <v>5230</v>
      </c>
      <c r="D745" s="43">
        <v>44654.27638888889</v>
      </c>
      <c r="E745" s="18">
        <v>44659.25347222222</v>
      </c>
      <c r="F745" s="18">
        <v>44654.35972222222</v>
      </c>
      <c r="G745" s="18">
        <v>44659.384722222225</v>
      </c>
      <c r="H745" s="24">
        <f>Enduser_Deliverytime-HubVN_Pickup_Time</f>
        <v>0.2034722222</v>
      </c>
      <c r="I745" s="24">
        <f>Enduser_Plan_Deliverytime-Plan_HubVN_Pickup_Time</f>
        <v>0.0625</v>
      </c>
      <c r="J745" s="24">
        <f>HubVN_Pickup_Time-HubVN_Receiving_Time</f>
        <v>0.13125</v>
      </c>
      <c r="K745" s="24">
        <f>Plan_HubVN_Pickup_Time-Plan_HubVN_Receiving_Time</f>
        <v>0.08333333334</v>
      </c>
      <c r="L745" s="44">
        <f>IF(OnHold_Time="",0,Enduser_Deliverytime-OnHold_Time)</f>
        <v>0</v>
      </c>
    </row>
    <row r="746" ht="15.75" hidden="1" customHeight="1">
      <c r="A746" s="9" t="s">
        <v>2218</v>
      </c>
      <c r="B746" s="9" t="s">
        <v>2219</v>
      </c>
      <c r="C746" s="9" t="s">
        <v>5231</v>
      </c>
      <c r="D746" s="43">
        <v>44655.2875</v>
      </c>
      <c r="E746" s="7">
        <v>44655.501388888886</v>
      </c>
      <c r="F746" s="7">
        <v>44655.370833333334</v>
      </c>
      <c r="G746" s="7">
        <v>44655.606944444444</v>
      </c>
      <c r="H746" s="12">
        <f>Enduser_Deliverytime-HubVN_Pickup_Time</f>
        <v>0.1458333333</v>
      </c>
      <c r="I746" s="12">
        <f>Enduser_Plan_Deliverytime-Plan_HubVN_Pickup_Time</f>
        <v>0.04166666666</v>
      </c>
      <c r="J746" s="12">
        <f>HubVN_Pickup_Time-HubVN_Receiving_Time</f>
        <v>0.1055555556</v>
      </c>
      <c r="K746" s="12">
        <f>Plan_HubVN_Pickup_Time-Plan_HubVN_Receiving_Time</f>
        <v>0.08333333334</v>
      </c>
      <c r="L746" s="44">
        <f>IF(OnHold_Time="",0,Enduser_Deliverytime-OnHold_Time)</f>
        <v>0.46875</v>
      </c>
    </row>
    <row r="747" ht="15.75" customHeight="1">
      <c r="A747" s="21" t="s">
        <v>2221</v>
      </c>
      <c r="B747" s="21" t="s">
        <v>2222</v>
      </c>
      <c r="C747" s="21" t="s">
        <v>5230</v>
      </c>
      <c r="D747" s="43">
        <v>44653.51527777778</v>
      </c>
      <c r="E747" s="18">
        <v>44654.28055555555</v>
      </c>
      <c r="F747" s="18">
        <v>44653.59861111111</v>
      </c>
      <c r="G747" s="18">
        <v>44654.38263888889</v>
      </c>
      <c r="H747" s="24">
        <f>Enduser_Deliverytime-HubVN_Pickup_Time</f>
        <v>0.03958333333</v>
      </c>
      <c r="I747" s="24">
        <f>Enduser_Plan_Deliverytime-Plan_HubVN_Pickup_Time</f>
        <v>0.0625</v>
      </c>
      <c r="J747" s="24">
        <f>HubVN_Pickup_Time-HubVN_Receiving_Time</f>
        <v>0.1020833333</v>
      </c>
      <c r="K747" s="24">
        <f>Plan_HubVN_Pickup_Time-Plan_HubVN_Receiving_Time</f>
        <v>0.08333333334</v>
      </c>
      <c r="L747" s="44">
        <f>IF(OnHold_Time="",0,Enduser_Deliverytime-OnHold_Time)</f>
        <v>0</v>
      </c>
    </row>
    <row r="748" ht="15.75" customHeight="1">
      <c r="A748" s="9" t="s">
        <v>2224</v>
      </c>
      <c r="B748" s="9" t="s">
        <v>1589</v>
      </c>
      <c r="C748" s="9" t="s">
        <v>5230</v>
      </c>
      <c r="D748" s="43">
        <v>44654.529861111114</v>
      </c>
      <c r="E748" s="7">
        <v>44655.52847222222</v>
      </c>
      <c r="F748" s="7">
        <v>44654.61319444444</v>
      </c>
      <c r="G748" s="7">
        <v>44655.63333333333</v>
      </c>
      <c r="H748" s="12">
        <f>Enduser_Deliverytime-HubVN_Pickup_Time</f>
        <v>0.07916666667</v>
      </c>
      <c r="I748" s="12">
        <f>Enduser_Plan_Deliverytime-Plan_HubVN_Pickup_Time</f>
        <v>0.04166666667</v>
      </c>
      <c r="J748" s="12">
        <f>HubVN_Pickup_Time-HubVN_Receiving_Time</f>
        <v>0.1048611111</v>
      </c>
      <c r="K748" s="12">
        <f>Plan_HubVN_Pickup_Time-Plan_HubVN_Receiving_Time</f>
        <v>0.08333333333</v>
      </c>
      <c r="L748" s="44">
        <f>IF(OnHold_Time="",0,Enduser_Deliverytime-OnHold_Time)</f>
        <v>0</v>
      </c>
    </row>
    <row r="749" ht="15.75" hidden="1" customHeight="1">
      <c r="A749" s="21" t="s">
        <v>2226</v>
      </c>
      <c r="B749" s="21" t="s">
        <v>2227</v>
      </c>
      <c r="C749" s="21" t="s">
        <v>5231</v>
      </c>
      <c r="D749" s="43">
        <v>44652.277083333334</v>
      </c>
      <c r="E749" s="18">
        <v>44652.50069444445</v>
      </c>
      <c r="F749" s="18">
        <v>44652.36041666667</v>
      </c>
      <c r="G749" s="18">
        <v>44652.58472222222</v>
      </c>
      <c r="H749" s="24">
        <f>Enduser_Deliverytime-HubVN_Pickup_Time</f>
        <v>0.2486111111</v>
      </c>
      <c r="I749" s="24">
        <f>Enduser_Plan_Deliverytime-Plan_HubVN_Pickup_Time</f>
        <v>0.04166666666</v>
      </c>
      <c r="J749" s="24">
        <f>HubVN_Pickup_Time-HubVN_Receiving_Time</f>
        <v>0.08402777778</v>
      </c>
      <c r="K749" s="24">
        <f>Plan_HubVN_Pickup_Time-Plan_HubVN_Receiving_Time</f>
        <v>0.08333333334</v>
      </c>
      <c r="L749" s="44">
        <f>IF(OnHold_Time="",0,Enduser_Deliverytime-OnHold_Time)</f>
        <v>0</v>
      </c>
    </row>
    <row r="750" ht="15.75" hidden="1" customHeight="1">
      <c r="A750" s="9" t="s">
        <v>2229</v>
      </c>
      <c r="B750" s="9" t="s">
        <v>2230</v>
      </c>
      <c r="C750" s="9" t="s">
        <v>5232</v>
      </c>
      <c r="D750" s="43">
        <v>44653.50902777778</v>
      </c>
      <c r="E750" s="7">
        <v>44653.53333333333</v>
      </c>
      <c r="F750" s="7">
        <v>44653.592361111114</v>
      </c>
      <c r="G750" s="7">
        <v>44653.63055555556</v>
      </c>
      <c r="H750" s="12">
        <f>Enduser_Deliverytime-HubVN_Pickup_Time</f>
        <v>0.1701388889</v>
      </c>
      <c r="I750" s="12">
        <f>Enduser_Plan_Deliverytime-Plan_HubVN_Pickup_Time</f>
        <v>0.08333333333</v>
      </c>
      <c r="J750" s="12">
        <f>HubVN_Pickup_Time-HubVN_Receiving_Time</f>
        <v>0.09722222223</v>
      </c>
      <c r="K750" s="12">
        <f>Plan_HubVN_Pickup_Time-Plan_HubVN_Receiving_Time</f>
        <v>0.08333333334</v>
      </c>
      <c r="L750" s="44">
        <f>IF(OnHold_Time="",0,Enduser_Deliverytime-OnHold_Time)</f>
        <v>0</v>
      </c>
    </row>
    <row r="751" ht="15.75" hidden="1" customHeight="1">
      <c r="A751" s="21" t="s">
        <v>2232</v>
      </c>
      <c r="B751" s="21" t="s">
        <v>2233</v>
      </c>
      <c r="C751" s="21" t="s">
        <v>5231</v>
      </c>
      <c r="D751" s="43">
        <v>44652.2625</v>
      </c>
      <c r="E751" s="18">
        <v>44653.28125</v>
      </c>
      <c r="F751" s="18">
        <v>44652.34583333333</v>
      </c>
      <c r="G751" s="18">
        <v>44653.370833333334</v>
      </c>
      <c r="H751" s="24">
        <f>Enduser_Deliverytime-HubVN_Pickup_Time</f>
        <v>0.1194444444</v>
      </c>
      <c r="I751" s="24">
        <f>Enduser_Plan_Deliverytime-Plan_HubVN_Pickup_Time</f>
        <v>0.08333333334</v>
      </c>
      <c r="J751" s="24">
        <f>HubVN_Pickup_Time-HubVN_Receiving_Time</f>
        <v>0.08958333333</v>
      </c>
      <c r="K751" s="24">
        <f>Plan_HubVN_Pickup_Time-Plan_HubVN_Receiving_Time</f>
        <v>0.08333333334</v>
      </c>
      <c r="L751" s="44">
        <f>IF(OnHold_Time="",0,Enduser_Deliverytime-OnHold_Time)</f>
        <v>0</v>
      </c>
    </row>
    <row r="752" ht="15.75" customHeight="1">
      <c r="A752" s="9" t="s">
        <v>2235</v>
      </c>
      <c r="B752" s="9" t="s">
        <v>2236</v>
      </c>
      <c r="C752" s="9" t="s">
        <v>5230</v>
      </c>
      <c r="D752" s="43">
        <v>44655.527083333334</v>
      </c>
      <c r="E752" s="7">
        <v>44655.51111111111</v>
      </c>
      <c r="F752" s="7">
        <v>44655.61041666667</v>
      </c>
      <c r="G752" s="7">
        <v>44655.634722222225</v>
      </c>
      <c r="H752" s="12">
        <f>Enduser_Deliverytime-HubVN_Pickup_Time</f>
        <v>0.08194444444</v>
      </c>
      <c r="I752" s="12">
        <f>Enduser_Plan_Deliverytime-Plan_HubVN_Pickup_Time</f>
        <v>0.0625</v>
      </c>
      <c r="J752" s="12">
        <f>HubVN_Pickup_Time-HubVN_Receiving_Time</f>
        <v>0.1236111111</v>
      </c>
      <c r="K752" s="12">
        <f>Plan_HubVN_Pickup_Time-Plan_HubVN_Receiving_Time</f>
        <v>0.08333333334</v>
      </c>
      <c r="L752" s="44">
        <f>IF(OnHold_Time="",0,Enduser_Deliverytime-OnHold_Time)</f>
        <v>0</v>
      </c>
    </row>
    <row r="753" ht="15.75" customHeight="1">
      <c r="A753" s="21" t="s">
        <v>2238</v>
      </c>
      <c r="B753" s="21" t="s">
        <v>2239</v>
      </c>
      <c r="C753" s="21" t="s">
        <v>5230</v>
      </c>
      <c r="D753" s="43">
        <v>44653.50347222222</v>
      </c>
      <c r="E753" s="18">
        <v>44654.51180555556</v>
      </c>
      <c r="F753" s="18">
        <v>44653.586805555555</v>
      </c>
      <c r="G753" s="18">
        <v>44654.62013888889</v>
      </c>
      <c r="H753" s="24">
        <f>Enduser_Deliverytime-HubVN_Pickup_Time</f>
        <v>0.1444444444</v>
      </c>
      <c r="I753" s="24">
        <f>Enduser_Plan_Deliverytime-Plan_HubVN_Pickup_Time</f>
        <v>0.0625</v>
      </c>
      <c r="J753" s="24">
        <f>HubVN_Pickup_Time-HubVN_Receiving_Time</f>
        <v>0.1083333333</v>
      </c>
      <c r="K753" s="24">
        <f>Plan_HubVN_Pickup_Time-Plan_HubVN_Receiving_Time</f>
        <v>0.08333333334</v>
      </c>
      <c r="L753" s="44">
        <f>IF(OnHold_Time="",0,Enduser_Deliverytime-OnHold_Time)</f>
        <v>0</v>
      </c>
    </row>
    <row r="754" ht="15.75" customHeight="1">
      <c r="A754" s="9" t="s">
        <v>2241</v>
      </c>
      <c r="B754" s="9" t="s">
        <v>2242</v>
      </c>
      <c r="C754" s="9" t="s">
        <v>5230</v>
      </c>
      <c r="D754" s="43">
        <v>44652.29027777778</v>
      </c>
      <c r="E754" s="7">
        <v>44652.51736111111</v>
      </c>
      <c r="F754" s="7">
        <v>44652.373611111114</v>
      </c>
      <c r="G754" s="7">
        <v>44652.600694444445</v>
      </c>
      <c r="H754" s="12">
        <f>Enduser_Deliverytime-HubVN_Pickup_Time</f>
        <v>0.2479166667</v>
      </c>
      <c r="I754" s="12">
        <f>Enduser_Plan_Deliverytime-Plan_HubVN_Pickup_Time</f>
        <v>0.0625</v>
      </c>
      <c r="J754" s="12">
        <f>HubVN_Pickup_Time-HubVN_Receiving_Time</f>
        <v>0.08333333334</v>
      </c>
      <c r="K754" s="12">
        <f>Plan_HubVN_Pickup_Time-Plan_HubVN_Receiving_Time</f>
        <v>0.08333333334</v>
      </c>
      <c r="L754" s="44">
        <f>IF(OnHold_Time="",0,Enduser_Deliverytime-OnHold_Time)</f>
        <v>0</v>
      </c>
    </row>
    <row r="755" ht="15.75" hidden="1" customHeight="1">
      <c r="A755" s="21" t="s">
        <v>2244</v>
      </c>
      <c r="B755" s="21" t="s">
        <v>1151</v>
      </c>
      <c r="C755" s="21" t="s">
        <v>5231</v>
      </c>
      <c r="D755" s="43">
        <v>44653.525</v>
      </c>
      <c r="E755" s="18">
        <v>44654.28333333333</v>
      </c>
      <c r="F755" s="18">
        <v>44653.60833333333</v>
      </c>
      <c r="G755" s="18">
        <v>44654.40972222222</v>
      </c>
      <c r="H755" s="24">
        <f>Enduser_Deliverytime-HubVN_Pickup_Time</f>
        <v>0.2055555556</v>
      </c>
      <c r="I755" s="24">
        <f>Enduser_Plan_Deliverytime-Plan_HubVN_Pickup_Time</f>
        <v>0.04166666667</v>
      </c>
      <c r="J755" s="24">
        <f>HubVN_Pickup_Time-HubVN_Receiving_Time</f>
        <v>0.1263888889</v>
      </c>
      <c r="K755" s="24">
        <f>Plan_HubVN_Pickup_Time-Plan_HubVN_Receiving_Time</f>
        <v>0.08333333333</v>
      </c>
      <c r="L755" s="44">
        <f>IF(OnHold_Time="",0,Enduser_Deliverytime-OnHold_Time)</f>
        <v>0</v>
      </c>
    </row>
    <row r="756" ht="15.75" customHeight="1">
      <c r="A756" s="9" t="s">
        <v>2247</v>
      </c>
      <c r="B756" s="9" t="s">
        <v>2248</v>
      </c>
      <c r="C756" s="9" t="s">
        <v>5230</v>
      </c>
      <c r="D756" s="43">
        <v>44654.529861111114</v>
      </c>
      <c r="E756" s="7">
        <v>44655.51458333333</v>
      </c>
      <c r="F756" s="7">
        <v>44654.61319444444</v>
      </c>
      <c r="G756" s="7">
        <v>44655.63611111111</v>
      </c>
      <c r="H756" s="12">
        <f>Enduser_Deliverytime-HubVN_Pickup_Time</f>
        <v>0.07916666667</v>
      </c>
      <c r="I756" s="12">
        <f>Enduser_Plan_Deliverytime-Plan_HubVN_Pickup_Time</f>
        <v>0.0625</v>
      </c>
      <c r="J756" s="12">
        <f>HubVN_Pickup_Time-HubVN_Receiving_Time</f>
        <v>0.1215277778</v>
      </c>
      <c r="K756" s="12">
        <f>Plan_HubVN_Pickup_Time-Plan_HubVN_Receiving_Time</f>
        <v>0.08333333333</v>
      </c>
      <c r="L756" s="44">
        <f>IF(OnHold_Time="",0,Enduser_Deliverytime-OnHold_Time)</f>
        <v>0</v>
      </c>
    </row>
    <row r="757" ht="15.75" customHeight="1">
      <c r="A757" s="21" t="s">
        <v>2250</v>
      </c>
      <c r="B757" s="21" t="s">
        <v>1072</v>
      </c>
      <c r="C757" s="21" t="s">
        <v>5230</v>
      </c>
      <c r="D757" s="43">
        <v>44652.50486111111</v>
      </c>
      <c r="E757" s="18">
        <v>44652.52638888889</v>
      </c>
      <c r="F757" s="18">
        <v>44652.58819444444</v>
      </c>
      <c r="G757" s="18">
        <v>44652.65277777778</v>
      </c>
      <c r="H757" s="24">
        <f>Enduser_Deliverytime-HubVN_Pickup_Time</f>
        <v>0.07986111111</v>
      </c>
      <c r="I757" s="24">
        <f>Enduser_Plan_Deliverytime-Plan_HubVN_Pickup_Time</f>
        <v>0.0625</v>
      </c>
      <c r="J757" s="24">
        <f>HubVN_Pickup_Time-HubVN_Receiving_Time</f>
        <v>0.1263888889</v>
      </c>
      <c r="K757" s="24">
        <f>Plan_HubVN_Pickup_Time-Plan_HubVN_Receiving_Time</f>
        <v>0.08333333333</v>
      </c>
      <c r="L757" s="44">
        <f>IF(OnHold_Time="",0,Enduser_Deliverytime-OnHold_Time)</f>
        <v>0</v>
      </c>
    </row>
    <row r="758" ht="15.75" customHeight="1">
      <c r="A758" s="9" t="s">
        <v>2252</v>
      </c>
      <c r="B758" s="9" t="s">
        <v>201</v>
      </c>
      <c r="C758" s="9" t="s">
        <v>5230</v>
      </c>
      <c r="D758" s="43">
        <v>44653.275</v>
      </c>
      <c r="E758" s="7">
        <v>44654.28958333333</v>
      </c>
      <c r="F758" s="7">
        <v>44653.35833333333</v>
      </c>
      <c r="G758" s="7">
        <v>44654.419444444444</v>
      </c>
      <c r="H758" s="12">
        <f>Enduser_Deliverytime-HubVN_Pickup_Time</f>
        <v>0.2048611111</v>
      </c>
      <c r="I758" s="12">
        <f>Enduser_Plan_Deliverytime-Plan_HubVN_Pickup_Time</f>
        <v>0.0625</v>
      </c>
      <c r="J758" s="12">
        <f>HubVN_Pickup_Time-HubVN_Receiving_Time</f>
        <v>0.1298611111</v>
      </c>
      <c r="K758" s="12">
        <f>Plan_HubVN_Pickup_Time-Plan_HubVN_Receiving_Time</f>
        <v>0.08333333333</v>
      </c>
      <c r="L758" s="44">
        <f>IF(OnHold_Time="",0,Enduser_Deliverytime-OnHold_Time)</f>
        <v>0</v>
      </c>
    </row>
    <row r="759" ht="15.75" customHeight="1">
      <c r="A759" s="21" t="s">
        <v>2254</v>
      </c>
      <c r="B759" s="21" t="s">
        <v>2255</v>
      </c>
      <c r="C759" s="21" t="s">
        <v>5230</v>
      </c>
      <c r="D759" s="43">
        <v>44655.27916666667</v>
      </c>
      <c r="E759" s="18">
        <v>44655.51111111111</v>
      </c>
      <c r="F759" s="18">
        <v>44655.3625</v>
      </c>
      <c r="G759" s="18">
        <v>44655.63402777778</v>
      </c>
      <c r="H759" s="24">
        <f>Enduser_Deliverytime-HubVN_Pickup_Time</f>
        <v>0.07708333333</v>
      </c>
      <c r="I759" s="24">
        <f>Enduser_Plan_Deliverytime-Plan_HubVN_Pickup_Time</f>
        <v>0.0625</v>
      </c>
      <c r="J759" s="24">
        <f>HubVN_Pickup_Time-HubVN_Receiving_Time</f>
        <v>0.1229166667</v>
      </c>
      <c r="K759" s="24">
        <f>Plan_HubVN_Pickup_Time-Plan_HubVN_Receiving_Time</f>
        <v>0.08333333334</v>
      </c>
      <c r="L759" s="44">
        <f>IF(OnHold_Time="",0,Enduser_Deliverytime-OnHold_Time)</f>
        <v>0</v>
      </c>
    </row>
    <row r="760" ht="15.75" hidden="1" customHeight="1">
      <c r="A760" s="9" t="s">
        <v>2257</v>
      </c>
      <c r="B760" s="9" t="s">
        <v>2258</v>
      </c>
      <c r="C760" s="9" t="s">
        <v>5231</v>
      </c>
      <c r="D760" s="43">
        <v>44651.254166666666</v>
      </c>
      <c r="E760" s="7">
        <v>44652.26111111111</v>
      </c>
      <c r="F760" s="7">
        <v>44651.3375</v>
      </c>
      <c r="G760" s="7">
        <v>44652.39236111111</v>
      </c>
      <c r="H760" s="12">
        <f>Enduser_Deliverytime-HubVN_Pickup_Time</f>
        <v>0.2027777778</v>
      </c>
      <c r="I760" s="12">
        <f>Enduser_Plan_Deliverytime-Plan_HubVN_Pickup_Time</f>
        <v>0.04166666666</v>
      </c>
      <c r="J760" s="12">
        <f>HubVN_Pickup_Time-HubVN_Receiving_Time</f>
        <v>0.13125</v>
      </c>
      <c r="K760" s="12">
        <f>Plan_HubVN_Pickup_Time-Plan_HubVN_Receiving_Time</f>
        <v>0.08333333334</v>
      </c>
      <c r="L760" s="44">
        <f>IF(OnHold_Time="",0,Enduser_Deliverytime-OnHold_Time)</f>
        <v>0</v>
      </c>
    </row>
    <row r="761" ht="15.75" hidden="1" customHeight="1">
      <c r="A761" s="21" t="s">
        <v>2260</v>
      </c>
      <c r="B761" s="21" t="s">
        <v>2261</v>
      </c>
      <c r="C761" s="21" t="s">
        <v>5231</v>
      </c>
      <c r="D761" s="43">
        <v>44654.28680555556</v>
      </c>
      <c r="E761" s="18">
        <v>44655.28611111111</v>
      </c>
      <c r="F761" s="18">
        <v>44654.37013888889</v>
      </c>
      <c r="G761" s="18">
        <v>44655.39375</v>
      </c>
      <c r="H761" s="24">
        <f>Enduser_Deliverytime-HubVN_Pickup_Time</f>
        <v>0.1020833333</v>
      </c>
      <c r="I761" s="24">
        <f>Enduser_Plan_Deliverytime-Plan_HubVN_Pickup_Time</f>
        <v>0.04166666667</v>
      </c>
      <c r="J761" s="24">
        <f>HubVN_Pickup_Time-HubVN_Receiving_Time</f>
        <v>0.1076388889</v>
      </c>
      <c r="K761" s="24">
        <f>Plan_HubVN_Pickup_Time-Plan_HubVN_Receiving_Time</f>
        <v>0.08333333333</v>
      </c>
      <c r="L761" s="44">
        <f>IF(OnHold_Time="",0,Enduser_Deliverytime-OnHold_Time)</f>
        <v>0</v>
      </c>
    </row>
    <row r="762" ht="15.75" customHeight="1">
      <c r="A762" s="9" t="s">
        <v>2262</v>
      </c>
      <c r="B762" s="9" t="s">
        <v>2263</v>
      </c>
      <c r="C762" s="9" t="s">
        <v>5230</v>
      </c>
      <c r="D762" s="43">
        <v>44651.513194444444</v>
      </c>
      <c r="E762" s="7">
        <v>44657.27847222222</v>
      </c>
      <c r="F762" s="7">
        <v>44651.59652777778</v>
      </c>
      <c r="G762" s="7">
        <v>44657.36111111111</v>
      </c>
      <c r="H762" s="12">
        <f>Enduser_Deliverytime-HubVN_Pickup_Time</f>
        <v>0.1194444444</v>
      </c>
      <c r="I762" s="12">
        <f>Enduser_Plan_Deliverytime-Plan_HubVN_Pickup_Time</f>
        <v>0.0625</v>
      </c>
      <c r="J762" s="12">
        <f>HubVN_Pickup_Time-HubVN_Receiving_Time</f>
        <v>0.08263888889</v>
      </c>
      <c r="K762" s="12">
        <f>Plan_HubVN_Pickup_Time-Plan_HubVN_Receiving_Time</f>
        <v>0.08333333334</v>
      </c>
      <c r="L762" s="44">
        <f>IF(OnHold_Time="",0,Enduser_Deliverytime-OnHold_Time)</f>
        <v>0</v>
      </c>
    </row>
    <row r="763" ht="15.75" customHeight="1">
      <c r="A763" s="21" t="s">
        <v>2265</v>
      </c>
      <c r="B763" s="21" t="s">
        <v>2266</v>
      </c>
      <c r="C763" s="21" t="s">
        <v>5230</v>
      </c>
      <c r="D763" s="43">
        <v>44653.50486111111</v>
      </c>
      <c r="E763" s="18">
        <v>44654.25347222222</v>
      </c>
      <c r="F763" s="18">
        <v>44653.58819444444</v>
      </c>
      <c r="G763" s="18">
        <v>44654.345138888886</v>
      </c>
      <c r="H763" s="24">
        <f>Enduser_Deliverytime-HubVN_Pickup_Time</f>
        <v>0.1229166667</v>
      </c>
      <c r="I763" s="24">
        <f>Enduser_Plan_Deliverytime-Plan_HubVN_Pickup_Time</f>
        <v>0.1666666667</v>
      </c>
      <c r="J763" s="24">
        <f>HubVN_Pickup_Time-HubVN_Receiving_Time</f>
        <v>0.09166666667</v>
      </c>
      <c r="K763" s="24">
        <f>Plan_HubVN_Pickup_Time-Plan_HubVN_Receiving_Time</f>
        <v>0.08333333333</v>
      </c>
      <c r="L763" s="44">
        <f>IF(OnHold_Time="",0,Enduser_Deliverytime-OnHold_Time)</f>
        <v>0</v>
      </c>
    </row>
    <row r="764" ht="15.75" customHeight="1">
      <c r="A764" s="9" t="s">
        <v>2267</v>
      </c>
      <c r="B764" s="9" t="s">
        <v>2268</v>
      </c>
      <c r="C764" s="9" t="s">
        <v>5230</v>
      </c>
      <c r="D764" s="43">
        <v>44652.53125</v>
      </c>
      <c r="E764" s="7">
        <v>44653.271527777775</v>
      </c>
      <c r="F764" s="7">
        <v>44652.614583333336</v>
      </c>
      <c r="G764" s="7">
        <v>44653.38680555556</v>
      </c>
      <c r="H764" s="12">
        <f>Enduser_Deliverytime-HubVN_Pickup_Time</f>
        <v>0.2069444444</v>
      </c>
      <c r="I764" s="12">
        <f>Enduser_Plan_Deliverytime-Plan_HubVN_Pickup_Time</f>
        <v>0.0625</v>
      </c>
      <c r="J764" s="12">
        <f>HubVN_Pickup_Time-HubVN_Receiving_Time</f>
        <v>0.1152777778</v>
      </c>
      <c r="K764" s="12">
        <f>Plan_HubVN_Pickup_Time-Plan_HubVN_Receiving_Time</f>
        <v>0.08333333334</v>
      </c>
      <c r="L764" s="44">
        <f>IF(OnHold_Time="",0,Enduser_Deliverytime-OnHold_Time)</f>
        <v>0</v>
      </c>
    </row>
    <row r="765" ht="15.75" customHeight="1">
      <c r="A765" s="21" t="s">
        <v>2270</v>
      </c>
      <c r="B765" s="21" t="s">
        <v>2271</v>
      </c>
      <c r="C765" s="21" t="s">
        <v>5230</v>
      </c>
      <c r="D765" s="43">
        <v>44654.532638888886</v>
      </c>
      <c r="E765" s="18">
        <v>44655.51666666667</v>
      </c>
      <c r="F765" s="18">
        <v>44654.61597222222</v>
      </c>
      <c r="G765" s="18">
        <v>44655.64444444444</v>
      </c>
      <c r="H765" s="24">
        <f>Enduser_Deliverytime-HubVN_Pickup_Time</f>
        <v>0.08125</v>
      </c>
      <c r="I765" s="24">
        <f>Enduser_Plan_Deliverytime-Plan_HubVN_Pickup_Time</f>
        <v>0.0625</v>
      </c>
      <c r="J765" s="24">
        <f>HubVN_Pickup_Time-HubVN_Receiving_Time</f>
        <v>0.1277777778</v>
      </c>
      <c r="K765" s="24">
        <f>Plan_HubVN_Pickup_Time-Plan_HubVN_Receiving_Time</f>
        <v>0.08333333334</v>
      </c>
      <c r="L765" s="44">
        <f>IF(OnHold_Time="",0,Enduser_Deliverytime-OnHold_Time)</f>
        <v>0</v>
      </c>
    </row>
    <row r="766" ht="15.75" customHeight="1">
      <c r="A766" s="9" t="s">
        <v>2273</v>
      </c>
      <c r="B766" s="9" t="s">
        <v>2274</v>
      </c>
      <c r="C766" s="9" t="s">
        <v>5230</v>
      </c>
      <c r="D766" s="43">
        <v>44653.54027777778</v>
      </c>
      <c r="E766" s="7">
        <v>44653.524305555555</v>
      </c>
      <c r="F766" s="7">
        <v>44653.623611111114</v>
      </c>
      <c r="G766" s="7">
        <v>44653.63680555556</v>
      </c>
      <c r="H766" s="12">
        <f>Enduser_Deliverytime-HubVN_Pickup_Time</f>
        <v>0.08194444444</v>
      </c>
      <c r="I766" s="12">
        <f>Enduser_Plan_Deliverytime-Plan_HubVN_Pickup_Time</f>
        <v>0.0625</v>
      </c>
      <c r="J766" s="12">
        <f>HubVN_Pickup_Time-HubVN_Receiving_Time</f>
        <v>0.1125</v>
      </c>
      <c r="K766" s="12">
        <f>Plan_HubVN_Pickup_Time-Plan_HubVN_Receiving_Time</f>
        <v>0.08333333334</v>
      </c>
      <c r="L766" s="44">
        <f>IF(OnHold_Time="",0,Enduser_Deliverytime-OnHold_Time)</f>
        <v>0</v>
      </c>
    </row>
    <row r="767" ht="15.75" customHeight="1">
      <c r="A767" s="21" t="s">
        <v>2276</v>
      </c>
      <c r="B767" s="21" t="s">
        <v>2277</v>
      </c>
      <c r="C767" s="21" t="s">
        <v>5230</v>
      </c>
      <c r="D767" s="43">
        <v>44653.263194444444</v>
      </c>
      <c r="E767" s="18">
        <v>44654.279861111114</v>
      </c>
      <c r="F767" s="18">
        <v>44653.34652777778</v>
      </c>
      <c r="G767" s="18">
        <v>44654.40972222222</v>
      </c>
      <c r="H767" s="24">
        <f>Enduser_Deliverytime-HubVN_Pickup_Time</f>
        <v>0.2034722222</v>
      </c>
      <c r="I767" s="24">
        <f>Enduser_Plan_Deliverytime-Plan_HubVN_Pickup_Time</f>
        <v>0.0625</v>
      </c>
      <c r="J767" s="24">
        <f>HubVN_Pickup_Time-HubVN_Receiving_Time</f>
        <v>0.1298611111</v>
      </c>
      <c r="K767" s="24">
        <f>Plan_HubVN_Pickup_Time-Plan_HubVN_Receiving_Time</f>
        <v>0.08333333334</v>
      </c>
      <c r="L767" s="44">
        <f>IF(OnHold_Time="",0,Enduser_Deliverytime-OnHold_Time)</f>
        <v>0</v>
      </c>
    </row>
    <row r="768" ht="15.75" customHeight="1">
      <c r="A768" s="9" t="s">
        <v>2279</v>
      </c>
      <c r="B768" s="9" t="s">
        <v>2280</v>
      </c>
      <c r="C768" s="9" t="s">
        <v>5230</v>
      </c>
      <c r="D768" s="43">
        <v>44653.527083333334</v>
      </c>
      <c r="E768" s="7">
        <v>44653.524305555555</v>
      </c>
      <c r="F768" s="7">
        <v>44653.61041666667</v>
      </c>
      <c r="G768" s="7">
        <v>44653.63402777778</v>
      </c>
      <c r="H768" s="12">
        <f>Enduser_Deliverytime-HubVN_Pickup_Time</f>
        <v>0.07986111111</v>
      </c>
      <c r="I768" s="12">
        <f>Enduser_Plan_Deliverytime-Plan_HubVN_Pickup_Time</f>
        <v>0.0625</v>
      </c>
      <c r="J768" s="12">
        <f>HubVN_Pickup_Time-HubVN_Receiving_Time</f>
        <v>0.1097222222</v>
      </c>
      <c r="K768" s="12">
        <f>Plan_HubVN_Pickup_Time-Plan_HubVN_Receiving_Time</f>
        <v>0.08333333334</v>
      </c>
      <c r="L768" s="44">
        <f>IF(OnHold_Time="",0,Enduser_Deliverytime-OnHold_Time)</f>
        <v>0</v>
      </c>
    </row>
    <row r="769" ht="15.75" customHeight="1">
      <c r="A769" s="21" t="s">
        <v>2282</v>
      </c>
      <c r="B769" s="21" t="s">
        <v>2283</v>
      </c>
      <c r="C769" s="21" t="s">
        <v>5230</v>
      </c>
      <c r="D769" s="43">
        <v>44652.277083333334</v>
      </c>
      <c r="E769" s="18">
        <v>44653.26666666667</v>
      </c>
      <c r="F769" s="18">
        <v>44652.36041666667</v>
      </c>
      <c r="G769" s="18">
        <v>44653.356944444444</v>
      </c>
      <c r="H769" s="24">
        <f>Enduser_Deliverytime-HubVN_Pickup_Time</f>
        <v>0.1201388889</v>
      </c>
      <c r="I769" s="24">
        <f>Enduser_Plan_Deliverytime-Plan_HubVN_Pickup_Time</f>
        <v>0.0625</v>
      </c>
      <c r="J769" s="24">
        <f>HubVN_Pickup_Time-HubVN_Receiving_Time</f>
        <v>0.09027777777</v>
      </c>
      <c r="K769" s="24">
        <f>Plan_HubVN_Pickup_Time-Plan_HubVN_Receiving_Time</f>
        <v>0.08333333334</v>
      </c>
      <c r="L769" s="44">
        <f>IF(OnHold_Time="",0,Enduser_Deliverytime-OnHold_Time)</f>
        <v>0</v>
      </c>
    </row>
    <row r="770" ht="15.75" customHeight="1">
      <c r="A770" s="9" t="s">
        <v>2285</v>
      </c>
      <c r="B770" s="9" t="s">
        <v>2286</v>
      </c>
      <c r="C770" s="9" t="s">
        <v>5230</v>
      </c>
      <c r="D770" s="43">
        <v>44653.51388888889</v>
      </c>
      <c r="E770" s="7">
        <v>44658.26458333333</v>
      </c>
      <c r="F770" s="7">
        <v>44653.59722222222</v>
      </c>
      <c r="G770" s="7">
        <v>44658.37777777778</v>
      </c>
      <c r="H770" s="12">
        <f>Enduser_Deliverytime-HubVN_Pickup_Time</f>
        <v>0.03680555555</v>
      </c>
      <c r="I770" s="12">
        <f>Enduser_Plan_Deliverytime-Plan_HubVN_Pickup_Time</f>
        <v>0.0625</v>
      </c>
      <c r="J770" s="12">
        <f>HubVN_Pickup_Time-HubVN_Receiving_Time</f>
        <v>0.1131944444</v>
      </c>
      <c r="K770" s="12">
        <f>Plan_HubVN_Pickup_Time-Plan_HubVN_Receiving_Time</f>
        <v>0.08333333333</v>
      </c>
      <c r="L770" s="44">
        <f>IF(OnHold_Time="",0,Enduser_Deliverytime-OnHold_Time)</f>
        <v>0</v>
      </c>
    </row>
    <row r="771" ht="15.75" customHeight="1">
      <c r="A771" s="21" t="s">
        <v>2288</v>
      </c>
      <c r="B771" s="21" t="s">
        <v>315</v>
      </c>
      <c r="C771" s="21" t="s">
        <v>5230</v>
      </c>
      <c r="D771" s="43">
        <v>44653.53680555556</v>
      </c>
      <c r="E771" s="18">
        <v>44654.51666666667</v>
      </c>
      <c r="F771" s="18">
        <v>44653.62013888889</v>
      </c>
      <c r="G771" s="18">
        <v>44654.64861111111</v>
      </c>
      <c r="H771" s="24">
        <f>Enduser_Deliverytime-HubVN_Pickup_Time</f>
        <v>0.07708333334</v>
      </c>
      <c r="I771" s="24">
        <f>Enduser_Plan_Deliverytime-Plan_HubVN_Pickup_Time</f>
        <v>0.0625</v>
      </c>
      <c r="J771" s="24">
        <f>HubVN_Pickup_Time-HubVN_Receiving_Time</f>
        <v>0.1319444444</v>
      </c>
      <c r="K771" s="24">
        <f>Plan_HubVN_Pickup_Time-Plan_HubVN_Receiving_Time</f>
        <v>0.08333333333</v>
      </c>
      <c r="L771" s="44">
        <f>IF(OnHold_Time="",0,Enduser_Deliverytime-OnHold_Time)</f>
        <v>0</v>
      </c>
    </row>
    <row r="772" ht="15.75" customHeight="1">
      <c r="A772" s="9" t="s">
        <v>2290</v>
      </c>
      <c r="B772" s="9" t="s">
        <v>2291</v>
      </c>
      <c r="C772" s="9" t="s">
        <v>5230</v>
      </c>
      <c r="D772" s="43">
        <v>44653.504166666666</v>
      </c>
      <c r="E772" s="7">
        <v>44653.51527777778</v>
      </c>
      <c r="F772" s="7">
        <v>44653.5875</v>
      </c>
      <c r="G772" s="7">
        <v>44653.62569444445</v>
      </c>
      <c r="H772" s="12">
        <f>Enduser_Deliverytime-HubVN_Pickup_Time</f>
        <v>0.07986111111</v>
      </c>
      <c r="I772" s="12">
        <f>Enduser_Plan_Deliverytime-Plan_HubVN_Pickup_Time</f>
        <v>0.0625</v>
      </c>
      <c r="J772" s="12">
        <f>HubVN_Pickup_Time-HubVN_Receiving_Time</f>
        <v>0.1104166667</v>
      </c>
      <c r="K772" s="12">
        <f>Plan_HubVN_Pickup_Time-Plan_HubVN_Receiving_Time</f>
        <v>0.08333333334</v>
      </c>
      <c r="L772" s="44">
        <f>IF(OnHold_Time="",0,Enduser_Deliverytime-OnHold_Time)</f>
        <v>0</v>
      </c>
    </row>
    <row r="773" ht="15.75" customHeight="1">
      <c r="A773" s="21" t="s">
        <v>2293</v>
      </c>
      <c r="B773" s="21" t="s">
        <v>2294</v>
      </c>
      <c r="C773" s="21" t="s">
        <v>5230</v>
      </c>
      <c r="D773" s="43">
        <v>44654.259722222225</v>
      </c>
      <c r="E773" s="18">
        <v>44655.275</v>
      </c>
      <c r="F773" s="18">
        <v>44654.34305555555</v>
      </c>
      <c r="G773" s="18">
        <v>44655.399305555555</v>
      </c>
      <c r="H773" s="24">
        <f>Enduser_Deliverytime-HubVN_Pickup_Time</f>
        <v>0.2076388889</v>
      </c>
      <c r="I773" s="24">
        <f>Enduser_Plan_Deliverytime-Plan_HubVN_Pickup_Time</f>
        <v>0.125</v>
      </c>
      <c r="J773" s="24">
        <f>HubVN_Pickup_Time-HubVN_Receiving_Time</f>
        <v>0.1243055556</v>
      </c>
      <c r="K773" s="24">
        <f>Plan_HubVN_Pickup_Time-Plan_HubVN_Receiving_Time</f>
        <v>0.08333333333</v>
      </c>
      <c r="L773" s="44">
        <f>IF(OnHold_Time="",0,Enduser_Deliverytime-OnHold_Time)</f>
        <v>0</v>
      </c>
    </row>
    <row r="774" ht="15.75" hidden="1" customHeight="1">
      <c r="A774" s="9" t="s">
        <v>2296</v>
      </c>
      <c r="B774" s="9" t="s">
        <v>2297</v>
      </c>
      <c r="C774" s="9" t="s">
        <v>5232</v>
      </c>
      <c r="D774" s="43">
        <v>44654.504166666666</v>
      </c>
      <c r="E774" s="7">
        <v>44655.524305555555</v>
      </c>
      <c r="F774" s="7">
        <v>44654.5875</v>
      </c>
      <c r="G774" s="7">
        <v>44655.64722222222</v>
      </c>
      <c r="H774" s="12">
        <f>Enduser_Deliverytime-HubVN_Pickup_Time</f>
        <v>0.07777777778</v>
      </c>
      <c r="I774" s="12">
        <f>Enduser_Plan_Deliverytime-Plan_HubVN_Pickup_Time</f>
        <v>0.08333333333</v>
      </c>
      <c r="J774" s="12">
        <f>HubVN_Pickup_Time-HubVN_Receiving_Time</f>
        <v>0.1229166667</v>
      </c>
      <c r="K774" s="12">
        <f>Plan_HubVN_Pickup_Time-Plan_HubVN_Receiving_Time</f>
        <v>0.08333333334</v>
      </c>
      <c r="L774" s="44">
        <f>IF(OnHold_Time="",0,Enduser_Deliverytime-OnHold_Time)</f>
        <v>0</v>
      </c>
    </row>
    <row r="775" ht="15.75" hidden="1" customHeight="1">
      <c r="A775" s="21" t="s">
        <v>2299</v>
      </c>
      <c r="B775" s="21" t="s">
        <v>2300</v>
      </c>
      <c r="C775" s="21" t="s">
        <v>5231</v>
      </c>
      <c r="D775" s="43">
        <v>44652.28680555556</v>
      </c>
      <c r="E775" s="18">
        <v>44653.28055555555</v>
      </c>
      <c r="F775" s="18">
        <v>44652.37013888889</v>
      </c>
      <c r="G775" s="18">
        <v>44653.37777777778</v>
      </c>
      <c r="H775" s="24">
        <f>Enduser_Deliverytime-HubVN_Pickup_Time</f>
        <v>0.2027777778</v>
      </c>
      <c r="I775" s="24">
        <f>Enduser_Plan_Deliverytime-Plan_HubVN_Pickup_Time</f>
        <v>0.04166666667</v>
      </c>
      <c r="J775" s="24">
        <f>HubVN_Pickup_Time-HubVN_Receiving_Time</f>
        <v>0.09722222223</v>
      </c>
      <c r="K775" s="24">
        <f>Plan_HubVN_Pickup_Time-Plan_HubVN_Receiving_Time</f>
        <v>0.08333333333</v>
      </c>
      <c r="L775" s="44">
        <f>IF(OnHold_Time="",0,Enduser_Deliverytime-OnHold_Time)</f>
        <v>0</v>
      </c>
    </row>
    <row r="776" ht="15.75" customHeight="1">
      <c r="A776" s="9" t="s">
        <v>2302</v>
      </c>
      <c r="B776" s="9" t="s">
        <v>2303</v>
      </c>
      <c r="C776" s="9" t="s">
        <v>5230</v>
      </c>
      <c r="D776" s="43">
        <v>44653.52291666667</v>
      </c>
      <c r="E776" s="7">
        <v>44653.51736111111</v>
      </c>
      <c r="F776" s="7">
        <v>44653.60625</v>
      </c>
      <c r="G776" s="7">
        <v>44653.626388888886</v>
      </c>
      <c r="H776" s="12">
        <f>Enduser_Deliverytime-HubVN_Pickup_Time</f>
        <v>0.07916666667</v>
      </c>
      <c r="I776" s="12">
        <f>Enduser_Plan_Deliverytime-Plan_HubVN_Pickup_Time</f>
        <v>0.0625</v>
      </c>
      <c r="J776" s="12">
        <f>HubVN_Pickup_Time-HubVN_Receiving_Time</f>
        <v>0.1090277778</v>
      </c>
      <c r="K776" s="12">
        <f>Plan_HubVN_Pickup_Time-Plan_HubVN_Receiving_Time</f>
        <v>0.08333333333</v>
      </c>
      <c r="L776" s="44">
        <f>IF(OnHold_Time="",0,Enduser_Deliverytime-OnHold_Time)</f>
        <v>0</v>
      </c>
    </row>
    <row r="777" ht="15.75" hidden="1" customHeight="1">
      <c r="A777" s="21" t="s">
        <v>2305</v>
      </c>
      <c r="B777" s="21" t="s">
        <v>2306</v>
      </c>
      <c r="C777" s="21" t="s">
        <v>5231</v>
      </c>
      <c r="D777" s="43">
        <v>44652.51388888889</v>
      </c>
      <c r="E777" s="18">
        <v>44653.25</v>
      </c>
      <c r="F777" s="18">
        <v>44652.59722222222</v>
      </c>
      <c r="G777" s="18">
        <v>44653.31458333333</v>
      </c>
      <c r="H777" s="24">
        <f>Enduser_Deliverytime-HubVN_Pickup_Time</f>
        <v>0.1604166667</v>
      </c>
      <c r="I777" s="24">
        <f>Enduser_Plan_Deliverytime-Plan_HubVN_Pickup_Time</f>
        <v>0.04166666667</v>
      </c>
      <c r="J777" s="24">
        <f>HubVN_Pickup_Time-HubVN_Receiving_Time</f>
        <v>0.06458333333</v>
      </c>
      <c r="K777" s="24">
        <f>Plan_HubVN_Pickup_Time-Plan_HubVN_Receiving_Time</f>
        <v>0.08333333333</v>
      </c>
      <c r="L777" s="44">
        <f>IF(OnHold_Time="",0,Enduser_Deliverytime-OnHold_Time)</f>
        <v>0</v>
      </c>
    </row>
    <row r="778" ht="15.75" customHeight="1">
      <c r="A778" s="9" t="s">
        <v>2308</v>
      </c>
      <c r="B778" s="9" t="s">
        <v>2309</v>
      </c>
      <c r="C778" s="9" t="s">
        <v>5230</v>
      </c>
      <c r="D778" s="43">
        <v>44653.27013888889</v>
      </c>
      <c r="E778" s="7">
        <v>44653.53125</v>
      </c>
      <c r="F778" s="7">
        <v>44653.353472222225</v>
      </c>
      <c r="G778" s="7">
        <v>44653.629166666666</v>
      </c>
      <c r="H778" s="12">
        <f>Enduser_Deliverytime-HubVN_Pickup_Time</f>
        <v>0.1715277778</v>
      </c>
      <c r="I778" s="12">
        <f>Enduser_Plan_Deliverytime-Plan_HubVN_Pickup_Time</f>
        <v>0.0625</v>
      </c>
      <c r="J778" s="12">
        <f>HubVN_Pickup_Time-HubVN_Receiving_Time</f>
        <v>0.09791666667</v>
      </c>
      <c r="K778" s="12">
        <f>Plan_HubVN_Pickup_Time-Plan_HubVN_Receiving_Time</f>
        <v>0.08333333334</v>
      </c>
      <c r="L778" s="44">
        <f>IF(OnHold_Time="",0,Enduser_Deliverytime-OnHold_Time)</f>
        <v>0</v>
      </c>
    </row>
    <row r="779" ht="15.75" hidden="1" customHeight="1">
      <c r="A779" s="21" t="s">
        <v>2311</v>
      </c>
      <c r="B779" s="21" t="s">
        <v>1754</v>
      </c>
      <c r="C779" s="21" t="s">
        <v>5232</v>
      </c>
      <c r="D779" s="43">
        <v>44652.25763888889</v>
      </c>
      <c r="E779" s="18">
        <v>44652.50763888889</v>
      </c>
      <c r="F779" s="18">
        <v>44652.34097222222</v>
      </c>
      <c r="G779" s="18">
        <v>44652.61736111111</v>
      </c>
      <c r="H779" s="24">
        <f>Enduser_Deliverytime-HubVN_Pickup_Time</f>
        <v>0.2486111111</v>
      </c>
      <c r="I779" s="24">
        <f>Enduser_Plan_Deliverytime-Plan_HubVN_Pickup_Time</f>
        <v>0.08333333334</v>
      </c>
      <c r="J779" s="24">
        <f>HubVN_Pickup_Time-HubVN_Receiving_Time</f>
        <v>0.1097222222</v>
      </c>
      <c r="K779" s="24">
        <f>Plan_HubVN_Pickup_Time-Plan_HubVN_Receiving_Time</f>
        <v>0.08333333333</v>
      </c>
      <c r="L779" s="44">
        <f>IF(OnHold_Time="",0,Enduser_Deliverytime-OnHold_Time)</f>
        <v>0</v>
      </c>
    </row>
    <row r="780" ht="15.75" customHeight="1">
      <c r="A780" s="9" t="s">
        <v>2313</v>
      </c>
      <c r="B780" s="9" t="s">
        <v>2314</v>
      </c>
      <c r="C780" s="9" t="s">
        <v>5230</v>
      </c>
      <c r="D780" s="43">
        <v>44654.25277777778</v>
      </c>
      <c r="E780" s="7">
        <v>44655.26111111111</v>
      </c>
      <c r="F780" s="7">
        <v>44654.33611111111</v>
      </c>
      <c r="G780" s="7">
        <v>44655.36736111111</v>
      </c>
      <c r="H780" s="12">
        <f>Enduser_Deliverytime-HubVN_Pickup_Time</f>
        <v>0.08194444445</v>
      </c>
      <c r="I780" s="12">
        <f>Enduser_Plan_Deliverytime-Plan_HubVN_Pickup_Time</f>
        <v>0.0625</v>
      </c>
      <c r="J780" s="12">
        <f>HubVN_Pickup_Time-HubVN_Receiving_Time</f>
        <v>0.10625</v>
      </c>
      <c r="K780" s="12">
        <f>Plan_HubVN_Pickup_Time-Plan_HubVN_Receiving_Time</f>
        <v>0.08333333333</v>
      </c>
      <c r="L780" s="44">
        <f>IF(OnHold_Time="",0,Enduser_Deliverytime-OnHold_Time)</f>
        <v>0</v>
      </c>
    </row>
    <row r="781" ht="15.75" customHeight="1">
      <c r="A781" s="21" t="s">
        <v>2316</v>
      </c>
      <c r="B781" s="21" t="s">
        <v>2317</v>
      </c>
      <c r="C781" s="21" t="s">
        <v>5230</v>
      </c>
      <c r="D781" s="43">
        <v>44653.290972222225</v>
      </c>
      <c r="E781" s="18">
        <v>44653.520833333336</v>
      </c>
      <c r="F781" s="18">
        <v>44653.37430555555</v>
      </c>
      <c r="G781" s="18">
        <v>44653.60486111111</v>
      </c>
      <c r="H781" s="24">
        <f>Enduser_Deliverytime-HubVN_Pickup_Time</f>
        <v>0.1236111111</v>
      </c>
      <c r="I781" s="24">
        <f>Enduser_Plan_Deliverytime-Plan_HubVN_Pickup_Time</f>
        <v>0.0625</v>
      </c>
      <c r="J781" s="24">
        <f>HubVN_Pickup_Time-HubVN_Receiving_Time</f>
        <v>0.08402777778</v>
      </c>
      <c r="K781" s="24">
        <f>Plan_HubVN_Pickup_Time-Plan_HubVN_Receiving_Time</f>
        <v>0.08333333333</v>
      </c>
      <c r="L781" s="44">
        <f>IF(OnHold_Time="",0,Enduser_Deliverytime-OnHold_Time)</f>
        <v>0</v>
      </c>
    </row>
    <row r="782" ht="15.75" hidden="1" customHeight="1">
      <c r="A782" s="9" t="s">
        <v>2319</v>
      </c>
      <c r="B782" s="9" t="s">
        <v>2320</v>
      </c>
      <c r="C782" s="9" t="s">
        <v>5231</v>
      </c>
      <c r="D782" s="43">
        <v>44652.27638888889</v>
      </c>
      <c r="E782" s="7">
        <v>44652.50763888889</v>
      </c>
      <c r="F782" s="7">
        <v>44652.35972222222</v>
      </c>
      <c r="G782" s="7">
        <v>44652.55902777778</v>
      </c>
      <c r="H782" s="12">
        <f>Enduser_Deliverytime-HubVN_Pickup_Time</f>
        <v>0.08819444444</v>
      </c>
      <c r="I782" s="12">
        <f>Enduser_Plan_Deliverytime-Plan_HubVN_Pickup_Time</f>
        <v>0.04166666666</v>
      </c>
      <c r="J782" s="12">
        <f>HubVN_Pickup_Time-HubVN_Receiving_Time</f>
        <v>0.05138888889</v>
      </c>
      <c r="K782" s="12">
        <f>Plan_HubVN_Pickup_Time-Plan_HubVN_Receiving_Time</f>
        <v>0.08333333334</v>
      </c>
      <c r="L782" s="44">
        <f>IF(OnHold_Time="",0,Enduser_Deliverytime-OnHold_Time)</f>
        <v>0</v>
      </c>
    </row>
    <row r="783" ht="15.75" hidden="1" customHeight="1">
      <c r="A783" s="21" t="s">
        <v>2322</v>
      </c>
      <c r="B783" s="21" t="s">
        <v>2323</v>
      </c>
      <c r="C783" s="21" t="s">
        <v>5232</v>
      </c>
      <c r="D783" s="43">
        <v>44651.50069444445</v>
      </c>
      <c r="E783" s="18">
        <v>44652.254166666666</v>
      </c>
      <c r="F783" s="18">
        <v>44651.584027777775</v>
      </c>
      <c r="G783" s="18">
        <v>44652.373611111114</v>
      </c>
      <c r="H783" s="24">
        <f>Enduser_Deliverytime-HubVN_Pickup_Time</f>
        <v>0.1625</v>
      </c>
      <c r="I783" s="24">
        <f>Enduser_Plan_Deliverytime-Plan_HubVN_Pickup_Time</f>
        <v>0.08333333334</v>
      </c>
      <c r="J783" s="24">
        <f>HubVN_Pickup_Time-HubVN_Receiving_Time</f>
        <v>0.1194444444</v>
      </c>
      <c r="K783" s="24">
        <f>Plan_HubVN_Pickup_Time-Plan_HubVN_Receiving_Time</f>
        <v>0.08333333333</v>
      </c>
      <c r="L783" s="44">
        <f>IF(OnHold_Time="",0,Enduser_Deliverytime-OnHold_Time)</f>
        <v>0</v>
      </c>
    </row>
    <row r="784" ht="15.75" hidden="1" customHeight="1">
      <c r="A784" s="9" t="s">
        <v>2325</v>
      </c>
      <c r="B784" s="9" t="s">
        <v>2326</v>
      </c>
      <c r="C784" s="9" t="s">
        <v>5231</v>
      </c>
      <c r="D784" s="43">
        <v>44655.28888888889</v>
      </c>
      <c r="E784" s="7">
        <v>44655.51666666667</v>
      </c>
      <c r="F784" s="7">
        <v>44655.37222222222</v>
      </c>
      <c r="G784" s="7">
        <v>44655.61944444444</v>
      </c>
      <c r="H784" s="12">
        <f>Enduser_Deliverytime-HubVN_Pickup_Time</f>
        <v>0.1465277778</v>
      </c>
      <c r="I784" s="12">
        <f>Enduser_Plan_Deliverytime-Plan_HubVN_Pickup_Time</f>
        <v>0.04166666667</v>
      </c>
      <c r="J784" s="12">
        <f>HubVN_Pickup_Time-HubVN_Receiving_Time</f>
        <v>0.1027777778</v>
      </c>
      <c r="K784" s="12">
        <f>Plan_HubVN_Pickup_Time-Plan_HubVN_Receiving_Time</f>
        <v>0.08333333333</v>
      </c>
      <c r="L784" s="44">
        <f>IF(OnHold_Time="",0,Enduser_Deliverytime-OnHold_Time)</f>
        <v>0</v>
      </c>
    </row>
    <row r="785" ht="15.75" customHeight="1">
      <c r="A785" s="21" t="s">
        <v>2328</v>
      </c>
      <c r="B785" s="21" t="s">
        <v>2329</v>
      </c>
      <c r="C785" s="21" t="s">
        <v>5230</v>
      </c>
      <c r="D785" s="43">
        <v>44653.275</v>
      </c>
      <c r="E785" s="18">
        <v>44653.53888888889</v>
      </c>
      <c r="F785" s="18">
        <v>44653.35833333333</v>
      </c>
      <c r="G785" s="18">
        <v>44653.620833333334</v>
      </c>
      <c r="H785" s="24">
        <f>Enduser_Deliverytime-HubVN_Pickup_Time</f>
        <v>0.1201388889</v>
      </c>
      <c r="I785" s="24">
        <f>Enduser_Plan_Deliverytime-Plan_HubVN_Pickup_Time</f>
        <v>0.0625</v>
      </c>
      <c r="J785" s="24">
        <f>HubVN_Pickup_Time-HubVN_Receiving_Time</f>
        <v>0.08194444444</v>
      </c>
      <c r="K785" s="24">
        <f>Plan_HubVN_Pickup_Time-Plan_HubVN_Receiving_Time</f>
        <v>0.08333333333</v>
      </c>
      <c r="L785" s="44">
        <f>IF(OnHold_Time="",0,Enduser_Deliverytime-OnHold_Time)</f>
        <v>0</v>
      </c>
    </row>
    <row r="786" ht="15.75" customHeight="1">
      <c r="A786" s="9" t="s">
        <v>2331</v>
      </c>
      <c r="B786" s="9" t="s">
        <v>2332</v>
      </c>
      <c r="C786" s="9" t="s">
        <v>5230</v>
      </c>
      <c r="D786" s="43">
        <v>44654.52013888889</v>
      </c>
      <c r="E786" s="7">
        <v>44655.5125</v>
      </c>
      <c r="F786" s="7">
        <v>44654.603472222225</v>
      </c>
      <c r="G786" s="7">
        <v>44655.63402777778</v>
      </c>
      <c r="H786" s="12">
        <f>Enduser_Deliverytime-HubVN_Pickup_Time</f>
        <v>0.07986111111</v>
      </c>
      <c r="I786" s="12">
        <f>Enduser_Plan_Deliverytime-Plan_HubVN_Pickup_Time</f>
        <v>0.04166666666</v>
      </c>
      <c r="J786" s="12">
        <f>HubVN_Pickup_Time-HubVN_Receiving_Time</f>
        <v>0.1215277778</v>
      </c>
      <c r="K786" s="12">
        <f>Plan_HubVN_Pickup_Time-Plan_HubVN_Receiving_Time</f>
        <v>0.08333333334</v>
      </c>
      <c r="L786" s="44">
        <f>IF(OnHold_Time="",0,Enduser_Deliverytime-OnHold_Time)</f>
        <v>0</v>
      </c>
    </row>
    <row r="787" ht="15.75" hidden="1" customHeight="1">
      <c r="A787" s="21" t="s">
        <v>2334</v>
      </c>
      <c r="B787" s="21" t="s">
        <v>2335</v>
      </c>
      <c r="C787" s="21" t="s">
        <v>5231</v>
      </c>
      <c r="D787" s="43">
        <v>44655.2625</v>
      </c>
      <c r="E787" s="18">
        <v>44655.50208333333</v>
      </c>
      <c r="F787" s="18">
        <v>44655.34583333333</v>
      </c>
      <c r="G787" s="18">
        <v>44655.625</v>
      </c>
      <c r="H787" s="24">
        <f>Enduser_Deliverytime-HubVN_Pickup_Time</f>
        <v>0.08055555556</v>
      </c>
      <c r="I787" s="24">
        <f>Enduser_Plan_Deliverytime-Plan_HubVN_Pickup_Time</f>
        <v>0.04166666666</v>
      </c>
      <c r="J787" s="24">
        <f>HubVN_Pickup_Time-HubVN_Receiving_Time</f>
        <v>0.1229166667</v>
      </c>
      <c r="K787" s="24">
        <f>Plan_HubVN_Pickup_Time-Plan_HubVN_Receiving_Time</f>
        <v>0.08333333334</v>
      </c>
      <c r="L787" s="44">
        <f>IF(OnHold_Time="",0,Enduser_Deliverytime-OnHold_Time)</f>
        <v>0</v>
      </c>
    </row>
    <row r="788" ht="15.75" hidden="1" customHeight="1">
      <c r="A788" s="9" t="s">
        <v>2337</v>
      </c>
      <c r="B788" s="9" t="s">
        <v>2338</v>
      </c>
      <c r="C788" s="9" t="s">
        <v>5231</v>
      </c>
      <c r="D788" s="43">
        <v>44653.525</v>
      </c>
      <c r="E788" s="7">
        <v>44654.50902777778</v>
      </c>
      <c r="F788" s="7">
        <v>44653.60833333333</v>
      </c>
      <c r="G788" s="7">
        <v>44654.61666666667</v>
      </c>
      <c r="H788" s="12">
        <f>Enduser_Deliverytime-HubVN_Pickup_Time</f>
        <v>0.2451388889</v>
      </c>
      <c r="I788" s="12">
        <f>Enduser_Plan_Deliverytime-Plan_HubVN_Pickup_Time</f>
        <v>0.04166666667</v>
      </c>
      <c r="J788" s="12">
        <f>HubVN_Pickup_Time-HubVN_Receiving_Time</f>
        <v>0.1076388889</v>
      </c>
      <c r="K788" s="12">
        <f>Plan_HubVN_Pickup_Time-Plan_HubVN_Receiving_Time</f>
        <v>0.08333333333</v>
      </c>
      <c r="L788" s="44">
        <f>IF(OnHold_Time="",0,Enduser_Deliverytime-OnHold_Time)</f>
        <v>0</v>
      </c>
    </row>
    <row r="789" ht="15.75" customHeight="1">
      <c r="A789" s="21" t="s">
        <v>2340</v>
      </c>
      <c r="B789" s="21" t="s">
        <v>2341</v>
      </c>
      <c r="C789" s="21" t="s">
        <v>5230</v>
      </c>
      <c r="D789" s="43">
        <v>44654.52638888889</v>
      </c>
      <c r="E789" s="18">
        <v>44654.5375</v>
      </c>
      <c r="F789" s="18">
        <v>44654.60972222222</v>
      </c>
      <c r="G789" s="18">
        <v>44654.669444444444</v>
      </c>
      <c r="H789" s="24">
        <f>Enduser_Deliverytime-HubVN_Pickup_Time</f>
        <v>0.1631944444</v>
      </c>
      <c r="I789" s="24">
        <f>Enduser_Plan_Deliverytime-Plan_HubVN_Pickup_Time</f>
        <v>0.0625</v>
      </c>
      <c r="J789" s="24">
        <f>HubVN_Pickup_Time-HubVN_Receiving_Time</f>
        <v>0.1319444444</v>
      </c>
      <c r="K789" s="24">
        <f>Plan_HubVN_Pickup_Time-Plan_HubVN_Receiving_Time</f>
        <v>0.08333333334</v>
      </c>
      <c r="L789" s="44">
        <f>IF(OnHold_Time="",0,Enduser_Deliverytime-OnHold_Time)</f>
        <v>0</v>
      </c>
    </row>
    <row r="790" ht="15.75" customHeight="1">
      <c r="A790" s="9" t="s">
        <v>2343</v>
      </c>
      <c r="B790" s="9" t="s">
        <v>2344</v>
      </c>
      <c r="C790" s="9" t="s">
        <v>5230</v>
      </c>
      <c r="D790" s="43">
        <v>44653.529861111114</v>
      </c>
      <c r="E790" s="7">
        <v>44653.53125</v>
      </c>
      <c r="F790" s="7">
        <v>44653.61319444444</v>
      </c>
      <c r="G790" s="7">
        <v>44653.64027777778</v>
      </c>
      <c r="H790" s="12">
        <f>Enduser_Deliverytime-HubVN_Pickup_Time</f>
        <v>0.07986111111</v>
      </c>
      <c r="I790" s="12">
        <f>Enduser_Plan_Deliverytime-Plan_HubVN_Pickup_Time</f>
        <v>0.0625</v>
      </c>
      <c r="J790" s="12">
        <f>HubVN_Pickup_Time-HubVN_Receiving_Time</f>
        <v>0.1090277778</v>
      </c>
      <c r="K790" s="12">
        <f>Plan_HubVN_Pickup_Time-Plan_HubVN_Receiving_Time</f>
        <v>0.08333333333</v>
      </c>
      <c r="L790" s="44">
        <f>IF(OnHold_Time="",0,Enduser_Deliverytime-OnHold_Time)</f>
        <v>0</v>
      </c>
    </row>
    <row r="791" ht="15.75" customHeight="1">
      <c r="A791" s="21" t="s">
        <v>2346</v>
      </c>
      <c r="B791" s="21" t="s">
        <v>2347</v>
      </c>
      <c r="C791" s="21" t="s">
        <v>5230</v>
      </c>
      <c r="D791" s="43">
        <v>44654.256944444445</v>
      </c>
      <c r="E791" s="18">
        <v>44659.28194444445</v>
      </c>
      <c r="F791" s="18">
        <v>44654.34027777778</v>
      </c>
      <c r="G791" s="18">
        <v>44659.3875</v>
      </c>
      <c r="H791" s="24">
        <f>Enduser_Deliverytime-HubVN_Pickup_Time</f>
        <v>0.2875</v>
      </c>
      <c r="I791" s="24">
        <f>Enduser_Plan_Deliverytime-Plan_HubVN_Pickup_Time</f>
        <v>0.0625</v>
      </c>
      <c r="J791" s="24">
        <f>HubVN_Pickup_Time-HubVN_Receiving_Time</f>
        <v>0.1055555556</v>
      </c>
      <c r="K791" s="24">
        <f>Plan_HubVN_Pickup_Time-Plan_HubVN_Receiving_Time</f>
        <v>0.08333333334</v>
      </c>
      <c r="L791" s="44">
        <f>IF(OnHold_Time="",0,Enduser_Deliverytime-OnHold_Time)</f>
        <v>0</v>
      </c>
    </row>
    <row r="792" ht="15.75" customHeight="1">
      <c r="A792" s="9" t="s">
        <v>2349</v>
      </c>
      <c r="B792" s="9" t="s">
        <v>2350</v>
      </c>
      <c r="C792" s="9" t="s">
        <v>5230</v>
      </c>
      <c r="D792" s="43">
        <v>44653.518055555556</v>
      </c>
      <c r="E792" s="7">
        <v>44653.521527777775</v>
      </c>
      <c r="F792" s="7">
        <v>44653.60138888889</v>
      </c>
      <c r="G792" s="7">
        <v>44653.631944444445</v>
      </c>
      <c r="H792" s="12">
        <f>Enduser_Deliverytime-HubVN_Pickup_Time</f>
        <v>0.08055555556</v>
      </c>
      <c r="I792" s="12">
        <f>Enduser_Plan_Deliverytime-Plan_HubVN_Pickup_Time</f>
        <v>0.0625</v>
      </c>
      <c r="J792" s="12">
        <f>HubVN_Pickup_Time-HubVN_Receiving_Time</f>
        <v>0.1104166667</v>
      </c>
      <c r="K792" s="12">
        <f>Plan_HubVN_Pickup_Time-Plan_HubVN_Receiving_Time</f>
        <v>0.08333333334</v>
      </c>
      <c r="L792" s="44">
        <f>IF(OnHold_Time="",0,Enduser_Deliverytime-OnHold_Time)</f>
        <v>0</v>
      </c>
    </row>
    <row r="793" ht="15.75" hidden="1" customHeight="1">
      <c r="A793" s="21" t="s">
        <v>2352</v>
      </c>
      <c r="B793" s="21" t="s">
        <v>886</v>
      </c>
      <c r="C793" s="21" t="s">
        <v>5231</v>
      </c>
      <c r="D793" s="43">
        <v>44653.509722222225</v>
      </c>
      <c r="E793" s="18">
        <v>44654.51736111111</v>
      </c>
      <c r="F793" s="18">
        <v>44653.59305555555</v>
      </c>
      <c r="G793" s="18">
        <v>44654.61597222222</v>
      </c>
      <c r="H793" s="24">
        <f>Enduser_Deliverytime-HubVN_Pickup_Time</f>
        <v>0.1458333333</v>
      </c>
      <c r="I793" s="24">
        <f>Enduser_Plan_Deliverytime-Plan_HubVN_Pickup_Time</f>
        <v>0.08333333334</v>
      </c>
      <c r="J793" s="24">
        <f>HubVN_Pickup_Time-HubVN_Receiving_Time</f>
        <v>0.09861111111</v>
      </c>
      <c r="K793" s="24">
        <f>Plan_HubVN_Pickup_Time-Plan_HubVN_Receiving_Time</f>
        <v>0.08333333333</v>
      </c>
      <c r="L793" s="44">
        <f>IF(OnHold_Time="",0,Enduser_Deliverytime-OnHold_Time)</f>
        <v>0</v>
      </c>
    </row>
    <row r="794" ht="15.75" customHeight="1">
      <c r="A794" s="9" t="s">
        <v>2354</v>
      </c>
      <c r="B794" s="9" t="s">
        <v>2355</v>
      </c>
      <c r="C794" s="9" t="s">
        <v>5230</v>
      </c>
      <c r="D794" s="43">
        <v>44655.25555555556</v>
      </c>
      <c r="E794" s="7">
        <v>44655.51666666667</v>
      </c>
      <c r="F794" s="7">
        <v>44655.33888888889</v>
      </c>
      <c r="G794" s="7">
        <v>44655.643055555556</v>
      </c>
      <c r="H794" s="12">
        <f>Enduser_Deliverytime-HubVN_Pickup_Time</f>
        <v>0.08055555556</v>
      </c>
      <c r="I794" s="12">
        <f>Enduser_Plan_Deliverytime-Plan_HubVN_Pickup_Time</f>
        <v>0.0625</v>
      </c>
      <c r="J794" s="12">
        <f>HubVN_Pickup_Time-HubVN_Receiving_Time</f>
        <v>0.1263888889</v>
      </c>
      <c r="K794" s="12">
        <f>Plan_HubVN_Pickup_Time-Plan_HubVN_Receiving_Time</f>
        <v>0.08333333333</v>
      </c>
      <c r="L794" s="44">
        <f>IF(OnHold_Time="",0,Enduser_Deliverytime-OnHold_Time)</f>
        <v>0</v>
      </c>
    </row>
    <row r="795" ht="15.75" hidden="1" customHeight="1">
      <c r="A795" s="21" t="s">
        <v>2357</v>
      </c>
      <c r="B795" s="21" t="s">
        <v>2358</v>
      </c>
      <c r="C795" s="21" t="s">
        <v>5232</v>
      </c>
      <c r="D795" s="43">
        <v>44653.51458333333</v>
      </c>
      <c r="E795" s="18">
        <v>44654.28402777778</v>
      </c>
      <c r="F795" s="18">
        <v>44653.597916666666</v>
      </c>
      <c r="G795" s="18">
        <v>44654.413194444445</v>
      </c>
      <c r="H795" s="24">
        <f>Enduser_Deliverytime-HubVN_Pickup_Time</f>
        <v>0.2069444444</v>
      </c>
      <c r="I795" s="24">
        <f>Enduser_Plan_Deliverytime-Plan_HubVN_Pickup_Time</f>
        <v>0.08333333334</v>
      </c>
      <c r="J795" s="24">
        <f>HubVN_Pickup_Time-HubVN_Receiving_Time</f>
        <v>0.1291666667</v>
      </c>
      <c r="K795" s="24">
        <f>Plan_HubVN_Pickup_Time-Plan_HubVN_Receiving_Time</f>
        <v>0.08333333334</v>
      </c>
      <c r="L795" s="44">
        <f>IF(OnHold_Time="",0,Enduser_Deliverytime-OnHold_Time)</f>
        <v>0</v>
      </c>
    </row>
    <row r="796" ht="15.75" hidden="1" customHeight="1">
      <c r="A796" s="9" t="s">
        <v>2360</v>
      </c>
      <c r="B796" s="9" t="s">
        <v>2361</v>
      </c>
      <c r="C796" s="9" t="s">
        <v>5232</v>
      </c>
      <c r="D796" s="43">
        <v>44652.50277777778</v>
      </c>
      <c r="E796" s="7">
        <v>44653.288194444445</v>
      </c>
      <c r="F796" s="7">
        <v>44652.58611111111</v>
      </c>
      <c r="G796" s="7">
        <v>44653.37152777778</v>
      </c>
      <c r="H796" s="12">
        <f>Enduser_Deliverytime-HubVN_Pickup_Time</f>
        <v>0.1194444444</v>
      </c>
      <c r="I796" s="12">
        <f>Enduser_Plan_Deliverytime-Plan_HubVN_Pickup_Time</f>
        <v>0.08333333334</v>
      </c>
      <c r="J796" s="12">
        <f>HubVN_Pickup_Time-HubVN_Receiving_Time</f>
        <v>0.08333333334</v>
      </c>
      <c r="K796" s="12">
        <f>Plan_HubVN_Pickup_Time-Plan_HubVN_Receiving_Time</f>
        <v>0.08333333333</v>
      </c>
      <c r="L796" s="44">
        <f>IF(OnHold_Time="",0,Enduser_Deliverytime-OnHold_Time)</f>
        <v>0</v>
      </c>
    </row>
    <row r="797" ht="15.75" hidden="1" customHeight="1">
      <c r="A797" s="21" t="s">
        <v>2363</v>
      </c>
      <c r="B797" s="21" t="s">
        <v>2364</v>
      </c>
      <c r="C797" s="21" t="s">
        <v>5231</v>
      </c>
      <c r="D797" s="43">
        <v>44654.525</v>
      </c>
      <c r="E797" s="18">
        <v>44654.504166666666</v>
      </c>
      <c r="F797" s="18">
        <v>44654.60833333333</v>
      </c>
      <c r="G797" s="18">
        <v>44654.615277777775</v>
      </c>
      <c r="H797" s="24">
        <f>Enduser_Deliverytime-HubVN_Pickup_Time</f>
        <v>0.1458333333</v>
      </c>
      <c r="I797" s="24">
        <f>Enduser_Plan_Deliverytime-Plan_HubVN_Pickup_Time</f>
        <v>0.04166666667</v>
      </c>
      <c r="J797" s="24">
        <f>HubVN_Pickup_Time-HubVN_Receiving_Time</f>
        <v>0.1111111111</v>
      </c>
      <c r="K797" s="24">
        <f>Plan_HubVN_Pickup_Time-Plan_HubVN_Receiving_Time</f>
        <v>0.08333333333</v>
      </c>
      <c r="L797" s="44">
        <f>IF(OnHold_Time="",0,Enduser_Deliverytime-OnHold_Time)</f>
        <v>0</v>
      </c>
    </row>
    <row r="798" ht="15.75" customHeight="1">
      <c r="A798" s="9" t="s">
        <v>2366</v>
      </c>
      <c r="B798" s="9" t="s">
        <v>2367</v>
      </c>
      <c r="C798" s="9" t="s">
        <v>5230</v>
      </c>
      <c r="D798" s="43">
        <v>44653.51944444444</v>
      </c>
      <c r="E798" s="7">
        <v>44654.51597222222</v>
      </c>
      <c r="F798" s="7">
        <v>44653.60277777778</v>
      </c>
      <c r="G798" s="7">
        <v>44654.61388888889</v>
      </c>
      <c r="H798" s="12">
        <f>Enduser_Deliverytime-HubVN_Pickup_Time</f>
        <v>0.1472222222</v>
      </c>
      <c r="I798" s="12">
        <f>Enduser_Plan_Deliverytime-Plan_HubVN_Pickup_Time</f>
        <v>0.0625</v>
      </c>
      <c r="J798" s="12">
        <f>HubVN_Pickup_Time-HubVN_Receiving_Time</f>
        <v>0.09791666667</v>
      </c>
      <c r="K798" s="12">
        <f>Plan_HubVN_Pickup_Time-Plan_HubVN_Receiving_Time</f>
        <v>0.08333333334</v>
      </c>
      <c r="L798" s="44">
        <f>IF(OnHold_Time="",0,Enduser_Deliverytime-OnHold_Time)</f>
        <v>0</v>
      </c>
    </row>
    <row r="799" ht="15.75" customHeight="1">
      <c r="A799" s="21" t="s">
        <v>2369</v>
      </c>
      <c r="B799" s="21" t="s">
        <v>2370</v>
      </c>
      <c r="C799" s="21" t="s">
        <v>5230</v>
      </c>
      <c r="D799" s="43">
        <v>44654.51875</v>
      </c>
      <c r="E799" s="18">
        <v>44655.538194444445</v>
      </c>
      <c r="F799" s="18">
        <v>44654.60208333333</v>
      </c>
      <c r="G799" s="18">
        <v>44655.64375</v>
      </c>
      <c r="H799" s="24">
        <f>Enduser_Deliverytime-HubVN_Pickup_Time</f>
        <v>0.1729166667</v>
      </c>
      <c r="I799" s="24">
        <f>Enduser_Plan_Deliverytime-Plan_HubVN_Pickup_Time</f>
        <v>0.0625</v>
      </c>
      <c r="J799" s="24">
        <f>HubVN_Pickup_Time-HubVN_Receiving_Time</f>
        <v>0.1055555556</v>
      </c>
      <c r="K799" s="24">
        <f>Plan_HubVN_Pickup_Time-Plan_HubVN_Receiving_Time</f>
        <v>0.08333333333</v>
      </c>
      <c r="L799" s="44">
        <f>IF(OnHold_Time="",0,Enduser_Deliverytime-OnHold_Time)</f>
        <v>0</v>
      </c>
    </row>
    <row r="800" ht="15.75" customHeight="1">
      <c r="A800" s="9" t="s">
        <v>2372</v>
      </c>
      <c r="B800" s="9" t="s">
        <v>2373</v>
      </c>
      <c r="C800" s="9" t="s">
        <v>5230</v>
      </c>
      <c r="D800" s="43">
        <v>44652.256944444445</v>
      </c>
      <c r="E800" s="7">
        <v>44653.25833333333</v>
      </c>
      <c r="F800" s="7">
        <v>44652.34027777778</v>
      </c>
      <c r="G800" s="7">
        <v>44653.373611111114</v>
      </c>
      <c r="H800" s="12">
        <f>Enduser_Deliverytime-HubVN_Pickup_Time</f>
        <v>0.1611111111</v>
      </c>
      <c r="I800" s="12">
        <f>Enduser_Plan_Deliverytime-Plan_HubVN_Pickup_Time</f>
        <v>0.0625</v>
      </c>
      <c r="J800" s="12">
        <f>HubVN_Pickup_Time-HubVN_Receiving_Time</f>
        <v>0.1152777778</v>
      </c>
      <c r="K800" s="12">
        <f>Plan_HubVN_Pickup_Time-Plan_HubVN_Receiving_Time</f>
        <v>0.08333333334</v>
      </c>
      <c r="L800" s="44">
        <f>IF(OnHold_Time="",0,Enduser_Deliverytime-OnHold_Time)</f>
        <v>0</v>
      </c>
    </row>
    <row r="801" ht="15.75" customHeight="1">
      <c r="A801" s="21" t="s">
        <v>2375</v>
      </c>
      <c r="B801" s="21" t="s">
        <v>2376</v>
      </c>
      <c r="C801" s="21" t="s">
        <v>5230</v>
      </c>
      <c r="D801" s="43">
        <v>44653.532638888886</v>
      </c>
      <c r="E801" s="18">
        <v>44654.27847222222</v>
      </c>
      <c r="F801" s="18">
        <v>44653.61597222222</v>
      </c>
      <c r="G801" s="18">
        <v>44654.404861111114</v>
      </c>
      <c r="H801" s="24">
        <f>Enduser_Deliverytime-HubVN_Pickup_Time</f>
        <v>0.2027777778</v>
      </c>
      <c r="I801" s="24">
        <f>Enduser_Plan_Deliverytime-Plan_HubVN_Pickup_Time</f>
        <v>0.0625</v>
      </c>
      <c r="J801" s="24">
        <f>HubVN_Pickup_Time-HubVN_Receiving_Time</f>
        <v>0.1263888889</v>
      </c>
      <c r="K801" s="24">
        <f>Plan_HubVN_Pickup_Time-Plan_HubVN_Receiving_Time</f>
        <v>0.08333333334</v>
      </c>
      <c r="L801" s="44">
        <f>IF(OnHold_Time="",0,Enduser_Deliverytime-OnHold_Time)</f>
        <v>0</v>
      </c>
    </row>
    <row r="802" ht="15.75" customHeight="1">
      <c r="A802" s="9" t="s">
        <v>2378</v>
      </c>
      <c r="B802" s="9" t="s">
        <v>2379</v>
      </c>
      <c r="C802" s="9" t="s">
        <v>5230</v>
      </c>
      <c r="D802" s="43">
        <v>44653.501388888886</v>
      </c>
      <c r="E802" s="7">
        <v>44653.53888888889</v>
      </c>
      <c r="F802" s="7">
        <v>44653.58472222222</v>
      </c>
      <c r="G802" s="7">
        <v>44653.62222222222</v>
      </c>
      <c r="H802" s="12">
        <f>Enduser_Deliverytime-HubVN_Pickup_Time</f>
        <v>0.2451388889</v>
      </c>
      <c r="I802" s="12">
        <f>Enduser_Plan_Deliverytime-Plan_HubVN_Pickup_Time</f>
        <v>0.0625</v>
      </c>
      <c r="J802" s="12">
        <f>HubVN_Pickup_Time-HubVN_Receiving_Time</f>
        <v>0.08333333333</v>
      </c>
      <c r="K802" s="12">
        <f>Plan_HubVN_Pickup_Time-Plan_HubVN_Receiving_Time</f>
        <v>0.08333333334</v>
      </c>
      <c r="L802" s="44">
        <f>IF(OnHold_Time="",0,Enduser_Deliverytime-OnHold_Time)</f>
        <v>0</v>
      </c>
    </row>
    <row r="803" ht="15.75" customHeight="1">
      <c r="A803" s="21" t="s">
        <v>2381</v>
      </c>
      <c r="B803" s="21" t="s">
        <v>2382</v>
      </c>
      <c r="C803" s="21" t="s">
        <v>5230</v>
      </c>
      <c r="D803" s="43">
        <v>44653.28888888889</v>
      </c>
      <c r="E803" s="18">
        <v>44653.52569444444</v>
      </c>
      <c r="F803" s="18">
        <v>44653.37222222222</v>
      </c>
      <c r="G803" s="18">
        <v>44653.62569444445</v>
      </c>
      <c r="H803" s="24">
        <f>Enduser_Deliverytime-HubVN_Pickup_Time</f>
        <v>0.1729166667</v>
      </c>
      <c r="I803" s="24">
        <f>Enduser_Plan_Deliverytime-Plan_HubVN_Pickup_Time</f>
        <v>0.1666666667</v>
      </c>
      <c r="J803" s="24">
        <f>HubVN_Pickup_Time-HubVN_Receiving_Time</f>
        <v>0.1</v>
      </c>
      <c r="K803" s="24">
        <f>Plan_HubVN_Pickup_Time-Plan_HubVN_Receiving_Time</f>
        <v>0.08333333333</v>
      </c>
      <c r="L803" s="44">
        <f>IF(OnHold_Time="",0,Enduser_Deliverytime-OnHold_Time)</f>
        <v>0</v>
      </c>
    </row>
    <row r="804" ht="15.75" customHeight="1">
      <c r="A804" s="9" t="s">
        <v>2384</v>
      </c>
      <c r="B804" s="9" t="s">
        <v>1479</v>
      </c>
      <c r="C804" s="9" t="s">
        <v>5230</v>
      </c>
      <c r="D804" s="43">
        <v>44651.26388888889</v>
      </c>
      <c r="E804" s="7">
        <v>44652.26180555556</v>
      </c>
      <c r="F804" s="7">
        <v>44651.34722222222</v>
      </c>
      <c r="G804" s="7">
        <v>44652.3625</v>
      </c>
      <c r="H804" s="12">
        <f>Enduser_Deliverytime-HubVN_Pickup_Time</f>
        <v>0.1625</v>
      </c>
      <c r="I804" s="12">
        <f>Enduser_Plan_Deliverytime-Plan_HubVN_Pickup_Time</f>
        <v>0.1666666667</v>
      </c>
      <c r="J804" s="12">
        <f>HubVN_Pickup_Time-HubVN_Receiving_Time</f>
        <v>0.1006944444</v>
      </c>
      <c r="K804" s="12">
        <f>Plan_HubVN_Pickup_Time-Plan_HubVN_Receiving_Time</f>
        <v>0.08333333333</v>
      </c>
      <c r="L804" s="44">
        <f>IF(OnHold_Time="",0,Enduser_Deliverytime-OnHold_Time)</f>
        <v>0</v>
      </c>
    </row>
    <row r="805" ht="15.75" customHeight="1">
      <c r="A805" s="21" t="s">
        <v>2386</v>
      </c>
      <c r="B805" s="21" t="s">
        <v>2387</v>
      </c>
      <c r="C805" s="21" t="s">
        <v>5230</v>
      </c>
      <c r="D805" s="43">
        <v>44653.50277777778</v>
      </c>
      <c r="E805" s="18">
        <v>44653.504166666666</v>
      </c>
      <c r="F805" s="18">
        <v>44653.58611111111</v>
      </c>
      <c r="G805" s="18">
        <v>44653.603472222225</v>
      </c>
      <c r="H805" s="24">
        <f>Enduser_Deliverytime-HubVN_Pickup_Time</f>
        <v>0.1458333333</v>
      </c>
      <c r="I805" s="24">
        <f>Enduser_Plan_Deliverytime-Plan_HubVN_Pickup_Time</f>
        <v>0.125</v>
      </c>
      <c r="J805" s="24">
        <f>HubVN_Pickup_Time-HubVN_Receiving_Time</f>
        <v>0.09930555556</v>
      </c>
      <c r="K805" s="24">
        <f>Plan_HubVN_Pickup_Time-Plan_HubVN_Receiving_Time</f>
        <v>0.08333333333</v>
      </c>
      <c r="L805" s="44">
        <f>IF(OnHold_Time="",0,Enduser_Deliverytime-OnHold_Time)</f>
        <v>0</v>
      </c>
    </row>
    <row r="806" ht="15.75" hidden="1" customHeight="1">
      <c r="A806" s="9" t="s">
        <v>2389</v>
      </c>
      <c r="B806" s="9" t="s">
        <v>2390</v>
      </c>
      <c r="C806" s="9" t="s">
        <v>5231</v>
      </c>
      <c r="D806" s="43">
        <v>44651.27569444444</v>
      </c>
      <c r="E806" s="7">
        <v>44657.25833333333</v>
      </c>
      <c r="F806" s="7">
        <v>44651.35902777778</v>
      </c>
      <c r="G806" s="7">
        <v>44657.38680555556</v>
      </c>
      <c r="H806" s="12">
        <f>Enduser_Deliverytime-HubVN_Pickup_Time</f>
        <v>0.2020833333</v>
      </c>
      <c r="I806" s="12">
        <f>Enduser_Plan_Deliverytime-Plan_HubVN_Pickup_Time</f>
        <v>0.04166666666</v>
      </c>
      <c r="J806" s="12">
        <f>HubVN_Pickup_Time-HubVN_Receiving_Time</f>
        <v>0.1284722222</v>
      </c>
      <c r="K806" s="12">
        <f>Plan_HubVN_Pickup_Time-Plan_HubVN_Receiving_Time</f>
        <v>0.08333333334</v>
      </c>
      <c r="L806" s="44">
        <f>IF(OnHold_Time="",0,Enduser_Deliverytime-OnHold_Time)</f>
        <v>0</v>
      </c>
    </row>
    <row r="807" ht="15.75" hidden="1" customHeight="1">
      <c r="A807" s="21" t="s">
        <v>2392</v>
      </c>
      <c r="B807" s="21" t="s">
        <v>2393</v>
      </c>
      <c r="C807" s="21" t="s">
        <v>5232</v>
      </c>
      <c r="D807" s="43">
        <v>44652.53194444445</v>
      </c>
      <c r="E807" s="18">
        <v>44653.25347222222</v>
      </c>
      <c r="F807" s="18">
        <v>44652.615277777775</v>
      </c>
      <c r="G807" s="18">
        <v>44653.35763888889</v>
      </c>
      <c r="H807" s="24">
        <f>Enduser_Deliverytime-HubVN_Pickup_Time</f>
        <v>0.1659722222</v>
      </c>
      <c r="I807" s="24">
        <f>Enduser_Plan_Deliverytime-Plan_HubVN_Pickup_Time</f>
        <v>0.08333333334</v>
      </c>
      <c r="J807" s="24">
        <f>HubVN_Pickup_Time-HubVN_Receiving_Time</f>
        <v>0.1041666667</v>
      </c>
      <c r="K807" s="24">
        <f>Plan_HubVN_Pickup_Time-Plan_HubVN_Receiving_Time</f>
        <v>0.08333333333</v>
      </c>
      <c r="L807" s="44">
        <f>IF(OnHold_Time="",0,Enduser_Deliverytime-OnHold_Time)</f>
        <v>0</v>
      </c>
    </row>
    <row r="808" ht="15.75" hidden="1" customHeight="1">
      <c r="A808" s="9" t="s">
        <v>2395</v>
      </c>
      <c r="B808" s="9" t="s">
        <v>2396</v>
      </c>
      <c r="C808" s="9" t="s">
        <v>5231</v>
      </c>
      <c r="D808" s="43">
        <v>44655.27847222222</v>
      </c>
      <c r="E808" s="7">
        <v>44655.506944444445</v>
      </c>
      <c r="F808" s="7">
        <v>44655.361805555556</v>
      </c>
      <c r="G808" s="7">
        <v>44655.634722222225</v>
      </c>
      <c r="H808" s="12">
        <f>Enduser_Deliverytime-HubVN_Pickup_Time</f>
        <v>0.08055555556</v>
      </c>
      <c r="I808" s="12">
        <f>Enduser_Plan_Deliverytime-Plan_HubVN_Pickup_Time</f>
        <v>0.04166666666</v>
      </c>
      <c r="J808" s="12">
        <f>HubVN_Pickup_Time-HubVN_Receiving_Time</f>
        <v>0.1277777778</v>
      </c>
      <c r="K808" s="12">
        <f>Plan_HubVN_Pickup_Time-Plan_HubVN_Receiving_Time</f>
        <v>0.08333333334</v>
      </c>
      <c r="L808" s="44">
        <f>IF(OnHold_Time="",0,Enduser_Deliverytime-OnHold_Time)</f>
        <v>0</v>
      </c>
    </row>
    <row r="809" ht="15.75" customHeight="1">
      <c r="A809" s="21" t="s">
        <v>2398</v>
      </c>
      <c r="B809" s="21" t="s">
        <v>2399</v>
      </c>
      <c r="C809" s="21" t="s">
        <v>5230</v>
      </c>
      <c r="D809" s="43">
        <v>44652.53680555556</v>
      </c>
      <c r="E809" s="18">
        <v>44652.52916666667</v>
      </c>
      <c r="F809" s="18">
        <v>44652.62013888889</v>
      </c>
      <c r="G809" s="18">
        <v>44652.63611111111</v>
      </c>
      <c r="H809" s="24">
        <f>Enduser_Deliverytime-HubVN_Pickup_Time</f>
        <v>0.07708333333</v>
      </c>
      <c r="I809" s="24">
        <f>Enduser_Plan_Deliverytime-Plan_HubVN_Pickup_Time</f>
        <v>0.0625</v>
      </c>
      <c r="J809" s="24">
        <f>HubVN_Pickup_Time-HubVN_Receiving_Time</f>
        <v>0.1069444444</v>
      </c>
      <c r="K809" s="24">
        <f>Plan_HubVN_Pickup_Time-Plan_HubVN_Receiving_Time</f>
        <v>0.08333333333</v>
      </c>
      <c r="L809" s="44">
        <f>IF(OnHold_Time="",0,Enduser_Deliverytime-OnHold_Time)</f>
        <v>0</v>
      </c>
    </row>
    <row r="810" ht="15.75" hidden="1" customHeight="1">
      <c r="A810" s="9" t="s">
        <v>2401</v>
      </c>
      <c r="B810" s="9" t="s">
        <v>732</v>
      </c>
      <c r="C810" s="9" t="s">
        <v>5232</v>
      </c>
      <c r="D810" s="43">
        <v>44653.51944444444</v>
      </c>
      <c r="E810" s="7">
        <v>44653.529861111114</v>
      </c>
      <c r="F810" s="7">
        <v>44653.60277777778</v>
      </c>
      <c r="G810" s="7">
        <v>44653.626388888886</v>
      </c>
      <c r="H810" s="12">
        <f>Enduser_Deliverytime-HubVN_Pickup_Time</f>
        <v>0.08055555556</v>
      </c>
      <c r="I810" s="12">
        <f>Enduser_Plan_Deliverytime-Plan_HubVN_Pickup_Time</f>
        <v>0.08333333334</v>
      </c>
      <c r="J810" s="12">
        <f>HubVN_Pickup_Time-HubVN_Receiving_Time</f>
        <v>0.09652777777</v>
      </c>
      <c r="K810" s="12">
        <f>Plan_HubVN_Pickup_Time-Plan_HubVN_Receiving_Time</f>
        <v>0.08333333334</v>
      </c>
      <c r="L810" s="44">
        <f>IF(OnHold_Time="",0,Enduser_Deliverytime-OnHold_Time)</f>
        <v>0</v>
      </c>
    </row>
    <row r="811" ht="15.75" customHeight="1">
      <c r="A811" s="21" t="s">
        <v>2403</v>
      </c>
      <c r="B811" s="21" t="s">
        <v>2404</v>
      </c>
      <c r="C811" s="21" t="s">
        <v>5230</v>
      </c>
      <c r="D811" s="43">
        <v>44652.51527777778</v>
      </c>
      <c r="E811" s="18">
        <v>44653.28611111111</v>
      </c>
      <c r="F811" s="18">
        <v>44652.59861111111</v>
      </c>
      <c r="G811" s="18">
        <v>44653.37430555555</v>
      </c>
      <c r="H811" s="24">
        <f>Enduser_Deliverytime-HubVN_Pickup_Time</f>
        <v>0.1229166667</v>
      </c>
      <c r="I811" s="24">
        <f>Enduser_Plan_Deliverytime-Plan_HubVN_Pickup_Time</f>
        <v>0.0625</v>
      </c>
      <c r="J811" s="24">
        <f>HubVN_Pickup_Time-HubVN_Receiving_Time</f>
        <v>0.08819444444</v>
      </c>
      <c r="K811" s="24">
        <f>Plan_HubVN_Pickup_Time-Plan_HubVN_Receiving_Time</f>
        <v>0.08333333334</v>
      </c>
      <c r="L811" s="44">
        <f>IF(OnHold_Time="",0,Enduser_Deliverytime-OnHold_Time)</f>
        <v>0</v>
      </c>
    </row>
    <row r="812" ht="15.75" customHeight="1">
      <c r="A812" s="9" t="s">
        <v>2406</v>
      </c>
      <c r="B812" s="9" t="s">
        <v>2407</v>
      </c>
      <c r="C812" s="9" t="s">
        <v>5230</v>
      </c>
      <c r="D812" s="43">
        <v>44652.26111111111</v>
      </c>
      <c r="E812" s="7">
        <v>44653.28402777778</v>
      </c>
      <c r="F812" s="7">
        <v>44652.34444444445</v>
      </c>
      <c r="G812" s="7">
        <v>44653.375</v>
      </c>
      <c r="H812" s="12">
        <f>Enduser_Deliverytime-HubVN_Pickup_Time</f>
        <v>0.1006944444</v>
      </c>
      <c r="I812" s="12">
        <f>Enduser_Plan_Deliverytime-Plan_HubVN_Pickup_Time</f>
        <v>0.1666666667</v>
      </c>
      <c r="J812" s="12">
        <f>HubVN_Pickup_Time-HubVN_Receiving_Time</f>
        <v>0.09097222222</v>
      </c>
      <c r="K812" s="12">
        <f>Plan_HubVN_Pickup_Time-Plan_HubVN_Receiving_Time</f>
        <v>0.08333333334</v>
      </c>
      <c r="L812" s="44">
        <f>IF(OnHold_Time="",0,Enduser_Deliverytime-OnHold_Time)</f>
        <v>0</v>
      </c>
    </row>
    <row r="813" ht="15.75" customHeight="1">
      <c r="A813" s="21" t="s">
        <v>2409</v>
      </c>
      <c r="B813" s="21" t="s">
        <v>2410</v>
      </c>
      <c r="C813" s="21" t="s">
        <v>5230</v>
      </c>
      <c r="D813" s="43">
        <v>44651.518055555556</v>
      </c>
      <c r="E813" s="18">
        <v>44652.263194444444</v>
      </c>
      <c r="F813" s="18">
        <v>44651.60138888889</v>
      </c>
      <c r="G813" s="18">
        <v>44652.35</v>
      </c>
      <c r="H813" s="24">
        <f>Enduser_Deliverytime-HubVN_Pickup_Time</f>
        <v>0.1243055556</v>
      </c>
      <c r="I813" s="24">
        <f>Enduser_Plan_Deliverytime-Plan_HubVN_Pickup_Time</f>
        <v>0.0625</v>
      </c>
      <c r="J813" s="24">
        <f>HubVN_Pickup_Time-HubVN_Receiving_Time</f>
        <v>0.08680555555</v>
      </c>
      <c r="K813" s="24">
        <f>Plan_HubVN_Pickup_Time-Plan_HubVN_Receiving_Time</f>
        <v>0.08333333334</v>
      </c>
      <c r="L813" s="44">
        <f>IF(OnHold_Time="",0,Enduser_Deliverytime-OnHold_Time)</f>
        <v>0</v>
      </c>
    </row>
    <row r="814" ht="15.75" customHeight="1">
      <c r="A814" s="9" t="s">
        <v>2412</v>
      </c>
      <c r="B814" s="9" t="s">
        <v>2413</v>
      </c>
      <c r="C814" s="9" t="s">
        <v>5230</v>
      </c>
      <c r="D814" s="43">
        <v>44653.53125</v>
      </c>
      <c r="E814" s="7">
        <v>44654.27916666667</v>
      </c>
      <c r="F814" s="7">
        <v>44653.614583333336</v>
      </c>
      <c r="G814" s="7">
        <v>44654.379166666666</v>
      </c>
      <c r="H814" s="12">
        <f>Enduser_Deliverytime-HubVN_Pickup_Time</f>
        <v>0.04027777778</v>
      </c>
      <c r="I814" s="12">
        <f>Enduser_Plan_Deliverytime-Plan_HubVN_Pickup_Time</f>
        <v>0.0625</v>
      </c>
      <c r="J814" s="12">
        <f>HubVN_Pickup_Time-HubVN_Receiving_Time</f>
        <v>0.1</v>
      </c>
      <c r="K814" s="12">
        <f>Plan_HubVN_Pickup_Time-Plan_HubVN_Receiving_Time</f>
        <v>0.08333333334</v>
      </c>
      <c r="L814" s="44">
        <f>IF(OnHold_Time="",0,Enduser_Deliverytime-OnHold_Time)</f>
        <v>0</v>
      </c>
    </row>
    <row r="815" ht="15.75" customHeight="1">
      <c r="A815" s="21" t="s">
        <v>2415</v>
      </c>
      <c r="B815" s="21" t="s">
        <v>2416</v>
      </c>
      <c r="C815" s="21" t="s">
        <v>5230</v>
      </c>
      <c r="D815" s="43">
        <v>44653.51458333333</v>
      </c>
      <c r="E815" s="18">
        <v>44654.271527777775</v>
      </c>
      <c r="F815" s="18">
        <v>44653.597916666666</v>
      </c>
      <c r="G815" s="18">
        <v>44654.385416666664</v>
      </c>
      <c r="H815" s="24">
        <f>Enduser_Deliverytime-HubVN_Pickup_Time</f>
        <v>0.2055555556</v>
      </c>
      <c r="I815" s="24">
        <f>Enduser_Plan_Deliverytime-Plan_HubVN_Pickup_Time</f>
        <v>0.125</v>
      </c>
      <c r="J815" s="24">
        <f>HubVN_Pickup_Time-HubVN_Receiving_Time</f>
        <v>0.1138888889</v>
      </c>
      <c r="K815" s="24">
        <f>Plan_HubVN_Pickup_Time-Plan_HubVN_Receiving_Time</f>
        <v>0.08333333334</v>
      </c>
      <c r="L815" s="44">
        <f>IF(OnHold_Time="",0,Enduser_Deliverytime-OnHold_Time)</f>
        <v>0</v>
      </c>
    </row>
    <row r="816" ht="15.75" customHeight="1">
      <c r="A816" s="9" t="s">
        <v>2418</v>
      </c>
      <c r="B816" s="9" t="s">
        <v>2227</v>
      </c>
      <c r="C816" s="9" t="s">
        <v>5230</v>
      </c>
      <c r="D816" s="43">
        <v>44651.29027777778</v>
      </c>
      <c r="E816" s="7">
        <v>44652.28611111111</v>
      </c>
      <c r="F816" s="7">
        <v>44651.373611111114</v>
      </c>
      <c r="G816" s="7">
        <v>44652.34652777778</v>
      </c>
      <c r="H816" s="12">
        <f>Enduser_Deliverytime-HubVN_Pickup_Time</f>
        <v>0.08125</v>
      </c>
      <c r="I816" s="12">
        <f>Enduser_Plan_Deliverytime-Plan_HubVN_Pickup_Time</f>
        <v>0.1666666667</v>
      </c>
      <c r="J816" s="12">
        <f>HubVN_Pickup_Time-HubVN_Receiving_Time</f>
        <v>0.06041666667</v>
      </c>
      <c r="K816" s="12">
        <f>Plan_HubVN_Pickup_Time-Plan_HubVN_Receiving_Time</f>
        <v>0.08333333334</v>
      </c>
      <c r="L816" s="44">
        <f>IF(OnHold_Time="",0,Enduser_Deliverytime-OnHold_Time)</f>
        <v>0</v>
      </c>
    </row>
    <row r="817" ht="15.75" customHeight="1">
      <c r="A817" s="21" t="s">
        <v>2420</v>
      </c>
      <c r="B817" s="21" t="s">
        <v>2421</v>
      </c>
      <c r="C817" s="21" t="s">
        <v>5230</v>
      </c>
      <c r="D817" s="43">
        <v>44651.25277777778</v>
      </c>
      <c r="E817" s="18">
        <v>44655.27777777778</v>
      </c>
      <c r="F817" s="18">
        <v>44651.33611111111</v>
      </c>
      <c r="G817" s="18">
        <v>44655.36388888889</v>
      </c>
      <c r="H817" s="24">
        <f>Enduser_Deliverytime-HubVN_Pickup_Time</f>
        <v>0.1229166667</v>
      </c>
      <c r="I817" s="24">
        <f>Enduser_Plan_Deliverytime-Plan_HubVN_Pickup_Time</f>
        <v>0.1666666667</v>
      </c>
      <c r="J817" s="24">
        <f>HubVN_Pickup_Time-HubVN_Receiving_Time</f>
        <v>0.08611111111</v>
      </c>
      <c r="K817" s="24">
        <f>Plan_HubVN_Pickup_Time-Plan_HubVN_Receiving_Time</f>
        <v>0.08333333333</v>
      </c>
      <c r="L817" s="44">
        <f>IF(OnHold_Time="",0,Enduser_Deliverytime-OnHold_Time)</f>
        <v>0</v>
      </c>
    </row>
    <row r="818" ht="15.75" hidden="1" customHeight="1">
      <c r="A818" s="9" t="s">
        <v>2423</v>
      </c>
      <c r="B818" s="9" t="s">
        <v>800</v>
      </c>
      <c r="C818" s="9" t="s">
        <v>5231</v>
      </c>
      <c r="D818" s="43">
        <v>44652.28194444445</v>
      </c>
      <c r="E818" s="7">
        <v>44653.28333333333</v>
      </c>
      <c r="F818" s="7">
        <v>44652.365277777775</v>
      </c>
      <c r="G818" s="7">
        <v>44653.38055555556</v>
      </c>
      <c r="H818" s="12">
        <f>Enduser_Deliverytime-HubVN_Pickup_Time</f>
        <v>0.20625</v>
      </c>
      <c r="I818" s="12">
        <f>Enduser_Plan_Deliverytime-Plan_HubVN_Pickup_Time</f>
        <v>0.08333333334</v>
      </c>
      <c r="J818" s="12">
        <f>HubVN_Pickup_Time-HubVN_Receiving_Time</f>
        <v>0.09722222223</v>
      </c>
      <c r="K818" s="12">
        <f>Plan_HubVN_Pickup_Time-Plan_HubVN_Receiving_Time</f>
        <v>0.08333333333</v>
      </c>
      <c r="L818" s="44">
        <f>IF(OnHold_Time="",0,Enduser_Deliverytime-OnHold_Time)</f>
        <v>0</v>
      </c>
    </row>
    <row r="819" ht="15.75" customHeight="1">
      <c r="A819" s="21" t="s">
        <v>2425</v>
      </c>
      <c r="B819" s="21" t="s">
        <v>2426</v>
      </c>
      <c r="C819" s="21" t="s">
        <v>5230</v>
      </c>
      <c r="D819" s="43">
        <v>44652.51527777778</v>
      </c>
      <c r="E819" s="18">
        <v>44653.27222222222</v>
      </c>
      <c r="F819" s="18">
        <v>44652.59861111111</v>
      </c>
      <c r="G819" s="18">
        <v>44653.35555555556</v>
      </c>
      <c r="H819" s="24">
        <f>Enduser_Deliverytime-HubVN_Pickup_Time</f>
        <v>0.1236111111</v>
      </c>
      <c r="I819" s="24">
        <f>Enduser_Plan_Deliverytime-Plan_HubVN_Pickup_Time</f>
        <v>0.0625</v>
      </c>
      <c r="J819" s="24">
        <f>HubVN_Pickup_Time-HubVN_Receiving_Time</f>
        <v>0.08333333334</v>
      </c>
      <c r="K819" s="24">
        <f>Plan_HubVN_Pickup_Time-Plan_HubVN_Receiving_Time</f>
        <v>0.08333333334</v>
      </c>
      <c r="L819" s="44">
        <f>IF(OnHold_Time="",0,Enduser_Deliverytime-OnHold_Time)</f>
        <v>0</v>
      </c>
    </row>
    <row r="820" ht="15.75" hidden="1" customHeight="1">
      <c r="A820" s="9" t="s">
        <v>2428</v>
      </c>
      <c r="B820" s="9" t="s">
        <v>2429</v>
      </c>
      <c r="C820" s="9" t="s">
        <v>5231</v>
      </c>
      <c r="D820" s="43">
        <v>44654.28611111111</v>
      </c>
      <c r="E820" s="7">
        <v>44654.50555555556</v>
      </c>
      <c r="F820" s="7">
        <v>44654.36944444444</v>
      </c>
      <c r="G820" s="7">
        <v>44654.61666666667</v>
      </c>
      <c r="H820" s="12">
        <f>Enduser_Deliverytime-HubVN_Pickup_Time</f>
        <v>0.1444444444</v>
      </c>
      <c r="I820" s="12">
        <f>Enduser_Plan_Deliverytime-Plan_HubVN_Pickup_Time</f>
        <v>0.04166666667</v>
      </c>
      <c r="J820" s="12">
        <f>HubVN_Pickup_Time-HubVN_Receiving_Time</f>
        <v>0.1111111111</v>
      </c>
      <c r="K820" s="12">
        <f>Plan_HubVN_Pickup_Time-Plan_HubVN_Receiving_Time</f>
        <v>0.08333333333</v>
      </c>
      <c r="L820" s="44">
        <f>IF(OnHold_Time="",0,Enduser_Deliverytime-OnHold_Time)</f>
        <v>0</v>
      </c>
    </row>
    <row r="821" ht="15.75" customHeight="1">
      <c r="A821" s="21" t="s">
        <v>2431</v>
      </c>
      <c r="B821" s="21" t="s">
        <v>1956</v>
      </c>
      <c r="C821" s="21" t="s">
        <v>5230</v>
      </c>
      <c r="D821" s="43">
        <v>44651.28958333333</v>
      </c>
      <c r="E821" s="18">
        <v>44656.27291666667</v>
      </c>
      <c r="F821" s="18">
        <v>44651.37291666667</v>
      </c>
      <c r="G821" s="18">
        <v>44656.35902777778</v>
      </c>
      <c r="H821" s="24">
        <f>Enduser_Deliverytime-HubVN_Pickup_Time</f>
        <v>0.1208333333</v>
      </c>
      <c r="I821" s="24">
        <f>Enduser_Plan_Deliverytime-Plan_HubVN_Pickup_Time</f>
        <v>0.0625</v>
      </c>
      <c r="J821" s="24">
        <f>HubVN_Pickup_Time-HubVN_Receiving_Time</f>
        <v>0.08611111111</v>
      </c>
      <c r="K821" s="24">
        <f>Plan_HubVN_Pickup_Time-Plan_HubVN_Receiving_Time</f>
        <v>0.08333333334</v>
      </c>
      <c r="L821" s="44">
        <f>IF(OnHold_Time="",0,Enduser_Deliverytime-OnHold_Time)</f>
        <v>0</v>
      </c>
    </row>
    <row r="822" ht="15.75" customHeight="1">
      <c r="A822" s="9" t="s">
        <v>2433</v>
      </c>
      <c r="B822" s="9" t="s">
        <v>2323</v>
      </c>
      <c r="C822" s="9" t="s">
        <v>5230</v>
      </c>
      <c r="D822" s="43">
        <v>44653.53055555555</v>
      </c>
      <c r="E822" s="7">
        <v>44654.50486111111</v>
      </c>
      <c r="F822" s="7">
        <v>44653.61388888889</v>
      </c>
      <c r="G822" s="7">
        <v>44654.61736111111</v>
      </c>
      <c r="H822" s="12">
        <f>Enduser_Deliverytime-HubVN_Pickup_Time</f>
        <v>0.2451388889</v>
      </c>
      <c r="I822" s="12">
        <f>Enduser_Plan_Deliverytime-Plan_HubVN_Pickup_Time</f>
        <v>0.0625</v>
      </c>
      <c r="J822" s="12">
        <f>HubVN_Pickup_Time-HubVN_Receiving_Time</f>
        <v>0.1125</v>
      </c>
      <c r="K822" s="12">
        <f>Plan_HubVN_Pickup_Time-Plan_HubVN_Receiving_Time</f>
        <v>0.08333333334</v>
      </c>
      <c r="L822" s="44">
        <f>IF(OnHold_Time="",0,Enduser_Deliverytime-OnHold_Time)</f>
        <v>0</v>
      </c>
    </row>
    <row r="823" ht="15.75" customHeight="1">
      <c r="A823" s="21" t="s">
        <v>2435</v>
      </c>
      <c r="B823" s="21" t="s">
        <v>2436</v>
      </c>
      <c r="C823" s="21" t="s">
        <v>5230</v>
      </c>
      <c r="D823" s="43">
        <v>44654.532638888886</v>
      </c>
      <c r="E823" s="18">
        <v>44659.254166666666</v>
      </c>
      <c r="F823" s="18">
        <v>44654.61597222222</v>
      </c>
      <c r="G823" s="18">
        <v>44659.350694444445</v>
      </c>
      <c r="H823" s="24">
        <f>Enduser_Deliverytime-HubVN_Pickup_Time</f>
        <v>0.08263888889</v>
      </c>
      <c r="I823" s="24">
        <f>Enduser_Plan_Deliverytime-Plan_HubVN_Pickup_Time</f>
        <v>0.0625</v>
      </c>
      <c r="J823" s="24">
        <f>HubVN_Pickup_Time-HubVN_Receiving_Time</f>
        <v>0.09652777778</v>
      </c>
      <c r="K823" s="24">
        <f>Plan_HubVN_Pickup_Time-Plan_HubVN_Receiving_Time</f>
        <v>0.08333333334</v>
      </c>
      <c r="L823" s="44">
        <f>IF(OnHold_Time="",0,Enduser_Deliverytime-OnHold_Time)</f>
        <v>0</v>
      </c>
    </row>
    <row r="824" ht="15.75" customHeight="1">
      <c r="A824" s="9" t="s">
        <v>2438</v>
      </c>
      <c r="B824" s="9" t="s">
        <v>2439</v>
      </c>
      <c r="C824" s="9" t="s">
        <v>5230</v>
      </c>
      <c r="D824" s="43">
        <v>44654.290972222225</v>
      </c>
      <c r="E824" s="7">
        <v>44657.25069444445</v>
      </c>
      <c r="F824" s="7">
        <v>44654.37430555555</v>
      </c>
      <c r="G824" s="7">
        <v>44657.38402777778</v>
      </c>
      <c r="H824" s="12">
        <f>Enduser_Deliverytime-HubVN_Pickup_Time</f>
        <v>0.2055555556</v>
      </c>
      <c r="I824" s="12">
        <f>Enduser_Plan_Deliverytime-Plan_HubVN_Pickup_Time</f>
        <v>0.0625</v>
      </c>
      <c r="J824" s="12">
        <f>HubVN_Pickup_Time-HubVN_Receiving_Time</f>
        <v>0.1333333333</v>
      </c>
      <c r="K824" s="12">
        <f>Plan_HubVN_Pickup_Time-Plan_HubVN_Receiving_Time</f>
        <v>0.08333333333</v>
      </c>
      <c r="L824" s="44">
        <f>IF(OnHold_Time="",0,Enduser_Deliverytime-OnHold_Time)</f>
        <v>0</v>
      </c>
    </row>
    <row r="825" ht="15.75" hidden="1" customHeight="1">
      <c r="A825" s="21" t="s">
        <v>2441</v>
      </c>
      <c r="B825" s="21" t="s">
        <v>2442</v>
      </c>
      <c r="C825" s="21" t="s">
        <v>5232</v>
      </c>
      <c r="D825" s="43">
        <v>44651.521527777775</v>
      </c>
      <c r="E825" s="18">
        <v>44652.270833333336</v>
      </c>
      <c r="F825" s="18">
        <v>44651.60486111111</v>
      </c>
      <c r="G825" s="18">
        <v>44652.38125</v>
      </c>
      <c r="H825" s="24">
        <f>Enduser_Deliverytime-HubVN_Pickup_Time</f>
        <v>0.2034722222</v>
      </c>
      <c r="I825" s="24">
        <f>Enduser_Plan_Deliverytime-Plan_HubVN_Pickup_Time</f>
        <v>0.08333333334</v>
      </c>
      <c r="J825" s="24">
        <f>HubVN_Pickup_Time-HubVN_Receiving_Time</f>
        <v>0.1104166667</v>
      </c>
      <c r="K825" s="24">
        <f>Plan_HubVN_Pickup_Time-Plan_HubVN_Receiving_Time</f>
        <v>0.08333333334</v>
      </c>
      <c r="L825" s="44">
        <f>IF(OnHold_Time="",0,Enduser_Deliverytime-OnHold_Time)</f>
        <v>0</v>
      </c>
    </row>
    <row r="826" ht="15.75" customHeight="1">
      <c r="A826" s="9" t="s">
        <v>2444</v>
      </c>
      <c r="B826" s="9" t="s">
        <v>2445</v>
      </c>
      <c r="C826" s="9" t="s">
        <v>5230</v>
      </c>
      <c r="D826" s="43">
        <v>44654.52222222222</v>
      </c>
      <c r="E826" s="7">
        <v>44654.5125</v>
      </c>
      <c r="F826" s="7">
        <v>44654.60555555556</v>
      </c>
      <c r="G826" s="7">
        <v>44654.62569444445</v>
      </c>
      <c r="H826" s="12">
        <f>Enduser_Deliverytime-HubVN_Pickup_Time</f>
        <v>0.1673611111</v>
      </c>
      <c r="I826" s="12">
        <f>Enduser_Plan_Deliverytime-Plan_HubVN_Pickup_Time</f>
        <v>0.1666666667</v>
      </c>
      <c r="J826" s="12">
        <f>HubVN_Pickup_Time-HubVN_Receiving_Time</f>
        <v>0.1131944444</v>
      </c>
      <c r="K826" s="12">
        <f>Plan_HubVN_Pickup_Time-Plan_HubVN_Receiving_Time</f>
        <v>0.08333333334</v>
      </c>
      <c r="L826" s="44">
        <f>IF(OnHold_Time="",0,Enduser_Deliverytime-OnHold_Time)</f>
        <v>0</v>
      </c>
    </row>
    <row r="827" ht="15.75" customHeight="1">
      <c r="A827" s="21" t="s">
        <v>2447</v>
      </c>
      <c r="B827" s="21" t="s">
        <v>2448</v>
      </c>
      <c r="C827" s="21" t="s">
        <v>5230</v>
      </c>
      <c r="D827" s="43">
        <v>44653.52222222222</v>
      </c>
      <c r="E827" s="18">
        <v>44653.53194444445</v>
      </c>
      <c r="F827" s="18">
        <v>44653.60555555556</v>
      </c>
      <c r="G827" s="18">
        <v>44653.64444444444</v>
      </c>
      <c r="H827" s="24">
        <f>Enduser_Deliverytime-HubVN_Pickup_Time</f>
        <v>0.08194444445</v>
      </c>
      <c r="I827" s="24">
        <f>Enduser_Plan_Deliverytime-Plan_HubVN_Pickup_Time</f>
        <v>0.0625</v>
      </c>
      <c r="J827" s="24">
        <f>HubVN_Pickup_Time-HubVN_Receiving_Time</f>
        <v>0.1125</v>
      </c>
      <c r="K827" s="24">
        <f>Plan_HubVN_Pickup_Time-Plan_HubVN_Receiving_Time</f>
        <v>0.08333333334</v>
      </c>
      <c r="L827" s="44">
        <f>IF(OnHold_Time="",0,Enduser_Deliverytime-OnHold_Time)</f>
        <v>0</v>
      </c>
    </row>
    <row r="828" ht="15.75" customHeight="1">
      <c r="A828" s="9" t="s">
        <v>2450</v>
      </c>
      <c r="B828" s="9" t="s">
        <v>2451</v>
      </c>
      <c r="C828" s="9" t="s">
        <v>5230</v>
      </c>
      <c r="D828" s="43">
        <v>44653.52638888889</v>
      </c>
      <c r="E828" s="7">
        <v>44653.52222222222</v>
      </c>
      <c r="F828" s="7">
        <v>44653.60972222222</v>
      </c>
      <c r="G828" s="7">
        <v>44653.634722222225</v>
      </c>
      <c r="H828" s="12">
        <f>Enduser_Deliverytime-HubVN_Pickup_Time</f>
        <v>0.07986111111</v>
      </c>
      <c r="I828" s="12">
        <f>Enduser_Plan_Deliverytime-Plan_HubVN_Pickup_Time</f>
        <v>0.0625</v>
      </c>
      <c r="J828" s="12">
        <f>HubVN_Pickup_Time-HubVN_Receiving_Time</f>
        <v>0.1125</v>
      </c>
      <c r="K828" s="12">
        <f>Plan_HubVN_Pickup_Time-Plan_HubVN_Receiving_Time</f>
        <v>0.08333333334</v>
      </c>
      <c r="L828" s="44">
        <f>IF(OnHold_Time="",0,Enduser_Deliverytime-OnHold_Time)</f>
        <v>0</v>
      </c>
    </row>
    <row r="829" ht="15.75" hidden="1" customHeight="1">
      <c r="A829" s="21" t="s">
        <v>2453</v>
      </c>
      <c r="B829" s="21" t="s">
        <v>2454</v>
      </c>
      <c r="C829" s="21" t="s">
        <v>5232</v>
      </c>
      <c r="D829" s="43">
        <v>44655.2625</v>
      </c>
      <c r="E829" s="18">
        <v>44655.53611111111</v>
      </c>
      <c r="F829" s="18">
        <v>44655.34583333333</v>
      </c>
      <c r="G829" s="18">
        <v>44655.65347222222</v>
      </c>
      <c r="H829" s="24">
        <f>Enduser_Deliverytime-HubVN_Pickup_Time</f>
        <v>0.07708333334</v>
      </c>
      <c r="I829" s="24">
        <f>Enduser_Plan_Deliverytime-Plan_HubVN_Pickup_Time</f>
        <v>0.08333333334</v>
      </c>
      <c r="J829" s="24">
        <f>HubVN_Pickup_Time-HubVN_Receiving_Time</f>
        <v>0.1173611111</v>
      </c>
      <c r="K829" s="24">
        <f>Plan_HubVN_Pickup_Time-Plan_HubVN_Receiving_Time</f>
        <v>0.08333333334</v>
      </c>
      <c r="L829" s="44">
        <f>IF(OnHold_Time="",0,Enduser_Deliverytime-OnHold_Time)</f>
        <v>0</v>
      </c>
    </row>
    <row r="830" ht="15.75" hidden="1" customHeight="1">
      <c r="A830" s="9" t="s">
        <v>2456</v>
      </c>
      <c r="B830" s="9" t="s">
        <v>2457</v>
      </c>
      <c r="C830" s="9" t="s">
        <v>5231</v>
      </c>
      <c r="D830" s="43">
        <v>44652.251388888886</v>
      </c>
      <c r="E830" s="7">
        <v>44653.26666666667</v>
      </c>
      <c r="F830" s="7">
        <v>44652.33472222222</v>
      </c>
      <c r="G830" s="7">
        <v>44653.35972222222</v>
      </c>
      <c r="H830" s="12">
        <f>Enduser_Deliverytime-HubVN_Pickup_Time</f>
        <v>0.1236111111</v>
      </c>
      <c r="I830" s="12">
        <f>Enduser_Plan_Deliverytime-Plan_HubVN_Pickup_Time</f>
        <v>0.04166666666</v>
      </c>
      <c r="J830" s="12">
        <f>HubVN_Pickup_Time-HubVN_Receiving_Time</f>
        <v>0.09305555555</v>
      </c>
      <c r="K830" s="12">
        <f>Plan_HubVN_Pickup_Time-Plan_HubVN_Receiving_Time</f>
        <v>0.08333333334</v>
      </c>
      <c r="L830" s="44">
        <f>IF(OnHold_Time="",0,Enduser_Deliverytime-OnHold_Time)</f>
        <v>0</v>
      </c>
    </row>
    <row r="831" ht="15.75" customHeight="1">
      <c r="A831" s="21" t="s">
        <v>2459</v>
      </c>
      <c r="B831" s="21" t="s">
        <v>2460</v>
      </c>
      <c r="C831" s="21" t="s">
        <v>5230</v>
      </c>
      <c r="D831" s="43">
        <v>44655.263194444444</v>
      </c>
      <c r="E831" s="18">
        <v>44655.52361111111</v>
      </c>
      <c r="F831" s="18">
        <v>44655.34652777778</v>
      </c>
      <c r="G831" s="18">
        <v>44655.646527777775</v>
      </c>
      <c r="H831" s="24">
        <f>Enduser_Deliverytime-HubVN_Pickup_Time</f>
        <v>0.07847222222</v>
      </c>
      <c r="I831" s="24">
        <f>Enduser_Plan_Deliverytime-Plan_HubVN_Pickup_Time</f>
        <v>0.125</v>
      </c>
      <c r="J831" s="24">
        <f>HubVN_Pickup_Time-HubVN_Receiving_Time</f>
        <v>0.1229166667</v>
      </c>
      <c r="K831" s="24">
        <f>Plan_HubVN_Pickup_Time-Plan_HubVN_Receiving_Time</f>
        <v>0.08333333334</v>
      </c>
      <c r="L831" s="44">
        <f>IF(OnHold_Time="",0,Enduser_Deliverytime-OnHold_Time)</f>
        <v>0</v>
      </c>
    </row>
    <row r="832" ht="15.75" hidden="1" customHeight="1">
      <c r="A832" s="9" t="s">
        <v>2462</v>
      </c>
      <c r="B832" s="9" t="s">
        <v>2463</v>
      </c>
      <c r="C832" s="9" t="s">
        <v>5232</v>
      </c>
      <c r="D832" s="43">
        <v>44651.25625</v>
      </c>
      <c r="E832" s="7">
        <v>44652.25277777778</v>
      </c>
      <c r="F832" s="7">
        <v>44651.339583333334</v>
      </c>
      <c r="G832" s="7">
        <v>44652.32777777778</v>
      </c>
      <c r="H832" s="12">
        <f>Enduser_Deliverytime-HubVN_Pickup_Time</f>
        <v>0.1645833333</v>
      </c>
      <c r="I832" s="12">
        <f>Enduser_Plan_Deliverytime-Plan_HubVN_Pickup_Time</f>
        <v>0.08333333334</v>
      </c>
      <c r="J832" s="12">
        <f>HubVN_Pickup_Time-HubVN_Receiving_Time</f>
        <v>0.075</v>
      </c>
      <c r="K832" s="12">
        <f>Plan_HubVN_Pickup_Time-Plan_HubVN_Receiving_Time</f>
        <v>0.08333333334</v>
      </c>
      <c r="L832" s="44">
        <f>IF(OnHold_Time="",0,Enduser_Deliverytime-OnHold_Time)</f>
        <v>0</v>
      </c>
    </row>
    <row r="833" ht="15.75" customHeight="1">
      <c r="A833" s="21" t="s">
        <v>2465</v>
      </c>
      <c r="B833" s="21" t="s">
        <v>2466</v>
      </c>
      <c r="C833" s="21" t="s">
        <v>5230</v>
      </c>
      <c r="D833" s="43">
        <v>44653.288194444445</v>
      </c>
      <c r="E833" s="18">
        <v>44653.51527777778</v>
      </c>
      <c r="F833" s="18">
        <v>44653.37152777778</v>
      </c>
      <c r="G833" s="18">
        <v>44653.59861111111</v>
      </c>
      <c r="H833" s="24">
        <f>Enduser_Deliverytime-HubVN_Pickup_Time</f>
        <v>0.2472222222</v>
      </c>
      <c r="I833" s="24">
        <f>Enduser_Plan_Deliverytime-Plan_HubVN_Pickup_Time</f>
        <v>0.125</v>
      </c>
      <c r="J833" s="24">
        <f>HubVN_Pickup_Time-HubVN_Receiving_Time</f>
        <v>0.08333333334</v>
      </c>
      <c r="K833" s="24">
        <f>Plan_HubVN_Pickup_Time-Plan_HubVN_Receiving_Time</f>
        <v>0.08333333334</v>
      </c>
      <c r="L833" s="44">
        <f>IF(OnHold_Time="",0,Enduser_Deliverytime-OnHold_Time)</f>
        <v>0</v>
      </c>
    </row>
    <row r="834" ht="15.75" hidden="1" customHeight="1">
      <c r="A834" s="9" t="s">
        <v>2468</v>
      </c>
      <c r="B834" s="9" t="s">
        <v>2469</v>
      </c>
      <c r="C834" s="9" t="s">
        <v>5231</v>
      </c>
      <c r="D834" s="43">
        <v>44653.51875</v>
      </c>
      <c r="E834" s="7">
        <v>44653.510416666664</v>
      </c>
      <c r="F834" s="7">
        <v>44653.60208333333</v>
      </c>
      <c r="G834" s="7">
        <v>44653.61111111111</v>
      </c>
      <c r="H834" s="12">
        <f>Enduser_Deliverytime-HubVN_Pickup_Time</f>
        <v>0.14375</v>
      </c>
      <c r="I834" s="12">
        <f>Enduser_Plan_Deliverytime-Plan_HubVN_Pickup_Time</f>
        <v>0.04166666667</v>
      </c>
      <c r="J834" s="12">
        <f>HubVN_Pickup_Time-HubVN_Receiving_Time</f>
        <v>0.1006944444</v>
      </c>
      <c r="K834" s="12">
        <f>Plan_HubVN_Pickup_Time-Plan_HubVN_Receiving_Time</f>
        <v>0.08333333333</v>
      </c>
      <c r="L834" s="44">
        <f>IF(OnHold_Time="",0,Enduser_Deliverytime-OnHold_Time)</f>
        <v>0</v>
      </c>
    </row>
    <row r="835" ht="15.75" hidden="1" customHeight="1">
      <c r="A835" s="21" t="s">
        <v>2471</v>
      </c>
      <c r="B835" s="21" t="s">
        <v>2472</v>
      </c>
      <c r="C835" s="21" t="s">
        <v>5231</v>
      </c>
      <c r="D835" s="43">
        <v>44653.538194444445</v>
      </c>
      <c r="E835" s="18">
        <v>44654.27222222222</v>
      </c>
      <c r="F835" s="18">
        <v>44653.62152777778</v>
      </c>
      <c r="G835" s="18">
        <v>44654.3875</v>
      </c>
      <c r="H835" s="24">
        <f>Enduser_Deliverytime-HubVN_Pickup_Time</f>
        <v>0.2027777778</v>
      </c>
      <c r="I835" s="24">
        <f>Enduser_Plan_Deliverytime-Plan_HubVN_Pickup_Time</f>
        <v>0.08333333333</v>
      </c>
      <c r="J835" s="24">
        <f>HubVN_Pickup_Time-HubVN_Receiving_Time</f>
        <v>0.1152777778</v>
      </c>
      <c r="K835" s="24">
        <f>Plan_HubVN_Pickup_Time-Plan_HubVN_Receiving_Time</f>
        <v>0.08333333334</v>
      </c>
      <c r="L835" s="44">
        <f>IF(OnHold_Time="",0,Enduser_Deliverytime-OnHold_Time)</f>
        <v>0</v>
      </c>
    </row>
    <row r="836" ht="15.75" hidden="1" customHeight="1">
      <c r="A836" s="9" t="s">
        <v>2474</v>
      </c>
      <c r="B836" s="9" t="s">
        <v>2475</v>
      </c>
      <c r="C836" s="9" t="s">
        <v>5231</v>
      </c>
      <c r="D836" s="43">
        <v>44654.501388888886</v>
      </c>
      <c r="E836" s="7">
        <v>44659.28055555555</v>
      </c>
      <c r="F836" s="7">
        <v>44654.58472222222</v>
      </c>
      <c r="G836" s="7">
        <v>44659.385416666664</v>
      </c>
      <c r="H836" s="12">
        <f>Enduser_Deliverytime-HubVN_Pickup_Time</f>
        <v>0.03750000001</v>
      </c>
      <c r="I836" s="12">
        <f>Enduser_Plan_Deliverytime-Plan_HubVN_Pickup_Time</f>
        <v>0.04166666666</v>
      </c>
      <c r="J836" s="12">
        <f>HubVN_Pickup_Time-HubVN_Receiving_Time</f>
        <v>0.1048611111</v>
      </c>
      <c r="K836" s="12">
        <f>Plan_HubVN_Pickup_Time-Plan_HubVN_Receiving_Time</f>
        <v>0.08333333334</v>
      </c>
      <c r="L836" s="44">
        <f>IF(OnHold_Time="",0,Enduser_Deliverytime-OnHold_Time)</f>
        <v>0</v>
      </c>
    </row>
    <row r="837" ht="15.75" hidden="1" customHeight="1">
      <c r="A837" s="21" t="s">
        <v>2477</v>
      </c>
      <c r="B837" s="21" t="s">
        <v>372</v>
      </c>
      <c r="C837" s="21" t="s">
        <v>5231</v>
      </c>
      <c r="D837" s="43">
        <v>44655.51111111111</v>
      </c>
      <c r="E837" s="18">
        <v>44655.53611111111</v>
      </c>
      <c r="F837" s="18">
        <v>44655.59444444445</v>
      </c>
      <c r="G837" s="18">
        <v>44655.643055555556</v>
      </c>
      <c r="H837" s="24">
        <f>Enduser_Deliverytime-HubVN_Pickup_Time</f>
        <v>0.1729166667</v>
      </c>
      <c r="I837" s="24">
        <f>Enduser_Plan_Deliverytime-Plan_HubVN_Pickup_Time</f>
        <v>0.08333333333</v>
      </c>
      <c r="J837" s="24">
        <f>HubVN_Pickup_Time-HubVN_Receiving_Time</f>
        <v>0.1069444444</v>
      </c>
      <c r="K837" s="24">
        <f>Plan_HubVN_Pickup_Time-Plan_HubVN_Receiving_Time</f>
        <v>0.08333333334</v>
      </c>
      <c r="L837" s="44">
        <f>IF(OnHold_Time="",0,Enduser_Deliverytime-OnHold_Time)</f>
        <v>0</v>
      </c>
    </row>
    <row r="838" ht="15.75" customHeight="1">
      <c r="A838" s="9" t="s">
        <v>2479</v>
      </c>
      <c r="B838" s="9" t="s">
        <v>2460</v>
      </c>
      <c r="C838" s="9" t="s">
        <v>5230</v>
      </c>
      <c r="D838" s="43">
        <v>44653.53402777778</v>
      </c>
      <c r="E838" s="7">
        <v>44654.271527777775</v>
      </c>
      <c r="F838" s="7">
        <v>44653.61736111111</v>
      </c>
      <c r="G838" s="7">
        <v>44654.37152777778</v>
      </c>
      <c r="H838" s="12">
        <f>Enduser_Deliverytime-HubVN_Pickup_Time</f>
        <v>0.1215277778</v>
      </c>
      <c r="I838" s="12">
        <f>Enduser_Plan_Deliverytime-Plan_HubVN_Pickup_Time</f>
        <v>0.0625</v>
      </c>
      <c r="J838" s="12">
        <f>HubVN_Pickup_Time-HubVN_Receiving_Time</f>
        <v>0.1</v>
      </c>
      <c r="K838" s="12">
        <f>Plan_HubVN_Pickup_Time-Plan_HubVN_Receiving_Time</f>
        <v>0.08333333333</v>
      </c>
      <c r="L838" s="44">
        <f>IF(OnHold_Time="",0,Enduser_Deliverytime-OnHold_Time)</f>
        <v>0</v>
      </c>
    </row>
    <row r="839" ht="15.75" hidden="1" customHeight="1">
      <c r="A839" s="21" t="s">
        <v>2481</v>
      </c>
      <c r="B839" s="21" t="s">
        <v>2482</v>
      </c>
      <c r="C839" s="21" t="s">
        <v>5231</v>
      </c>
      <c r="D839" s="43">
        <v>44654.259722222225</v>
      </c>
      <c r="E839" s="18">
        <v>44655.26180555556</v>
      </c>
      <c r="F839" s="18">
        <v>44654.34305555555</v>
      </c>
      <c r="G839" s="18">
        <v>44655.38680555556</v>
      </c>
      <c r="H839" s="24">
        <f>Enduser_Deliverytime-HubVN_Pickup_Time</f>
        <v>0.2076388889</v>
      </c>
      <c r="I839" s="24">
        <f>Enduser_Plan_Deliverytime-Plan_HubVN_Pickup_Time</f>
        <v>0.04166666667</v>
      </c>
      <c r="J839" s="24">
        <f>HubVN_Pickup_Time-HubVN_Receiving_Time</f>
        <v>0.125</v>
      </c>
      <c r="K839" s="24">
        <f>Plan_HubVN_Pickup_Time-Plan_HubVN_Receiving_Time</f>
        <v>0.08333333333</v>
      </c>
      <c r="L839" s="44">
        <f>IF(OnHold_Time="",0,Enduser_Deliverytime-OnHold_Time)</f>
        <v>0</v>
      </c>
    </row>
    <row r="840" ht="15.75" hidden="1" customHeight="1">
      <c r="A840" s="9" t="s">
        <v>2484</v>
      </c>
      <c r="B840" s="9" t="s">
        <v>2485</v>
      </c>
      <c r="C840" s="9" t="s">
        <v>5231</v>
      </c>
      <c r="D840" s="43">
        <v>44653.53472222222</v>
      </c>
      <c r="E840" s="7">
        <v>44653.53194444445</v>
      </c>
      <c r="F840" s="7">
        <v>44653.618055555555</v>
      </c>
      <c r="G840" s="7">
        <v>44653.62847222222</v>
      </c>
      <c r="H840" s="12">
        <f>Enduser_Deliverytime-HubVN_Pickup_Time</f>
        <v>0.1673611111</v>
      </c>
      <c r="I840" s="12">
        <f>Enduser_Plan_Deliverytime-Plan_HubVN_Pickup_Time</f>
        <v>0.04166666666</v>
      </c>
      <c r="J840" s="12">
        <f>HubVN_Pickup_Time-HubVN_Receiving_Time</f>
        <v>0.09652777777</v>
      </c>
      <c r="K840" s="12">
        <f>Plan_HubVN_Pickup_Time-Plan_HubVN_Receiving_Time</f>
        <v>0.08333333334</v>
      </c>
      <c r="L840" s="44">
        <f>IF(OnHold_Time="",0,Enduser_Deliverytime-OnHold_Time)</f>
        <v>0</v>
      </c>
    </row>
    <row r="841" ht="15.75" hidden="1" customHeight="1">
      <c r="A841" s="21" t="s">
        <v>2487</v>
      </c>
      <c r="B841" s="21" t="s">
        <v>2488</v>
      </c>
      <c r="C841" s="21" t="s">
        <v>5231</v>
      </c>
      <c r="D841" s="43">
        <v>44655.53125</v>
      </c>
      <c r="E841" s="18">
        <v>44655.5</v>
      </c>
      <c r="F841" s="18">
        <v>44655.614583333336</v>
      </c>
      <c r="G841" s="18">
        <v>44655.606944444444</v>
      </c>
      <c r="H841" s="24">
        <f>Enduser_Deliverytime-HubVN_Pickup_Time</f>
        <v>0.1479166667</v>
      </c>
      <c r="I841" s="24">
        <f>Enduser_Plan_Deliverytime-Plan_HubVN_Pickup_Time</f>
        <v>0.04166666666</v>
      </c>
      <c r="J841" s="24">
        <f>HubVN_Pickup_Time-HubVN_Receiving_Time</f>
        <v>0.1069444444</v>
      </c>
      <c r="K841" s="24">
        <f>Plan_HubVN_Pickup_Time-Plan_HubVN_Receiving_Time</f>
        <v>0.08333333334</v>
      </c>
      <c r="L841" s="44">
        <f>IF(OnHold_Time="",0,Enduser_Deliverytime-OnHold_Time)</f>
        <v>0</v>
      </c>
    </row>
    <row r="842" ht="15.75" hidden="1" customHeight="1">
      <c r="A842" s="9" t="s">
        <v>2490</v>
      </c>
      <c r="B842" s="9" t="s">
        <v>352</v>
      </c>
      <c r="C842" s="9" t="s">
        <v>5231</v>
      </c>
      <c r="D842" s="43">
        <v>44652.518055555556</v>
      </c>
      <c r="E842" s="7">
        <v>44653.27569444444</v>
      </c>
      <c r="F842" s="7">
        <v>44652.60138888889</v>
      </c>
      <c r="G842" s="7">
        <v>44653.36944444444</v>
      </c>
      <c r="H842" s="12">
        <f>Enduser_Deliverytime-HubVN_Pickup_Time</f>
        <v>0.1611111111</v>
      </c>
      <c r="I842" s="12">
        <f>Enduser_Plan_Deliverytime-Plan_HubVN_Pickup_Time</f>
        <v>0.04166666666</v>
      </c>
      <c r="J842" s="12">
        <f>HubVN_Pickup_Time-HubVN_Receiving_Time</f>
        <v>0.09375</v>
      </c>
      <c r="K842" s="12">
        <f>Plan_HubVN_Pickup_Time-Plan_HubVN_Receiving_Time</f>
        <v>0.08333333334</v>
      </c>
      <c r="L842" s="44">
        <f>IF(OnHold_Time="",0,Enduser_Deliverytime-OnHold_Time)</f>
        <v>0</v>
      </c>
    </row>
    <row r="843" ht="15.75" customHeight="1">
      <c r="A843" s="21" t="s">
        <v>2492</v>
      </c>
      <c r="B843" s="21" t="s">
        <v>2493</v>
      </c>
      <c r="C843" s="21" t="s">
        <v>5230</v>
      </c>
      <c r="D843" s="43">
        <v>44653.263194444444</v>
      </c>
      <c r="E843" s="18">
        <v>44659.2875</v>
      </c>
      <c r="F843" s="18">
        <v>44653.34652777778</v>
      </c>
      <c r="G843" s="18">
        <v>44659.41388888889</v>
      </c>
      <c r="H843" s="24">
        <f>Enduser_Deliverytime-HubVN_Pickup_Time</f>
        <v>0.2069444444</v>
      </c>
      <c r="I843" s="24">
        <f>Enduser_Plan_Deliverytime-Plan_HubVN_Pickup_Time</f>
        <v>0.0625</v>
      </c>
      <c r="J843" s="24">
        <f>HubVN_Pickup_Time-HubVN_Receiving_Time</f>
        <v>0.1263888889</v>
      </c>
      <c r="K843" s="24">
        <f>Plan_HubVN_Pickup_Time-Plan_HubVN_Receiving_Time</f>
        <v>0.08333333334</v>
      </c>
      <c r="L843" s="44">
        <f>IF(OnHold_Time="",0,Enduser_Deliverytime-OnHold_Time)</f>
        <v>0</v>
      </c>
    </row>
    <row r="844" ht="15.75" customHeight="1">
      <c r="A844" s="9" t="s">
        <v>2495</v>
      </c>
      <c r="B844" s="9" t="s">
        <v>132</v>
      </c>
      <c r="C844" s="9" t="s">
        <v>5230</v>
      </c>
      <c r="D844" s="43">
        <v>44654.25069444445</v>
      </c>
      <c r="E844" s="7">
        <v>44660.27569444444</v>
      </c>
      <c r="F844" s="7">
        <v>44654.334027777775</v>
      </c>
      <c r="G844" s="7">
        <v>44660.381944444445</v>
      </c>
      <c r="H844" s="12">
        <f>Enduser_Deliverytime-HubVN_Pickup_Time</f>
        <v>0.03819444445</v>
      </c>
      <c r="I844" s="12">
        <f>Enduser_Plan_Deliverytime-Plan_HubVN_Pickup_Time</f>
        <v>0.125</v>
      </c>
      <c r="J844" s="12">
        <f>HubVN_Pickup_Time-HubVN_Receiving_Time</f>
        <v>0.10625</v>
      </c>
      <c r="K844" s="12">
        <f>Plan_HubVN_Pickup_Time-Plan_HubVN_Receiving_Time</f>
        <v>0.08333333333</v>
      </c>
      <c r="L844" s="44">
        <f>IF(OnHold_Time="",0,Enduser_Deliverytime-OnHold_Time)</f>
        <v>0</v>
      </c>
    </row>
    <row r="845" ht="15.75" customHeight="1">
      <c r="A845" s="21" t="s">
        <v>2497</v>
      </c>
      <c r="B845" s="21" t="s">
        <v>2498</v>
      </c>
      <c r="C845" s="21" t="s">
        <v>5230</v>
      </c>
      <c r="D845" s="43">
        <v>44653.5125</v>
      </c>
      <c r="E845" s="18">
        <v>44654.268055555556</v>
      </c>
      <c r="F845" s="18">
        <v>44653.59583333333</v>
      </c>
      <c r="G845" s="18">
        <v>44654.38333333333</v>
      </c>
      <c r="H845" s="24">
        <f>Enduser_Deliverytime-HubVN_Pickup_Time</f>
        <v>0.2041666667</v>
      </c>
      <c r="I845" s="24">
        <f>Enduser_Plan_Deliverytime-Plan_HubVN_Pickup_Time</f>
        <v>0.125</v>
      </c>
      <c r="J845" s="24">
        <f>HubVN_Pickup_Time-HubVN_Receiving_Time</f>
        <v>0.1152777778</v>
      </c>
      <c r="K845" s="24">
        <f>Plan_HubVN_Pickup_Time-Plan_HubVN_Receiving_Time</f>
        <v>0.08333333334</v>
      </c>
      <c r="L845" s="44">
        <f>IF(OnHold_Time="",0,Enduser_Deliverytime-OnHold_Time)</f>
        <v>0</v>
      </c>
    </row>
    <row r="846" ht="15.75" customHeight="1">
      <c r="A846" s="9" t="s">
        <v>2499</v>
      </c>
      <c r="B846" s="9" t="s">
        <v>1757</v>
      </c>
      <c r="C846" s="9" t="s">
        <v>5230</v>
      </c>
      <c r="D846" s="43">
        <v>44651.29027777778</v>
      </c>
      <c r="E846" s="7">
        <v>44652.27222222222</v>
      </c>
      <c r="F846" s="7">
        <v>44651.373611111114</v>
      </c>
      <c r="G846" s="7">
        <v>44652.365277777775</v>
      </c>
      <c r="H846" s="12">
        <f>Enduser_Deliverytime-HubVN_Pickup_Time</f>
        <v>0.1625</v>
      </c>
      <c r="I846" s="12">
        <f>Enduser_Plan_Deliverytime-Plan_HubVN_Pickup_Time</f>
        <v>0.1666666667</v>
      </c>
      <c r="J846" s="12">
        <f>HubVN_Pickup_Time-HubVN_Receiving_Time</f>
        <v>0.09305555555</v>
      </c>
      <c r="K846" s="12">
        <f>Plan_HubVN_Pickup_Time-Plan_HubVN_Receiving_Time</f>
        <v>0.08333333334</v>
      </c>
      <c r="L846" s="44">
        <f>IF(OnHold_Time="",0,Enduser_Deliverytime-OnHold_Time)</f>
        <v>0</v>
      </c>
    </row>
    <row r="847" ht="15.75" hidden="1" customHeight="1">
      <c r="A847" s="21" t="s">
        <v>2501</v>
      </c>
      <c r="B847" s="21" t="s">
        <v>213</v>
      </c>
      <c r="C847" s="21" t="s">
        <v>5231</v>
      </c>
      <c r="D847" s="43">
        <v>44654.50902777778</v>
      </c>
      <c r="E847" s="18">
        <v>44655.25486111111</v>
      </c>
      <c r="F847" s="18">
        <v>44654.592361111114</v>
      </c>
      <c r="G847" s="18">
        <v>44655.35277777778</v>
      </c>
      <c r="H847" s="24">
        <f>Enduser_Deliverytime-HubVN_Pickup_Time</f>
        <v>0.1201388889</v>
      </c>
      <c r="I847" s="24">
        <f>Enduser_Plan_Deliverytime-Plan_HubVN_Pickup_Time</f>
        <v>0.08333333333</v>
      </c>
      <c r="J847" s="24">
        <f>HubVN_Pickup_Time-HubVN_Receiving_Time</f>
        <v>0.09791666667</v>
      </c>
      <c r="K847" s="24">
        <f>Plan_HubVN_Pickup_Time-Plan_HubVN_Receiving_Time</f>
        <v>0.08333333334</v>
      </c>
      <c r="L847" s="44">
        <f>IF(OnHold_Time="",0,Enduser_Deliverytime-OnHold_Time)</f>
        <v>0</v>
      </c>
    </row>
    <row r="848" ht="15.75" customHeight="1">
      <c r="A848" s="9" t="s">
        <v>2503</v>
      </c>
      <c r="B848" s="9" t="s">
        <v>614</v>
      </c>
      <c r="C848" s="9" t="s">
        <v>5230</v>
      </c>
      <c r="D848" s="43">
        <v>44651.254166666666</v>
      </c>
      <c r="E848" s="7">
        <v>44652.2875</v>
      </c>
      <c r="F848" s="7">
        <v>44651.3375</v>
      </c>
      <c r="G848" s="7">
        <v>44652.385416666664</v>
      </c>
      <c r="H848" s="12">
        <f>Enduser_Deliverytime-HubVN_Pickup_Time</f>
        <v>0.2041666667</v>
      </c>
      <c r="I848" s="12">
        <f>Enduser_Plan_Deliverytime-Plan_HubVN_Pickup_Time</f>
        <v>0.0625</v>
      </c>
      <c r="J848" s="12">
        <f>HubVN_Pickup_Time-HubVN_Receiving_Time</f>
        <v>0.09791666667</v>
      </c>
      <c r="K848" s="12">
        <f>Plan_HubVN_Pickup_Time-Plan_HubVN_Receiving_Time</f>
        <v>0.08333333334</v>
      </c>
      <c r="L848" s="44">
        <f>IF(OnHold_Time="",0,Enduser_Deliverytime-OnHold_Time)</f>
        <v>0</v>
      </c>
    </row>
    <row r="849" ht="15.75" customHeight="1">
      <c r="A849" s="21" t="s">
        <v>2505</v>
      </c>
      <c r="B849" s="21" t="s">
        <v>2506</v>
      </c>
      <c r="C849" s="21" t="s">
        <v>5230</v>
      </c>
      <c r="D849" s="43">
        <v>44652.50486111111</v>
      </c>
      <c r="E849" s="18">
        <v>44652.51666666667</v>
      </c>
      <c r="F849" s="18">
        <v>44652.58819444444</v>
      </c>
      <c r="G849" s="18">
        <v>44652.56180555555</v>
      </c>
      <c r="H849" s="24">
        <f>Enduser_Deliverytime-HubVN_Pickup_Time</f>
        <v>0.08888888889</v>
      </c>
      <c r="I849" s="24">
        <f>Enduser_Plan_Deliverytime-Plan_HubVN_Pickup_Time</f>
        <v>0.125</v>
      </c>
      <c r="J849" s="24">
        <f>HubVN_Pickup_Time-HubVN_Receiving_Time</f>
        <v>0.04513888888</v>
      </c>
      <c r="K849" s="24">
        <f>Plan_HubVN_Pickup_Time-Plan_HubVN_Receiving_Time</f>
        <v>0.08333333333</v>
      </c>
      <c r="L849" s="44">
        <f>IF(OnHold_Time="",0,Enduser_Deliverytime-OnHold_Time)</f>
        <v>0</v>
      </c>
    </row>
    <row r="850" ht="15.75" customHeight="1">
      <c r="A850" s="9" t="s">
        <v>2508</v>
      </c>
      <c r="B850" s="9" t="s">
        <v>2509</v>
      </c>
      <c r="C850" s="9" t="s">
        <v>5230</v>
      </c>
      <c r="D850" s="43">
        <v>44654.25</v>
      </c>
      <c r="E850" s="7">
        <v>44655.27777777778</v>
      </c>
      <c r="F850" s="7">
        <v>44654.333333333336</v>
      </c>
      <c r="G850" s="7">
        <v>44655.38263888889</v>
      </c>
      <c r="H850" s="12">
        <f>Enduser_Deliverytime-HubVN_Pickup_Time</f>
        <v>0.03819444444</v>
      </c>
      <c r="I850" s="12">
        <f>Enduser_Plan_Deliverytime-Plan_HubVN_Pickup_Time</f>
        <v>0.0625</v>
      </c>
      <c r="J850" s="12">
        <f>HubVN_Pickup_Time-HubVN_Receiving_Time</f>
        <v>0.1048611111</v>
      </c>
      <c r="K850" s="12">
        <f>Plan_HubVN_Pickup_Time-Plan_HubVN_Receiving_Time</f>
        <v>0.08333333334</v>
      </c>
      <c r="L850" s="44">
        <f>IF(OnHold_Time="",0,Enduser_Deliverytime-OnHold_Time)</f>
        <v>0</v>
      </c>
    </row>
    <row r="851" ht="15.75" hidden="1" customHeight="1">
      <c r="A851" s="21" t="s">
        <v>2511</v>
      </c>
      <c r="B851" s="21" t="s">
        <v>2045</v>
      </c>
      <c r="C851" s="21" t="s">
        <v>5231</v>
      </c>
      <c r="D851" s="43">
        <v>44654.51388888889</v>
      </c>
      <c r="E851" s="18">
        <v>44655.527083333334</v>
      </c>
      <c r="F851" s="18">
        <v>44654.59722222222</v>
      </c>
      <c r="G851" s="18">
        <v>44655.654861111114</v>
      </c>
      <c r="H851" s="24">
        <f>Enduser_Deliverytime-HubVN_Pickup_Time</f>
        <v>0.07916666666</v>
      </c>
      <c r="I851" s="24">
        <f>Enduser_Plan_Deliverytime-Plan_HubVN_Pickup_Time</f>
        <v>0.08333333334</v>
      </c>
      <c r="J851" s="24">
        <f>HubVN_Pickup_Time-HubVN_Receiving_Time</f>
        <v>0.1277777778</v>
      </c>
      <c r="K851" s="24">
        <f>Plan_HubVN_Pickup_Time-Plan_HubVN_Receiving_Time</f>
        <v>0.08333333333</v>
      </c>
      <c r="L851" s="44">
        <f>IF(OnHold_Time="",0,Enduser_Deliverytime-OnHold_Time)</f>
        <v>0</v>
      </c>
    </row>
    <row r="852" ht="15.75" hidden="1" customHeight="1">
      <c r="A852" s="9" t="s">
        <v>2513</v>
      </c>
      <c r="B852" s="9" t="s">
        <v>2514</v>
      </c>
      <c r="C852" s="9" t="s">
        <v>5231</v>
      </c>
      <c r="D852" s="43">
        <v>44654.527083333334</v>
      </c>
      <c r="E852" s="7">
        <v>44655.53611111111</v>
      </c>
      <c r="F852" s="7">
        <v>44654.61041666667</v>
      </c>
      <c r="G852" s="7">
        <v>44655.65555555555</v>
      </c>
      <c r="H852" s="12">
        <f>Enduser_Deliverytime-HubVN_Pickup_Time</f>
        <v>0.07847222222</v>
      </c>
      <c r="I852" s="12">
        <f>Enduser_Plan_Deliverytime-Plan_HubVN_Pickup_Time</f>
        <v>0.04166666666</v>
      </c>
      <c r="J852" s="12">
        <f>HubVN_Pickup_Time-HubVN_Receiving_Time</f>
        <v>0.1194444444</v>
      </c>
      <c r="K852" s="12">
        <f>Plan_HubVN_Pickup_Time-Plan_HubVN_Receiving_Time</f>
        <v>0.08333333334</v>
      </c>
      <c r="L852" s="44">
        <f>IF(OnHold_Time="",0,Enduser_Deliverytime-OnHold_Time)</f>
        <v>0</v>
      </c>
    </row>
    <row r="853" ht="15.75" customHeight="1">
      <c r="A853" s="21" t="s">
        <v>2516</v>
      </c>
      <c r="B853" s="21" t="s">
        <v>2517</v>
      </c>
      <c r="C853" s="21" t="s">
        <v>5230</v>
      </c>
      <c r="D853" s="43">
        <v>44653.525</v>
      </c>
      <c r="E853" s="18">
        <v>44653.50833333333</v>
      </c>
      <c r="F853" s="18">
        <v>44653.60833333333</v>
      </c>
      <c r="G853" s="18">
        <v>44653.623611111114</v>
      </c>
      <c r="H853" s="24">
        <f>Enduser_Deliverytime-HubVN_Pickup_Time</f>
        <v>0.2444444444</v>
      </c>
      <c r="I853" s="24">
        <f>Enduser_Plan_Deliverytime-Plan_HubVN_Pickup_Time</f>
        <v>0.1666666667</v>
      </c>
      <c r="J853" s="24">
        <f>HubVN_Pickup_Time-HubVN_Receiving_Time</f>
        <v>0.1152777778</v>
      </c>
      <c r="K853" s="24">
        <f>Plan_HubVN_Pickup_Time-Plan_HubVN_Receiving_Time</f>
        <v>0.08333333333</v>
      </c>
      <c r="L853" s="44">
        <f>IF(OnHold_Time="",0,Enduser_Deliverytime-OnHold_Time)</f>
        <v>0</v>
      </c>
    </row>
    <row r="854" ht="15.75" customHeight="1">
      <c r="A854" s="9" t="s">
        <v>2519</v>
      </c>
      <c r="B854" s="9" t="s">
        <v>2520</v>
      </c>
      <c r="C854" s="9" t="s">
        <v>5230</v>
      </c>
      <c r="D854" s="43">
        <v>44654.279861111114</v>
      </c>
      <c r="E854" s="7">
        <v>44657.26111111111</v>
      </c>
      <c r="F854" s="7">
        <v>44654.36319444444</v>
      </c>
      <c r="G854" s="7">
        <v>44657.384722222225</v>
      </c>
      <c r="H854" s="12">
        <f>Enduser_Deliverytime-HubVN_Pickup_Time</f>
        <v>0.2055555556</v>
      </c>
      <c r="I854" s="12">
        <f>Enduser_Plan_Deliverytime-Plan_HubVN_Pickup_Time</f>
        <v>0.0625</v>
      </c>
      <c r="J854" s="12">
        <f>HubVN_Pickup_Time-HubVN_Receiving_Time</f>
        <v>0.1236111111</v>
      </c>
      <c r="K854" s="12">
        <f>Plan_HubVN_Pickup_Time-Plan_HubVN_Receiving_Time</f>
        <v>0.08333333333</v>
      </c>
      <c r="L854" s="44">
        <f>IF(OnHold_Time="",0,Enduser_Deliverytime-OnHold_Time)</f>
        <v>0</v>
      </c>
    </row>
    <row r="855" ht="15.75" hidden="1" customHeight="1">
      <c r="A855" s="21" t="s">
        <v>2522</v>
      </c>
      <c r="B855" s="21" t="s">
        <v>2523</v>
      </c>
      <c r="C855" s="21" t="s">
        <v>5231</v>
      </c>
      <c r="D855" s="43">
        <v>44652.25</v>
      </c>
      <c r="E855" s="18">
        <v>44653.28194444445</v>
      </c>
      <c r="F855" s="18">
        <v>44652.333333333336</v>
      </c>
      <c r="G855" s="18">
        <v>44653.37708333333</v>
      </c>
      <c r="H855" s="24">
        <f>Enduser_Deliverytime-HubVN_Pickup_Time</f>
        <v>0.2027777778</v>
      </c>
      <c r="I855" s="24">
        <f>Enduser_Plan_Deliverytime-Plan_HubVN_Pickup_Time</f>
        <v>0.04166666666</v>
      </c>
      <c r="J855" s="24">
        <f>HubVN_Pickup_Time-HubVN_Receiving_Time</f>
        <v>0.09513888889</v>
      </c>
      <c r="K855" s="24">
        <f>Plan_HubVN_Pickup_Time-Plan_HubVN_Receiving_Time</f>
        <v>0.08333333334</v>
      </c>
      <c r="L855" s="44">
        <f>IF(OnHold_Time="",0,Enduser_Deliverytime-OnHold_Time)</f>
        <v>0</v>
      </c>
    </row>
    <row r="856" ht="15.75" hidden="1" customHeight="1">
      <c r="A856" s="9" t="s">
        <v>2525</v>
      </c>
      <c r="B856" s="9" t="s">
        <v>1078</v>
      </c>
      <c r="C856" s="9" t="s">
        <v>5232</v>
      </c>
      <c r="D856" s="43">
        <v>44653.53055555555</v>
      </c>
      <c r="E856" s="7">
        <v>44653.50625</v>
      </c>
      <c r="F856" s="7">
        <v>44653.61388888889</v>
      </c>
      <c r="G856" s="7">
        <v>44653.604166666664</v>
      </c>
      <c r="H856" s="12">
        <f>Enduser_Deliverytime-HubVN_Pickup_Time</f>
        <v>0.2479166667</v>
      </c>
      <c r="I856" s="12">
        <f>Enduser_Plan_Deliverytime-Plan_HubVN_Pickup_Time</f>
        <v>0.08333333334</v>
      </c>
      <c r="J856" s="12">
        <f>HubVN_Pickup_Time-HubVN_Receiving_Time</f>
        <v>0.09791666667</v>
      </c>
      <c r="K856" s="12">
        <f>Plan_HubVN_Pickup_Time-Plan_HubVN_Receiving_Time</f>
        <v>0.08333333334</v>
      </c>
      <c r="L856" s="44">
        <f>IF(OnHold_Time="",0,Enduser_Deliverytime-OnHold_Time)</f>
        <v>0</v>
      </c>
    </row>
    <row r="857" ht="15.75" hidden="1" customHeight="1">
      <c r="A857" s="21" t="s">
        <v>2527</v>
      </c>
      <c r="B857" s="21" t="s">
        <v>2528</v>
      </c>
      <c r="C857" s="21" t="s">
        <v>5232</v>
      </c>
      <c r="D857" s="43">
        <v>44653.504166666666</v>
      </c>
      <c r="E857" s="18">
        <v>44654.53055555555</v>
      </c>
      <c r="F857" s="18">
        <v>44653.5875</v>
      </c>
      <c r="G857" s="18">
        <v>44654.660416666666</v>
      </c>
      <c r="H857" s="24">
        <f>Enduser_Deliverytime-HubVN_Pickup_Time</f>
        <v>0.07986111111</v>
      </c>
      <c r="I857" s="24">
        <f>Enduser_Plan_Deliverytime-Plan_HubVN_Pickup_Time</f>
        <v>0.08333333333</v>
      </c>
      <c r="J857" s="24">
        <f>HubVN_Pickup_Time-HubVN_Receiving_Time</f>
        <v>0.1298611111</v>
      </c>
      <c r="K857" s="24">
        <f>Plan_HubVN_Pickup_Time-Plan_HubVN_Receiving_Time</f>
        <v>0.08333333334</v>
      </c>
      <c r="L857" s="44">
        <f>IF(OnHold_Time="",0,Enduser_Deliverytime-OnHold_Time)</f>
        <v>0</v>
      </c>
    </row>
    <row r="858" ht="15.75" hidden="1" customHeight="1">
      <c r="A858" s="9" t="s">
        <v>2530</v>
      </c>
      <c r="B858" s="9" t="s">
        <v>2531</v>
      </c>
      <c r="C858" s="9" t="s">
        <v>5232</v>
      </c>
      <c r="D858" s="43">
        <v>44652.27847222222</v>
      </c>
      <c r="E858" s="7">
        <v>44652.53125</v>
      </c>
      <c r="F858" s="7">
        <v>44652.361805555556</v>
      </c>
      <c r="G858" s="7">
        <v>44652.635416666664</v>
      </c>
      <c r="H858" s="12">
        <f>Enduser_Deliverytime-HubVN_Pickup_Time</f>
        <v>0.07986111112</v>
      </c>
      <c r="I858" s="12">
        <f>Enduser_Plan_Deliverytime-Plan_HubVN_Pickup_Time</f>
        <v>0.08333333334</v>
      </c>
      <c r="J858" s="12">
        <f>HubVN_Pickup_Time-HubVN_Receiving_Time</f>
        <v>0.1041666667</v>
      </c>
      <c r="K858" s="12">
        <f>Plan_HubVN_Pickup_Time-Plan_HubVN_Receiving_Time</f>
        <v>0.08333333334</v>
      </c>
      <c r="L858" s="44">
        <f>IF(OnHold_Time="",0,Enduser_Deliverytime-OnHold_Time)</f>
        <v>0</v>
      </c>
    </row>
    <row r="859" ht="15.75" customHeight="1">
      <c r="A859" s="21" t="s">
        <v>2533</v>
      </c>
      <c r="B859" s="21" t="s">
        <v>2534</v>
      </c>
      <c r="C859" s="21" t="s">
        <v>5230</v>
      </c>
      <c r="D859" s="43">
        <v>44653.27569444444</v>
      </c>
      <c r="E859" s="18">
        <v>44654.28888888889</v>
      </c>
      <c r="F859" s="18">
        <v>44653.35902777778</v>
      </c>
      <c r="G859" s="18">
        <v>44654.41736111111</v>
      </c>
      <c r="H859" s="24">
        <f>Enduser_Deliverytime-HubVN_Pickup_Time</f>
        <v>0.20625</v>
      </c>
      <c r="I859" s="24">
        <f>Enduser_Plan_Deliverytime-Plan_HubVN_Pickup_Time</f>
        <v>0.0625</v>
      </c>
      <c r="J859" s="24">
        <f>HubVN_Pickup_Time-HubVN_Receiving_Time</f>
        <v>0.1284722222</v>
      </c>
      <c r="K859" s="24">
        <f>Plan_HubVN_Pickup_Time-Plan_HubVN_Receiving_Time</f>
        <v>0.08333333334</v>
      </c>
      <c r="L859" s="44">
        <f>IF(OnHold_Time="",0,Enduser_Deliverytime-OnHold_Time)</f>
        <v>0</v>
      </c>
    </row>
    <row r="860" ht="15.75" customHeight="1">
      <c r="A860" s="9" t="s">
        <v>2536</v>
      </c>
      <c r="B860" s="9" t="s">
        <v>2537</v>
      </c>
      <c r="C860" s="9" t="s">
        <v>5230</v>
      </c>
      <c r="D860" s="43">
        <v>44652.51666666667</v>
      </c>
      <c r="E860" s="7">
        <v>44653.26388888889</v>
      </c>
      <c r="F860" s="7">
        <v>44652.6</v>
      </c>
      <c r="G860" s="7">
        <v>44653.379166666666</v>
      </c>
      <c r="H860" s="12">
        <f>Enduser_Deliverytime-HubVN_Pickup_Time</f>
        <v>0.2055555556</v>
      </c>
      <c r="I860" s="12">
        <f>Enduser_Plan_Deliverytime-Plan_HubVN_Pickup_Time</f>
        <v>0.1666666667</v>
      </c>
      <c r="J860" s="12">
        <f>HubVN_Pickup_Time-HubVN_Receiving_Time</f>
        <v>0.1152777778</v>
      </c>
      <c r="K860" s="12">
        <f>Plan_HubVN_Pickup_Time-Plan_HubVN_Receiving_Time</f>
        <v>0.08333333333</v>
      </c>
      <c r="L860" s="44">
        <f>IF(OnHold_Time="",0,Enduser_Deliverytime-OnHold_Time)</f>
        <v>0</v>
      </c>
    </row>
    <row r="861" ht="15.75" hidden="1" customHeight="1">
      <c r="A861" s="21" t="s">
        <v>2539</v>
      </c>
      <c r="B861" s="21" t="s">
        <v>2540</v>
      </c>
      <c r="C861" s="21" t="s">
        <v>5232</v>
      </c>
      <c r="D861" s="43">
        <v>44653.51597222222</v>
      </c>
      <c r="E861" s="18">
        <v>44654.263194444444</v>
      </c>
      <c r="F861" s="18">
        <v>44653.59930555556</v>
      </c>
      <c r="G861" s="18">
        <v>44654.381944444445</v>
      </c>
      <c r="H861" s="24">
        <f>Enduser_Deliverytime-HubVN_Pickup_Time</f>
        <v>0.2020833333</v>
      </c>
      <c r="I861" s="24">
        <f>Enduser_Plan_Deliverytime-Plan_HubVN_Pickup_Time</f>
        <v>0.08333333333</v>
      </c>
      <c r="J861" s="24">
        <f>HubVN_Pickup_Time-HubVN_Receiving_Time</f>
        <v>0.11875</v>
      </c>
      <c r="K861" s="24">
        <f>Plan_HubVN_Pickup_Time-Plan_HubVN_Receiving_Time</f>
        <v>0.08333333334</v>
      </c>
      <c r="L861" s="44">
        <f>IF(OnHold_Time="",0,Enduser_Deliverytime-OnHold_Time)</f>
        <v>0</v>
      </c>
    </row>
    <row r="862" ht="15.75" hidden="1" customHeight="1">
      <c r="A862" s="9" t="s">
        <v>2542</v>
      </c>
      <c r="B862" s="9" t="s">
        <v>1185</v>
      </c>
      <c r="C862" s="9" t="s">
        <v>5231</v>
      </c>
      <c r="D862" s="43">
        <v>44655.28055555555</v>
      </c>
      <c r="E862" s="7">
        <v>44655.521527777775</v>
      </c>
      <c r="F862" s="7">
        <v>44655.36388888889</v>
      </c>
      <c r="G862" s="7">
        <v>44655.62291666667</v>
      </c>
      <c r="H862" s="12">
        <f>Enduser_Deliverytime-HubVN_Pickup_Time</f>
        <v>0.1222222222</v>
      </c>
      <c r="I862" s="12">
        <f>Enduser_Plan_Deliverytime-Plan_HubVN_Pickup_Time</f>
        <v>0.08333333334</v>
      </c>
      <c r="J862" s="12">
        <f>HubVN_Pickup_Time-HubVN_Receiving_Time</f>
        <v>0.1013888889</v>
      </c>
      <c r="K862" s="12">
        <f>Plan_HubVN_Pickup_Time-Plan_HubVN_Receiving_Time</f>
        <v>0.08333333334</v>
      </c>
      <c r="L862" s="44">
        <f>IF(OnHold_Time="",0,Enduser_Deliverytime-OnHold_Time)</f>
        <v>0</v>
      </c>
    </row>
    <row r="863" ht="15.75" hidden="1" customHeight="1">
      <c r="A863" s="21" t="s">
        <v>2544</v>
      </c>
      <c r="B863" s="21" t="s">
        <v>2545</v>
      </c>
      <c r="C863" s="21" t="s">
        <v>5231</v>
      </c>
      <c r="D863" s="43">
        <v>44651.504166666666</v>
      </c>
      <c r="E863" s="18">
        <v>44652.28402777778</v>
      </c>
      <c r="F863" s="18">
        <v>44651.5875</v>
      </c>
      <c r="G863" s="18">
        <v>44652.35972222222</v>
      </c>
      <c r="H863" s="24">
        <f>Enduser_Deliverytime-HubVN_Pickup_Time</f>
        <v>0.1222222222</v>
      </c>
      <c r="I863" s="24">
        <f>Enduser_Plan_Deliverytime-Plan_HubVN_Pickup_Time</f>
        <v>0.08333333333</v>
      </c>
      <c r="J863" s="24">
        <f>HubVN_Pickup_Time-HubVN_Receiving_Time</f>
        <v>0.07569444444</v>
      </c>
      <c r="K863" s="24">
        <f>Plan_HubVN_Pickup_Time-Plan_HubVN_Receiving_Time</f>
        <v>0.08333333334</v>
      </c>
      <c r="L863" s="44">
        <f>IF(OnHold_Time="",0,Enduser_Deliverytime-OnHold_Time)</f>
        <v>0</v>
      </c>
    </row>
    <row r="864" ht="15.75" customHeight="1">
      <c r="A864" s="9" t="s">
        <v>2547</v>
      </c>
      <c r="B864" s="9" t="s">
        <v>139</v>
      </c>
      <c r="C864" s="9" t="s">
        <v>5230</v>
      </c>
      <c r="D864" s="43">
        <v>44655.51180555556</v>
      </c>
      <c r="E864" s="7">
        <v>44655.52847222222</v>
      </c>
      <c r="F864" s="7">
        <v>44655.595138888886</v>
      </c>
      <c r="G864" s="7">
        <v>44655.63611111111</v>
      </c>
      <c r="H864" s="12">
        <f>Enduser_Deliverytime-HubVN_Pickup_Time</f>
        <v>0.1701388889</v>
      </c>
      <c r="I864" s="12">
        <f>Enduser_Plan_Deliverytime-Plan_HubVN_Pickup_Time</f>
        <v>0.0625</v>
      </c>
      <c r="J864" s="12">
        <f>HubVN_Pickup_Time-HubVN_Receiving_Time</f>
        <v>0.1076388889</v>
      </c>
      <c r="K864" s="12">
        <f>Plan_HubVN_Pickup_Time-Plan_HubVN_Receiving_Time</f>
        <v>0.08333333333</v>
      </c>
      <c r="L864" s="44">
        <f>IF(OnHold_Time="",0,Enduser_Deliverytime-OnHold_Time)</f>
        <v>0</v>
      </c>
    </row>
    <row r="865" ht="15.75" hidden="1" customHeight="1">
      <c r="A865" s="21" t="s">
        <v>2549</v>
      </c>
      <c r="B865" s="21" t="s">
        <v>2550</v>
      </c>
      <c r="C865" s="21" t="s">
        <v>5231</v>
      </c>
      <c r="D865" s="43">
        <v>44654.53611111111</v>
      </c>
      <c r="E865" s="18">
        <v>44655.535416666666</v>
      </c>
      <c r="F865" s="18">
        <v>44654.61944444444</v>
      </c>
      <c r="G865" s="18">
        <v>44655.64097222222</v>
      </c>
      <c r="H865" s="24">
        <f>Enduser_Deliverytime-HubVN_Pickup_Time</f>
        <v>0.1694444444</v>
      </c>
      <c r="I865" s="24">
        <f>Enduser_Plan_Deliverytime-Plan_HubVN_Pickup_Time</f>
        <v>0.08333333334</v>
      </c>
      <c r="J865" s="24">
        <f>HubVN_Pickup_Time-HubVN_Receiving_Time</f>
        <v>0.1055555556</v>
      </c>
      <c r="K865" s="24">
        <f>Plan_HubVN_Pickup_Time-Plan_HubVN_Receiving_Time</f>
        <v>0.08333333333</v>
      </c>
      <c r="L865" s="44">
        <f>IF(OnHold_Time="",0,Enduser_Deliverytime-OnHold_Time)</f>
        <v>0</v>
      </c>
    </row>
    <row r="866" ht="15.75" customHeight="1">
      <c r="A866" s="9" t="s">
        <v>2552</v>
      </c>
      <c r="B866" s="9" t="s">
        <v>2553</v>
      </c>
      <c r="C866" s="9" t="s">
        <v>5230</v>
      </c>
      <c r="D866" s="43">
        <v>44652.25902777778</v>
      </c>
      <c r="E866" s="7">
        <v>44652.53194444445</v>
      </c>
      <c r="F866" s="7">
        <v>44652.342361111114</v>
      </c>
      <c r="G866" s="7">
        <v>44652.57986111111</v>
      </c>
      <c r="H866" s="12">
        <f>Enduser_Deliverytime-HubVN_Pickup_Time</f>
        <v>0.08888888889</v>
      </c>
      <c r="I866" s="12">
        <f>Enduser_Plan_Deliverytime-Plan_HubVN_Pickup_Time</f>
        <v>0.0625</v>
      </c>
      <c r="J866" s="12">
        <f>HubVN_Pickup_Time-HubVN_Receiving_Time</f>
        <v>0.04791666666</v>
      </c>
      <c r="K866" s="12">
        <f>Plan_HubVN_Pickup_Time-Plan_HubVN_Receiving_Time</f>
        <v>0.08333333334</v>
      </c>
      <c r="L866" s="44">
        <f>IF(OnHold_Time="",0,Enduser_Deliverytime-OnHold_Time)</f>
        <v>0</v>
      </c>
    </row>
    <row r="867" ht="15.75" hidden="1" customHeight="1">
      <c r="A867" s="21" t="s">
        <v>2555</v>
      </c>
      <c r="B867" s="21" t="s">
        <v>2556</v>
      </c>
      <c r="C867" s="21" t="s">
        <v>5231</v>
      </c>
      <c r="D867" s="43">
        <v>44655.25069444445</v>
      </c>
      <c r="E867" s="18">
        <v>44655.51736111111</v>
      </c>
      <c r="F867" s="18">
        <v>44655.334027777775</v>
      </c>
      <c r="G867" s="18">
        <v>44655.64027777778</v>
      </c>
      <c r="H867" s="24">
        <f>Enduser_Deliverytime-HubVN_Pickup_Time</f>
        <v>0.08125</v>
      </c>
      <c r="I867" s="24">
        <f>Enduser_Plan_Deliverytime-Plan_HubVN_Pickup_Time</f>
        <v>0.08333333334</v>
      </c>
      <c r="J867" s="24">
        <f>HubVN_Pickup_Time-HubVN_Receiving_Time</f>
        <v>0.1229166667</v>
      </c>
      <c r="K867" s="24">
        <f>Plan_HubVN_Pickup_Time-Plan_HubVN_Receiving_Time</f>
        <v>0.08333333333</v>
      </c>
      <c r="L867" s="44">
        <f>IF(OnHold_Time="",0,Enduser_Deliverytime-OnHold_Time)</f>
        <v>0</v>
      </c>
    </row>
    <row r="868" ht="15.75" customHeight="1">
      <c r="A868" s="9" t="s">
        <v>2558</v>
      </c>
      <c r="B868" s="9" t="s">
        <v>2559</v>
      </c>
      <c r="C868" s="9" t="s">
        <v>5230</v>
      </c>
      <c r="D868" s="43">
        <v>44651.53680555556</v>
      </c>
      <c r="E868" s="7">
        <v>44652.263194444444</v>
      </c>
      <c r="F868" s="7">
        <v>44651.62013888889</v>
      </c>
      <c r="G868" s="7">
        <v>44652.345138888886</v>
      </c>
      <c r="H868" s="12">
        <f>Enduser_Deliverytime-HubVN_Pickup_Time</f>
        <v>0.1215277778</v>
      </c>
      <c r="I868" s="12">
        <f>Enduser_Plan_Deliverytime-Plan_HubVN_Pickup_Time</f>
        <v>0.0625</v>
      </c>
      <c r="J868" s="12">
        <f>HubVN_Pickup_Time-HubVN_Receiving_Time</f>
        <v>0.08194444444</v>
      </c>
      <c r="K868" s="12">
        <f>Plan_HubVN_Pickup_Time-Plan_HubVN_Receiving_Time</f>
        <v>0.08333333333</v>
      </c>
      <c r="L868" s="44">
        <f>IF(OnHold_Time="",0,Enduser_Deliverytime-OnHold_Time)</f>
        <v>0</v>
      </c>
    </row>
    <row r="869" ht="15.75" hidden="1" customHeight="1">
      <c r="A869" s="21" t="s">
        <v>2561</v>
      </c>
      <c r="B869" s="21" t="s">
        <v>2562</v>
      </c>
      <c r="C869" s="21" t="s">
        <v>5232</v>
      </c>
      <c r="D869" s="43">
        <v>44653.50069444445</v>
      </c>
      <c r="E869" s="18">
        <v>44654.50486111111</v>
      </c>
      <c r="F869" s="18">
        <v>44653.584027777775</v>
      </c>
      <c r="G869" s="18">
        <v>44654.614583333336</v>
      </c>
      <c r="H869" s="24">
        <f>Enduser_Deliverytime-HubVN_Pickup_Time</f>
        <v>0.11875</v>
      </c>
      <c r="I869" s="24">
        <f>Enduser_Plan_Deliverytime-Plan_HubVN_Pickup_Time</f>
        <v>0.08333333334</v>
      </c>
      <c r="J869" s="24">
        <f>HubVN_Pickup_Time-HubVN_Receiving_Time</f>
        <v>0.1097222222</v>
      </c>
      <c r="K869" s="24">
        <f>Plan_HubVN_Pickup_Time-Plan_HubVN_Receiving_Time</f>
        <v>0.08333333333</v>
      </c>
      <c r="L869" s="44">
        <f>IF(OnHold_Time="",0,Enduser_Deliverytime-OnHold_Time)</f>
        <v>0</v>
      </c>
    </row>
    <row r="870" ht="15.75" customHeight="1">
      <c r="A870" s="9" t="s">
        <v>2564</v>
      </c>
      <c r="B870" s="9" t="s">
        <v>2565</v>
      </c>
      <c r="C870" s="9" t="s">
        <v>5230</v>
      </c>
      <c r="D870" s="43">
        <v>44653.50347222222</v>
      </c>
      <c r="E870" s="7">
        <v>44653.51597222222</v>
      </c>
      <c r="F870" s="7">
        <v>44653.586805555555</v>
      </c>
      <c r="G870" s="7">
        <v>44653.59930555556</v>
      </c>
      <c r="H870" s="12">
        <f>Enduser_Deliverytime-HubVN_Pickup_Time</f>
        <v>0.2451388889</v>
      </c>
      <c r="I870" s="12">
        <f>Enduser_Plan_Deliverytime-Plan_HubVN_Pickup_Time</f>
        <v>0.0625</v>
      </c>
      <c r="J870" s="12">
        <f>HubVN_Pickup_Time-HubVN_Receiving_Time</f>
        <v>0.08333333334</v>
      </c>
      <c r="K870" s="12">
        <f>Plan_HubVN_Pickup_Time-Plan_HubVN_Receiving_Time</f>
        <v>0.08333333334</v>
      </c>
      <c r="L870" s="44">
        <f>IF(OnHold_Time="",0,Enduser_Deliverytime-OnHold_Time)</f>
        <v>0</v>
      </c>
    </row>
    <row r="871" ht="15.75" customHeight="1">
      <c r="A871" s="21" t="s">
        <v>2567</v>
      </c>
      <c r="B871" s="21" t="s">
        <v>2568</v>
      </c>
      <c r="C871" s="21" t="s">
        <v>5230</v>
      </c>
      <c r="D871" s="43">
        <v>44654.53680555556</v>
      </c>
      <c r="E871" s="18">
        <v>44655.50208333333</v>
      </c>
      <c r="F871" s="18">
        <v>44654.62013888889</v>
      </c>
      <c r="G871" s="18">
        <v>44655.604166666664</v>
      </c>
      <c r="H871" s="24">
        <f>Enduser_Deliverytime-HubVN_Pickup_Time</f>
        <v>0.11875</v>
      </c>
      <c r="I871" s="24">
        <f>Enduser_Plan_Deliverytime-Plan_HubVN_Pickup_Time</f>
        <v>0.0625</v>
      </c>
      <c r="J871" s="24">
        <f>HubVN_Pickup_Time-HubVN_Receiving_Time</f>
        <v>0.1020833333</v>
      </c>
      <c r="K871" s="24">
        <f>Plan_HubVN_Pickup_Time-Plan_HubVN_Receiving_Time</f>
        <v>0.08333333333</v>
      </c>
      <c r="L871" s="44">
        <f>IF(OnHold_Time="",0,Enduser_Deliverytime-OnHold_Time)</f>
        <v>0</v>
      </c>
    </row>
    <row r="872" ht="15.75" customHeight="1">
      <c r="A872" s="9" t="s">
        <v>2570</v>
      </c>
      <c r="B872" s="9" t="s">
        <v>2571</v>
      </c>
      <c r="C872" s="9" t="s">
        <v>5230</v>
      </c>
      <c r="D872" s="43">
        <v>44654.26666666667</v>
      </c>
      <c r="E872" s="7">
        <v>44658.256944444445</v>
      </c>
      <c r="F872" s="7">
        <v>44654.35</v>
      </c>
      <c r="G872" s="7">
        <v>44658.388194444444</v>
      </c>
      <c r="H872" s="44">
        <v>0.191</v>
      </c>
      <c r="I872" s="12">
        <f>Enduser_Plan_Deliverytime-Plan_HubVN_Pickup_Time</f>
        <v>0.0625</v>
      </c>
      <c r="J872" s="12">
        <f>HubVN_Pickup_Time-HubVN_Receiving_Time</f>
        <v>0.13125</v>
      </c>
      <c r="K872" s="12">
        <f>Plan_HubVN_Pickup_Time-Plan_HubVN_Receiving_Time</f>
        <v>0.08333333333</v>
      </c>
      <c r="L872" s="44">
        <f>IF(OnHold_Time="",0,Enduser_Deliverytime-OnHold_Time)</f>
        <v>0</v>
      </c>
    </row>
    <row r="873" ht="15.75" customHeight="1">
      <c r="A873" s="21" t="s">
        <v>2573</v>
      </c>
      <c r="B873" s="21" t="s">
        <v>2574</v>
      </c>
      <c r="C873" s="21" t="s">
        <v>5230</v>
      </c>
      <c r="D873" s="43">
        <v>44651.50555555556</v>
      </c>
      <c r="E873" s="18">
        <v>44652.52916666667</v>
      </c>
      <c r="F873" s="18">
        <v>44651.58888888889</v>
      </c>
      <c r="G873" s="18">
        <v>44652.575694444444</v>
      </c>
      <c r="H873" s="24">
        <f>Enduser_Deliverytime-HubVN_Pickup_Time</f>
        <v>0.08888888889</v>
      </c>
      <c r="I873" s="24">
        <f>Enduser_Plan_Deliverytime-Plan_HubVN_Pickup_Time</f>
        <v>0.1666666667</v>
      </c>
      <c r="J873" s="24">
        <f>HubVN_Pickup_Time-HubVN_Receiving_Time</f>
        <v>0.04652777778</v>
      </c>
      <c r="K873" s="24">
        <f>Plan_HubVN_Pickup_Time-Plan_HubVN_Receiving_Time</f>
        <v>0.08333333333</v>
      </c>
      <c r="L873" s="44">
        <f>IF(OnHold_Time="",0,Enduser_Deliverytime-OnHold_Time)</f>
        <v>0</v>
      </c>
    </row>
    <row r="874" ht="15.75" hidden="1" customHeight="1">
      <c r="A874" s="9" t="s">
        <v>2576</v>
      </c>
      <c r="B874" s="9" t="s">
        <v>2577</v>
      </c>
      <c r="C874" s="9" t="s">
        <v>5231</v>
      </c>
      <c r="D874" s="43">
        <v>44655.288194444445</v>
      </c>
      <c r="E874" s="7">
        <v>44655.51458333333</v>
      </c>
      <c r="F874" s="7">
        <v>44655.37152777778</v>
      </c>
      <c r="G874" s="7">
        <v>44655.61666666667</v>
      </c>
      <c r="H874" s="12">
        <f>Enduser_Deliverytime-HubVN_Pickup_Time</f>
        <v>0.1215277778</v>
      </c>
      <c r="I874" s="12">
        <f>Enduser_Plan_Deliverytime-Plan_HubVN_Pickup_Time</f>
        <v>0.04166666666</v>
      </c>
      <c r="J874" s="12">
        <f>HubVN_Pickup_Time-HubVN_Receiving_Time</f>
        <v>0.1020833333</v>
      </c>
      <c r="K874" s="12">
        <f>Plan_HubVN_Pickup_Time-Plan_HubVN_Receiving_Time</f>
        <v>0.08333333334</v>
      </c>
      <c r="L874" s="44">
        <f>IF(OnHold_Time="",0,Enduser_Deliverytime-OnHold_Time)</f>
        <v>0</v>
      </c>
    </row>
    <row r="875" ht="15.75" hidden="1" customHeight="1">
      <c r="A875" s="21" t="s">
        <v>2579</v>
      </c>
      <c r="B875" s="21" t="s">
        <v>2580</v>
      </c>
      <c r="C875" s="21" t="s">
        <v>5231</v>
      </c>
      <c r="D875" s="43">
        <v>44654.25277777778</v>
      </c>
      <c r="E875" s="18">
        <v>44655.28958333333</v>
      </c>
      <c r="F875" s="18">
        <v>44654.33611111111</v>
      </c>
      <c r="G875" s="18">
        <v>44655.4125</v>
      </c>
      <c r="H875" s="24">
        <f>Enduser_Deliverytime-HubVN_Pickup_Time</f>
        <v>0.2069444444</v>
      </c>
      <c r="I875" s="24">
        <f>Enduser_Plan_Deliverytime-Plan_HubVN_Pickup_Time</f>
        <v>0.04166666667</v>
      </c>
      <c r="J875" s="24">
        <f>HubVN_Pickup_Time-HubVN_Receiving_Time</f>
        <v>0.1229166667</v>
      </c>
      <c r="K875" s="24">
        <f>Plan_HubVN_Pickup_Time-Plan_HubVN_Receiving_Time</f>
        <v>0.08333333333</v>
      </c>
      <c r="L875" s="44">
        <f>IF(OnHold_Time="",0,Enduser_Deliverytime-OnHold_Time)</f>
        <v>0</v>
      </c>
    </row>
    <row r="876" ht="15.75" hidden="1" customHeight="1">
      <c r="A876" s="9" t="s">
        <v>2582</v>
      </c>
      <c r="B876" s="9" t="s">
        <v>2143</v>
      </c>
      <c r="C876" s="9" t="s">
        <v>5231</v>
      </c>
      <c r="D876" s="43">
        <v>44655.290972222225</v>
      </c>
      <c r="E876" s="7">
        <v>44655.53680555556</v>
      </c>
      <c r="F876" s="7">
        <v>44655.37430555555</v>
      </c>
      <c r="G876" s="7">
        <v>44655.64166666667</v>
      </c>
      <c r="H876" s="12">
        <f>Enduser_Deliverytime-HubVN_Pickup_Time</f>
        <v>0.1722222222</v>
      </c>
      <c r="I876" s="12">
        <f>Enduser_Plan_Deliverytime-Plan_HubVN_Pickup_Time</f>
        <v>0.08333333334</v>
      </c>
      <c r="J876" s="12">
        <f>HubVN_Pickup_Time-HubVN_Receiving_Time</f>
        <v>0.1048611111</v>
      </c>
      <c r="K876" s="12">
        <f>Plan_HubVN_Pickup_Time-Plan_HubVN_Receiving_Time</f>
        <v>0.08333333333</v>
      </c>
      <c r="L876" s="44">
        <f>IF(OnHold_Time="",0,Enduser_Deliverytime-OnHold_Time)</f>
        <v>0</v>
      </c>
    </row>
    <row r="877" ht="15.75" hidden="1" customHeight="1">
      <c r="A877" s="21" t="s">
        <v>2584</v>
      </c>
      <c r="B877" s="21" t="s">
        <v>865</v>
      </c>
      <c r="C877" s="21" t="s">
        <v>5231</v>
      </c>
      <c r="D877" s="43">
        <v>44652.509722222225</v>
      </c>
      <c r="E877" s="18">
        <v>44652.51666666667</v>
      </c>
      <c r="F877" s="18">
        <v>44652.59305555555</v>
      </c>
      <c r="G877" s="18">
        <v>44652.558333333334</v>
      </c>
      <c r="H877" s="24">
        <f>Enduser_Deliverytime-HubVN_Pickup_Time</f>
        <v>0.1652777778</v>
      </c>
      <c r="I877" s="24">
        <f>Enduser_Plan_Deliverytime-Plan_HubVN_Pickup_Time</f>
        <v>0.04166666667</v>
      </c>
      <c r="J877" s="24">
        <f>HubVN_Pickup_Time-HubVN_Receiving_Time</f>
        <v>0.04166666666</v>
      </c>
      <c r="K877" s="24">
        <f>Plan_HubVN_Pickup_Time-Plan_HubVN_Receiving_Time</f>
        <v>0.08333333333</v>
      </c>
      <c r="L877" s="44">
        <f>IF(OnHold_Time="",0,Enduser_Deliverytime-OnHold_Time)</f>
        <v>0</v>
      </c>
    </row>
    <row r="878" ht="15.75" hidden="1" customHeight="1">
      <c r="A878" s="9" t="s">
        <v>2586</v>
      </c>
      <c r="B878" s="9" t="s">
        <v>2587</v>
      </c>
      <c r="C878" s="9" t="s">
        <v>5232</v>
      </c>
      <c r="D878" s="43">
        <v>44653.50763888889</v>
      </c>
      <c r="E878" s="7">
        <v>44653.51458333333</v>
      </c>
      <c r="F878" s="7">
        <v>44653.59097222222</v>
      </c>
      <c r="G878" s="7">
        <v>44653.592361111114</v>
      </c>
      <c r="H878" s="12">
        <f>Enduser_Deliverytime-HubVN_Pickup_Time</f>
        <v>0.1222222222</v>
      </c>
      <c r="I878" s="12">
        <f>Enduser_Plan_Deliverytime-Plan_HubVN_Pickup_Time</f>
        <v>0.08333333334</v>
      </c>
      <c r="J878" s="12">
        <f>HubVN_Pickup_Time-HubVN_Receiving_Time</f>
        <v>0.07777777778</v>
      </c>
      <c r="K878" s="12">
        <f>Plan_HubVN_Pickup_Time-Plan_HubVN_Receiving_Time</f>
        <v>0.08333333333</v>
      </c>
      <c r="L878" s="44">
        <f>IF(OnHold_Time="",0,Enduser_Deliverytime-OnHold_Time)</f>
        <v>0</v>
      </c>
    </row>
    <row r="879" ht="15.75" customHeight="1">
      <c r="A879" s="21" t="s">
        <v>2589</v>
      </c>
      <c r="B879" s="21" t="s">
        <v>2590</v>
      </c>
      <c r="C879" s="21" t="s">
        <v>5230</v>
      </c>
      <c r="D879" s="43">
        <v>44655.285416666666</v>
      </c>
      <c r="E879" s="18">
        <v>44655.53958333333</v>
      </c>
      <c r="F879" s="18">
        <v>44655.36875</v>
      </c>
      <c r="G879" s="18">
        <v>44655.638194444444</v>
      </c>
      <c r="H879" s="24">
        <f>Enduser_Deliverytime-HubVN_Pickup_Time</f>
        <v>0.08194444444</v>
      </c>
      <c r="I879" s="24">
        <f>Enduser_Plan_Deliverytime-Plan_HubVN_Pickup_Time</f>
        <v>0.0625</v>
      </c>
      <c r="J879" s="24">
        <f>HubVN_Pickup_Time-HubVN_Receiving_Time</f>
        <v>0.09861111111</v>
      </c>
      <c r="K879" s="24">
        <f>Plan_HubVN_Pickup_Time-Plan_HubVN_Receiving_Time</f>
        <v>0.08333333334</v>
      </c>
      <c r="L879" s="44">
        <f>IF(OnHold_Time="",0,Enduser_Deliverytime-OnHold_Time)</f>
        <v>0</v>
      </c>
    </row>
    <row r="880" ht="15.75" hidden="1" customHeight="1">
      <c r="A880" s="9" t="s">
        <v>2592</v>
      </c>
      <c r="B880" s="9" t="s">
        <v>931</v>
      </c>
      <c r="C880" s="9" t="s">
        <v>5231</v>
      </c>
      <c r="D880" s="43">
        <v>44653.51527777778</v>
      </c>
      <c r="E880" s="7">
        <v>44654.290972222225</v>
      </c>
      <c r="F880" s="7">
        <v>44653.59861111111</v>
      </c>
      <c r="G880" s="7">
        <v>44654.39444444444</v>
      </c>
      <c r="H880" s="12">
        <f>Enduser_Deliverytime-HubVN_Pickup_Time</f>
        <v>0.1027777778</v>
      </c>
      <c r="I880" s="12">
        <f>Enduser_Plan_Deliverytime-Plan_HubVN_Pickup_Time</f>
        <v>0.04166666666</v>
      </c>
      <c r="J880" s="12">
        <f>HubVN_Pickup_Time-HubVN_Receiving_Time</f>
        <v>0.1034722222</v>
      </c>
      <c r="K880" s="12">
        <f>Plan_HubVN_Pickup_Time-Plan_HubVN_Receiving_Time</f>
        <v>0.08333333334</v>
      </c>
      <c r="L880" s="44">
        <f>IF(OnHold_Time="",0,Enduser_Deliverytime-OnHold_Time)</f>
        <v>0</v>
      </c>
    </row>
    <row r="881" ht="15.75" customHeight="1">
      <c r="A881" s="21" t="s">
        <v>2594</v>
      </c>
      <c r="B881" s="21" t="s">
        <v>2595</v>
      </c>
      <c r="C881" s="21" t="s">
        <v>5230</v>
      </c>
      <c r="D881" s="43">
        <v>44653.25486111111</v>
      </c>
      <c r="E881" s="18">
        <v>44654.270833333336</v>
      </c>
      <c r="F881" s="18">
        <v>44653.33819444444</v>
      </c>
      <c r="G881" s="18">
        <v>44654.39097222222</v>
      </c>
      <c r="H881" s="24">
        <f>Enduser_Deliverytime-HubVN_Pickup_Time</f>
        <v>0.20625</v>
      </c>
      <c r="I881" s="24">
        <f>Enduser_Plan_Deliverytime-Plan_HubVN_Pickup_Time</f>
        <v>0.0625</v>
      </c>
      <c r="J881" s="24">
        <f>HubVN_Pickup_Time-HubVN_Receiving_Time</f>
        <v>0.1201388889</v>
      </c>
      <c r="K881" s="24">
        <f>Plan_HubVN_Pickup_Time-Plan_HubVN_Receiving_Time</f>
        <v>0.08333333333</v>
      </c>
      <c r="L881" s="44">
        <f>IF(OnHold_Time="",0,Enduser_Deliverytime-OnHold_Time)</f>
        <v>0</v>
      </c>
    </row>
    <row r="882" ht="15.75" customHeight="1">
      <c r="A882" s="9" t="s">
        <v>2597</v>
      </c>
      <c r="B882" s="9" t="s">
        <v>2598</v>
      </c>
      <c r="C882" s="9" t="s">
        <v>5230</v>
      </c>
      <c r="D882" s="43">
        <v>44655.27361111111</v>
      </c>
      <c r="E882" s="7">
        <v>44655.50347222222</v>
      </c>
      <c r="F882" s="7">
        <v>44655.356944444444</v>
      </c>
      <c r="G882" s="7">
        <v>44655.606944444444</v>
      </c>
      <c r="H882" s="12">
        <f>Enduser_Deliverytime-HubVN_Pickup_Time</f>
        <v>0.14375</v>
      </c>
      <c r="I882" s="12">
        <f>Enduser_Plan_Deliverytime-Plan_HubVN_Pickup_Time</f>
        <v>0.0625</v>
      </c>
      <c r="J882" s="12">
        <f>HubVN_Pickup_Time-HubVN_Receiving_Time</f>
        <v>0.1034722222</v>
      </c>
      <c r="K882" s="12">
        <f>Plan_HubVN_Pickup_Time-Plan_HubVN_Receiving_Time</f>
        <v>0.08333333334</v>
      </c>
      <c r="L882" s="44">
        <f>IF(OnHold_Time="",0,Enduser_Deliverytime-OnHold_Time)</f>
        <v>0</v>
      </c>
    </row>
    <row r="883" ht="15.75" customHeight="1">
      <c r="A883" s="21" t="s">
        <v>2600</v>
      </c>
      <c r="B883" s="21" t="s">
        <v>2601</v>
      </c>
      <c r="C883" s="21" t="s">
        <v>5230</v>
      </c>
      <c r="D883" s="43">
        <v>44652.28472222222</v>
      </c>
      <c r="E883" s="18">
        <v>44653.28333333333</v>
      </c>
      <c r="F883" s="18">
        <v>44652.368055555555</v>
      </c>
      <c r="G883" s="18">
        <v>44653.37222222222</v>
      </c>
      <c r="H883" s="24">
        <f>Enduser_Deliverytime-HubVN_Pickup_Time</f>
        <v>0.1229166667</v>
      </c>
      <c r="I883" s="24">
        <f>Enduser_Plan_Deliverytime-Plan_HubVN_Pickup_Time</f>
        <v>0.0625</v>
      </c>
      <c r="J883" s="24">
        <f>HubVN_Pickup_Time-HubVN_Receiving_Time</f>
        <v>0.08888888889</v>
      </c>
      <c r="K883" s="24">
        <f>Plan_HubVN_Pickup_Time-Plan_HubVN_Receiving_Time</f>
        <v>0.08333333334</v>
      </c>
      <c r="L883" s="44">
        <f>IF(OnHold_Time="",0,Enduser_Deliverytime-OnHold_Time)</f>
        <v>0</v>
      </c>
    </row>
    <row r="884" ht="15.75" customHeight="1">
      <c r="A884" s="9" t="s">
        <v>2603</v>
      </c>
      <c r="B884" s="9" t="s">
        <v>2604</v>
      </c>
      <c r="C884" s="9" t="s">
        <v>5230</v>
      </c>
      <c r="D884" s="43">
        <v>44654.25347222222</v>
      </c>
      <c r="E884" s="7">
        <v>44655.28402777778</v>
      </c>
      <c r="F884" s="7">
        <v>44654.336805555555</v>
      </c>
      <c r="G884" s="7">
        <v>44655.38958333333</v>
      </c>
      <c r="H884" s="12">
        <f>Enduser_Deliverytime-HubVN_Pickup_Time</f>
        <v>0.03819444445</v>
      </c>
      <c r="I884" s="12">
        <f>Enduser_Plan_Deliverytime-Plan_HubVN_Pickup_Time</f>
        <v>0.0625</v>
      </c>
      <c r="J884" s="12">
        <f>HubVN_Pickup_Time-HubVN_Receiving_Time</f>
        <v>0.1055555556</v>
      </c>
      <c r="K884" s="12">
        <f>Plan_HubVN_Pickup_Time-Plan_HubVN_Receiving_Time</f>
        <v>0.08333333334</v>
      </c>
      <c r="L884" s="44">
        <f>IF(OnHold_Time="",0,Enduser_Deliverytime-OnHold_Time)</f>
        <v>0</v>
      </c>
    </row>
    <row r="885" ht="15.75" customHeight="1">
      <c r="A885" s="21" t="s">
        <v>2606</v>
      </c>
      <c r="B885" s="21" t="s">
        <v>2607</v>
      </c>
      <c r="C885" s="21" t="s">
        <v>5230</v>
      </c>
      <c r="D885" s="43">
        <v>44652.268055555556</v>
      </c>
      <c r="E885" s="18">
        <v>44653.270833333336</v>
      </c>
      <c r="F885" s="18">
        <v>44652.35138888889</v>
      </c>
      <c r="G885" s="18">
        <v>44653.354166666664</v>
      </c>
      <c r="H885" s="24">
        <f>Enduser_Deliverytime-HubVN_Pickup_Time</f>
        <v>0.1222222222</v>
      </c>
      <c r="I885" s="24">
        <f>Enduser_Plan_Deliverytime-Plan_HubVN_Pickup_Time</f>
        <v>0.0625</v>
      </c>
      <c r="J885" s="24">
        <f>HubVN_Pickup_Time-HubVN_Receiving_Time</f>
        <v>0.08333333333</v>
      </c>
      <c r="K885" s="24">
        <f>Plan_HubVN_Pickup_Time-Plan_HubVN_Receiving_Time</f>
        <v>0.08333333334</v>
      </c>
      <c r="L885" s="44">
        <f>IF(OnHold_Time="",0,Enduser_Deliverytime-OnHold_Time)</f>
        <v>0</v>
      </c>
    </row>
    <row r="886" ht="15.75" hidden="1" customHeight="1">
      <c r="A886" s="9" t="s">
        <v>2609</v>
      </c>
      <c r="B886" s="9" t="s">
        <v>1641</v>
      </c>
      <c r="C886" s="9" t="s">
        <v>5232</v>
      </c>
      <c r="D886" s="43">
        <v>44653.271527777775</v>
      </c>
      <c r="E886" s="7">
        <v>44654.268055555556</v>
      </c>
      <c r="F886" s="7">
        <v>44653.35486111111</v>
      </c>
      <c r="G886" s="7">
        <v>44654.385416666664</v>
      </c>
      <c r="H886" s="12">
        <f>Enduser_Deliverytime-HubVN_Pickup_Time</f>
        <v>0.2076388889</v>
      </c>
      <c r="I886" s="12">
        <f>Enduser_Plan_Deliverytime-Plan_HubVN_Pickup_Time</f>
        <v>0.08333333334</v>
      </c>
      <c r="J886" s="12">
        <f>HubVN_Pickup_Time-HubVN_Receiving_Time</f>
        <v>0.1173611111</v>
      </c>
      <c r="K886" s="12">
        <f>Plan_HubVN_Pickup_Time-Plan_HubVN_Receiving_Time</f>
        <v>0.08333333334</v>
      </c>
      <c r="L886" s="44">
        <f>IF(OnHold_Time="",0,Enduser_Deliverytime-OnHold_Time)</f>
        <v>0</v>
      </c>
    </row>
    <row r="887" ht="15.75" hidden="1" customHeight="1">
      <c r="A887" s="21" t="s">
        <v>2611</v>
      </c>
      <c r="B887" s="21" t="s">
        <v>2612</v>
      </c>
      <c r="C887" s="21" t="s">
        <v>5231</v>
      </c>
      <c r="D887" s="43">
        <v>44654.51111111111</v>
      </c>
      <c r="E887" s="18">
        <v>44655.53958333333</v>
      </c>
      <c r="F887" s="18">
        <v>44654.59444444445</v>
      </c>
      <c r="G887" s="18">
        <v>44655.64791666667</v>
      </c>
      <c r="H887" s="24">
        <f>Enduser_Deliverytime-HubVN_Pickup_Time</f>
        <v>0.1729166667</v>
      </c>
      <c r="I887" s="24">
        <f>Enduser_Plan_Deliverytime-Plan_HubVN_Pickup_Time</f>
        <v>0.04166666666</v>
      </c>
      <c r="J887" s="24">
        <f>HubVN_Pickup_Time-HubVN_Receiving_Time</f>
        <v>0.1083333333</v>
      </c>
      <c r="K887" s="24">
        <f>Plan_HubVN_Pickup_Time-Plan_HubVN_Receiving_Time</f>
        <v>0.08333333334</v>
      </c>
      <c r="L887" s="44">
        <f>IF(OnHold_Time="",0,Enduser_Deliverytime-OnHold_Time)</f>
        <v>0</v>
      </c>
    </row>
    <row r="888" ht="15.75" customHeight="1">
      <c r="A888" s="9" t="s">
        <v>2614</v>
      </c>
      <c r="B888" s="9" t="s">
        <v>2615</v>
      </c>
      <c r="C888" s="9" t="s">
        <v>5230</v>
      </c>
      <c r="D888" s="43">
        <v>44652.28055555555</v>
      </c>
      <c r="E888" s="7">
        <v>44652.51111111111</v>
      </c>
      <c r="F888" s="7">
        <v>44652.36388888889</v>
      </c>
      <c r="G888" s="7">
        <v>44652.558333333334</v>
      </c>
      <c r="H888" s="12">
        <f>Enduser_Deliverytime-HubVN_Pickup_Time</f>
        <v>0.08819444444</v>
      </c>
      <c r="I888" s="12">
        <f>Enduser_Plan_Deliverytime-Plan_HubVN_Pickup_Time</f>
        <v>0.0625</v>
      </c>
      <c r="J888" s="12">
        <f>HubVN_Pickup_Time-HubVN_Receiving_Time</f>
        <v>0.04722222222</v>
      </c>
      <c r="K888" s="12">
        <f>Plan_HubVN_Pickup_Time-Plan_HubVN_Receiving_Time</f>
        <v>0.08333333334</v>
      </c>
      <c r="L888" s="44">
        <f>IF(OnHold_Time="",0,Enduser_Deliverytime-OnHold_Time)</f>
        <v>0</v>
      </c>
    </row>
    <row r="889" ht="15.75" customHeight="1">
      <c r="A889" s="21" t="s">
        <v>2617</v>
      </c>
      <c r="B889" s="21" t="s">
        <v>2618</v>
      </c>
      <c r="C889" s="21" t="s">
        <v>5230</v>
      </c>
      <c r="D889" s="43">
        <v>44652.513194444444</v>
      </c>
      <c r="E889" s="18">
        <v>44652.53333333333</v>
      </c>
      <c r="F889" s="18">
        <v>44652.59652777778</v>
      </c>
      <c r="G889" s="18">
        <v>44652.643055555556</v>
      </c>
      <c r="H889" s="24">
        <f>Enduser_Deliverytime-HubVN_Pickup_Time</f>
        <v>0.08055555556</v>
      </c>
      <c r="I889" s="24">
        <f>Enduser_Plan_Deliverytime-Plan_HubVN_Pickup_Time</f>
        <v>0.0625</v>
      </c>
      <c r="J889" s="24">
        <f>HubVN_Pickup_Time-HubVN_Receiving_Time</f>
        <v>0.1097222222</v>
      </c>
      <c r="K889" s="24">
        <f>Plan_HubVN_Pickup_Time-Plan_HubVN_Receiving_Time</f>
        <v>0.08333333334</v>
      </c>
      <c r="L889" s="44">
        <f>IF(OnHold_Time="",0,Enduser_Deliverytime-OnHold_Time)</f>
        <v>0</v>
      </c>
    </row>
    <row r="890" ht="15.75" customHeight="1">
      <c r="A890" s="9" t="s">
        <v>2620</v>
      </c>
      <c r="B890" s="9" t="s">
        <v>2621</v>
      </c>
      <c r="C890" s="9" t="s">
        <v>5230</v>
      </c>
      <c r="D890" s="43">
        <v>44651.51458333333</v>
      </c>
      <c r="E890" s="7">
        <v>44652.256944444445</v>
      </c>
      <c r="F890" s="7">
        <v>44651.597916666666</v>
      </c>
      <c r="G890" s="7">
        <v>44652.34444444445</v>
      </c>
      <c r="H890" s="12">
        <f>Enduser_Deliverytime-HubVN_Pickup_Time</f>
        <v>0.11875</v>
      </c>
      <c r="I890" s="12">
        <f>Enduser_Plan_Deliverytime-Plan_HubVN_Pickup_Time</f>
        <v>0.0625</v>
      </c>
      <c r="J890" s="12">
        <f>HubVN_Pickup_Time-HubVN_Receiving_Time</f>
        <v>0.0875</v>
      </c>
      <c r="K890" s="12">
        <f>Plan_HubVN_Pickup_Time-Plan_HubVN_Receiving_Time</f>
        <v>0.08333333334</v>
      </c>
      <c r="L890" s="44">
        <f>IF(OnHold_Time="",0,Enduser_Deliverytime-OnHold_Time)</f>
        <v>0</v>
      </c>
    </row>
    <row r="891" ht="15.75" customHeight="1">
      <c r="A891" s="21" t="s">
        <v>2623</v>
      </c>
      <c r="B891" s="21" t="s">
        <v>2624</v>
      </c>
      <c r="C891" s="21" t="s">
        <v>5230</v>
      </c>
      <c r="D891" s="43">
        <v>44653.521527777775</v>
      </c>
      <c r="E891" s="18">
        <v>44653.532638888886</v>
      </c>
      <c r="F891" s="18">
        <v>44653.60486111111</v>
      </c>
      <c r="G891" s="18">
        <v>44653.631944444445</v>
      </c>
      <c r="H891" s="24">
        <f>Enduser_Deliverytime-HubVN_Pickup_Time</f>
        <v>0.1680555556</v>
      </c>
      <c r="I891" s="24">
        <f>Enduser_Plan_Deliverytime-Plan_HubVN_Pickup_Time</f>
        <v>0.1666666667</v>
      </c>
      <c r="J891" s="24">
        <f>HubVN_Pickup_Time-HubVN_Receiving_Time</f>
        <v>0.09930555556</v>
      </c>
      <c r="K891" s="24">
        <f>Plan_HubVN_Pickup_Time-Plan_HubVN_Receiving_Time</f>
        <v>0.08333333334</v>
      </c>
      <c r="L891" s="44">
        <f>IF(OnHold_Time="",0,Enduser_Deliverytime-OnHold_Time)</f>
        <v>0</v>
      </c>
    </row>
    <row r="892" ht="15.75" hidden="1" customHeight="1">
      <c r="A892" s="9" t="s">
        <v>2626</v>
      </c>
      <c r="B892" s="9" t="s">
        <v>2627</v>
      </c>
      <c r="C892" s="9" t="s">
        <v>5232</v>
      </c>
      <c r="D892" s="43">
        <v>44653.51944444444</v>
      </c>
      <c r="E892" s="7">
        <v>44654.51875</v>
      </c>
      <c r="F892" s="7">
        <v>44653.60277777778</v>
      </c>
      <c r="G892" s="7">
        <v>44654.64791666667</v>
      </c>
      <c r="H892" s="12">
        <f>Enduser_Deliverytime-HubVN_Pickup_Time</f>
        <v>0.07847222222</v>
      </c>
      <c r="I892" s="12">
        <f>Enduser_Plan_Deliverytime-Plan_HubVN_Pickup_Time</f>
        <v>0.08333333334</v>
      </c>
      <c r="J892" s="12">
        <f>HubVN_Pickup_Time-HubVN_Receiving_Time</f>
        <v>0.1291666667</v>
      </c>
      <c r="K892" s="12">
        <f>Plan_HubVN_Pickup_Time-Plan_HubVN_Receiving_Time</f>
        <v>0.08333333334</v>
      </c>
      <c r="L892" s="44">
        <f>IF(OnHold_Time="",0,Enduser_Deliverytime-OnHold_Time)</f>
        <v>0</v>
      </c>
    </row>
    <row r="893" ht="15.75" customHeight="1">
      <c r="A893" s="21" t="s">
        <v>2629</v>
      </c>
      <c r="B893" s="21" t="s">
        <v>2630</v>
      </c>
      <c r="C893" s="21" t="s">
        <v>5230</v>
      </c>
      <c r="D893" s="43">
        <v>44653.28680555556</v>
      </c>
      <c r="E893" s="18">
        <v>44654.274305555555</v>
      </c>
      <c r="F893" s="18">
        <v>44653.37013888889</v>
      </c>
      <c r="G893" s="18">
        <v>44654.37152777778</v>
      </c>
      <c r="H893" s="24">
        <f>Enduser_Deliverytime-HubVN_Pickup_Time</f>
        <v>0.1236111111</v>
      </c>
      <c r="I893" s="24">
        <f>Enduser_Plan_Deliverytime-Plan_HubVN_Pickup_Time</f>
        <v>0.0625</v>
      </c>
      <c r="J893" s="24">
        <f>HubVN_Pickup_Time-HubVN_Receiving_Time</f>
        <v>0.09722222223</v>
      </c>
      <c r="K893" s="24">
        <f>Plan_HubVN_Pickup_Time-Plan_HubVN_Receiving_Time</f>
        <v>0.08333333333</v>
      </c>
      <c r="L893" s="44">
        <f>IF(OnHold_Time="",0,Enduser_Deliverytime-OnHold_Time)</f>
        <v>0</v>
      </c>
    </row>
    <row r="894" ht="15.75" customHeight="1">
      <c r="A894" s="9" t="s">
        <v>2631</v>
      </c>
      <c r="B894" s="9" t="s">
        <v>1330</v>
      </c>
      <c r="C894" s="9" t="s">
        <v>5230</v>
      </c>
      <c r="D894" s="43">
        <v>44651.28611111111</v>
      </c>
      <c r="E894" s="7">
        <v>44656.27291666667</v>
      </c>
      <c r="F894" s="7">
        <v>44651.36944444444</v>
      </c>
      <c r="G894" s="7">
        <v>44656.36111111111</v>
      </c>
      <c r="H894" s="12">
        <f>Enduser_Deliverytime-HubVN_Pickup_Time</f>
        <v>0.11875</v>
      </c>
      <c r="I894" s="12">
        <f>Enduser_Plan_Deliverytime-Plan_HubVN_Pickup_Time</f>
        <v>0.0625</v>
      </c>
      <c r="J894" s="12">
        <f>HubVN_Pickup_Time-HubVN_Receiving_Time</f>
        <v>0.08819444444</v>
      </c>
      <c r="K894" s="12">
        <f>Plan_HubVN_Pickup_Time-Plan_HubVN_Receiving_Time</f>
        <v>0.08333333333</v>
      </c>
      <c r="L894" s="44">
        <f>IF(OnHold_Time="",0,Enduser_Deliverytime-OnHold_Time)</f>
        <v>0</v>
      </c>
    </row>
    <row r="895" ht="15.75" hidden="1" customHeight="1">
      <c r="A895" s="21" t="s">
        <v>2633</v>
      </c>
      <c r="B895" s="21" t="s">
        <v>2634</v>
      </c>
      <c r="C895" s="21" t="s">
        <v>5231</v>
      </c>
      <c r="D895" s="43">
        <v>44655.51944444444</v>
      </c>
      <c r="E895" s="18">
        <v>44655.50763888889</v>
      </c>
      <c r="F895" s="18">
        <v>44655.60277777778</v>
      </c>
      <c r="G895" s="18">
        <v>44655.6125</v>
      </c>
      <c r="H895" s="24">
        <f>Enduser_Deliverytime-HubVN_Pickup_Time</f>
        <v>0.1486111111</v>
      </c>
      <c r="I895" s="24">
        <f>Enduser_Plan_Deliverytime-Plan_HubVN_Pickup_Time</f>
        <v>0.04166666666</v>
      </c>
      <c r="J895" s="24">
        <f>HubVN_Pickup_Time-HubVN_Receiving_Time</f>
        <v>0.1048611111</v>
      </c>
      <c r="K895" s="24">
        <f>Plan_HubVN_Pickup_Time-Plan_HubVN_Receiving_Time</f>
        <v>0.08333333334</v>
      </c>
      <c r="L895" s="44">
        <f>IF(OnHold_Time="",0,Enduser_Deliverytime-OnHold_Time)</f>
        <v>0</v>
      </c>
    </row>
    <row r="896" ht="15.75" hidden="1" customHeight="1">
      <c r="A896" s="9" t="s">
        <v>2636</v>
      </c>
      <c r="B896" s="9" t="s">
        <v>2637</v>
      </c>
      <c r="C896" s="9" t="s">
        <v>5232</v>
      </c>
      <c r="D896" s="43">
        <v>44653.506944444445</v>
      </c>
      <c r="E896" s="7">
        <v>44653.521527777775</v>
      </c>
      <c r="F896" s="7">
        <v>44653.59027777778</v>
      </c>
      <c r="G896" s="7">
        <v>44653.618055555555</v>
      </c>
      <c r="H896" s="12">
        <f>Enduser_Deliverytime-HubVN_Pickup_Time</f>
        <v>0.1479166667</v>
      </c>
      <c r="I896" s="12">
        <f>Enduser_Plan_Deliverytime-Plan_HubVN_Pickup_Time</f>
        <v>0.08333333333</v>
      </c>
      <c r="J896" s="12">
        <f>HubVN_Pickup_Time-HubVN_Receiving_Time</f>
        <v>0.09652777778</v>
      </c>
      <c r="K896" s="12">
        <f>Plan_HubVN_Pickup_Time-Plan_HubVN_Receiving_Time</f>
        <v>0.08333333334</v>
      </c>
      <c r="L896" s="44">
        <f>IF(OnHold_Time="",0,Enduser_Deliverytime-OnHold_Time)</f>
        <v>0</v>
      </c>
    </row>
    <row r="897" ht="15.75" hidden="1" customHeight="1">
      <c r="A897" s="21" t="s">
        <v>2639</v>
      </c>
      <c r="B897" s="21" t="s">
        <v>2640</v>
      </c>
      <c r="C897" s="21" t="s">
        <v>5232</v>
      </c>
      <c r="D897" s="43">
        <v>44652.5</v>
      </c>
      <c r="E897" s="18">
        <v>44652.51388888889</v>
      </c>
      <c r="F897" s="18">
        <v>44652.583333333336</v>
      </c>
      <c r="G897" s="18">
        <v>44652.55763888889</v>
      </c>
      <c r="H897" s="24">
        <f>Enduser_Deliverytime-HubVN_Pickup_Time</f>
        <v>0.09305555555</v>
      </c>
      <c r="I897" s="24">
        <f>Enduser_Plan_Deliverytime-Plan_HubVN_Pickup_Time</f>
        <v>0.08333333333</v>
      </c>
      <c r="J897" s="24">
        <f>HubVN_Pickup_Time-HubVN_Receiving_Time</f>
        <v>0.04375</v>
      </c>
      <c r="K897" s="24">
        <f>Plan_HubVN_Pickup_Time-Plan_HubVN_Receiving_Time</f>
        <v>0.08333333334</v>
      </c>
      <c r="L897" s="44">
        <f>IF(OnHold_Time="",0,Enduser_Deliverytime-OnHold_Time)</f>
        <v>0</v>
      </c>
    </row>
    <row r="898" ht="15.75" hidden="1" customHeight="1">
      <c r="A898" s="9" t="s">
        <v>2642</v>
      </c>
      <c r="B898" s="9" t="s">
        <v>677</v>
      </c>
      <c r="C898" s="9" t="s">
        <v>5231</v>
      </c>
      <c r="D898" s="43">
        <v>44653.27013888889</v>
      </c>
      <c r="E898" s="7">
        <v>44653.53055555555</v>
      </c>
      <c r="F898" s="7">
        <v>44653.353472222225</v>
      </c>
      <c r="G898" s="7">
        <v>44653.6375</v>
      </c>
      <c r="H898" s="12">
        <f>Enduser_Deliverytime-HubVN_Pickup_Time</f>
        <v>0.07847222222</v>
      </c>
      <c r="I898" s="12">
        <f>Enduser_Plan_Deliverytime-Plan_HubVN_Pickup_Time</f>
        <v>0.04166666666</v>
      </c>
      <c r="J898" s="12">
        <f>HubVN_Pickup_Time-HubVN_Receiving_Time</f>
        <v>0.1069444444</v>
      </c>
      <c r="K898" s="12">
        <f>Plan_HubVN_Pickup_Time-Plan_HubVN_Receiving_Time</f>
        <v>0.08333333334</v>
      </c>
      <c r="L898" s="44">
        <f>IF(OnHold_Time="",0,Enduser_Deliverytime-OnHold_Time)</f>
        <v>0</v>
      </c>
    </row>
    <row r="899" ht="15.75" customHeight="1">
      <c r="A899" s="21" t="s">
        <v>2644</v>
      </c>
      <c r="B899" s="21" t="s">
        <v>2645</v>
      </c>
      <c r="C899" s="21" t="s">
        <v>5230</v>
      </c>
      <c r="D899" s="43">
        <v>44655.26597222222</v>
      </c>
      <c r="E899" s="18">
        <v>44655.52291666667</v>
      </c>
      <c r="F899" s="18">
        <v>44655.34930555556</v>
      </c>
      <c r="G899" s="18">
        <v>44655.65069444444</v>
      </c>
      <c r="H899" s="24">
        <f>Enduser_Deliverytime-HubVN_Pickup_Time</f>
        <v>0.08055555556</v>
      </c>
      <c r="I899" s="24">
        <f>Enduser_Plan_Deliverytime-Plan_HubVN_Pickup_Time</f>
        <v>0.0625</v>
      </c>
      <c r="J899" s="24">
        <f>HubVN_Pickup_Time-HubVN_Receiving_Time</f>
        <v>0.1277777778</v>
      </c>
      <c r="K899" s="24">
        <f>Plan_HubVN_Pickup_Time-Plan_HubVN_Receiving_Time</f>
        <v>0.08333333334</v>
      </c>
      <c r="L899" s="44">
        <f>IF(OnHold_Time="",0,Enduser_Deliverytime-OnHold_Time)</f>
        <v>0</v>
      </c>
    </row>
    <row r="900" ht="15.75" customHeight="1">
      <c r="A900" s="9" t="s">
        <v>2647</v>
      </c>
      <c r="B900" s="9" t="s">
        <v>1291</v>
      </c>
      <c r="C900" s="9" t="s">
        <v>5230</v>
      </c>
      <c r="D900" s="43">
        <v>44651.26944444444</v>
      </c>
      <c r="E900" s="7">
        <v>44652.26597222222</v>
      </c>
      <c r="F900" s="7">
        <v>44651.35277777778</v>
      </c>
      <c r="G900" s="7">
        <v>44652.3875</v>
      </c>
      <c r="H900" s="12">
        <f>Enduser_Deliverytime-HubVN_Pickup_Time</f>
        <v>0.2069444444</v>
      </c>
      <c r="I900" s="12">
        <f>Enduser_Plan_Deliverytime-Plan_HubVN_Pickup_Time</f>
        <v>0.0625</v>
      </c>
      <c r="J900" s="12">
        <f>HubVN_Pickup_Time-HubVN_Receiving_Time</f>
        <v>0.1215277778</v>
      </c>
      <c r="K900" s="12">
        <f>Plan_HubVN_Pickup_Time-Plan_HubVN_Receiving_Time</f>
        <v>0.08333333334</v>
      </c>
      <c r="L900" s="44">
        <f>IF(OnHold_Time="",0,Enduser_Deliverytime-OnHold_Time)</f>
        <v>0</v>
      </c>
    </row>
    <row r="901" ht="15.75" hidden="1" customHeight="1">
      <c r="A901" s="21" t="s">
        <v>2649</v>
      </c>
      <c r="B901" s="21" t="s">
        <v>711</v>
      </c>
      <c r="C901" s="21" t="s">
        <v>5231</v>
      </c>
      <c r="D901" s="43">
        <v>44654.535416666666</v>
      </c>
      <c r="E901" s="18">
        <v>44655.50069444445</v>
      </c>
      <c r="F901" s="18">
        <v>44654.61875</v>
      </c>
      <c r="G901" s="18">
        <v>44655.626388888886</v>
      </c>
      <c r="H901" s="24">
        <f>Enduser_Deliverytime-HubVN_Pickup_Time</f>
        <v>0.07708333334</v>
      </c>
      <c r="I901" s="24">
        <f>Enduser_Plan_Deliverytime-Plan_HubVN_Pickup_Time</f>
        <v>0.04166666666</v>
      </c>
      <c r="J901" s="24">
        <f>HubVN_Pickup_Time-HubVN_Receiving_Time</f>
        <v>0.1256944444</v>
      </c>
      <c r="K901" s="24">
        <f>Plan_HubVN_Pickup_Time-Plan_HubVN_Receiving_Time</f>
        <v>0.08333333334</v>
      </c>
      <c r="L901" s="44">
        <f>IF(OnHold_Time="",0,Enduser_Deliverytime-OnHold_Time)</f>
        <v>0</v>
      </c>
    </row>
    <row r="902" ht="15.75" customHeight="1">
      <c r="A902" s="9" t="s">
        <v>2651</v>
      </c>
      <c r="B902" s="9" t="s">
        <v>1467</v>
      </c>
      <c r="C902" s="9" t="s">
        <v>5230</v>
      </c>
      <c r="D902" s="43">
        <v>44653.51875</v>
      </c>
      <c r="E902" s="7">
        <v>44654.51388888889</v>
      </c>
      <c r="F902" s="7">
        <v>44653.60208333333</v>
      </c>
      <c r="G902" s="7">
        <v>44654.62013888889</v>
      </c>
      <c r="H902" s="12">
        <f>Enduser_Deliverytime-HubVN_Pickup_Time</f>
        <v>0.2486111111</v>
      </c>
      <c r="I902" s="12">
        <f>Enduser_Plan_Deliverytime-Plan_HubVN_Pickup_Time</f>
        <v>0.0625</v>
      </c>
      <c r="J902" s="12">
        <f>HubVN_Pickup_Time-HubVN_Receiving_Time</f>
        <v>0.10625</v>
      </c>
      <c r="K902" s="12">
        <f>Plan_HubVN_Pickup_Time-Plan_HubVN_Receiving_Time</f>
        <v>0.08333333333</v>
      </c>
      <c r="L902" s="44">
        <f>IF(OnHold_Time="",0,Enduser_Deliverytime-OnHold_Time)</f>
        <v>0</v>
      </c>
    </row>
    <row r="903" ht="15.75" customHeight="1">
      <c r="A903" s="21" t="s">
        <v>2653</v>
      </c>
      <c r="B903" s="21" t="s">
        <v>2654</v>
      </c>
      <c r="C903" s="21" t="s">
        <v>5230</v>
      </c>
      <c r="D903" s="43">
        <v>44652.25555555556</v>
      </c>
      <c r="E903" s="18">
        <v>44652.52777777778</v>
      </c>
      <c r="F903" s="18">
        <v>44652.33888888889</v>
      </c>
      <c r="G903" s="18">
        <v>44652.55763888889</v>
      </c>
      <c r="H903" s="24">
        <f>Enduser_Deliverytime-HubVN_Pickup_Time</f>
        <v>0.1638888889</v>
      </c>
      <c r="I903" s="24">
        <f>Enduser_Plan_Deliverytime-Plan_HubVN_Pickup_Time</f>
        <v>0.0625</v>
      </c>
      <c r="J903" s="24">
        <f>HubVN_Pickup_Time-HubVN_Receiving_Time</f>
        <v>0.02986111111</v>
      </c>
      <c r="K903" s="24">
        <f>Plan_HubVN_Pickup_Time-Plan_HubVN_Receiving_Time</f>
        <v>0.08333333333</v>
      </c>
      <c r="L903" s="44">
        <f>IF(OnHold_Time="",0,Enduser_Deliverytime-OnHold_Time)</f>
        <v>0</v>
      </c>
    </row>
    <row r="904" ht="15.75" hidden="1" customHeight="1">
      <c r="A904" s="9" t="s">
        <v>2656</v>
      </c>
      <c r="B904" s="9" t="s">
        <v>2143</v>
      </c>
      <c r="C904" s="9" t="s">
        <v>5231</v>
      </c>
      <c r="D904" s="43">
        <v>44653.25069444445</v>
      </c>
      <c r="E904" s="7">
        <v>44653.53611111111</v>
      </c>
      <c r="F904" s="7">
        <v>44653.334027777775</v>
      </c>
      <c r="G904" s="7">
        <v>44653.635416666664</v>
      </c>
      <c r="H904" s="12">
        <f>Enduser_Deliverytime-HubVN_Pickup_Time</f>
        <v>0.1680555556</v>
      </c>
      <c r="I904" s="12">
        <f>Enduser_Plan_Deliverytime-Plan_HubVN_Pickup_Time</f>
        <v>0.04166666667</v>
      </c>
      <c r="J904" s="12">
        <f>HubVN_Pickup_Time-HubVN_Receiving_Time</f>
        <v>0.09930555555</v>
      </c>
      <c r="K904" s="12">
        <f>Plan_HubVN_Pickup_Time-Plan_HubVN_Receiving_Time</f>
        <v>0.08333333333</v>
      </c>
      <c r="L904" s="44">
        <f>IF(OnHold_Time="",0,Enduser_Deliverytime-OnHold_Time)</f>
        <v>0</v>
      </c>
    </row>
    <row r="905" ht="15.75" customHeight="1">
      <c r="A905" s="21" t="s">
        <v>2658</v>
      </c>
      <c r="B905" s="21" t="s">
        <v>2659</v>
      </c>
      <c r="C905" s="21" t="s">
        <v>5230</v>
      </c>
      <c r="D905" s="43">
        <v>44655.51458333333</v>
      </c>
      <c r="E905" s="18">
        <v>44655.504166666666</v>
      </c>
      <c r="F905" s="18">
        <v>44655.597916666666</v>
      </c>
      <c r="G905" s="18">
        <v>44655.626388888886</v>
      </c>
      <c r="H905" s="24">
        <f>Enduser_Deliverytime-HubVN_Pickup_Time</f>
        <v>0.08055555556</v>
      </c>
      <c r="I905" s="24">
        <f>Enduser_Plan_Deliverytime-Plan_HubVN_Pickup_Time</f>
        <v>0.0625</v>
      </c>
      <c r="J905" s="24">
        <f>HubVN_Pickup_Time-HubVN_Receiving_Time</f>
        <v>0.1222222222</v>
      </c>
      <c r="K905" s="24">
        <f>Plan_HubVN_Pickup_Time-Plan_HubVN_Receiving_Time</f>
        <v>0.08333333334</v>
      </c>
      <c r="L905" s="44">
        <f>IF(OnHold_Time="",0,Enduser_Deliverytime-OnHold_Time)</f>
        <v>0</v>
      </c>
    </row>
    <row r="906" ht="15.75" hidden="1" customHeight="1">
      <c r="A906" s="9" t="s">
        <v>2661</v>
      </c>
      <c r="B906" s="9" t="s">
        <v>2662</v>
      </c>
      <c r="C906" s="9" t="s">
        <v>5231</v>
      </c>
      <c r="D906" s="43">
        <v>44653.50486111111</v>
      </c>
      <c r="E906" s="7">
        <v>44654.2875</v>
      </c>
      <c r="F906" s="7">
        <v>44653.58819444444</v>
      </c>
      <c r="G906" s="7">
        <v>44654.41875</v>
      </c>
      <c r="H906" s="12">
        <f>Enduser_Deliverytime-HubVN_Pickup_Time</f>
        <v>0.2041666667</v>
      </c>
      <c r="I906" s="12">
        <f>Enduser_Plan_Deliverytime-Plan_HubVN_Pickup_Time</f>
        <v>0.04166666667</v>
      </c>
      <c r="J906" s="12">
        <f>HubVN_Pickup_Time-HubVN_Receiving_Time</f>
        <v>0.13125</v>
      </c>
      <c r="K906" s="12">
        <f>Plan_HubVN_Pickup_Time-Plan_HubVN_Receiving_Time</f>
        <v>0.08333333333</v>
      </c>
      <c r="L906" s="44">
        <f>IF(OnHold_Time="",0,Enduser_Deliverytime-OnHold_Time)</f>
        <v>0</v>
      </c>
    </row>
    <row r="907" ht="15.75" customHeight="1">
      <c r="A907" s="21" t="s">
        <v>2664</v>
      </c>
      <c r="B907" s="21" t="s">
        <v>2665</v>
      </c>
      <c r="C907" s="21" t="s">
        <v>5230</v>
      </c>
      <c r="D907" s="43">
        <v>44652.27638888889</v>
      </c>
      <c r="E907" s="18">
        <v>44652.52361111111</v>
      </c>
      <c r="F907" s="18">
        <v>44652.35972222222</v>
      </c>
      <c r="G907" s="18">
        <v>44652.63125</v>
      </c>
      <c r="H907" s="24">
        <f>Enduser_Deliverytime-HubVN_Pickup_Time</f>
        <v>0.08055555556</v>
      </c>
      <c r="I907" s="24">
        <f>Enduser_Plan_Deliverytime-Plan_HubVN_Pickup_Time</f>
        <v>0.0625</v>
      </c>
      <c r="J907" s="24">
        <f>HubVN_Pickup_Time-HubVN_Receiving_Time</f>
        <v>0.1076388889</v>
      </c>
      <c r="K907" s="24">
        <f>Plan_HubVN_Pickup_Time-Plan_HubVN_Receiving_Time</f>
        <v>0.08333333334</v>
      </c>
      <c r="L907" s="44">
        <f>IF(OnHold_Time="",0,Enduser_Deliverytime-OnHold_Time)</f>
        <v>0</v>
      </c>
    </row>
    <row r="908" ht="15.75" hidden="1" customHeight="1">
      <c r="A908" s="9" t="s">
        <v>2667</v>
      </c>
      <c r="B908" s="9" t="s">
        <v>328</v>
      </c>
      <c r="C908" s="9" t="s">
        <v>5231</v>
      </c>
      <c r="D908" s="43">
        <v>44652.26944444444</v>
      </c>
      <c r="E908" s="7">
        <v>44659.27569444444</v>
      </c>
      <c r="F908" s="7">
        <v>44652.35277777778</v>
      </c>
      <c r="G908" s="7">
        <v>44659.33888888889</v>
      </c>
      <c r="H908" s="12">
        <f>Enduser_Deliverytime-HubVN_Pickup_Time</f>
        <v>0.08055555556</v>
      </c>
      <c r="I908" s="12">
        <f>Enduser_Plan_Deliverytime-Plan_HubVN_Pickup_Time</f>
        <v>0.08333333334</v>
      </c>
      <c r="J908" s="12">
        <f>HubVN_Pickup_Time-HubVN_Receiving_Time</f>
        <v>0.06319444445</v>
      </c>
      <c r="K908" s="12">
        <f>Plan_HubVN_Pickup_Time-Plan_HubVN_Receiving_Time</f>
        <v>0.08333333334</v>
      </c>
      <c r="L908" s="44">
        <f>IF(OnHold_Time="",0,Enduser_Deliverytime-OnHold_Time)</f>
        <v>0</v>
      </c>
    </row>
    <row r="909" ht="15.75" customHeight="1">
      <c r="A909" s="21" t="s">
        <v>2669</v>
      </c>
      <c r="B909" s="21" t="s">
        <v>2670</v>
      </c>
      <c r="C909" s="21" t="s">
        <v>5230</v>
      </c>
      <c r="D909" s="43">
        <v>44651.290972222225</v>
      </c>
      <c r="E909" s="18">
        <v>44652.25069444445</v>
      </c>
      <c r="F909" s="18">
        <v>44651.37430555555</v>
      </c>
      <c r="G909" s="18">
        <v>44652.34583333333</v>
      </c>
      <c r="H909" s="24">
        <f>Enduser_Deliverytime-HubVN_Pickup_Time</f>
        <v>0.11875</v>
      </c>
      <c r="I909" s="24">
        <f>Enduser_Plan_Deliverytime-Plan_HubVN_Pickup_Time</f>
        <v>0.1666666667</v>
      </c>
      <c r="J909" s="24">
        <f>HubVN_Pickup_Time-HubVN_Receiving_Time</f>
        <v>0.09513888889</v>
      </c>
      <c r="K909" s="24">
        <f>Plan_HubVN_Pickup_Time-Plan_HubVN_Receiving_Time</f>
        <v>0.08333333333</v>
      </c>
      <c r="L909" s="44">
        <f>IF(OnHold_Time="",0,Enduser_Deliverytime-OnHold_Time)</f>
        <v>0</v>
      </c>
    </row>
    <row r="910" ht="15.75" hidden="1" customHeight="1">
      <c r="A910" s="9" t="s">
        <v>2672</v>
      </c>
      <c r="B910" s="9" t="s">
        <v>2673</v>
      </c>
      <c r="C910" s="9" t="s">
        <v>5231</v>
      </c>
      <c r="D910" s="43">
        <v>44652.25347222222</v>
      </c>
      <c r="E910" s="7">
        <v>44653.26597222222</v>
      </c>
      <c r="F910" s="7">
        <v>44652.336805555555</v>
      </c>
      <c r="G910" s="7">
        <v>44653.34930555556</v>
      </c>
      <c r="H910" s="12">
        <f>Enduser_Deliverytime-HubVN_Pickup_Time</f>
        <v>0.08194444444</v>
      </c>
      <c r="I910" s="12">
        <f>Enduser_Plan_Deliverytime-Plan_HubVN_Pickup_Time</f>
        <v>0.04166666666</v>
      </c>
      <c r="J910" s="12">
        <f>HubVN_Pickup_Time-HubVN_Receiving_Time</f>
        <v>0.08333333334</v>
      </c>
      <c r="K910" s="12">
        <f>Plan_HubVN_Pickup_Time-Plan_HubVN_Receiving_Time</f>
        <v>0.08333333334</v>
      </c>
      <c r="L910" s="44">
        <f>IF(OnHold_Time="",0,Enduser_Deliverytime-OnHold_Time)</f>
        <v>0</v>
      </c>
    </row>
    <row r="911" ht="15.75" customHeight="1">
      <c r="A911" s="21" t="s">
        <v>2675</v>
      </c>
      <c r="B911" s="21" t="s">
        <v>139</v>
      </c>
      <c r="C911" s="21" t="s">
        <v>5230</v>
      </c>
      <c r="D911" s="43">
        <v>44652.28125</v>
      </c>
      <c r="E911" s="18">
        <v>44652.51944444444</v>
      </c>
      <c r="F911" s="18">
        <v>44652.364583333336</v>
      </c>
      <c r="G911" s="18">
        <v>44652.561111111114</v>
      </c>
      <c r="H911" s="24">
        <f>Enduser_Deliverytime-HubVN_Pickup_Time</f>
        <v>0.1604166667</v>
      </c>
      <c r="I911" s="24">
        <f>Enduser_Plan_Deliverytime-Plan_HubVN_Pickup_Time</f>
        <v>0.1666666667</v>
      </c>
      <c r="J911" s="24">
        <f>HubVN_Pickup_Time-HubVN_Receiving_Time</f>
        <v>0.04166666667</v>
      </c>
      <c r="K911" s="24">
        <f>Plan_HubVN_Pickup_Time-Plan_HubVN_Receiving_Time</f>
        <v>0.08333333334</v>
      </c>
      <c r="L911" s="44">
        <f>IF(OnHold_Time="",0,Enduser_Deliverytime-OnHold_Time)</f>
        <v>0</v>
      </c>
    </row>
    <row r="912" ht="15.75" customHeight="1">
      <c r="A912" s="9" t="s">
        <v>2677</v>
      </c>
      <c r="B912" s="9" t="s">
        <v>2678</v>
      </c>
      <c r="C912" s="9" t="s">
        <v>5230</v>
      </c>
      <c r="D912" s="43">
        <v>44655.518055555556</v>
      </c>
      <c r="E912" s="7">
        <v>44655.538194444445</v>
      </c>
      <c r="F912" s="7">
        <v>44655.60138888889</v>
      </c>
      <c r="G912" s="7">
        <v>44655.63680555556</v>
      </c>
      <c r="H912" s="12">
        <f>Enduser_Deliverytime-HubVN_Pickup_Time</f>
        <v>0.08194444444</v>
      </c>
      <c r="I912" s="12">
        <f>Enduser_Plan_Deliverytime-Plan_HubVN_Pickup_Time</f>
        <v>0.0625</v>
      </c>
      <c r="J912" s="12">
        <f>HubVN_Pickup_Time-HubVN_Receiving_Time</f>
        <v>0.09861111111</v>
      </c>
      <c r="K912" s="12">
        <f>Plan_HubVN_Pickup_Time-Plan_HubVN_Receiving_Time</f>
        <v>0.08333333334</v>
      </c>
      <c r="L912" s="44">
        <f>IF(OnHold_Time="",0,Enduser_Deliverytime-OnHold_Time)</f>
        <v>0</v>
      </c>
    </row>
    <row r="913" ht="15.75" hidden="1" customHeight="1">
      <c r="A913" s="21" t="s">
        <v>2680</v>
      </c>
      <c r="B913" s="21" t="s">
        <v>2681</v>
      </c>
      <c r="C913" s="21" t="s">
        <v>5231</v>
      </c>
      <c r="D913" s="43">
        <v>44653.26527777778</v>
      </c>
      <c r="E913" s="18">
        <v>44654.26458333333</v>
      </c>
      <c r="F913" s="18">
        <v>44653.34861111111</v>
      </c>
      <c r="G913" s="18">
        <v>44654.373611111114</v>
      </c>
      <c r="H913" s="24">
        <f>Enduser_Deliverytime-HubVN_Pickup_Time</f>
        <v>0.07708333333</v>
      </c>
      <c r="I913" s="24">
        <f>Enduser_Plan_Deliverytime-Plan_HubVN_Pickup_Time</f>
        <v>0.04166666666</v>
      </c>
      <c r="J913" s="24">
        <f>HubVN_Pickup_Time-HubVN_Receiving_Time</f>
        <v>0.1090277778</v>
      </c>
      <c r="K913" s="24">
        <f>Plan_HubVN_Pickup_Time-Plan_HubVN_Receiving_Time</f>
        <v>0.08333333334</v>
      </c>
      <c r="L913" s="44">
        <f>IF(OnHold_Time="",0,Enduser_Deliverytime-OnHold_Time)</f>
        <v>0</v>
      </c>
    </row>
    <row r="914" ht="15.75" customHeight="1">
      <c r="A914" s="9" t="s">
        <v>2683</v>
      </c>
      <c r="B914" s="9" t="s">
        <v>1317</v>
      </c>
      <c r="C914" s="9" t="s">
        <v>5230</v>
      </c>
      <c r="D914" s="43">
        <v>44654.279861111114</v>
      </c>
      <c r="E914" s="7">
        <v>44657.27638888889</v>
      </c>
      <c r="F914" s="7">
        <v>44654.36319444444</v>
      </c>
      <c r="G914" s="7">
        <v>44657.37777777778</v>
      </c>
      <c r="H914" s="12">
        <f>Enduser_Deliverytime-HubVN_Pickup_Time</f>
        <v>0.2888888889</v>
      </c>
      <c r="I914" s="12">
        <f>Enduser_Plan_Deliverytime-Plan_HubVN_Pickup_Time</f>
        <v>0.125</v>
      </c>
      <c r="J914" s="12">
        <f>HubVN_Pickup_Time-HubVN_Receiving_Time</f>
        <v>0.1013888889</v>
      </c>
      <c r="K914" s="12">
        <f>Plan_HubVN_Pickup_Time-Plan_HubVN_Receiving_Time</f>
        <v>0.08333333333</v>
      </c>
      <c r="L914" s="44">
        <f>IF(OnHold_Time="",0,Enduser_Deliverytime-OnHold_Time)</f>
        <v>0</v>
      </c>
    </row>
    <row r="915" ht="15.75" customHeight="1">
      <c r="A915" s="21" t="s">
        <v>2685</v>
      </c>
      <c r="B915" s="21" t="s">
        <v>2686</v>
      </c>
      <c r="C915" s="21" t="s">
        <v>5230</v>
      </c>
      <c r="D915" s="43">
        <v>44652.25763888889</v>
      </c>
      <c r="E915" s="18">
        <v>44653.26666666667</v>
      </c>
      <c r="F915" s="18">
        <v>44652.34097222222</v>
      </c>
      <c r="G915" s="18">
        <v>44653.353472222225</v>
      </c>
      <c r="H915" s="24">
        <f>Enduser_Deliverytime-HubVN_Pickup_Time</f>
        <v>0.1222222222</v>
      </c>
      <c r="I915" s="24">
        <f>Enduser_Plan_Deliverytime-Plan_HubVN_Pickup_Time</f>
        <v>0.0625</v>
      </c>
      <c r="J915" s="24">
        <f>HubVN_Pickup_Time-HubVN_Receiving_Time</f>
        <v>0.08680555555</v>
      </c>
      <c r="K915" s="24">
        <f>Plan_HubVN_Pickup_Time-Plan_HubVN_Receiving_Time</f>
        <v>0.08333333333</v>
      </c>
      <c r="L915" s="44">
        <f>IF(OnHold_Time="",0,Enduser_Deliverytime-OnHold_Time)</f>
        <v>0</v>
      </c>
    </row>
    <row r="916" ht="15.75" customHeight="1">
      <c r="A916" s="9" t="s">
        <v>2687</v>
      </c>
      <c r="B916" s="9" t="s">
        <v>2688</v>
      </c>
      <c r="C916" s="9" t="s">
        <v>5230</v>
      </c>
      <c r="D916" s="43">
        <v>44651.5</v>
      </c>
      <c r="E916" s="7">
        <v>44656.26666666667</v>
      </c>
      <c r="F916" s="7">
        <v>44651.583333333336</v>
      </c>
      <c r="G916" s="7">
        <v>44656.37291666667</v>
      </c>
      <c r="H916" s="12">
        <f>Enduser_Deliverytime-HubVN_Pickup_Time</f>
        <v>0.1638888889</v>
      </c>
      <c r="I916" s="12">
        <f>Enduser_Plan_Deliverytime-Plan_HubVN_Pickup_Time</f>
        <v>0.1666666667</v>
      </c>
      <c r="J916" s="12">
        <f>HubVN_Pickup_Time-HubVN_Receiving_Time</f>
        <v>0.10625</v>
      </c>
      <c r="K916" s="12">
        <f>Plan_HubVN_Pickup_Time-Plan_HubVN_Receiving_Time</f>
        <v>0.08333333334</v>
      </c>
      <c r="L916" s="44">
        <f>IF(OnHold_Time="",0,Enduser_Deliverytime-OnHold_Time)</f>
        <v>0</v>
      </c>
    </row>
    <row r="917" ht="15.75" customHeight="1">
      <c r="A917" s="21" t="s">
        <v>2690</v>
      </c>
      <c r="B917" s="21" t="s">
        <v>2691</v>
      </c>
      <c r="C917" s="21" t="s">
        <v>5230</v>
      </c>
      <c r="D917" s="43">
        <v>44652.513194444444</v>
      </c>
      <c r="E917" s="18">
        <v>44652.50347222222</v>
      </c>
      <c r="F917" s="18">
        <v>44652.59652777778</v>
      </c>
      <c r="G917" s="18">
        <v>44652.61319444444</v>
      </c>
      <c r="H917" s="24">
        <f>Enduser_Deliverytime-HubVN_Pickup_Time</f>
        <v>0.2444444444</v>
      </c>
      <c r="I917" s="24">
        <f>Enduser_Plan_Deliverytime-Plan_HubVN_Pickup_Time</f>
        <v>0.0625</v>
      </c>
      <c r="J917" s="24">
        <f>HubVN_Pickup_Time-HubVN_Receiving_Time</f>
        <v>0.1097222222</v>
      </c>
      <c r="K917" s="24">
        <f>Plan_HubVN_Pickup_Time-Plan_HubVN_Receiving_Time</f>
        <v>0.08333333334</v>
      </c>
      <c r="L917" s="44">
        <f>IF(OnHold_Time="",0,Enduser_Deliverytime-OnHold_Time)</f>
        <v>0</v>
      </c>
    </row>
    <row r="918" ht="15.75" hidden="1" customHeight="1">
      <c r="A918" s="9" t="s">
        <v>2693</v>
      </c>
      <c r="B918" s="9" t="s">
        <v>2694</v>
      </c>
      <c r="C918" s="9" t="s">
        <v>5232</v>
      </c>
      <c r="D918" s="43">
        <v>44653.518055555556</v>
      </c>
      <c r="E918" s="7">
        <v>44653.52916666667</v>
      </c>
      <c r="F918" s="7">
        <v>44653.60138888889</v>
      </c>
      <c r="G918" s="7">
        <v>44653.62777777778</v>
      </c>
      <c r="H918" s="12">
        <f>Enduser_Deliverytime-HubVN_Pickup_Time</f>
        <v>0.08125</v>
      </c>
      <c r="I918" s="12">
        <f>Enduser_Plan_Deliverytime-Plan_HubVN_Pickup_Time</f>
        <v>0.08333333333</v>
      </c>
      <c r="J918" s="12">
        <f>HubVN_Pickup_Time-HubVN_Receiving_Time</f>
        <v>0.09861111111</v>
      </c>
      <c r="K918" s="12">
        <f>Plan_HubVN_Pickup_Time-Plan_HubVN_Receiving_Time</f>
        <v>0.08333333334</v>
      </c>
      <c r="L918" s="44">
        <f>IF(OnHold_Time="",0,Enduser_Deliverytime-OnHold_Time)</f>
        <v>0</v>
      </c>
    </row>
    <row r="919" ht="15.75" hidden="1" customHeight="1">
      <c r="A919" s="21" t="s">
        <v>2696</v>
      </c>
      <c r="B919" s="21" t="s">
        <v>321</v>
      </c>
      <c r="C919" s="21" t="s">
        <v>5232</v>
      </c>
      <c r="D919" s="43">
        <v>44653.52013888889</v>
      </c>
      <c r="E919" s="18">
        <v>44654.275</v>
      </c>
      <c r="F919" s="18">
        <v>44653.603472222225</v>
      </c>
      <c r="G919" s="18">
        <v>44654.39375</v>
      </c>
      <c r="H919" s="24">
        <f>Enduser_Deliverytime-HubVN_Pickup_Time</f>
        <v>0.2048611111</v>
      </c>
      <c r="I919" s="24">
        <f>Enduser_Plan_Deliverytime-Plan_HubVN_Pickup_Time</f>
        <v>0.08333333333</v>
      </c>
      <c r="J919" s="24">
        <f>HubVN_Pickup_Time-HubVN_Receiving_Time</f>
        <v>0.11875</v>
      </c>
      <c r="K919" s="24">
        <f>Plan_HubVN_Pickup_Time-Plan_HubVN_Receiving_Time</f>
        <v>0.08333333334</v>
      </c>
      <c r="L919" s="44">
        <f>IF(OnHold_Time="",0,Enduser_Deliverytime-OnHold_Time)</f>
        <v>0</v>
      </c>
    </row>
    <row r="920" ht="15.75" hidden="1" customHeight="1">
      <c r="A920" s="9" t="s">
        <v>2698</v>
      </c>
      <c r="B920" s="9" t="s">
        <v>2699</v>
      </c>
      <c r="C920" s="9" t="s">
        <v>5231</v>
      </c>
      <c r="D920" s="43">
        <v>44652.52916666667</v>
      </c>
      <c r="E920" s="7">
        <v>44652.5375</v>
      </c>
      <c r="F920" s="7">
        <v>44652.6125</v>
      </c>
      <c r="G920" s="7">
        <v>44652.638194444444</v>
      </c>
      <c r="H920" s="12">
        <f>Enduser_Deliverytime-HubVN_Pickup_Time</f>
        <v>0.07777777778</v>
      </c>
      <c r="I920" s="12">
        <f>Enduser_Plan_Deliverytime-Plan_HubVN_Pickup_Time</f>
        <v>0.08333333333</v>
      </c>
      <c r="J920" s="12">
        <f>HubVN_Pickup_Time-HubVN_Receiving_Time</f>
        <v>0.1006944444</v>
      </c>
      <c r="K920" s="12">
        <f>Plan_HubVN_Pickup_Time-Plan_HubVN_Receiving_Time</f>
        <v>0.08333333334</v>
      </c>
      <c r="L920" s="44">
        <f>IF(OnHold_Time="",0,Enduser_Deliverytime-OnHold_Time)</f>
        <v>0</v>
      </c>
    </row>
    <row r="921" ht="15.75" hidden="1" customHeight="1">
      <c r="A921" s="21" t="s">
        <v>2701</v>
      </c>
      <c r="B921" s="21" t="s">
        <v>2702</v>
      </c>
      <c r="C921" s="21" t="s">
        <v>5231</v>
      </c>
      <c r="D921" s="43">
        <v>44653.51527777778</v>
      </c>
      <c r="E921" s="18">
        <v>44653.51875</v>
      </c>
      <c r="F921" s="18">
        <v>44653.59861111111</v>
      </c>
      <c r="G921" s="18">
        <v>44653.59930555556</v>
      </c>
      <c r="H921" s="24">
        <f>Enduser_Deliverytime-HubVN_Pickup_Time</f>
        <v>0.1229166667</v>
      </c>
      <c r="I921" s="24">
        <f>Enduser_Plan_Deliverytime-Plan_HubVN_Pickup_Time</f>
        <v>0.08333333333</v>
      </c>
      <c r="J921" s="24">
        <f>HubVN_Pickup_Time-HubVN_Receiving_Time</f>
        <v>0.08055555556</v>
      </c>
      <c r="K921" s="24">
        <f>Plan_HubVN_Pickup_Time-Plan_HubVN_Receiving_Time</f>
        <v>0.08333333334</v>
      </c>
      <c r="L921" s="44">
        <f>IF(OnHold_Time="",0,Enduser_Deliverytime-OnHold_Time)</f>
        <v>0</v>
      </c>
    </row>
    <row r="922" ht="15.75" customHeight="1">
      <c r="A922" s="9" t="s">
        <v>2704</v>
      </c>
      <c r="B922" s="9" t="s">
        <v>2705</v>
      </c>
      <c r="C922" s="9" t="s">
        <v>5230</v>
      </c>
      <c r="D922" s="43">
        <v>44653.5375</v>
      </c>
      <c r="E922" s="7">
        <v>44654.27847222222</v>
      </c>
      <c r="F922" s="7">
        <v>44653.620833333334</v>
      </c>
      <c r="G922" s="7">
        <v>44654.407638888886</v>
      </c>
      <c r="H922" s="12">
        <f>Enduser_Deliverytime-HubVN_Pickup_Time</f>
        <v>0.2020833333</v>
      </c>
      <c r="I922" s="12">
        <f>Enduser_Plan_Deliverytime-Plan_HubVN_Pickup_Time</f>
        <v>0.0625</v>
      </c>
      <c r="J922" s="12">
        <f>HubVN_Pickup_Time-HubVN_Receiving_Time</f>
        <v>0.1291666667</v>
      </c>
      <c r="K922" s="12">
        <f>Plan_HubVN_Pickup_Time-Plan_HubVN_Receiving_Time</f>
        <v>0.08333333334</v>
      </c>
      <c r="L922" s="44">
        <f>IF(OnHold_Time="",0,Enduser_Deliverytime-OnHold_Time)</f>
        <v>0</v>
      </c>
    </row>
    <row r="923" ht="15.75" customHeight="1">
      <c r="A923" s="21" t="s">
        <v>2707</v>
      </c>
      <c r="B923" s="21" t="s">
        <v>2708</v>
      </c>
      <c r="C923" s="21" t="s">
        <v>5230</v>
      </c>
      <c r="D923" s="43">
        <v>44655.513194444444</v>
      </c>
      <c r="E923" s="18">
        <v>44655.50625</v>
      </c>
      <c r="F923" s="18">
        <v>44655.59652777778</v>
      </c>
      <c r="G923" s="18">
        <v>44655.61111111111</v>
      </c>
      <c r="H923" s="24">
        <f>Enduser_Deliverytime-HubVN_Pickup_Time</f>
        <v>0.14375</v>
      </c>
      <c r="I923" s="24">
        <f>Enduser_Plan_Deliverytime-Plan_HubVN_Pickup_Time</f>
        <v>0.0625</v>
      </c>
      <c r="J923" s="24">
        <f>HubVN_Pickup_Time-HubVN_Receiving_Time</f>
        <v>0.1048611111</v>
      </c>
      <c r="K923" s="24">
        <f>Plan_HubVN_Pickup_Time-Plan_HubVN_Receiving_Time</f>
        <v>0.08333333334</v>
      </c>
      <c r="L923" s="44">
        <f>IF(OnHold_Time="",0,Enduser_Deliverytime-OnHold_Time)</f>
        <v>0</v>
      </c>
    </row>
    <row r="924" ht="15.75" hidden="1" customHeight="1">
      <c r="A924" s="9" t="s">
        <v>2710</v>
      </c>
      <c r="B924" s="9" t="s">
        <v>2711</v>
      </c>
      <c r="C924" s="9" t="s">
        <v>5231</v>
      </c>
      <c r="D924" s="43">
        <v>44651.520833333336</v>
      </c>
      <c r="E924" s="7">
        <v>44652.5375</v>
      </c>
      <c r="F924" s="7">
        <v>44651.604166666664</v>
      </c>
      <c r="G924" s="7">
        <v>44652.575</v>
      </c>
      <c r="H924" s="12">
        <f>Enduser_Deliverytime-HubVN_Pickup_Time</f>
        <v>0.1625</v>
      </c>
      <c r="I924" s="12">
        <f>Enduser_Plan_Deliverytime-Plan_HubVN_Pickup_Time</f>
        <v>0.04166666667</v>
      </c>
      <c r="J924" s="12">
        <f>HubVN_Pickup_Time-HubVN_Receiving_Time</f>
        <v>0.0375</v>
      </c>
      <c r="K924" s="12">
        <f>Plan_HubVN_Pickup_Time-Plan_HubVN_Receiving_Time</f>
        <v>0.08333333333</v>
      </c>
      <c r="L924" s="44">
        <f>IF(OnHold_Time="",0,Enduser_Deliverytime-OnHold_Time)</f>
        <v>0</v>
      </c>
    </row>
    <row r="925" ht="15.75" hidden="1" customHeight="1">
      <c r="A925" s="21" t="s">
        <v>2713</v>
      </c>
      <c r="B925" s="21" t="s">
        <v>2714</v>
      </c>
      <c r="C925" s="21" t="s">
        <v>5231</v>
      </c>
      <c r="D925" s="43">
        <v>44651.26736111111</v>
      </c>
      <c r="E925" s="18">
        <v>44652.28680555556</v>
      </c>
      <c r="F925" s="18">
        <v>44651.350694444445</v>
      </c>
      <c r="G925" s="18">
        <v>44652.39444444444</v>
      </c>
      <c r="H925" s="24">
        <f>Enduser_Deliverytime-HubVN_Pickup_Time</f>
        <v>0.2041666667</v>
      </c>
      <c r="I925" s="24">
        <f>Enduser_Plan_Deliverytime-Plan_HubVN_Pickup_Time</f>
        <v>0.04166666666</v>
      </c>
      <c r="J925" s="24">
        <f>HubVN_Pickup_Time-HubVN_Receiving_Time</f>
        <v>0.1076388889</v>
      </c>
      <c r="K925" s="24">
        <f>Plan_HubVN_Pickup_Time-Plan_HubVN_Receiving_Time</f>
        <v>0.08333333334</v>
      </c>
      <c r="L925" s="44">
        <f>IF(OnHold_Time="",0,Enduser_Deliverytime-OnHold_Time)</f>
        <v>0</v>
      </c>
    </row>
    <row r="926" ht="15.75" hidden="1" customHeight="1">
      <c r="A926" s="9" t="s">
        <v>2716</v>
      </c>
      <c r="B926" s="9" t="s">
        <v>2717</v>
      </c>
      <c r="C926" s="9" t="s">
        <v>5232</v>
      </c>
      <c r="D926" s="43">
        <v>44652.275</v>
      </c>
      <c r="E926" s="7">
        <v>44653.263194444444</v>
      </c>
      <c r="F926" s="7">
        <v>44652.35833333333</v>
      </c>
      <c r="G926" s="7">
        <v>44653.342361111114</v>
      </c>
      <c r="H926" s="12">
        <f>Enduser_Deliverytime-HubVN_Pickup_Time</f>
        <v>0.08263888889</v>
      </c>
      <c r="I926" s="12">
        <f>Enduser_Plan_Deliverytime-Plan_HubVN_Pickup_Time</f>
        <v>0.08333333334</v>
      </c>
      <c r="J926" s="12">
        <f>HubVN_Pickup_Time-HubVN_Receiving_Time</f>
        <v>0.07916666667</v>
      </c>
      <c r="K926" s="12">
        <f>Plan_HubVN_Pickup_Time-Plan_HubVN_Receiving_Time</f>
        <v>0.08333333333</v>
      </c>
      <c r="L926" s="44">
        <f>IF(OnHold_Time="",0,Enduser_Deliverytime-OnHold_Time)</f>
        <v>0</v>
      </c>
    </row>
    <row r="927" ht="15.75" hidden="1" customHeight="1">
      <c r="A927" s="21" t="s">
        <v>2718</v>
      </c>
      <c r="B927" s="21" t="s">
        <v>2719</v>
      </c>
      <c r="C927" s="21" t="s">
        <v>5232</v>
      </c>
      <c r="D927" s="43">
        <v>44652.285416666666</v>
      </c>
      <c r="E927" s="18">
        <v>44652.509722222225</v>
      </c>
      <c r="F927" s="18">
        <v>44652.36875</v>
      </c>
      <c r="G927" s="18">
        <v>44652.56180555555</v>
      </c>
      <c r="H927" s="24">
        <f>Enduser_Deliverytime-HubVN_Pickup_Time</f>
        <v>0.1645833333</v>
      </c>
      <c r="I927" s="24">
        <f>Enduser_Plan_Deliverytime-Plan_HubVN_Pickup_Time</f>
        <v>0.08333333333</v>
      </c>
      <c r="J927" s="24">
        <f>HubVN_Pickup_Time-HubVN_Receiving_Time</f>
        <v>0.05208333333</v>
      </c>
      <c r="K927" s="24">
        <f>Plan_HubVN_Pickup_Time-Plan_HubVN_Receiving_Time</f>
        <v>0.08333333334</v>
      </c>
      <c r="L927" s="44">
        <f>IF(OnHold_Time="",0,Enduser_Deliverytime-OnHold_Time)</f>
        <v>0</v>
      </c>
    </row>
    <row r="928" ht="15.75" hidden="1" customHeight="1">
      <c r="A928" s="9" t="s">
        <v>2721</v>
      </c>
      <c r="B928" s="9" t="s">
        <v>2722</v>
      </c>
      <c r="C928" s="9" t="s">
        <v>5232</v>
      </c>
      <c r="D928" s="43">
        <v>44653.27291666667</v>
      </c>
      <c r="E928" s="7">
        <v>44653.501388888886</v>
      </c>
      <c r="F928" s="7">
        <v>44653.35625</v>
      </c>
      <c r="G928" s="7">
        <v>44653.59861111111</v>
      </c>
      <c r="H928" s="12">
        <f>Enduser_Deliverytime-HubVN_Pickup_Time</f>
        <v>0.1486111111</v>
      </c>
      <c r="I928" s="12">
        <f>Enduser_Plan_Deliverytime-Plan_HubVN_Pickup_Time</f>
        <v>0.08333333334</v>
      </c>
      <c r="J928" s="12">
        <f>HubVN_Pickup_Time-HubVN_Receiving_Time</f>
        <v>0.09722222223</v>
      </c>
      <c r="K928" s="12">
        <f>Plan_HubVN_Pickup_Time-Plan_HubVN_Receiving_Time</f>
        <v>0.08333333333</v>
      </c>
      <c r="L928" s="44">
        <f>IF(OnHold_Time="",0,Enduser_Deliverytime-OnHold_Time)</f>
        <v>0</v>
      </c>
    </row>
    <row r="929" ht="15.75" hidden="1" customHeight="1">
      <c r="A929" s="21" t="s">
        <v>2724</v>
      </c>
      <c r="B929" s="21" t="s">
        <v>2725</v>
      </c>
      <c r="C929" s="21" t="s">
        <v>5232</v>
      </c>
      <c r="D929" s="43">
        <v>44652.53888888889</v>
      </c>
      <c r="E929" s="18">
        <v>44652.53194444445</v>
      </c>
      <c r="F929" s="18">
        <v>44652.62222222222</v>
      </c>
      <c r="G929" s="18">
        <v>44652.64027777778</v>
      </c>
      <c r="H929" s="24">
        <f>Enduser_Deliverytime-HubVN_Pickup_Time</f>
        <v>0.07916666667</v>
      </c>
      <c r="I929" s="24">
        <f>Enduser_Plan_Deliverytime-Plan_HubVN_Pickup_Time</f>
        <v>0.08333333334</v>
      </c>
      <c r="J929" s="24">
        <f>HubVN_Pickup_Time-HubVN_Receiving_Time</f>
        <v>0.1083333333</v>
      </c>
      <c r="K929" s="24">
        <f>Plan_HubVN_Pickup_Time-Plan_HubVN_Receiving_Time</f>
        <v>0.08333333333</v>
      </c>
      <c r="L929" s="44">
        <f>IF(OnHold_Time="",0,Enduser_Deliverytime-OnHold_Time)</f>
        <v>0</v>
      </c>
    </row>
    <row r="930" ht="15.75" hidden="1" customHeight="1">
      <c r="A930" s="9" t="s">
        <v>2727</v>
      </c>
      <c r="B930" s="9" t="s">
        <v>2728</v>
      </c>
      <c r="C930" s="9" t="s">
        <v>5232</v>
      </c>
      <c r="D930" s="43">
        <v>44651.529861111114</v>
      </c>
      <c r="E930" s="7">
        <v>44652.27361111111</v>
      </c>
      <c r="F930" s="7">
        <v>44651.61319444444</v>
      </c>
      <c r="G930" s="7">
        <v>44652.356944444444</v>
      </c>
      <c r="H930" s="12">
        <f>Enduser_Deliverytime-HubVN_Pickup_Time</f>
        <v>0.1222222222</v>
      </c>
      <c r="I930" s="12">
        <f>Enduser_Plan_Deliverytime-Plan_HubVN_Pickup_Time</f>
        <v>0.08333333334</v>
      </c>
      <c r="J930" s="12">
        <f>HubVN_Pickup_Time-HubVN_Receiving_Time</f>
        <v>0.08333333334</v>
      </c>
      <c r="K930" s="12">
        <f>Plan_HubVN_Pickup_Time-Plan_HubVN_Receiving_Time</f>
        <v>0.08333333333</v>
      </c>
      <c r="L930" s="44">
        <f>IF(OnHold_Time="",0,Enduser_Deliverytime-OnHold_Time)</f>
        <v>0</v>
      </c>
    </row>
    <row r="931" ht="15.75" customHeight="1">
      <c r="A931" s="21" t="s">
        <v>2730</v>
      </c>
      <c r="B931" s="21" t="s">
        <v>2731</v>
      </c>
      <c r="C931" s="21" t="s">
        <v>5230</v>
      </c>
      <c r="D931" s="43">
        <v>44653.27569444444</v>
      </c>
      <c r="E931" s="18">
        <v>44654.282638888886</v>
      </c>
      <c r="F931" s="18">
        <v>44653.35902777778</v>
      </c>
      <c r="G931" s="18">
        <v>44654.3875</v>
      </c>
      <c r="H931" s="24">
        <f>Enduser_Deliverytime-HubVN_Pickup_Time</f>
        <v>0.1</v>
      </c>
      <c r="I931" s="24">
        <f>Enduser_Plan_Deliverytime-Plan_HubVN_Pickup_Time</f>
        <v>0.0625</v>
      </c>
      <c r="J931" s="24">
        <f>HubVN_Pickup_Time-HubVN_Receiving_Time</f>
        <v>0.1048611111</v>
      </c>
      <c r="K931" s="24">
        <f>Plan_HubVN_Pickup_Time-Plan_HubVN_Receiving_Time</f>
        <v>0.08333333334</v>
      </c>
      <c r="L931" s="44">
        <f>IF(OnHold_Time="",0,Enduser_Deliverytime-OnHold_Time)</f>
        <v>0</v>
      </c>
    </row>
    <row r="932" ht="15.75" hidden="1" customHeight="1">
      <c r="A932" s="9" t="s">
        <v>2733</v>
      </c>
      <c r="B932" s="9" t="s">
        <v>2734</v>
      </c>
      <c r="C932" s="9" t="s">
        <v>5232</v>
      </c>
      <c r="D932" s="43">
        <v>44652.28888888889</v>
      </c>
      <c r="E932" s="7">
        <v>44653.27847222222</v>
      </c>
      <c r="F932" s="7">
        <v>44652.37222222222</v>
      </c>
      <c r="G932" s="7">
        <v>44653.38263888889</v>
      </c>
      <c r="H932" s="12">
        <f>Enduser_Deliverytime-HubVN_Pickup_Time</f>
        <v>0.2034722222</v>
      </c>
      <c r="I932" s="12">
        <f>Enduser_Plan_Deliverytime-Plan_HubVN_Pickup_Time</f>
        <v>0.08333333334</v>
      </c>
      <c r="J932" s="12">
        <f>HubVN_Pickup_Time-HubVN_Receiving_Time</f>
        <v>0.1041666667</v>
      </c>
      <c r="K932" s="12">
        <f>Plan_HubVN_Pickup_Time-Plan_HubVN_Receiving_Time</f>
        <v>0.08333333333</v>
      </c>
      <c r="L932" s="44">
        <f>IF(OnHold_Time="",0,Enduser_Deliverytime-OnHold_Time)</f>
        <v>0</v>
      </c>
    </row>
    <row r="933" ht="15.75" customHeight="1">
      <c r="A933" s="21" t="s">
        <v>2736</v>
      </c>
      <c r="B933" s="21" t="s">
        <v>2737</v>
      </c>
      <c r="C933" s="21" t="s">
        <v>5230</v>
      </c>
      <c r="D933" s="43">
        <v>44652.25277777778</v>
      </c>
      <c r="E933" s="18">
        <v>44653.275</v>
      </c>
      <c r="F933" s="18">
        <v>44652.33611111111</v>
      </c>
      <c r="G933" s="18">
        <v>44653.3625</v>
      </c>
      <c r="H933" s="24">
        <f>Enduser_Deliverytime-HubVN_Pickup_Time</f>
        <v>0.1243055556</v>
      </c>
      <c r="I933" s="24">
        <f>Enduser_Plan_Deliverytime-Plan_HubVN_Pickup_Time</f>
        <v>0.0625</v>
      </c>
      <c r="J933" s="24">
        <f>HubVN_Pickup_Time-HubVN_Receiving_Time</f>
        <v>0.0875</v>
      </c>
      <c r="K933" s="24">
        <f>Plan_HubVN_Pickup_Time-Plan_HubVN_Receiving_Time</f>
        <v>0.08333333333</v>
      </c>
      <c r="L933" s="44">
        <f>IF(OnHold_Time="",0,Enduser_Deliverytime-OnHold_Time)</f>
        <v>0</v>
      </c>
    </row>
    <row r="934" ht="15.75" hidden="1" customHeight="1">
      <c r="A934" s="9" t="s">
        <v>2739</v>
      </c>
      <c r="B934" s="9" t="s">
        <v>2740</v>
      </c>
      <c r="C934" s="9" t="s">
        <v>5231</v>
      </c>
      <c r="D934" s="43">
        <v>44653.527083333334</v>
      </c>
      <c r="E934" s="7">
        <v>44654.28333333333</v>
      </c>
      <c r="F934" s="7">
        <v>44653.61041666667</v>
      </c>
      <c r="G934" s="7">
        <v>44654.38888888889</v>
      </c>
      <c r="H934" s="12">
        <f>Enduser_Deliverytime-HubVN_Pickup_Time</f>
        <v>0.1034722222</v>
      </c>
      <c r="I934" s="12">
        <f>Enduser_Plan_Deliverytime-Plan_HubVN_Pickup_Time</f>
        <v>0.04166666666</v>
      </c>
      <c r="J934" s="12">
        <f>HubVN_Pickup_Time-HubVN_Receiving_Time</f>
        <v>0.1055555556</v>
      </c>
      <c r="K934" s="12">
        <f>Plan_HubVN_Pickup_Time-Plan_HubVN_Receiving_Time</f>
        <v>0.08333333334</v>
      </c>
      <c r="L934" s="44">
        <f>IF(OnHold_Time="",0,Enduser_Deliverytime-OnHold_Time)</f>
        <v>0</v>
      </c>
    </row>
    <row r="935" ht="15.75" hidden="1" customHeight="1">
      <c r="A935" s="21" t="s">
        <v>2742</v>
      </c>
      <c r="B935" s="21" t="s">
        <v>2743</v>
      </c>
      <c r="C935" s="21" t="s">
        <v>5231</v>
      </c>
      <c r="D935" s="43">
        <v>44651.52916666667</v>
      </c>
      <c r="E935" s="18">
        <v>44652.28333333333</v>
      </c>
      <c r="F935" s="18">
        <v>44651.6125</v>
      </c>
      <c r="G935" s="18">
        <v>44652.350694444445</v>
      </c>
      <c r="H935" s="24">
        <f>Enduser_Deliverytime-HubVN_Pickup_Time</f>
        <v>0.07777777778</v>
      </c>
      <c r="I935" s="24">
        <f>Enduser_Plan_Deliverytime-Plan_HubVN_Pickup_Time</f>
        <v>0.04166666666</v>
      </c>
      <c r="J935" s="24">
        <f>HubVN_Pickup_Time-HubVN_Receiving_Time</f>
        <v>0.06736111111</v>
      </c>
      <c r="K935" s="24">
        <f>Plan_HubVN_Pickup_Time-Plan_HubVN_Receiving_Time</f>
        <v>0.08333333334</v>
      </c>
      <c r="L935" s="44">
        <f>IF(OnHold_Time="",0,Enduser_Deliverytime-OnHold_Time)</f>
        <v>0</v>
      </c>
    </row>
    <row r="936" ht="15.75" customHeight="1">
      <c r="A936" s="9" t="s">
        <v>2745</v>
      </c>
      <c r="B936" s="9" t="s">
        <v>2746</v>
      </c>
      <c r="C936" s="9" t="s">
        <v>5230</v>
      </c>
      <c r="D936" s="43">
        <v>44654.28472222222</v>
      </c>
      <c r="E936" s="7">
        <v>44655.288194444445</v>
      </c>
      <c r="F936" s="7">
        <v>44654.368055555555</v>
      </c>
      <c r="G936" s="7">
        <v>44655.415972222225</v>
      </c>
      <c r="H936" s="12">
        <f>Enduser_Deliverytime-HubVN_Pickup_Time</f>
        <v>0.2076388889</v>
      </c>
      <c r="I936" s="12">
        <f>Enduser_Plan_Deliverytime-Plan_HubVN_Pickup_Time</f>
        <v>0.0625</v>
      </c>
      <c r="J936" s="12">
        <f>HubVN_Pickup_Time-HubVN_Receiving_Time</f>
        <v>0.1277777778</v>
      </c>
      <c r="K936" s="12">
        <f>Plan_HubVN_Pickup_Time-Plan_HubVN_Receiving_Time</f>
        <v>0.08333333334</v>
      </c>
      <c r="L936" s="44">
        <f>IF(OnHold_Time="",0,Enduser_Deliverytime-OnHold_Time)</f>
        <v>0</v>
      </c>
    </row>
    <row r="937" ht="15.75" customHeight="1">
      <c r="A937" s="21" t="s">
        <v>2748</v>
      </c>
      <c r="B937" s="21" t="s">
        <v>2749</v>
      </c>
      <c r="C937" s="21" t="s">
        <v>5230</v>
      </c>
      <c r="D937" s="43">
        <v>44653.51458333333</v>
      </c>
      <c r="E937" s="18">
        <v>44654.52361111111</v>
      </c>
      <c r="F937" s="18">
        <v>44653.597916666666</v>
      </c>
      <c r="G937" s="18">
        <v>44654.625</v>
      </c>
      <c r="H937" s="24">
        <f>Enduser_Deliverytime-HubVN_Pickup_Time</f>
        <v>0.1715277778</v>
      </c>
      <c r="I937" s="24">
        <f>Enduser_Plan_Deliverytime-Plan_HubVN_Pickup_Time</f>
        <v>0.0625</v>
      </c>
      <c r="J937" s="24">
        <f>HubVN_Pickup_Time-HubVN_Receiving_Time</f>
        <v>0.1013888889</v>
      </c>
      <c r="K937" s="24">
        <f>Plan_HubVN_Pickup_Time-Plan_HubVN_Receiving_Time</f>
        <v>0.08333333334</v>
      </c>
      <c r="L937" s="44">
        <f>IF(OnHold_Time="",0,Enduser_Deliverytime-OnHold_Time)</f>
        <v>0</v>
      </c>
    </row>
    <row r="938" ht="15.75" customHeight="1">
      <c r="A938" s="9" t="s">
        <v>2751</v>
      </c>
      <c r="B938" s="9" t="s">
        <v>2752</v>
      </c>
      <c r="C938" s="9" t="s">
        <v>5230</v>
      </c>
      <c r="D938" s="43">
        <v>44651.27361111111</v>
      </c>
      <c r="E938" s="7">
        <v>44652.25208333333</v>
      </c>
      <c r="F938" s="7">
        <v>44651.356944444444</v>
      </c>
      <c r="G938" s="7">
        <v>44652.34722222222</v>
      </c>
      <c r="H938" s="12">
        <f>Enduser_Deliverytime-HubVN_Pickup_Time</f>
        <v>0.1208333333</v>
      </c>
      <c r="I938" s="12">
        <f>Enduser_Plan_Deliverytime-Plan_HubVN_Pickup_Time</f>
        <v>0.125</v>
      </c>
      <c r="J938" s="12">
        <f>HubVN_Pickup_Time-HubVN_Receiving_Time</f>
        <v>0.09513888889</v>
      </c>
      <c r="K938" s="12">
        <f>Plan_HubVN_Pickup_Time-Plan_HubVN_Receiving_Time</f>
        <v>0.08333333334</v>
      </c>
      <c r="L938" s="44">
        <f>IF(OnHold_Time="",0,Enduser_Deliverytime-OnHold_Time)</f>
        <v>0</v>
      </c>
    </row>
    <row r="939" ht="15.75" hidden="1" customHeight="1">
      <c r="A939" s="21" t="s">
        <v>2754</v>
      </c>
      <c r="B939" s="21" t="s">
        <v>2755</v>
      </c>
      <c r="C939" s="21" t="s">
        <v>5231</v>
      </c>
      <c r="D939" s="43">
        <v>44655.26666666667</v>
      </c>
      <c r="E939" s="18">
        <v>44655.53402777778</v>
      </c>
      <c r="F939" s="18">
        <v>44655.35</v>
      </c>
      <c r="G939" s="18">
        <v>44655.65416666667</v>
      </c>
      <c r="H939" s="24">
        <f>Enduser_Deliverytime-HubVN_Pickup_Time</f>
        <v>0.07777777778</v>
      </c>
      <c r="I939" s="24">
        <f>Enduser_Plan_Deliverytime-Plan_HubVN_Pickup_Time</f>
        <v>0.04166666667</v>
      </c>
      <c r="J939" s="24">
        <f>HubVN_Pickup_Time-HubVN_Receiving_Time</f>
        <v>0.1201388889</v>
      </c>
      <c r="K939" s="24">
        <f>Plan_HubVN_Pickup_Time-Plan_HubVN_Receiving_Time</f>
        <v>0.08333333333</v>
      </c>
      <c r="L939" s="44">
        <f>IF(OnHold_Time="",0,Enduser_Deliverytime-OnHold_Time)</f>
        <v>0</v>
      </c>
    </row>
    <row r="940" ht="15.75" customHeight="1">
      <c r="A940" s="9" t="s">
        <v>2757</v>
      </c>
      <c r="B940" s="9" t="s">
        <v>264</v>
      </c>
      <c r="C940" s="9" t="s">
        <v>5230</v>
      </c>
      <c r="D940" s="43">
        <v>44651.26180555556</v>
      </c>
      <c r="E940" s="7">
        <v>44652.28055555555</v>
      </c>
      <c r="F940" s="7">
        <v>44651.345138888886</v>
      </c>
      <c r="G940" s="7">
        <v>44652.379166666666</v>
      </c>
      <c r="H940" s="12">
        <f>Enduser_Deliverytime-HubVN_Pickup_Time</f>
        <v>0.2034722222</v>
      </c>
      <c r="I940" s="12">
        <f>Enduser_Plan_Deliverytime-Plan_HubVN_Pickup_Time</f>
        <v>0.0625</v>
      </c>
      <c r="J940" s="12">
        <f>HubVN_Pickup_Time-HubVN_Receiving_Time</f>
        <v>0.09861111111</v>
      </c>
      <c r="K940" s="12">
        <f>Plan_HubVN_Pickup_Time-Plan_HubVN_Receiving_Time</f>
        <v>0.08333333333</v>
      </c>
      <c r="L940" s="44">
        <f>IF(OnHold_Time="",0,Enduser_Deliverytime-OnHold_Time)</f>
        <v>0</v>
      </c>
    </row>
    <row r="941" ht="15.75" customHeight="1">
      <c r="A941" s="21" t="s">
        <v>2759</v>
      </c>
      <c r="B941" s="21" t="s">
        <v>442</v>
      </c>
      <c r="C941" s="21" t="s">
        <v>5230</v>
      </c>
      <c r="D941" s="43">
        <v>44654.282638888886</v>
      </c>
      <c r="E941" s="18">
        <v>44655.28055555555</v>
      </c>
      <c r="F941" s="18">
        <v>44654.36597222222</v>
      </c>
      <c r="G941" s="18">
        <v>44655.38611111111</v>
      </c>
      <c r="H941" s="24">
        <f>Enduser_Deliverytime-HubVN_Pickup_Time</f>
        <v>0.09861111111</v>
      </c>
      <c r="I941" s="24">
        <f>Enduser_Plan_Deliverytime-Plan_HubVN_Pickup_Time</f>
        <v>0.1666666667</v>
      </c>
      <c r="J941" s="24">
        <f>HubVN_Pickup_Time-HubVN_Receiving_Time</f>
        <v>0.1055555556</v>
      </c>
      <c r="K941" s="24">
        <f>Plan_HubVN_Pickup_Time-Plan_HubVN_Receiving_Time</f>
        <v>0.08333333334</v>
      </c>
      <c r="L941" s="44">
        <f>IF(OnHold_Time="",0,Enduser_Deliverytime-OnHold_Time)</f>
        <v>0</v>
      </c>
    </row>
    <row r="942" ht="15.75" customHeight="1">
      <c r="A942" s="9" t="s">
        <v>2761</v>
      </c>
      <c r="B942" s="9" t="s">
        <v>2762</v>
      </c>
      <c r="C942" s="9" t="s">
        <v>5230</v>
      </c>
      <c r="D942" s="43">
        <v>44654.52638888889</v>
      </c>
      <c r="E942" s="7">
        <v>44655.52777777778</v>
      </c>
      <c r="F942" s="7">
        <v>44654.60972222222</v>
      </c>
      <c r="G942" s="7">
        <v>44655.65138888889</v>
      </c>
      <c r="H942" s="12">
        <f>Enduser_Deliverytime-HubVN_Pickup_Time</f>
        <v>0.08055555556</v>
      </c>
      <c r="I942" s="12">
        <f>Enduser_Plan_Deliverytime-Plan_HubVN_Pickup_Time</f>
        <v>0.125</v>
      </c>
      <c r="J942" s="12">
        <f>HubVN_Pickup_Time-HubVN_Receiving_Time</f>
        <v>0.1236111111</v>
      </c>
      <c r="K942" s="12">
        <f>Plan_HubVN_Pickup_Time-Plan_HubVN_Receiving_Time</f>
        <v>0.08333333334</v>
      </c>
      <c r="L942" s="44">
        <f>IF(OnHold_Time="",0,Enduser_Deliverytime-OnHold_Time)</f>
        <v>0</v>
      </c>
    </row>
    <row r="943" ht="15.75" hidden="1" customHeight="1">
      <c r="A943" s="21" t="s">
        <v>2764</v>
      </c>
      <c r="B943" s="21" t="s">
        <v>2765</v>
      </c>
      <c r="C943" s="21" t="s">
        <v>5232</v>
      </c>
      <c r="D943" s="43">
        <v>44652.251388888886</v>
      </c>
      <c r="E943" s="18">
        <v>44652.504166666666</v>
      </c>
      <c r="F943" s="18">
        <v>44652.33472222222</v>
      </c>
      <c r="G943" s="18">
        <v>44652.55347222222</v>
      </c>
      <c r="H943" s="24">
        <f>Enduser_Deliverytime-HubVN_Pickup_Time</f>
        <v>0.1652777778</v>
      </c>
      <c r="I943" s="24">
        <f>Enduser_Plan_Deliverytime-Plan_HubVN_Pickup_Time</f>
        <v>0.08333333334</v>
      </c>
      <c r="J943" s="24">
        <f>HubVN_Pickup_Time-HubVN_Receiving_Time</f>
        <v>0.04930555556</v>
      </c>
      <c r="K943" s="24">
        <f>Plan_HubVN_Pickup_Time-Plan_HubVN_Receiving_Time</f>
        <v>0.08333333334</v>
      </c>
      <c r="L943" s="44">
        <f>IF(OnHold_Time="",0,Enduser_Deliverytime-OnHold_Time)</f>
        <v>0</v>
      </c>
    </row>
    <row r="944" ht="15.75" hidden="1" customHeight="1">
      <c r="A944" s="9" t="s">
        <v>2767</v>
      </c>
      <c r="B944" s="9" t="s">
        <v>2768</v>
      </c>
      <c r="C944" s="9" t="s">
        <v>5231</v>
      </c>
      <c r="D944" s="43">
        <v>44653.25069444445</v>
      </c>
      <c r="E944" s="7">
        <v>44654.25069444445</v>
      </c>
      <c r="F944" s="7">
        <v>44653.334027777775</v>
      </c>
      <c r="G944" s="7">
        <v>44654.37986111111</v>
      </c>
      <c r="H944" s="12">
        <f>Enduser_Deliverytime-HubVN_Pickup_Time</f>
        <v>0.20625</v>
      </c>
      <c r="I944" s="12">
        <f>Enduser_Plan_Deliverytime-Plan_HubVN_Pickup_Time</f>
        <v>0.08333333334</v>
      </c>
      <c r="J944" s="12">
        <f>HubVN_Pickup_Time-HubVN_Receiving_Time</f>
        <v>0.1291666667</v>
      </c>
      <c r="K944" s="12">
        <f>Plan_HubVN_Pickup_Time-Plan_HubVN_Receiving_Time</f>
        <v>0.08333333333</v>
      </c>
      <c r="L944" s="44">
        <f>IF(OnHold_Time="",0,Enduser_Deliverytime-OnHold_Time)</f>
        <v>0</v>
      </c>
    </row>
    <row r="945" ht="15.75" customHeight="1">
      <c r="A945" s="21" t="s">
        <v>2770</v>
      </c>
      <c r="B945" s="21" t="s">
        <v>2771</v>
      </c>
      <c r="C945" s="21" t="s">
        <v>5230</v>
      </c>
      <c r="D945" s="43">
        <v>44654.27569444444</v>
      </c>
      <c r="E945" s="18">
        <v>44655.26597222222</v>
      </c>
      <c r="F945" s="18">
        <v>44654.35902777778</v>
      </c>
      <c r="G945" s="18">
        <v>44655.37013888889</v>
      </c>
      <c r="H945" s="24">
        <f>Enduser_Deliverytime-HubVN_Pickup_Time</f>
        <v>0.07916666667</v>
      </c>
      <c r="I945" s="24">
        <f>Enduser_Plan_Deliverytime-Plan_HubVN_Pickup_Time</f>
        <v>0.0625</v>
      </c>
      <c r="J945" s="24">
        <f>HubVN_Pickup_Time-HubVN_Receiving_Time</f>
        <v>0.1041666667</v>
      </c>
      <c r="K945" s="24">
        <f>Plan_HubVN_Pickup_Time-Plan_HubVN_Receiving_Time</f>
        <v>0.08333333334</v>
      </c>
      <c r="L945" s="44">
        <f>IF(OnHold_Time="",0,Enduser_Deliverytime-OnHold_Time)</f>
        <v>0</v>
      </c>
    </row>
    <row r="946" ht="15.75" customHeight="1">
      <c r="A946" s="9" t="s">
        <v>2773</v>
      </c>
      <c r="B946" s="9" t="s">
        <v>2774</v>
      </c>
      <c r="C946" s="9" t="s">
        <v>5230</v>
      </c>
      <c r="D946" s="43">
        <v>44655.25208333333</v>
      </c>
      <c r="E946" s="7">
        <v>44655.52638888889</v>
      </c>
      <c r="F946" s="7">
        <v>44655.33541666667</v>
      </c>
      <c r="G946" s="7">
        <v>44655.64791666667</v>
      </c>
      <c r="H946" s="12">
        <f>Enduser_Deliverytime-HubVN_Pickup_Time</f>
        <v>0.07986111111</v>
      </c>
      <c r="I946" s="12">
        <f>Enduser_Plan_Deliverytime-Plan_HubVN_Pickup_Time</f>
        <v>0.0625</v>
      </c>
      <c r="J946" s="12">
        <f>HubVN_Pickup_Time-HubVN_Receiving_Time</f>
        <v>0.1215277778</v>
      </c>
      <c r="K946" s="12">
        <f>Plan_HubVN_Pickup_Time-Plan_HubVN_Receiving_Time</f>
        <v>0.08333333334</v>
      </c>
      <c r="L946" s="44">
        <f>IF(OnHold_Time="",0,Enduser_Deliverytime-OnHold_Time)</f>
        <v>0</v>
      </c>
    </row>
    <row r="947" ht="15.75" hidden="1" customHeight="1">
      <c r="A947" s="21" t="s">
        <v>2776</v>
      </c>
      <c r="B947" s="21" t="s">
        <v>2338</v>
      </c>
      <c r="C947" s="21" t="s">
        <v>5231</v>
      </c>
      <c r="D947" s="43">
        <v>44654.25347222222</v>
      </c>
      <c r="E947" s="18">
        <v>44655.25</v>
      </c>
      <c r="F947" s="18">
        <v>44654.336805555555</v>
      </c>
      <c r="G947" s="18">
        <v>44655.34583333333</v>
      </c>
      <c r="H947" s="24">
        <f>Enduser_Deliverytime-HubVN_Pickup_Time</f>
        <v>0.08125</v>
      </c>
      <c r="I947" s="24">
        <f>Enduser_Plan_Deliverytime-Plan_HubVN_Pickup_Time</f>
        <v>0.04166666666</v>
      </c>
      <c r="J947" s="24">
        <f>HubVN_Pickup_Time-HubVN_Receiving_Time</f>
        <v>0.09583333333</v>
      </c>
      <c r="K947" s="24">
        <f>Plan_HubVN_Pickup_Time-Plan_HubVN_Receiving_Time</f>
        <v>0.08333333334</v>
      </c>
      <c r="L947" s="44">
        <f>IF(OnHold_Time="",0,Enduser_Deliverytime-OnHold_Time)</f>
        <v>0</v>
      </c>
    </row>
    <row r="948" ht="15.75" hidden="1" customHeight="1">
      <c r="A948" s="9" t="s">
        <v>2778</v>
      </c>
      <c r="B948" s="9" t="s">
        <v>2779</v>
      </c>
      <c r="C948" s="9" t="s">
        <v>5232</v>
      </c>
      <c r="D948" s="43">
        <v>44652.268055555556</v>
      </c>
      <c r="E948" s="7">
        <v>44653.260416666664</v>
      </c>
      <c r="F948" s="7">
        <v>44652.35138888889</v>
      </c>
      <c r="G948" s="7">
        <v>44653.34375</v>
      </c>
      <c r="H948" s="12">
        <f>Enduser_Deliverytime-HubVN_Pickup_Time</f>
        <v>0.11875</v>
      </c>
      <c r="I948" s="12">
        <f>Enduser_Plan_Deliverytime-Plan_HubVN_Pickup_Time</f>
        <v>0.08333333333</v>
      </c>
      <c r="J948" s="12">
        <f>HubVN_Pickup_Time-HubVN_Receiving_Time</f>
        <v>0.08333333334</v>
      </c>
      <c r="K948" s="12">
        <f>Plan_HubVN_Pickup_Time-Plan_HubVN_Receiving_Time</f>
        <v>0.08333333334</v>
      </c>
      <c r="L948" s="44">
        <f>IF(OnHold_Time="",0,Enduser_Deliverytime-OnHold_Time)</f>
        <v>0</v>
      </c>
    </row>
    <row r="949" ht="15.75" customHeight="1">
      <c r="A949" s="21" t="s">
        <v>2781</v>
      </c>
      <c r="B949" s="21" t="s">
        <v>2782</v>
      </c>
      <c r="C949" s="21" t="s">
        <v>5230</v>
      </c>
      <c r="D949" s="43">
        <v>44655.53125</v>
      </c>
      <c r="E949" s="18">
        <v>44655.53055555555</v>
      </c>
      <c r="F949" s="18">
        <v>44655.614583333336</v>
      </c>
      <c r="G949" s="18">
        <v>44655.62708333333</v>
      </c>
      <c r="H949" s="24">
        <f>Enduser_Deliverytime-HubVN_Pickup_Time</f>
        <v>0.07777777778</v>
      </c>
      <c r="I949" s="24">
        <f>Enduser_Plan_Deliverytime-Plan_HubVN_Pickup_Time</f>
        <v>0.0625</v>
      </c>
      <c r="J949" s="24">
        <f>HubVN_Pickup_Time-HubVN_Receiving_Time</f>
        <v>0.09652777778</v>
      </c>
      <c r="K949" s="24">
        <f>Plan_HubVN_Pickup_Time-Plan_HubVN_Receiving_Time</f>
        <v>0.08333333334</v>
      </c>
      <c r="L949" s="44">
        <f>IF(OnHold_Time="",0,Enduser_Deliverytime-OnHold_Time)</f>
        <v>0</v>
      </c>
    </row>
    <row r="950" ht="15.75" hidden="1" customHeight="1">
      <c r="A950" s="9" t="s">
        <v>2784</v>
      </c>
      <c r="B950" s="9" t="s">
        <v>2785</v>
      </c>
      <c r="C950" s="9" t="s">
        <v>5232</v>
      </c>
      <c r="D950" s="43">
        <v>44651.51111111111</v>
      </c>
      <c r="E950" s="7">
        <v>44652.52291666667</v>
      </c>
      <c r="F950" s="7">
        <v>44651.59444444445</v>
      </c>
      <c r="G950" s="7">
        <v>44652.63125</v>
      </c>
      <c r="H950" s="12">
        <f>Enduser_Deliverytime-HubVN_Pickup_Time</f>
        <v>0.07847222222</v>
      </c>
      <c r="I950" s="12">
        <f>Enduser_Plan_Deliverytime-Plan_HubVN_Pickup_Time</f>
        <v>0.08333333333</v>
      </c>
      <c r="J950" s="12">
        <f>HubVN_Pickup_Time-HubVN_Receiving_Time</f>
        <v>0.1083333333</v>
      </c>
      <c r="K950" s="12">
        <f>Plan_HubVN_Pickup_Time-Plan_HubVN_Receiving_Time</f>
        <v>0.08333333334</v>
      </c>
      <c r="L950" s="44">
        <f>IF(OnHold_Time="",0,Enduser_Deliverytime-OnHold_Time)</f>
        <v>0</v>
      </c>
    </row>
    <row r="951" ht="15.75" hidden="1" customHeight="1">
      <c r="A951" s="21" t="s">
        <v>2787</v>
      </c>
      <c r="B951" s="21" t="s">
        <v>2361</v>
      </c>
      <c r="C951" s="21" t="s">
        <v>5231</v>
      </c>
      <c r="D951" s="43">
        <v>44651.53333333333</v>
      </c>
      <c r="E951" s="18">
        <v>44652.53402777778</v>
      </c>
      <c r="F951" s="18">
        <v>44651.61666666667</v>
      </c>
      <c r="G951" s="18">
        <v>44652.575694444444</v>
      </c>
      <c r="H951" s="24">
        <f>Enduser_Deliverytime-HubVN_Pickup_Time</f>
        <v>0.1625</v>
      </c>
      <c r="I951" s="24">
        <f>Enduser_Plan_Deliverytime-Plan_HubVN_Pickup_Time</f>
        <v>0.04166666666</v>
      </c>
      <c r="J951" s="24">
        <f>HubVN_Pickup_Time-HubVN_Receiving_Time</f>
        <v>0.04166666666</v>
      </c>
      <c r="K951" s="24">
        <f>Plan_HubVN_Pickup_Time-Plan_HubVN_Receiving_Time</f>
        <v>0.08333333334</v>
      </c>
      <c r="L951" s="44">
        <f>IF(OnHold_Time="",0,Enduser_Deliverytime-OnHold_Time)</f>
        <v>0</v>
      </c>
    </row>
    <row r="952" ht="15.75" customHeight="1">
      <c r="A952" s="9" t="s">
        <v>2789</v>
      </c>
      <c r="B952" s="9" t="s">
        <v>2790</v>
      </c>
      <c r="C952" s="9" t="s">
        <v>5230</v>
      </c>
      <c r="D952" s="43">
        <v>44651.27847222222</v>
      </c>
      <c r="E952" s="7">
        <v>44652.288194444445</v>
      </c>
      <c r="F952" s="7">
        <v>44651.361805555556</v>
      </c>
      <c r="G952" s="7">
        <v>44652.353472222225</v>
      </c>
      <c r="H952" s="12">
        <f>Enduser_Deliverytime-HubVN_Pickup_Time</f>
        <v>0.07916666666</v>
      </c>
      <c r="I952" s="12">
        <f>Enduser_Plan_Deliverytime-Plan_HubVN_Pickup_Time</f>
        <v>0.0625</v>
      </c>
      <c r="J952" s="12">
        <f>HubVN_Pickup_Time-HubVN_Receiving_Time</f>
        <v>0.06527777778</v>
      </c>
      <c r="K952" s="12">
        <f>Plan_HubVN_Pickup_Time-Plan_HubVN_Receiving_Time</f>
        <v>0.08333333334</v>
      </c>
      <c r="L952" s="44">
        <f>IF(OnHold_Time="",0,Enduser_Deliverytime-OnHold_Time)</f>
        <v>0</v>
      </c>
    </row>
    <row r="953" ht="15.75" customHeight="1">
      <c r="A953" s="21" t="s">
        <v>2792</v>
      </c>
      <c r="B953" s="21" t="s">
        <v>2793</v>
      </c>
      <c r="C953" s="21" t="s">
        <v>5230</v>
      </c>
      <c r="D953" s="43">
        <v>44653.268055555556</v>
      </c>
      <c r="E953" s="18">
        <v>44653.53888888889</v>
      </c>
      <c r="F953" s="18">
        <v>44653.35138888889</v>
      </c>
      <c r="G953" s="18">
        <v>44653.635416666664</v>
      </c>
      <c r="H953" s="24">
        <f>Enduser_Deliverytime-HubVN_Pickup_Time</f>
        <v>0.1680555556</v>
      </c>
      <c r="I953" s="24">
        <f>Enduser_Plan_Deliverytime-Plan_HubVN_Pickup_Time</f>
        <v>0.125</v>
      </c>
      <c r="J953" s="24">
        <f>HubVN_Pickup_Time-HubVN_Receiving_Time</f>
        <v>0.09652777777</v>
      </c>
      <c r="K953" s="24">
        <f>Plan_HubVN_Pickup_Time-Plan_HubVN_Receiving_Time</f>
        <v>0.08333333334</v>
      </c>
      <c r="L953" s="44">
        <f>IF(OnHold_Time="",0,Enduser_Deliverytime-OnHold_Time)</f>
        <v>0</v>
      </c>
    </row>
    <row r="954" ht="15.75" hidden="1" customHeight="1">
      <c r="A954" s="9" t="s">
        <v>2795</v>
      </c>
      <c r="B954" s="9" t="s">
        <v>2796</v>
      </c>
      <c r="C954" s="9" t="s">
        <v>5231</v>
      </c>
      <c r="D954" s="43">
        <v>44652.259722222225</v>
      </c>
      <c r="E954" s="7">
        <v>44652.532638888886</v>
      </c>
      <c r="F954" s="7">
        <v>44652.34305555555</v>
      </c>
      <c r="G954" s="7">
        <v>44652.56875</v>
      </c>
      <c r="H954" s="12">
        <f>Enduser_Deliverytime-HubVN_Pickup_Time</f>
        <v>0.1631944444</v>
      </c>
      <c r="I954" s="12">
        <f>Enduser_Plan_Deliverytime-Plan_HubVN_Pickup_Time</f>
        <v>0.08333333334</v>
      </c>
      <c r="J954" s="12">
        <f>HubVN_Pickup_Time-HubVN_Receiving_Time</f>
        <v>0.03611111111</v>
      </c>
      <c r="K954" s="12">
        <f>Plan_HubVN_Pickup_Time-Plan_HubVN_Receiving_Time</f>
        <v>0.08333333333</v>
      </c>
      <c r="L954" s="44">
        <f>IF(OnHold_Time="",0,Enduser_Deliverytime-OnHold_Time)</f>
        <v>0</v>
      </c>
    </row>
    <row r="955" ht="15.75" customHeight="1">
      <c r="A955" s="21" t="s">
        <v>2798</v>
      </c>
      <c r="B955" s="21" t="s">
        <v>2799</v>
      </c>
      <c r="C955" s="21" t="s">
        <v>5230</v>
      </c>
      <c r="D955" s="43">
        <v>44653.51458333333</v>
      </c>
      <c r="E955" s="18">
        <v>44654.277083333334</v>
      </c>
      <c r="F955" s="18">
        <v>44653.597916666666</v>
      </c>
      <c r="G955" s="18">
        <v>44654.40347222222</v>
      </c>
      <c r="H955" s="24">
        <f>Enduser_Deliverytime-HubVN_Pickup_Time</f>
        <v>0.2020833333</v>
      </c>
      <c r="I955" s="24">
        <f>Enduser_Plan_Deliverytime-Plan_HubVN_Pickup_Time</f>
        <v>0.0625</v>
      </c>
      <c r="J955" s="24">
        <f>HubVN_Pickup_Time-HubVN_Receiving_Time</f>
        <v>0.1263888889</v>
      </c>
      <c r="K955" s="24">
        <f>Plan_HubVN_Pickup_Time-Plan_HubVN_Receiving_Time</f>
        <v>0.08333333334</v>
      </c>
      <c r="L955" s="44">
        <f>IF(OnHold_Time="",0,Enduser_Deliverytime-OnHold_Time)</f>
        <v>0</v>
      </c>
    </row>
    <row r="956" ht="15.75" hidden="1" customHeight="1">
      <c r="A956" s="9" t="s">
        <v>2801</v>
      </c>
      <c r="B956" s="9" t="s">
        <v>2802</v>
      </c>
      <c r="C956" s="9" t="s">
        <v>5231</v>
      </c>
      <c r="D956" s="43">
        <v>44655.52361111111</v>
      </c>
      <c r="E956" s="7">
        <v>44655.50555555556</v>
      </c>
      <c r="F956" s="7">
        <v>44655.606944444444</v>
      </c>
      <c r="G956" s="7">
        <v>44655.63333333333</v>
      </c>
      <c r="H956" s="12">
        <f>Enduser_Deliverytime-HubVN_Pickup_Time</f>
        <v>0.07986111111</v>
      </c>
      <c r="I956" s="12">
        <f>Enduser_Plan_Deliverytime-Plan_HubVN_Pickup_Time</f>
        <v>0.08333333334</v>
      </c>
      <c r="J956" s="12">
        <f>HubVN_Pickup_Time-HubVN_Receiving_Time</f>
        <v>0.1277777778</v>
      </c>
      <c r="K956" s="12">
        <f>Plan_HubVN_Pickup_Time-Plan_HubVN_Receiving_Time</f>
        <v>0.08333333334</v>
      </c>
      <c r="L956" s="44">
        <f>IF(OnHold_Time="",0,Enduser_Deliverytime-OnHold_Time)</f>
        <v>0</v>
      </c>
    </row>
    <row r="957" ht="15.75" hidden="1" customHeight="1">
      <c r="A957" s="21" t="s">
        <v>2804</v>
      </c>
      <c r="B957" s="21" t="s">
        <v>2309</v>
      </c>
      <c r="C957" s="21" t="s">
        <v>5231</v>
      </c>
      <c r="D957" s="43">
        <v>44651.53958333333</v>
      </c>
      <c r="E957" s="18">
        <v>44652.28680555556</v>
      </c>
      <c r="F957" s="18">
        <v>44651.62291666667</v>
      </c>
      <c r="G957" s="18">
        <v>44652.353472222225</v>
      </c>
      <c r="H957" s="24">
        <f>Enduser_Deliverytime-HubVN_Pickup_Time</f>
        <v>0.08263888889</v>
      </c>
      <c r="I957" s="24">
        <f>Enduser_Plan_Deliverytime-Plan_HubVN_Pickup_Time</f>
        <v>0.08333333334</v>
      </c>
      <c r="J957" s="24">
        <f>HubVN_Pickup_Time-HubVN_Receiving_Time</f>
        <v>0.06666666667</v>
      </c>
      <c r="K957" s="24">
        <f>Plan_HubVN_Pickup_Time-Plan_HubVN_Receiving_Time</f>
        <v>0.08333333334</v>
      </c>
      <c r="L957" s="44">
        <f>IF(OnHold_Time="",0,Enduser_Deliverytime-OnHold_Time)</f>
        <v>0</v>
      </c>
    </row>
    <row r="958" ht="15.75" hidden="1" customHeight="1">
      <c r="A958" s="9" t="s">
        <v>2806</v>
      </c>
      <c r="B958" s="9" t="s">
        <v>2807</v>
      </c>
      <c r="C958" s="9" t="s">
        <v>5231</v>
      </c>
      <c r="D958" s="43">
        <v>44655.26180555556</v>
      </c>
      <c r="E958" s="7">
        <v>44655.51180555556</v>
      </c>
      <c r="F958" s="7">
        <v>44655.345138888886</v>
      </c>
      <c r="G958" s="7">
        <v>44655.63611111111</v>
      </c>
      <c r="H958" s="12">
        <f>Enduser_Deliverytime-HubVN_Pickup_Time</f>
        <v>0.07916666667</v>
      </c>
      <c r="I958" s="12">
        <f>Enduser_Plan_Deliverytime-Plan_HubVN_Pickup_Time</f>
        <v>0.08333333334</v>
      </c>
      <c r="J958" s="12">
        <f>HubVN_Pickup_Time-HubVN_Receiving_Time</f>
        <v>0.1243055556</v>
      </c>
      <c r="K958" s="12">
        <f>Plan_HubVN_Pickup_Time-Plan_HubVN_Receiving_Time</f>
        <v>0.08333333333</v>
      </c>
      <c r="L958" s="44">
        <f>IF(OnHold_Time="",0,Enduser_Deliverytime-OnHold_Time)</f>
        <v>0</v>
      </c>
    </row>
    <row r="959" ht="15.75" customHeight="1">
      <c r="A959" s="21" t="s">
        <v>2809</v>
      </c>
      <c r="B959" s="21" t="s">
        <v>2810</v>
      </c>
      <c r="C959" s="21" t="s">
        <v>5230</v>
      </c>
      <c r="D959" s="43">
        <v>44651.51597222222</v>
      </c>
      <c r="E959" s="18">
        <v>44652.53888888889</v>
      </c>
      <c r="F959" s="18">
        <v>44651.59930555556</v>
      </c>
      <c r="G959" s="18">
        <v>44652.57916666667</v>
      </c>
      <c r="H959" s="24">
        <f>Enduser_Deliverytime-HubVN_Pickup_Time</f>
        <v>0.1645833333</v>
      </c>
      <c r="I959" s="24">
        <f>Enduser_Plan_Deliverytime-Plan_HubVN_Pickup_Time</f>
        <v>0.1666666667</v>
      </c>
      <c r="J959" s="24">
        <f>HubVN_Pickup_Time-HubVN_Receiving_Time</f>
        <v>0.04027777778</v>
      </c>
      <c r="K959" s="24">
        <f>Plan_HubVN_Pickup_Time-Plan_HubVN_Receiving_Time</f>
        <v>0.08333333334</v>
      </c>
      <c r="L959" s="44">
        <f>IF(OnHold_Time="",0,Enduser_Deliverytime-OnHold_Time)</f>
        <v>0</v>
      </c>
    </row>
    <row r="960" ht="15.75" customHeight="1">
      <c r="A960" s="9" t="s">
        <v>2812</v>
      </c>
      <c r="B960" s="9" t="s">
        <v>2813</v>
      </c>
      <c r="C960" s="9" t="s">
        <v>5230</v>
      </c>
      <c r="D960" s="43">
        <v>44651.50833333333</v>
      </c>
      <c r="E960" s="7">
        <v>44652.28472222222</v>
      </c>
      <c r="F960" s="7">
        <v>44651.59166666667</v>
      </c>
      <c r="G960" s="7">
        <v>44652.36319444444</v>
      </c>
      <c r="H960" s="12">
        <f>Enduser_Deliverytime-HubVN_Pickup_Time</f>
        <v>0.1243055556</v>
      </c>
      <c r="I960" s="12">
        <f>Enduser_Plan_Deliverytime-Plan_HubVN_Pickup_Time</f>
        <v>0.125</v>
      </c>
      <c r="J960" s="12">
        <f>HubVN_Pickup_Time-HubVN_Receiving_Time</f>
        <v>0.07847222222</v>
      </c>
      <c r="K960" s="12">
        <f>Plan_HubVN_Pickup_Time-Plan_HubVN_Receiving_Time</f>
        <v>0.08333333334</v>
      </c>
      <c r="L960" s="44">
        <f>IF(OnHold_Time="",0,Enduser_Deliverytime-OnHold_Time)</f>
        <v>0</v>
      </c>
    </row>
    <row r="961" ht="15.75" customHeight="1">
      <c r="A961" s="21" t="s">
        <v>2815</v>
      </c>
      <c r="B961" s="21" t="s">
        <v>2816</v>
      </c>
      <c r="C961" s="21" t="s">
        <v>5230</v>
      </c>
      <c r="D961" s="43">
        <v>44653.277083333334</v>
      </c>
      <c r="E961" s="18">
        <v>44659.25902777778</v>
      </c>
      <c r="F961" s="18">
        <v>44653.36041666667</v>
      </c>
      <c r="G961" s="18">
        <v>44659.35625</v>
      </c>
      <c r="H961" s="24">
        <f>Enduser_Deliverytime-HubVN_Pickup_Time</f>
        <v>0.1208333333</v>
      </c>
      <c r="I961" s="24">
        <f>Enduser_Plan_Deliverytime-Plan_HubVN_Pickup_Time</f>
        <v>0.1666666667</v>
      </c>
      <c r="J961" s="24">
        <f>HubVN_Pickup_Time-HubVN_Receiving_Time</f>
        <v>0.09722222222</v>
      </c>
      <c r="K961" s="24">
        <f>Plan_HubVN_Pickup_Time-Plan_HubVN_Receiving_Time</f>
        <v>0.08333333334</v>
      </c>
      <c r="L961" s="44">
        <f>IF(OnHold_Time="",0,Enduser_Deliverytime-OnHold_Time)</f>
        <v>0</v>
      </c>
    </row>
    <row r="962" ht="15.75" hidden="1" customHeight="1">
      <c r="A962" s="9" t="s">
        <v>2818</v>
      </c>
      <c r="B962" s="9" t="s">
        <v>2819</v>
      </c>
      <c r="C962" s="9" t="s">
        <v>5231</v>
      </c>
      <c r="D962" s="43">
        <v>44653.52222222222</v>
      </c>
      <c r="E962" s="7">
        <v>44654.279861111114</v>
      </c>
      <c r="F962" s="7">
        <v>44653.60555555556</v>
      </c>
      <c r="G962" s="7">
        <v>44654.38125</v>
      </c>
      <c r="H962" s="12">
        <f>Enduser_Deliverytime-HubVN_Pickup_Time</f>
        <v>0.03958333333</v>
      </c>
      <c r="I962" s="12">
        <f>Enduser_Plan_Deliverytime-Plan_HubVN_Pickup_Time</f>
        <v>0.08333333333</v>
      </c>
      <c r="J962" s="12">
        <f>HubVN_Pickup_Time-HubVN_Receiving_Time</f>
        <v>0.1013888889</v>
      </c>
      <c r="K962" s="12">
        <f>Plan_HubVN_Pickup_Time-Plan_HubVN_Receiving_Time</f>
        <v>0.08333333334</v>
      </c>
      <c r="L962" s="44">
        <f>IF(OnHold_Time="",0,Enduser_Deliverytime-OnHold_Time)</f>
        <v>0</v>
      </c>
    </row>
    <row r="963" ht="15.75" hidden="1" customHeight="1">
      <c r="A963" s="21" t="s">
        <v>2821</v>
      </c>
      <c r="B963" s="21" t="s">
        <v>2822</v>
      </c>
      <c r="C963" s="21" t="s">
        <v>5231</v>
      </c>
      <c r="D963" s="43">
        <v>44653.53611111111</v>
      </c>
      <c r="E963" s="18">
        <v>44654.26111111111</v>
      </c>
      <c r="F963" s="18">
        <v>44653.61944444444</v>
      </c>
      <c r="G963" s="18">
        <v>44654.37986111111</v>
      </c>
      <c r="H963" s="24">
        <f>Enduser_Deliverytime-HubVN_Pickup_Time</f>
        <v>0.2027777778</v>
      </c>
      <c r="I963" s="24">
        <f>Enduser_Plan_Deliverytime-Plan_HubVN_Pickup_Time</f>
        <v>0.08333333334</v>
      </c>
      <c r="J963" s="24">
        <f>HubVN_Pickup_Time-HubVN_Receiving_Time</f>
        <v>0.11875</v>
      </c>
      <c r="K963" s="24">
        <f>Plan_HubVN_Pickup_Time-Plan_HubVN_Receiving_Time</f>
        <v>0.08333333333</v>
      </c>
      <c r="L963" s="44">
        <f>IF(OnHold_Time="",0,Enduser_Deliverytime-OnHold_Time)</f>
        <v>0</v>
      </c>
    </row>
    <row r="964" ht="15.75" customHeight="1">
      <c r="A964" s="9" t="s">
        <v>2824</v>
      </c>
      <c r="B964" s="9" t="s">
        <v>1151</v>
      </c>
      <c r="C964" s="9" t="s">
        <v>5230</v>
      </c>
      <c r="D964" s="43">
        <v>44654.254166666666</v>
      </c>
      <c r="E964" s="7">
        <v>44654.521527777775</v>
      </c>
      <c r="F964" s="7">
        <v>44654.3375</v>
      </c>
      <c r="G964" s="7">
        <v>44654.65138888889</v>
      </c>
      <c r="H964" s="12">
        <f>Enduser_Deliverytime-HubVN_Pickup_Time</f>
        <v>0.07916666667</v>
      </c>
      <c r="I964" s="12">
        <f>Enduser_Plan_Deliverytime-Plan_HubVN_Pickup_Time</f>
        <v>0.0625</v>
      </c>
      <c r="J964" s="12">
        <f>HubVN_Pickup_Time-HubVN_Receiving_Time</f>
        <v>0.1298611111</v>
      </c>
      <c r="K964" s="12">
        <f>Plan_HubVN_Pickup_Time-Plan_HubVN_Receiving_Time</f>
        <v>0.08333333334</v>
      </c>
      <c r="L964" s="44">
        <f>IF(OnHold_Time="",0,Enduser_Deliverytime-OnHold_Time)</f>
        <v>0</v>
      </c>
    </row>
    <row r="965" ht="15.75" hidden="1" customHeight="1">
      <c r="A965" s="21" t="s">
        <v>2826</v>
      </c>
      <c r="B965" s="21" t="s">
        <v>2827</v>
      </c>
      <c r="C965" s="21" t="s">
        <v>5231</v>
      </c>
      <c r="D965" s="43">
        <v>44654.25902777778</v>
      </c>
      <c r="E965" s="18">
        <v>44655.274305555555</v>
      </c>
      <c r="F965" s="18">
        <v>44654.342361111114</v>
      </c>
      <c r="G965" s="18">
        <v>44655.38333333333</v>
      </c>
      <c r="H965" s="24">
        <f>Enduser_Deliverytime-HubVN_Pickup_Time</f>
        <v>0.09861111111</v>
      </c>
      <c r="I965" s="24">
        <f>Enduser_Plan_Deliverytime-Plan_HubVN_Pickup_Time</f>
        <v>0.04166666666</v>
      </c>
      <c r="J965" s="24">
        <f>HubVN_Pickup_Time-HubVN_Receiving_Time</f>
        <v>0.1090277778</v>
      </c>
      <c r="K965" s="24">
        <f>Plan_HubVN_Pickup_Time-Plan_HubVN_Receiving_Time</f>
        <v>0.08333333334</v>
      </c>
      <c r="L965" s="44">
        <f>IF(OnHold_Time="",0,Enduser_Deliverytime-OnHold_Time)</f>
        <v>0</v>
      </c>
    </row>
    <row r="966" ht="15.75" hidden="1" customHeight="1">
      <c r="A966" s="9" t="s">
        <v>2829</v>
      </c>
      <c r="B966" s="9" t="s">
        <v>2830</v>
      </c>
      <c r="C966" s="9" t="s">
        <v>5231</v>
      </c>
      <c r="D966" s="43">
        <v>44653.51180555556</v>
      </c>
      <c r="E966" s="7">
        <v>44658.26388888889</v>
      </c>
      <c r="F966" s="7">
        <v>44653.595138888886</v>
      </c>
      <c r="G966" s="7">
        <v>44658.35833333333</v>
      </c>
      <c r="H966" s="12">
        <f>Enduser_Deliverytime-HubVN_Pickup_Time</f>
        <v>0.3319444444</v>
      </c>
      <c r="I966" s="12">
        <f>Enduser_Plan_Deliverytime-Plan_HubVN_Pickup_Time</f>
        <v>0.04166666667</v>
      </c>
      <c r="J966" s="12">
        <f>HubVN_Pickup_Time-HubVN_Receiving_Time</f>
        <v>0.09444444444</v>
      </c>
      <c r="K966" s="12">
        <f>Plan_HubVN_Pickup_Time-Plan_HubVN_Receiving_Time</f>
        <v>0.08333333333</v>
      </c>
      <c r="L966" s="44">
        <f>IF(OnHold_Time="",0,Enduser_Deliverytime-OnHold_Time)</f>
        <v>0</v>
      </c>
    </row>
    <row r="967" ht="15.75" hidden="1" customHeight="1">
      <c r="A967" s="21" t="s">
        <v>2832</v>
      </c>
      <c r="B967" s="21" t="s">
        <v>2833</v>
      </c>
      <c r="C967" s="21" t="s">
        <v>5231</v>
      </c>
      <c r="D967" s="43">
        <v>44652.50833333333</v>
      </c>
      <c r="E967" s="18">
        <v>44653.5125</v>
      </c>
      <c r="F967" s="18">
        <v>44652.59166666667</v>
      </c>
      <c r="G967" s="18">
        <v>44653.61597222222</v>
      </c>
      <c r="H967" s="24">
        <f>Enduser_Deliverytime-HubVN_Pickup_Time</f>
        <v>0.2493055556</v>
      </c>
      <c r="I967" s="24">
        <f>Enduser_Plan_Deliverytime-Plan_HubVN_Pickup_Time</f>
        <v>0.08333333334</v>
      </c>
      <c r="J967" s="24">
        <f>HubVN_Pickup_Time-HubVN_Receiving_Time</f>
        <v>0.1034722222</v>
      </c>
      <c r="K967" s="24">
        <f>Plan_HubVN_Pickup_Time-Plan_HubVN_Receiving_Time</f>
        <v>0.08333333334</v>
      </c>
      <c r="L967" s="44">
        <f>IF(OnHold_Time="",0,Enduser_Deliverytime-OnHold_Time)</f>
        <v>0</v>
      </c>
    </row>
    <row r="968" ht="15.75" customHeight="1">
      <c r="A968" s="9" t="s">
        <v>2835</v>
      </c>
      <c r="B968" s="9" t="s">
        <v>2216</v>
      </c>
      <c r="C968" s="9" t="s">
        <v>5230</v>
      </c>
      <c r="D968" s="43">
        <v>44653.51111111111</v>
      </c>
      <c r="E968" s="7">
        <v>44654.27638888889</v>
      </c>
      <c r="F968" s="7">
        <v>44653.59444444445</v>
      </c>
      <c r="G968" s="7">
        <v>44654.404861111114</v>
      </c>
      <c r="H968" s="12">
        <f>Enduser_Deliverytime-HubVN_Pickup_Time</f>
        <v>0.2069444444</v>
      </c>
      <c r="I968" s="12">
        <f>Enduser_Plan_Deliverytime-Plan_HubVN_Pickup_Time</f>
        <v>0.0625</v>
      </c>
      <c r="J968" s="12">
        <f>HubVN_Pickup_Time-HubVN_Receiving_Time</f>
        <v>0.1284722222</v>
      </c>
      <c r="K968" s="12">
        <f>Plan_HubVN_Pickup_Time-Plan_HubVN_Receiving_Time</f>
        <v>0.08333333334</v>
      </c>
      <c r="L968" s="44">
        <f>IF(OnHold_Time="",0,Enduser_Deliverytime-OnHold_Time)</f>
        <v>0</v>
      </c>
    </row>
    <row r="969" ht="15.75" hidden="1" customHeight="1">
      <c r="A969" s="21" t="s">
        <v>2836</v>
      </c>
      <c r="B969" s="21" t="s">
        <v>2837</v>
      </c>
      <c r="C969" s="21" t="s">
        <v>5231</v>
      </c>
      <c r="D969" s="43">
        <v>44651.52013888889</v>
      </c>
      <c r="E969" s="18">
        <v>44652.50555555556</v>
      </c>
      <c r="F969" s="18">
        <v>44651.603472222225</v>
      </c>
      <c r="G969" s="18">
        <v>44652.54375</v>
      </c>
      <c r="H969" s="24">
        <f>Enduser_Deliverytime-HubVN_Pickup_Time</f>
        <v>0.1638888889</v>
      </c>
      <c r="I969" s="24">
        <f>Enduser_Plan_Deliverytime-Plan_HubVN_Pickup_Time</f>
        <v>0.08333333333</v>
      </c>
      <c r="J969" s="24">
        <f>HubVN_Pickup_Time-HubVN_Receiving_Time</f>
        <v>0.03819444444</v>
      </c>
      <c r="K969" s="24">
        <f>Plan_HubVN_Pickup_Time-Plan_HubVN_Receiving_Time</f>
        <v>0.08333333334</v>
      </c>
      <c r="L969" s="44">
        <f>IF(OnHold_Time="",0,Enduser_Deliverytime-OnHold_Time)</f>
        <v>0</v>
      </c>
    </row>
    <row r="970" ht="15.75" customHeight="1">
      <c r="A970" s="9" t="s">
        <v>2839</v>
      </c>
      <c r="B970" s="9" t="s">
        <v>2840</v>
      </c>
      <c r="C970" s="9" t="s">
        <v>5230</v>
      </c>
      <c r="D970" s="43">
        <v>44653.53888888889</v>
      </c>
      <c r="E970" s="7">
        <v>44653.50277777778</v>
      </c>
      <c r="F970" s="7">
        <v>44653.62222222222</v>
      </c>
      <c r="G970" s="7">
        <v>44653.58611111111</v>
      </c>
      <c r="H970" s="12">
        <f>Enduser_Deliverytime-HubVN_Pickup_Time</f>
        <v>0.1458333333</v>
      </c>
      <c r="I970" s="12">
        <f>Enduser_Plan_Deliverytime-Plan_HubVN_Pickup_Time</f>
        <v>0.125</v>
      </c>
      <c r="J970" s="12">
        <f>HubVN_Pickup_Time-HubVN_Receiving_Time</f>
        <v>0.08333333333</v>
      </c>
      <c r="K970" s="12">
        <f>Plan_HubVN_Pickup_Time-Plan_HubVN_Receiving_Time</f>
        <v>0.08333333333</v>
      </c>
      <c r="L970" s="44">
        <f>IF(OnHold_Time="",0,Enduser_Deliverytime-OnHold_Time)</f>
        <v>0</v>
      </c>
    </row>
    <row r="971" ht="15.75" hidden="1" customHeight="1">
      <c r="A971" s="21" t="s">
        <v>2842</v>
      </c>
      <c r="B971" s="21" t="s">
        <v>2843</v>
      </c>
      <c r="C971" s="21" t="s">
        <v>5232</v>
      </c>
      <c r="D971" s="43">
        <v>44653.25277777778</v>
      </c>
      <c r="E971" s="18">
        <v>44653.51944444444</v>
      </c>
      <c r="F971" s="18">
        <v>44653.33611111111</v>
      </c>
      <c r="G971" s="18">
        <v>44653.60277777778</v>
      </c>
      <c r="H971" s="24">
        <f>Enduser_Deliverytime-HubVN_Pickup_Time</f>
        <v>0.1229166667</v>
      </c>
      <c r="I971" s="24">
        <f>Enduser_Plan_Deliverytime-Plan_HubVN_Pickup_Time</f>
        <v>0.08333333334</v>
      </c>
      <c r="J971" s="24">
        <f>HubVN_Pickup_Time-HubVN_Receiving_Time</f>
        <v>0.08333333334</v>
      </c>
      <c r="K971" s="24">
        <f>Plan_HubVN_Pickup_Time-Plan_HubVN_Receiving_Time</f>
        <v>0.08333333333</v>
      </c>
      <c r="L971" s="44">
        <f>IF(OnHold_Time="",0,Enduser_Deliverytime-OnHold_Time)</f>
        <v>0</v>
      </c>
    </row>
    <row r="972" ht="15.75" hidden="1" customHeight="1">
      <c r="A972" s="9" t="s">
        <v>2845</v>
      </c>
      <c r="B972" s="9" t="s">
        <v>1261</v>
      </c>
      <c r="C972" s="9" t="s">
        <v>5231</v>
      </c>
      <c r="D972" s="43">
        <v>44652.25277777778</v>
      </c>
      <c r="E972" s="7">
        <v>44652.52847222222</v>
      </c>
      <c r="F972" s="7">
        <v>44652.33611111111</v>
      </c>
      <c r="G972" s="7">
        <v>44652.56597222222</v>
      </c>
      <c r="H972" s="12">
        <f>Enduser_Deliverytime-HubVN_Pickup_Time</f>
        <v>0.1638888889</v>
      </c>
      <c r="I972" s="12">
        <f>Enduser_Plan_Deliverytime-Plan_HubVN_Pickup_Time</f>
        <v>0.04166666667</v>
      </c>
      <c r="J972" s="12">
        <f>HubVN_Pickup_Time-HubVN_Receiving_Time</f>
        <v>0.0375</v>
      </c>
      <c r="K972" s="12">
        <f>Plan_HubVN_Pickup_Time-Plan_HubVN_Receiving_Time</f>
        <v>0.08333333333</v>
      </c>
      <c r="L972" s="44">
        <f>IF(OnHold_Time="",0,Enduser_Deliverytime-OnHold_Time)</f>
        <v>0</v>
      </c>
    </row>
    <row r="973" ht="15.75" hidden="1" customHeight="1">
      <c r="A973" s="21" t="s">
        <v>2847</v>
      </c>
      <c r="B973" s="21" t="s">
        <v>2848</v>
      </c>
      <c r="C973" s="21" t="s">
        <v>5232</v>
      </c>
      <c r="D973" s="43">
        <v>44653.52222222222</v>
      </c>
      <c r="E973" s="18">
        <v>44654.532638888886</v>
      </c>
      <c r="F973" s="18">
        <v>44653.60555555556</v>
      </c>
      <c r="G973" s="18">
        <v>44654.63333333333</v>
      </c>
      <c r="H973" s="24">
        <f>Enduser_Deliverytime-HubVN_Pickup_Time</f>
        <v>0.07916666667</v>
      </c>
      <c r="I973" s="24">
        <f>Enduser_Plan_Deliverytime-Plan_HubVN_Pickup_Time</f>
        <v>0.08333333333</v>
      </c>
      <c r="J973" s="24">
        <f>HubVN_Pickup_Time-HubVN_Receiving_Time</f>
        <v>0.1006944444</v>
      </c>
      <c r="K973" s="24">
        <f>Plan_HubVN_Pickup_Time-Plan_HubVN_Receiving_Time</f>
        <v>0.08333333334</v>
      </c>
      <c r="L973" s="44">
        <f>IF(OnHold_Time="",0,Enduser_Deliverytime-OnHold_Time)</f>
        <v>0</v>
      </c>
    </row>
    <row r="974" ht="15.75" customHeight="1">
      <c r="A974" s="9" t="s">
        <v>2850</v>
      </c>
      <c r="B974" s="9" t="s">
        <v>711</v>
      </c>
      <c r="C974" s="9" t="s">
        <v>5230</v>
      </c>
      <c r="D974" s="43">
        <v>44652.26597222222</v>
      </c>
      <c r="E974" s="7">
        <v>44652.53611111111</v>
      </c>
      <c r="F974" s="7">
        <v>44652.34930555556</v>
      </c>
      <c r="G974" s="7">
        <v>44652.56458333333</v>
      </c>
      <c r="H974" s="12">
        <f>Enduser_Deliverytime-HubVN_Pickup_Time</f>
        <v>0.1659722222</v>
      </c>
      <c r="I974" s="12">
        <f>Enduser_Plan_Deliverytime-Plan_HubVN_Pickup_Time</f>
        <v>0.0625</v>
      </c>
      <c r="J974" s="12">
        <f>HubVN_Pickup_Time-HubVN_Receiving_Time</f>
        <v>0.02847222222</v>
      </c>
      <c r="K974" s="12">
        <f>Plan_HubVN_Pickup_Time-Plan_HubVN_Receiving_Time</f>
        <v>0.08333333334</v>
      </c>
      <c r="L974" s="44">
        <f>IF(OnHold_Time="",0,Enduser_Deliverytime-OnHold_Time)</f>
        <v>0</v>
      </c>
    </row>
    <row r="975" ht="15.75" customHeight="1">
      <c r="A975" s="21" t="s">
        <v>2852</v>
      </c>
      <c r="B975" s="21" t="s">
        <v>2853</v>
      </c>
      <c r="C975" s="21" t="s">
        <v>5230</v>
      </c>
      <c r="D975" s="43">
        <v>44655.26597222222</v>
      </c>
      <c r="E975" s="18">
        <v>44655.504166666666</v>
      </c>
      <c r="F975" s="18">
        <v>44655.34930555556</v>
      </c>
      <c r="G975" s="18">
        <v>44655.60555555556</v>
      </c>
      <c r="H975" s="24">
        <f>Enduser_Deliverytime-HubVN_Pickup_Time</f>
        <v>0.1236111111</v>
      </c>
      <c r="I975" s="24">
        <f>Enduser_Plan_Deliverytime-Plan_HubVN_Pickup_Time</f>
        <v>0.0625</v>
      </c>
      <c r="J975" s="24">
        <f>HubVN_Pickup_Time-HubVN_Receiving_Time</f>
        <v>0.1013888889</v>
      </c>
      <c r="K975" s="24">
        <f>Plan_HubVN_Pickup_Time-Plan_HubVN_Receiving_Time</f>
        <v>0.08333333334</v>
      </c>
      <c r="L975" s="44">
        <f>IF(OnHold_Time="",0,Enduser_Deliverytime-OnHold_Time)</f>
        <v>0</v>
      </c>
    </row>
    <row r="976" ht="15.75" hidden="1" customHeight="1">
      <c r="A976" s="9" t="s">
        <v>2855</v>
      </c>
      <c r="B976" s="9" t="s">
        <v>2856</v>
      </c>
      <c r="C976" s="9" t="s">
        <v>5232</v>
      </c>
      <c r="D976" s="43">
        <v>44653.25069444445</v>
      </c>
      <c r="E976" s="7">
        <v>44654.260416666664</v>
      </c>
      <c r="F976" s="7">
        <v>44653.334027777775</v>
      </c>
      <c r="G976" s="7">
        <v>44654.361805555556</v>
      </c>
      <c r="H976" s="12">
        <f>Enduser_Deliverytime-HubVN_Pickup_Time</f>
        <v>0.1236111111</v>
      </c>
      <c r="I976" s="12">
        <f>Enduser_Plan_Deliverytime-Plan_HubVN_Pickup_Time</f>
        <v>0.08333333334</v>
      </c>
      <c r="J976" s="12">
        <f>HubVN_Pickup_Time-HubVN_Receiving_Time</f>
        <v>0.1013888889</v>
      </c>
      <c r="K976" s="12">
        <f>Plan_HubVN_Pickup_Time-Plan_HubVN_Receiving_Time</f>
        <v>0.08333333333</v>
      </c>
      <c r="L976" s="44">
        <f>IF(OnHold_Time="",0,Enduser_Deliverytime-OnHold_Time)</f>
        <v>0</v>
      </c>
    </row>
    <row r="977" ht="15.75" customHeight="1">
      <c r="A977" s="21" t="s">
        <v>2858</v>
      </c>
      <c r="B977" s="21" t="s">
        <v>2859</v>
      </c>
      <c r="C977" s="21" t="s">
        <v>5230</v>
      </c>
      <c r="D977" s="43">
        <v>44653.25486111111</v>
      </c>
      <c r="E977" s="18">
        <v>44653.52361111111</v>
      </c>
      <c r="F977" s="18">
        <v>44653.33819444444</v>
      </c>
      <c r="G977" s="18">
        <v>44653.634722222225</v>
      </c>
      <c r="H977" s="24">
        <f>Enduser_Deliverytime-HubVN_Pickup_Time</f>
        <v>0.07777777778</v>
      </c>
      <c r="I977" s="24">
        <f>Enduser_Plan_Deliverytime-Plan_HubVN_Pickup_Time</f>
        <v>0.0625</v>
      </c>
      <c r="J977" s="24">
        <f>HubVN_Pickup_Time-HubVN_Receiving_Time</f>
        <v>0.1111111111</v>
      </c>
      <c r="K977" s="24">
        <f>Plan_HubVN_Pickup_Time-Plan_HubVN_Receiving_Time</f>
        <v>0.08333333333</v>
      </c>
      <c r="L977" s="44">
        <f>IF(OnHold_Time="",0,Enduser_Deliverytime-OnHold_Time)</f>
        <v>0</v>
      </c>
    </row>
    <row r="978" ht="15.75" customHeight="1">
      <c r="A978" s="9" t="s">
        <v>2861</v>
      </c>
      <c r="B978" s="9" t="s">
        <v>2862</v>
      </c>
      <c r="C978" s="9" t="s">
        <v>5230</v>
      </c>
      <c r="D978" s="43">
        <v>44651.53958333333</v>
      </c>
      <c r="E978" s="7">
        <v>44652.52777777778</v>
      </c>
      <c r="F978" s="7">
        <v>44651.62291666667</v>
      </c>
      <c r="G978" s="7">
        <v>44652.635416666664</v>
      </c>
      <c r="H978" s="12">
        <f>Enduser_Deliverytime-HubVN_Pickup_Time</f>
        <v>0.08263888889</v>
      </c>
      <c r="I978" s="12">
        <f>Enduser_Plan_Deliverytime-Plan_HubVN_Pickup_Time</f>
        <v>0.0625</v>
      </c>
      <c r="J978" s="12">
        <f>HubVN_Pickup_Time-HubVN_Receiving_Time</f>
        <v>0.1076388889</v>
      </c>
      <c r="K978" s="12">
        <f>Plan_HubVN_Pickup_Time-Plan_HubVN_Receiving_Time</f>
        <v>0.08333333334</v>
      </c>
      <c r="L978" s="44">
        <f>IF(OnHold_Time="",0,Enduser_Deliverytime-OnHold_Time)</f>
        <v>0</v>
      </c>
    </row>
    <row r="979" ht="15.75" customHeight="1">
      <c r="A979" s="21" t="s">
        <v>2864</v>
      </c>
      <c r="B979" s="21" t="s">
        <v>2865</v>
      </c>
      <c r="C979" s="21" t="s">
        <v>5230</v>
      </c>
      <c r="D979" s="43">
        <v>44655.275</v>
      </c>
      <c r="E979" s="18">
        <v>44655.50277777778</v>
      </c>
      <c r="F979" s="18">
        <v>44655.35833333333</v>
      </c>
      <c r="G979" s="18">
        <v>44655.60902777778</v>
      </c>
      <c r="H979" s="24">
        <f>Enduser_Deliverytime-HubVN_Pickup_Time</f>
        <v>0.1486111111</v>
      </c>
      <c r="I979" s="24">
        <f>Enduser_Plan_Deliverytime-Plan_HubVN_Pickup_Time</f>
        <v>0.125</v>
      </c>
      <c r="J979" s="24">
        <f>HubVN_Pickup_Time-HubVN_Receiving_Time</f>
        <v>0.10625</v>
      </c>
      <c r="K979" s="24">
        <f>Plan_HubVN_Pickup_Time-Plan_HubVN_Receiving_Time</f>
        <v>0.08333333333</v>
      </c>
      <c r="L979" s="44">
        <f>IF(OnHold_Time="",0,Enduser_Deliverytime-OnHold_Time)</f>
        <v>0</v>
      </c>
    </row>
    <row r="980" ht="15.75" customHeight="1">
      <c r="A980" s="9" t="s">
        <v>2867</v>
      </c>
      <c r="B980" s="9" t="s">
        <v>2868</v>
      </c>
      <c r="C980" s="9" t="s">
        <v>5230</v>
      </c>
      <c r="D980" s="43">
        <v>44654.2625</v>
      </c>
      <c r="E980" s="7">
        <v>44655.27222222222</v>
      </c>
      <c r="F980" s="7">
        <v>44654.34583333333</v>
      </c>
      <c r="G980" s="7">
        <v>44655.37708333333</v>
      </c>
      <c r="H980" s="12">
        <f>Enduser_Deliverytime-HubVN_Pickup_Time</f>
        <v>0.09861111111</v>
      </c>
      <c r="I980" s="12">
        <f>Enduser_Plan_Deliverytime-Plan_HubVN_Pickup_Time</f>
        <v>0.125</v>
      </c>
      <c r="J980" s="12">
        <f>HubVN_Pickup_Time-HubVN_Receiving_Time</f>
        <v>0.1048611111</v>
      </c>
      <c r="K980" s="12">
        <f>Plan_HubVN_Pickup_Time-Plan_HubVN_Receiving_Time</f>
        <v>0.08333333334</v>
      </c>
      <c r="L980" s="44">
        <f>IF(OnHold_Time="",0,Enduser_Deliverytime-OnHold_Time)</f>
        <v>0</v>
      </c>
    </row>
    <row r="981" ht="15.75" hidden="1" customHeight="1">
      <c r="A981" s="21" t="s">
        <v>2870</v>
      </c>
      <c r="B981" s="21" t="s">
        <v>2871</v>
      </c>
      <c r="C981" s="21" t="s">
        <v>5231</v>
      </c>
      <c r="D981" s="43">
        <v>44652.27222222222</v>
      </c>
      <c r="E981" s="18">
        <v>44652.53125</v>
      </c>
      <c r="F981" s="18">
        <v>44652.35555555556</v>
      </c>
      <c r="G981" s="18">
        <v>44652.64166666667</v>
      </c>
      <c r="H981" s="24">
        <f>Enduser_Deliverytime-HubVN_Pickup_Time</f>
        <v>0.07777777778</v>
      </c>
      <c r="I981" s="24">
        <f>Enduser_Plan_Deliverytime-Plan_HubVN_Pickup_Time</f>
        <v>0.04166666666</v>
      </c>
      <c r="J981" s="24">
        <f>HubVN_Pickup_Time-HubVN_Receiving_Time</f>
        <v>0.1104166667</v>
      </c>
      <c r="K981" s="24">
        <f>Plan_HubVN_Pickup_Time-Plan_HubVN_Receiving_Time</f>
        <v>0.08333333334</v>
      </c>
      <c r="L981" s="44">
        <f>IF(OnHold_Time="",0,Enduser_Deliverytime-OnHold_Time)</f>
        <v>0</v>
      </c>
    </row>
    <row r="982" ht="15.75" customHeight="1">
      <c r="A982" s="9" t="s">
        <v>2873</v>
      </c>
      <c r="B982" s="9" t="s">
        <v>66</v>
      </c>
      <c r="C982" s="9" t="s">
        <v>5230</v>
      </c>
      <c r="D982" s="43">
        <v>44653.52291666667</v>
      </c>
      <c r="E982" s="7">
        <v>44654.25902777778</v>
      </c>
      <c r="F982" s="7">
        <v>44653.60625</v>
      </c>
      <c r="G982" s="7">
        <v>44654.350694444445</v>
      </c>
      <c r="H982" s="12">
        <f>Enduser_Deliverytime-HubVN_Pickup_Time</f>
        <v>0.08194444444</v>
      </c>
      <c r="I982" s="12">
        <f>Enduser_Plan_Deliverytime-Plan_HubVN_Pickup_Time</f>
        <v>0.0625</v>
      </c>
      <c r="J982" s="12">
        <f>HubVN_Pickup_Time-HubVN_Receiving_Time</f>
        <v>0.09166666667</v>
      </c>
      <c r="K982" s="12">
        <f>Plan_HubVN_Pickup_Time-Plan_HubVN_Receiving_Time</f>
        <v>0.08333333333</v>
      </c>
      <c r="L982" s="44">
        <f>IF(OnHold_Time="",0,Enduser_Deliverytime-OnHold_Time)</f>
        <v>0</v>
      </c>
    </row>
    <row r="983" ht="15.75" customHeight="1">
      <c r="A983" s="21" t="s">
        <v>2875</v>
      </c>
      <c r="B983" s="21" t="s">
        <v>2876</v>
      </c>
      <c r="C983" s="21" t="s">
        <v>5230</v>
      </c>
      <c r="D983" s="43">
        <v>44651.26527777778</v>
      </c>
      <c r="E983" s="18">
        <v>44652.28402777778</v>
      </c>
      <c r="F983" s="18">
        <v>44651.34861111111</v>
      </c>
      <c r="G983" s="18">
        <v>44652.395833333336</v>
      </c>
      <c r="H983" s="24">
        <f>Enduser_Deliverytime-HubVN_Pickup_Time</f>
        <v>0.2055555556</v>
      </c>
      <c r="I983" s="24">
        <f>Enduser_Plan_Deliverytime-Plan_HubVN_Pickup_Time</f>
        <v>0.1666666667</v>
      </c>
      <c r="J983" s="24">
        <f>HubVN_Pickup_Time-HubVN_Receiving_Time</f>
        <v>0.1118055556</v>
      </c>
      <c r="K983" s="24">
        <f>Plan_HubVN_Pickup_Time-Plan_HubVN_Receiving_Time</f>
        <v>0.08333333334</v>
      </c>
      <c r="L983" s="44">
        <f>IF(OnHold_Time="",0,Enduser_Deliverytime-OnHold_Time)</f>
        <v>0</v>
      </c>
    </row>
    <row r="984" ht="15.75" hidden="1" customHeight="1">
      <c r="A984" s="9" t="s">
        <v>2878</v>
      </c>
      <c r="B984" s="9" t="s">
        <v>2879</v>
      </c>
      <c r="C984" s="9" t="s">
        <v>5231</v>
      </c>
      <c r="D984" s="43">
        <v>44652.25555555556</v>
      </c>
      <c r="E984" s="7">
        <v>44653.28055555555</v>
      </c>
      <c r="F984" s="7">
        <v>44652.33888888889</v>
      </c>
      <c r="G984" s="7">
        <v>44653.34652777778</v>
      </c>
      <c r="H984" s="12">
        <f>Enduser_Deliverytime-HubVN_Pickup_Time</f>
        <v>0.08125</v>
      </c>
      <c r="I984" s="12">
        <f>Enduser_Plan_Deliverytime-Plan_HubVN_Pickup_Time</f>
        <v>0.04166666667</v>
      </c>
      <c r="J984" s="12">
        <f>HubVN_Pickup_Time-HubVN_Receiving_Time</f>
        <v>0.06597222223</v>
      </c>
      <c r="K984" s="12">
        <f>Plan_HubVN_Pickup_Time-Plan_HubVN_Receiving_Time</f>
        <v>0.08333333333</v>
      </c>
      <c r="L984" s="44">
        <f>IF(OnHold_Time="",0,Enduser_Deliverytime-OnHold_Time)</f>
        <v>0</v>
      </c>
    </row>
    <row r="985" ht="15.75" customHeight="1">
      <c r="A985" s="21" t="s">
        <v>2881</v>
      </c>
      <c r="B985" s="21" t="s">
        <v>442</v>
      </c>
      <c r="C985" s="21" t="s">
        <v>5230</v>
      </c>
      <c r="D985" s="43">
        <v>44655.26875</v>
      </c>
      <c r="E985" s="18">
        <v>44655.50277777778</v>
      </c>
      <c r="F985" s="18">
        <v>44655.35208333333</v>
      </c>
      <c r="G985" s="18">
        <v>44655.61041666667</v>
      </c>
      <c r="H985" s="24">
        <f>Enduser_Deliverytime-HubVN_Pickup_Time</f>
        <v>0.1430555555</v>
      </c>
      <c r="I985" s="24">
        <f>Enduser_Plan_Deliverytime-Plan_HubVN_Pickup_Time</f>
        <v>0.0625</v>
      </c>
      <c r="J985" s="24">
        <f>HubVN_Pickup_Time-HubVN_Receiving_Time</f>
        <v>0.1076388889</v>
      </c>
      <c r="K985" s="24">
        <f>Plan_HubVN_Pickup_Time-Plan_HubVN_Receiving_Time</f>
        <v>0.08333333333</v>
      </c>
      <c r="L985" s="44">
        <f>IF(OnHold_Time="",0,Enduser_Deliverytime-OnHold_Time)</f>
        <v>0</v>
      </c>
    </row>
    <row r="986" ht="15.75" hidden="1" customHeight="1">
      <c r="A986" s="9" t="s">
        <v>2883</v>
      </c>
      <c r="B986" s="9" t="s">
        <v>2884</v>
      </c>
      <c r="C986" s="9" t="s">
        <v>5232</v>
      </c>
      <c r="D986" s="43">
        <v>44651.28958333333</v>
      </c>
      <c r="E986" s="7">
        <v>44652.25486111111</v>
      </c>
      <c r="F986" s="7">
        <v>44651.37291666667</v>
      </c>
      <c r="G986" s="7">
        <v>44652.342361111114</v>
      </c>
      <c r="H986" s="12">
        <f>Enduser_Deliverytime-HubVN_Pickup_Time</f>
        <v>0.1194444444</v>
      </c>
      <c r="I986" s="12">
        <f>Enduser_Plan_Deliverytime-Plan_HubVN_Pickup_Time</f>
        <v>0.08333333334</v>
      </c>
      <c r="J986" s="12">
        <f>HubVN_Pickup_Time-HubVN_Receiving_Time</f>
        <v>0.0875</v>
      </c>
      <c r="K986" s="12">
        <f>Plan_HubVN_Pickup_Time-Plan_HubVN_Receiving_Time</f>
        <v>0.08333333334</v>
      </c>
      <c r="L986" s="44">
        <f>IF(OnHold_Time="",0,Enduser_Deliverytime-OnHold_Time)</f>
        <v>0</v>
      </c>
    </row>
    <row r="987" ht="15.75" hidden="1" customHeight="1">
      <c r="A987" s="21" t="s">
        <v>2886</v>
      </c>
      <c r="B987" s="21" t="s">
        <v>2887</v>
      </c>
      <c r="C987" s="21" t="s">
        <v>5231</v>
      </c>
      <c r="D987" s="43">
        <v>44653.51111111111</v>
      </c>
      <c r="E987" s="18">
        <v>44653.540972222225</v>
      </c>
      <c r="F987" s="18">
        <v>44653.59444444445</v>
      </c>
      <c r="G987" s="18">
        <v>44653.638194444444</v>
      </c>
      <c r="H987" s="24">
        <f>Enduser_Deliverytime-HubVN_Pickup_Time</f>
        <v>0.1680555556</v>
      </c>
      <c r="I987" s="24">
        <f>Enduser_Plan_Deliverytime-Plan_HubVN_Pickup_Time</f>
        <v>0.04166666666</v>
      </c>
      <c r="J987" s="24">
        <f>HubVN_Pickup_Time-HubVN_Receiving_Time</f>
        <v>0.09722222222</v>
      </c>
      <c r="K987" s="24">
        <f>Plan_HubVN_Pickup_Time-Plan_HubVN_Receiving_Time</f>
        <v>0.08333333334</v>
      </c>
      <c r="L987" s="44">
        <f>IF(OnHold_Time="",0,Enduser_Deliverytime-OnHold_Time)</f>
        <v>0</v>
      </c>
    </row>
    <row r="988" ht="15.75" hidden="1" customHeight="1">
      <c r="A988" s="9" t="s">
        <v>2889</v>
      </c>
      <c r="B988" s="9" t="s">
        <v>2890</v>
      </c>
      <c r="C988" s="9" t="s">
        <v>5231</v>
      </c>
      <c r="D988" s="43">
        <v>44654.50069444445</v>
      </c>
      <c r="E988" s="7">
        <v>44655.53888888889</v>
      </c>
      <c r="F988" s="7">
        <v>44654.584027777775</v>
      </c>
      <c r="G988" s="7">
        <v>44655.657638888886</v>
      </c>
      <c r="H988" s="12">
        <f>Enduser_Deliverytime-HubVN_Pickup_Time</f>
        <v>0.08125</v>
      </c>
      <c r="I988" s="12">
        <f>Enduser_Plan_Deliverytime-Plan_HubVN_Pickup_Time</f>
        <v>0.04166666667</v>
      </c>
      <c r="J988" s="12">
        <f>HubVN_Pickup_Time-HubVN_Receiving_Time</f>
        <v>0.11875</v>
      </c>
      <c r="K988" s="12">
        <f>Plan_HubVN_Pickup_Time-Plan_HubVN_Receiving_Time</f>
        <v>0.08333333333</v>
      </c>
      <c r="L988" s="44">
        <f>IF(OnHold_Time="",0,Enduser_Deliverytime-OnHold_Time)</f>
        <v>0</v>
      </c>
    </row>
    <row r="989" ht="15.75" customHeight="1">
      <c r="A989" s="21" t="s">
        <v>2892</v>
      </c>
      <c r="B989" s="21" t="s">
        <v>2893</v>
      </c>
      <c r="C989" s="21" t="s">
        <v>5230</v>
      </c>
      <c r="D989" s="43">
        <v>44652.25277777778</v>
      </c>
      <c r="E989" s="18">
        <v>44652.504166666666</v>
      </c>
      <c r="F989" s="18">
        <v>44652.33611111111</v>
      </c>
      <c r="G989" s="18">
        <v>44652.614583333336</v>
      </c>
      <c r="H989" s="24">
        <f>Enduser_Deliverytime-HubVN_Pickup_Time</f>
        <v>0.2472222222</v>
      </c>
      <c r="I989" s="24">
        <f>Enduser_Plan_Deliverytime-Plan_HubVN_Pickup_Time</f>
        <v>0.0625</v>
      </c>
      <c r="J989" s="24">
        <f>HubVN_Pickup_Time-HubVN_Receiving_Time</f>
        <v>0.1104166667</v>
      </c>
      <c r="K989" s="24">
        <f>Plan_HubVN_Pickup_Time-Plan_HubVN_Receiving_Time</f>
        <v>0.08333333333</v>
      </c>
      <c r="L989" s="44">
        <f>IF(OnHold_Time="",0,Enduser_Deliverytime-OnHold_Time)</f>
        <v>0</v>
      </c>
    </row>
    <row r="990" ht="15.75" customHeight="1">
      <c r="A990" s="9" t="s">
        <v>2895</v>
      </c>
      <c r="B990" s="9" t="s">
        <v>1839</v>
      </c>
      <c r="C990" s="9" t="s">
        <v>5230</v>
      </c>
      <c r="D990" s="43">
        <v>44653.538194444445</v>
      </c>
      <c r="E990" s="7">
        <v>44654.275</v>
      </c>
      <c r="F990" s="7">
        <v>44653.62152777778</v>
      </c>
      <c r="G990" s="7">
        <v>44654.384722222225</v>
      </c>
      <c r="H990" s="12">
        <f>Enduser_Deliverytime-HubVN_Pickup_Time</f>
        <v>0.04097222222</v>
      </c>
      <c r="I990" s="12">
        <f>Enduser_Plan_Deliverytime-Plan_HubVN_Pickup_Time</f>
        <v>0.0625</v>
      </c>
      <c r="J990" s="12">
        <f>HubVN_Pickup_Time-HubVN_Receiving_Time</f>
        <v>0.1097222222</v>
      </c>
      <c r="K990" s="12">
        <f>Plan_HubVN_Pickup_Time-Plan_HubVN_Receiving_Time</f>
        <v>0.08333333334</v>
      </c>
      <c r="L990" s="44">
        <f>IF(OnHold_Time="",0,Enduser_Deliverytime-OnHold_Time)</f>
        <v>0</v>
      </c>
    </row>
    <row r="991" ht="15.75" hidden="1" customHeight="1">
      <c r="A991" s="21" t="s">
        <v>2897</v>
      </c>
      <c r="B991" s="21" t="s">
        <v>1603</v>
      </c>
      <c r="C991" s="21" t="s">
        <v>5232</v>
      </c>
      <c r="D991" s="43">
        <v>44652.540972222225</v>
      </c>
      <c r="E991" s="18">
        <v>44652.509722222225</v>
      </c>
      <c r="F991" s="18">
        <v>44652.62430555555</v>
      </c>
      <c r="G991" s="18">
        <v>44652.62291666667</v>
      </c>
      <c r="H991" s="24">
        <f>Enduser_Deliverytime-HubVN_Pickup_Time</f>
        <v>0.2458333333</v>
      </c>
      <c r="I991" s="24">
        <f>Enduser_Plan_Deliverytime-Plan_HubVN_Pickup_Time</f>
        <v>0.08333333334</v>
      </c>
      <c r="J991" s="24">
        <f>HubVN_Pickup_Time-HubVN_Receiving_Time</f>
        <v>0.1131944444</v>
      </c>
      <c r="K991" s="24">
        <f>Plan_HubVN_Pickup_Time-Plan_HubVN_Receiving_Time</f>
        <v>0.08333333333</v>
      </c>
      <c r="L991" s="44">
        <f>IF(OnHold_Time="",0,Enduser_Deliverytime-OnHold_Time)</f>
        <v>0</v>
      </c>
    </row>
    <row r="992" ht="15.75" customHeight="1">
      <c r="A992" s="9" t="s">
        <v>2899</v>
      </c>
      <c r="B992" s="9" t="s">
        <v>2900</v>
      </c>
      <c r="C992" s="9" t="s">
        <v>5230</v>
      </c>
      <c r="D992" s="43">
        <v>44652.51527777778</v>
      </c>
      <c r="E992" s="7">
        <v>44652.52291666667</v>
      </c>
      <c r="F992" s="7">
        <v>44652.59861111111</v>
      </c>
      <c r="G992" s="7">
        <v>44652.62847222222</v>
      </c>
      <c r="H992" s="12">
        <f>Enduser_Deliverytime-HubVN_Pickup_Time</f>
        <v>0.07847222222</v>
      </c>
      <c r="I992" s="12">
        <f>Enduser_Plan_Deliverytime-Plan_HubVN_Pickup_Time</f>
        <v>0.0625</v>
      </c>
      <c r="J992" s="12">
        <f>HubVN_Pickup_Time-HubVN_Receiving_Time</f>
        <v>0.1055555556</v>
      </c>
      <c r="K992" s="12">
        <f>Plan_HubVN_Pickup_Time-Plan_HubVN_Receiving_Time</f>
        <v>0.08333333334</v>
      </c>
      <c r="L992" s="44">
        <f>IF(OnHold_Time="",0,Enduser_Deliverytime-OnHold_Time)</f>
        <v>0</v>
      </c>
    </row>
    <row r="993" ht="15.75" customHeight="1">
      <c r="A993" s="21" t="s">
        <v>2902</v>
      </c>
      <c r="B993" s="21" t="s">
        <v>2903</v>
      </c>
      <c r="C993" s="21" t="s">
        <v>5230</v>
      </c>
      <c r="D993" s="43">
        <v>44652.260416666664</v>
      </c>
      <c r="E993" s="18">
        <v>44653.268055555556</v>
      </c>
      <c r="F993" s="18">
        <v>44652.34375</v>
      </c>
      <c r="G993" s="18">
        <v>44653.35486111111</v>
      </c>
      <c r="H993" s="24">
        <f>Enduser_Deliverytime-HubVN_Pickup_Time</f>
        <v>0.1229166667</v>
      </c>
      <c r="I993" s="24">
        <f>Enduser_Plan_Deliverytime-Plan_HubVN_Pickup_Time</f>
        <v>0.0625</v>
      </c>
      <c r="J993" s="24">
        <f>HubVN_Pickup_Time-HubVN_Receiving_Time</f>
        <v>0.08680555555</v>
      </c>
      <c r="K993" s="24">
        <f>Plan_HubVN_Pickup_Time-Plan_HubVN_Receiving_Time</f>
        <v>0.08333333334</v>
      </c>
      <c r="L993" s="44">
        <f>IF(OnHold_Time="",0,Enduser_Deliverytime-OnHold_Time)</f>
        <v>0</v>
      </c>
    </row>
    <row r="994" ht="15.75" customHeight="1">
      <c r="A994" s="9" t="s">
        <v>2905</v>
      </c>
      <c r="B994" s="9" t="s">
        <v>2906</v>
      </c>
      <c r="C994" s="9" t="s">
        <v>5230</v>
      </c>
      <c r="D994" s="43">
        <v>44651.28472222222</v>
      </c>
      <c r="E994" s="7">
        <v>44652.28125</v>
      </c>
      <c r="F994" s="7">
        <v>44651.368055555555</v>
      </c>
      <c r="G994" s="7">
        <v>44652.364583333336</v>
      </c>
      <c r="H994" s="12">
        <f>Enduser_Deliverytime-HubVN_Pickup_Time</f>
        <v>0.1229166667</v>
      </c>
      <c r="I994" s="12">
        <f>Enduser_Plan_Deliverytime-Plan_HubVN_Pickup_Time</f>
        <v>0.0625</v>
      </c>
      <c r="J994" s="12">
        <f>HubVN_Pickup_Time-HubVN_Receiving_Time</f>
        <v>0.08333333334</v>
      </c>
      <c r="K994" s="12">
        <f>Plan_HubVN_Pickup_Time-Plan_HubVN_Receiving_Time</f>
        <v>0.08333333334</v>
      </c>
      <c r="L994" s="44">
        <f>IF(OnHold_Time="",0,Enduser_Deliverytime-OnHold_Time)</f>
        <v>0</v>
      </c>
    </row>
    <row r="995" ht="15.75" hidden="1" customHeight="1">
      <c r="A995" s="21" t="s">
        <v>2908</v>
      </c>
      <c r="B995" s="21" t="s">
        <v>2909</v>
      </c>
      <c r="C995" s="21" t="s">
        <v>5232</v>
      </c>
      <c r="D995" s="43">
        <v>44652.53611111111</v>
      </c>
      <c r="E995" s="18">
        <v>44653.28194444445</v>
      </c>
      <c r="F995" s="18">
        <v>44652.61944444444</v>
      </c>
      <c r="G995" s="18">
        <v>44653.35902777778</v>
      </c>
      <c r="H995" s="24">
        <f>Enduser_Deliverytime-HubVN_Pickup_Time</f>
        <v>0.1208333333</v>
      </c>
      <c r="I995" s="24">
        <f>Enduser_Plan_Deliverytime-Plan_HubVN_Pickup_Time</f>
        <v>0.08333333334</v>
      </c>
      <c r="J995" s="24">
        <f>HubVN_Pickup_Time-HubVN_Receiving_Time</f>
        <v>0.07708333333</v>
      </c>
      <c r="K995" s="24">
        <f>Plan_HubVN_Pickup_Time-Plan_HubVN_Receiving_Time</f>
        <v>0.08333333333</v>
      </c>
      <c r="L995" s="44">
        <f>IF(OnHold_Time="",0,Enduser_Deliverytime-OnHold_Time)</f>
        <v>0</v>
      </c>
    </row>
    <row r="996" ht="15.75" customHeight="1">
      <c r="A996" s="9" t="s">
        <v>2911</v>
      </c>
      <c r="B996" s="9" t="s">
        <v>2912</v>
      </c>
      <c r="C996" s="9" t="s">
        <v>5230</v>
      </c>
      <c r="D996" s="43">
        <v>44652.501388888886</v>
      </c>
      <c r="E996" s="7">
        <v>44653.52291666667</v>
      </c>
      <c r="F996" s="7">
        <v>44652.58472222222</v>
      </c>
      <c r="G996" s="7">
        <v>44653.61111111111</v>
      </c>
      <c r="H996" s="12">
        <f>Enduser_Deliverytime-HubVN_Pickup_Time</f>
        <v>0.1229166667</v>
      </c>
      <c r="I996" s="12">
        <f>Enduser_Plan_Deliverytime-Plan_HubVN_Pickup_Time</f>
        <v>0.125</v>
      </c>
      <c r="J996" s="12">
        <f>HubVN_Pickup_Time-HubVN_Receiving_Time</f>
        <v>0.08819444444</v>
      </c>
      <c r="K996" s="12">
        <f>Plan_HubVN_Pickup_Time-Plan_HubVN_Receiving_Time</f>
        <v>0.08333333334</v>
      </c>
      <c r="L996" s="44">
        <f>IF(OnHold_Time="",0,Enduser_Deliverytime-OnHold_Time)</f>
        <v>0</v>
      </c>
    </row>
    <row r="997" ht="15.75" customHeight="1">
      <c r="A997" s="21" t="s">
        <v>2914</v>
      </c>
      <c r="B997" s="21" t="s">
        <v>2915</v>
      </c>
      <c r="C997" s="21" t="s">
        <v>5230</v>
      </c>
      <c r="D997" s="43">
        <v>44654.53333333333</v>
      </c>
      <c r="E997" s="18">
        <v>44654.53888888889</v>
      </c>
      <c r="F997" s="18">
        <v>44654.61666666667</v>
      </c>
      <c r="G997" s="18">
        <v>44654.67222222222</v>
      </c>
      <c r="H997" s="24">
        <f>Enduser_Deliverytime-HubVN_Pickup_Time</f>
        <v>0.1652777778</v>
      </c>
      <c r="I997" s="24">
        <f>Enduser_Plan_Deliverytime-Plan_HubVN_Pickup_Time</f>
        <v>0.0625</v>
      </c>
      <c r="J997" s="24">
        <f>HubVN_Pickup_Time-HubVN_Receiving_Time</f>
        <v>0.1333333333</v>
      </c>
      <c r="K997" s="24">
        <f>Plan_HubVN_Pickup_Time-Plan_HubVN_Receiving_Time</f>
        <v>0.08333333334</v>
      </c>
      <c r="L997" s="44">
        <f>IF(OnHold_Time="",0,Enduser_Deliverytime-OnHold_Time)</f>
        <v>0</v>
      </c>
    </row>
    <row r="998" ht="15.75" hidden="1" customHeight="1">
      <c r="A998" s="9" t="s">
        <v>2917</v>
      </c>
      <c r="B998" s="9" t="s">
        <v>2918</v>
      </c>
      <c r="C998" s="9" t="s">
        <v>5231</v>
      </c>
      <c r="D998" s="43">
        <v>44654.52777777778</v>
      </c>
      <c r="E998" s="7">
        <v>44655.52291666667</v>
      </c>
      <c r="F998" s="7">
        <v>44654.61111111111</v>
      </c>
      <c r="G998" s="7">
        <v>44655.64861111111</v>
      </c>
      <c r="H998" s="12">
        <f>Enduser_Deliverytime-HubVN_Pickup_Time</f>
        <v>0.07847222222</v>
      </c>
      <c r="I998" s="12">
        <f>Enduser_Plan_Deliverytime-Plan_HubVN_Pickup_Time</f>
        <v>0.08333333334</v>
      </c>
      <c r="J998" s="12">
        <f>HubVN_Pickup_Time-HubVN_Receiving_Time</f>
        <v>0.1256944444</v>
      </c>
      <c r="K998" s="12">
        <f>Plan_HubVN_Pickup_Time-Plan_HubVN_Receiving_Time</f>
        <v>0.08333333333</v>
      </c>
      <c r="L998" s="44">
        <f>IF(OnHold_Time="",0,Enduser_Deliverytime-OnHold_Time)</f>
        <v>0</v>
      </c>
    </row>
    <row r="999" ht="15.75" customHeight="1">
      <c r="A999" s="21" t="s">
        <v>2920</v>
      </c>
      <c r="B999" s="21" t="s">
        <v>2921</v>
      </c>
      <c r="C999" s="21" t="s">
        <v>5230</v>
      </c>
      <c r="D999" s="43">
        <v>44654.51180555556</v>
      </c>
      <c r="E999" s="18">
        <v>44655.52847222222</v>
      </c>
      <c r="F999" s="18">
        <v>44654.595138888886</v>
      </c>
      <c r="G999" s="18">
        <v>44655.63611111111</v>
      </c>
      <c r="H999" s="24">
        <f>Enduser_Deliverytime-HubVN_Pickup_Time</f>
        <v>0.07916666667</v>
      </c>
      <c r="I999" s="24">
        <f>Enduser_Plan_Deliverytime-Plan_HubVN_Pickup_Time</f>
        <v>0.0625</v>
      </c>
      <c r="J999" s="24">
        <f>HubVN_Pickup_Time-HubVN_Receiving_Time</f>
        <v>0.1076388889</v>
      </c>
      <c r="K999" s="24">
        <f>Plan_HubVN_Pickup_Time-Plan_HubVN_Receiving_Time</f>
        <v>0.08333333333</v>
      </c>
      <c r="L999" s="44">
        <f>IF(OnHold_Time="",0,Enduser_Deliverytime-OnHold_Time)</f>
        <v>0</v>
      </c>
    </row>
    <row r="1000" ht="15.75" customHeight="1">
      <c r="A1000" s="9" t="s">
        <v>2923</v>
      </c>
      <c r="B1000" s="9" t="s">
        <v>2630</v>
      </c>
      <c r="C1000" s="9" t="s">
        <v>5230</v>
      </c>
      <c r="D1000" s="43">
        <v>44655.263194444444</v>
      </c>
      <c r="E1000" s="7">
        <v>44655.51666666667</v>
      </c>
      <c r="F1000" s="7">
        <v>44655.34652777778</v>
      </c>
      <c r="G1000" s="7">
        <v>44655.62291666667</v>
      </c>
      <c r="H1000" s="12">
        <f>Enduser_Deliverytime-HubVN_Pickup_Time</f>
        <v>0.1479166667</v>
      </c>
      <c r="I1000" s="12">
        <f>Enduser_Plan_Deliverytime-Plan_HubVN_Pickup_Time</f>
        <v>0.0625</v>
      </c>
      <c r="J1000" s="12">
        <f>HubVN_Pickup_Time-HubVN_Receiving_Time</f>
        <v>0.10625</v>
      </c>
      <c r="K1000" s="12">
        <f>Plan_HubVN_Pickup_Time-Plan_HubVN_Receiving_Time</f>
        <v>0.08333333334</v>
      </c>
      <c r="L1000" s="44">
        <f>IF(OnHold_Time="",0,Enduser_Deliverytime-OnHold_Time)</f>
        <v>0</v>
      </c>
    </row>
    <row r="1001" ht="15.75" hidden="1" customHeight="1">
      <c r="A1001" s="21" t="s">
        <v>2925</v>
      </c>
      <c r="B1001" s="21" t="s">
        <v>1322</v>
      </c>
      <c r="C1001" s="21" t="s">
        <v>5231</v>
      </c>
      <c r="D1001" s="43">
        <v>44653.529861111114</v>
      </c>
      <c r="E1001" s="18">
        <v>44653.50486111111</v>
      </c>
      <c r="F1001" s="18">
        <v>44653.61319444444</v>
      </c>
      <c r="G1001" s="18">
        <v>44653.60208333333</v>
      </c>
      <c r="H1001" s="24">
        <f>Enduser_Deliverytime-HubVN_Pickup_Time</f>
        <v>0.14375</v>
      </c>
      <c r="I1001" s="24">
        <f>Enduser_Plan_Deliverytime-Plan_HubVN_Pickup_Time</f>
        <v>0.04166666667</v>
      </c>
      <c r="J1001" s="24">
        <f>HubVN_Pickup_Time-HubVN_Receiving_Time</f>
        <v>0.09722222222</v>
      </c>
      <c r="K1001" s="24">
        <f>Plan_HubVN_Pickup_Time-Plan_HubVN_Receiving_Time</f>
        <v>0.08333333333</v>
      </c>
      <c r="L1001" s="44">
        <f>IF(OnHold_Time="",0,Enduser_Deliverytime-OnHold_Time)</f>
        <v>0</v>
      </c>
    </row>
    <row r="1002" ht="15.75" customHeight="1">
      <c r="A1002" s="9" t="s">
        <v>2927</v>
      </c>
      <c r="B1002" s="9" t="s">
        <v>2928</v>
      </c>
      <c r="C1002" s="9" t="s">
        <v>5230</v>
      </c>
      <c r="D1002" s="43">
        <v>44653.50763888889</v>
      </c>
      <c r="E1002" s="7">
        <v>44654.504166666666</v>
      </c>
      <c r="F1002" s="7">
        <v>44653.59097222222</v>
      </c>
      <c r="G1002" s="7">
        <v>44654.618055555555</v>
      </c>
      <c r="H1002" s="12">
        <f>Enduser_Deliverytime-HubVN_Pickup_Time</f>
        <v>0.1201388889</v>
      </c>
      <c r="I1002" s="12">
        <f>Enduser_Plan_Deliverytime-Plan_HubVN_Pickup_Time</f>
        <v>0.0625</v>
      </c>
      <c r="J1002" s="12">
        <f>HubVN_Pickup_Time-HubVN_Receiving_Time</f>
        <v>0.1138888889</v>
      </c>
      <c r="K1002" s="12">
        <f>Plan_HubVN_Pickup_Time-Plan_HubVN_Receiving_Time</f>
        <v>0.08333333333</v>
      </c>
      <c r="L1002" s="44">
        <f>IF(OnHold_Time="",0,Enduser_Deliverytime-OnHold_Time)</f>
        <v>0</v>
      </c>
    </row>
    <row r="1003" ht="15.75" customHeight="1">
      <c r="A1003" s="21" t="s">
        <v>2930</v>
      </c>
      <c r="B1003" s="21" t="s">
        <v>2931</v>
      </c>
      <c r="C1003" s="21" t="s">
        <v>5230</v>
      </c>
      <c r="D1003" s="43">
        <v>44651.260416666664</v>
      </c>
      <c r="E1003" s="18">
        <v>44660.26458333333</v>
      </c>
      <c r="F1003" s="18">
        <v>44651.34375</v>
      </c>
      <c r="G1003" s="18">
        <v>44660.34444444445</v>
      </c>
      <c r="H1003" s="24">
        <f>Enduser_Deliverytime-HubVN_Pickup_Time</f>
        <v>0.1229166667</v>
      </c>
      <c r="I1003" s="24">
        <f>Enduser_Plan_Deliverytime-Plan_HubVN_Pickup_Time</f>
        <v>0.0625</v>
      </c>
      <c r="J1003" s="24">
        <f>HubVN_Pickup_Time-HubVN_Receiving_Time</f>
        <v>0.07986111112</v>
      </c>
      <c r="K1003" s="24">
        <f>Plan_HubVN_Pickup_Time-Plan_HubVN_Receiving_Time</f>
        <v>0.08333333334</v>
      </c>
      <c r="L1003" s="44">
        <f>IF(OnHold_Time="",0,Enduser_Deliverytime-OnHold_Time)</f>
        <v>0</v>
      </c>
    </row>
    <row r="1004" ht="15.75" customHeight="1">
      <c r="A1004" s="9" t="s">
        <v>2933</v>
      </c>
      <c r="B1004" s="9" t="s">
        <v>2934</v>
      </c>
      <c r="C1004" s="9" t="s">
        <v>5230</v>
      </c>
      <c r="D1004" s="43">
        <v>44653.263194444444</v>
      </c>
      <c r="E1004" s="7">
        <v>44654.274305555555</v>
      </c>
      <c r="F1004" s="7">
        <v>44653.34652777778</v>
      </c>
      <c r="G1004" s="7">
        <v>44654.38680555556</v>
      </c>
      <c r="H1004" s="12">
        <f>Enduser_Deliverytime-HubVN_Pickup_Time</f>
        <v>0.03541666667</v>
      </c>
      <c r="I1004" s="12">
        <f>Enduser_Plan_Deliverytime-Plan_HubVN_Pickup_Time</f>
        <v>0.0625</v>
      </c>
      <c r="J1004" s="12">
        <f>HubVN_Pickup_Time-HubVN_Receiving_Time</f>
        <v>0.1125</v>
      </c>
      <c r="K1004" s="12">
        <f>Plan_HubVN_Pickup_Time-Plan_HubVN_Receiving_Time</f>
        <v>0.08333333334</v>
      </c>
      <c r="L1004" s="44">
        <f>IF(OnHold_Time="",0,Enduser_Deliverytime-OnHold_Time)</f>
        <v>0</v>
      </c>
    </row>
    <row r="1005" ht="15.75" hidden="1" customHeight="1">
      <c r="A1005" s="21" t="s">
        <v>2936</v>
      </c>
      <c r="B1005" s="21" t="s">
        <v>2691</v>
      </c>
      <c r="C1005" s="21" t="s">
        <v>5232</v>
      </c>
      <c r="D1005" s="43">
        <v>44653.504166666666</v>
      </c>
      <c r="E1005" s="18">
        <v>44654.52222222222</v>
      </c>
      <c r="F1005" s="18">
        <v>44653.5875</v>
      </c>
      <c r="G1005" s="18">
        <v>44654.626388888886</v>
      </c>
      <c r="H1005" s="24">
        <f>Enduser_Deliverytime-HubVN_Pickup_Time</f>
        <v>0.1708333333</v>
      </c>
      <c r="I1005" s="24">
        <f>Enduser_Plan_Deliverytime-Plan_HubVN_Pickup_Time</f>
        <v>0.08333333333</v>
      </c>
      <c r="J1005" s="24">
        <f>HubVN_Pickup_Time-HubVN_Receiving_Time</f>
        <v>0.1041666667</v>
      </c>
      <c r="K1005" s="24">
        <f>Plan_HubVN_Pickup_Time-Plan_HubVN_Receiving_Time</f>
        <v>0.08333333334</v>
      </c>
      <c r="L1005" s="44">
        <f>IF(OnHold_Time="",0,Enduser_Deliverytime-OnHold_Time)</f>
        <v>0</v>
      </c>
    </row>
    <row r="1006" ht="15.75" hidden="1" customHeight="1">
      <c r="A1006" s="9" t="s">
        <v>2938</v>
      </c>
      <c r="B1006" s="9" t="s">
        <v>2939</v>
      </c>
      <c r="C1006" s="9" t="s">
        <v>5231</v>
      </c>
      <c r="D1006" s="43">
        <v>44655.29027777778</v>
      </c>
      <c r="E1006" s="7">
        <v>44655.53055555555</v>
      </c>
      <c r="F1006" s="7">
        <v>44655.373611111114</v>
      </c>
      <c r="G1006" s="7">
        <v>44655.629166666666</v>
      </c>
      <c r="H1006" s="12">
        <f>Enduser_Deliverytime-HubVN_Pickup_Time</f>
        <v>0.08055555556</v>
      </c>
      <c r="I1006" s="12">
        <f>Enduser_Plan_Deliverytime-Plan_HubVN_Pickup_Time</f>
        <v>0.08333333333</v>
      </c>
      <c r="J1006" s="12">
        <f>HubVN_Pickup_Time-HubVN_Receiving_Time</f>
        <v>0.09861111111</v>
      </c>
      <c r="K1006" s="12">
        <f>Plan_HubVN_Pickup_Time-Plan_HubVN_Receiving_Time</f>
        <v>0.08333333334</v>
      </c>
      <c r="L1006" s="44">
        <f>IF(OnHold_Time="",0,Enduser_Deliverytime-OnHold_Time)</f>
        <v>0</v>
      </c>
    </row>
    <row r="1007" ht="15.75" customHeight="1">
      <c r="A1007" s="21" t="s">
        <v>2941</v>
      </c>
      <c r="B1007" s="21" t="s">
        <v>2942</v>
      </c>
      <c r="C1007" s="21" t="s">
        <v>5230</v>
      </c>
      <c r="D1007" s="43">
        <v>44653.51458333333</v>
      </c>
      <c r="E1007" s="18">
        <v>44658.268055555556</v>
      </c>
      <c r="F1007" s="18">
        <v>44653.597916666666</v>
      </c>
      <c r="G1007" s="18">
        <v>44658.36319444444</v>
      </c>
      <c r="H1007" s="24">
        <f>Enduser_Deliverytime-HubVN_Pickup_Time</f>
        <v>0.1236111111</v>
      </c>
      <c r="I1007" s="24">
        <f>Enduser_Plan_Deliverytime-Plan_HubVN_Pickup_Time</f>
        <v>0.0625</v>
      </c>
      <c r="J1007" s="24">
        <f>HubVN_Pickup_Time-HubVN_Receiving_Time</f>
        <v>0.09513888889</v>
      </c>
      <c r="K1007" s="24">
        <f>Plan_HubVN_Pickup_Time-Plan_HubVN_Receiving_Time</f>
        <v>0.08333333334</v>
      </c>
      <c r="L1007" s="44">
        <f>IF(OnHold_Time="",0,Enduser_Deliverytime-OnHold_Time)</f>
        <v>0</v>
      </c>
    </row>
    <row r="1008" ht="15.75" customHeight="1">
      <c r="A1008" s="9" t="s">
        <v>2944</v>
      </c>
      <c r="B1008" s="9" t="s">
        <v>750</v>
      </c>
      <c r="C1008" s="9" t="s">
        <v>5230</v>
      </c>
      <c r="D1008" s="43">
        <v>44653.52013888889</v>
      </c>
      <c r="E1008" s="7">
        <v>44653.510416666664</v>
      </c>
      <c r="F1008" s="7">
        <v>44653.603472222225</v>
      </c>
      <c r="G1008" s="7">
        <v>44653.62569444445</v>
      </c>
      <c r="H1008" s="12">
        <f>Enduser_Deliverytime-HubVN_Pickup_Time</f>
        <v>0.07986111111</v>
      </c>
      <c r="I1008" s="12">
        <f>Enduser_Plan_Deliverytime-Plan_HubVN_Pickup_Time</f>
        <v>0.0625</v>
      </c>
      <c r="J1008" s="12">
        <f>HubVN_Pickup_Time-HubVN_Receiving_Time</f>
        <v>0.1152777778</v>
      </c>
      <c r="K1008" s="12">
        <f>Plan_HubVN_Pickup_Time-Plan_HubVN_Receiving_Time</f>
        <v>0.08333333334</v>
      </c>
      <c r="L1008" s="44">
        <f>IF(OnHold_Time="",0,Enduser_Deliverytime-OnHold_Time)</f>
        <v>0</v>
      </c>
    </row>
    <row r="1009" ht="15.75" customHeight="1">
      <c r="A1009" s="21" t="s">
        <v>2946</v>
      </c>
      <c r="B1009" s="21" t="s">
        <v>2947</v>
      </c>
      <c r="C1009" s="21" t="s">
        <v>5230</v>
      </c>
      <c r="D1009" s="43">
        <v>44655.28055555555</v>
      </c>
      <c r="E1009" s="18">
        <v>44655.504166666666</v>
      </c>
      <c r="F1009" s="18">
        <v>44655.36388888889</v>
      </c>
      <c r="G1009" s="18">
        <v>44655.629166666666</v>
      </c>
      <c r="H1009" s="24">
        <f>Enduser_Deliverytime-HubVN_Pickup_Time</f>
        <v>0.07847222222</v>
      </c>
      <c r="I1009" s="24">
        <f>Enduser_Plan_Deliverytime-Plan_HubVN_Pickup_Time</f>
        <v>0.125</v>
      </c>
      <c r="J1009" s="24">
        <f>HubVN_Pickup_Time-HubVN_Receiving_Time</f>
        <v>0.125</v>
      </c>
      <c r="K1009" s="24">
        <f>Plan_HubVN_Pickup_Time-Plan_HubVN_Receiving_Time</f>
        <v>0.08333333334</v>
      </c>
      <c r="L1009" s="44">
        <f>IF(OnHold_Time="",0,Enduser_Deliverytime-OnHold_Time)</f>
        <v>0</v>
      </c>
    </row>
    <row r="1010" ht="15.75" customHeight="1">
      <c r="A1010" s="9" t="s">
        <v>2949</v>
      </c>
      <c r="B1010" s="9" t="s">
        <v>2950</v>
      </c>
      <c r="C1010" s="9" t="s">
        <v>5230</v>
      </c>
      <c r="D1010" s="43">
        <v>44652.251388888886</v>
      </c>
      <c r="E1010" s="7">
        <v>44652.50625</v>
      </c>
      <c r="F1010" s="7">
        <v>44652.33472222222</v>
      </c>
      <c r="G1010" s="7">
        <v>44652.55416666667</v>
      </c>
      <c r="H1010" s="12">
        <f>Enduser_Deliverytime-HubVN_Pickup_Time</f>
        <v>0.1625</v>
      </c>
      <c r="I1010" s="12">
        <f>Enduser_Plan_Deliverytime-Plan_HubVN_Pickup_Time</f>
        <v>0.1666666667</v>
      </c>
      <c r="J1010" s="12">
        <f>HubVN_Pickup_Time-HubVN_Receiving_Time</f>
        <v>0.04791666667</v>
      </c>
      <c r="K1010" s="12">
        <f>Plan_HubVN_Pickup_Time-Plan_HubVN_Receiving_Time</f>
        <v>0.08333333334</v>
      </c>
      <c r="L1010" s="44">
        <f>IF(OnHold_Time="",0,Enduser_Deliverytime-OnHold_Time)</f>
        <v>0</v>
      </c>
    </row>
    <row r="1011" ht="15.75" customHeight="1">
      <c r="A1011" s="21" t="s">
        <v>2952</v>
      </c>
      <c r="B1011" s="21" t="s">
        <v>2953</v>
      </c>
      <c r="C1011" s="21" t="s">
        <v>5230</v>
      </c>
      <c r="D1011" s="43">
        <v>44651.51180555556</v>
      </c>
      <c r="E1011" s="18">
        <v>44652.52569444444</v>
      </c>
      <c r="F1011" s="18">
        <v>44651.595138888886</v>
      </c>
      <c r="G1011" s="18">
        <v>44652.57083333333</v>
      </c>
      <c r="H1011" s="24">
        <f>Enduser_Deliverytime-HubVN_Pickup_Time</f>
        <v>0.09166666667</v>
      </c>
      <c r="I1011" s="24">
        <f>Enduser_Plan_Deliverytime-Plan_HubVN_Pickup_Time</f>
        <v>0.0625</v>
      </c>
      <c r="J1011" s="24">
        <f>HubVN_Pickup_Time-HubVN_Receiving_Time</f>
        <v>0.04513888889</v>
      </c>
      <c r="K1011" s="24">
        <f>Plan_HubVN_Pickup_Time-Plan_HubVN_Receiving_Time</f>
        <v>0.08333333333</v>
      </c>
      <c r="L1011" s="44">
        <f>IF(OnHold_Time="",0,Enduser_Deliverytime-OnHold_Time)</f>
        <v>0</v>
      </c>
    </row>
    <row r="1012" ht="15.75" customHeight="1">
      <c r="A1012" s="9" t="s">
        <v>2955</v>
      </c>
      <c r="B1012" s="9" t="s">
        <v>2956</v>
      </c>
      <c r="C1012" s="9" t="s">
        <v>5230</v>
      </c>
      <c r="D1012" s="43">
        <v>44653.504166666666</v>
      </c>
      <c r="E1012" s="7">
        <v>44654.274305555555</v>
      </c>
      <c r="F1012" s="7">
        <v>44653.5875</v>
      </c>
      <c r="G1012" s="7">
        <v>44654.39097222222</v>
      </c>
      <c r="H1012" s="12">
        <f>Enduser_Deliverytime-HubVN_Pickup_Time</f>
        <v>0.2027777778</v>
      </c>
      <c r="I1012" s="12">
        <f>Enduser_Plan_Deliverytime-Plan_HubVN_Pickup_Time</f>
        <v>0.0625</v>
      </c>
      <c r="J1012" s="12">
        <f>HubVN_Pickup_Time-HubVN_Receiving_Time</f>
        <v>0.1166666667</v>
      </c>
      <c r="K1012" s="12">
        <f>Plan_HubVN_Pickup_Time-Plan_HubVN_Receiving_Time</f>
        <v>0.08333333334</v>
      </c>
      <c r="L1012" s="44">
        <f>IF(OnHold_Time="",0,Enduser_Deliverytime-OnHold_Time)</f>
        <v>0</v>
      </c>
    </row>
    <row r="1013" ht="15.75" hidden="1" customHeight="1">
      <c r="A1013" s="21" t="s">
        <v>2958</v>
      </c>
      <c r="B1013" s="21" t="s">
        <v>2959</v>
      </c>
      <c r="C1013" s="21" t="s">
        <v>5232</v>
      </c>
      <c r="D1013" s="43">
        <v>44653.275</v>
      </c>
      <c r="E1013" s="18">
        <v>44653.501388888886</v>
      </c>
      <c r="F1013" s="18">
        <v>44653.35833333333</v>
      </c>
      <c r="G1013" s="18">
        <v>44653.600694444445</v>
      </c>
      <c r="H1013" s="24">
        <f>Enduser_Deliverytime-HubVN_Pickup_Time</f>
        <v>0.1472222222</v>
      </c>
      <c r="I1013" s="24">
        <f>Enduser_Plan_Deliverytime-Plan_HubVN_Pickup_Time</f>
        <v>0.08333333334</v>
      </c>
      <c r="J1013" s="24">
        <f>HubVN_Pickup_Time-HubVN_Receiving_Time</f>
        <v>0.09930555556</v>
      </c>
      <c r="K1013" s="24">
        <f>Plan_HubVN_Pickup_Time-Plan_HubVN_Receiving_Time</f>
        <v>0.08333333333</v>
      </c>
      <c r="L1013" s="44">
        <f>IF(OnHold_Time="",0,Enduser_Deliverytime-OnHold_Time)</f>
        <v>0</v>
      </c>
    </row>
    <row r="1014" ht="15.75" customHeight="1">
      <c r="A1014" s="9" t="s">
        <v>2961</v>
      </c>
      <c r="B1014" s="9" t="s">
        <v>2962</v>
      </c>
      <c r="C1014" s="9" t="s">
        <v>5230</v>
      </c>
      <c r="D1014" s="43">
        <v>44653.51111111111</v>
      </c>
      <c r="E1014" s="7">
        <v>44654.52291666667</v>
      </c>
      <c r="F1014" s="7">
        <v>44653.59444444445</v>
      </c>
      <c r="G1014" s="7">
        <v>44654.620833333334</v>
      </c>
      <c r="H1014" s="12">
        <f>Enduser_Deliverytime-HubVN_Pickup_Time</f>
        <v>0.1472222222</v>
      </c>
      <c r="I1014" s="12">
        <f>Enduser_Plan_Deliverytime-Plan_HubVN_Pickup_Time</f>
        <v>0.0625</v>
      </c>
      <c r="J1014" s="12">
        <f>HubVN_Pickup_Time-HubVN_Receiving_Time</f>
        <v>0.09791666667</v>
      </c>
      <c r="K1014" s="12">
        <f>Plan_HubVN_Pickup_Time-Plan_HubVN_Receiving_Time</f>
        <v>0.08333333334</v>
      </c>
      <c r="L1014" s="44">
        <f>IF(OnHold_Time="",0,Enduser_Deliverytime-OnHold_Time)</f>
        <v>0</v>
      </c>
    </row>
    <row r="1015" ht="15.75" customHeight="1">
      <c r="A1015" s="21" t="s">
        <v>2964</v>
      </c>
      <c r="B1015" s="21" t="s">
        <v>2965</v>
      </c>
      <c r="C1015" s="21" t="s">
        <v>5230</v>
      </c>
      <c r="D1015" s="43">
        <v>44654.25</v>
      </c>
      <c r="E1015" s="18">
        <v>44655.25069444445</v>
      </c>
      <c r="F1015" s="18">
        <v>44654.333333333336</v>
      </c>
      <c r="G1015" s="18">
        <v>44655.379166666666</v>
      </c>
      <c r="H1015" s="24">
        <f>Enduser_Deliverytime-HubVN_Pickup_Time</f>
        <v>0.2076388889</v>
      </c>
      <c r="I1015" s="24">
        <f>Enduser_Plan_Deliverytime-Plan_HubVN_Pickup_Time</f>
        <v>0.125</v>
      </c>
      <c r="J1015" s="24">
        <f>HubVN_Pickup_Time-HubVN_Receiving_Time</f>
        <v>0.1284722222</v>
      </c>
      <c r="K1015" s="24">
        <f>Plan_HubVN_Pickup_Time-Plan_HubVN_Receiving_Time</f>
        <v>0.08333333334</v>
      </c>
      <c r="L1015" s="44">
        <f>IF(OnHold_Time="",0,Enduser_Deliverytime-OnHold_Time)</f>
        <v>0</v>
      </c>
    </row>
    <row r="1016" ht="15.75" customHeight="1">
      <c r="A1016" s="9" t="s">
        <v>2967</v>
      </c>
      <c r="B1016" s="9" t="s">
        <v>2968</v>
      </c>
      <c r="C1016" s="9" t="s">
        <v>5230</v>
      </c>
      <c r="D1016" s="43">
        <v>44653.275</v>
      </c>
      <c r="E1016" s="7">
        <v>44653.532638888886</v>
      </c>
      <c r="F1016" s="7">
        <v>44653.35833333333</v>
      </c>
      <c r="G1016" s="7">
        <v>44653.61736111111</v>
      </c>
      <c r="H1016" s="12">
        <f>Enduser_Deliverytime-HubVN_Pickup_Time</f>
        <v>0.1222222222</v>
      </c>
      <c r="I1016" s="12">
        <f>Enduser_Plan_Deliverytime-Plan_HubVN_Pickup_Time</f>
        <v>0.0625</v>
      </c>
      <c r="J1016" s="12">
        <f>HubVN_Pickup_Time-HubVN_Receiving_Time</f>
        <v>0.08472222222</v>
      </c>
      <c r="K1016" s="12">
        <f>Plan_HubVN_Pickup_Time-Plan_HubVN_Receiving_Time</f>
        <v>0.08333333333</v>
      </c>
      <c r="L1016" s="44">
        <f>IF(OnHold_Time="",0,Enduser_Deliverytime-OnHold_Time)</f>
        <v>0</v>
      </c>
    </row>
    <row r="1017" ht="15.75" hidden="1" customHeight="1">
      <c r="A1017" s="21" t="s">
        <v>2970</v>
      </c>
      <c r="B1017" s="21" t="s">
        <v>2971</v>
      </c>
      <c r="C1017" s="21" t="s">
        <v>5231</v>
      </c>
      <c r="D1017" s="43">
        <v>44653.50555555556</v>
      </c>
      <c r="E1017" s="18">
        <v>44654.28125</v>
      </c>
      <c r="F1017" s="18">
        <v>44653.58888888889</v>
      </c>
      <c r="G1017" s="18">
        <v>44654.38263888889</v>
      </c>
      <c r="H1017" s="24">
        <f>Enduser_Deliverytime-HubVN_Pickup_Time</f>
        <v>0.03888888888</v>
      </c>
      <c r="I1017" s="24">
        <f>Enduser_Plan_Deliverytime-Plan_HubVN_Pickup_Time</f>
        <v>0.08333333334</v>
      </c>
      <c r="J1017" s="24">
        <f>HubVN_Pickup_Time-HubVN_Receiving_Time</f>
        <v>0.1013888889</v>
      </c>
      <c r="K1017" s="24">
        <f>Plan_HubVN_Pickup_Time-Plan_HubVN_Receiving_Time</f>
        <v>0.08333333333</v>
      </c>
      <c r="L1017" s="44">
        <f>IF(OnHold_Time="",0,Enduser_Deliverytime-OnHold_Time)</f>
        <v>0</v>
      </c>
    </row>
    <row r="1018" ht="15.75" customHeight="1">
      <c r="A1018" s="9" t="s">
        <v>2973</v>
      </c>
      <c r="B1018" s="9" t="s">
        <v>2974</v>
      </c>
      <c r="C1018" s="9" t="s">
        <v>5230</v>
      </c>
      <c r="D1018" s="43">
        <v>44654.53055555555</v>
      </c>
      <c r="E1018" s="7">
        <v>44655.53333333333</v>
      </c>
      <c r="F1018" s="7">
        <v>44654.61388888889</v>
      </c>
      <c r="G1018" s="7">
        <v>44655.64027777778</v>
      </c>
      <c r="H1018" s="12">
        <f>Enduser_Deliverytime-HubVN_Pickup_Time</f>
        <v>0.1708333333</v>
      </c>
      <c r="I1018" s="12">
        <f>Enduser_Plan_Deliverytime-Plan_HubVN_Pickup_Time</f>
        <v>0.0625</v>
      </c>
      <c r="J1018" s="12">
        <f>HubVN_Pickup_Time-HubVN_Receiving_Time</f>
        <v>0.1069444444</v>
      </c>
      <c r="K1018" s="12">
        <f>Plan_HubVN_Pickup_Time-Plan_HubVN_Receiving_Time</f>
        <v>0.08333333334</v>
      </c>
      <c r="L1018" s="44">
        <f>IF(OnHold_Time="",0,Enduser_Deliverytime-OnHold_Time)</f>
        <v>0</v>
      </c>
    </row>
    <row r="1019" ht="15.75" customHeight="1">
      <c r="A1019" s="21" t="s">
        <v>2976</v>
      </c>
      <c r="B1019" s="21" t="s">
        <v>294</v>
      </c>
      <c r="C1019" s="21" t="s">
        <v>5230</v>
      </c>
      <c r="D1019" s="43">
        <v>44651.52847222222</v>
      </c>
      <c r="E1019" s="18">
        <v>44652.52291666667</v>
      </c>
      <c r="F1019" s="18">
        <v>44651.611805555556</v>
      </c>
      <c r="G1019" s="18">
        <v>44652.62708333333</v>
      </c>
      <c r="H1019" s="24">
        <f>Enduser_Deliverytime-HubVN_Pickup_Time</f>
        <v>0.07847222222</v>
      </c>
      <c r="I1019" s="24">
        <f>Enduser_Plan_Deliverytime-Plan_HubVN_Pickup_Time</f>
        <v>0.0625</v>
      </c>
      <c r="J1019" s="24">
        <f>HubVN_Pickup_Time-HubVN_Receiving_Time</f>
        <v>0.1041666667</v>
      </c>
      <c r="K1019" s="24">
        <f>Plan_HubVN_Pickup_Time-Plan_HubVN_Receiving_Time</f>
        <v>0.08333333334</v>
      </c>
      <c r="L1019" s="44">
        <f>IF(OnHold_Time="",0,Enduser_Deliverytime-OnHold_Time)</f>
        <v>0</v>
      </c>
    </row>
    <row r="1020" ht="15.75" customHeight="1">
      <c r="A1020" s="9" t="s">
        <v>2978</v>
      </c>
      <c r="B1020" s="9" t="s">
        <v>2979</v>
      </c>
      <c r="C1020" s="9" t="s">
        <v>5230</v>
      </c>
      <c r="D1020" s="43">
        <v>44654.28333333333</v>
      </c>
      <c r="E1020" s="7">
        <v>44655.271527777775</v>
      </c>
      <c r="F1020" s="7">
        <v>44654.36666666667</v>
      </c>
      <c r="G1020" s="7">
        <v>44655.39444444444</v>
      </c>
      <c r="H1020" s="12">
        <f>Enduser_Deliverytime-HubVN_Pickup_Time</f>
        <v>0.2041666667</v>
      </c>
      <c r="I1020" s="12">
        <f>Enduser_Plan_Deliverytime-Plan_HubVN_Pickup_Time</f>
        <v>0.125</v>
      </c>
      <c r="J1020" s="12">
        <f>HubVN_Pickup_Time-HubVN_Receiving_Time</f>
        <v>0.1229166667</v>
      </c>
      <c r="K1020" s="12">
        <f>Plan_HubVN_Pickup_Time-Plan_HubVN_Receiving_Time</f>
        <v>0.08333333334</v>
      </c>
      <c r="L1020" s="44">
        <f>IF(OnHold_Time="",0,Enduser_Deliverytime-OnHold_Time)</f>
        <v>0</v>
      </c>
    </row>
    <row r="1021" ht="15.75" customHeight="1">
      <c r="A1021" s="21" t="s">
        <v>2981</v>
      </c>
      <c r="B1021" s="21" t="s">
        <v>2982</v>
      </c>
      <c r="C1021" s="21" t="s">
        <v>5230</v>
      </c>
      <c r="D1021" s="43">
        <v>44652.51527777778</v>
      </c>
      <c r="E1021" s="18">
        <v>44653.26875</v>
      </c>
      <c r="F1021" s="18">
        <v>44652.59861111111</v>
      </c>
      <c r="G1021" s="18">
        <v>44653.35555555556</v>
      </c>
      <c r="H1021" s="24">
        <f>Enduser_Deliverytime-HubVN_Pickup_Time</f>
        <v>0.1215277778</v>
      </c>
      <c r="I1021" s="24">
        <f>Enduser_Plan_Deliverytime-Plan_HubVN_Pickup_Time</f>
        <v>0.0625</v>
      </c>
      <c r="J1021" s="24">
        <f>HubVN_Pickup_Time-HubVN_Receiving_Time</f>
        <v>0.08680555555</v>
      </c>
      <c r="K1021" s="24">
        <f>Plan_HubVN_Pickup_Time-Plan_HubVN_Receiving_Time</f>
        <v>0.08333333334</v>
      </c>
      <c r="L1021" s="44">
        <f>IF(OnHold_Time="",0,Enduser_Deliverytime-OnHold_Time)</f>
        <v>0</v>
      </c>
    </row>
    <row r="1022" ht="15.75" hidden="1" customHeight="1">
      <c r="A1022" s="9" t="s">
        <v>2984</v>
      </c>
      <c r="B1022" s="9" t="s">
        <v>2985</v>
      </c>
      <c r="C1022" s="9" t="s">
        <v>5232</v>
      </c>
      <c r="D1022" s="43">
        <v>44653.28958333333</v>
      </c>
      <c r="E1022" s="7">
        <v>44654.282638888886</v>
      </c>
      <c r="F1022" s="7">
        <v>44653.37291666667</v>
      </c>
      <c r="G1022" s="7">
        <v>44654.38958333333</v>
      </c>
      <c r="H1022" s="12">
        <f>Enduser_Deliverytime-HubVN_Pickup_Time</f>
        <v>0.1</v>
      </c>
      <c r="I1022" s="12">
        <f>Enduser_Plan_Deliverytime-Plan_HubVN_Pickup_Time</f>
        <v>0.08333333334</v>
      </c>
      <c r="J1022" s="12">
        <f>HubVN_Pickup_Time-HubVN_Receiving_Time</f>
        <v>0.1069444444</v>
      </c>
      <c r="K1022" s="12">
        <f>Plan_HubVN_Pickup_Time-Plan_HubVN_Receiving_Time</f>
        <v>0.08333333334</v>
      </c>
      <c r="L1022" s="44">
        <f>IF(OnHold_Time="",0,Enduser_Deliverytime-OnHold_Time)</f>
        <v>0</v>
      </c>
    </row>
    <row r="1023" ht="15.75" hidden="1" customHeight="1">
      <c r="A1023" s="21" t="s">
        <v>2987</v>
      </c>
      <c r="B1023" s="21" t="s">
        <v>2988</v>
      </c>
      <c r="C1023" s="21" t="s">
        <v>5232</v>
      </c>
      <c r="D1023" s="43">
        <v>44654.50208333333</v>
      </c>
      <c r="E1023" s="18">
        <v>44655.535416666666</v>
      </c>
      <c r="F1023" s="18">
        <v>44654.58541666667</v>
      </c>
      <c r="G1023" s="18">
        <v>44655.65138888889</v>
      </c>
      <c r="H1023" s="24">
        <f>Enduser_Deliverytime-HubVN_Pickup_Time</f>
        <v>0.07708333334</v>
      </c>
      <c r="I1023" s="24">
        <f>Enduser_Plan_Deliverytime-Plan_HubVN_Pickup_Time</f>
        <v>0.08333333333</v>
      </c>
      <c r="J1023" s="24">
        <f>HubVN_Pickup_Time-HubVN_Receiving_Time</f>
        <v>0.1159722222</v>
      </c>
      <c r="K1023" s="24">
        <f>Plan_HubVN_Pickup_Time-Plan_HubVN_Receiving_Time</f>
        <v>0.08333333334</v>
      </c>
      <c r="L1023" s="44">
        <f>IF(OnHold_Time="",0,Enduser_Deliverytime-OnHold_Time)</f>
        <v>0</v>
      </c>
    </row>
    <row r="1024" ht="15.75" customHeight="1">
      <c r="A1024" s="9" t="s">
        <v>2990</v>
      </c>
      <c r="B1024" s="9" t="s">
        <v>2991</v>
      </c>
      <c r="C1024" s="9" t="s">
        <v>5230</v>
      </c>
      <c r="D1024" s="43">
        <v>44653.513194444444</v>
      </c>
      <c r="E1024" s="7">
        <v>44654.25347222222</v>
      </c>
      <c r="F1024" s="7">
        <v>44653.59652777778</v>
      </c>
      <c r="G1024" s="7">
        <v>44654.38680555556</v>
      </c>
      <c r="H1024" s="12">
        <f>Enduser_Deliverytime-HubVN_Pickup_Time</f>
        <v>0.2076388889</v>
      </c>
      <c r="I1024" s="12">
        <f>Enduser_Plan_Deliverytime-Plan_HubVN_Pickup_Time</f>
        <v>0.1666666667</v>
      </c>
      <c r="J1024" s="12">
        <f>HubVN_Pickup_Time-HubVN_Receiving_Time</f>
        <v>0.1333333333</v>
      </c>
      <c r="K1024" s="12">
        <f>Plan_HubVN_Pickup_Time-Plan_HubVN_Receiving_Time</f>
        <v>0.08333333334</v>
      </c>
      <c r="L1024" s="44">
        <f>IF(OnHold_Time="",0,Enduser_Deliverytime-OnHold_Time)</f>
        <v>0</v>
      </c>
    </row>
    <row r="1025" ht="15.75" customHeight="1">
      <c r="A1025" s="21" t="s">
        <v>2993</v>
      </c>
      <c r="B1025" s="21" t="s">
        <v>830</v>
      </c>
      <c r="C1025" s="21" t="s">
        <v>5230</v>
      </c>
      <c r="D1025" s="43">
        <v>44654.51597222222</v>
      </c>
      <c r="E1025" s="18">
        <v>44655.53888888889</v>
      </c>
      <c r="F1025" s="18">
        <v>44654.59930555556</v>
      </c>
      <c r="G1025" s="18">
        <v>44655.65555555555</v>
      </c>
      <c r="H1025" s="24">
        <f>Enduser_Deliverytime-HubVN_Pickup_Time</f>
        <v>0.08194444445</v>
      </c>
      <c r="I1025" s="24">
        <f>Enduser_Plan_Deliverytime-Plan_HubVN_Pickup_Time</f>
        <v>0.0625</v>
      </c>
      <c r="J1025" s="24">
        <f>HubVN_Pickup_Time-HubVN_Receiving_Time</f>
        <v>0.1166666667</v>
      </c>
      <c r="K1025" s="24">
        <f>Plan_HubVN_Pickup_Time-Plan_HubVN_Receiving_Time</f>
        <v>0.08333333334</v>
      </c>
      <c r="L1025" s="44">
        <f>IF(OnHold_Time="",0,Enduser_Deliverytime-OnHold_Time)</f>
        <v>0</v>
      </c>
    </row>
    <row r="1026" ht="15.75" customHeight="1">
      <c r="A1026" s="9" t="s">
        <v>2995</v>
      </c>
      <c r="B1026" s="9" t="s">
        <v>2996</v>
      </c>
      <c r="C1026" s="9" t="s">
        <v>5230</v>
      </c>
      <c r="D1026" s="43">
        <v>44653.51666666667</v>
      </c>
      <c r="E1026" s="7">
        <v>44660.290972222225</v>
      </c>
      <c r="F1026" s="7">
        <v>44653.6</v>
      </c>
      <c r="G1026" s="7">
        <v>44660.39375</v>
      </c>
      <c r="H1026" s="12">
        <f>Enduser_Deliverytime-HubVN_Pickup_Time</f>
        <v>0.1027777778</v>
      </c>
      <c r="I1026" s="12">
        <f>Enduser_Plan_Deliverytime-Plan_HubVN_Pickup_Time</f>
        <v>0.1666666667</v>
      </c>
      <c r="J1026" s="12">
        <f>HubVN_Pickup_Time-HubVN_Receiving_Time</f>
        <v>0.1027777778</v>
      </c>
      <c r="K1026" s="12">
        <f>Plan_HubVN_Pickup_Time-Plan_HubVN_Receiving_Time</f>
        <v>0.08333333333</v>
      </c>
      <c r="L1026" s="44">
        <f>IF(OnHold_Time="",0,Enduser_Deliverytime-OnHold_Time)</f>
        <v>0</v>
      </c>
    </row>
    <row r="1027" ht="15.75" customHeight="1">
      <c r="A1027" s="21" t="s">
        <v>2998</v>
      </c>
      <c r="B1027" s="21" t="s">
        <v>2931</v>
      </c>
      <c r="C1027" s="21" t="s">
        <v>5230</v>
      </c>
      <c r="D1027" s="43">
        <v>44652.26597222222</v>
      </c>
      <c r="E1027" s="18">
        <v>44652.540972222225</v>
      </c>
      <c r="F1027" s="18">
        <v>44652.34930555556</v>
      </c>
      <c r="G1027" s="18">
        <v>44652.580555555556</v>
      </c>
      <c r="H1027" s="24">
        <f>Enduser_Deliverytime-HubVN_Pickup_Time</f>
        <v>0.09027777777</v>
      </c>
      <c r="I1027" s="24">
        <f>Enduser_Plan_Deliverytime-Plan_HubVN_Pickup_Time</f>
        <v>0.125</v>
      </c>
      <c r="J1027" s="24">
        <f>HubVN_Pickup_Time-HubVN_Receiving_Time</f>
        <v>0.03958333333</v>
      </c>
      <c r="K1027" s="24">
        <f>Plan_HubVN_Pickup_Time-Plan_HubVN_Receiving_Time</f>
        <v>0.08333333334</v>
      </c>
      <c r="L1027" s="44">
        <f>IF(OnHold_Time="",0,Enduser_Deliverytime-OnHold_Time)</f>
        <v>0</v>
      </c>
    </row>
    <row r="1028" ht="15.75" customHeight="1">
      <c r="A1028" s="9" t="s">
        <v>3000</v>
      </c>
      <c r="B1028" s="9" t="s">
        <v>3001</v>
      </c>
      <c r="C1028" s="9" t="s">
        <v>5230</v>
      </c>
      <c r="D1028" s="43">
        <v>44651.26597222222</v>
      </c>
      <c r="E1028" s="7">
        <v>44652.25</v>
      </c>
      <c r="F1028" s="7">
        <v>44651.34930555556</v>
      </c>
      <c r="G1028" s="7">
        <v>44652.34652777778</v>
      </c>
      <c r="H1028" s="12">
        <f>Enduser_Deliverytime-HubVN_Pickup_Time</f>
        <v>0.1229166667</v>
      </c>
      <c r="I1028" s="12">
        <f>Enduser_Plan_Deliverytime-Plan_HubVN_Pickup_Time</f>
        <v>0.125</v>
      </c>
      <c r="J1028" s="12">
        <f>HubVN_Pickup_Time-HubVN_Receiving_Time</f>
        <v>0.09652777778</v>
      </c>
      <c r="K1028" s="12">
        <f>Plan_HubVN_Pickup_Time-Plan_HubVN_Receiving_Time</f>
        <v>0.08333333334</v>
      </c>
      <c r="L1028" s="44">
        <f>IF(OnHold_Time="",0,Enduser_Deliverytime-OnHold_Time)</f>
        <v>0</v>
      </c>
    </row>
    <row r="1029" ht="15.75" hidden="1" customHeight="1">
      <c r="A1029" s="21" t="s">
        <v>3003</v>
      </c>
      <c r="B1029" s="21" t="s">
        <v>366</v>
      </c>
      <c r="C1029" s="21" t="s">
        <v>5231</v>
      </c>
      <c r="D1029" s="43">
        <v>44652.513194444444</v>
      </c>
      <c r="E1029" s="18">
        <v>44653.25486111111</v>
      </c>
      <c r="F1029" s="18">
        <v>44652.59652777778</v>
      </c>
      <c r="G1029" s="18">
        <v>44653.34861111111</v>
      </c>
      <c r="H1029" s="24">
        <f>Enduser_Deliverytime-HubVN_Pickup_Time</f>
        <v>0.1611111111</v>
      </c>
      <c r="I1029" s="24">
        <f>Enduser_Plan_Deliverytime-Plan_HubVN_Pickup_Time</f>
        <v>0.08333333333</v>
      </c>
      <c r="J1029" s="24">
        <f>HubVN_Pickup_Time-HubVN_Receiving_Time</f>
        <v>0.09375</v>
      </c>
      <c r="K1029" s="24">
        <f>Plan_HubVN_Pickup_Time-Plan_HubVN_Receiving_Time</f>
        <v>0.08333333334</v>
      </c>
      <c r="L1029" s="44">
        <f>IF(OnHold_Time="",0,Enduser_Deliverytime-OnHold_Time)</f>
        <v>0</v>
      </c>
    </row>
    <row r="1030" ht="15.75" hidden="1" customHeight="1">
      <c r="A1030" s="9" t="s">
        <v>3005</v>
      </c>
      <c r="B1030" s="9" t="s">
        <v>3006</v>
      </c>
      <c r="C1030" s="9" t="s">
        <v>5231</v>
      </c>
      <c r="D1030" s="43">
        <v>44652.51597222222</v>
      </c>
      <c r="E1030" s="7">
        <v>44653.28125</v>
      </c>
      <c r="F1030" s="7">
        <v>44652.59930555556</v>
      </c>
      <c r="G1030" s="7">
        <v>44653.375</v>
      </c>
      <c r="H1030" s="12">
        <f>Enduser_Deliverytime-HubVN_Pickup_Time</f>
        <v>0.2069444444</v>
      </c>
      <c r="I1030" s="12">
        <f>Enduser_Plan_Deliverytime-Plan_HubVN_Pickup_Time</f>
        <v>0.04166666666</v>
      </c>
      <c r="J1030" s="12">
        <f>HubVN_Pickup_Time-HubVN_Receiving_Time</f>
        <v>0.09375</v>
      </c>
      <c r="K1030" s="12">
        <f>Plan_HubVN_Pickup_Time-Plan_HubVN_Receiving_Time</f>
        <v>0.08333333334</v>
      </c>
      <c r="L1030" s="44">
        <f>IF(OnHold_Time="",0,Enduser_Deliverytime-OnHold_Time)</f>
        <v>0</v>
      </c>
    </row>
    <row r="1031" ht="15.75" customHeight="1">
      <c r="A1031" s="21" t="s">
        <v>3008</v>
      </c>
      <c r="B1031" s="21" t="s">
        <v>3009</v>
      </c>
      <c r="C1031" s="21" t="s">
        <v>5230</v>
      </c>
      <c r="D1031" s="43">
        <v>44651.5125</v>
      </c>
      <c r="E1031" s="18">
        <v>44652.282638888886</v>
      </c>
      <c r="F1031" s="18">
        <v>44651.59583333333</v>
      </c>
      <c r="G1031" s="18">
        <v>44652.40069444444</v>
      </c>
      <c r="H1031" s="24">
        <f>Enduser_Deliverytime-HubVN_Pickup_Time</f>
        <v>0.2027777778</v>
      </c>
      <c r="I1031" s="24">
        <f>Enduser_Plan_Deliverytime-Plan_HubVN_Pickup_Time</f>
        <v>0.0625</v>
      </c>
      <c r="J1031" s="24">
        <f>HubVN_Pickup_Time-HubVN_Receiving_Time</f>
        <v>0.1180555556</v>
      </c>
      <c r="K1031" s="24">
        <f>Plan_HubVN_Pickup_Time-Plan_HubVN_Receiving_Time</f>
        <v>0.08333333334</v>
      </c>
      <c r="L1031" s="44">
        <f>IF(OnHold_Time="",0,Enduser_Deliverytime-OnHold_Time)</f>
        <v>0</v>
      </c>
    </row>
    <row r="1032" ht="15.75" hidden="1" customHeight="1">
      <c r="A1032" s="9" t="s">
        <v>3011</v>
      </c>
      <c r="B1032" s="9" t="s">
        <v>3012</v>
      </c>
      <c r="C1032" s="9" t="s">
        <v>5232</v>
      </c>
      <c r="D1032" s="43">
        <v>44652.50555555556</v>
      </c>
      <c r="E1032" s="7">
        <v>44653.285416666666</v>
      </c>
      <c r="F1032" s="7">
        <v>44652.58888888889</v>
      </c>
      <c r="G1032" s="7">
        <v>44653.38958333333</v>
      </c>
      <c r="H1032" s="12">
        <f>Enduser_Deliverytime-HubVN_Pickup_Time</f>
        <v>0.20625</v>
      </c>
      <c r="I1032" s="12">
        <f>Enduser_Plan_Deliverytime-Plan_HubVN_Pickup_Time</f>
        <v>0.08333333334</v>
      </c>
      <c r="J1032" s="12">
        <f>HubVN_Pickup_Time-HubVN_Receiving_Time</f>
        <v>0.1041666667</v>
      </c>
      <c r="K1032" s="12">
        <f>Plan_HubVN_Pickup_Time-Plan_HubVN_Receiving_Time</f>
        <v>0.08333333333</v>
      </c>
      <c r="L1032" s="44">
        <f>IF(OnHold_Time="",0,Enduser_Deliverytime-OnHold_Time)</f>
        <v>0</v>
      </c>
    </row>
    <row r="1033" ht="15.75" customHeight="1">
      <c r="A1033" s="21" t="s">
        <v>3014</v>
      </c>
      <c r="B1033" s="21" t="s">
        <v>1145</v>
      </c>
      <c r="C1033" s="21" t="s">
        <v>5230</v>
      </c>
      <c r="D1033" s="43">
        <v>44653.50763888889</v>
      </c>
      <c r="E1033" s="18">
        <v>44654.26944444444</v>
      </c>
      <c r="F1033" s="18">
        <v>44653.59097222222</v>
      </c>
      <c r="G1033" s="18">
        <v>44654.36944444444</v>
      </c>
      <c r="H1033" s="24">
        <f>Enduser_Deliverytime-HubVN_Pickup_Time</f>
        <v>0.11875</v>
      </c>
      <c r="I1033" s="24">
        <f>Enduser_Plan_Deliverytime-Plan_HubVN_Pickup_Time</f>
        <v>0.0625</v>
      </c>
      <c r="J1033" s="24">
        <f>HubVN_Pickup_Time-HubVN_Receiving_Time</f>
        <v>0.1</v>
      </c>
      <c r="K1033" s="24">
        <f>Plan_HubVN_Pickup_Time-Plan_HubVN_Receiving_Time</f>
        <v>0.08333333333</v>
      </c>
      <c r="L1033" s="44">
        <f>IF(OnHold_Time="",0,Enduser_Deliverytime-OnHold_Time)</f>
        <v>0</v>
      </c>
    </row>
    <row r="1034" ht="15.75" hidden="1" customHeight="1">
      <c r="A1034" s="9" t="s">
        <v>3016</v>
      </c>
      <c r="B1034" s="9" t="s">
        <v>2118</v>
      </c>
      <c r="C1034" s="9" t="s">
        <v>5231</v>
      </c>
      <c r="D1034" s="43">
        <v>44651.53472222222</v>
      </c>
      <c r="E1034" s="7">
        <v>44652.525</v>
      </c>
      <c r="F1034" s="7">
        <v>44651.618055555555</v>
      </c>
      <c r="G1034" s="7">
        <v>44652.67222222222</v>
      </c>
      <c r="H1034" s="12">
        <f>Enduser_Deliverytime-HubVN_Pickup_Time</f>
        <v>0.08194444444</v>
      </c>
      <c r="I1034" s="12">
        <f>Enduser_Plan_Deliverytime-Plan_HubVN_Pickup_Time</f>
        <v>0.04166666666</v>
      </c>
      <c r="J1034" s="12">
        <f>HubVN_Pickup_Time-HubVN_Receiving_Time</f>
        <v>0.1472222222</v>
      </c>
      <c r="K1034" s="12">
        <f>Plan_HubVN_Pickup_Time-Plan_HubVN_Receiving_Time</f>
        <v>0.08333333334</v>
      </c>
      <c r="L1034" s="44">
        <f>IF(OnHold_Time="",0,Enduser_Deliverytime-OnHold_Time)</f>
        <v>0</v>
      </c>
    </row>
    <row r="1035" ht="15.75" customHeight="1">
      <c r="A1035" s="21" t="s">
        <v>3018</v>
      </c>
      <c r="B1035" s="21" t="s">
        <v>3019</v>
      </c>
      <c r="C1035" s="21" t="s">
        <v>5230</v>
      </c>
      <c r="D1035" s="43">
        <v>44654.527083333334</v>
      </c>
      <c r="E1035" s="18">
        <v>44655.26458333333</v>
      </c>
      <c r="F1035" s="18">
        <v>44654.61041666667</v>
      </c>
      <c r="G1035" s="18">
        <v>44655.37013888889</v>
      </c>
      <c r="H1035" s="24">
        <f>Enduser_Deliverytime-HubVN_Pickup_Time</f>
        <v>0.1243055556</v>
      </c>
      <c r="I1035" s="24">
        <f>Enduser_Plan_Deliverytime-Plan_HubVN_Pickup_Time</f>
        <v>0.125</v>
      </c>
      <c r="J1035" s="24">
        <f>HubVN_Pickup_Time-HubVN_Receiving_Time</f>
        <v>0.1055555556</v>
      </c>
      <c r="K1035" s="24">
        <f>Plan_HubVN_Pickup_Time-Plan_HubVN_Receiving_Time</f>
        <v>0.08333333334</v>
      </c>
      <c r="L1035" s="44">
        <f>IF(OnHold_Time="",0,Enduser_Deliverytime-OnHold_Time)</f>
        <v>0</v>
      </c>
    </row>
    <row r="1036" ht="15.75" hidden="1" customHeight="1">
      <c r="A1036" s="9" t="s">
        <v>3021</v>
      </c>
      <c r="B1036" s="9" t="s">
        <v>2258</v>
      </c>
      <c r="C1036" s="9" t="s">
        <v>5231</v>
      </c>
      <c r="D1036" s="43">
        <v>44652.251388888886</v>
      </c>
      <c r="E1036" s="7">
        <v>44653.27222222222</v>
      </c>
      <c r="F1036" s="7">
        <v>44652.33472222222</v>
      </c>
      <c r="G1036" s="7">
        <v>44653.35555555556</v>
      </c>
      <c r="H1036" s="12">
        <f>Enduser_Deliverytime-HubVN_Pickup_Time</f>
        <v>0.1243055556</v>
      </c>
      <c r="I1036" s="12">
        <f>Enduser_Plan_Deliverytime-Plan_HubVN_Pickup_Time</f>
        <v>0.04166666666</v>
      </c>
      <c r="J1036" s="12">
        <f>HubVN_Pickup_Time-HubVN_Receiving_Time</f>
        <v>0.08333333334</v>
      </c>
      <c r="K1036" s="12">
        <f>Plan_HubVN_Pickup_Time-Plan_HubVN_Receiving_Time</f>
        <v>0.08333333334</v>
      </c>
      <c r="L1036" s="44">
        <f>IF(OnHold_Time="",0,Enduser_Deliverytime-OnHold_Time)</f>
        <v>0</v>
      </c>
    </row>
    <row r="1037" ht="15.75" customHeight="1">
      <c r="A1037" s="21" t="s">
        <v>3023</v>
      </c>
      <c r="B1037" s="21" t="s">
        <v>3024</v>
      </c>
      <c r="C1037" s="21" t="s">
        <v>5230</v>
      </c>
      <c r="D1037" s="43">
        <v>44652.25277777778</v>
      </c>
      <c r="E1037" s="18">
        <v>44652.51458333333</v>
      </c>
      <c r="F1037" s="18">
        <v>44652.33611111111</v>
      </c>
      <c r="G1037" s="18">
        <v>44652.597916666666</v>
      </c>
      <c r="H1037" s="24">
        <f>Enduser_Deliverytime-HubVN_Pickup_Time</f>
        <v>0.2486111111</v>
      </c>
      <c r="I1037" s="24">
        <f>Enduser_Plan_Deliverytime-Plan_HubVN_Pickup_Time</f>
        <v>0.0625</v>
      </c>
      <c r="J1037" s="24">
        <f>HubVN_Pickup_Time-HubVN_Receiving_Time</f>
        <v>0.08333333334</v>
      </c>
      <c r="K1037" s="24">
        <f>Plan_HubVN_Pickup_Time-Plan_HubVN_Receiving_Time</f>
        <v>0.08333333333</v>
      </c>
      <c r="L1037" s="44">
        <f>IF(OnHold_Time="",0,Enduser_Deliverytime-OnHold_Time)</f>
        <v>0</v>
      </c>
    </row>
    <row r="1038" ht="15.75" customHeight="1">
      <c r="A1038" s="9" t="s">
        <v>3026</v>
      </c>
      <c r="B1038" s="9" t="s">
        <v>1895</v>
      </c>
      <c r="C1038" s="9" t="s">
        <v>5230</v>
      </c>
      <c r="D1038" s="43">
        <v>44654.28611111111</v>
      </c>
      <c r="E1038" s="7">
        <v>44660.274305555555</v>
      </c>
      <c r="F1038" s="7">
        <v>44654.36944444444</v>
      </c>
      <c r="G1038" s="7">
        <v>44660.381944444445</v>
      </c>
      <c r="H1038" s="12">
        <f>Enduser_Deliverytime-HubVN_Pickup_Time</f>
        <v>0.1006944444</v>
      </c>
      <c r="I1038" s="12">
        <f>Enduser_Plan_Deliverytime-Plan_HubVN_Pickup_Time</f>
        <v>0.0625</v>
      </c>
      <c r="J1038" s="12">
        <f>HubVN_Pickup_Time-HubVN_Receiving_Time</f>
        <v>0.1076388889</v>
      </c>
      <c r="K1038" s="12">
        <f>Plan_HubVN_Pickup_Time-Plan_HubVN_Receiving_Time</f>
        <v>0.08333333333</v>
      </c>
      <c r="L1038" s="44">
        <f>IF(OnHold_Time="",0,Enduser_Deliverytime-OnHold_Time)</f>
        <v>0</v>
      </c>
    </row>
    <row r="1039" ht="15.75" customHeight="1">
      <c r="A1039" s="21" t="s">
        <v>3028</v>
      </c>
      <c r="B1039" s="21" t="s">
        <v>2367</v>
      </c>
      <c r="C1039" s="21" t="s">
        <v>5230</v>
      </c>
      <c r="D1039" s="43">
        <v>44654.524305555555</v>
      </c>
      <c r="E1039" s="18">
        <v>44654.53333333333</v>
      </c>
      <c r="F1039" s="18">
        <v>44654.60763888889</v>
      </c>
      <c r="G1039" s="18">
        <v>44654.66111111111</v>
      </c>
      <c r="H1039" s="24">
        <f>Enduser_Deliverytime-HubVN_Pickup_Time</f>
        <v>0.08055555556</v>
      </c>
      <c r="I1039" s="24">
        <f>Enduser_Plan_Deliverytime-Plan_HubVN_Pickup_Time</f>
        <v>0.0625</v>
      </c>
      <c r="J1039" s="24">
        <f>HubVN_Pickup_Time-HubVN_Receiving_Time</f>
        <v>0.1277777778</v>
      </c>
      <c r="K1039" s="24">
        <f>Plan_HubVN_Pickup_Time-Plan_HubVN_Receiving_Time</f>
        <v>0.08333333334</v>
      </c>
      <c r="L1039" s="44">
        <f>IF(OnHold_Time="",0,Enduser_Deliverytime-OnHold_Time)</f>
        <v>0</v>
      </c>
    </row>
    <row r="1040" ht="15.75" hidden="1" customHeight="1">
      <c r="A1040" s="9" t="s">
        <v>3030</v>
      </c>
      <c r="B1040" s="9" t="s">
        <v>3031</v>
      </c>
      <c r="C1040" s="9" t="s">
        <v>5231</v>
      </c>
      <c r="D1040" s="43">
        <v>44655.51458333333</v>
      </c>
      <c r="E1040" s="7">
        <v>44655.50069444445</v>
      </c>
      <c r="F1040" s="7">
        <v>44655.597916666666</v>
      </c>
      <c r="G1040" s="7">
        <v>44655.604166666664</v>
      </c>
      <c r="H1040" s="12">
        <f>Enduser_Deliverytime-HubVN_Pickup_Time</f>
        <v>0.1208333333</v>
      </c>
      <c r="I1040" s="12">
        <f>Enduser_Plan_Deliverytime-Plan_HubVN_Pickup_Time</f>
        <v>0.04166666666</v>
      </c>
      <c r="J1040" s="12">
        <f>HubVN_Pickup_Time-HubVN_Receiving_Time</f>
        <v>0.1034722222</v>
      </c>
      <c r="K1040" s="12">
        <f>Plan_HubVN_Pickup_Time-Plan_HubVN_Receiving_Time</f>
        <v>0.08333333334</v>
      </c>
      <c r="L1040" s="44">
        <f>IF(OnHold_Time="",0,Enduser_Deliverytime-OnHold_Time)</f>
        <v>0</v>
      </c>
    </row>
    <row r="1041" ht="15.75" customHeight="1">
      <c r="A1041" s="21" t="s">
        <v>3033</v>
      </c>
      <c r="B1041" s="21" t="s">
        <v>684</v>
      </c>
      <c r="C1041" s="21" t="s">
        <v>5230</v>
      </c>
      <c r="D1041" s="43">
        <v>44652.518055555556</v>
      </c>
      <c r="E1041" s="18">
        <v>44652.52916666667</v>
      </c>
      <c r="F1041" s="18">
        <v>44652.60138888889</v>
      </c>
      <c r="G1041" s="18">
        <v>44652.56527777778</v>
      </c>
      <c r="H1041" s="24">
        <f>Enduser_Deliverytime-HubVN_Pickup_Time</f>
        <v>0.08958333333</v>
      </c>
      <c r="I1041" s="24">
        <f>Enduser_Plan_Deliverytime-Plan_HubVN_Pickup_Time</f>
        <v>0.1666666667</v>
      </c>
      <c r="J1041" s="24">
        <f>HubVN_Pickup_Time-HubVN_Receiving_Time</f>
        <v>0.03611111111</v>
      </c>
      <c r="K1041" s="24">
        <f>Plan_HubVN_Pickup_Time-Plan_HubVN_Receiving_Time</f>
        <v>0.08333333334</v>
      </c>
      <c r="L1041" s="44">
        <f>IF(OnHold_Time="",0,Enduser_Deliverytime-OnHold_Time)</f>
        <v>0</v>
      </c>
    </row>
    <row r="1042" ht="15.75" customHeight="1">
      <c r="A1042" s="9" t="s">
        <v>3035</v>
      </c>
      <c r="B1042" s="9" t="s">
        <v>3036</v>
      </c>
      <c r="C1042" s="9" t="s">
        <v>5230</v>
      </c>
      <c r="D1042" s="43">
        <v>44654.506944444445</v>
      </c>
      <c r="E1042" s="7">
        <v>44655.53958333333</v>
      </c>
      <c r="F1042" s="7">
        <v>44654.59027777778</v>
      </c>
      <c r="G1042" s="7">
        <v>44655.6375</v>
      </c>
      <c r="H1042" s="12">
        <f>Enduser_Deliverytime-HubVN_Pickup_Time</f>
        <v>0.07916666667</v>
      </c>
      <c r="I1042" s="12">
        <f>Enduser_Plan_Deliverytime-Plan_HubVN_Pickup_Time</f>
        <v>0.0625</v>
      </c>
      <c r="J1042" s="12">
        <f>HubVN_Pickup_Time-HubVN_Receiving_Time</f>
        <v>0.09791666667</v>
      </c>
      <c r="K1042" s="12">
        <f>Plan_HubVN_Pickup_Time-Plan_HubVN_Receiving_Time</f>
        <v>0.08333333334</v>
      </c>
      <c r="L1042" s="44">
        <f>IF(OnHold_Time="",0,Enduser_Deliverytime-OnHold_Time)</f>
        <v>0</v>
      </c>
    </row>
    <row r="1043" ht="15.75" customHeight="1">
      <c r="A1043" s="21" t="s">
        <v>3038</v>
      </c>
      <c r="B1043" s="21" t="s">
        <v>3039</v>
      </c>
      <c r="C1043" s="21" t="s">
        <v>5230</v>
      </c>
      <c r="D1043" s="43">
        <v>44652.28472222222</v>
      </c>
      <c r="E1043" s="18">
        <v>44652.51527777778</v>
      </c>
      <c r="F1043" s="18">
        <v>44652.368055555555</v>
      </c>
      <c r="G1043" s="18">
        <v>44652.55902777778</v>
      </c>
      <c r="H1043" s="24">
        <f>Enduser_Deliverytime-HubVN_Pickup_Time</f>
        <v>0.09166666666</v>
      </c>
      <c r="I1043" s="24">
        <f>Enduser_Plan_Deliverytime-Plan_HubVN_Pickup_Time</f>
        <v>0.0625</v>
      </c>
      <c r="J1043" s="24">
        <f>HubVN_Pickup_Time-HubVN_Receiving_Time</f>
        <v>0.04375</v>
      </c>
      <c r="K1043" s="24">
        <f>Plan_HubVN_Pickup_Time-Plan_HubVN_Receiving_Time</f>
        <v>0.08333333334</v>
      </c>
      <c r="L1043" s="44">
        <f>IF(OnHold_Time="",0,Enduser_Deliverytime-OnHold_Time)</f>
        <v>0</v>
      </c>
    </row>
    <row r="1044" ht="15.75" hidden="1" customHeight="1">
      <c r="A1044" s="9" t="s">
        <v>3041</v>
      </c>
      <c r="B1044" s="9" t="s">
        <v>3042</v>
      </c>
      <c r="C1044" s="9" t="s">
        <v>5231</v>
      </c>
      <c r="D1044" s="43">
        <v>44654.28194444445</v>
      </c>
      <c r="E1044" s="7">
        <v>44660.25763888889</v>
      </c>
      <c r="F1044" s="7">
        <v>44654.365277777775</v>
      </c>
      <c r="G1044" s="7">
        <v>44660.356944444444</v>
      </c>
      <c r="H1044" s="12">
        <f>Enduser_Deliverytime-HubVN_Pickup_Time</f>
        <v>0.08194444444</v>
      </c>
      <c r="I1044" s="12">
        <f>Enduser_Plan_Deliverytime-Plan_HubVN_Pickup_Time</f>
        <v>0.08333333334</v>
      </c>
      <c r="J1044" s="12">
        <f>HubVN_Pickup_Time-HubVN_Receiving_Time</f>
        <v>0.09930555555</v>
      </c>
      <c r="K1044" s="12">
        <f>Plan_HubVN_Pickup_Time-Plan_HubVN_Receiving_Time</f>
        <v>0.08333333333</v>
      </c>
      <c r="L1044" s="44">
        <f>IF(OnHold_Time="",0,Enduser_Deliverytime-OnHold_Time)</f>
        <v>0</v>
      </c>
    </row>
    <row r="1045" ht="15.75" hidden="1" customHeight="1">
      <c r="A1045" s="21" t="s">
        <v>3044</v>
      </c>
      <c r="B1045" s="21" t="s">
        <v>3045</v>
      </c>
      <c r="C1045" s="21" t="s">
        <v>5231</v>
      </c>
      <c r="D1045" s="43">
        <v>44655.277083333334</v>
      </c>
      <c r="E1045" s="18">
        <v>44655.525</v>
      </c>
      <c r="F1045" s="18">
        <v>44655.36041666667</v>
      </c>
      <c r="G1045" s="18">
        <v>44655.64722222222</v>
      </c>
      <c r="H1045" s="24">
        <f>Enduser_Deliverytime-HubVN_Pickup_Time</f>
        <v>0.07777777778</v>
      </c>
      <c r="I1045" s="24">
        <f>Enduser_Plan_Deliverytime-Plan_HubVN_Pickup_Time</f>
        <v>0.04166666666</v>
      </c>
      <c r="J1045" s="24">
        <f>HubVN_Pickup_Time-HubVN_Receiving_Time</f>
        <v>0.1222222222</v>
      </c>
      <c r="K1045" s="24">
        <f>Plan_HubVN_Pickup_Time-Plan_HubVN_Receiving_Time</f>
        <v>0.08333333334</v>
      </c>
      <c r="L1045" s="44">
        <f>IF(OnHold_Time="",0,Enduser_Deliverytime-OnHold_Time)</f>
        <v>0</v>
      </c>
    </row>
    <row r="1046" ht="15.75" customHeight="1">
      <c r="A1046" s="9" t="s">
        <v>3047</v>
      </c>
      <c r="B1046" s="9" t="s">
        <v>3048</v>
      </c>
      <c r="C1046" s="9" t="s">
        <v>5230</v>
      </c>
      <c r="D1046" s="43">
        <v>44655.5</v>
      </c>
      <c r="E1046" s="7">
        <v>44655.52847222222</v>
      </c>
      <c r="F1046" s="7">
        <v>44655.583333333336</v>
      </c>
      <c r="G1046" s="7">
        <v>44655.631944444445</v>
      </c>
      <c r="H1046" s="12">
        <f>Enduser_Deliverytime-HubVN_Pickup_Time</f>
        <v>0.07777777778</v>
      </c>
      <c r="I1046" s="12">
        <f>Enduser_Plan_Deliverytime-Plan_HubVN_Pickup_Time</f>
        <v>0.1666666667</v>
      </c>
      <c r="J1046" s="12">
        <f>HubVN_Pickup_Time-HubVN_Receiving_Time</f>
        <v>0.1034722222</v>
      </c>
      <c r="K1046" s="12">
        <f>Plan_HubVN_Pickup_Time-Plan_HubVN_Receiving_Time</f>
        <v>0.08333333334</v>
      </c>
      <c r="L1046" s="44">
        <f>IF(OnHold_Time="",0,Enduser_Deliverytime-OnHold_Time)</f>
        <v>0</v>
      </c>
    </row>
    <row r="1047" ht="15.75" hidden="1" customHeight="1">
      <c r="A1047" s="21" t="s">
        <v>3050</v>
      </c>
      <c r="B1047" s="21" t="s">
        <v>3051</v>
      </c>
      <c r="C1047" s="21" t="s">
        <v>5231</v>
      </c>
      <c r="D1047" s="43">
        <v>44652.518055555556</v>
      </c>
      <c r="E1047" s="18">
        <v>44652.510416666664</v>
      </c>
      <c r="F1047" s="18">
        <v>44652.60138888889</v>
      </c>
      <c r="G1047" s="18">
        <v>44652.59375</v>
      </c>
      <c r="H1047" s="24">
        <f>Enduser_Deliverytime-HubVN_Pickup_Time</f>
        <v>0.2493055556</v>
      </c>
      <c r="I1047" s="24">
        <f>Enduser_Plan_Deliverytime-Plan_HubVN_Pickup_Time</f>
        <v>0.08333333333</v>
      </c>
      <c r="J1047" s="24">
        <f>HubVN_Pickup_Time-HubVN_Receiving_Time</f>
        <v>0.08333333334</v>
      </c>
      <c r="K1047" s="24">
        <f>Plan_HubVN_Pickup_Time-Plan_HubVN_Receiving_Time</f>
        <v>0.08333333334</v>
      </c>
      <c r="L1047" s="44">
        <f>IF(OnHold_Time="",0,Enduser_Deliverytime-OnHold_Time)</f>
        <v>0</v>
      </c>
    </row>
    <row r="1048" ht="15.75" hidden="1" customHeight="1">
      <c r="A1048" s="9" t="s">
        <v>3053</v>
      </c>
      <c r="B1048" s="9" t="s">
        <v>3054</v>
      </c>
      <c r="C1048" s="9" t="s">
        <v>5231</v>
      </c>
      <c r="D1048" s="43">
        <v>44652.52847222222</v>
      </c>
      <c r="E1048" s="7">
        <v>44652.521527777775</v>
      </c>
      <c r="F1048" s="7">
        <v>44652.611805555556</v>
      </c>
      <c r="G1048" s="7">
        <v>44652.575694444444</v>
      </c>
      <c r="H1048" s="12">
        <f>Enduser_Deliverytime-HubVN_Pickup_Time</f>
        <v>0.1659722222</v>
      </c>
      <c r="I1048" s="12">
        <f>Enduser_Plan_Deliverytime-Plan_HubVN_Pickup_Time</f>
        <v>0.04166666666</v>
      </c>
      <c r="J1048" s="12">
        <f>HubVN_Pickup_Time-HubVN_Receiving_Time</f>
        <v>0.05416666667</v>
      </c>
      <c r="K1048" s="12">
        <f>Plan_HubVN_Pickup_Time-Plan_HubVN_Receiving_Time</f>
        <v>0.08333333334</v>
      </c>
      <c r="L1048" s="44">
        <f>IF(OnHold_Time="",0,Enduser_Deliverytime-OnHold_Time)</f>
        <v>0</v>
      </c>
    </row>
    <row r="1049" ht="15.75" hidden="1" customHeight="1">
      <c r="A1049" s="21" t="s">
        <v>3056</v>
      </c>
      <c r="B1049" s="21" t="s">
        <v>777</v>
      </c>
      <c r="C1049" s="21" t="s">
        <v>5231</v>
      </c>
      <c r="D1049" s="43">
        <v>44653.5375</v>
      </c>
      <c r="E1049" s="18">
        <v>44654.529861111114</v>
      </c>
      <c r="F1049" s="18">
        <v>44653.620833333334</v>
      </c>
      <c r="G1049" s="18">
        <v>44654.62708333333</v>
      </c>
      <c r="H1049" s="24">
        <f>Enduser_Deliverytime-HubVN_Pickup_Time</f>
        <v>0.08194444444</v>
      </c>
      <c r="I1049" s="24">
        <f>Enduser_Plan_Deliverytime-Plan_HubVN_Pickup_Time</f>
        <v>0.04166666666</v>
      </c>
      <c r="J1049" s="24">
        <f>HubVN_Pickup_Time-HubVN_Receiving_Time</f>
        <v>0.09722222222</v>
      </c>
      <c r="K1049" s="24">
        <f>Plan_HubVN_Pickup_Time-Plan_HubVN_Receiving_Time</f>
        <v>0.08333333334</v>
      </c>
      <c r="L1049" s="44">
        <f>IF(OnHold_Time="",0,Enduser_Deliverytime-OnHold_Time)</f>
        <v>0</v>
      </c>
    </row>
    <row r="1050" ht="15.75" customHeight="1">
      <c r="A1050" s="9" t="s">
        <v>3058</v>
      </c>
      <c r="B1050" s="9" t="s">
        <v>3059</v>
      </c>
      <c r="C1050" s="9" t="s">
        <v>5230</v>
      </c>
      <c r="D1050" s="43">
        <v>44652.50347222222</v>
      </c>
      <c r="E1050" s="7">
        <v>44652.540972222225</v>
      </c>
      <c r="F1050" s="7">
        <v>44652.586805555555</v>
      </c>
      <c r="G1050" s="7">
        <v>44652.57986111111</v>
      </c>
      <c r="H1050" s="12">
        <f>Enduser_Deliverytime-HubVN_Pickup_Time</f>
        <v>0.0875</v>
      </c>
      <c r="I1050" s="12">
        <f>Enduser_Plan_Deliverytime-Plan_HubVN_Pickup_Time</f>
        <v>0.0625</v>
      </c>
      <c r="J1050" s="12">
        <f>HubVN_Pickup_Time-HubVN_Receiving_Time</f>
        <v>0.03888888888</v>
      </c>
      <c r="K1050" s="12">
        <f>Plan_HubVN_Pickup_Time-Plan_HubVN_Receiving_Time</f>
        <v>0.08333333334</v>
      </c>
      <c r="L1050" s="44">
        <f>IF(OnHold_Time="",0,Enduser_Deliverytime-OnHold_Time)</f>
        <v>0</v>
      </c>
    </row>
    <row r="1051" ht="15.75" hidden="1" customHeight="1">
      <c r="A1051" s="21" t="s">
        <v>3061</v>
      </c>
      <c r="B1051" s="21" t="s">
        <v>3062</v>
      </c>
      <c r="C1051" s="21" t="s">
        <v>5231</v>
      </c>
      <c r="D1051" s="43">
        <v>44652.53472222222</v>
      </c>
      <c r="E1051" s="18">
        <v>44653.27291666667</v>
      </c>
      <c r="F1051" s="18">
        <v>44652.618055555555</v>
      </c>
      <c r="G1051" s="18">
        <v>44653.365277777775</v>
      </c>
      <c r="H1051" s="24">
        <f>Enduser_Deliverytime-HubVN_Pickup_Time</f>
        <v>0.1611111111</v>
      </c>
      <c r="I1051" s="24">
        <f>Enduser_Plan_Deliverytime-Plan_HubVN_Pickup_Time</f>
        <v>0.04166666666</v>
      </c>
      <c r="J1051" s="24">
        <f>HubVN_Pickup_Time-HubVN_Receiving_Time</f>
        <v>0.09236111111</v>
      </c>
      <c r="K1051" s="24">
        <f>Plan_HubVN_Pickup_Time-Plan_HubVN_Receiving_Time</f>
        <v>0.08333333334</v>
      </c>
      <c r="L1051" s="44">
        <f>IF(OnHold_Time="",0,Enduser_Deliverytime-OnHold_Time)</f>
        <v>0</v>
      </c>
    </row>
    <row r="1052" ht="15.75" customHeight="1">
      <c r="A1052" s="9" t="s">
        <v>3064</v>
      </c>
      <c r="B1052" s="9" t="s">
        <v>3065</v>
      </c>
      <c r="C1052" s="9" t="s">
        <v>5230</v>
      </c>
      <c r="D1052" s="43">
        <v>44653.277083333334</v>
      </c>
      <c r="E1052" s="7">
        <v>44654.290972222225</v>
      </c>
      <c r="F1052" s="7">
        <v>44653.36041666667</v>
      </c>
      <c r="G1052" s="7">
        <v>44654.39375</v>
      </c>
      <c r="H1052" s="12">
        <f>Enduser_Deliverytime-HubVN_Pickup_Time</f>
        <v>0.1034722222</v>
      </c>
      <c r="I1052" s="12">
        <f>Enduser_Plan_Deliverytime-Plan_HubVN_Pickup_Time</f>
        <v>0.125</v>
      </c>
      <c r="J1052" s="12">
        <f>HubVN_Pickup_Time-HubVN_Receiving_Time</f>
        <v>0.1027777778</v>
      </c>
      <c r="K1052" s="12">
        <f>Plan_HubVN_Pickup_Time-Plan_HubVN_Receiving_Time</f>
        <v>0.08333333334</v>
      </c>
      <c r="L1052" s="44">
        <f>IF(OnHold_Time="",0,Enduser_Deliverytime-OnHold_Time)</f>
        <v>0</v>
      </c>
    </row>
    <row r="1053" ht="15.75" customHeight="1">
      <c r="A1053" s="21" t="s">
        <v>3067</v>
      </c>
      <c r="B1053" s="21" t="s">
        <v>3068</v>
      </c>
      <c r="C1053" s="21" t="s">
        <v>5230</v>
      </c>
      <c r="D1053" s="43">
        <v>44653.52291666667</v>
      </c>
      <c r="E1053" s="18">
        <v>44653.5125</v>
      </c>
      <c r="F1053" s="18">
        <v>44653.60625</v>
      </c>
      <c r="G1053" s="18">
        <v>44653.623611111114</v>
      </c>
      <c r="H1053" s="24">
        <f>Enduser_Deliverytime-HubVN_Pickup_Time</f>
        <v>0.2493055556</v>
      </c>
      <c r="I1053" s="24">
        <f>Enduser_Plan_Deliverytime-Plan_HubVN_Pickup_Time</f>
        <v>0.0625</v>
      </c>
      <c r="J1053" s="24">
        <f>HubVN_Pickup_Time-HubVN_Receiving_Time</f>
        <v>0.1111111111</v>
      </c>
      <c r="K1053" s="24">
        <f>Plan_HubVN_Pickup_Time-Plan_HubVN_Receiving_Time</f>
        <v>0.08333333333</v>
      </c>
      <c r="L1053" s="44">
        <f>IF(OnHold_Time="",0,Enduser_Deliverytime-OnHold_Time)</f>
        <v>0</v>
      </c>
    </row>
    <row r="1054" ht="15.75" customHeight="1">
      <c r="A1054" s="9" t="s">
        <v>3070</v>
      </c>
      <c r="B1054" s="9" t="s">
        <v>3071</v>
      </c>
      <c r="C1054" s="9" t="s">
        <v>5230</v>
      </c>
      <c r="D1054" s="43">
        <v>44653.540972222225</v>
      </c>
      <c r="E1054" s="7">
        <v>44654.28888888889</v>
      </c>
      <c r="F1054" s="7">
        <v>44653.62430555555</v>
      </c>
      <c r="G1054" s="7">
        <v>44654.415972222225</v>
      </c>
      <c r="H1054" s="12">
        <f>Enduser_Deliverytime-HubVN_Pickup_Time</f>
        <v>0.2041666667</v>
      </c>
      <c r="I1054" s="12">
        <f>Enduser_Plan_Deliverytime-Plan_HubVN_Pickup_Time</f>
        <v>0.0625</v>
      </c>
      <c r="J1054" s="12">
        <f>HubVN_Pickup_Time-HubVN_Receiving_Time</f>
        <v>0.1270833333</v>
      </c>
      <c r="K1054" s="12">
        <f>Plan_HubVN_Pickup_Time-Plan_HubVN_Receiving_Time</f>
        <v>0.08333333333</v>
      </c>
      <c r="L1054" s="44">
        <f>IF(OnHold_Time="",0,Enduser_Deliverytime-OnHold_Time)</f>
        <v>0</v>
      </c>
    </row>
    <row r="1055" ht="15.75" hidden="1" customHeight="1">
      <c r="A1055" s="21" t="s">
        <v>3073</v>
      </c>
      <c r="B1055" s="21" t="s">
        <v>3074</v>
      </c>
      <c r="C1055" s="21" t="s">
        <v>5232</v>
      </c>
      <c r="D1055" s="43">
        <v>44652.26458333333</v>
      </c>
      <c r="E1055" s="18">
        <v>44652.53194444445</v>
      </c>
      <c r="F1055" s="18">
        <v>44652.347916666666</v>
      </c>
      <c r="G1055" s="18">
        <v>44652.57638888889</v>
      </c>
      <c r="H1055" s="24">
        <f>Enduser_Deliverytime-HubVN_Pickup_Time</f>
        <v>0.08958333333</v>
      </c>
      <c r="I1055" s="24">
        <f>Enduser_Plan_Deliverytime-Plan_HubVN_Pickup_Time</f>
        <v>0.08333333334</v>
      </c>
      <c r="J1055" s="24">
        <f>HubVN_Pickup_Time-HubVN_Receiving_Time</f>
        <v>0.04444444444</v>
      </c>
      <c r="K1055" s="24">
        <f>Plan_HubVN_Pickup_Time-Plan_HubVN_Receiving_Time</f>
        <v>0.08333333334</v>
      </c>
      <c r="L1055" s="44">
        <f>IF(OnHold_Time="",0,Enduser_Deliverytime-OnHold_Time)</f>
        <v>0</v>
      </c>
    </row>
    <row r="1056" ht="15.75" hidden="1" customHeight="1">
      <c r="A1056" s="9" t="s">
        <v>3076</v>
      </c>
      <c r="B1056" s="9" t="s">
        <v>3077</v>
      </c>
      <c r="C1056" s="9" t="s">
        <v>5231</v>
      </c>
      <c r="D1056" s="43">
        <v>44653.50277777778</v>
      </c>
      <c r="E1056" s="7">
        <v>44659.25625</v>
      </c>
      <c r="F1056" s="7">
        <v>44653.58611111111</v>
      </c>
      <c r="G1056" s="7">
        <v>44659.34861111111</v>
      </c>
      <c r="H1056" s="12">
        <f>Enduser_Deliverytime-HubVN_Pickup_Time</f>
        <v>0.07777777778</v>
      </c>
      <c r="I1056" s="12">
        <f>Enduser_Plan_Deliverytime-Plan_HubVN_Pickup_Time</f>
        <v>0.04166666667</v>
      </c>
      <c r="J1056" s="12">
        <f>HubVN_Pickup_Time-HubVN_Receiving_Time</f>
        <v>0.09236111111</v>
      </c>
      <c r="K1056" s="12">
        <f>Plan_HubVN_Pickup_Time-Plan_HubVN_Receiving_Time</f>
        <v>0.08333333333</v>
      </c>
      <c r="L1056" s="44">
        <f>IF(OnHold_Time="",0,Enduser_Deliverytime-OnHold_Time)</f>
        <v>0</v>
      </c>
    </row>
    <row r="1057" ht="15.75" customHeight="1">
      <c r="A1057" s="21" t="s">
        <v>3079</v>
      </c>
      <c r="B1057" s="21" t="s">
        <v>139</v>
      </c>
      <c r="C1057" s="21" t="s">
        <v>5230</v>
      </c>
      <c r="D1057" s="43">
        <v>44653.51597222222</v>
      </c>
      <c r="E1057" s="18">
        <v>44654.5</v>
      </c>
      <c r="F1057" s="18">
        <v>44653.59930555556</v>
      </c>
      <c r="G1057" s="18">
        <v>44654.61111111111</v>
      </c>
      <c r="H1057" s="24">
        <f>Enduser_Deliverytime-HubVN_Pickup_Time</f>
        <v>0.11875</v>
      </c>
      <c r="I1057" s="24">
        <f>Enduser_Plan_Deliverytime-Plan_HubVN_Pickup_Time</f>
        <v>0.0625</v>
      </c>
      <c r="J1057" s="24">
        <f>HubVN_Pickup_Time-HubVN_Receiving_Time</f>
        <v>0.1111111111</v>
      </c>
      <c r="K1057" s="24">
        <f>Plan_HubVN_Pickup_Time-Plan_HubVN_Receiving_Time</f>
        <v>0.08333333334</v>
      </c>
      <c r="L1057" s="44">
        <f>IF(OnHold_Time="",0,Enduser_Deliverytime-OnHold_Time)</f>
        <v>0</v>
      </c>
    </row>
    <row r="1058" ht="15.75" customHeight="1">
      <c r="A1058" s="9" t="s">
        <v>3081</v>
      </c>
      <c r="B1058" s="9" t="s">
        <v>2410</v>
      </c>
      <c r="C1058" s="9" t="s">
        <v>5230</v>
      </c>
      <c r="D1058" s="43">
        <v>44651.26666666667</v>
      </c>
      <c r="E1058" s="7">
        <v>44652.25</v>
      </c>
      <c r="F1058" s="7">
        <v>44651.35</v>
      </c>
      <c r="G1058" s="7">
        <v>44652.336805555555</v>
      </c>
      <c r="H1058" s="12">
        <f>Enduser_Deliverytime-HubVN_Pickup_Time</f>
        <v>0.08125</v>
      </c>
      <c r="I1058" s="12">
        <f>Enduser_Plan_Deliverytime-Plan_HubVN_Pickup_Time</f>
        <v>0.125</v>
      </c>
      <c r="J1058" s="12">
        <f>HubVN_Pickup_Time-HubVN_Receiving_Time</f>
        <v>0.08680555555</v>
      </c>
      <c r="K1058" s="12">
        <f>Plan_HubVN_Pickup_Time-Plan_HubVN_Receiving_Time</f>
        <v>0.08333333333</v>
      </c>
      <c r="L1058" s="44">
        <f>IF(OnHold_Time="",0,Enduser_Deliverytime-OnHold_Time)</f>
        <v>0</v>
      </c>
    </row>
    <row r="1059" ht="15.75" hidden="1" customHeight="1">
      <c r="A1059" s="21" t="s">
        <v>3083</v>
      </c>
      <c r="B1059" s="21" t="s">
        <v>3084</v>
      </c>
      <c r="C1059" s="21" t="s">
        <v>5231</v>
      </c>
      <c r="D1059" s="43">
        <v>44653.52013888889</v>
      </c>
      <c r="E1059" s="18">
        <v>44654.27222222222</v>
      </c>
      <c r="F1059" s="18">
        <v>44653.603472222225</v>
      </c>
      <c r="G1059" s="18">
        <v>44654.38055555556</v>
      </c>
      <c r="H1059" s="24">
        <f>Enduser_Deliverytime-HubVN_Pickup_Time</f>
        <v>0.0375</v>
      </c>
      <c r="I1059" s="24">
        <f>Enduser_Plan_Deliverytime-Plan_HubVN_Pickup_Time</f>
        <v>0.04166666666</v>
      </c>
      <c r="J1059" s="24">
        <f>HubVN_Pickup_Time-HubVN_Receiving_Time</f>
        <v>0.1083333333</v>
      </c>
      <c r="K1059" s="24">
        <f>Plan_HubVN_Pickup_Time-Plan_HubVN_Receiving_Time</f>
        <v>0.08333333334</v>
      </c>
      <c r="L1059" s="44">
        <f>IF(OnHold_Time="",0,Enduser_Deliverytime-OnHold_Time)</f>
        <v>0</v>
      </c>
    </row>
    <row r="1060" ht="15.75" customHeight="1">
      <c r="A1060" s="9" t="s">
        <v>3086</v>
      </c>
      <c r="B1060" s="9" t="s">
        <v>3087</v>
      </c>
      <c r="C1060" s="9" t="s">
        <v>5230</v>
      </c>
      <c r="D1060" s="43">
        <v>44651.282638888886</v>
      </c>
      <c r="E1060" s="7">
        <v>44659.259722222225</v>
      </c>
      <c r="F1060" s="7">
        <v>44651.36597222222</v>
      </c>
      <c r="G1060" s="7">
        <v>44659.34722222222</v>
      </c>
      <c r="H1060" s="12">
        <f>Enduser_Deliverytime-HubVN_Pickup_Time</f>
        <v>0.1201388889</v>
      </c>
      <c r="I1060" s="12">
        <f>Enduser_Plan_Deliverytime-Plan_HubVN_Pickup_Time</f>
        <v>0.0625</v>
      </c>
      <c r="J1060" s="12">
        <f>HubVN_Pickup_Time-HubVN_Receiving_Time</f>
        <v>0.08749999999</v>
      </c>
      <c r="K1060" s="12">
        <f>Plan_HubVN_Pickup_Time-Plan_HubVN_Receiving_Time</f>
        <v>0.08333333334</v>
      </c>
      <c r="L1060" s="44">
        <f>IF(OnHold_Time="",0,Enduser_Deliverytime-OnHold_Time)</f>
        <v>0</v>
      </c>
    </row>
    <row r="1061" ht="15.75" hidden="1" customHeight="1">
      <c r="A1061" s="21" t="s">
        <v>3089</v>
      </c>
      <c r="B1061" s="21" t="s">
        <v>3090</v>
      </c>
      <c r="C1061" s="21" t="s">
        <v>5231</v>
      </c>
      <c r="D1061" s="43">
        <v>44653.521527777775</v>
      </c>
      <c r="E1061" s="18">
        <v>44654.26527777778</v>
      </c>
      <c r="F1061" s="18">
        <v>44653.60486111111</v>
      </c>
      <c r="G1061" s="18">
        <v>44654.35902777778</v>
      </c>
      <c r="H1061" s="24">
        <f>Enduser_Deliverytime-HubVN_Pickup_Time</f>
        <v>0.1208333333</v>
      </c>
      <c r="I1061" s="24">
        <f>Enduser_Plan_Deliverytime-Plan_HubVN_Pickup_Time</f>
        <v>0.04166666666</v>
      </c>
      <c r="J1061" s="24">
        <f>HubVN_Pickup_Time-HubVN_Receiving_Time</f>
        <v>0.09375</v>
      </c>
      <c r="K1061" s="24">
        <f>Plan_HubVN_Pickup_Time-Plan_HubVN_Receiving_Time</f>
        <v>0.08333333334</v>
      </c>
      <c r="L1061" s="44">
        <f>IF(OnHold_Time="",0,Enduser_Deliverytime-OnHold_Time)</f>
        <v>0</v>
      </c>
    </row>
    <row r="1062" ht="15.75" hidden="1" customHeight="1">
      <c r="A1062" s="9" t="s">
        <v>3092</v>
      </c>
      <c r="B1062" s="9" t="s">
        <v>3093</v>
      </c>
      <c r="C1062" s="9" t="s">
        <v>5231</v>
      </c>
      <c r="D1062" s="43">
        <v>44653.28402777778</v>
      </c>
      <c r="E1062" s="7">
        <v>44654.25347222222</v>
      </c>
      <c r="F1062" s="7">
        <v>44653.36736111111</v>
      </c>
      <c r="G1062" s="7">
        <v>44654.384722222225</v>
      </c>
      <c r="H1062" s="12">
        <f>Enduser_Deliverytime-HubVN_Pickup_Time</f>
        <v>0.2069444444</v>
      </c>
      <c r="I1062" s="12">
        <f>Enduser_Plan_Deliverytime-Plan_HubVN_Pickup_Time</f>
        <v>0.04166666667</v>
      </c>
      <c r="J1062" s="12">
        <f>HubVN_Pickup_Time-HubVN_Receiving_Time</f>
        <v>0.13125</v>
      </c>
      <c r="K1062" s="12">
        <f>Plan_HubVN_Pickup_Time-Plan_HubVN_Receiving_Time</f>
        <v>0.08333333333</v>
      </c>
      <c r="L1062" s="44">
        <f>IF(OnHold_Time="",0,Enduser_Deliverytime-OnHold_Time)</f>
        <v>0</v>
      </c>
    </row>
    <row r="1063" ht="15.75" customHeight="1">
      <c r="A1063" s="21" t="s">
        <v>3095</v>
      </c>
      <c r="B1063" s="21" t="s">
        <v>2149</v>
      </c>
      <c r="C1063" s="21" t="s">
        <v>5230</v>
      </c>
      <c r="D1063" s="43">
        <v>44653.504166666666</v>
      </c>
      <c r="E1063" s="18">
        <v>44654.54027777778</v>
      </c>
      <c r="F1063" s="18">
        <v>44653.5875</v>
      </c>
      <c r="G1063" s="18">
        <v>44654.64236111111</v>
      </c>
      <c r="H1063" s="24">
        <f>Enduser_Deliverytime-HubVN_Pickup_Time</f>
        <v>0.1701388889</v>
      </c>
      <c r="I1063" s="24">
        <f>Enduser_Plan_Deliverytime-Plan_HubVN_Pickup_Time</f>
        <v>0.0625</v>
      </c>
      <c r="J1063" s="24">
        <f>HubVN_Pickup_Time-HubVN_Receiving_Time</f>
        <v>0.1020833333</v>
      </c>
      <c r="K1063" s="24">
        <f>Plan_HubVN_Pickup_Time-Plan_HubVN_Receiving_Time</f>
        <v>0.08333333334</v>
      </c>
      <c r="L1063" s="44">
        <f>IF(OnHold_Time="",0,Enduser_Deliverytime-OnHold_Time)</f>
        <v>0</v>
      </c>
    </row>
    <row r="1064" ht="15.75" customHeight="1">
      <c r="A1064" s="9" t="s">
        <v>3097</v>
      </c>
      <c r="B1064" s="9" t="s">
        <v>3098</v>
      </c>
      <c r="C1064" s="9" t="s">
        <v>5230</v>
      </c>
      <c r="D1064" s="43">
        <v>44652.274305555555</v>
      </c>
      <c r="E1064" s="7">
        <v>44653.27291666667</v>
      </c>
      <c r="F1064" s="7">
        <v>44652.35763888889</v>
      </c>
      <c r="G1064" s="7">
        <v>44653.35763888889</v>
      </c>
      <c r="H1064" s="12">
        <f>Enduser_Deliverytime-HubVN_Pickup_Time</f>
        <v>0.1208333333</v>
      </c>
      <c r="I1064" s="12">
        <f>Enduser_Plan_Deliverytime-Plan_HubVN_Pickup_Time</f>
        <v>0.1666666667</v>
      </c>
      <c r="J1064" s="12">
        <f>HubVN_Pickup_Time-HubVN_Receiving_Time</f>
        <v>0.08472222222</v>
      </c>
      <c r="K1064" s="12">
        <f>Plan_HubVN_Pickup_Time-Plan_HubVN_Receiving_Time</f>
        <v>0.08333333334</v>
      </c>
      <c r="L1064" s="44">
        <f>IF(OnHold_Time="",0,Enduser_Deliverytime-OnHold_Time)</f>
        <v>0</v>
      </c>
    </row>
    <row r="1065" ht="15.75" customHeight="1">
      <c r="A1065" s="21" t="s">
        <v>3100</v>
      </c>
      <c r="B1065" s="21" t="s">
        <v>3101</v>
      </c>
      <c r="C1065" s="21" t="s">
        <v>5230</v>
      </c>
      <c r="D1065" s="43">
        <v>44651.25763888889</v>
      </c>
      <c r="E1065" s="18">
        <v>44652.25625</v>
      </c>
      <c r="F1065" s="18">
        <v>44651.34097222222</v>
      </c>
      <c r="G1065" s="18">
        <v>44652.34861111111</v>
      </c>
      <c r="H1065" s="24">
        <f>Enduser_Deliverytime-HubVN_Pickup_Time</f>
        <v>0.1236111111</v>
      </c>
      <c r="I1065" s="24">
        <f>Enduser_Plan_Deliverytime-Plan_HubVN_Pickup_Time</f>
        <v>0.0625</v>
      </c>
      <c r="J1065" s="24">
        <f>HubVN_Pickup_Time-HubVN_Receiving_Time</f>
        <v>0.09236111111</v>
      </c>
      <c r="K1065" s="24">
        <f>Plan_HubVN_Pickup_Time-Plan_HubVN_Receiving_Time</f>
        <v>0.08333333333</v>
      </c>
      <c r="L1065" s="44">
        <f>IF(OnHold_Time="",0,Enduser_Deliverytime-OnHold_Time)</f>
        <v>0</v>
      </c>
    </row>
    <row r="1066" ht="15.75" customHeight="1">
      <c r="A1066" s="9" t="s">
        <v>3103</v>
      </c>
      <c r="B1066" s="9" t="s">
        <v>3104</v>
      </c>
      <c r="C1066" s="9" t="s">
        <v>5230</v>
      </c>
      <c r="D1066" s="43">
        <v>44653.50902777778</v>
      </c>
      <c r="E1066" s="7">
        <v>44654.50625</v>
      </c>
      <c r="F1066" s="7">
        <v>44653.592361111114</v>
      </c>
      <c r="G1066" s="7">
        <v>44654.61875</v>
      </c>
      <c r="H1066" s="12">
        <f>Enduser_Deliverytime-HubVN_Pickup_Time</f>
        <v>0.1208333333</v>
      </c>
      <c r="I1066" s="12">
        <f>Enduser_Plan_Deliverytime-Plan_HubVN_Pickup_Time</f>
        <v>0.0625</v>
      </c>
      <c r="J1066" s="12">
        <f>HubVN_Pickup_Time-HubVN_Receiving_Time</f>
        <v>0.1125</v>
      </c>
      <c r="K1066" s="12">
        <f>Plan_HubVN_Pickup_Time-Plan_HubVN_Receiving_Time</f>
        <v>0.08333333334</v>
      </c>
      <c r="L1066" s="44">
        <f>IF(OnHold_Time="",0,Enduser_Deliverytime-OnHold_Time)</f>
        <v>0</v>
      </c>
    </row>
    <row r="1067" ht="15.75" hidden="1" customHeight="1">
      <c r="A1067" s="21" t="s">
        <v>3106</v>
      </c>
      <c r="B1067" s="21" t="s">
        <v>282</v>
      </c>
      <c r="C1067" s="21" t="s">
        <v>5232</v>
      </c>
      <c r="D1067" s="43">
        <v>44654.524305555555</v>
      </c>
      <c r="E1067" s="18">
        <v>44655.51944444444</v>
      </c>
      <c r="F1067" s="18">
        <v>44654.60763888889</v>
      </c>
      <c r="G1067" s="18">
        <v>44655.626388888886</v>
      </c>
      <c r="H1067" s="24">
        <f>Enduser_Deliverytime-HubVN_Pickup_Time</f>
        <v>0.1680555556</v>
      </c>
      <c r="I1067" s="24">
        <f>Enduser_Plan_Deliverytime-Plan_HubVN_Pickup_Time</f>
        <v>0.08333333333</v>
      </c>
      <c r="J1067" s="24">
        <f>HubVN_Pickup_Time-HubVN_Receiving_Time</f>
        <v>0.1069444444</v>
      </c>
      <c r="K1067" s="24">
        <f>Plan_HubVN_Pickup_Time-Plan_HubVN_Receiving_Time</f>
        <v>0.08333333334</v>
      </c>
      <c r="L1067" s="44">
        <f>IF(OnHold_Time="",0,Enduser_Deliverytime-OnHold_Time)</f>
        <v>0</v>
      </c>
    </row>
    <row r="1068" ht="15.75" hidden="1" customHeight="1">
      <c r="A1068" s="9" t="s">
        <v>3108</v>
      </c>
      <c r="B1068" s="9" t="s">
        <v>3109</v>
      </c>
      <c r="C1068" s="9" t="s">
        <v>5231</v>
      </c>
      <c r="D1068" s="43">
        <v>44651.540972222225</v>
      </c>
      <c r="E1068" s="7">
        <v>44652.52916666667</v>
      </c>
      <c r="F1068" s="7">
        <v>44651.62430555555</v>
      </c>
      <c r="G1068" s="7">
        <v>44652.6125</v>
      </c>
      <c r="H1068" s="12">
        <f>Enduser_Deliverytime-HubVN_Pickup_Time</f>
        <v>0.2444444444</v>
      </c>
      <c r="I1068" s="12">
        <f>Enduser_Plan_Deliverytime-Plan_HubVN_Pickup_Time</f>
        <v>0.08333333334</v>
      </c>
      <c r="J1068" s="12">
        <f>HubVN_Pickup_Time-HubVN_Receiving_Time</f>
        <v>0.08333333334</v>
      </c>
      <c r="K1068" s="12">
        <f>Plan_HubVN_Pickup_Time-Plan_HubVN_Receiving_Time</f>
        <v>0.08333333333</v>
      </c>
      <c r="L1068" s="44">
        <f>IF(OnHold_Time="",0,Enduser_Deliverytime-OnHold_Time)</f>
        <v>0</v>
      </c>
    </row>
    <row r="1069" ht="15.75" hidden="1" customHeight="1">
      <c r="A1069" s="21" t="s">
        <v>3111</v>
      </c>
      <c r="B1069" s="21" t="s">
        <v>3112</v>
      </c>
      <c r="C1069" s="21" t="s">
        <v>5231</v>
      </c>
      <c r="D1069" s="43">
        <v>44653.525</v>
      </c>
      <c r="E1069" s="18">
        <v>44653.520833333336</v>
      </c>
      <c r="F1069" s="18">
        <v>44653.60833333333</v>
      </c>
      <c r="G1069" s="18">
        <v>44653.60138888889</v>
      </c>
      <c r="H1069" s="24">
        <f>Enduser_Deliverytime-HubVN_Pickup_Time</f>
        <v>0.1243055556</v>
      </c>
      <c r="I1069" s="24">
        <f>Enduser_Plan_Deliverytime-Plan_HubVN_Pickup_Time</f>
        <v>0.04166666667</v>
      </c>
      <c r="J1069" s="24">
        <f>HubVN_Pickup_Time-HubVN_Receiving_Time</f>
        <v>0.08055555556</v>
      </c>
      <c r="K1069" s="24">
        <f>Plan_HubVN_Pickup_Time-Plan_HubVN_Receiving_Time</f>
        <v>0.08333333333</v>
      </c>
      <c r="L1069" s="44">
        <f>IF(OnHold_Time="",0,Enduser_Deliverytime-OnHold_Time)</f>
        <v>0</v>
      </c>
    </row>
    <row r="1070" ht="15.75" hidden="1" customHeight="1">
      <c r="A1070" s="9" t="s">
        <v>3114</v>
      </c>
      <c r="B1070" s="9" t="s">
        <v>2918</v>
      </c>
      <c r="C1070" s="9" t="s">
        <v>5231</v>
      </c>
      <c r="D1070" s="43">
        <v>44654.53958333333</v>
      </c>
      <c r="E1070" s="7">
        <v>44655.51180555556</v>
      </c>
      <c r="F1070" s="7">
        <v>44654.62291666667</v>
      </c>
      <c r="G1070" s="7">
        <v>44655.618055555555</v>
      </c>
      <c r="H1070" s="12">
        <f>Enduser_Deliverytime-HubVN_Pickup_Time</f>
        <v>0.1243055556</v>
      </c>
      <c r="I1070" s="12">
        <f>Enduser_Plan_Deliverytime-Plan_HubVN_Pickup_Time</f>
        <v>0.04166666666</v>
      </c>
      <c r="J1070" s="12">
        <f>HubVN_Pickup_Time-HubVN_Receiving_Time</f>
        <v>0.10625</v>
      </c>
      <c r="K1070" s="12">
        <f>Plan_HubVN_Pickup_Time-Plan_HubVN_Receiving_Time</f>
        <v>0.08333333334</v>
      </c>
      <c r="L1070" s="44">
        <f>IF(OnHold_Time="",0,Enduser_Deliverytime-OnHold_Time)</f>
        <v>0</v>
      </c>
    </row>
    <row r="1071" ht="15.75" hidden="1" customHeight="1">
      <c r="A1071" s="21" t="s">
        <v>3116</v>
      </c>
      <c r="B1071" s="21" t="s">
        <v>306</v>
      </c>
      <c r="C1071" s="21" t="s">
        <v>5231</v>
      </c>
      <c r="D1071" s="43">
        <v>44652.52916666667</v>
      </c>
      <c r="E1071" s="18">
        <v>44653.28888888889</v>
      </c>
      <c r="F1071" s="18">
        <v>44652.6125</v>
      </c>
      <c r="G1071" s="18">
        <v>44653.35833333333</v>
      </c>
      <c r="H1071" s="24">
        <f>Enduser_Deliverytime-HubVN_Pickup_Time</f>
        <v>0.08125</v>
      </c>
      <c r="I1071" s="24">
        <f>Enduser_Plan_Deliverytime-Plan_HubVN_Pickup_Time</f>
        <v>0.04166666666</v>
      </c>
      <c r="J1071" s="24">
        <f>HubVN_Pickup_Time-HubVN_Receiving_Time</f>
        <v>0.06944444444</v>
      </c>
      <c r="K1071" s="24">
        <f>Plan_HubVN_Pickup_Time-Plan_HubVN_Receiving_Time</f>
        <v>0.08333333334</v>
      </c>
      <c r="L1071" s="44">
        <f>IF(OnHold_Time="",0,Enduser_Deliverytime-OnHold_Time)</f>
        <v>0</v>
      </c>
    </row>
    <row r="1072" ht="15.75" hidden="1" customHeight="1">
      <c r="A1072" s="9" t="s">
        <v>3118</v>
      </c>
      <c r="B1072" s="9" t="s">
        <v>3119</v>
      </c>
      <c r="C1072" s="9" t="s">
        <v>5231</v>
      </c>
      <c r="D1072" s="43">
        <v>44652.52916666667</v>
      </c>
      <c r="E1072" s="7">
        <v>44653.54027777778</v>
      </c>
      <c r="F1072" s="7">
        <v>44652.6125</v>
      </c>
      <c r="G1072" s="7">
        <v>44653.643055555556</v>
      </c>
      <c r="H1072" s="12">
        <f>Enduser_Deliverytime-HubVN_Pickup_Time</f>
        <v>0.07916666666</v>
      </c>
      <c r="I1072" s="12">
        <f>Enduser_Plan_Deliverytime-Plan_HubVN_Pickup_Time</f>
        <v>0.04166666666</v>
      </c>
      <c r="J1072" s="12">
        <f>HubVN_Pickup_Time-HubVN_Receiving_Time</f>
        <v>0.1027777778</v>
      </c>
      <c r="K1072" s="12">
        <f>Plan_HubVN_Pickup_Time-Plan_HubVN_Receiving_Time</f>
        <v>0.08333333334</v>
      </c>
      <c r="L1072" s="44">
        <f>IF(OnHold_Time="",0,Enduser_Deliverytime-OnHold_Time)</f>
        <v>0</v>
      </c>
    </row>
    <row r="1073" ht="15.75" customHeight="1">
      <c r="A1073" s="21" t="s">
        <v>3121</v>
      </c>
      <c r="B1073" s="21" t="s">
        <v>1214</v>
      </c>
      <c r="C1073" s="21" t="s">
        <v>5230</v>
      </c>
      <c r="D1073" s="43">
        <v>44652.270833333336</v>
      </c>
      <c r="E1073" s="18">
        <v>44653.256944444445</v>
      </c>
      <c r="F1073" s="18">
        <v>44652.354166666664</v>
      </c>
      <c r="G1073" s="18">
        <v>44653.330555555556</v>
      </c>
      <c r="H1073" s="24">
        <f>Enduser_Deliverytime-HubVN_Pickup_Time</f>
        <v>0.1659722222</v>
      </c>
      <c r="I1073" s="24">
        <f>Enduser_Plan_Deliverytime-Plan_HubVN_Pickup_Time</f>
        <v>0.0625</v>
      </c>
      <c r="J1073" s="24">
        <f>HubVN_Pickup_Time-HubVN_Receiving_Time</f>
        <v>0.07361111111</v>
      </c>
      <c r="K1073" s="24">
        <f>Plan_HubVN_Pickup_Time-Plan_HubVN_Receiving_Time</f>
        <v>0.08333333333</v>
      </c>
      <c r="L1073" s="44">
        <f>IF(OnHold_Time="",0,Enduser_Deliverytime-OnHold_Time)</f>
        <v>0</v>
      </c>
    </row>
    <row r="1074" ht="15.75" hidden="1" customHeight="1">
      <c r="A1074" s="9" t="s">
        <v>3123</v>
      </c>
      <c r="B1074" s="9" t="s">
        <v>3124</v>
      </c>
      <c r="C1074" s="9" t="s">
        <v>5231</v>
      </c>
      <c r="D1074" s="43">
        <v>44653.51180555556</v>
      </c>
      <c r="E1074" s="7">
        <v>44653.52638888889</v>
      </c>
      <c r="F1074" s="7">
        <v>44653.595138888886</v>
      </c>
      <c r="G1074" s="7">
        <v>44653.60972222222</v>
      </c>
      <c r="H1074" s="12">
        <f>Enduser_Deliverytime-HubVN_Pickup_Time</f>
        <v>0.1451388889</v>
      </c>
      <c r="I1074" s="12">
        <f>Enduser_Plan_Deliverytime-Plan_HubVN_Pickup_Time</f>
        <v>0.08333333334</v>
      </c>
      <c r="J1074" s="12">
        <f>HubVN_Pickup_Time-HubVN_Receiving_Time</f>
        <v>0.08333333334</v>
      </c>
      <c r="K1074" s="12">
        <f>Plan_HubVN_Pickup_Time-Plan_HubVN_Receiving_Time</f>
        <v>0.08333333333</v>
      </c>
      <c r="L1074" s="44">
        <f>IF(OnHold_Time="",0,Enduser_Deliverytime-OnHold_Time)</f>
        <v>0</v>
      </c>
    </row>
    <row r="1075" ht="15.75" customHeight="1">
      <c r="A1075" s="21" t="s">
        <v>3126</v>
      </c>
      <c r="B1075" s="21" t="s">
        <v>3127</v>
      </c>
      <c r="C1075" s="21" t="s">
        <v>5230</v>
      </c>
      <c r="D1075" s="43">
        <v>44652.27777777778</v>
      </c>
      <c r="E1075" s="18">
        <v>44653.26527777778</v>
      </c>
      <c r="F1075" s="18">
        <v>44652.36111111111</v>
      </c>
      <c r="G1075" s="18">
        <v>44653.34861111111</v>
      </c>
      <c r="H1075" s="24">
        <f>Enduser_Deliverytime-HubVN_Pickup_Time</f>
        <v>0.1215277778</v>
      </c>
      <c r="I1075" s="24">
        <f>Enduser_Plan_Deliverytime-Plan_HubVN_Pickup_Time</f>
        <v>0.125</v>
      </c>
      <c r="J1075" s="24">
        <f>HubVN_Pickup_Time-HubVN_Receiving_Time</f>
        <v>0.08333333334</v>
      </c>
      <c r="K1075" s="24">
        <f>Plan_HubVN_Pickup_Time-Plan_HubVN_Receiving_Time</f>
        <v>0.08333333333</v>
      </c>
      <c r="L1075" s="44">
        <f>IF(OnHold_Time="",0,Enduser_Deliverytime-OnHold_Time)</f>
        <v>0</v>
      </c>
    </row>
    <row r="1076" ht="15.75" hidden="1" customHeight="1">
      <c r="A1076" s="9" t="s">
        <v>3129</v>
      </c>
      <c r="B1076" s="9" t="s">
        <v>55</v>
      </c>
      <c r="C1076" s="9" t="s">
        <v>5231</v>
      </c>
      <c r="D1076" s="43">
        <v>44655.27361111111</v>
      </c>
      <c r="E1076" s="7">
        <v>44655.506944444445</v>
      </c>
      <c r="F1076" s="7">
        <v>44655.356944444444</v>
      </c>
      <c r="G1076" s="7">
        <v>44655.63333333333</v>
      </c>
      <c r="H1076" s="12">
        <f>Enduser_Deliverytime-HubVN_Pickup_Time</f>
        <v>0.07708333334</v>
      </c>
      <c r="I1076" s="12">
        <f>Enduser_Plan_Deliverytime-Plan_HubVN_Pickup_Time</f>
        <v>0.08333333334</v>
      </c>
      <c r="J1076" s="12">
        <f>HubVN_Pickup_Time-HubVN_Receiving_Time</f>
        <v>0.1263888889</v>
      </c>
      <c r="K1076" s="12">
        <f>Plan_HubVN_Pickup_Time-Plan_HubVN_Receiving_Time</f>
        <v>0.08333333334</v>
      </c>
      <c r="L1076" s="44">
        <f>IF(OnHold_Time="",0,Enduser_Deliverytime-OnHold_Time)</f>
        <v>0</v>
      </c>
    </row>
    <row r="1077" ht="15.75" customHeight="1">
      <c r="A1077" s="21" t="s">
        <v>3131</v>
      </c>
      <c r="B1077" s="21" t="s">
        <v>3132</v>
      </c>
      <c r="C1077" s="21" t="s">
        <v>5230</v>
      </c>
      <c r="D1077" s="43">
        <v>44653.52847222222</v>
      </c>
      <c r="E1077" s="18">
        <v>44654.52638888889</v>
      </c>
      <c r="F1077" s="18">
        <v>44653.611805555556</v>
      </c>
      <c r="G1077" s="18">
        <v>44654.65347222222</v>
      </c>
      <c r="H1077" s="24">
        <f>Enduser_Deliverytime-HubVN_Pickup_Time</f>
        <v>0.08263888889</v>
      </c>
      <c r="I1077" s="24">
        <f>Enduser_Plan_Deliverytime-Plan_HubVN_Pickup_Time</f>
        <v>0.125</v>
      </c>
      <c r="J1077" s="24">
        <f>HubVN_Pickup_Time-HubVN_Receiving_Time</f>
        <v>0.1270833333</v>
      </c>
      <c r="K1077" s="24">
        <f>Plan_HubVN_Pickup_Time-Plan_HubVN_Receiving_Time</f>
        <v>0.08333333334</v>
      </c>
      <c r="L1077" s="44">
        <f>IF(OnHold_Time="",0,Enduser_Deliverytime-OnHold_Time)</f>
        <v>0</v>
      </c>
    </row>
    <row r="1078" ht="15.75" hidden="1" customHeight="1">
      <c r="A1078" s="9" t="s">
        <v>3134</v>
      </c>
      <c r="B1078" s="9" t="s">
        <v>3012</v>
      </c>
      <c r="C1078" s="9" t="s">
        <v>5231</v>
      </c>
      <c r="D1078" s="43">
        <v>44654.52361111111</v>
      </c>
      <c r="E1078" s="7">
        <v>44654.52847222222</v>
      </c>
      <c r="F1078" s="7">
        <v>44654.606944444444</v>
      </c>
      <c r="G1078" s="7">
        <v>44654.65833333333</v>
      </c>
      <c r="H1078" s="12">
        <f>Enduser_Deliverytime-HubVN_Pickup_Time</f>
        <v>0.07986111111</v>
      </c>
      <c r="I1078" s="12">
        <f>Enduser_Plan_Deliverytime-Plan_HubVN_Pickup_Time</f>
        <v>0.08333333334</v>
      </c>
      <c r="J1078" s="12">
        <f>HubVN_Pickup_Time-HubVN_Receiving_Time</f>
        <v>0.1298611111</v>
      </c>
      <c r="K1078" s="12">
        <f>Plan_HubVN_Pickup_Time-Plan_HubVN_Receiving_Time</f>
        <v>0.08333333334</v>
      </c>
      <c r="L1078" s="44">
        <f>IF(OnHold_Time="",0,Enduser_Deliverytime-OnHold_Time)</f>
        <v>0</v>
      </c>
    </row>
    <row r="1079" ht="15.75" hidden="1" customHeight="1">
      <c r="A1079" s="21" t="s">
        <v>3136</v>
      </c>
      <c r="B1079" s="21" t="s">
        <v>294</v>
      </c>
      <c r="C1079" s="21" t="s">
        <v>5232</v>
      </c>
      <c r="D1079" s="43">
        <v>44653.52916666667</v>
      </c>
      <c r="E1079" s="18">
        <v>44654.274305555555</v>
      </c>
      <c r="F1079" s="18">
        <v>44653.6125</v>
      </c>
      <c r="G1079" s="18">
        <v>44654.38958333333</v>
      </c>
      <c r="H1079" s="24">
        <f>Enduser_Deliverytime-HubVN_Pickup_Time</f>
        <v>0.2020833333</v>
      </c>
      <c r="I1079" s="24">
        <f>Enduser_Plan_Deliverytime-Plan_HubVN_Pickup_Time</f>
        <v>0.08333333333</v>
      </c>
      <c r="J1079" s="24">
        <f>HubVN_Pickup_Time-HubVN_Receiving_Time</f>
        <v>0.1152777778</v>
      </c>
      <c r="K1079" s="24">
        <f>Plan_HubVN_Pickup_Time-Plan_HubVN_Receiving_Time</f>
        <v>0.08333333334</v>
      </c>
      <c r="L1079" s="44">
        <f>IF(OnHold_Time="",0,Enduser_Deliverytime-OnHold_Time)</f>
        <v>0</v>
      </c>
    </row>
    <row r="1080" ht="15.75" hidden="1" customHeight="1">
      <c r="A1080" s="9" t="s">
        <v>3138</v>
      </c>
      <c r="B1080" s="9" t="s">
        <v>602</v>
      </c>
      <c r="C1080" s="9" t="s">
        <v>5231</v>
      </c>
      <c r="D1080" s="43">
        <v>44652.51597222222</v>
      </c>
      <c r="E1080" s="7">
        <v>44652.53611111111</v>
      </c>
      <c r="F1080" s="7">
        <v>44652.59930555556</v>
      </c>
      <c r="G1080" s="7">
        <v>44652.566666666666</v>
      </c>
      <c r="H1080" s="12">
        <f>Enduser_Deliverytime-HubVN_Pickup_Time</f>
        <v>0.1631944444</v>
      </c>
      <c r="I1080" s="12">
        <f>Enduser_Plan_Deliverytime-Plan_HubVN_Pickup_Time</f>
        <v>0.08333333333</v>
      </c>
      <c r="J1080" s="12">
        <f>HubVN_Pickup_Time-HubVN_Receiving_Time</f>
        <v>0.03055555555</v>
      </c>
      <c r="K1080" s="12">
        <f>Plan_HubVN_Pickup_Time-Plan_HubVN_Receiving_Time</f>
        <v>0.08333333334</v>
      </c>
      <c r="L1080" s="44">
        <f>IF(OnHold_Time="",0,Enduser_Deliverytime-OnHold_Time)</f>
        <v>0</v>
      </c>
    </row>
    <row r="1081" ht="15.75" customHeight="1">
      <c r="A1081" s="21" t="s">
        <v>3140</v>
      </c>
      <c r="B1081" s="21" t="s">
        <v>3141</v>
      </c>
      <c r="C1081" s="21" t="s">
        <v>5230</v>
      </c>
      <c r="D1081" s="43">
        <v>44652.51944444444</v>
      </c>
      <c r="E1081" s="18">
        <v>44653.28402777778</v>
      </c>
      <c r="F1081" s="18">
        <v>44652.60277777778</v>
      </c>
      <c r="G1081" s="18">
        <v>44653.373611111114</v>
      </c>
      <c r="H1081" s="24">
        <f>Enduser_Deliverytime-HubVN_Pickup_Time</f>
        <v>0.1201388889</v>
      </c>
      <c r="I1081" s="24">
        <f>Enduser_Plan_Deliverytime-Plan_HubVN_Pickup_Time</f>
        <v>0.0625</v>
      </c>
      <c r="J1081" s="24">
        <f>HubVN_Pickup_Time-HubVN_Receiving_Time</f>
        <v>0.08958333333</v>
      </c>
      <c r="K1081" s="24">
        <f>Plan_HubVN_Pickup_Time-Plan_HubVN_Receiving_Time</f>
        <v>0.08333333334</v>
      </c>
      <c r="L1081" s="44">
        <f>IF(OnHold_Time="",0,Enduser_Deliverytime-OnHold_Time)</f>
        <v>0</v>
      </c>
    </row>
    <row r="1082" ht="15.75" customHeight="1">
      <c r="A1082" s="9" t="s">
        <v>3143</v>
      </c>
      <c r="B1082" s="9" t="s">
        <v>3144</v>
      </c>
      <c r="C1082" s="9" t="s">
        <v>5230</v>
      </c>
      <c r="D1082" s="43">
        <v>44653.52222222222</v>
      </c>
      <c r="E1082" s="7">
        <v>44654.525</v>
      </c>
      <c r="F1082" s="7">
        <v>44653.60555555556</v>
      </c>
      <c r="G1082" s="7">
        <v>44654.62708333333</v>
      </c>
      <c r="H1082" s="12">
        <f>Enduser_Deliverytime-HubVN_Pickup_Time</f>
        <v>0.1694444444</v>
      </c>
      <c r="I1082" s="12">
        <f>Enduser_Plan_Deliverytime-Plan_HubVN_Pickup_Time</f>
        <v>0.0625</v>
      </c>
      <c r="J1082" s="12">
        <f>HubVN_Pickup_Time-HubVN_Receiving_Time</f>
        <v>0.1020833333</v>
      </c>
      <c r="K1082" s="12">
        <f>Plan_HubVN_Pickup_Time-Plan_HubVN_Receiving_Time</f>
        <v>0.08333333334</v>
      </c>
      <c r="L1082" s="44">
        <f>IF(OnHold_Time="",0,Enduser_Deliverytime-OnHold_Time)</f>
        <v>0</v>
      </c>
    </row>
    <row r="1083" ht="15.75" hidden="1" customHeight="1">
      <c r="A1083" s="21" t="s">
        <v>3146</v>
      </c>
      <c r="B1083" s="21" t="s">
        <v>3147</v>
      </c>
      <c r="C1083" s="21" t="s">
        <v>5232</v>
      </c>
      <c r="D1083" s="43">
        <v>44652.260416666664</v>
      </c>
      <c r="E1083" s="18">
        <v>44652.51111111111</v>
      </c>
      <c r="F1083" s="18">
        <v>44652.34375</v>
      </c>
      <c r="G1083" s="18">
        <v>44652.561111111114</v>
      </c>
      <c r="H1083" s="24">
        <f>Enduser_Deliverytime-HubVN_Pickup_Time</f>
        <v>0.1611111111</v>
      </c>
      <c r="I1083" s="24">
        <f>Enduser_Plan_Deliverytime-Plan_HubVN_Pickup_Time</f>
        <v>0.08333333334</v>
      </c>
      <c r="J1083" s="24">
        <f>HubVN_Pickup_Time-HubVN_Receiving_Time</f>
        <v>0.05</v>
      </c>
      <c r="K1083" s="24">
        <f>Plan_HubVN_Pickup_Time-Plan_HubVN_Receiving_Time</f>
        <v>0.08333333334</v>
      </c>
      <c r="L1083" s="44">
        <f>IF(OnHold_Time="",0,Enduser_Deliverytime-OnHold_Time)</f>
        <v>0</v>
      </c>
    </row>
    <row r="1084" ht="15.75" customHeight="1">
      <c r="A1084" s="9" t="s">
        <v>3149</v>
      </c>
      <c r="B1084" s="9" t="s">
        <v>3150</v>
      </c>
      <c r="C1084" s="9" t="s">
        <v>5230</v>
      </c>
      <c r="D1084" s="43">
        <v>44654.25625</v>
      </c>
      <c r="E1084" s="7">
        <v>44659.260416666664</v>
      </c>
      <c r="F1084" s="7">
        <v>44654.339583333334</v>
      </c>
      <c r="G1084" s="7">
        <v>44659.368055555555</v>
      </c>
      <c r="H1084" s="12">
        <f>Enduser_Deliverytime-HubVN_Pickup_Time</f>
        <v>0.07916666667</v>
      </c>
      <c r="I1084" s="12">
        <f>Enduser_Plan_Deliverytime-Plan_HubVN_Pickup_Time</f>
        <v>0.0625</v>
      </c>
      <c r="J1084" s="12">
        <f>HubVN_Pickup_Time-HubVN_Receiving_Time</f>
        <v>0.1076388889</v>
      </c>
      <c r="K1084" s="12">
        <f>Plan_HubVN_Pickup_Time-Plan_HubVN_Receiving_Time</f>
        <v>0.08333333334</v>
      </c>
      <c r="L1084" s="44">
        <f>IF(OnHold_Time="",0,Enduser_Deliverytime-OnHold_Time)</f>
        <v>0</v>
      </c>
    </row>
    <row r="1085" ht="15.75" hidden="1" customHeight="1">
      <c r="A1085" s="21" t="s">
        <v>3152</v>
      </c>
      <c r="B1085" s="21" t="s">
        <v>3153</v>
      </c>
      <c r="C1085" s="21" t="s">
        <v>5232</v>
      </c>
      <c r="D1085" s="43">
        <v>44652.535416666666</v>
      </c>
      <c r="E1085" s="18">
        <v>44653.27222222222</v>
      </c>
      <c r="F1085" s="18">
        <v>44652.61875</v>
      </c>
      <c r="G1085" s="18">
        <v>44653.35208333333</v>
      </c>
      <c r="H1085" s="24">
        <f>Enduser_Deliverytime-HubVN_Pickup_Time</f>
        <v>0.08263888889</v>
      </c>
      <c r="I1085" s="24">
        <f>Enduser_Plan_Deliverytime-Plan_HubVN_Pickup_Time</f>
        <v>0.08333333333</v>
      </c>
      <c r="J1085" s="24">
        <f>HubVN_Pickup_Time-HubVN_Receiving_Time</f>
        <v>0.07986111111</v>
      </c>
      <c r="K1085" s="24">
        <f>Plan_HubVN_Pickup_Time-Plan_HubVN_Receiving_Time</f>
        <v>0.08333333334</v>
      </c>
      <c r="L1085" s="44">
        <f>IF(OnHold_Time="",0,Enduser_Deliverytime-OnHold_Time)</f>
        <v>0</v>
      </c>
    </row>
    <row r="1086" ht="15.75" customHeight="1">
      <c r="A1086" s="9" t="s">
        <v>3155</v>
      </c>
      <c r="B1086" s="9" t="s">
        <v>3156</v>
      </c>
      <c r="C1086" s="9" t="s">
        <v>5230</v>
      </c>
      <c r="D1086" s="43">
        <v>44653.268055555556</v>
      </c>
      <c r="E1086" s="7">
        <v>44653.52013888889</v>
      </c>
      <c r="F1086" s="7">
        <v>44653.35138888889</v>
      </c>
      <c r="G1086" s="7">
        <v>44653.603472222225</v>
      </c>
      <c r="H1086" s="12">
        <f>Enduser_Deliverytime-HubVN_Pickup_Time</f>
        <v>0.1458333333</v>
      </c>
      <c r="I1086" s="12">
        <f>Enduser_Plan_Deliverytime-Plan_HubVN_Pickup_Time</f>
        <v>0.1666666667</v>
      </c>
      <c r="J1086" s="12">
        <f>HubVN_Pickup_Time-HubVN_Receiving_Time</f>
        <v>0.08333333334</v>
      </c>
      <c r="K1086" s="12">
        <f>Plan_HubVN_Pickup_Time-Plan_HubVN_Receiving_Time</f>
        <v>0.08333333334</v>
      </c>
      <c r="L1086" s="44">
        <f>IF(OnHold_Time="",0,Enduser_Deliverytime-OnHold_Time)</f>
        <v>0</v>
      </c>
    </row>
    <row r="1087" ht="15.75" hidden="1" customHeight="1">
      <c r="A1087" s="21" t="s">
        <v>3158</v>
      </c>
      <c r="B1087" s="21" t="s">
        <v>3159</v>
      </c>
      <c r="C1087" s="21" t="s">
        <v>5232</v>
      </c>
      <c r="D1087" s="43">
        <v>44653.5</v>
      </c>
      <c r="E1087" s="18">
        <v>44654.271527777775</v>
      </c>
      <c r="F1087" s="18">
        <v>44653.583333333336</v>
      </c>
      <c r="G1087" s="18">
        <v>44654.36944444444</v>
      </c>
      <c r="H1087" s="24">
        <f>Enduser_Deliverytime-HubVN_Pickup_Time</f>
        <v>0.1201388889</v>
      </c>
      <c r="I1087" s="24">
        <f>Enduser_Plan_Deliverytime-Plan_HubVN_Pickup_Time</f>
        <v>0.08333333333</v>
      </c>
      <c r="J1087" s="24">
        <f>HubVN_Pickup_Time-HubVN_Receiving_Time</f>
        <v>0.09791666667</v>
      </c>
      <c r="K1087" s="24">
        <f>Plan_HubVN_Pickup_Time-Plan_HubVN_Receiving_Time</f>
        <v>0.08333333334</v>
      </c>
      <c r="L1087" s="44">
        <f>IF(OnHold_Time="",0,Enduser_Deliverytime-OnHold_Time)</f>
        <v>1.582638889</v>
      </c>
    </row>
    <row r="1088" ht="15.75" hidden="1" customHeight="1">
      <c r="A1088" s="9" t="s">
        <v>3161</v>
      </c>
      <c r="B1088" s="9" t="s">
        <v>1322</v>
      </c>
      <c r="C1088" s="9" t="s">
        <v>5231</v>
      </c>
      <c r="D1088" s="43">
        <v>44652.25277777778</v>
      </c>
      <c r="E1088" s="7">
        <v>44653.270833333336</v>
      </c>
      <c r="F1088" s="7">
        <v>44652.33611111111</v>
      </c>
      <c r="G1088" s="7">
        <v>44653.354166666664</v>
      </c>
      <c r="H1088" s="12">
        <f>Enduser_Deliverytime-HubVN_Pickup_Time</f>
        <v>0.08263888889</v>
      </c>
      <c r="I1088" s="12">
        <f>Enduser_Plan_Deliverytime-Plan_HubVN_Pickup_Time</f>
        <v>0.04166666667</v>
      </c>
      <c r="J1088" s="12">
        <f>HubVN_Pickup_Time-HubVN_Receiving_Time</f>
        <v>0.08333333333</v>
      </c>
      <c r="K1088" s="12">
        <f>Plan_HubVN_Pickup_Time-Plan_HubVN_Receiving_Time</f>
        <v>0.08333333333</v>
      </c>
      <c r="L1088" s="44">
        <f>IF(OnHold_Time="",0,Enduser_Deliverytime-OnHold_Time)</f>
        <v>0</v>
      </c>
    </row>
    <row r="1089" ht="15.75" customHeight="1">
      <c r="A1089" s="21" t="s">
        <v>3163</v>
      </c>
      <c r="B1089" s="21" t="s">
        <v>3164</v>
      </c>
      <c r="C1089" s="21" t="s">
        <v>5230</v>
      </c>
      <c r="D1089" s="43">
        <v>44651.52777777778</v>
      </c>
      <c r="E1089" s="18">
        <v>44652.518055555556</v>
      </c>
      <c r="F1089" s="18">
        <v>44651.61111111111</v>
      </c>
      <c r="G1089" s="18">
        <v>44652.60138888889</v>
      </c>
      <c r="H1089" s="24">
        <f>Enduser_Deliverytime-HubVN_Pickup_Time</f>
        <v>0.2465277778</v>
      </c>
      <c r="I1089" s="24">
        <f>Enduser_Plan_Deliverytime-Plan_HubVN_Pickup_Time</f>
        <v>0.0625</v>
      </c>
      <c r="J1089" s="24">
        <f>HubVN_Pickup_Time-HubVN_Receiving_Time</f>
        <v>0.08333333334</v>
      </c>
      <c r="K1089" s="24">
        <f>Plan_HubVN_Pickup_Time-Plan_HubVN_Receiving_Time</f>
        <v>0.08333333333</v>
      </c>
      <c r="L1089" s="44">
        <f>IF(OnHold_Time="",0,Enduser_Deliverytime-OnHold_Time)</f>
        <v>0</v>
      </c>
    </row>
    <row r="1090" ht="15.75" customHeight="1">
      <c r="A1090" s="9" t="s">
        <v>3166</v>
      </c>
      <c r="B1090" s="9" t="s">
        <v>3167</v>
      </c>
      <c r="C1090" s="9" t="s">
        <v>5230</v>
      </c>
      <c r="D1090" s="43">
        <v>44651.527083333334</v>
      </c>
      <c r="E1090" s="7">
        <v>44652.263194444444</v>
      </c>
      <c r="F1090" s="7">
        <v>44651.61041666667</v>
      </c>
      <c r="G1090" s="7">
        <v>44652.38125</v>
      </c>
      <c r="H1090" s="12">
        <f>Enduser_Deliverytime-HubVN_Pickup_Time</f>
        <v>0.2076388889</v>
      </c>
      <c r="I1090" s="12">
        <f>Enduser_Plan_Deliverytime-Plan_HubVN_Pickup_Time</f>
        <v>0.0625</v>
      </c>
      <c r="J1090" s="12">
        <f>HubVN_Pickup_Time-HubVN_Receiving_Time</f>
        <v>0.1180555556</v>
      </c>
      <c r="K1090" s="12">
        <f>Plan_HubVN_Pickup_Time-Plan_HubVN_Receiving_Time</f>
        <v>0.08333333334</v>
      </c>
      <c r="L1090" s="44">
        <f>IF(OnHold_Time="",0,Enduser_Deliverytime-OnHold_Time)</f>
        <v>0</v>
      </c>
    </row>
    <row r="1091" ht="15.75" hidden="1" customHeight="1">
      <c r="A1091" s="21" t="s">
        <v>3169</v>
      </c>
      <c r="B1091" s="21" t="s">
        <v>3170</v>
      </c>
      <c r="C1091" s="21" t="s">
        <v>5232</v>
      </c>
      <c r="D1091" s="43">
        <v>44653.26597222222</v>
      </c>
      <c r="E1091" s="18">
        <v>44653.518055555556</v>
      </c>
      <c r="F1091" s="18">
        <v>44653.34930555556</v>
      </c>
      <c r="G1091" s="18">
        <v>44653.592361111114</v>
      </c>
      <c r="H1091" s="24">
        <f>Enduser_Deliverytime-HubVN_Pickup_Time</f>
        <v>0.11875</v>
      </c>
      <c r="I1091" s="24">
        <f>Enduser_Plan_Deliverytime-Plan_HubVN_Pickup_Time</f>
        <v>0.08333333333</v>
      </c>
      <c r="J1091" s="24">
        <f>HubVN_Pickup_Time-HubVN_Receiving_Time</f>
        <v>0.07430555556</v>
      </c>
      <c r="K1091" s="24">
        <f>Plan_HubVN_Pickup_Time-Plan_HubVN_Receiving_Time</f>
        <v>0.08333333334</v>
      </c>
      <c r="L1091" s="44">
        <f>IF(OnHold_Time="",0,Enduser_Deliverytime-OnHold_Time)</f>
        <v>0</v>
      </c>
    </row>
    <row r="1092" ht="15.75" hidden="1" customHeight="1">
      <c r="A1092" s="9" t="s">
        <v>3172</v>
      </c>
      <c r="B1092" s="9" t="s">
        <v>3173</v>
      </c>
      <c r="C1092" s="9" t="s">
        <v>5231</v>
      </c>
      <c r="D1092" s="43">
        <v>44653.27847222222</v>
      </c>
      <c r="E1092" s="7">
        <v>44654.274305555555</v>
      </c>
      <c r="F1092" s="7">
        <v>44653.361805555556</v>
      </c>
      <c r="G1092" s="7">
        <v>44654.39027777778</v>
      </c>
      <c r="H1092" s="12">
        <f>Enduser_Deliverytime-HubVN_Pickup_Time</f>
        <v>0.2076388889</v>
      </c>
      <c r="I1092" s="12">
        <f>Enduser_Plan_Deliverytime-Plan_HubVN_Pickup_Time</f>
        <v>0.04166666666</v>
      </c>
      <c r="J1092" s="12">
        <f>HubVN_Pickup_Time-HubVN_Receiving_Time</f>
        <v>0.1159722222</v>
      </c>
      <c r="K1092" s="12">
        <f>Plan_HubVN_Pickup_Time-Plan_HubVN_Receiving_Time</f>
        <v>0.08333333334</v>
      </c>
      <c r="L1092" s="44">
        <f>IF(OnHold_Time="",0,Enduser_Deliverytime-OnHold_Time)</f>
        <v>0</v>
      </c>
    </row>
    <row r="1093" ht="15.75" hidden="1" customHeight="1">
      <c r="A1093" s="21" t="s">
        <v>3175</v>
      </c>
      <c r="B1093" s="21" t="s">
        <v>2367</v>
      </c>
      <c r="C1093" s="21" t="s">
        <v>5232</v>
      </c>
      <c r="D1093" s="43">
        <v>44651.50069444445</v>
      </c>
      <c r="E1093" s="18">
        <v>44652.54027777778</v>
      </c>
      <c r="F1093" s="18">
        <v>44651.584027777775</v>
      </c>
      <c r="G1093" s="18">
        <v>44652.623611111114</v>
      </c>
      <c r="H1093" s="24">
        <f>Enduser_Deliverytime-HubVN_Pickup_Time</f>
        <v>0.2444444444</v>
      </c>
      <c r="I1093" s="24">
        <f>Enduser_Plan_Deliverytime-Plan_HubVN_Pickup_Time</f>
        <v>0.08333333334</v>
      </c>
      <c r="J1093" s="24">
        <f>HubVN_Pickup_Time-HubVN_Receiving_Time</f>
        <v>0.08333333334</v>
      </c>
      <c r="K1093" s="24">
        <f>Plan_HubVN_Pickup_Time-Plan_HubVN_Receiving_Time</f>
        <v>0.08333333333</v>
      </c>
      <c r="L1093" s="44">
        <f>IF(OnHold_Time="",0,Enduser_Deliverytime-OnHold_Time)</f>
        <v>0</v>
      </c>
    </row>
    <row r="1094" ht="15.75" customHeight="1">
      <c r="A1094" s="9" t="s">
        <v>3177</v>
      </c>
      <c r="B1094" s="9" t="s">
        <v>2719</v>
      </c>
      <c r="C1094" s="9" t="s">
        <v>5230</v>
      </c>
      <c r="D1094" s="43">
        <v>44654.27777777778</v>
      </c>
      <c r="E1094" s="7">
        <v>44654.53194444445</v>
      </c>
      <c r="F1094" s="7">
        <v>44654.36111111111</v>
      </c>
      <c r="G1094" s="7">
        <v>44654.663194444445</v>
      </c>
      <c r="H1094" s="12">
        <f>Enduser_Deliverytime-HubVN_Pickup_Time</f>
        <v>0.08263888889</v>
      </c>
      <c r="I1094" s="12">
        <f>Enduser_Plan_Deliverytime-Plan_HubVN_Pickup_Time</f>
        <v>0.125</v>
      </c>
      <c r="J1094" s="12">
        <f>HubVN_Pickup_Time-HubVN_Receiving_Time</f>
        <v>0.13125</v>
      </c>
      <c r="K1094" s="12">
        <f>Plan_HubVN_Pickup_Time-Plan_HubVN_Receiving_Time</f>
        <v>0.08333333333</v>
      </c>
      <c r="L1094" s="44">
        <f>IF(OnHold_Time="",0,Enduser_Deliverytime-OnHold_Time)</f>
        <v>0</v>
      </c>
    </row>
    <row r="1095" ht="15.75" customHeight="1">
      <c r="A1095" s="21" t="s">
        <v>3179</v>
      </c>
      <c r="B1095" s="21" t="s">
        <v>3180</v>
      </c>
      <c r="C1095" s="21" t="s">
        <v>5230</v>
      </c>
      <c r="D1095" s="43">
        <v>44653.53055555555</v>
      </c>
      <c r="E1095" s="18">
        <v>44654.2875</v>
      </c>
      <c r="F1095" s="18">
        <v>44653.61388888889</v>
      </c>
      <c r="G1095" s="18">
        <v>44654.41527777778</v>
      </c>
      <c r="H1095" s="24">
        <f>Enduser_Deliverytime-HubVN_Pickup_Time</f>
        <v>0.2020833333</v>
      </c>
      <c r="I1095" s="24">
        <f>Enduser_Plan_Deliverytime-Plan_HubVN_Pickup_Time</f>
        <v>0.0625</v>
      </c>
      <c r="J1095" s="24">
        <f>HubVN_Pickup_Time-HubVN_Receiving_Time</f>
        <v>0.1277777778</v>
      </c>
      <c r="K1095" s="24">
        <f>Plan_HubVN_Pickup_Time-Plan_HubVN_Receiving_Time</f>
        <v>0.08333333334</v>
      </c>
      <c r="L1095" s="44">
        <f>IF(OnHold_Time="",0,Enduser_Deliverytime-OnHold_Time)</f>
        <v>0</v>
      </c>
    </row>
    <row r="1096" ht="15.75" hidden="1" customHeight="1">
      <c r="A1096" s="9" t="s">
        <v>3182</v>
      </c>
      <c r="B1096" s="9" t="s">
        <v>1405</v>
      </c>
      <c r="C1096" s="9" t="s">
        <v>5231</v>
      </c>
      <c r="D1096" s="43">
        <v>44651.538194444445</v>
      </c>
      <c r="E1096" s="7">
        <v>44652.53055555555</v>
      </c>
      <c r="F1096" s="7">
        <v>44651.62152777778</v>
      </c>
      <c r="G1096" s="7">
        <v>44652.61388888889</v>
      </c>
      <c r="H1096" s="12">
        <f>Enduser_Deliverytime-HubVN_Pickup_Time</f>
        <v>0.2451388889</v>
      </c>
      <c r="I1096" s="12">
        <f>Enduser_Plan_Deliverytime-Plan_HubVN_Pickup_Time</f>
        <v>0.04166666666</v>
      </c>
      <c r="J1096" s="12">
        <f>HubVN_Pickup_Time-HubVN_Receiving_Time</f>
        <v>0.08333333334</v>
      </c>
      <c r="K1096" s="12">
        <f>Plan_HubVN_Pickup_Time-Plan_HubVN_Receiving_Time</f>
        <v>0.08333333334</v>
      </c>
      <c r="L1096" s="44">
        <f>IF(OnHold_Time="",0,Enduser_Deliverytime-OnHold_Time)</f>
        <v>0</v>
      </c>
    </row>
    <row r="1097" ht="15.75" customHeight="1">
      <c r="A1097" s="21" t="s">
        <v>3184</v>
      </c>
      <c r="B1097" s="21" t="s">
        <v>3185</v>
      </c>
      <c r="C1097" s="21" t="s">
        <v>5230</v>
      </c>
      <c r="D1097" s="43">
        <v>44653.25069444445</v>
      </c>
      <c r="E1097" s="18">
        <v>44653.520833333336</v>
      </c>
      <c r="F1097" s="18">
        <v>44653.334027777775</v>
      </c>
      <c r="G1097" s="18">
        <v>44653.61666666667</v>
      </c>
      <c r="H1097" s="24">
        <f>Enduser_Deliverytime-HubVN_Pickup_Time</f>
        <v>0.1479166667</v>
      </c>
      <c r="I1097" s="24">
        <f>Enduser_Plan_Deliverytime-Plan_HubVN_Pickup_Time</f>
        <v>0.0625</v>
      </c>
      <c r="J1097" s="24">
        <f>HubVN_Pickup_Time-HubVN_Receiving_Time</f>
        <v>0.09583333333</v>
      </c>
      <c r="K1097" s="24">
        <f>Plan_HubVN_Pickup_Time-Plan_HubVN_Receiving_Time</f>
        <v>0.08333333333</v>
      </c>
      <c r="L1097" s="44">
        <f>IF(OnHold_Time="",0,Enduser_Deliverytime-OnHold_Time)</f>
        <v>0</v>
      </c>
    </row>
    <row r="1098" ht="15.75" hidden="1" customHeight="1">
      <c r="A1098" s="9" t="s">
        <v>3187</v>
      </c>
      <c r="B1098" s="9" t="s">
        <v>3188</v>
      </c>
      <c r="C1098" s="9" t="s">
        <v>5232</v>
      </c>
      <c r="D1098" s="43">
        <v>44653.51180555556</v>
      </c>
      <c r="E1098" s="7">
        <v>44654.535416666666</v>
      </c>
      <c r="F1098" s="7">
        <v>44653.595138888886</v>
      </c>
      <c r="G1098" s="7">
        <v>44654.638194444444</v>
      </c>
      <c r="H1098" s="12">
        <f>Enduser_Deliverytime-HubVN_Pickup_Time</f>
        <v>0.1715277778</v>
      </c>
      <c r="I1098" s="12">
        <f>Enduser_Plan_Deliverytime-Plan_HubVN_Pickup_Time</f>
        <v>0.08333333334</v>
      </c>
      <c r="J1098" s="12">
        <f>HubVN_Pickup_Time-HubVN_Receiving_Time</f>
        <v>0.1027777778</v>
      </c>
      <c r="K1098" s="12">
        <f>Plan_HubVN_Pickup_Time-Plan_HubVN_Receiving_Time</f>
        <v>0.08333333333</v>
      </c>
      <c r="L1098" s="44">
        <f>IF(OnHold_Time="",0,Enduser_Deliverytime-OnHold_Time)</f>
        <v>0</v>
      </c>
    </row>
    <row r="1099" ht="15.75" customHeight="1">
      <c r="A1099" s="21" t="s">
        <v>3190</v>
      </c>
      <c r="B1099" s="21" t="s">
        <v>3191</v>
      </c>
      <c r="C1099" s="21" t="s">
        <v>5230</v>
      </c>
      <c r="D1099" s="43">
        <v>44653.52569444444</v>
      </c>
      <c r="E1099" s="18">
        <v>44654.27361111111</v>
      </c>
      <c r="F1099" s="18">
        <v>44653.60902777778</v>
      </c>
      <c r="G1099" s="18">
        <v>44654.373611111114</v>
      </c>
      <c r="H1099" s="24">
        <f>Enduser_Deliverytime-HubVN_Pickup_Time</f>
        <v>0.1194444444</v>
      </c>
      <c r="I1099" s="24">
        <f>Enduser_Plan_Deliverytime-Plan_HubVN_Pickup_Time</f>
        <v>0.0625</v>
      </c>
      <c r="J1099" s="24">
        <f>HubVN_Pickup_Time-HubVN_Receiving_Time</f>
        <v>0.1</v>
      </c>
      <c r="K1099" s="24">
        <f>Plan_HubVN_Pickup_Time-Plan_HubVN_Receiving_Time</f>
        <v>0.08333333334</v>
      </c>
      <c r="L1099" s="44">
        <f>IF(OnHold_Time="",0,Enduser_Deliverytime-OnHold_Time)</f>
        <v>0</v>
      </c>
    </row>
    <row r="1100" ht="15.75" customHeight="1">
      <c r="A1100" s="9" t="s">
        <v>3193</v>
      </c>
      <c r="B1100" s="9" t="s">
        <v>1621</v>
      </c>
      <c r="C1100" s="9" t="s">
        <v>5230</v>
      </c>
      <c r="D1100" s="43">
        <v>44654.50833333333</v>
      </c>
      <c r="E1100" s="7">
        <v>44655.26527777778</v>
      </c>
      <c r="F1100" s="7">
        <v>44654.59166666667</v>
      </c>
      <c r="G1100" s="7">
        <v>44655.37222222222</v>
      </c>
      <c r="H1100" s="12">
        <f>Enduser_Deliverytime-HubVN_Pickup_Time</f>
        <v>0.1222222222</v>
      </c>
      <c r="I1100" s="12">
        <f>Enduser_Plan_Deliverytime-Plan_HubVN_Pickup_Time</f>
        <v>0.0625</v>
      </c>
      <c r="J1100" s="12">
        <f>HubVN_Pickup_Time-HubVN_Receiving_Time</f>
        <v>0.1069444444</v>
      </c>
      <c r="K1100" s="12">
        <f>Plan_HubVN_Pickup_Time-Plan_HubVN_Receiving_Time</f>
        <v>0.08333333334</v>
      </c>
      <c r="L1100" s="44">
        <f>IF(OnHold_Time="",0,Enduser_Deliverytime-OnHold_Time)</f>
        <v>0</v>
      </c>
    </row>
    <row r="1101" ht="15.75" hidden="1" customHeight="1">
      <c r="A1101" s="21" t="s">
        <v>3195</v>
      </c>
      <c r="B1101" s="21" t="s">
        <v>3196</v>
      </c>
      <c r="C1101" s="21" t="s">
        <v>5232</v>
      </c>
      <c r="D1101" s="43">
        <v>44652.27638888889</v>
      </c>
      <c r="E1101" s="18">
        <v>44653.25208333333</v>
      </c>
      <c r="F1101" s="18">
        <v>44652.35972222222</v>
      </c>
      <c r="G1101" s="18">
        <v>44653.33263888889</v>
      </c>
      <c r="H1101" s="24">
        <f>Enduser_Deliverytime-HubVN_Pickup_Time</f>
        <v>0.11875</v>
      </c>
      <c r="I1101" s="24">
        <f>Enduser_Plan_Deliverytime-Plan_HubVN_Pickup_Time</f>
        <v>0.08333333334</v>
      </c>
      <c r="J1101" s="24">
        <f>HubVN_Pickup_Time-HubVN_Receiving_Time</f>
        <v>0.08055555556</v>
      </c>
      <c r="K1101" s="24">
        <f>Plan_HubVN_Pickup_Time-Plan_HubVN_Receiving_Time</f>
        <v>0.08333333334</v>
      </c>
      <c r="L1101" s="44">
        <f>IF(OnHold_Time="",0,Enduser_Deliverytime-OnHold_Time)</f>
        <v>0</v>
      </c>
    </row>
    <row r="1102" ht="15.75" hidden="1" customHeight="1">
      <c r="A1102" s="9" t="s">
        <v>3198</v>
      </c>
      <c r="B1102" s="9" t="s">
        <v>2421</v>
      </c>
      <c r="C1102" s="9" t="s">
        <v>5231</v>
      </c>
      <c r="D1102" s="43">
        <v>44654.259722222225</v>
      </c>
      <c r="E1102" s="7">
        <v>44659.28125</v>
      </c>
      <c r="F1102" s="7">
        <v>44654.34305555555</v>
      </c>
      <c r="G1102" s="7">
        <v>44659.385416666664</v>
      </c>
      <c r="H1102" s="12">
        <f>Enduser_Deliverytime-HubVN_Pickup_Time</f>
        <v>0.1020833333</v>
      </c>
      <c r="I1102" s="12">
        <f>Enduser_Plan_Deliverytime-Plan_HubVN_Pickup_Time</f>
        <v>0.04166666667</v>
      </c>
      <c r="J1102" s="12">
        <f>HubVN_Pickup_Time-HubVN_Receiving_Time</f>
        <v>0.1041666667</v>
      </c>
      <c r="K1102" s="12">
        <f>Plan_HubVN_Pickup_Time-Plan_HubVN_Receiving_Time</f>
        <v>0.08333333333</v>
      </c>
      <c r="L1102" s="44">
        <f>IF(OnHold_Time="",0,Enduser_Deliverytime-OnHold_Time)</f>
        <v>0</v>
      </c>
    </row>
    <row r="1103" ht="15.75" customHeight="1">
      <c r="A1103" s="21" t="s">
        <v>3200</v>
      </c>
      <c r="B1103" s="21" t="s">
        <v>3062</v>
      </c>
      <c r="C1103" s="21" t="s">
        <v>5230</v>
      </c>
      <c r="D1103" s="43">
        <v>44651.518055555556</v>
      </c>
      <c r="E1103" s="18">
        <v>44652.540972222225</v>
      </c>
      <c r="F1103" s="18">
        <v>44651.60138888889</v>
      </c>
      <c r="G1103" s="18">
        <v>44652.62430555555</v>
      </c>
      <c r="H1103" s="24">
        <f>Enduser_Deliverytime-HubVN_Pickup_Time</f>
        <v>0.2472222222</v>
      </c>
      <c r="I1103" s="24">
        <f>Enduser_Plan_Deliverytime-Plan_HubVN_Pickup_Time</f>
        <v>0.0625</v>
      </c>
      <c r="J1103" s="24">
        <f>HubVN_Pickup_Time-HubVN_Receiving_Time</f>
        <v>0.08333333333</v>
      </c>
      <c r="K1103" s="24">
        <f>Plan_HubVN_Pickup_Time-Plan_HubVN_Receiving_Time</f>
        <v>0.08333333334</v>
      </c>
      <c r="L1103" s="44">
        <f>IF(OnHold_Time="",0,Enduser_Deliverytime-OnHold_Time)</f>
        <v>0</v>
      </c>
    </row>
    <row r="1104" ht="15.75" customHeight="1">
      <c r="A1104" s="9" t="s">
        <v>3202</v>
      </c>
      <c r="B1104" s="9" t="s">
        <v>3203</v>
      </c>
      <c r="C1104" s="9" t="s">
        <v>5230</v>
      </c>
      <c r="D1104" s="43">
        <v>44652.50277777778</v>
      </c>
      <c r="E1104" s="7">
        <v>44653.27638888889</v>
      </c>
      <c r="F1104" s="7">
        <v>44652.58611111111</v>
      </c>
      <c r="G1104" s="7">
        <v>44653.36597222222</v>
      </c>
      <c r="H1104" s="12">
        <f>Enduser_Deliverytime-HubVN_Pickup_Time</f>
        <v>0.1222222222</v>
      </c>
      <c r="I1104" s="12">
        <f>Enduser_Plan_Deliverytime-Plan_HubVN_Pickup_Time</f>
        <v>0.0625</v>
      </c>
      <c r="J1104" s="12">
        <f>HubVN_Pickup_Time-HubVN_Receiving_Time</f>
        <v>0.08958333333</v>
      </c>
      <c r="K1104" s="12">
        <f>Plan_HubVN_Pickup_Time-Plan_HubVN_Receiving_Time</f>
        <v>0.08333333333</v>
      </c>
      <c r="L1104" s="44">
        <f>IF(OnHold_Time="",0,Enduser_Deliverytime-OnHold_Time)</f>
        <v>0</v>
      </c>
    </row>
    <row r="1105" ht="15.75" customHeight="1">
      <c r="A1105" s="21" t="s">
        <v>3205</v>
      </c>
      <c r="B1105" s="21" t="s">
        <v>3206</v>
      </c>
      <c r="C1105" s="21" t="s">
        <v>5230</v>
      </c>
      <c r="D1105" s="43">
        <v>44654.513194444444</v>
      </c>
      <c r="E1105" s="18">
        <v>44655.527083333334</v>
      </c>
      <c r="F1105" s="18">
        <v>44654.59652777778</v>
      </c>
      <c r="G1105" s="18">
        <v>44655.629166666666</v>
      </c>
      <c r="H1105" s="24">
        <f>Enduser_Deliverytime-HubVN_Pickup_Time</f>
        <v>0.07916666667</v>
      </c>
      <c r="I1105" s="24">
        <f>Enduser_Plan_Deliverytime-Plan_HubVN_Pickup_Time</f>
        <v>0.0625</v>
      </c>
      <c r="J1105" s="24">
        <f>HubVN_Pickup_Time-HubVN_Receiving_Time</f>
        <v>0.1020833333</v>
      </c>
      <c r="K1105" s="24">
        <f>Plan_HubVN_Pickup_Time-Plan_HubVN_Receiving_Time</f>
        <v>0.08333333334</v>
      </c>
      <c r="L1105" s="44">
        <f>IF(OnHold_Time="",0,Enduser_Deliverytime-OnHold_Time)</f>
        <v>0</v>
      </c>
    </row>
    <row r="1106" ht="15.75" hidden="1" customHeight="1">
      <c r="A1106" s="9" t="s">
        <v>3208</v>
      </c>
      <c r="B1106" s="9" t="s">
        <v>3209</v>
      </c>
      <c r="C1106" s="9" t="s">
        <v>5231</v>
      </c>
      <c r="D1106" s="43">
        <v>44653.279861111114</v>
      </c>
      <c r="E1106" s="7">
        <v>44653.52777777778</v>
      </c>
      <c r="F1106" s="7">
        <v>44653.36319444444</v>
      </c>
      <c r="G1106" s="7">
        <v>44653.629166666666</v>
      </c>
      <c r="H1106" s="12">
        <f>Enduser_Deliverytime-HubVN_Pickup_Time</f>
        <v>0.08263888889</v>
      </c>
      <c r="I1106" s="12">
        <f>Enduser_Plan_Deliverytime-Plan_HubVN_Pickup_Time</f>
        <v>0.04166666667</v>
      </c>
      <c r="J1106" s="12">
        <f>HubVN_Pickup_Time-HubVN_Receiving_Time</f>
        <v>0.1013888889</v>
      </c>
      <c r="K1106" s="12">
        <f>Plan_HubVN_Pickup_Time-Plan_HubVN_Receiving_Time</f>
        <v>0.08333333333</v>
      </c>
      <c r="L1106" s="44">
        <f>IF(OnHold_Time="",0,Enduser_Deliverytime-OnHold_Time)</f>
        <v>0</v>
      </c>
    </row>
    <row r="1107" ht="15.75" hidden="1" customHeight="1">
      <c r="A1107" s="21" t="s">
        <v>3211</v>
      </c>
      <c r="B1107" s="21" t="s">
        <v>3212</v>
      </c>
      <c r="C1107" s="21" t="s">
        <v>5231</v>
      </c>
      <c r="D1107" s="43">
        <v>44651.52638888889</v>
      </c>
      <c r="E1107" s="18">
        <v>44652.504166666666</v>
      </c>
      <c r="F1107" s="18">
        <v>44651.60972222222</v>
      </c>
      <c r="G1107" s="18">
        <v>44652.5875</v>
      </c>
      <c r="H1107" s="24">
        <f>Enduser_Deliverytime-HubVN_Pickup_Time</f>
        <v>0.2444444444</v>
      </c>
      <c r="I1107" s="24">
        <f>Enduser_Plan_Deliverytime-Plan_HubVN_Pickup_Time</f>
        <v>0.04166666666</v>
      </c>
      <c r="J1107" s="24">
        <f>HubVN_Pickup_Time-HubVN_Receiving_Time</f>
        <v>0.08333333334</v>
      </c>
      <c r="K1107" s="24">
        <f>Plan_HubVN_Pickup_Time-Plan_HubVN_Receiving_Time</f>
        <v>0.08333333334</v>
      </c>
      <c r="L1107" s="44">
        <f>IF(OnHold_Time="",0,Enduser_Deliverytime-OnHold_Time)</f>
        <v>0</v>
      </c>
    </row>
    <row r="1108" ht="15.75" customHeight="1">
      <c r="A1108" s="9" t="s">
        <v>3214</v>
      </c>
      <c r="B1108" s="9" t="s">
        <v>3215</v>
      </c>
      <c r="C1108" s="9" t="s">
        <v>5230</v>
      </c>
      <c r="D1108" s="43">
        <v>44653.518055555556</v>
      </c>
      <c r="E1108" s="7">
        <v>44654.27361111111</v>
      </c>
      <c r="F1108" s="7">
        <v>44653.60138888889</v>
      </c>
      <c r="G1108" s="7">
        <v>44654.38402777778</v>
      </c>
      <c r="H1108" s="12">
        <f>Enduser_Deliverytime-HubVN_Pickup_Time</f>
        <v>0.03888888889</v>
      </c>
      <c r="I1108" s="12">
        <f>Enduser_Plan_Deliverytime-Plan_HubVN_Pickup_Time</f>
        <v>0.1666666667</v>
      </c>
      <c r="J1108" s="12">
        <f>HubVN_Pickup_Time-HubVN_Receiving_Time</f>
        <v>0.1104166667</v>
      </c>
      <c r="K1108" s="12">
        <f>Plan_HubVN_Pickup_Time-Plan_HubVN_Receiving_Time</f>
        <v>0.08333333334</v>
      </c>
      <c r="L1108" s="44">
        <f>IF(OnHold_Time="",0,Enduser_Deliverytime-OnHold_Time)</f>
        <v>0</v>
      </c>
    </row>
    <row r="1109" ht="15.75" customHeight="1">
      <c r="A1109" s="21" t="s">
        <v>3217</v>
      </c>
      <c r="B1109" s="21" t="s">
        <v>1558</v>
      </c>
      <c r="C1109" s="21" t="s">
        <v>5230</v>
      </c>
      <c r="D1109" s="43">
        <v>44653.50555555556</v>
      </c>
      <c r="E1109" s="18">
        <v>44654.501388888886</v>
      </c>
      <c r="F1109" s="18">
        <v>44653.58888888889</v>
      </c>
      <c r="G1109" s="18">
        <v>44654.60972222222</v>
      </c>
      <c r="H1109" s="24">
        <f>Enduser_Deliverytime-HubVN_Pickup_Time</f>
        <v>0.1236111111</v>
      </c>
      <c r="I1109" s="24">
        <f>Enduser_Plan_Deliverytime-Plan_HubVN_Pickup_Time</f>
        <v>0.0625</v>
      </c>
      <c r="J1109" s="24">
        <f>HubVN_Pickup_Time-HubVN_Receiving_Time</f>
        <v>0.1083333333</v>
      </c>
      <c r="K1109" s="24">
        <f>Plan_HubVN_Pickup_Time-Plan_HubVN_Receiving_Time</f>
        <v>0.08333333333</v>
      </c>
      <c r="L1109" s="44">
        <f>IF(OnHold_Time="",0,Enduser_Deliverytime-OnHold_Time)</f>
        <v>0</v>
      </c>
    </row>
    <row r="1110" ht="15.75" customHeight="1">
      <c r="A1110" s="9" t="s">
        <v>3219</v>
      </c>
      <c r="B1110" s="9" t="s">
        <v>3220</v>
      </c>
      <c r="C1110" s="9" t="s">
        <v>5230</v>
      </c>
      <c r="D1110" s="43">
        <v>44653.50347222222</v>
      </c>
      <c r="E1110" s="7">
        <v>44654.27013888889</v>
      </c>
      <c r="F1110" s="7">
        <v>44653.586805555555</v>
      </c>
      <c r="G1110" s="7">
        <v>44654.38402777778</v>
      </c>
      <c r="H1110" s="12">
        <f>Enduser_Deliverytime-HubVN_Pickup_Time</f>
        <v>0.2034722222</v>
      </c>
      <c r="I1110" s="12">
        <f>Enduser_Plan_Deliverytime-Plan_HubVN_Pickup_Time</f>
        <v>0.0625</v>
      </c>
      <c r="J1110" s="12">
        <f>HubVN_Pickup_Time-HubVN_Receiving_Time</f>
        <v>0.1138888889</v>
      </c>
      <c r="K1110" s="12">
        <f>Plan_HubVN_Pickup_Time-Plan_HubVN_Receiving_Time</f>
        <v>0.08333333334</v>
      </c>
      <c r="L1110" s="44">
        <f>IF(OnHold_Time="",0,Enduser_Deliverytime-OnHold_Time)</f>
        <v>0</v>
      </c>
    </row>
    <row r="1111" ht="15.75" customHeight="1">
      <c r="A1111" s="21" t="s">
        <v>3222</v>
      </c>
      <c r="B1111" s="21" t="s">
        <v>2291</v>
      </c>
      <c r="C1111" s="21" t="s">
        <v>5230</v>
      </c>
      <c r="D1111" s="43">
        <v>44652.26111111111</v>
      </c>
      <c r="E1111" s="18">
        <v>44653.26666666667</v>
      </c>
      <c r="F1111" s="18">
        <v>44652.34444444445</v>
      </c>
      <c r="G1111" s="18">
        <v>44653.33819444444</v>
      </c>
      <c r="H1111" s="24">
        <f>Enduser_Deliverytime-HubVN_Pickup_Time</f>
        <v>0.08125</v>
      </c>
      <c r="I1111" s="24">
        <f>Enduser_Plan_Deliverytime-Plan_HubVN_Pickup_Time</f>
        <v>0.0625</v>
      </c>
      <c r="J1111" s="24">
        <f>HubVN_Pickup_Time-HubVN_Receiving_Time</f>
        <v>0.07152777777</v>
      </c>
      <c r="K1111" s="24">
        <f>Plan_HubVN_Pickup_Time-Plan_HubVN_Receiving_Time</f>
        <v>0.08333333334</v>
      </c>
      <c r="L1111" s="44">
        <f>IF(OnHold_Time="",0,Enduser_Deliverytime-OnHold_Time)</f>
        <v>0</v>
      </c>
    </row>
    <row r="1112" ht="15.75" customHeight="1">
      <c r="A1112" s="9" t="s">
        <v>3224</v>
      </c>
      <c r="B1112" s="9" t="s">
        <v>3225</v>
      </c>
      <c r="C1112" s="9" t="s">
        <v>5230</v>
      </c>
      <c r="D1112" s="43">
        <v>44653.52361111111</v>
      </c>
      <c r="E1112" s="7">
        <v>44654.532638888886</v>
      </c>
      <c r="F1112" s="7">
        <v>44653.606944444444</v>
      </c>
      <c r="G1112" s="7">
        <v>44654.634722222225</v>
      </c>
      <c r="H1112" s="12">
        <f>Enduser_Deliverytime-HubVN_Pickup_Time</f>
        <v>0.1708333333</v>
      </c>
      <c r="I1112" s="12">
        <f>Enduser_Plan_Deliverytime-Plan_HubVN_Pickup_Time</f>
        <v>0.0625</v>
      </c>
      <c r="J1112" s="12">
        <f>HubVN_Pickup_Time-HubVN_Receiving_Time</f>
        <v>0.1020833333</v>
      </c>
      <c r="K1112" s="12">
        <f>Plan_HubVN_Pickup_Time-Plan_HubVN_Receiving_Time</f>
        <v>0.08333333334</v>
      </c>
      <c r="L1112" s="44">
        <f>IF(OnHold_Time="",0,Enduser_Deliverytime-OnHold_Time)</f>
        <v>0</v>
      </c>
    </row>
    <row r="1113" ht="15.75" customHeight="1">
      <c r="A1113" s="21" t="s">
        <v>3227</v>
      </c>
      <c r="B1113" s="21" t="s">
        <v>1291</v>
      </c>
      <c r="C1113" s="21" t="s">
        <v>5230</v>
      </c>
      <c r="D1113" s="43">
        <v>44653.52569444444</v>
      </c>
      <c r="E1113" s="18">
        <v>44654.26527777778</v>
      </c>
      <c r="F1113" s="18">
        <v>44653.60902777778</v>
      </c>
      <c r="G1113" s="18">
        <v>44654.379166666666</v>
      </c>
      <c r="H1113" s="24">
        <f>Enduser_Deliverytime-HubVN_Pickup_Time</f>
        <v>0.2041666667</v>
      </c>
      <c r="I1113" s="24">
        <f>Enduser_Plan_Deliverytime-Plan_HubVN_Pickup_Time</f>
        <v>0.0625</v>
      </c>
      <c r="J1113" s="24">
        <f>HubVN_Pickup_Time-HubVN_Receiving_Time</f>
        <v>0.1138888889</v>
      </c>
      <c r="K1113" s="24">
        <f>Plan_HubVN_Pickup_Time-Plan_HubVN_Receiving_Time</f>
        <v>0.08333333334</v>
      </c>
      <c r="L1113" s="44">
        <f>IF(OnHold_Time="",0,Enduser_Deliverytime-OnHold_Time)</f>
        <v>0</v>
      </c>
    </row>
    <row r="1114" ht="15.75" hidden="1" customHeight="1">
      <c r="A1114" s="9" t="s">
        <v>3229</v>
      </c>
      <c r="B1114" s="9" t="s">
        <v>3230</v>
      </c>
      <c r="C1114" s="9" t="s">
        <v>5231</v>
      </c>
      <c r="D1114" s="43">
        <v>44654.277083333334</v>
      </c>
      <c r="E1114" s="7">
        <v>44655.27222222222</v>
      </c>
      <c r="F1114" s="7">
        <v>44654.36041666667</v>
      </c>
      <c r="G1114" s="7">
        <v>44655.373611111114</v>
      </c>
      <c r="H1114" s="12">
        <f>Enduser_Deliverytime-HubVN_Pickup_Time</f>
        <v>0.07847222222</v>
      </c>
      <c r="I1114" s="12">
        <f>Enduser_Plan_Deliverytime-Plan_HubVN_Pickup_Time</f>
        <v>0.04166666666</v>
      </c>
      <c r="J1114" s="12">
        <f>HubVN_Pickup_Time-HubVN_Receiving_Time</f>
        <v>0.1013888889</v>
      </c>
      <c r="K1114" s="12">
        <f>Plan_HubVN_Pickup_Time-Plan_HubVN_Receiving_Time</f>
        <v>0.08333333334</v>
      </c>
      <c r="L1114" s="44">
        <f>IF(OnHold_Time="",0,Enduser_Deliverytime-OnHold_Time)</f>
        <v>0</v>
      </c>
    </row>
    <row r="1115" ht="15.75" hidden="1" customHeight="1">
      <c r="A1115" s="21" t="s">
        <v>3232</v>
      </c>
      <c r="B1115" s="21" t="s">
        <v>3233</v>
      </c>
      <c r="C1115" s="21" t="s">
        <v>5231</v>
      </c>
      <c r="D1115" s="43">
        <v>44654.28125</v>
      </c>
      <c r="E1115" s="18">
        <v>44655.251388888886</v>
      </c>
      <c r="F1115" s="18">
        <v>44654.364583333336</v>
      </c>
      <c r="G1115" s="18">
        <v>44655.35138888889</v>
      </c>
      <c r="H1115" s="24">
        <f>Enduser_Deliverytime-HubVN_Pickup_Time</f>
        <v>0.08125</v>
      </c>
      <c r="I1115" s="24">
        <f>Enduser_Plan_Deliverytime-Plan_HubVN_Pickup_Time</f>
        <v>0.04166666666</v>
      </c>
      <c r="J1115" s="24">
        <f>HubVN_Pickup_Time-HubVN_Receiving_Time</f>
        <v>0.1</v>
      </c>
      <c r="K1115" s="24">
        <f>Plan_HubVN_Pickup_Time-Plan_HubVN_Receiving_Time</f>
        <v>0.08333333334</v>
      </c>
      <c r="L1115" s="44">
        <f>IF(OnHold_Time="",0,Enduser_Deliverytime-OnHold_Time)</f>
        <v>0</v>
      </c>
    </row>
    <row r="1116" ht="15.75" hidden="1" customHeight="1">
      <c r="A1116" s="9" t="s">
        <v>3235</v>
      </c>
      <c r="B1116" s="9" t="s">
        <v>3236</v>
      </c>
      <c r="C1116" s="9" t="s">
        <v>5231</v>
      </c>
      <c r="D1116" s="43">
        <v>44652.288194444445</v>
      </c>
      <c r="E1116" s="7">
        <v>44652.52013888889</v>
      </c>
      <c r="F1116" s="7">
        <v>44652.37152777778</v>
      </c>
      <c r="G1116" s="7">
        <v>44652.55902777778</v>
      </c>
      <c r="H1116" s="12">
        <f>Enduser_Deliverytime-HubVN_Pickup_Time</f>
        <v>0.09097222222</v>
      </c>
      <c r="I1116" s="12">
        <f>Enduser_Plan_Deliverytime-Plan_HubVN_Pickup_Time</f>
        <v>0.04166666666</v>
      </c>
      <c r="J1116" s="12">
        <f>HubVN_Pickup_Time-HubVN_Receiving_Time</f>
        <v>0.03888888889</v>
      </c>
      <c r="K1116" s="12">
        <f>Plan_HubVN_Pickup_Time-Plan_HubVN_Receiving_Time</f>
        <v>0.08333333334</v>
      </c>
      <c r="L1116" s="44">
        <f>IF(OnHold_Time="",0,Enduser_Deliverytime-OnHold_Time)</f>
        <v>0</v>
      </c>
    </row>
    <row r="1117" ht="15.75" hidden="1" customHeight="1">
      <c r="A1117" s="21" t="s">
        <v>3238</v>
      </c>
      <c r="B1117" s="21" t="s">
        <v>3239</v>
      </c>
      <c r="C1117" s="21" t="s">
        <v>5231</v>
      </c>
      <c r="D1117" s="43">
        <v>44651.27222222222</v>
      </c>
      <c r="E1117" s="18">
        <v>44652.28611111111</v>
      </c>
      <c r="F1117" s="18">
        <v>44651.35555555556</v>
      </c>
      <c r="G1117" s="18">
        <v>44652.35277777778</v>
      </c>
      <c r="H1117" s="24">
        <f>Enduser_Deliverytime-HubVN_Pickup_Time</f>
        <v>0.07777777778</v>
      </c>
      <c r="I1117" s="24">
        <f>Enduser_Plan_Deliverytime-Plan_HubVN_Pickup_Time</f>
        <v>0.04166666666</v>
      </c>
      <c r="J1117" s="24">
        <f>HubVN_Pickup_Time-HubVN_Receiving_Time</f>
        <v>0.06666666667</v>
      </c>
      <c r="K1117" s="24">
        <f>Plan_HubVN_Pickup_Time-Plan_HubVN_Receiving_Time</f>
        <v>0.08333333334</v>
      </c>
      <c r="L1117" s="44">
        <f>IF(OnHold_Time="",0,Enduser_Deliverytime-OnHold_Time)</f>
        <v>0</v>
      </c>
    </row>
    <row r="1118" ht="15.75" customHeight="1">
      <c r="A1118" s="9" t="s">
        <v>3241</v>
      </c>
      <c r="B1118" s="9" t="s">
        <v>3242</v>
      </c>
      <c r="C1118" s="9" t="s">
        <v>5230</v>
      </c>
      <c r="D1118" s="43">
        <v>44654.513194444444</v>
      </c>
      <c r="E1118" s="7">
        <v>44654.50763888889</v>
      </c>
      <c r="F1118" s="7">
        <v>44654.59652777778</v>
      </c>
      <c r="G1118" s="7">
        <v>44654.62013888889</v>
      </c>
      <c r="H1118" s="12">
        <f>Enduser_Deliverytime-HubVN_Pickup_Time</f>
        <v>0.24375</v>
      </c>
      <c r="I1118" s="12">
        <f>Enduser_Plan_Deliverytime-Plan_HubVN_Pickup_Time</f>
        <v>0.0625</v>
      </c>
      <c r="J1118" s="12">
        <f>HubVN_Pickup_Time-HubVN_Receiving_Time</f>
        <v>0.1125</v>
      </c>
      <c r="K1118" s="12">
        <f>Plan_HubVN_Pickup_Time-Plan_HubVN_Receiving_Time</f>
        <v>0.08333333334</v>
      </c>
      <c r="L1118" s="44">
        <f>IF(OnHold_Time="",0,Enduser_Deliverytime-OnHold_Time)</f>
        <v>0</v>
      </c>
    </row>
    <row r="1119" ht="15.75" customHeight="1">
      <c r="A1119" s="21" t="s">
        <v>3244</v>
      </c>
      <c r="B1119" s="21" t="s">
        <v>3245</v>
      </c>
      <c r="C1119" s="21" t="s">
        <v>5230</v>
      </c>
      <c r="D1119" s="43">
        <v>44654.51458333333</v>
      </c>
      <c r="E1119" s="18">
        <v>44655.524305555555</v>
      </c>
      <c r="F1119" s="18">
        <v>44654.597916666666</v>
      </c>
      <c r="G1119" s="18">
        <v>44655.65</v>
      </c>
      <c r="H1119" s="24">
        <f>Enduser_Deliverytime-HubVN_Pickup_Time</f>
        <v>0.08055555556</v>
      </c>
      <c r="I1119" s="24">
        <f>Enduser_Plan_Deliverytime-Plan_HubVN_Pickup_Time</f>
        <v>0.0625</v>
      </c>
      <c r="J1119" s="24">
        <f>HubVN_Pickup_Time-HubVN_Receiving_Time</f>
        <v>0.1256944444</v>
      </c>
      <c r="K1119" s="24">
        <f>Plan_HubVN_Pickup_Time-Plan_HubVN_Receiving_Time</f>
        <v>0.08333333334</v>
      </c>
      <c r="L1119" s="44">
        <f>IF(OnHold_Time="",0,Enduser_Deliverytime-OnHold_Time)</f>
        <v>0</v>
      </c>
    </row>
    <row r="1120" ht="15.75" customHeight="1">
      <c r="A1120" s="9" t="s">
        <v>3247</v>
      </c>
      <c r="B1120" s="9" t="s">
        <v>3248</v>
      </c>
      <c r="C1120" s="9" t="s">
        <v>5230</v>
      </c>
      <c r="D1120" s="43">
        <v>44652.50833333333</v>
      </c>
      <c r="E1120" s="7">
        <v>44653.277083333334</v>
      </c>
      <c r="F1120" s="7">
        <v>44652.59166666667</v>
      </c>
      <c r="G1120" s="7">
        <v>44653.39236111111</v>
      </c>
      <c r="H1120" s="12">
        <f>Enduser_Deliverytime-HubVN_Pickup_Time</f>
        <v>0.2034722222</v>
      </c>
      <c r="I1120" s="12">
        <f>Enduser_Plan_Deliverytime-Plan_HubVN_Pickup_Time</f>
        <v>0.0625</v>
      </c>
      <c r="J1120" s="12">
        <f>HubVN_Pickup_Time-HubVN_Receiving_Time</f>
        <v>0.1152777778</v>
      </c>
      <c r="K1120" s="12">
        <f>Plan_HubVN_Pickup_Time-Plan_HubVN_Receiving_Time</f>
        <v>0.08333333334</v>
      </c>
      <c r="L1120" s="44">
        <f>IF(OnHold_Time="",0,Enduser_Deliverytime-OnHold_Time)</f>
        <v>0</v>
      </c>
    </row>
    <row r="1121" ht="15.75" customHeight="1">
      <c r="A1121" s="21" t="s">
        <v>3250</v>
      </c>
      <c r="B1121" s="21" t="s">
        <v>3251</v>
      </c>
      <c r="C1121" s="21" t="s">
        <v>5230</v>
      </c>
      <c r="D1121" s="43">
        <v>44652.290972222225</v>
      </c>
      <c r="E1121" s="18">
        <v>44652.52638888889</v>
      </c>
      <c r="F1121" s="18">
        <v>44652.37430555555</v>
      </c>
      <c r="G1121" s="18">
        <v>44652.57083333333</v>
      </c>
      <c r="H1121" s="24">
        <f>Enduser_Deliverytime-HubVN_Pickup_Time</f>
        <v>0.09166666667</v>
      </c>
      <c r="I1121" s="24">
        <f>Enduser_Plan_Deliverytime-Plan_HubVN_Pickup_Time</f>
        <v>0.125</v>
      </c>
      <c r="J1121" s="24">
        <f>HubVN_Pickup_Time-HubVN_Receiving_Time</f>
        <v>0.04444444444</v>
      </c>
      <c r="K1121" s="24">
        <f>Plan_HubVN_Pickup_Time-Plan_HubVN_Receiving_Time</f>
        <v>0.08333333333</v>
      </c>
      <c r="L1121" s="44">
        <f>IF(OnHold_Time="",0,Enduser_Deliverytime-OnHold_Time)</f>
        <v>0</v>
      </c>
    </row>
    <row r="1122" ht="15.75" hidden="1" customHeight="1">
      <c r="A1122" s="9" t="s">
        <v>3253</v>
      </c>
      <c r="B1122" s="9" t="s">
        <v>3254</v>
      </c>
      <c r="C1122" s="9" t="s">
        <v>5231</v>
      </c>
      <c r="D1122" s="43">
        <v>44651.501388888886</v>
      </c>
      <c r="E1122" s="7">
        <v>44657.27916666667</v>
      </c>
      <c r="F1122" s="7">
        <v>44651.58472222222</v>
      </c>
      <c r="G1122" s="7">
        <v>44657.39513888889</v>
      </c>
      <c r="H1122" s="12">
        <f>Enduser_Deliverytime-HubVN_Pickup_Time</f>
        <v>0.20625</v>
      </c>
      <c r="I1122" s="12">
        <f>Enduser_Plan_Deliverytime-Plan_HubVN_Pickup_Time</f>
        <v>0.04166666666</v>
      </c>
      <c r="J1122" s="12">
        <f>HubVN_Pickup_Time-HubVN_Receiving_Time</f>
        <v>0.1159722222</v>
      </c>
      <c r="K1122" s="12">
        <f>Plan_HubVN_Pickup_Time-Plan_HubVN_Receiving_Time</f>
        <v>0.08333333334</v>
      </c>
      <c r="L1122" s="44">
        <f>IF(OnHold_Time="",0,Enduser_Deliverytime-OnHold_Time)</f>
        <v>0</v>
      </c>
    </row>
    <row r="1123" ht="15.75" hidden="1" customHeight="1">
      <c r="A1123" s="21" t="s">
        <v>3256</v>
      </c>
      <c r="B1123" s="21" t="s">
        <v>343</v>
      </c>
      <c r="C1123" s="21" t="s">
        <v>5231</v>
      </c>
      <c r="D1123" s="43">
        <v>44654.27847222222</v>
      </c>
      <c r="E1123" s="18">
        <v>44655.25555555556</v>
      </c>
      <c r="F1123" s="18">
        <v>44654.361805555556</v>
      </c>
      <c r="G1123" s="18">
        <v>44655.38402777778</v>
      </c>
      <c r="H1123" s="24">
        <f>Enduser_Deliverytime-HubVN_Pickup_Time</f>
        <v>0.20625</v>
      </c>
      <c r="I1123" s="24">
        <f>Enduser_Plan_Deliverytime-Plan_HubVN_Pickup_Time</f>
        <v>0.04166666666</v>
      </c>
      <c r="J1123" s="24">
        <f>HubVN_Pickup_Time-HubVN_Receiving_Time</f>
        <v>0.1284722222</v>
      </c>
      <c r="K1123" s="24">
        <f>Plan_HubVN_Pickup_Time-Plan_HubVN_Receiving_Time</f>
        <v>0.08333333334</v>
      </c>
      <c r="L1123" s="44">
        <f>IF(OnHold_Time="",0,Enduser_Deliverytime-OnHold_Time)</f>
        <v>0</v>
      </c>
    </row>
    <row r="1124" ht="15.75" hidden="1" customHeight="1">
      <c r="A1124" s="9" t="s">
        <v>3258</v>
      </c>
      <c r="B1124" s="9" t="s">
        <v>1882</v>
      </c>
      <c r="C1124" s="9" t="s">
        <v>5231</v>
      </c>
      <c r="D1124" s="43">
        <v>44653.2875</v>
      </c>
      <c r="E1124" s="7">
        <v>44653.54027777778</v>
      </c>
      <c r="F1124" s="7">
        <v>44653.370833333334</v>
      </c>
      <c r="G1124" s="7">
        <v>44653.626388888886</v>
      </c>
      <c r="H1124" s="12">
        <f>Enduser_Deliverytime-HubVN_Pickup_Time</f>
        <v>0.07708333334</v>
      </c>
      <c r="I1124" s="12">
        <f>Enduser_Plan_Deliverytime-Plan_HubVN_Pickup_Time</f>
        <v>0.04166666666</v>
      </c>
      <c r="J1124" s="12">
        <f>HubVN_Pickup_Time-HubVN_Receiving_Time</f>
        <v>0.08611111111</v>
      </c>
      <c r="K1124" s="12">
        <f>Plan_HubVN_Pickup_Time-Plan_HubVN_Receiving_Time</f>
        <v>0.08333333334</v>
      </c>
      <c r="L1124" s="44">
        <f>IF(OnHold_Time="",0,Enduser_Deliverytime-OnHold_Time)</f>
        <v>0</v>
      </c>
    </row>
    <row r="1125" ht="15.75" hidden="1" customHeight="1">
      <c r="A1125" s="21" t="s">
        <v>3260</v>
      </c>
      <c r="B1125" s="21" t="s">
        <v>3261</v>
      </c>
      <c r="C1125" s="21" t="s">
        <v>5231</v>
      </c>
      <c r="D1125" s="43">
        <v>44655.28055555555</v>
      </c>
      <c r="E1125" s="18">
        <v>44655.50763888889</v>
      </c>
      <c r="F1125" s="18">
        <v>44655.36388888889</v>
      </c>
      <c r="G1125" s="18">
        <v>44655.629166666666</v>
      </c>
      <c r="H1125" s="24">
        <f>Enduser_Deliverytime-HubVN_Pickup_Time</f>
        <v>0.08055555556</v>
      </c>
      <c r="I1125" s="24">
        <f>Enduser_Plan_Deliverytime-Plan_HubVN_Pickup_Time</f>
        <v>0.04166666666</v>
      </c>
      <c r="J1125" s="24">
        <f>HubVN_Pickup_Time-HubVN_Receiving_Time</f>
        <v>0.1215277778</v>
      </c>
      <c r="K1125" s="24">
        <f>Plan_HubVN_Pickup_Time-Plan_HubVN_Receiving_Time</f>
        <v>0.08333333334</v>
      </c>
      <c r="L1125" s="44">
        <f>IF(OnHold_Time="",0,Enduser_Deliverytime-OnHold_Time)</f>
        <v>0</v>
      </c>
    </row>
    <row r="1126" ht="15.75" customHeight="1">
      <c r="A1126" s="9" t="s">
        <v>3263</v>
      </c>
      <c r="B1126" s="9" t="s">
        <v>1773</v>
      </c>
      <c r="C1126" s="9" t="s">
        <v>5230</v>
      </c>
      <c r="D1126" s="43">
        <v>44652.29027777778</v>
      </c>
      <c r="E1126" s="7">
        <v>44653.25625</v>
      </c>
      <c r="F1126" s="7">
        <v>44652.373611111114</v>
      </c>
      <c r="G1126" s="7">
        <v>44653.339583333334</v>
      </c>
      <c r="H1126" s="12">
        <f>Enduser_Deliverytime-HubVN_Pickup_Time</f>
        <v>0.08125</v>
      </c>
      <c r="I1126" s="12">
        <f>Enduser_Plan_Deliverytime-Plan_HubVN_Pickup_Time</f>
        <v>0.1666666667</v>
      </c>
      <c r="J1126" s="12">
        <f>HubVN_Pickup_Time-HubVN_Receiving_Time</f>
        <v>0.08333333334</v>
      </c>
      <c r="K1126" s="12">
        <f>Plan_HubVN_Pickup_Time-Plan_HubVN_Receiving_Time</f>
        <v>0.08333333334</v>
      </c>
      <c r="L1126" s="44">
        <f>IF(OnHold_Time="",0,Enduser_Deliverytime-OnHold_Time)</f>
        <v>0</v>
      </c>
    </row>
    <row r="1127" ht="15.75" customHeight="1">
      <c r="A1127" s="21" t="s">
        <v>3265</v>
      </c>
      <c r="B1127" s="21" t="s">
        <v>1436</v>
      </c>
      <c r="C1127" s="21" t="s">
        <v>5230</v>
      </c>
      <c r="D1127" s="43">
        <v>44654.26458333333</v>
      </c>
      <c r="E1127" s="18">
        <v>44655.27638888889</v>
      </c>
      <c r="F1127" s="18">
        <v>44654.347916666666</v>
      </c>
      <c r="G1127" s="18">
        <v>44655.381944444445</v>
      </c>
      <c r="H1127" s="24">
        <f>Enduser_Deliverytime-HubVN_Pickup_Time</f>
        <v>0.03888888888</v>
      </c>
      <c r="I1127" s="24">
        <f>Enduser_Plan_Deliverytime-Plan_HubVN_Pickup_Time</f>
        <v>0.0625</v>
      </c>
      <c r="J1127" s="24">
        <f>HubVN_Pickup_Time-HubVN_Receiving_Time</f>
        <v>0.1055555556</v>
      </c>
      <c r="K1127" s="24">
        <f>Plan_HubVN_Pickup_Time-Plan_HubVN_Receiving_Time</f>
        <v>0.08333333334</v>
      </c>
      <c r="L1127" s="44">
        <f>IF(OnHold_Time="",0,Enduser_Deliverytime-OnHold_Time)</f>
        <v>0</v>
      </c>
    </row>
    <row r="1128" ht="15.75" customHeight="1">
      <c r="A1128" s="9" t="s">
        <v>3267</v>
      </c>
      <c r="B1128" s="9" t="s">
        <v>3268</v>
      </c>
      <c r="C1128" s="9" t="s">
        <v>5230</v>
      </c>
      <c r="D1128" s="43">
        <v>44652.28402777778</v>
      </c>
      <c r="E1128" s="7">
        <v>44653.27777777778</v>
      </c>
      <c r="F1128" s="7">
        <v>44652.36736111111</v>
      </c>
      <c r="G1128" s="7">
        <v>44653.35277777778</v>
      </c>
      <c r="H1128" s="12">
        <f>Enduser_Deliverytime-HubVN_Pickup_Time</f>
        <v>0.08263888889</v>
      </c>
      <c r="I1128" s="12">
        <f>Enduser_Plan_Deliverytime-Plan_HubVN_Pickup_Time</f>
        <v>0.125</v>
      </c>
      <c r="J1128" s="12">
        <f>HubVN_Pickup_Time-HubVN_Receiving_Time</f>
        <v>0.075</v>
      </c>
      <c r="K1128" s="12">
        <f>Plan_HubVN_Pickup_Time-Plan_HubVN_Receiving_Time</f>
        <v>0.08333333333</v>
      </c>
      <c r="L1128" s="44">
        <f>IF(OnHold_Time="",0,Enduser_Deliverytime-OnHold_Time)</f>
        <v>0</v>
      </c>
    </row>
    <row r="1129" ht="15.75" hidden="1" customHeight="1">
      <c r="A1129" s="21" t="s">
        <v>3270</v>
      </c>
      <c r="B1129" s="21" t="s">
        <v>3271</v>
      </c>
      <c r="C1129" s="21" t="s">
        <v>5231</v>
      </c>
      <c r="D1129" s="43">
        <v>44654.260416666664</v>
      </c>
      <c r="E1129" s="18">
        <v>44655.26597222222</v>
      </c>
      <c r="F1129" s="18">
        <v>44654.34375</v>
      </c>
      <c r="G1129" s="18">
        <v>44655.39236111111</v>
      </c>
      <c r="H1129" s="24">
        <f>Enduser_Deliverytime-HubVN_Pickup_Time</f>
        <v>0.2076388889</v>
      </c>
      <c r="I1129" s="24">
        <f>Enduser_Plan_Deliverytime-Plan_HubVN_Pickup_Time</f>
        <v>0.04166666666</v>
      </c>
      <c r="J1129" s="24">
        <f>HubVN_Pickup_Time-HubVN_Receiving_Time</f>
        <v>0.1263888889</v>
      </c>
      <c r="K1129" s="24">
        <f>Plan_HubVN_Pickup_Time-Plan_HubVN_Receiving_Time</f>
        <v>0.08333333334</v>
      </c>
      <c r="L1129" s="44">
        <f>IF(OnHold_Time="",0,Enduser_Deliverytime-OnHold_Time)</f>
        <v>0</v>
      </c>
    </row>
    <row r="1130" ht="15.75" customHeight="1">
      <c r="A1130" s="9" t="s">
        <v>3273</v>
      </c>
      <c r="B1130" s="9" t="s">
        <v>3274</v>
      </c>
      <c r="C1130" s="9" t="s">
        <v>5230</v>
      </c>
      <c r="D1130" s="43">
        <v>44651.51388888889</v>
      </c>
      <c r="E1130" s="7">
        <v>44652.525</v>
      </c>
      <c r="F1130" s="7">
        <v>44651.59722222222</v>
      </c>
      <c r="G1130" s="7">
        <v>44652.60833333333</v>
      </c>
      <c r="H1130" s="12">
        <f>Enduser_Deliverytime-HubVN_Pickup_Time</f>
        <v>0.2479166667</v>
      </c>
      <c r="I1130" s="12">
        <f>Enduser_Plan_Deliverytime-Plan_HubVN_Pickup_Time</f>
        <v>0.0625</v>
      </c>
      <c r="J1130" s="12">
        <f>HubVN_Pickup_Time-HubVN_Receiving_Time</f>
        <v>0.08333333333</v>
      </c>
      <c r="K1130" s="12">
        <f>Plan_HubVN_Pickup_Time-Plan_HubVN_Receiving_Time</f>
        <v>0.08333333333</v>
      </c>
      <c r="L1130" s="44">
        <f>IF(OnHold_Time="",0,Enduser_Deliverytime-OnHold_Time)</f>
        <v>0</v>
      </c>
    </row>
    <row r="1131" ht="15.75" hidden="1" customHeight="1">
      <c r="A1131" s="21" t="s">
        <v>3276</v>
      </c>
      <c r="B1131" s="21" t="s">
        <v>3277</v>
      </c>
      <c r="C1131" s="21" t="s">
        <v>5231</v>
      </c>
      <c r="D1131" s="43">
        <v>44655.28055555555</v>
      </c>
      <c r="E1131" s="18">
        <v>44655.53194444445</v>
      </c>
      <c r="F1131" s="18">
        <v>44655.36388888889</v>
      </c>
      <c r="G1131" s="18">
        <v>44655.629166666666</v>
      </c>
      <c r="H1131" s="24">
        <f>Enduser_Deliverytime-HubVN_Pickup_Time</f>
        <v>0.07847222222</v>
      </c>
      <c r="I1131" s="24">
        <f>Enduser_Plan_Deliverytime-Plan_HubVN_Pickup_Time</f>
        <v>0.08333333334</v>
      </c>
      <c r="J1131" s="24">
        <f>HubVN_Pickup_Time-HubVN_Receiving_Time</f>
        <v>0.09722222222</v>
      </c>
      <c r="K1131" s="24">
        <f>Plan_HubVN_Pickup_Time-Plan_HubVN_Receiving_Time</f>
        <v>0.08333333334</v>
      </c>
      <c r="L1131" s="44">
        <f>IF(OnHold_Time="",0,Enduser_Deliverytime-OnHold_Time)</f>
        <v>0</v>
      </c>
    </row>
    <row r="1132" ht="15.75" customHeight="1">
      <c r="A1132" s="9" t="s">
        <v>3279</v>
      </c>
      <c r="B1132" s="9" t="s">
        <v>3280</v>
      </c>
      <c r="C1132" s="9" t="s">
        <v>5230</v>
      </c>
      <c r="D1132" s="43">
        <v>44653.52569444444</v>
      </c>
      <c r="E1132" s="7">
        <v>44654.27638888889</v>
      </c>
      <c r="F1132" s="7">
        <v>44653.60902777778</v>
      </c>
      <c r="G1132" s="7">
        <v>44654.37847222222</v>
      </c>
      <c r="H1132" s="12">
        <f>Enduser_Deliverytime-HubVN_Pickup_Time</f>
        <v>0.1020833333</v>
      </c>
      <c r="I1132" s="12">
        <f>Enduser_Plan_Deliverytime-Plan_HubVN_Pickup_Time</f>
        <v>0.0625</v>
      </c>
      <c r="J1132" s="12">
        <f>HubVN_Pickup_Time-HubVN_Receiving_Time</f>
        <v>0.1020833333</v>
      </c>
      <c r="K1132" s="12">
        <f>Plan_HubVN_Pickup_Time-Plan_HubVN_Receiving_Time</f>
        <v>0.08333333334</v>
      </c>
      <c r="L1132" s="44">
        <f>IF(OnHold_Time="",0,Enduser_Deliverytime-OnHold_Time)</f>
        <v>0</v>
      </c>
    </row>
    <row r="1133" ht="15.75" hidden="1" customHeight="1">
      <c r="A1133" s="21" t="s">
        <v>3282</v>
      </c>
      <c r="B1133" s="21" t="s">
        <v>3283</v>
      </c>
      <c r="C1133" s="21" t="s">
        <v>5231</v>
      </c>
      <c r="D1133" s="43">
        <v>44653.53055555555</v>
      </c>
      <c r="E1133" s="18">
        <v>44654.28402777778</v>
      </c>
      <c r="F1133" s="18">
        <v>44653.61388888889</v>
      </c>
      <c r="G1133" s="18">
        <v>44654.38958333333</v>
      </c>
      <c r="H1133" s="24">
        <f>Enduser_Deliverytime-HubVN_Pickup_Time</f>
        <v>0.09930555556</v>
      </c>
      <c r="I1133" s="24">
        <f>Enduser_Plan_Deliverytime-Plan_HubVN_Pickup_Time</f>
        <v>0.04166666666</v>
      </c>
      <c r="J1133" s="24">
        <f>HubVN_Pickup_Time-HubVN_Receiving_Time</f>
        <v>0.1055555556</v>
      </c>
      <c r="K1133" s="24">
        <f>Plan_HubVN_Pickup_Time-Plan_HubVN_Receiving_Time</f>
        <v>0.08333333334</v>
      </c>
      <c r="L1133" s="44">
        <f>IF(OnHold_Time="",0,Enduser_Deliverytime-OnHold_Time)</f>
        <v>0</v>
      </c>
    </row>
    <row r="1134" ht="15.75" hidden="1" customHeight="1">
      <c r="A1134" s="9" t="s">
        <v>3285</v>
      </c>
      <c r="B1134" s="9" t="s">
        <v>2737</v>
      </c>
      <c r="C1134" s="9" t="s">
        <v>5231</v>
      </c>
      <c r="D1134" s="43">
        <v>44653.52361111111</v>
      </c>
      <c r="E1134" s="7">
        <v>44653.51944444444</v>
      </c>
      <c r="F1134" s="7">
        <v>44653.606944444444</v>
      </c>
      <c r="G1134" s="7">
        <v>44653.60486111111</v>
      </c>
      <c r="H1134" s="12">
        <f>Enduser_Deliverytime-HubVN_Pickup_Time</f>
        <v>0.1243055556</v>
      </c>
      <c r="I1134" s="12">
        <f>Enduser_Plan_Deliverytime-Plan_HubVN_Pickup_Time</f>
        <v>0.04166666666</v>
      </c>
      <c r="J1134" s="12">
        <f>HubVN_Pickup_Time-HubVN_Receiving_Time</f>
        <v>0.08541666667</v>
      </c>
      <c r="K1134" s="12">
        <f>Plan_HubVN_Pickup_Time-Plan_HubVN_Receiving_Time</f>
        <v>0.08333333334</v>
      </c>
      <c r="L1134" s="44">
        <f>IF(OnHold_Time="",0,Enduser_Deliverytime-OnHold_Time)</f>
        <v>0</v>
      </c>
    </row>
    <row r="1135" ht="15.75" hidden="1" customHeight="1">
      <c r="A1135" s="21" t="s">
        <v>3287</v>
      </c>
      <c r="B1135" s="21" t="s">
        <v>3288</v>
      </c>
      <c r="C1135" s="21" t="s">
        <v>5232</v>
      </c>
      <c r="D1135" s="43">
        <v>44653.52638888889</v>
      </c>
      <c r="E1135" s="18">
        <v>44654.50069444445</v>
      </c>
      <c r="F1135" s="18">
        <v>44653.60972222222</v>
      </c>
      <c r="G1135" s="18">
        <v>44654.60902777778</v>
      </c>
      <c r="H1135" s="24">
        <f>Enduser_Deliverytime-HubVN_Pickup_Time</f>
        <v>0.1472222222</v>
      </c>
      <c r="I1135" s="24">
        <f>Enduser_Plan_Deliverytime-Plan_HubVN_Pickup_Time</f>
        <v>0.08333333334</v>
      </c>
      <c r="J1135" s="24">
        <f>HubVN_Pickup_Time-HubVN_Receiving_Time</f>
        <v>0.1083333333</v>
      </c>
      <c r="K1135" s="24">
        <f>Plan_HubVN_Pickup_Time-Plan_HubVN_Receiving_Time</f>
        <v>0.08333333334</v>
      </c>
      <c r="L1135" s="44">
        <f>IF(OnHold_Time="",0,Enduser_Deliverytime-OnHold_Time)</f>
        <v>0</v>
      </c>
    </row>
    <row r="1136" ht="15.75" hidden="1" customHeight="1">
      <c r="A1136" s="9" t="s">
        <v>3290</v>
      </c>
      <c r="B1136" s="9" t="s">
        <v>3291</v>
      </c>
      <c r="C1136" s="9" t="s">
        <v>5231</v>
      </c>
      <c r="D1136" s="43">
        <v>44652.506944444445</v>
      </c>
      <c r="E1136" s="7">
        <v>44653.50763888889</v>
      </c>
      <c r="F1136" s="7">
        <v>44652.59027777778</v>
      </c>
      <c r="G1136" s="7">
        <v>44653.60902777778</v>
      </c>
      <c r="H1136" s="12">
        <f>Enduser_Deliverytime-HubVN_Pickup_Time</f>
        <v>0.2479166667</v>
      </c>
      <c r="I1136" s="12">
        <f>Enduser_Plan_Deliverytime-Plan_HubVN_Pickup_Time</f>
        <v>0.04166666666</v>
      </c>
      <c r="J1136" s="12">
        <f>HubVN_Pickup_Time-HubVN_Receiving_Time</f>
        <v>0.1013888889</v>
      </c>
      <c r="K1136" s="12">
        <f>Plan_HubVN_Pickup_Time-Plan_HubVN_Receiving_Time</f>
        <v>0.08333333334</v>
      </c>
      <c r="L1136" s="44">
        <f>IF(OnHold_Time="",0,Enduser_Deliverytime-OnHold_Time)</f>
        <v>0</v>
      </c>
    </row>
    <row r="1137" ht="15.75" customHeight="1">
      <c r="A1137" s="21" t="s">
        <v>3293</v>
      </c>
      <c r="B1137" s="21" t="s">
        <v>3294</v>
      </c>
      <c r="C1137" s="21" t="s">
        <v>5230</v>
      </c>
      <c r="D1137" s="43">
        <v>44652.25208333333</v>
      </c>
      <c r="E1137" s="18">
        <v>44653.285416666666</v>
      </c>
      <c r="F1137" s="18">
        <v>44652.33541666667</v>
      </c>
      <c r="G1137" s="18">
        <v>44653.37013888889</v>
      </c>
      <c r="H1137" s="24">
        <f>Enduser_Deliverytime-HubVN_Pickup_Time</f>
        <v>0.1243055556</v>
      </c>
      <c r="I1137" s="24">
        <f>Enduser_Plan_Deliverytime-Plan_HubVN_Pickup_Time</f>
        <v>0.0625</v>
      </c>
      <c r="J1137" s="24">
        <f>HubVN_Pickup_Time-HubVN_Receiving_Time</f>
        <v>0.08472222222</v>
      </c>
      <c r="K1137" s="24">
        <f>Plan_HubVN_Pickup_Time-Plan_HubVN_Receiving_Time</f>
        <v>0.08333333334</v>
      </c>
      <c r="L1137" s="44">
        <f>IF(OnHold_Time="",0,Enduser_Deliverytime-OnHold_Time)</f>
        <v>0</v>
      </c>
    </row>
    <row r="1138" ht="15.75" hidden="1" customHeight="1">
      <c r="A1138" s="9" t="s">
        <v>3296</v>
      </c>
      <c r="B1138" s="9" t="s">
        <v>3297</v>
      </c>
      <c r="C1138" s="9" t="s">
        <v>5232</v>
      </c>
      <c r="D1138" s="43">
        <v>44655.26388888889</v>
      </c>
      <c r="E1138" s="7">
        <v>44655.535416666666</v>
      </c>
      <c r="F1138" s="7">
        <v>44655.34722222222</v>
      </c>
      <c r="G1138" s="7">
        <v>44655.63055555556</v>
      </c>
      <c r="H1138" s="12">
        <f>Enduser_Deliverytime-HubVN_Pickup_Time</f>
        <v>0.07777777778</v>
      </c>
      <c r="I1138" s="12">
        <f>Enduser_Plan_Deliverytime-Plan_HubVN_Pickup_Time</f>
        <v>0.08333333334</v>
      </c>
      <c r="J1138" s="12">
        <f>HubVN_Pickup_Time-HubVN_Receiving_Time</f>
        <v>0.09513888889</v>
      </c>
      <c r="K1138" s="12">
        <f>Plan_HubVN_Pickup_Time-Plan_HubVN_Receiving_Time</f>
        <v>0.08333333333</v>
      </c>
      <c r="L1138" s="44">
        <f>IF(OnHold_Time="",0,Enduser_Deliverytime-OnHold_Time)</f>
        <v>0</v>
      </c>
    </row>
    <row r="1139" ht="15.75" customHeight="1">
      <c r="A1139" s="21" t="s">
        <v>3299</v>
      </c>
      <c r="B1139" s="21" t="s">
        <v>3144</v>
      </c>
      <c r="C1139" s="21" t="s">
        <v>5230</v>
      </c>
      <c r="D1139" s="43">
        <v>44652.53333333333</v>
      </c>
      <c r="E1139" s="18">
        <v>44653.2625</v>
      </c>
      <c r="F1139" s="18">
        <v>44652.61666666667</v>
      </c>
      <c r="G1139" s="18">
        <v>44653.34583333333</v>
      </c>
      <c r="H1139" s="24">
        <f>Enduser_Deliverytime-HubVN_Pickup_Time</f>
        <v>0.1645833333</v>
      </c>
      <c r="I1139" s="24">
        <f>Enduser_Plan_Deliverytime-Plan_HubVN_Pickup_Time</f>
        <v>0.0625</v>
      </c>
      <c r="J1139" s="24">
        <f>HubVN_Pickup_Time-HubVN_Receiving_Time</f>
        <v>0.08333333334</v>
      </c>
      <c r="K1139" s="24">
        <f>Plan_HubVN_Pickup_Time-Plan_HubVN_Receiving_Time</f>
        <v>0.08333333334</v>
      </c>
      <c r="L1139" s="44">
        <f>IF(OnHold_Time="",0,Enduser_Deliverytime-OnHold_Time)</f>
        <v>0</v>
      </c>
    </row>
    <row r="1140" ht="15.75" customHeight="1">
      <c r="A1140" s="9" t="s">
        <v>3301</v>
      </c>
      <c r="B1140" s="9" t="s">
        <v>3302</v>
      </c>
      <c r="C1140" s="9" t="s">
        <v>5230</v>
      </c>
      <c r="D1140" s="43">
        <v>44652.51111111111</v>
      </c>
      <c r="E1140" s="7">
        <v>44656.27291666667</v>
      </c>
      <c r="F1140" s="7">
        <v>44652.59444444445</v>
      </c>
      <c r="G1140" s="7">
        <v>44656.3625</v>
      </c>
      <c r="H1140" s="12">
        <f>Enduser_Deliverytime-HubVN_Pickup_Time</f>
        <v>0.11875</v>
      </c>
      <c r="I1140" s="12">
        <f>Enduser_Plan_Deliverytime-Plan_HubVN_Pickup_Time</f>
        <v>0.125</v>
      </c>
      <c r="J1140" s="12">
        <f>HubVN_Pickup_Time-HubVN_Receiving_Time</f>
        <v>0.08958333333</v>
      </c>
      <c r="K1140" s="12">
        <f>Plan_HubVN_Pickup_Time-Plan_HubVN_Receiving_Time</f>
        <v>0.08333333334</v>
      </c>
      <c r="L1140" s="44">
        <f>IF(OnHold_Time="",0,Enduser_Deliverytime-OnHold_Time)</f>
        <v>0</v>
      </c>
    </row>
    <row r="1141" ht="15.75" customHeight="1">
      <c r="A1141" s="21" t="s">
        <v>3304</v>
      </c>
      <c r="B1141" s="21" t="s">
        <v>3305</v>
      </c>
      <c r="C1141" s="21" t="s">
        <v>5230</v>
      </c>
      <c r="D1141" s="43">
        <v>44653.540972222225</v>
      </c>
      <c r="E1141" s="18">
        <v>44654.25347222222</v>
      </c>
      <c r="F1141" s="18">
        <v>44653.62430555555</v>
      </c>
      <c r="G1141" s="18">
        <v>44654.34652777778</v>
      </c>
      <c r="H1141" s="24">
        <f>Enduser_Deliverytime-HubVN_Pickup_Time</f>
        <v>0.1208333333</v>
      </c>
      <c r="I1141" s="24">
        <f>Enduser_Plan_Deliverytime-Plan_HubVN_Pickup_Time</f>
        <v>0.0625</v>
      </c>
      <c r="J1141" s="24">
        <f>HubVN_Pickup_Time-HubVN_Receiving_Time</f>
        <v>0.09305555556</v>
      </c>
      <c r="K1141" s="24">
        <f>Plan_HubVN_Pickup_Time-Plan_HubVN_Receiving_Time</f>
        <v>0.08333333333</v>
      </c>
      <c r="L1141" s="44">
        <f>IF(OnHold_Time="",0,Enduser_Deliverytime-OnHold_Time)</f>
        <v>0</v>
      </c>
    </row>
    <row r="1142" ht="15.75" customHeight="1">
      <c r="A1142" s="9" t="s">
        <v>3307</v>
      </c>
      <c r="B1142" s="9" t="s">
        <v>3308</v>
      </c>
      <c r="C1142" s="9" t="s">
        <v>5230</v>
      </c>
      <c r="D1142" s="43">
        <v>44654.52777777778</v>
      </c>
      <c r="E1142" s="7">
        <v>44655.256944444445</v>
      </c>
      <c r="F1142" s="7">
        <v>44654.61111111111</v>
      </c>
      <c r="G1142" s="7">
        <v>44655.35555555556</v>
      </c>
      <c r="H1142" s="12">
        <f>Enduser_Deliverytime-HubVN_Pickup_Time</f>
        <v>0.1208333333</v>
      </c>
      <c r="I1142" s="12">
        <f>Enduser_Plan_Deliverytime-Plan_HubVN_Pickup_Time</f>
        <v>0.0625</v>
      </c>
      <c r="J1142" s="12">
        <f>HubVN_Pickup_Time-HubVN_Receiving_Time</f>
        <v>0.09861111111</v>
      </c>
      <c r="K1142" s="12">
        <f>Plan_HubVN_Pickup_Time-Plan_HubVN_Receiving_Time</f>
        <v>0.08333333333</v>
      </c>
      <c r="L1142" s="44">
        <f>IF(OnHold_Time="",0,Enduser_Deliverytime-OnHold_Time)</f>
        <v>0</v>
      </c>
    </row>
    <row r="1143" ht="15.75" customHeight="1">
      <c r="A1143" s="21" t="s">
        <v>3310</v>
      </c>
      <c r="B1143" s="21" t="s">
        <v>234</v>
      </c>
      <c r="C1143" s="21" t="s">
        <v>5230</v>
      </c>
      <c r="D1143" s="43">
        <v>44652.529861111114</v>
      </c>
      <c r="E1143" s="18">
        <v>44653.2625</v>
      </c>
      <c r="F1143" s="18">
        <v>44652.61319444444</v>
      </c>
      <c r="G1143" s="18">
        <v>44653.34583333333</v>
      </c>
      <c r="H1143" s="24">
        <f>Enduser_Deliverytime-HubVN_Pickup_Time</f>
        <v>0.1229166667</v>
      </c>
      <c r="I1143" s="24">
        <f>Enduser_Plan_Deliverytime-Plan_HubVN_Pickup_Time</f>
        <v>0.1666666667</v>
      </c>
      <c r="J1143" s="24">
        <f>HubVN_Pickup_Time-HubVN_Receiving_Time</f>
        <v>0.08333333334</v>
      </c>
      <c r="K1143" s="24">
        <f>Plan_HubVN_Pickup_Time-Plan_HubVN_Receiving_Time</f>
        <v>0.08333333333</v>
      </c>
      <c r="L1143" s="44">
        <f>IF(OnHold_Time="",0,Enduser_Deliverytime-OnHold_Time)</f>
        <v>0</v>
      </c>
    </row>
    <row r="1144" ht="15.75" hidden="1" customHeight="1">
      <c r="A1144" s="9" t="s">
        <v>3312</v>
      </c>
      <c r="B1144" s="9" t="s">
        <v>66</v>
      </c>
      <c r="C1144" s="9" t="s">
        <v>5232</v>
      </c>
      <c r="D1144" s="43">
        <v>44653.5</v>
      </c>
      <c r="E1144" s="7">
        <v>44654.50208333333</v>
      </c>
      <c r="F1144" s="7">
        <v>44653.583333333336</v>
      </c>
      <c r="G1144" s="7">
        <v>44654.60972222222</v>
      </c>
      <c r="H1144" s="12">
        <f>Enduser_Deliverytime-HubVN_Pickup_Time</f>
        <v>0.1208333333</v>
      </c>
      <c r="I1144" s="12">
        <f>Enduser_Plan_Deliverytime-Plan_HubVN_Pickup_Time</f>
        <v>0.08333333333</v>
      </c>
      <c r="J1144" s="12">
        <f>HubVN_Pickup_Time-HubVN_Receiving_Time</f>
        <v>0.1076388889</v>
      </c>
      <c r="K1144" s="12">
        <f>Plan_HubVN_Pickup_Time-Plan_HubVN_Receiving_Time</f>
        <v>0.08333333334</v>
      </c>
      <c r="L1144" s="44">
        <f>IF(OnHold_Time="",0,Enduser_Deliverytime-OnHold_Time)</f>
        <v>0</v>
      </c>
    </row>
    <row r="1145" ht="15.75" customHeight="1">
      <c r="A1145" s="21" t="s">
        <v>3314</v>
      </c>
      <c r="B1145" s="21" t="s">
        <v>3315</v>
      </c>
      <c r="C1145" s="21" t="s">
        <v>5230</v>
      </c>
      <c r="D1145" s="43">
        <v>44653.504166666666</v>
      </c>
      <c r="E1145" s="18">
        <v>44654.254166666666</v>
      </c>
      <c r="F1145" s="18">
        <v>44653.5875</v>
      </c>
      <c r="G1145" s="18">
        <v>44654.34861111111</v>
      </c>
      <c r="H1145" s="24">
        <f>Enduser_Deliverytime-HubVN_Pickup_Time</f>
        <v>0.1222222222</v>
      </c>
      <c r="I1145" s="24">
        <f>Enduser_Plan_Deliverytime-Plan_HubVN_Pickup_Time</f>
        <v>0.0625</v>
      </c>
      <c r="J1145" s="24">
        <f>HubVN_Pickup_Time-HubVN_Receiving_Time</f>
        <v>0.09444444445</v>
      </c>
      <c r="K1145" s="24">
        <f>Plan_HubVN_Pickup_Time-Plan_HubVN_Receiving_Time</f>
        <v>0.08333333334</v>
      </c>
      <c r="L1145" s="44">
        <f>IF(OnHold_Time="",0,Enduser_Deliverytime-OnHold_Time)</f>
        <v>0</v>
      </c>
    </row>
    <row r="1146" ht="15.75" customHeight="1">
      <c r="A1146" s="9" t="s">
        <v>3317</v>
      </c>
      <c r="B1146" s="9" t="s">
        <v>3318</v>
      </c>
      <c r="C1146" s="9" t="s">
        <v>5230</v>
      </c>
      <c r="D1146" s="43">
        <v>44651.52291666667</v>
      </c>
      <c r="E1146" s="7">
        <v>44652.53888888889</v>
      </c>
      <c r="F1146" s="7">
        <v>44651.60625</v>
      </c>
      <c r="G1146" s="7">
        <v>44652.57847222222</v>
      </c>
      <c r="H1146" s="12">
        <f>Enduser_Deliverytime-HubVN_Pickup_Time</f>
        <v>0.0875</v>
      </c>
      <c r="I1146" s="12">
        <f>Enduser_Plan_Deliverytime-Plan_HubVN_Pickup_Time</f>
        <v>0.125</v>
      </c>
      <c r="J1146" s="12">
        <f>HubVN_Pickup_Time-HubVN_Receiving_Time</f>
        <v>0.03958333333</v>
      </c>
      <c r="K1146" s="12">
        <f>Plan_HubVN_Pickup_Time-Plan_HubVN_Receiving_Time</f>
        <v>0.08333333333</v>
      </c>
      <c r="L1146" s="44">
        <f>IF(OnHold_Time="",0,Enduser_Deliverytime-OnHold_Time)</f>
        <v>0</v>
      </c>
    </row>
    <row r="1147" ht="15.75" customHeight="1">
      <c r="A1147" s="21" t="s">
        <v>3320</v>
      </c>
      <c r="B1147" s="21" t="s">
        <v>2222</v>
      </c>
      <c r="C1147" s="21" t="s">
        <v>5230</v>
      </c>
      <c r="D1147" s="43">
        <v>44652.5125</v>
      </c>
      <c r="E1147" s="18">
        <v>44653.28888888889</v>
      </c>
      <c r="F1147" s="18">
        <v>44652.59583333333</v>
      </c>
      <c r="G1147" s="18">
        <v>44653.36111111111</v>
      </c>
      <c r="H1147" s="24">
        <f>Enduser_Deliverytime-HubVN_Pickup_Time</f>
        <v>0.07708333334</v>
      </c>
      <c r="I1147" s="24">
        <f>Enduser_Plan_Deliverytime-Plan_HubVN_Pickup_Time</f>
        <v>0.0625</v>
      </c>
      <c r="J1147" s="24">
        <f>HubVN_Pickup_Time-HubVN_Receiving_Time</f>
        <v>0.07222222222</v>
      </c>
      <c r="K1147" s="24">
        <f>Plan_HubVN_Pickup_Time-Plan_HubVN_Receiving_Time</f>
        <v>0.08333333334</v>
      </c>
      <c r="L1147" s="44">
        <f>IF(OnHold_Time="",0,Enduser_Deliverytime-OnHold_Time)</f>
        <v>0</v>
      </c>
    </row>
    <row r="1148" ht="15.75" customHeight="1">
      <c r="A1148" s="9" t="s">
        <v>3322</v>
      </c>
      <c r="B1148" s="9" t="s">
        <v>3323</v>
      </c>
      <c r="C1148" s="9" t="s">
        <v>5230</v>
      </c>
      <c r="D1148" s="43">
        <v>44655.27777777778</v>
      </c>
      <c r="E1148" s="7">
        <v>44655.50555555556</v>
      </c>
      <c r="F1148" s="7">
        <v>44655.36111111111</v>
      </c>
      <c r="G1148" s="7">
        <v>44655.614583333336</v>
      </c>
      <c r="H1148" s="12">
        <f>Enduser_Deliverytime-HubVN_Pickup_Time</f>
        <v>0.1465277778</v>
      </c>
      <c r="I1148" s="12">
        <f>Enduser_Plan_Deliverytime-Plan_HubVN_Pickup_Time</f>
        <v>0.1666666667</v>
      </c>
      <c r="J1148" s="12">
        <f>HubVN_Pickup_Time-HubVN_Receiving_Time</f>
        <v>0.1090277778</v>
      </c>
      <c r="K1148" s="12">
        <f>Plan_HubVN_Pickup_Time-Plan_HubVN_Receiving_Time</f>
        <v>0.08333333333</v>
      </c>
      <c r="L1148" s="44">
        <f>IF(OnHold_Time="",0,Enduser_Deliverytime-OnHold_Time)</f>
        <v>0</v>
      </c>
    </row>
    <row r="1149" ht="15.75" hidden="1" customHeight="1">
      <c r="A1149" s="21" t="s">
        <v>3325</v>
      </c>
      <c r="B1149" s="21" t="s">
        <v>898</v>
      </c>
      <c r="C1149" s="21" t="s">
        <v>5231</v>
      </c>
      <c r="D1149" s="43">
        <v>44653.288194444445</v>
      </c>
      <c r="E1149" s="18">
        <v>44654.28958333333</v>
      </c>
      <c r="F1149" s="18">
        <v>44653.37152777778</v>
      </c>
      <c r="G1149" s="18">
        <v>44654.41527777778</v>
      </c>
      <c r="H1149" s="24">
        <f>Enduser_Deliverytime-HubVN_Pickup_Time</f>
        <v>0.2027777778</v>
      </c>
      <c r="I1149" s="24">
        <f>Enduser_Plan_Deliverytime-Plan_HubVN_Pickup_Time</f>
        <v>0.08333333333</v>
      </c>
      <c r="J1149" s="24">
        <f>HubVN_Pickup_Time-HubVN_Receiving_Time</f>
        <v>0.1256944444</v>
      </c>
      <c r="K1149" s="24">
        <f>Plan_HubVN_Pickup_Time-Plan_HubVN_Receiving_Time</f>
        <v>0.08333333334</v>
      </c>
      <c r="L1149" s="44">
        <f>IF(OnHold_Time="",0,Enduser_Deliverytime-OnHold_Time)</f>
        <v>0</v>
      </c>
    </row>
    <row r="1150" ht="15.75" hidden="1" customHeight="1">
      <c r="A1150" s="9" t="s">
        <v>3327</v>
      </c>
      <c r="B1150" s="9" t="s">
        <v>3328</v>
      </c>
      <c r="C1150" s="9" t="s">
        <v>5231</v>
      </c>
      <c r="D1150" s="43">
        <v>44654.27569444444</v>
      </c>
      <c r="E1150" s="7">
        <v>44655.27291666667</v>
      </c>
      <c r="F1150" s="7">
        <v>44654.35902777778</v>
      </c>
      <c r="G1150" s="7">
        <v>44655.37430555555</v>
      </c>
      <c r="H1150" s="12">
        <f>Enduser_Deliverytime-HubVN_Pickup_Time</f>
        <v>0.07777777778</v>
      </c>
      <c r="I1150" s="12">
        <f>Enduser_Plan_Deliverytime-Plan_HubVN_Pickup_Time</f>
        <v>0.04166666666</v>
      </c>
      <c r="J1150" s="12">
        <f>HubVN_Pickup_Time-HubVN_Receiving_Time</f>
        <v>0.1013888889</v>
      </c>
      <c r="K1150" s="12">
        <f>Plan_HubVN_Pickup_Time-Plan_HubVN_Receiving_Time</f>
        <v>0.08333333334</v>
      </c>
      <c r="L1150" s="44">
        <f>IF(OnHold_Time="",0,Enduser_Deliverytime-OnHold_Time)</f>
        <v>0</v>
      </c>
    </row>
    <row r="1151" ht="15.75" hidden="1" customHeight="1">
      <c r="A1151" s="21" t="s">
        <v>3330</v>
      </c>
      <c r="B1151" s="21" t="s">
        <v>3331</v>
      </c>
      <c r="C1151" s="21" t="s">
        <v>5231</v>
      </c>
      <c r="D1151" s="43">
        <v>44651.527083333334</v>
      </c>
      <c r="E1151" s="18">
        <v>44652.25069444445</v>
      </c>
      <c r="F1151" s="18">
        <v>44651.61041666667</v>
      </c>
      <c r="G1151" s="18">
        <v>44652.37430555555</v>
      </c>
      <c r="H1151" s="24">
        <f>Enduser_Deliverytime-HubVN_Pickup_Time</f>
        <v>0.1625</v>
      </c>
      <c r="I1151" s="24">
        <f>Enduser_Plan_Deliverytime-Plan_HubVN_Pickup_Time</f>
        <v>0.04166666666</v>
      </c>
      <c r="J1151" s="24">
        <f>HubVN_Pickup_Time-HubVN_Receiving_Time</f>
        <v>0.1236111111</v>
      </c>
      <c r="K1151" s="24">
        <f>Plan_HubVN_Pickup_Time-Plan_HubVN_Receiving_Time</f>
        <v>0.08333333334</v>
      </c>
      <c r="L1151" s="44">
        <f>IF(OnHold_Time="",0,Enduser_Deliverytime-OnHold_Time)</f>
        <v>0</v>
      </c>
    </row>
    <row r="1152" ht="15.75" customHeight="1">
      <c r="A1152" s="9" t="s">
        <v>3333</v>
      </c>
      <c r="B1152" s="9" t="s">
        <v>3334</v>
      </c>
      <c r="C1152" s="9" t="s">
        <v>5230</v>
      </c>
      <c r="D1152" s="43">
        <v>44651.5375</v>
      </c>
      <c r="E1152" s="7">
        <v>44652.26388888889</v>
      </c>
      <c r="F1152" s="7">
        <v>44651.620833333334</v>
      </c>
      <c r="G1152" s="7">
        <v>44652.38611111111</v>
      </c>
      <c r="H1152" s="12">
        <f>Enduser_Deliverytime-HubVN_Pickup_Time</f>
        <v>0.2027777778</v>
      </c>
      <c r="I1152" s="12">
        <f>Enduser_Plan_Deliverytime-Plan_HubVN_Pickup_Time</f>
        <v>0.1666666667</v>
      </c>
      <c r="J1152" s="12">
        <f>HubVN_Pickup_Time-HubVN_Receiving_Time</f>
        <v>0.1222222222</v>
      </c>
      <c r="K1152" s="12">
        <f>Plan_HubVN_Pickup_Time-Plan_HubVN_Receiving_Time</f>
        <v>0.08333333334</v>
      </c>
      <c r="L1152" s="44">
        <f>IF(OnHold_Time="",0,Enduser_Deliverytime-OnHold_Time)</f>
        <v>0</v>
      </c>
    </row>
    <row r="1153" ht="15.75" hidden="1" customHeight="1">
      <c r="A1153" s="21" t="s">
        <v>3336</v>
      </c>
      <c r="B1153" s="21" t="s">
        <v>3337</v>
      </c>
      <c r="C1153" s="21" t="s">
        <v>5231</v>
      </c>
      <c r="D1153" s="43">
        <v>44653.527083333334</v>
      </c>
      <c r="E1153" s="18">
        <v>44654.27222222222</v>
      </c>
      <c r="F1153" s="18">
        <v>44653.61041666667</v>
      </c>
      <c r="G1153" s="18">
        <v>44654.38611111111</v>
      </c>
      <c r="H1153" s="24">
        <f>Enduser_Deliverytime-HubVN_Pickup_Time</f>
        <v>0.2034722222</v>
      </c>
      <c r="I1153" s="24">
        <f>Enduser_Plan_Deliverytime-Plan_HubVN_Pickup_Time</f>
        <v>0.04166666666</v>
      </c>
      <c r="J1153" s="24">
        <f>HubVN_Pickup_Time-HubVN_Receiving_Time</f>
        <v>0.1138888889</v>
      </c>
      <c r="K1153" s="24">
        <f>Plan_HubVN_Pickup_Time-Plan_HubVN_Receiving_Time</f>
        <v>0.08333333334</v>
      </c>
      <c r="L1153" s="44">
        <f>IF(OnHold_Time="",0,Enduser_Deliverytime-OnHold_Time)</f>
        <v>0</v>
      </c>
    </row>
    <row r="1154" ht="15.75" hidden="1" customHeight="1">
      <c r="A1154" s="9" t="s">
        <v>3339</v>
      </c>
      <c r="B1154" s="9" t="s">
        <v>3340</v>
      </c>
      <c r="C1154" s="9" t="s">
        <v>5232</v>
      </c>
      <c r="D1154" s="43">
        <v>44654.53055555555</v>
      </c>
      <c r="E1154" s="7">
        <v>44655.52916666667</v>
      </c>
      <c r="F1154" s="7">
        <v>44654.61388888889</v>
      </c>
      <c r="G1154" s="7">
        <v>44655.63680555556</v>
      </c>
      <c r="H1154" s="12">
        <f>Enduser_Deliverytime-HubVN_Pickup_Time</f>
        <v>0.1673611111</v>
      </c>
      <c r="I1154" s="12">
        <f>Enduser_Plan_Deliverytime-Plan_HubVN_Pickup_Time</f>
        <v>0.08333333334</v>
      </c>
      <c r="J1154" s="12">
        <f>HubVN_Pickup_Time-HubVN_Receiving_Time</f>
        <v>0.1076388889</v>
      </c>
      <c r="K1154" s="12">
        <f>Plan_HubVN_Pickup_Time-Plan_HubVN_Receiving_Time</f>
        <v>0.08333333334</v>
      </c>
      <c r="L1154" s="44">
        <f>IF(OnHold_Time="",0,Enduser_Deliverytime-OnHold_Time)</f>
        <v>0</v>
      </c>
    </row>
    <row r="1155" ht="15.75" customHeight="1">
      <c r="A1155" s="21" t="s">
        <v>3342</v>
      </c>
      <c r="B1155" s="21" t="s">
        <v>3343</v>
      </c>
      <c r="C1155" s="21" t="s">
        <v>5230</v>
      </c>
      <c r="D1155" s="43">
        <v>44653.288194444445</v>
      </c>
      <c r="E1155" s="18">
        <v>44653.52013888889</v>
      </c>
      <c r="F1155" s="18">
        <v>44653.37152777778</v>
      </c>
      <c r="G1155" s="18">
        <v>44653.62986111111</v>
      </c>
      <c r="H1155" s="24">
        <f>Enduser_Deliverytime-HubVN_Pickup_Time</f>
        <v>0.08194444444</v>
      </c>
      <c r="I1155" s="24">
        <f>Enduser_Plan_Deliverytime-Plan_HubVN_Pickup_Time</f>
        <v>0.125</v>
      </c>
      <c r="J1155" s="24">
        <f>HubVN_Pickup_Time-HubVN_Receiving_Time</f>
        <v>0.1097222222</v>
      </c>
      <c r="K1155" s="24">
        <f>Plan_HubVN_Pickup_Time-Plan_HubVN_Receiving_Time</f>
        <v>0.08333333334</v>
      </c>
      <c r="L1155" s="44">
        <f>IF(OnHold_Time="",0,Enduser_Deliverytime-OnHold_Time)</f>
        <v>0</v>
      </c>
    </row>
    <row r="1156" ht="15.75" hidden="1" customHeight="1">
      <c r="A1156" s="9" t="s">
        <v>3345</v>
      </c>
      <c r="B1156" s="9" t="s">
        <v>59</v>
      </c>
      <c r="C1156" s="9" t="s">
        <v>5232</v>
      </c>
      <c r="D1156" s="43">
        <v>44653.50902777778</v>
      </c>
      <c r="E1156" s="7">
        <v>44654.28194444445</v>
      </c>
      <c r="F1156" s="7">
        <v>44653.592361111114</v>
      </c>
      <c r="G1156" s="7">
        <v>44654.38263888889</v>
      </c>
      <c r="H1156" s="12">
        <f>Enduser_Deliverytime-HubVN_Pickup_Time</f>
        <v>0.03958333333</v>
      </c>
      <c r="I1156" s="12">
        <f>Enduser_Plan_Deliverytime-Plan_HubVN_Pickup_Time</f>
        <v>0.08333333333</v>
      </c>
      <c r="J1156" s="12">
        <f>HubVN_Pickup_Time-HubVN_Receiving_Time</f>
        <v>0.1006944444</v>
      </c>
      <c r="K1156" s="12">
        <f>Plan_HubVN_Pickup_Time-Plan_HubVN_Receiving_Time</f>
        <v>0.08333333334</v>
      </c>
      <c r="L1156" s="44">
        <f>IF(OnHold_Time="",0,Enduser_Deliverytime-OnHold_Time)</f>
        <v>0</v>
      </c>
    </row>
    <row r="1157" ht="15.75" hidden="1" customHeight="1">
      <c r="A1157" s="21" t="s">
        <v>3347</v>
      </c>
      <c r="B1157" s="21" t="s">
        <v>2230</v>
      </c>
      <c r="C1157" s="21" t="s">
        <v>5231</v>
      </c>
      <c r="D1157" s="43">
        <v>44653.540972222225</v>
      </c>
      <c r="E1157" s="18">
        <v>44654.2625</v>
      </c>
      <c r="F1157" s="18">
        <v>44653.62430555555</v>
      </c>
      <c r="G1157" s="18">
        <v>44654.35277777778</v>
      </c>
      <c r="H1157" s="24">
        <f>Enduser_Deliverytime-HubVN_Pickup_Time</f>
        <v>0.07916666666</v>
      </c>
      <c r="I1157" s="24">
        <f>Enduser_Plan_Deliverytime-Plan_HubVN_Pickup_Time</f>
        <v>0.04166666667</v>
      </c>
      <c r="J1157" s="24">
        <f>HubVN_Pickup_Time-HubVN_Receiving_Time</f>
        <v>0.09027777778</v>
      </c>
      <c r="K1157" s="24">
        <f>Plan_HubVN_Pickup_Time-Plan_HubVN_Receiving_Time</f>
        <v>0.08333333333</v>
      </c>
      <c r="L1157" s="44">
        <f>IF(OnHold_Time="",0,Enduser_Deliverytime-OnHold_Time)</f>
        <v>0</v>
      </c>
    </row>
    <row r="1158" ht="15.75" hidden="1" customHeight="1">
      <c r="A1158" s="9" t="s">
        <v>3349</v>
      </c>
      <c r="B1158" s="9" t="s">
        <v>3350</v>
      </c>
      <c r="C1158" s="9" t="s">
        <v>5231</v>
      </c>
      <c r="D1158" s="43">
        <v>44655.53125</v>
      </c>
      <c r="E1158" s="7">
        <v>44655.51527777778</v>
      </c>
      <c r="F1158" s="7">
        <v>44655.614583333336</v>
      </c>
      <c r="G1158" s="7">
        <v>44655.63888888889</v>
      </c>
      <c r="H1158" s="12">
        <f>Enduser_Deliverytime-HubVN_Pickup_Time</f>
        <v>0.08194444444</v>
      </c>
      <c r="I1158" s="12">
        <f>Enduser_Plan_Deliverytime-Plan_HubVN_Pickup_Time</f>
        <v>0.04166666666</v>
      </c>
      <c r="J1158" s="12">
        <f>HubVN_Pickup_Time-HubVN_Receiving_Time</f>
        <v>0.1236111111</v>
      </c>
      <c r="K1158" s="12">
        <f>Plan_HubVN_Pickup_Time-Plan_HubVN_Receiving_Time</f>
        <v>0.08333333334</v>
      </c>
      <c r="L1158" s="44">
        <f>IF(OnHold_Time="",0,Enduser_Deliverytime-OnHold_Time)</f>
        <v>0</v>
      </c>
    </row>
    <row r="1159" ht="15.75" hidden="1" customHeight="1">
      <c r="A1159" s="21" t="s">
        <v>3352</v>
      </c>
      <c r="B1159" s="21" t="s">
        <v>3353</v>
      </c>
      <c r="C1159" s="21" t="s">
        <v>5232</v>
      </c>
      <c r="D1159" s="43">
        <v>44653.54027777778</v>
      </c>
      <c r="E1159" s="18">
        <v>44653.51458333333</v>
      </c>
      <c r="F1159" s="18">
        <v>44653.623611111114</v>
      </c>
      <c r="G1159" s="18">
        <v>44653.61111111111</v>
      </c>
      <c r="H1159" s="24">
        <f>Enduser_Deliverytime-HubVN_Pickup_Time</f>
        <v>0.1486111111</v>
      </c>
      <c r="I1159" s="24">
        <f>Enduser_Plan_Deliverytime-Plan_HubVN_Pickup_Time</f>
        <v>0.08333333333</v>
      </c>
      <c r="J1159" s="24">
        <f>HubVN_Pickup_Time-HubVN_Receiving_Time</f>
        <v>0.09652777778</v>
      </c>
      <c r="K1159" s="24">
        <f>Plan_HubVN_Pickup_Time-Plan_HubVN_Receiving_Time</f>
        <v>0.08333333334</v>
      </c>
      <c r="L1159" s="44">
        <f>IF(OnHold_Time="",0,Enduser_Deliverytime-OnHold_Time)</f>
        <v>0</v>
      </c>
    </row>
    <row r="1160" ht="15.75" customHeight="1">
      <c r="A1160" s="9" t="s">
        <v>3355</v>
      </c>
      <c r="B1160" s="9" t="s">
        <v>3356</v>
      </c>
      <c r="C1160" s="9" t="s">
        <v>5230</v>
      </c>
      <c r="D1160" s="43">
        <v>44651.50486111111</v>
      </c>
      <c r="E1160" s="7">
        <v>44652.25</v>
      </c>
      <c r="F1160" s="7">
        <v>44651.58819444444</v>
      </c>
      <c r="G1160" s="7">
        <v>44652.37013888889</v>
      </c>
      <c r="H1160" s="12">
        <f>Enduser_Deliverytime-HubVN_Pickup_Time</f>
        <v>0.1604166667</v>
      </c>
      <c r="I1160" s="12">
        <f>Enduser_Plan_Deliverytime-Plan_HubVN_Pickup_Time</f>
        <v>0.0625</v>
      </c>
      <c r="J1160" s="12">
        <f>HubVN_Pickup_Time-HubVN_Receiving_Time</f>
        <v>0.1201388889</v>
      </c>
      <c r="K1160" s="12">
        <f>Plan_HubVN_Pickup_Time-Plan_HubVN_Receiving_Time</f>
        <v>0.08333333333</v>
      </c>
      <c r="L1160" s="44">
        <f>IF(OnHold_Time="",0,Enduser_Deliverytime-OnHold_Time)</f>
        <v>0</v>
      </c>
    </row>
    <row r="1161" ht="15.75" hidden="1" customHeight="1">
      <c r="A1161" s="21" t="s">
        <v>3358</v>
      </c>
      <c r="B1161" s="21" t="s">
        <v>3359</v>
      </c>
      <c r="C1161" s="21" t="s">
        <v>5232</v>
      </c>
      <c r="D1161" s="43">
        <v>44654.26180555556</v>
      </c>
      <c r="E1161" s="18">
        <v>44655.268055555556</v>
      </c>
      <c r="F1161" s="18">
        <v>44654.345138888886</v>
      </c>
      <c r="G1161" s="18">
        <v>44655.37569444445</v>
      </c>
      <c r="H1161" s="24">
        <f>Enduser_Deliverytime-HubVN_Pickup_Time</f>
        <v>0.1034722222</v>
      </c>
      <c r="I1161" s="24">
        <f>Enduser_Plan_Deliverytime-Plan_HubVN_Pickup_Time</f>
        <v>0.08333333334</v>
      </c>
      <c r="J1161" s="24">
        <f>HubVN_Pickup_Time-HubVN_Receiving_Time</f>
        <v>0.1076388889</v>
      </c>
      <c r="K1161" s="24">
        <f>Plan_HubVN_Pickup_Time-Plan_HubVN_Receiving_Time</f>
        <v>0.08333333333</v>
      </c>
      <c r="L1161" s="44">
        <f>IF(OnHold_Time="",0,Enduser_Deliverytime-OnHold_Time)</f>
        <v>0</v>
      </c>
    </row>
    <row r="1162" ht="15.75" hidden="1" customHeight="1">
      <c r="A1162" s="9" t="s">
        <v>3361</v>
      </c>
      <c r="B1162" s="9" t="s">
        <v>3362</v>
      </c>
      <c r="C1162" s="9" t="s">
        <v>5232</v>
      </c>
      <c r="D1162" s="43">
        <v>44653.275</v>
      </c>
      <c r="E1162" s="7">
        <v>44653.53402777778</v>
      </c>
      <c r="F1162" s="7">
        <v>44653.35833333333</v>
      </c>
      <c r="G1162" s="7">
        <v>44653.60833333333</v>
      </c>
      <c r="H1162" s="12">
        <f>Enduser_Deliverytime-HubVN_Pickup_Time</f>
        <v>0.1215277778</v>
      </c>
      <c r="I1162" s="12">
        <f>Enduser_Plan_Deliverytime-Plan_HubVN_Pickup_Time</f>
        <v>0.08333333334</v>
      </c>
      <c r="J1162" s="12">
        <f>HubVN_Pickup_Time-HubVN_Receiving_Time</f>
        <v>0.07430555555</v>
      </c>
      <c r="K1162" s="12">
        <f>Plan_HubVN_Pickup_Time-Plan_HubVN_Receiving_Time</f>
        <v>0.08333333333</v>
      </c>
      <c r="L1162" s="44">
        <f>IF(OnHold_Time="",0,Enduser_Deliverytime-OnHold_Time)</f>
        <v>0</v>
      </c>
    </row>
    <row r="1163" ht="15.75" customHeight="1">
      <c r="A1163" s="21" t="s">
        <v>3364</v>
      </c>
      <c r="B1163" s="21" t="s">
        <v>3365</v>
      </c>
      <c r="C1163" s="21" t="s">
        <v>5230</v>
      </c>
      <c r="D1163" s="43">
        <v>44654.521527777775</v>
      </c>
      <c r="E1163" s="18">
        <v>44654.51388888889</v>
      </c>
      <c r="F1163" s="18">
        <v>44654.60486111111</v>
      </c>
      <c r="G1163" s="18">
        <v>44654.62430555555</v>
      </c>
      <c r="H1163" s="24">
        <f>Enduser_Deliverytime-HubVN_Pickup_Time</f>
        <v>0.1201388889</v>
      </c>
      <c r="I1163" s="24">
        <f>Enduser_Plan_Deliverytime-Plan_HubVN_Pickup_Time</f>
        <v>0.0625</v>
      </c>
      <c r="J1163" s="24">
        <f>HubVN_Pickup_Time-HubVN_Receiving_Time</f>
        <v>0.1104166667</v>
      </c>
      <c r="K1163" s="24">
        <f>Plan_HubVN_Pickup_Time-Plan_HubVN_Receiving_Time</f>
        <v>0.08333333334</v>
      </c>
      <c r="L1163" s="44">
        <f>IF(OnHold_Time="",0,Enduser_Deliverytime-OnHold_Time)</f>
        <v>0</v>
      </c>
    </row>
    <row r="1164" ht="15.75" customHeight="1">
      <c r="A1164" s="9" t="s">
        <v>3367</v>
      </c>
      <c r="B1164" s="9" t="s">
        <v>3368</v>
      </c>
      <c r="C1164" s="9" t="s">
        <v>5230</v>
      </c>
      <c r="D1164" s="43">
        <v>44652.25902777778</v>
      </c>
      <c r="E1164" s="7">
        <v>44652.54027777778</v>
      </c>
      <c r="F1164" s="7">
        <v>44652.342361111114</v>
      </c>
      <c r="G1164" s="7">
        <v>44652.623611111114</v>
      </c>
      <c r="H1164" s="12">
        <f>Enduser_Deliverytime-HubVN_Pickup_Time</f>
        <v>0.2444444444</v>
      </c>
      <c r="I1164" s="12">
        <f>Enduser_Plan_Deliverytime-Plan_HubVN_Pickup_Time</f>
        <v>0.0625</v>
      </c>
      <c r="J1164" s="12">
        <f>HubVN_Pickup_Time-HubVN_Receiving_Time</f>
        <v>0.08333333334</v>
      </c>
      <c r="K1164" s="12">
        <f>Plan_HubVN_Pickup_Time-Plan_HubVN_Receiving_Time</f>
        <v>0.08333333334</v>
      </c>
      <c r="L1164" s="44">
        <f>IF(OnHold_Time="",0,Enduser_Deliverytime-OnHold_Time)</f>
        <v>0</v>
      </c>
    </row>
    <row r="1165" ht="15.75" hidden="1" customHeight="1">
      <c r="A1165" s="21" t="s">
        <v>3370</v>
      </c>
      <c r="B1165" s="21" t="s">
        <v>3371</v>
      </c>
      <c r="C1165" s="21" t="s">
        <v>5232</v>
      </c>
      <c r="D1165" s="43">
        <v>44654.506944444445</v>
      </c>
      <c r="E1165" s="18">
        <v>44655.260416666664</v>
      </c>
      <c r="F1165" s="18">
        <v>44654.59027777778</v>
      </c>
      <c r="G1165" s="18">
        <v>44655.3875</v>
      </c>
      <c r="H1165" s="24">
        <f>Enduser_Deliverytime-HubVN_Pickup_Time</f>
        <v>0.2048611111</v>
      </c>
      <c r="I1165" s="24">
        <f>Enduser_Plan_Deliverytime-Plan_HubVN_Pickup_Time</f>
        <v>0.08333333333</v>
      </c>
      <c r="J1165" s="24">
        <f>HubVN_Pickup_Time-HubVN_Receiving_Time</f>
        <v>0.1270833333</v>
      </c>
      <c r="K1165" s="24">
        <f>Plan_HubVN_Pickup_Time-Plan_HubVN_Receiving_Time</f>
        <v>0.08333333334</v>
      </c>
      <c r="L1165" s="44">
        <f>IF(OnHold_Time="",0,Enduser_Deliverytime-OnHold_Time)</f>
        <v>0</v>
      </c>
    </row>
    <row r="1166" ht="15.75" customHeight="1">
      <c r="A1166" s="9" t="s">
        <v>3373</v>
      </c>
      <c r="B1166" s="9" t="s">
        <v>3374</v>
      </c>
      <c r="C1166" s="9" t="s">
        <v>5230</v>
      </c>
      <c r="D1166" s="43">
        <v>44655.27013888889</v>
      </c>
      <c r="E1166" s="7">
        <v>44655.52777777778</v>
      </c>
      <c r="F1166" s="7">
        <v>44655.353472222225</v>
      </c>
      <c r="G1166" s="7">
        <v>44655.629166666666</v>
      </c>
      <c r="H1166" s="12">
        <f>Enduser_Deliverytime-HubVN_Pickup_Time</f>
        <v>0.08055555556</v>
      </c>
      <c r="I1166" s="12">
        <f>Enduser_Plan_Deliverytime-Plan_HubVN_Pickup_Time</f>
        <v>0.0625</v>
      </c>
      <c r="J1166" s="12">
        <f>HubVN_Pickup_Time-HubVN_Receiving_Time</f>
        <v>0.1013888889</v>
      </c>
      <c r="K1166" s="12">
        <f>Plan_HubVN_Pickup_Time-Plan_HubVN_Receiving_Time</f>
        <v>0.08333333334</v>
      </c>
      <c r="L1166" s="44">
        <f>IF(OnHold_Time="",0,Enduser_Deliverytime-OnHold_Time)</f>
        <v>0</v>
      </c>
    </row>
    <row r="1167" ht="15.75" customHeight="1">
      <c r="A1167" s="21" t="s">
        <v>3376</v>
      </c>
      <c r="B1167" s="21" t="s">
        <v>3377</v>
      </c>
      <c r="C1167" s="21" t="s">
        <v>5230</v>
      </c>
      <c r="D1167" s="43">
        <v>44652.26666666667</v>
      </c>
      <c r="E1167" s="18">
        <v>44653.25208333333</v>
      </c>
      <c r="F1167" s="18">
        <v>44652.35</v>
      </c>
      <c r="G1167" s="18">
        <v>44653.32847222222</v>
      </c>
      <c r="H1167" s="24">
        <f>Enduser_Deliverytime-HubVN_Pickup_Time</f>
        <v>0.1652777778</v>
      </c>
      <c r="I1167" s="24">
        <f>Enduser_Plan_Deliverytime-Plan_HubVN_Pickup_Time</f>
        <v>0.0625</v>
      </c>
      <c r="J1167" s="24">
        <f>HubVN_Pickup_Time-HubVN_Receiving_Time</f>
        <v>0.07638888889</v>
      </c>
      <c r="K1167" s="24">
        <f>Plan_HubVN_Pickup_Time-Plan_HubVN_Receiving_Time</f>
        <v>0.08333333333</v>
      </c>
      <c r="L1167" s="44">
        <f>IF(OnHold_Time="",0,Enduser_Deliverytime-OnHold_Time)</f>
        <v>0</v>
      </c>
    </row>
    <row r="1168" ht="15.75" hidden="1" customHeight="1">
      <c r="A1168" s="9" t="s">
        <v>3379</v>
      </c>
      <c r="B1168" s="9" t="s">
        <v>3380</v>
      </c>
      <c r="C1168" s="9" t="s">
        <v>5232</v>
      </c>
      <c r="D1168" s="43">
        <v>44653.52569444444</v>
      </c>
      <c r="E1168" s="7">
        <v>44653.513194444444</v>
      </c>
      <c r="F1168" s="7">
        <v>44653.60902777778</v>
      </c>
      <c r="G1168" s="7">
        <v>44653.60833333333</v>
      </c>
      <c r="H1168" s="12">
        <f>Enduser_Deliverytime-HubVN_Pickup_Time</f>
        <v>0.24375</v>
      </c>
      <c r="I1168" s="12">
        <f>Enduser_Plan_Deliverytime-Plan_HubVN_Pickup_Time</f>
        <v>0.08333333334</v>
      </c>
      <c r="J1168" s="12">
        <f>HubVN_Pickup_Time-HubVN_Receiving_Time</f>
        <v>0.09513888889</v>
      </c>
      <c r="K1168" s="12">
        <f>Plan_HubVN_Pickup_Time-Plan_HubVN_Receiving_Time</f>
        <v>0.08333333334</v>
      </c>
      <c r="L1168" s="44">
        <f>IF(OnHold_Time="",0,Enduser_Deliverytime-OnHold_Time)</f>
        <v>0</v>
      </c>
    </row>
    <row r="1169" ht="15.75" customHeight="1">
      <c r="A1169" s="21" t="s">
        <v>3382</v>
      </c>
      <c r="B1169" s="21" t="s">
        <v>711</v>
      </c>
      <c r="C1169" s="21" t="s">
        <v>5230</v>
      </c>
      <c r="D1169" s="43">
        <v>44652.28611111111</v>
      </c>
      <c r="E1169" s="18">
        <v>44652.53472222222</v>
      </c>
      <c r="F1169" s="18">
        <v>44652.36944444444</v>
      </c>
      <c r="G1169" s="18">
        <v>44652.58125</v>
      </c>
      <c r="H1169" s="24">
        <f>Enduser_Deliverytime-HubVN_Pickup_Time</f>
        <v>0.1652777778</v>
      </c>
      <c r="I1169" s="24">
        <f>Enduser_Plan_Deliverytime-Plan_HubVN_Pickup_Time</f>
        <v>0.0625</v>
      </c>
      <c r="J1169" s="24">
        <f>HubVN_Pickup_Time-HubVN_Receiving_Time</f>
        <v>0.04652777778</v>
      </c>
      <c r="K1169" s="24">
        <f>Plan_HubVN_Pickup_Time-Plan_HubVN_Receiving_Time</f>
        <v>0.08333333333</v>
      </c>
      <c r="L1169" s="44">
        <f>IF(OnHold_Time="",0,Enduser_Deliverytime-OnHold_Time)</f>
        <v>0</v>
      </c>
    </row>
    <row r="1170" ht="15.75" hidden="1" customHeight="1">
      <c r="A1170" s="9" t="s">
        <v>3384</v>
      </c>
      <c r="B1170" s="9" t="s">
        <v>3385</v>
      </c>
      <c r="C1170" s="9" t="s">
        <v>5231</v>
      </c>
      <c r="D1170" s="43">
        <v>44652.263194444444</v>
      </c>
      <c r="E1170" s="7">
        <v>44653.271527777775</v>
      </c>
      <c r="F1170" s="7">
        <v>44652.34652777778</v>
      </c>
      <c r="G1170" s="7">
        <v>44653.365277777775</v>
      </c>
      <c r="H1170" s="12">
        <f>Enduser_Deliverytime-HubVN_Pickup_Time</f>
        <v>0.1208333333</v>
      </c>
      <c r="I1170" s="12">
        <f>Enduser_Plan_Deliverytime-Plan_HubVN_Pickup_Time</f>
        <v>0.04166666666</v>
      </c>
      <c r="J1170" s="12">
        <f>HubVN_Pickup_Time-HubVN_Receiving_Time</f>
        <v>0.09375</v>
      </c>
      <c r="K1170" s="12">
        <f>Plan_HubVN_Pickup_Time-Plan_HubVN_Receiving_Time</f>
        <v>0.08333333334</v>
      </c>
      <c r="L1170" s="44">
        <f>IF(OnHold_Time="",0,Enduser_Deliverytime-OnHold_Time)</f>
        <v>0</v>
      </c>
    </row>
    <row r="1171" ht="15.75" hidden="1" customHeight="1">
      <c r="A1171" s="21" t="s">
        <v>3387</v>
      </c>
      <c r="B1171" s="21" t="s">
        <v>3388</v>
      </c>
      <c r="C1171" s="21" t="s">
        <v>5232</v>
      </c>
      <c r="D1171" s="43">
        <v>44654.53125</v>
      </c>
      <c r="E1171" s="18">
        <v>44654.50208333333</v>
      </c>
      <c r="F1171" s="18">
        <v>44654.614583333336</v>
      </c>
      <c r="G1171" s="18">
        <v>44654.61319444444</v>
      </c>
      <c r="H1171" s="24">
        <f>Enduser_Deliverytime-HubVN_Pickup_Time</f>
        <v>0.1222222222</v>
      </c>
      <c r="I1171" s="24">
        <f>Enduser_Plan_Deliverytime-Plan_HubVN_Pickup_Time</f>
        <v>0.08333333333</v>
      </c>
      <c r="J1171" s="24">
        <f>HubVN_Pickup_Time-HubVN_Receiving_Time</f>
        <v>0.1111111111</v>
      </c>
      <c r="K1171" s="24">
        <f>Plan_HubVN_Pickup_Time-Plan_HubVN_Receiving_Time</f>
        <v>0.08333333334</v>
      </c>
      <c r="L1171" s="44">
        <f>IF(OnHold_Time="",0,Enduser_Deliverytime-OnHold_Time)</f>
        <v>0</v>
      </c>
    </row>
    <row r="1172" ht="15.75" customHeight="1">
      <c r="A1172" s="9" t="s">
        <v>3390</v>
      </c>
      <c r="B1172" s="9" t="s">
        <v>3391</v>
      </c>
      <c r="C1172" s="9" t="s">
        <v>5230</v>
      </c>
      <c r="D1172" s="43">
        <v>44653.5</v>
      </c>
      <c r="E1172" s="7">
        <v>44653.51458333333</v>
      </c>
      <c r="F1172" s="7">
        <v>44653.583333333336</v>
      </c>
      <c r="G1172" s="7">
        <v>44653.59652777778</v>
      </c>
      <c r="H1172" s="12">
        <f>Enduser_Deliverytime-HubVN_Pickup_Time</f>
        <v>0.1229166667</v>
      </c>
      <c r="I1172" s="12">
        <f>Enduser_Plan_Deliverytime-Plan_HubVN_Pickup_Time</f>
        <v>0.0625</v>
      </c>
      <c r="J1172" s="12">
        <f>HubVN_Pickup_Time-HubVN_Receiving_Time</f>
        <v>0.08194444445</v>
      </c>
      <c r="K1172" s="12">
        <f>Plan_HubVN_Pickup_Time-Plan_HubVN_Receiving_Time</f>
        <v>0.08333333334</v>
      </c>
      <c r="L1172" s="44">
        <f>IF(OnHold_Time="",0,Enduser_Deliverytime-OnHold_Time)</f>
        <v>0</v>
      </c>
    </row>
    <row r="1173" ht="15.75" customHeight="1">
      <c r="A1173" s="21" t="s">
        <v>3393</v>
      </c>
      <c r="B1173" s="21" t="s">
        <v>3394</v>
      </c>
      <c r="C1173" s="21" t="s">
        <v>5230</v>
      </c>
      <c r="D1173" s="43">
        <v>44653.50208333333</v>
      </c>
      <c r="E1173" s="18">
        <v>44654.50763888889</v>
      </c>
      <c r="F1173" s="18">
        <v>44653.58541666667</v>
      </c>
      <c r="G1173" s="18">
        <v>44654.61875</v>
      </c>
      <c r="H1173" s="24">
        <f>Enduser_Deliverytime-HubVN_Pickup_Time</f>
        <v>0.2472222222</v>
      </c>
      <c r="I1173" s="24">
        <f>Enduser_Plan_Deliverytime-Plan_HubVN_Pickup_Time</f>
        <v>0.0625</v>
      </c>
      <c r="J1173" s="24">
        <f>HubVN_Pickup_Time-HubVN_Receiving_Time</f>
        <v>0.1111111111</v>
      </c>
      <c r="K1173" s="24">
        <f>Plan_HubVN_Pickup_Time-Plan_HubVN_Receiving_Time</f>
        <v>0.08333333334</v>
      </c>
      <c r="L1173" s="44">
        <f>IF(OnHold_Time="",0,Enduser_Deliverytime-OnHold_Time)</f>
        <v>0</v>
      </c>
    </row>
    <row r="1174" ht="15.75" hidden="1" customHeight="1">
      <c r="A1174" s="9" t="s">
        <v>3396</v>
      </c>
      <c r="B1174" s="9" t="s">
        <v>3397</v>
      </c>
      <c r="C1174" s="9" t="s">
        <v>5232</v>
      </c>
      <c r="D1174" s="43">
        <v>44654.26180555556</v>
      </c>
      <c r="E1174" s="7">
        <v>44654.52361111111</v>
      </c>
      <c r="F1174" s="7">
        <v>44654.345138888886</v>
      </c>
      <c r="G1174" s="7">
        <v>44654.62430555555</v>
      </c>
      <c r="H1174" s="12">
        <f>Enduser_Deliverytime-HubVN_Pickup_Time</f>
        <v>0.1479166667</v>
      </c>
      <c r="I1174" s="12">
        <f>Enduser_Plan_Deliverytime-Plan_HubVN_Pickup_Time</f>
        <v>0.08333333334</v>
      </c>
      <c r="J1174" s="12">
        <f>HubVN_Pickup_Time-HubVN_Receiving_Time</f>
        <v>0.1006944444</v>
      </c>
      <c r="K1174" s="12">
        <f>Plan_HubVN_Pickup_Time-Plan_HubVN_Receiving_Time</f>
        <v>0.08333333333</v>
      </c>
      <c r="L1174" s="44">
        <f>IF(OnHold_Time="",0,Enduser_Deliverytime-OnHold_Time)</f>
        <v>0</v>
      </c>
    </row>
    <row r="1175" ht="15.75" hidden="1" customHeight="1">
      <c r="A1175" s="21" t="s">
        <v>3399</v>
      </c>
      <c r="B1175" s="21" t="s">
        <v>3400</v>
      </c>
      <c r="C1175" s="21" t="s">
        <v>5232</v>
      </c>
      <c r="D1175" s="43">
        <v>44653.532638888886</v>
      </c>
      <c r="E1175" s="18">
        <v>44654.26458333333</v>
      </c>
      <c r="F1175" s="18">
        <v>44653.61597222222</v>
      </c>
      <c r="G1175" s="18">
        <v>44654.373611111114</v>
      </c>
      <c r="H1175" s="24">
        <f>Enduser_Deliverytime-HubVN_Pickup_Time</f>
        <v>0.08263888889</v>
      </c>
      <c r="I1175" s="24">
        <f>Enduser_Plan_Deliverytime-Plan_HubVN_Pickup_Time</f>
        <v>0.08333333334</v>
      </c>
      <c r="J1175" s="24">
        <f>HubVN_Pickup_Time-HubVN_Receiving_Time</f>
        <v>0.1090277778</v>
      </c>
      <c r="K1175" s="24">
        <f>Plan_HubVN_Pickup_Time-Plan_HubVN_Receiving_Time</f>
        <v>0.08333333334</v>
      </c>
      <c r="L1175" s="44">
        <f>IF(OnHold_Time="",0,Enduser_Deliverytime-OnHold_Time)</f>
        <v>0</v>
      </c>
    </row>
    <row r="1176" ht="15.75" customHeight="1">
      <c r="A1176" s="9" t="s">
        <v>3402</v>
      </c>
      <c r="B1176" s="9" t="s">
        <v>2376</v>
      </c>
      <c r="C1176" s="9" t="s">
        <v>5230</v>
      </c>
      <c r="D1176" s="43">
        <v>44651.2625</v>
      </c>
      <c r="E1176" s="7">
        <v>44652.26180555556</v>
      </c>
      <c r="F1176" s="7">
        <v>44651.34583333333</v>
      </c>
      <c r="G1176" s="7">
        <v>44652.34930555556</v>
      </c>
      <c r="H1176" s="12">
        <f>Enduser_Deliverytime-HubVN_Pickup_Time</f>
        <v>0.1236111111</v>
      </c>
      <c r="I1176" s="12">
        <f>Enduser_Plan_Deliverytime-Plan_HubVN_Pickup_Time</f>
        <v>0.0625</v>
      </c>
      <c r="J1176" s="12">
        <f>HubVN_Pickup_Time-HubVN_Receiving_Time</f>
        <v>0.0875</v>
      </c>
      <c r="K1176" s="12">
        <f>Plan_HubVN_Pickup_Time-Plan_HubVN_Receiving_Time</f>
        <v>0.08333333334</v>
      </c>
      <c r="L1176" s="44">
        <f>IF(OnHold_Time="",0,Enduser_Deliverytime-OnHold_Time)</f>
        <v>0</v>
      </c>
    </row>
    <row r="1177" ht="15.75" hidden="1" customHeight="1">
      <c r="A1177" s="21" t="s">
        <v>3404</v>
      </c>
      <c r="B1177" s="21" t="s">
        <v>3405</v>
      </c>
      <c r="C1177" s="21" t="s">
        <v>5232</v>
      </c>
      <c r="D1177" s="43">
        <v>44651.52777777778</v>
      </c>
      <c r="E1177" s="18">
        <v>44652.51458333333</v>
      </c>
      <c r="F1177" s="18">
        <v>44651.61111111111</v>
      </c>
      <c r="G1177" s="18">
        <v>44652.597916666666</v>
      </c>
      <c r="H1177" s="24">
        <f>Enduser_Deliverytime-HubVN_Pickup_Time</f>
        <v>0.2486111111</v>
      </c>
      <c r="I1177" s="24">
        <f>Enduser_Plan_Deliverytime-Plan_HubVN_Pickup_Time</f>
        <v>0.08333333334</v>
      </c>
      <c r="J1177" s="24">
        <f>HubVN_Pickup_Time-HubVN_Receiving_Time</f>
        <v>0.08333333334</v>
      </c>
      <c r="K1177" s="24">
        <f>Plan_HubVN_Pickup_Time-Plan_HubVN_Receiving_Time</f>
        <v>0.08333333333</v>
      </c>
      <c r="L1177" s="44">
        <f>IF(OnHold_Time="",0,Enduser_Deliverytime-OnHold_Time)</f>
        <v>0</v>
      </c>
    </row>
    <row r="1178" ht="15.75" hidden="1" customHeight="1">
      <c r="A1178" s="9" t="s">
        <v>3407</v>
      </c>
      <c r="B1178" s="9" t="s">
        <v>3408</v>
      </c>
      <c r="C1178" s="9" t="s">
        <v>5231</v>
      </c>
      <c r="D1178" s="43">
        <v>44653.53125</v>
      </c>
      <c r="E1178" s="7">
        <v>44654.521527777775</v>
      </c>
      <c r="F1178" s="7">
        <v>44653.614583333336</v>
      </c>
      <c r="G1178" s="7">
        <v>44654.654861111114</v>
      </c>
      <c r="H1178" s="12">
        <f>Enduser_Deliverytime-HubVN_Pickup_Time</f>
        <v>0.08194444444</v>
      </c>
      <c r="I1178" s="12">
        <f>Enduser_Plan_Deliverytime-Plan_HubVN_Pickup_Time</f>
        <v>0.08333333333</v>
      </c>
      <c r="J1178" s="12">
        <f>HubVN_Pickup_Time-HubVN_Receiving_Time</f>
        <v>0.1333333333</v>
      </c>
      <c r="K1178" s="12">
        <f>Plan_HubVN_Pickup_Time-Plan_HubVN_Receiving_Time</f>
        <v>0.08333333334</v>
      </c>
      <c r="L1178" s="44">
        <f>IF(OnHold_Time="",0,Enduser_Deliverytime-OnHold_Time)</f>
        <v>0</v>
      </c>
    </row>
    <row r="1179" ht="15.75" customHeight="1">
      <c r="A1179" s="21" t="s">
        <v>3410</v>
      </c>
      <c r="B1179" s="21" t="s">
        <v>2673</v>
      </c>
      <c r="C1179" s="21" t="s">
        <v>5230</v>
      </c>
      <c r="D1179" s="43">
        <v>44652.50625</v>
      </c>
      <c r="E1179" s="18">
        <v>44652.52638888889</v>
      </c>
      <c r="F1179" s="18">
        <v>44652.589583333334</v>
      </c>
      <c r="G1179" s="18">
        <v>44652.569444444445</v>
      </c>
      <c r="H1179" s="24">
        <f>Enduser_Deliverytime-HubVN_Pickup_Time</f>
        <v>0.09097222222</v>
      </c>
      <c r="I1179" s="24">
        <f>Enduser_Plan_Deliverytime-Plan_HubVN_Pickup_Time</f>
        <v>0.0625</v>
      </c>
      <c r="J1179" s="24">
        <f>HubVN_Pickup_Time-HubVN_Receiving_Time</f>
        <v>0.04305555556</v>
      </c>
      <c r="K1179" s="24">
        <f>Plan_HubVN_Pickup_Time-Plan_HubVN_Receiving_Time</f>
        <v>0.08333333334</v>
      </c>
      <c r="L1179" s="44">
        <f>IF(OnHold_Time="",0,Enduser_Deliverytime-OnHold_Time)</f>
        <v>0</v>
      </c>
    </row>
    <row r="1180" ht="15.75" hidden="1" customHeight="1">
      <c r="A1180" s="9" t="s">
        <v>3412</v>
      </c>
      <c r="B1180" s="9" t="s">
        <v>665</v>
      </c>
      <c r="C1180" s="9" t="s">
        <v>5231</v>
      </c>
      <c r="D1180" s="43">
        <v>44651.26180555556</v>
      </c>
      <c r="E1180" s="7">
        <v>44652.277083333334</v>
      </c>
      <c r="F1180" s="7">
        <v>44651.345138888886</v>
      </c>
      <c r="G1180" s="7">
        <v>44652.381944444445</v>
      </c>
      <c r="H1180" s="12">
        <f>Enduser_Deliverytime-HubVN_Pickup_Time</f>
        <v>0.20625</v>
      </c>
      <c r="I1180" s="12">
        <f>Enduser_Plan_Deliverytime-Plan_HubVN_Pickup_Time</f>
        <v>0.04166666667</v>
      </c>
      <c r="J1180" s="12">
        <f>HubVN_Pickup_Time-HubVN_Receiving_Time</f>
        <v>0.1048611111</v>
      </c>
      <c r="K1180" s="12">
        <f>Plan_HubVN_Pickup_Time-Plan_HubVN_Receiving_Time</f>
        <v>0.08333333333</v>
      </c>
      <c r="L1180" s="44">
        <f>IF(OnHold_Time="",0,Enduser_Deliverytime-OnHold_Time)</f>
        <v>0</v>
      </c>
    </row>
    <row r="1181" ht="15.75" hidden="1" customHeight="1">
      <c r="A1181" s="21" t="s">
        <v>3414</v>
      </c>
      <c r="B1181" s="21" t="s">
        <v>1773</v>
      </c>
      <c r="C1181" s="21" t="s">
        <v>5231</v>
      </c>
      <c r="D1181" s="43">
        <v>44652.52638888889</v>
      </c>
      <c r="E1181" s="18">
        <v>44652.510416666664</v>
      </c>
      <c r="F1181" s="18">
        <v>44652.60972222222</v>
      </c>
      <c r="G1181" s="18">
        <v>44652.59375</v>
      </c>
      <c r="H1181" s="24">
        <f>Enduser_Deliverytime-HubVN_Pickup_Time</f>
        <v>0.2472222222</v>
      </c>
      <c r="I1181" s="24">
        <f>Enduser_Plan_Deliverytime-Plan_HubVN_Pickup_Time</f>
        <v>0.08333333334</v>
      </c>
      <c r="J1181" s="24">
        <f>HubVN_Pickup_Time-HubVN_Receiving_Time</f>
        <v>0.08333333334</v>
      </c>
      <c r="K1181" s="24">
        <f>Plan_HubVN_Pickup_Time-Plan_HubVN_Receiving_Time</f>
        <v>0.08333333334</v>
      </c>
      <c r="L1181" s="44">
        <f>IF(OnHold_Time="",0,Enduser_Deliverytime-OnHold_Time)</f>
        <v>0</v>
      </c>
    </row>
    <row r="1182" ht="15.75" customHeight="1">
      <c r="A1182" s="9" t="s">
        <v>3416</v>
      </c>
      <c r="B1182" s="9" t="s">
        <v>3417</v>
      </c>
      <c r="C1182" s="9" t="s">
        <v>5230</v>
      </c>
      <c r="D1182" s="43">
        <v>44654.28055555555</v>
      </c>
      <c r="E1182" s="7">
        <v>44655.26111111111</v>
      </c>
      <c r="F1182" s="7">
        <v>44654.36388888889</v>
      </c>
      <c r="G1182" s="7">
        <v>44655.36597222222</v>
      </c>
      <c r="H1182" s="12">
        <f>Enduser_Deliverytime-HubVN_Pickup_Time</f>
        <v>0.07777777778</v>
      </c>
      <c r="I1182" s="12">
        <f>Enduser_Plan_Deliverytime-Plan_HubVN_Pickup_Time</f>
        <v>0.1666666667</v>
      </c>
      <c r="J1182" s="12">
        <f>HubVN_Pickup_Time-HubVN_Receiving_Time</f>
        <v>0.1048611111</v>
      </c>
      <c r="K1182" s="12">
        <f>Plan_HubVN_Pickup_Time-Plan_HubVN_Receiving_Time</f>
        <v>0.08333333334</v>
      </c>
      <c r="L1182" s="44">
        <f>IF(OnHold_Time="",0,Enduser_Deliverytime-OnHold_Time)</f>
        <v>0</v>
      </c>
    </row>
    <row r="1183" ht="15.75" customHeight="1">
      <c r="A1183" s="21" t="s">
        <v>3419</v>
      </c>
      <c r="B1183" s="21" t="s">
        <v>3420</v>
      </c>
      <c r="C1183" s="21" t="s">
        <v>5230</v>
      </c>
      <c r="D1183" s="43">
        <v>44654.50277777778</v>
      </c>
      <c r="E1183" s="18">
        <v>44655.50486111111</v>
      </c>
      <c r="F1183" s="18">
        <v>44654.58611111111</v>
      </c>
      <c r="G1183" s="18">
        <v>44655.611805555556</v>
      </c>
      <c r="H1183" s="24">
        <f>Enduser_Deliverytime-HubVN_Pickup_Time</f>
        <v>0.1451388889</v>
      </c>
      <c r="I1183" s="24">
        <f>Enduser_Plan_Deliverytime-Plan_HubVN_Pickup_Time</f>
        <v>0.1666666667</v>
      </c>
      <c r="J1183" s="24">
        <f>HubVN_Pickup_Time-HubVN_Receiving_Time</f>
        <v>0.1069444444</v>
      </c>
      <c r="K1183" s="24">
        <f>Plan_HubVN_Pickup_Time-Plan_HubVN_Receiving_Time</f>
        <v>0.08333333333</v>
      </c>
      <c r="L1183" s="44">
        <f>IF(OnHold_Time="",0,Enduser_Deliverytime-OnHold_Time)</f>
        <v>0</v>
      </c>
    </row>
    <row r="1184" ht="15.75" hidden="1" customHeight="1">
      <c r="A1184" s="9" t="s">
        <v>3422</v>
      </c>
      <c r="B1184" s="9" t="s">
        <v>3423</v>
      </c>
      <c r="C1184" s="9" t="s">
        <v>5232</v>
      </c>
      <c r="D1184" s="43">
        <v>44652.50625</v>
      </c>
      <c r="E1184" s="7">
        <v>44652.51388888889</v>
      </c>
      <c r="F1184" s="7">
        <v>44652.589583333334</v>
      </c>
      <c r="G1184" s="7">
        <v>44652.555555555555</v>
      </c>
      <c r="H1184" s="12">
        <f>Enduser_Deliverytime-HubVN_Pickup_Time</f>
        <v>0.1659722222</v>
      </c>
      <c r="I1184" s="12">
        <f>Enduser_Plan_Deliverytime-Plan_HubVN_Pickup_Time</f>
        <v>0.08333333334</v>
      </c>
      <c r="J1184" s="12">
        <f>HubVN_Pickup_Time-HubVN_Receiving_Time</f>
        <v>0.04166666666</v>
      </c>
      <c r="K1184" s="12">
        <f>Plan_HubVN_Pickup_Time-Plan_HubVN_Receiving_Time</f>
        <v>0.08333333334</v>
      </c>
      <c r="L1184" s="44">
        <f>IF(OnHold_Time="",0,Enduser_Deliverytime-OnHold_Time)</f>
        <v>0</v>
      </c>
    </row>
    <row r="1185" ht="15.75" hidden="1" customHeight="1">
      <c r="A1185" s="21" t="s">
        <v>3425</v>
      </c>
      <c r="B1185" s="21" t="s">
        <v>3426</v>
      </c>
      <c r="C1185" s="21" t="s">
        <v>5231</v>
      </c>
      <c r="D1185" s="43">
        <v>44653.51666666667</v>
      </c>
      <c r="E1185" s="18">
        <v>44654.52569444444</v>
      </c>
      <c r="F1185" s="18">
        <v>44653.6</v>
      </c>
      <c r="G1185" s="18">
        <v>44654.65694444445</v>
      </c>
      <c r="H1185" s="24">
        <f>Enduser_Deliverytime-HubVN_Pickup_Time</f>
        <v>0.07847222222</v>
      </c>
      <c r="I1185" s="24">
        <f>Enduser_Plan_Deliverytime-Plan_HubVN_Pickup_Time</f>
        <v>0.04166666667</v>
      </c>
      <c r="J1185" s="24">
        <f>HubVN_Pickup_Time-HubVN_Receiving_Time</f>
        <v>0.13125</v>
      </c>
      <c r="K1185" s="24">
        <f>Plan_HubVN_Pickup_Time-Plan_HubVN_Receiving_Time</f>
        <v>0.08333333333</v>
      </c>
      <c r="L1185" s="44">
        <f>IF(OnHold_Time="",0,Enduser_Deliverytime-OnHold_Time)</f>
        <v>0</v>
      </c>
    </row>
    <row r="1186" ht="15.75" hidden="1" customHeight="1">
      <c r="A1186" s="9" t="s">
        <v>3428</v>
      </c>
      <c r="B1186" s="9" t="s">
        <v>3429</v>
      </c>
      <c r="C1186" s="9" t="s">
        <v>5232</v>
      </c>
      <c r="D1186" s="43">
        <v>44654.513194444444</v>
      </c>
      <c r="E1186" s="7">
        <v>44655.52638888889</v>
      </c>
      <c r="F1186" s="7">
        <v>44654.59652777778</v>
      </c>
      <c r="G1186" s="7">
        <v>44655.635416666664</v>
      </c>
      <c r="H1186" s="12">
        <f>Enduser_Deliverytime-HubVN_Pickup_Time</f>
        <v>0.1673611111</v>
      </c>
      <c r="I1186" s="12">
        <f>Enduser_Plan_Deliverytime-Plan_HubVN_Pickup_Time</f>
        <v>0.08333333333</v>
      </c>
      <c r="J1186" s="12">
        <f>HubVN_Pickup_Time-HubVN_Receiving_Time</f>
        <v>0.1090277778</v>
      </c>
      <c r="K1186" s="12">
        <f>Plan_HubVN_Pickup_Time-Plan_HubVN_Receiving_Time</f>
        <v>0.08333333334</v>
      </c>
      <c r="L1186" s="44">
        <f>IF(OnHold_Time="",0,Enduser_Deliverytime-OnHold_Time)</f>
        <v>0</v>
      </c>
    </row>
    <row r="1187" ht="15.75" hidden="1" customHeight="1">
      <c r="A1187" s="21" t="s">
        <v>3431</v>
      </c>
      <c r="B1187" s="21" t="s">
        <v>3432</v>
      </c>
      <c r="C1187" s="21" t="s">
        <v>5232</v>
      </c>
      <c r="D1187" s="43">
        <v>44653.53333333333</v>
      </c>
      <c r="E1187" s="18">
        <v>44654.27847222222</v>
      </c>
      <c r="F1187" s="18">
        <v>44653.61666666667</v>
      </c>
      <c r="G1187" s="18">
        <v>44654.40625</v>
      </c>
      <c r="H1187" s="24">
        <f>Enduser_Deliverytime-HubVN_Pickup_Time</f>
        <v>0.2069444444</v>
      </c>
      <c r="I1187" s="24">
        <f>Enduser_Plan_Deliverytime-Plan_HubVN_Pickup_Time</f>
        <v>0.08333333333</v>
      </c>
      <c r="J1187" s="24">
        <f>HubVN_Pickup_Time-HubVN_Receiving_Time</f>
        <v>0.1277777778</v>
      </c>
      <c r="K1187" s="24">
        <f>Plan_HubVN_Pickup_Time-Plan_HubVN_Receiving_Time</f>
        <v>0.08333333334</v>
      </c>
      <c r="L1187" s="44">
        <f>IF(OnHold_Time="",0,Enduser_Deliverytime-OnHold_Time)</f>
        <v>0</v>
      </c>
    </row>
    <row r="1188" ht="15.75" customHeight="1">
      <c r="A1188" s="9" t="s">
        <v>3434</v>
      </c>
      <c r="B1188" s="9" t="s">
        <v>3435</v>
      </c>
      <c r="C1188" s="9" t="s">
        <v>5230</v>
      </c>
      <c r="D1188" s="43">
        <v>44652.28472222222</v>
      </c>
      <c r="E1188" s="7">
        <v>44653.27291666667</v>
      </c>
      <c r="F1188" s="7">
        <v>44652.368055555555</v>
      </c>
      <c r="G1188" s="7">
        <v>44653.36388888889</v>
      </c>
      <c r="H1188" s="12">
        <f>Enduser_Deliverytime-HubVN_Pickup_Time</f>
        <v>0.1222222222</v>
      </c>
      <c r="I1188" s="12">
        <f>Enduser_Plan_Deliverytime-Plan_HubVN_Pickup_Time</f>
        <v>0.0625</v>
      </c>
      <c r="J1188" s="12">
        <f>HubVN_Pickup_Time-HubVN_Receiving_Time</f>
        <v>0.09097222222</v>
      </c>
      <c r="K1188" s="12">
        <f>Plan_HubVN_Pickup_Time-Plan_HubVN_Receiving_Time</f>
        <v>0.08333333334</v>
      </c>
      <c r="L1188" s="44">
        <f>IF(OnHold_Time="",0,Enduser_Deliverytime-OnHold_Time)</f>
        <v>0</v>
      </c>
    </row>
    <row r="1189" ht="15.75" customHeight="1">
      <c r="A1189" s="21" t="s">
        <v>3437</v>
      </c>
      <c r="B1189" s="21" t="s">
        <v>3438</v>
      </c>
      <c r="C1189" s="21" t="s">
        <v>5230</v>
      </c>
      <c r="D1189" s="43">
        <v>44653.271527777775</v>
      </c>
      <c r="E1189" s="18">
        <v>44653.510416666664</v>
      </c>
      <c r="F1189" s="18">
        <v>44653.35486111111</v>
      </c>
      <c r="G1189" s="18">
        <v>44653.62152777778</v>
      </c>
      <c r="H1189" s="24">
        <f>Enduser_Deliverytime-HubVN_Pickup_Time</f>
        <v>0.2472222222</v>
      </c>
      <c r="I1189" s="24">
        <f>Enduser_Plan_Deliverytime-Plan_HubVN_Pickup_Time</f>
        <v>0.0625</v>
      </c>
      <c r="J1189" s="24">
        <f>HubVN_Pickup_Time-HubVN_Receiving_Time</f>
        <v>0.1111111111</v>
      </c>
      <c r="K1189" s="24">
        <f>Plan_HubVN_Pickup_Time-Plan_HubVN_Receiving_Time</f>
        <v>0.08333333334</v>
      </c>
      <c r="L1189" s="44">
        <f>IF(OnHold_Time="",0,Enduser_Deliverytime-OnHold_Time)</f>
        <v>0</v>
      </c>
    </row>
    <row r="1190" ht="15.75" customHeight="1">
      <c r="A1190" s="9" t="s">
        <v>3440</v>
      </c>
      <c r="B1190" s="9" t="s">
        <v>3441</v>
      </c>
      <c r="C1190" s="9" t="s">
        <v>5230</v>
      </c>
      <c r="D1190" s="43">
        <v>44653.52638888889</v>
      </c>
      <c r="E1190" s="7">
        <v>44653.51666666667</v>
      </c>
      <c r="F1190" s="7">
        <v>44653.60972222222</v>
      </c>
      <c r="G1190" s="7">
        <v>44653.61111111111</v>
      </c>
      <c r="H1190" s="12">
        <f>Enduser_Deliverytime-HubVN_Pickup_Time</f>
        <v>0.1479166667</v>
      </c>
      <c r="I1190" s="12">
        <f>Enduser_Plan_Deliverytime-Plan_HubVN_Pickup_Time</f>
        <v>0.0625</v>
      </c>
      <c r="J1190" s="12">
        <f>HubVN_Pickup_Time-HubVN_Receiving_Time</f>
        <v>0.09444444444</v>
      </c>
      <c r="K1190" s="12">
        <f>Plan_HubVN_Pickup_Time-Plan_HubVN_Receiving_Time</f>
        <v>0.08333333334</v>
      </c>
      <c r="L1190" s="44">
        <f>IF(OnHold_Time="",0,Enduser_Deliverytime-OnHold_Time)</f>
        <v>0</v>
      </c>
    </row>
    <row r="1191" ht="15.75" customHeight="1">
      <c r="A1191" s="21" t="s">
        <v>3443</v>
      </c>
      <c r="B1191" s="21" t="s">
        <v>3444</v>
      </c>
      <c r="C1191" s="21" t="s">
        <v>5230</v>
      </c>
      <c r="D1191" s="43">
        <v>44651.25</v>
      </c>
      <c r="E1191" s="18">
        <v>44652.259722222225</v>
      </c>
      <c r="F1191" s="18">
        <v>44651.333333333336</v>
      </c>
      <c r="G1191" s="18">
        <v>44652.325</v>
      </c>
      <c r="H1191" s="24">
        <f>Enduser_Deliverytime-HubVN_Pickup_Time</f>
        <v>0.1638888889</v>
      </c>
      <c r="I1191" s="24">
        <f>Enduser_Plan_Deliverytime-Plan_HubVN_Pickup_Time</f>
        <v>0.1666666667</v>
      </c>
      <c r="J1191" s="24">
        <f>HubVN_Pickup_Time-HubVN_Receiving_Time</f>
        <v>0.06527777777</v>
      </c>
      <c r="K1191" s="24">
        <f>Plan_HubVN_Pickup_Time-Plan_HubVN_Receiving_Time</f>
        <v>0.08333333334</v>
      </c>
      <c r="L1191" s="44">
        <f>IF(OnHold_Time="",0,Enduser_Deliverytime-OnHold_Time)</f>
        <v>0</v>
      </c>
    </row>
    <row r="1192" ht="15.75" hidden="1" customHeight="1">
      <c r="A1192" s="9" t="s">
        <v>3446</v>
      </c>
      <c r="B1192" s="9" t="s">
        <v>3447</v>
      </c>
      <c r="C1192" s="9" t="s">
        <v>5231</v>
      </c>
      <c r="D1192" s="43">
        <v>44652.26736111111</v>
      </c>
      <c r="E1192" s="7">
        <v>44653.27777777778</v>
      </c>
      <c r="F1192" s="7">
        <v>44652.350694444445</v>
      </c>
      <c r="G1192" s="7">
        <v>44653.36111111111</v>
      </c>
      <c r="H1192" s="12">
        <f>Enduser_Deliverytime-HubVN_Pickup_Time</f>
        <v>0.1645833333</v>
      </c>
      <c r="I1192" s="12">
        <f>Enduser_Plan_Deliverytime-Plan_HubVN_Pickup_Time</f>
        <v>0.08333333334</v>
      </c>
      <c r="J1192" s="12">
        <f>HubVN_Pickup_Time-HubVN_Receiving_Time</f>
        <v>0.08333333333</v>
      </c>
      <c r="K1192" s="12">
        <f>Plan_HubVN_Pickup_Time-Plan_HubVN_Receiving_Time</f>
        <v>0.08333333334</v>
      </c>
      <c r="L1192" s="44">
        <f>IF(OnHold_Time="",0,Enduser_Deliverytime-OnHold_Time)</f>
        <v>0</v>
      </c>
    </row>
    <row r="1193" ht="15.75" hidden="1" customHeight="1">
      <c r="A1193" s="21" t="s">
        <v>3449</v>
      </c>
      <c r="B1193" s="21" t="s">
        <v>85</v>
      </c>
      <c r="C1193" s="21" t="s">
        <v>5231</v>
      </c>
      <c r="D1193" s="43">
        <v>44651.51527777778</v>
      </c>
      <c r="E1193" s="18">
        <v>44652.518055555556</v>
      </c>
      <c r="F1193" s="18">
        <v>44651.59861111111</v>
      </c>
      <c r="G1193" s="18">
        <v>44652.55763888889</v>
      </c>
      <c r="H1193" s="24">
        <f>Enduser_Deliverytime-HubVN_Pickup_Time</f>
        <v>0.09305555555</v>
      </c>
      <c r="I1193" s="24">
        <f>Enduser_Plan_Deliverytime-Plan_HubVN_Pickup_Time</f>
        <v>0.08333333333</v>
      </c>
      <c r="J1193" s="24">
        <f>HubVN_Pickup_Time-HubVN_Receiving_Time</f>
        <v>0.03958333333</v>
      </c>
      <c r="K1193" s="24">
        <f>Plan_HubVN_Pickup_Time-Plan_HubVN_Receiving_Time</f>
        <v>0.08333333334</v>
      </c>
      <c r="L1193" s="44">
        <f>IF(OnHold_Time="",0,Enduser_Deliverytime-OnHold_Time)</f>
        <v>0</v>
      </c>
    </row>
    <row r="1194" ht="15.75" hidden="1" customHeight="1">
      <c r="A1194" s="9" t="s">
        <v>3451</v>
      </c>
      <c r="B1194" s="9" t="s">
        <v>3452</v>
      </c>
      <c r="C1194" s="9" t="s">
        <v>5232</v>
      </c>
      <c r="D1194" s="43">
        <v>44652.51180555556</v>
      </c>
      <c r="E1194" s="7">
        <v>44653.28611111111</v>
      </c>
      <c r="F1194" s="7">
        <v>44652.595138888886</v>
      </c>
      <c r="G1194" s="7">
        <v>44653.36944444444</v>
      </c>
      <c r="H1194" s="12">
        <f>Enduser_Deliverytime-HubVN_Pickup_Time</f>
        <v>0.08055555556</v>
      </c>
      <c r="I1194" s="12">
        <f>Enduser_Plan_Deliverytime-Plan_HubVN_Pickup_Time</f>
        <v>0.08333333334</v>
      </c>
      <c r="J1194" s="12">
        <f>HubVN_Pickup_Time-HubVN_Receiving_Time</f>
        <v>0.08333333333</v>
      </c>
      <c r="K1194" s="12">
        <f>Plan_HubVN_Pickup_Time-Plan_HubVN_Receiving_Time</f>
        <v>0.08333333333</v>
      </c>
      <c r="L1194" s="44">
        <f>IF(OnHold_Time="",0,Enduser_Deliverytime-OnHold_Time)</f>
        <v>0</v>
      </c>
    </row>
    <row r="1195" ht="15.75" customHeight="1">
      <c r="A1195" s="21" t="s">
        <v>3454</v>
      </c>
      <c r="B1195" s="21" t="s">
        <v>3455</v>
      </c>
      <c r="C1195" s="21" t="s">
        <v>5230</v>
      </c>
      <c r="D1195" s="43">
        <v>44652.5</v>
      </c>
      <c r="E1195" s="18">
        <v>44652.509722222225</v>
      </c>
      <c r="F1195" s="18">
        <v>44652.583333333336</v>
      </c>
      <c r="G1195" s="18">
        <v>44652.59305555555</v>
      </c>
      <c r="H1195" s="24">
        <f>Enduser_Deliverytime-HubVN_Pickup_Time</f>
        <v>0.2486111111</v>
      </c>
      <c r="I1195" s="24">
        <f>Enduser_Plan_Deliverytime-Plan_HubVN_Pickup_Time</f>
        <v>0.125</v>
      </c>
      <c r="J1195" s="24">
        <f>HubVN_Pickup_Time-HubVN_Receiving_Time</f>
        <v>0.08333333333</v>
      </c>
      <c r="K1195" s="24">
        <f>Plan_HubVN_Pickup_Time-Plan_HubVN_Receiving_Time</f>
        <v>0.08333333334</v>
      </c>
      <c r="L1195" s="44">
        <f>IF(OnHold_Time="",0,Enduser_Deliverytime-OnHold_Time)</f>
        <v>0.225</v>
      </c>
    </row>
    <row r="1196" ht="15.75" customHeight="1">
      <c r="A1196" s="9" t="s">
        <v>3457</v>
      </c>
      <c r="B1196" s="9" t="s">
        <v>2711</v>
      </c>
      <c r="C1196" s="9" t="s">
        <v>5230</v>
      </c>
      <c r="D1196" s="43">
        <v>44653.50347222222</v>
      </c>
      <c r="E1196" s="7">
        <v>44654.26180555556</v>
      </c>
      <c r="F1196" s="7">
        <v>44653.586805555555</v>
      </c>
      <c r="G1196" s="7">
        <v>44654.381944444445</v>
      </c>
      <c r="H1196" s="12">
        <f>Enduser_Deliverytime-HubVN_Pickup_Time</f>
        <v>0.2034722222</v>
      </c>
      <c r="I1196" s="12">
        <f>Enduser_Plan_Deliverytime-Plan_HubVN_Pickup_Time</f>
        <v>0.0625</v>
      </c>
      <c r="J1196" s="12">
        <f>HubVN_Pickup_Time-HubVN_Receiving_Time</f>
        <v>0.1201388889</v>
      </c>
      <c r="K1196" s="12">
        <f>Plan_HubVN_Pickup_Time-Plan_HubVN_Receiving_Time</f>
        <v>0.08333333334</v>
      </c>
      <c r="L1196" s="44">
        <f>IF(OnHold_Time="",0,Enduser_Deliverytime-OnHold_Time)</f>
        <v>0</v>
      </c>
    </row>
    <row r="1197" ht="15.75" hidden="1" customHeight="1">
      <c r="A1197" s="21" t="s">
        <v>3459</v>
      </c>
      <c r="B1197" s="21" t="s">
        <v>1707</v>
      </c>
      <c r="C1197" s="21" t="s">
        <v>5232</v>
      </c>
      <c r="D1197" s="43">
        <v>44652.282638888886</v>
      </c>
      <c r="E1197" s="18">
        <v>44653.25069444445</v>
      </c>
      <c r="F1197" s="18">
        <v>44652.36597222222</v>
      </c>
      <c r="G1197" s="18">
        <v>44653.35486111111</v>
      </c>
      <c r="H1197" s="24">
        <f>Enduser_Deliverytime-HubVN_Pickup_Time</f>
        <v>0.1659722222</v>
      </c>
      <c r="I1197" s="24">
        <f>Enduser_Plan_Deliverytime-Plan_HubVN_Pickup_Time</f>
        <v>0.08333333334</v>
      </c>
      <c r="J1197" s="24">
        <f>HubVN_Pickup_Time-HubVN_Receiving_Time</f>
        <v>0.1041666667</v>
      </c>
      <c r="K1197" s="24">
        <f>Plan_HubVN_Pickup_Time-Plan_HubVN_Receiving_Time</f>
        <v>0.08333333334</v>
      </c>
      <c r="L1197" s="44">
        <f>IF(OnHold_Time="",0,Enduser_Deliverytime-OnHold_Time)</f>
        <v>0</v>
      </c>
    </row>
    <row r="1198" ht="15.75" customHeight="1">
      <c r="A1198" s="9" t="s">
        <v>3461</v>
      </c>
      <c r="B1198" s="9" t="s">
        <v>3462</v>
      </c>
      <c r="C1198" s="9" t="s">
        <v>5230</v>
      </c>
      <c r="D1198" s="43">
        <v>44654.52777777778</v>
      </c>
      <c r="E1198" s="7">
        <v>44654.510416666664</v>
      </c>
      <c r="F1198" s="7">
        <v>44654.61111111111</v>
      </c>
      <c r="G1198" s="7">
        <v>44654.61875</v>
      </c>
      <c r="H1198" s="12">
        <f>Enduser_Deliverytime-HubVN_Pickup_Time</f>
        <v>0.1201388889</v>
      </c>
      <c r="I1198" s="12">
        <f>Enduser_Plan_Deliverytime-Plan_HubVN_Pickup_Time</f>
        <v>0.0625</v>
      </c>
      <c r="J1198" s="12">
        <f>HubVN_Pickup_Time-HubVN_Receiving_Time</f>
        <v>0.1083333333</v>
      </c>
      <c r="K1198" s="12">
        <f>Plan_HubVN_Pickup_Time-Plan_HubVN_Receiving_Time</f>
        <v>0.08333333333</v>
      </c>
      <c r="L1198" s="44">
        <f>IF(OnHold_Time="",0,Enduser_Deliverytime-OnHold_Time)</f>
        <v>0</v>
      </c>
    </row>
    <row r="1199" ht="15.75" hidden="1" customHeight="1">
      <c r="A1199" s="21" t="s">
        <v>3464</v>
      </c>
      <c r="B1199" s="21" t="s">
        <v>1641</v>
      </c>
      <c r="C1199" s="21" t="s">
        <v>5231</v>
      </c>
      <c r="D1199" s="43">
        <v>44653.263194444444</v>
      </c>
      <c r="E1199" s="18">
        <v>44654.27222222222</v>
      </c>
      <c r="F1199" s="18">
        <v>44653.34652777778</v>
      </c>
      <c r="G1199" s="18">
        <v>44654.381944444445</v>
      </c>
      <c r="H1199" s="24">
        <f>Enduser_Deliverytime-HubVN_Pickup_Time</f>
        <v>0.03819444445</v>
      </c>
      <c r="I1199" s="24">
        <f>Enduser_Plan_Deliverytime-Plan_HubVN_Pickup_Time</f>
        <v>0.04166666666</v>
      </c>
      <c r="J1199" s="24">
        <f>HubVN_Pickup_Time-HubVN_Receiving_Time</f>
        <v>0.1097222222</v>
      </c>
      <c r="K1199" s="24">
        <f>Plan_HubVN_Pickup_Time-Plan_HubVN_Receiving_Time</f>
        <v>0.08333333334</v>
      </c>
      <c r="L1199" s="44">
        <f>IF(OnHold_Time="",0,Enduser_Deliverytime-OnHold_Time)</f>
        <v>0</v>
      </c>
    </row>
    <row r="1200" ht="15.75" customHeight="1">
      <c r="A1200" s="9" t="s">
        <v>3466</v>
      </c>
      <c r="B1200" s="9" t="s">
        <v>337</v>
      </c>
      <c r="C1200" s="9" t="s">
        <v>5230</v>
      </c>
      <c r="D1200" s="43">
        <v>44652.288194444445</v>
      </c>
      <c r="E1200" s="7">
        <v>44653.271527777775</v>
      </c>
      <c r="F1200" s="7">
        <v>44652.37152777778</v>
      </c>
      <c r="G1200" s="7">
        <v>44653.36111111111</v>
      </c>
      <c r="H1200" s="12">
        <f>Enduser_Deliverytime-HubVN_Pickup_Time</f>
        <v>0.1208333333</v>
      </c>
      <c r="I1200" s="12">
        <f>Enduser_Plan_Deliverytime-Plan_HubVN_Pickup_Time</f>
        <v>0.1666666667</v>
      </c>
      <c r="J1200" s="12">
        <f>HubVN_Pickup_Time-HubVN_Receiving_Time</f>
        <v>0.08958333333</v>
      </c>
      <c r="K1200" s="12">
        <f>Plan_HubVN_Pickup_Time-Plan_HubVN_Receiving_Time</f>
        <v>0.08333333334</v>
      </c>
      <c r="L1200" s="44">
        <f>IF(OnHold_Time="",0,Enduser_Deliverytime-OnHold_Time)</f>
        <v>0</v>
      </c>
    </row>
    <row r="1201" ht="15.75" hidden="1" customHeight="1">
      <c r="A1201" s="21" t="s">
        <v>3468</v>
      </c>
      <c r="B1201" s="21" t="s">
        <v>3469</v>
      </c>
      <c r="C1201" s="21" t="s">
        <v>5231</v>
      </c>
      <c r="D1201" s="43">
        <v>44652.504166666666</v>
      </c>
      <c r="E1201" s="18">
        <v>44653.28611111111</v>
      </c>
      <c r="F1201" s="18">
        <v>44652.5875</v>
      </c>
      <c r="G1201" s="18">
        <v>44653.37847222222</v>
      </c>
      <c r="H1201" s="24">
        <f>Enduser_Deliverytime-HubVN_Pickup_Time</f>
        <v>0.1013888889</v>
      </c>
      <c r="I1201" s="24">
        <f>Enduser_Plan_Deliverytime-Plan_HubVN_Pickup_Time</f>
        <v>0.04166666666</v>
      </c>
      <c r="J1201" s="24">
        <f>HubVN_Pickup_Time-HubVN_Receiving_Time</f>
        <v>0.09236111111</v>
      </c>
      <c r="K1201" s="24">
        <f>Plan_HubVN_Pickup_Time-Plan_HubVN_Receiving_Time</f>
        <v>0.08333333334</v>
      </c>
      <c r="L1201" s="44">
        <f>IF(OnHold_Time="",0,Enduser_Deliverytime-OnHold_Time)</f>
        <v>0</v>
      </c>
    </row>
    <row r="1202" ht="15.75" hidden="1" customHeight="1">
      <c r="A1202" s="9" t="s">
        <v>3471</v>
      </c>
      <c r="B1202" s="9" t="s">
        <v>756</v>
      </c>
      <c r="C1202" s="9" t="s">
        <v>5232</v>
      </c>
      <c r="D1202" s="43">
        <v>44652.263194444444</v>
      </c>
      <c r="E1202" s="7">
        <v>44652.52777777778</v>
      </c>
      <c r="F1202" s="7">
        <v>44652.34652777778</v>
      </c>
      <c r="G1202" s="7">
        <v>44652.61111111111</v>
      </c>
      <c r="H1202" s="12">
        <f>Enduser_Deliverytime-HubVN_Pickup_Time</f>
        <v>0.2479166667</v>
      </c>
      <c r="I1202" s="12">
        <f>Enduser_Plan_Deliverytime-Plan_HubVN_Pickup_Time</f>
        <v>0.08333333333</v>
      </c>
      <c r="J1202" s="12">
        <f>HubVN_Pickup_Time-HubVN_Receiving_Time</f>
        <v>0.08333333333</v>
      </c>
      <c r="K1202" s="12">
        <f>Plan_HubVN_Pickup_Time-Plan_HubVN_Receiving_Time</f>
        <v>0.08333333334</v>
      </c>
      <c r="L1202" s="44">
        <f>IF(OnHold_Time="",0,Enduser_Deliverytime-OnHold_Time)</f>
        <v>0</v>
      </c>
    </row>
    <row r="1203" ht="15.75" customHeight="1">
      <c r="A1203" s="21" t="s">
        <v>3473</v>
      </c>
      <c r="B1203" s="21" t="s">
        <v>3474</v>
      </c>
      <c r="C1203" s="21" t="s">
        <v>5230</v>
      </c>
      <c r="D1203" s="43">
        <v>44652.50625</v>
      </c>
      <c r="E1203" s="18">
        <v>44653.26111111111</v>
      </c>
      <c r="F1203" s="18">
        <v>44652.589583333334</v>
      </c>
      <c r="G1203" s="18">
        <v>44653.33611111111</v>
      </c>
      <c r="H1203" s="24">
        <f>Enduser_Deliverytime-HubVN_Pickup_Time</f>
        <v>0.08194444445</v>
      </c>
      <c r="I1203" s="24">
        <f>Enduser_Plan_Deliverytime-Plan_HubVN_Pickup_Time</f>
        <v>0.0625</v>
      </c>
      <c r="J1203" s="24">
        <f>HubVN_Pickup_Time-HubVN_Receiving_Time</f>
        <v>0.075</v>
      </c>
      <c r="K1203" s="24">
        <f>Plan_HubVN_Pickup_Time-Plan_HubVN_Receiving_Time</f>
        <v>0.08333333334</v>
      </c>
      <c r="L1203" s="44">
        <f>IF(OnHold_Time="",0,Enduser_Deliverytime-OnHold_Time)</f>
        <v>0</v>
      </c>
    </row>
    <row r="1204" ht="15.75" hidden="1" customHeight="1">
      <c r="A1204" s="9" t="s">
        <v>3476</v>
      </c>
      <c r="B1204" s="9" t="s">
        <v>3477</v>
      </c>
      <c r="C1204" s="9" t="s">
        <v>5231</v>
      </c>
      <c r="D1204" s="43">
        <v>44655.26388888889</v>
      </c>
      <c r="E1204" s="7">
        <v>44655.53194444445</v>
      </c>
      <c r="F1204" s="7">
        <v>44655.34722222222</v>
      </c>
      <c r="G1204" s="7">
        <v>44655.64027777778</v>
      </c>
      <c r="H1204" s="12">
        <f>Enduser_Deliverytime-HubVN_Pickup_Time</f>
        <v>0.1722222222</v>
      </c>
      <c r="I1204" s="12">
        <f>Enduser_Plan_Deliverytime-Plan_HubVN_Pickup_Time</f>
        <v>0.04166666667</v>
      </c>
      <c r="J1204" s="12">
        <f>HubVN_Pickup_Time-HubVN_Receiving_Time</f>
        <v>0.1083333333</v>
      </c>
      <c r="K1204" s="12">
        <f>Plan_HubVN_Pickup_Time-Plan_HubVN_Receiving_Time</f>
        <v>0.08333333333</v>
      </c>
      <c r="L1204" s="44">
        <f>IF(OnHold_Time="",0,Enduser_Deliverytime-OnHold_Time)</f>
        <v>0</v>
      </c>
    </row>
    <row r="1205" ht="15.75" customHeight="1">
      <c r="A1205" s="21" t="s">
        <v>3479</v>
      </c>
      <c r="B1205" s="21" t="s">
        <v>3480</v>
      </c>
      <c r="C1205" s="21" t="s">
        <v>5230</v>
      </c>
      <c r="D1205" s="43">
        <v>44653.51111111111</v>
      </c>
      <c r="E1205" s="18">
        <v>44654.27847222222</v>
      </c>
      <c r="F1205" s="18">
        <v>44653.59444444445</v>
      </c>
      <c r="G1205" s="18">
        <v>44654.40555555555</v>
      </c>
      <c r="H1205" s="24">
        <f>Enduser_Deliverytime-HubVN_Pickup_Time</f>
        <v>0.2055555556</v>
      </c>
      <c r="I1205" s="24">
        <f>Enduser_Plan_Deliverytime-Plan_HubVN_Pickup_Time</f>
        <v>0.0625</v>
      </c>
      <c r="J1205" s="24">
        <f>HubVN_Pickup_Time-HubVN_Receiving_Time</f>
        <v>0.1270833333</v>
      </c>
      <c r="K1205" s="24">
        <f>Plan_HubVN_Pickup_Time-Plan_HubVN_Receiving_Time</f>
        <v>0.08333333334</v>
      </c>
      <c r="L1205" s="44">
        <f>IF(OnHold_Time="",0,Enduser_Deliverytime-OnHold_Time)</f>
        <v>0</v>
      </c>
    </row>
    <row r="1206" ht="15.75" hidden="1" customHeight="1">
      <c r="A1206" s="9" t="s">
        <v>3482</v>
      </c>
      <c r="B1206" s="9" t="s">
        <v>3483</v>
      </c>
      <c r="C1206" s="9" t="s">
        <v>5232</v>
      </c>
      <c r="D1206" s="43">
        <v>44654.260416666664</v>
      </c>
      <c r="E1206" s="7">
        <v>44655.285416666666</v>
      </c>
      <c r="F1206" s="7">
        <v>44654.34375</v>
      </c>
      <c r="G1206" s="7">
        <v>44655.41111111111</v>
      </c>
      <c r="H1206" s="12">
        <f>Enduser_Deliverytime-HubVN_Pickup_Time</f>
        <v>0.2020833333</v>
      </c>
      <c r="I1206" s="12">
        <f>Enduser_Plan_Deliverytime-Plan_HubVN_Pickup_Time</f>
        <v>0.08333333334</v>
      </c>
      <c r="J1206" s="12">
        <f>HubVN_Pickup_Time-HubVN_Receiving_Time</f>
        <v>0.1256944444</v>
      </c>
      <c r="K1206" s="12">
        <f>Plan_HubVN_Pickup_Time-Plan_HubVN_Receiving_Time</f>
        <v>0.08333333334</v>
      </c>
      <c r="L1206" s="44">
        <f>IF(OnHold_Time="",0,Enduser_Deliverytime-OnHold_Time)</f>
        <v>0</v>
      </c>
    </row>
    <row r="1207" ht="15.75" hidden="1" customHeight="1">
      <c r="A1207" s="21" t="s">
        <v>3485</v>
      </c>
      <c r="B1207" s="21" t="s">
        <v>946</v>
      </c>
      <c r="C1207" s="21" t="s">
        <v>5231</v>
      </c>
      <c r="D1207" s="43">
        <v>44653.53333333333</v>
      </c>
      <c r="E1207" s="18">
        <v>44654.285416666666</v>
      </c>
      <c r="F1207" s="18">
        <v>44653.61666666667</v>
      </c>
      <c r="G1207" s="18">
        <v>44654.41527777778</v>
      </c>
      <c r="H1207" s="24">
        <f>Enduser_Deliverytime-HubVN_Pickup_Time</f>
        <v>0.2069444444</v>
      </c>
      <c r="I1207" s="24">
        <f>Enduser_Plan_Deliverytime-Plan_HubVN_Pickup_Time</f>
        <v>0.08333333333</v>
      </c>
      <c r="J1207" s="24">
        <f>HubVN_Pickup_Time-HubVN_Receiving_Time</f>
        <v>0.1298611111</v>
      </c>
      <c r="K1207" s="24">
        <f>Plan_HubVN_Pickup_Time-Plan_HubVN_Receiving_Time</f>
        <v>0.08333333334</v>
      </c>
      <c r="L1207" s="44">
        <f>IF(OnHold_Time="",0,Enduser_Deliverytime-OnHold_Time)</f>
        <v>0</v>
      </c>
    </row>
    <row r="1208" ht="15.75" customHeight="1">
      <c r="A1208" s="9" t="s">
        <v>3487</v>
      </c>
      <c r="B1208" s="9" t="s">
        <v>3488</v>
      </c>
      <c r="C1208" s="9" t="s">
        <v>5230</v>
      </c>
      <c r="D1208" s="43">
        <v>44654.52777777778</v>
      </c>
      <c r="E1208" s="7">
        <v>44654.53888888889</v>
      </c>
      <c r="F1208" s="7">
        <v>44654.61111111111</v>
      </c>
      <c r="G1208" s="7">
        <v>44654.665972222225</v>
      </c>
      <c r="H1208" s="12">
        <f>Enduser_Deliverytime-HubVN_Pickup_Time</f>
        <v>0.08125</v>
      </c>
      <c r="I1208" s="12">
        <f>Enduser_Plan_Deliverytime-Plan_HubVN_Pickup_Time</f>
        <v>0.1666666667</v>
      </c>
      <c r="J1208" s="12">
        <f>HubVN_Pickup_Time-HubVN_Receiving_Time</f>
        <v>0.1270833333</v>
      </c>
      <c r="K1208" s="12">
        <f>Plan_HubVN_Pickup_Time-Plan_HubVN_Receiving_Time</f>
        <v>0.08333333333</v>
      </c>
      <c r="L1208" s="44">
        <f>IF(OnHold_Time="",0,Enduser_Deliverytime-OnHold_Time)</f>
        <v>0</v>
      </c>
    </row>
    <row r="1209" ht="15.75" customHeight="1">
      <c r="A1209" s="21" t="s">
        <v>3490</v>
      </c>
      <c r="B1209" s="21" t="s">
        <v>1151</v>
      </c>
      <c r="C1209" s="21" t="s">
        <v>5230</v>
      </c>
      <c r="D1209" s="43">
        <v>44652.27777777778</v>
      </c>
      <c r="E1209" s="18">
        <v>44653.256944444445</v>
      </c>
      <c r="F1209" s="18">
        <v>44652.36111111111</v>
      </c>
      <c r="G1209" s="18">
        <v>44653.37222222222</v>
      </c>
      <c r="H1209" s="24">
        <f>Enduser_Deliverytime-HubVN_Pickup_Time</f>
        <v>0.1638888889</v>
      </c>
      <c r="I1209" s="24">
        <f>Enduser_Plan_Deliverytime-Plan_HubVN_Pickup_Time</f>
        <v>0.0625</v>
      </c>
      <c r="J1209" s="24">
        <f>HubVN_Pickup_Time-HubVN_Receiving_Time</f>
        <v>0.1152777778</v>
      </c>
      <c r="K1209" s="24">
        <f>Plan_HubVN_Pickup_Time-Plan_HubVN_Receiving_Time</f>
        <v>0.08333333333</v>
      </c>
      <c r="L1209" s="44">
        <f>IF(OnHold_Time="",0,Enduser_Deliverytime-OnHold_Time)</f>
        <v>0</v>
      </c>
    </row>
    <row r="1210" ht="15.75" customHeight="1">
      <c r="A1210" s="9" t="s">
        <v>3492</v>
      </c>
      <c r="B1210" s="9" t="s">
        <v>1947</v>
      </c>
      <c r="C1210" s="9" t="s">
        <v>5230</v>
      </c>
      <c r="D1210" s="43">
        <v>44654.504166666666</v>
      </c>
      <c r="E1210" s="7">
        <v>44654.506944444445</v>
      </c>
      <c r="F1210" s="7">
        <v>44654.5875</v>
      </c>
      <c r="G1210" s="7">
        <v>44654.618055555555</v>
      </c>
      <c r="H1210" s="12">
        <f>Enduser_Deliverytime-HubVN_Pickup_Time</f>
        <v>0.1465277778</v>
      </c>
      <c r="I1210" s="12">
        <f>Enduser_Plan_Deliverytime-Plan_HubVN_Pickup_Time</f>
        <v>0.125</v>
      </c>
      <c r="J1210" s="12">
        <f>HubVN_Pickup_Time-HubVN_Receiving_Time</f>
        <v>0.1111111111</v>
      </c>
      <c r="K1210" s="12">
        <f>Plan_HubVN_Pickup_Time-Plan_HubVN_Receiving_Time</f>
        <v>0.08333333334</v>
      </c>
      <c r="L1210" s="44">
        <f>IF(OnHold_Time="",0,Enduser_Deliverytime-OnHold_Time)</f>
        <v>0</v>
      </c>
    </row>
    <row r="1211" ht="15.75" customHeight="1">
      <c r="A1211" s="21" t="s">
        <v>3494</v>
      </c>
      <c r="B1211" s="21" t="s">
        <v>3495</v>
      </c>
      <c r="C1211" s="21" t="s">
        <v>5230</v>
      </c>
      <c r="D1211" s="43">
        <v>44652.26111111111</v>
      </c>
      <c r="E1211" s="18">
        <v>44653.27361111111</v>
      </c>
      <c r="F1211" s="18">
        <v>44652.34444444445</v>
      </c>
      <c r="G1211" s="18">
        <v>44653.36388888889</v>
      </c>
      <c r="H1211" s="24">
        <f>Enduser_Deliverytime-HubVN_Pickup_Time</f>
        <v>0.11875</v>
      </c>
      <c r="I1211" s="24">
        <f>Enduser_Plan_Deliverytime-Plan_HubVN_Pickup_Time</f>
        <v>0.1666666667</v>
      </c>
      <c r="J1211" s="24">
        <f>HubVN_Pickup_Time-HubVN_Receiving_Time</f>
        <v>0.09027777778</v>
      </c>
      <c r="K1211" s="24">
        <f>Plan_HubVN_Pickup_Time-Plan_HubVN_Receiving_Time</f>
        <v>0.08333333334</v>
      </c>
      <c r="L1211" s="44">
        <f>IF(OnHold_Time="",0,Enduser_Deliverytime-OnHold_Time)</f>
        <v>0</v>
      </c>
    </row>
    <row r="1212" ht="15.75" customHeight="1">
      <c r="A1212" s="9" t="s">
        <v>3497</v>
      </c>
      <c r="B1212" s="9" t="s">
        <v>3498</v>
      </c>
      <c r="C1212" s="9" t="s">
        <v>5230</v>
      </c>
      <c r="D1212" s="43">
        <v>44653.270833333336</v>
      </c>
      <c r="E1212" s="7">
        <v>44654.27569444444</v>
      </c>
      <c r="F1212" s="7">
        <v>44653.354166666664</v>
      </c>
      <c r="G1212" s="7">
        <v>44654.381944444445</v>
      </c>
      <c r="H1212" s="12">
        <f>Enduser_Deliverytime-HubVN_Pickup_Time</f>
        <v>0.1013888889</v>
      </c>
      <c r="I1212" s="12">
        <f>Enduser_Plan_Deliverytime-Plan_HubVN_Pickup_Time</f>
        <v>0.0625</v>
      </c>
      <c r="J1212" s="12">
        <f>HubVN_Pickup_Time-HubVN_Receiving_Time</f>
        <v>0.10625</v>
      </c>
      <c r="K1212" s="12">
        <f>Plan_HubVN_Pickup_Time-Plan_HubVN_Receiving_Time</f>
        <v>0.08333333333</v>
      </c>
      <c r="L1212" s="44">
        <f>IF(OnHold_Time="",0,Enduser_Deliverytime-OnHold_Time)</f>
        <v>0</v>
      </c>
    </row>
    <row r="1213" ht="15.75" hidden="1" customHeight="1">
      <c r="A1213" s="21" t="s">
        <v>3500</v>
      </c>
      <c r="B1213" s="21" t="s">
        <v>3501</v>
      </c>
      <c r="C1213" s="21" t="s">
        <v>5231</v>
      </c>
      <c r="D1213" s="43">
        <v>44651.5375</v>
      </c>
      <c r="E1213" s="18">
        <v>44652.279861111114</v>
      </c>
      <c r="F1213" s="18">
        <v>44651.620833333334</v>
      </c>
      <c r="G1213" s="18">
        <v>44652.38680555556</v>
      </c>
      <c r="H1213" s="24">
        <f>Enduser_Deliverytime-HubVN_Pickup_Time</f>
        <v>0.20625</v>
      </c>
      <c r="I1213" s="24">
        <f>Enduser_Plan_Deliverytime-Plan_HubVN_Pickup_Time</f>
        <v>0.08333333334</v>
      </c>
      <c r="J1213" s="24">
        <f>HubVN_Pickup_Time-HubVN_Receiving_Time</f>
        <v>0.1069444444</v>
      </c>
      <c r="K1213" s="24">
        <f>Plan_HubVN_Pickup_Time-Plan_HubVN_Receiving_Time</f>
        <v>0.08333333334</v>
      </c>
      <c r="L1213" s="44">
        <f>IF(OnHold_Time="",0,Enduser_Deliverytime-OnHold_Time)</f>
        <v>0</v>
      </c>
    </row>
    <row r="1214" ht="15.75" customHeight="1">
      <c r="A1214" s="9" t="s">
        <v>3503</v>
      </c>
      <c r="B1214" s="9" t="s">
        <v>3504</v>
      </c>
      <c r="C1214" s="9" t="s">
        <v>5230</v>
      </c>
      <c r="D1214" s="43">
        <v>44653.25069444445</v>
      </c>
      <c r="E1214" s="7">
        <v>44654.28888888889</v>
      </c>
      <c r="F1214" s="7">
        <v>44653.334027777775</v>
      </c>
      <c r="G1214" s="7">
        <v>44654.39513888889</v>
      </c>
      <c r="H1214" s="12">
        <f>Enduser_Deliverytime-HubVN_Pickup_Time</f>
        <v>0.1013888889</v>
      </c>
      <c r="I1214" s="12">
        <f>Enduser_Plan_Deliverytime-Plan_HubVN_Pickup_Time</f>
        <v>0.1666666667</v>
      </c>
      <c r="J1214" s="12">
        <f>HubVN_Pickup_Time-HubVN_Receiving_Time</f>
        <v>0.10625</v>
      </c>
      <c r="K1214" s="12">
        <f>Plan_HubVN_Pickup_Time-Plan_HubVN_Receiving_Time</f>
        <v>0.08333333333</v>
      </c>
      <c r="L1214" s="44">
        <f>IF(OnHold_Time="",0,Enduser_Deliverytime-OnHold_Time)</f>
        <v>0</v>
      </c>
    </row>
    <row r="1215" ht="15.75" customHeight="1">
      <c r="A1215" s="21" t="s">
        <v>3506</v>
      </c>
      <c r="B1215" s="21" t="s">
        <v>990</v>
      </c>
      <c r="C1215" s="21" t="s">
        <v>5230</v>
      </c>
      <c r="D1215" s="43">
        <v>44651.51736111111</v>
      </c>
      <c r="E1215" s="18">
        <v>44652.27569444444</v>
      </c>
      <c r="F1215" s="18">
        <v>44651.600694444445</v>
      </c>
      <c r="G1215" s="18">
        <v>44652.34027777778</v>
      </c>
      <c r="H1215" s="24">
        <f>Enduser_Deliverytime-HubVN_Pickup_Time</f>
        <v>0.07777777778</v>
      </c>
      <c r="I1215" s="24">
        <f>Enduser_Plan_Deliverytime-Plan_HubVN_Pickup_Time</f>
        <v>0.0625</v>
      </c>
      <c r="J1215" s="24">
        <f>HubVN_Pickup_Time-HubVN_Receiving_Time</f>
        <v>0.06458333334</v>
      </c>
      <c r="K1215" s="24">
        <f>Plan_HubVN_Pickup_Time-Plan_HubVN_Receiving_Time</f>
        <v>0.08333333334</v>
      </c>
      <c r="L1215" s="44">
        <f>IF(OnHold_Time="",0,Enduser_Deliverytime-OnHold_Time)</f>
        <v>0</v>
      </c>
    </row>
    <row r="1216" ht="15.75" customHeight="1">
      <c r="A1216" s="9" t="s">
        <v>3508</v>
      </c>
      <c r="B1216" s="9" t="s">
        <v>2475</v>
      </c>
      <c r="C1216" s="9" t="s">
        <v>5230</v>
      </c>
      <c r="D1216" s="43">
        <v>44651.50069444445</v>
      </c>
      <c r="E1216" s="7">
        <v>44652.25625</v>
      </c>
      <c r="F1216" s="7">
        <v>44651.584027777775</v>
      </c>
      <c r="G1216" s="7">
        <v>44652.350694444445</v>
      </c>
      <c r="H1216" s="12">
        <f>Enduser_Deliverytime-HubVN_Pickup_Time</f>
        <v>0.1201388889</v>
      </c>
      <c r="I1216" s="12">
        <f>Enduser_Plan_Deliverytime-Plan_HubVN_Pickup_Time</f>
        <v>0.125</v>
      </c>
      <c r="J1216" s="12">
        <f>HubVN_Pickup_Time-HubVN_Receiving_Time</f>
        <v>0.09444444445</v>
      </c>
      <c r="K1216" s="12">
        <f>Plan_HubVN_Pickup_Time-Plan_HubVN_Receiving_Time</f>
        <v>0.08333333333</v>
      </c>
      <c r="L1216" s="44">
        <f>IF(OnHold_Time="",0,Enduser_Deliverytime-OnHold_Time)</f>
        <v>0</v>
      </c>
    </row>
    <row r="1217" ht="15.75" hidden="1" customHeight="1">
      <c r="A1217" s="21" t="s">
        <v>3510</v>
      </c>
      <c r="B1217" s="21" t="s">
        <v>3511</v>
      </c>
      <c r="C1217" s="21" t="s">
        <v>5231</v>
      </c>
      <c r="D1217" s="43">
        <v>44653.27847222222</v>
      </c>
      <c r="E1217" s="18">
        <v>44653.525</v>
      </c>
      <c r="F1217" s="18">
        <v>44653.361805555556</v>
      </c>
      <c r="G1217" s="18">
        <v>44653.60555555556</v>
      </c>
      <c r="H1217" s="24">
        <f>Enduser_Deliverytime-HubVN_Pickup_Time</f>
        <v>0.1201388889</v>
      </c>
      <c r="I1217" s="24">
        <f>Enduser_Plan_Deliverytime-Plan_HubVN_Pickup_Time</f>
        <v>0.08333333334</v>
      </c>
      <c r="J1217" s="24">
        <f>HubVN_Pickup_Time-HubVN_Receiving_Time</f>
        <v>0.08055555556</v>
      </c>
      <c r="K1217" s="24">
        <f>Plan_HubVN_Pickup_Time-Plan_HubVN_Receiving_Time</f>
        <v>0.08333333334</v>
      </c>
      <c r="L1217" s="44">
        <f>IF(OnHold_Time="",0,Enduser_Deliverytime-OnHold_Time)</f>
        <v>0</v>
      </c>
    </row>
    <row r="1218" ht="15.75" hidden="1" customHeight="1">
      <c r="A1218" s="9" t="s">
        <v>3513</v>
      </c>
      <c r="B1218" s="9" t="s">
        <v>3514</v>
      </c>
      <c r="C1218" s="9" t="s">
        <v>5232</v>
      </c>
      <c r="D1218" s="43">
        <v>44654.51180555556</v>
      </c>
      <c r="E1218" s="7">
        <v>44654.51388888889</v>
      </c>
      <c r="F1218" s="7">
        <v>44654.595138888886</v>
      </c>
      <c r="G1218" s="7">
        <v>44654.62222222222</v>
      </c>
      <c r="H1218" s="12">
        <f>Enduser_Deliverytime-HubVN_Pickup_Time</f>
        <v>0.2479166667</v>
      </c>
      <c r="I1218" s="12">
        <f>Enduser_Plan_Deliverytime-Plan_HubVN_Pickup_Time</f>
        <v>0.08333333334</v>
      </c>
      <c r="J1218" s="12">
        <f>HubVN_Pickup_Time-HubVN_Receiving_Time</f>
        <v>0.1083333333</v>
      </c>
      <c r="K1218" s="12">
        <f>Plan_HubVN_Pickup_Time-Plan_HubVN_Receiving_Time</f>
        <v>0.08333333333</v>
      </c>
      <c r="L1218" s="44">
        <f>IF(OnHold_Time="",0,Enduser_Deliverytime-OnHold_Time)</f>
        <v>0</v>
      </c>
    </row>
    <row r="1219" ht="15.75" customHeight="1">
      <c r="A1219" s="21" t="s">
        <v>3516</v>
      </c>
      <c r="B1219" s="21" t="s">
        <v>3517</v>
      </c>
      <c r="C1219" s="21" t="s">
        <v>5230</v>
      </c>
      <c r="D1219" s="43">
        <v>44654.53472222222</v>
      </c>
      <c r="E1219" s="18">
        <v>44655.279861111114</v>
      </c>
      <c r="F1219" s="18">
        <v>44654.618055555555</v>
      </c>
      <c r="G1219" s="18">
        <v>44655.38125</v>
      </c>
      <c r="H1219" s="24">
        <f>Enduser_Deliverytime-HubVN_Pickup_Time</f>
        <v>0.03958333333</v>
      </c>
      <c r="I1219" s="24">
        <f>Enduser_Plan_Deliverytime-Plan_HubVN_Pickup_Time</f>
        <v>0.0625</v>
      </c>
      <c r="J1219" s="24">
        <f>HubVN_Pickup_Time-HubVN_Receiving_Time</f>
        <v>0.1013888889</v>
      </c>
      <c r="K1219" s="24">
        <f>Plan_HubVN_Pickup_Time-Plan_HubVN_Receiving_Time</f>
        <v>0.08333333334</v>
      </c>
      <c r="L1219" s="44">
        <f>IF(OnHold_Time="",0,Enduser_Deliverytime-OnHold_Time)</f>
        <v>0</v>
      </c>
    </row>
    <row r="1220" ht="15.75" customHeight="1">
      <c r="A1220" s="9" t="s">
        <v>3519</v>
      </c>
      <c r="B1220" s="9" t="s">
        <v>3520</v>
      </c>
      <c r="C1220" s="9" t="s">
        <v>5230</v>
      </c>
      <c r="D1220" s="43">
        <v>44652.28333333333</v>
      </c>
      <c r="E1220" s="7">
        <v>44652.513194444444</v>
      </c>
      <c r="F1220" s="7">
        <v>44652.36666666667</v>
      </c>
      <c r="G1220" s="7">
        <v>44652.55416666667</v>
      </c>
      <c r="H1220" s="12">
        <f>Enduser_Deliverytime-HubVN_Pickup_Time</f>
        <v>0.1625</v>
      </c>
      <c r="I1220" s="12">
        <f>Enduser_Plan_Deliverytime-Plan_HubVN_Pickup_Time</f>
        <v>0.0625</v>
      </c>
      <c r="J1220" s="12">
        <f>HubVN_Pickup_Time-HubVN_Receiving_Time</f>
        <v>0.04097222222</v>
      </c>
      <c r="K1220" s="12">
        <f>Plan_HubVN_Pickup_Time-Plan_HubVN_Receiving_Time</f>
        <v>0.08333333334</v>
      </c>
      <c r="L1220" s="44">
        <f>IF(OnHold_Time="",0,Enduser_Deliverytime-OnHold_Time)</f>
        <v>0</v>
      </c>
    </row>
    <row r="1221" ht="15.75" hidden="1" customHeight="1">
      <c r="A1221" s="21" t="s">
        <v>3522</v>
      </c>
      <c r="B1221" s="21" t="s">
        <v>2306</v>
      </c>
      <c r="C1221" s="21" t="s">
        <v>5231</v>
      </c>
      <c r="D1221" s="43">
        <v>44655.50277777778</v>
      </c>
      <c r="E1221" s="18">
        <v>44655.51944444444</v>
      </c>
      <c r="F1221" s="18">
        <v>44655.58611111111</v>
      </c>
      <c r="G1221" s="18">
        <v>44655.623611111114</v>
      </c>
      <c r="H1221" s="24">
        <f>Enduser_Deliverytime-HubVN_Pickup_Time</f>
        <v>0.1465277778</v>
      </c>
      <c r="I1221" s="24">
        <f>Enduser_Plan_Deliverytime-Plan_HubVN_Pickup_Time</f>
        <v>0.08333333334</v>
      </c>
      <c r="J1221" s="24">
        <f>HubVN_Pickup_Time-HubVN_Receiving_Time</f>
        <v>0.1041666667</v>
      </c>
      <c r="K1221" s="24">
        <f>Plan_HubVN_Pickup_Time-Plan_HubVN_Receiving_Time</f>
        <v>0.08333333333</v>
      </c>
      <c r="L1221" s="44">
        <f>IF(OnHold_Time="",0,Enduser_Deliverytime-OnHold_Time)</f>
        <v>0</v>
      </c>
    </row>
    <row r="1222" ht="15.75" customHeight="1">
      <c r="A1222" s="9" t="s">
        <v>3524</v>
      </c>
      <c r="B1222" s="9" t="s">
        <v>3525</v>
      </c>
      <c r="C1222" s="9" t="s">
        <v>5230</v>
      </c>
      <c r="D1222" s="43">
        <v>44654.26597222222</v>
      </c>
      <c r="E1222" s="7">
        <v>44655.254166666666</v>
      </c>
      <c r="F1222" s="7">
        <v>44654.34930555556</v>
      </c>
      <c r="G1222" s="7">
        <v>44655.38333333333</v>
      </c>
      <c r="H1222" s="12">
        <f>Enduser_Deliverytime-HubVN_Pickup_Time</f>
        <v>0.2034722222</v>
      </c>
      <c r="I1222" s="12">
        <f>Enduser_Plan_Deliverytime-Plan_HubVN_Pickup_Time</f>
        <v>0.0625</v>
      </c>
      <c r="J1222" s="12">
        <f>HubVN_Pickup_Time-HubVN_Receiving_Time</f>
        <v>0.1291666667</v>
      </c>
      <c r="K1222" s="12">
        <f>Plan_HubVN_Pickup_Time-Plan_HubVN_Receiving_Time</f>
        <v>0.08333333334</v>
      </c>
      <c r="L1222" s="44">
        <f>IF(OnHold_Time="",0,Enduser_Deliverytime-OnHold_Time)</f>
        <v>0</v>
      </c>
    </row>
    <row r="1223" ht="15.75" hidden="1" customHeight="1">
      <c r="A1223" s="21" t="s">
        <v>3527</v>
      </c>
      <c r="B1223" s="21" t="s">
        <v>3528</v>
      </c>
      <c r="C1223" s="21" t="s">
        <v>5231</v>
      </c>
      <c r="D1223" s="43">
        <v>44652.52847222222</v>
      </c>
      <c r="E1223" s="18">
        <v>44653.50069444445</v>
      </c>
      <c r="F1223" s="18">
        <v>44652.611805555556</v>
      </c>
      <c r="G1223" s="18">
        <v>44653.60763888889</v>
      </c>
      <c r="H1223" s="24">
        <f>Enduser_Deliverytime-HubVN_Pickup_Time</f>
        <v>0.2479166667</v>
      </c>
      <c r="I1223" s="24">
        <f>Enduser_Plan_Deliverytime-Plan_HubVN_Pickup_Time</f>
        <v>0.04166666666</v>
      </c>
      <c r="J1223" s="24">
        <f>HubVN_Pickup_Time-HubVN_Receiving_Time</f>
        <v>0.1069444444</v>
      </c>
      <c r="K1223" s="24">
        <f>Plan_HubVN_Pickup_Time-Plan_HubVN_Receiving_Time</f>
        <v>0.08333333334</v>
      </c>
      <c r="L1223" s="44">
        <f>IF(OnHold_Time="",0,Enduser_Deliverytime-OnHold_Time)</f>
        <v>0</v>
      </c>
    </row>
    <row r="1224" ht="15.75" hidden="1" customHeight="1">
      <c r="A1224" s="9" t="s">
        <v>3530</v>
      </c>
      <c r="B1224" s="9" t="s">
        <v>1382</v>
      </c>
      <c r="C1224" s="9" t="s">
        <v>5232</v>
      </c>
      <c r="D1224" s="43">
        <v>44655.28125</v>
      </c>
      <c r="E1224" s="7">
        <v>44655.51597222222</v>
      </c>
      <c r="F1224" s="7">
        <v>44655.364583333336</v>
      </c>
      <c r="G1224" s="7">
        <v>44655.638194444444</v>
      </c>
      <c r="H1224" s="12">
        <f>Enduser_Deliverytime-HubVN_Pickup_Time</f>
        <v>0.07916666667</v>
      </c>
      <c r="I1224" s="12">
        <f>Enduser_Plan_Deliverytime-Plan_HubVN_Pickup_Time</f>
        <v>0.08333333333</v>
      </c>
      <c r="J1224" s="12">
        <f>HubVN_Pickup_Time-HubVN_Receiving_Time</f>
        <v>0.1222222222</v>
      </c>
      <c r="K1224" s="12">
        <f>Plan_HubVN_Pickup_Time-Plan_HubVN_Receiving_Time</f>
        <v>0.08333333334</v>
      </c>
      <c r="L1224" s="44">
        <f>IF(OnHold_Time="",0,Enduser_Deliverytime-OnHold_Time)</f>
        <v>0</v>
      </c>
    </row>
    <row r="1225" ht="15.75" customHeight="1">
      <c r="A1225" s="21" t="s">
        <v>3532</v>
      </c>
      <c r="B1225" s="21" t="s">
        <v>3533</v>
      </c>
      <c r="C1225" s="21" t="s">
        <v>5230</v>
      </c>
      <c r="D1225" s="43">
        <v>44655.52291666667</v>
      </c>
      <c r="E1225" s="18">
        <v>44655.53055555555</v>
      </c>
      <c r="F1225" s="18">
        <v>44655.60625</v>
      </c>
      <c r="G1225" s="18">
        <v>44655.625</v>
      </c>
      <c r="H1225" s="24">
        <f>Enduser_Deliverytime-HubVN_Pickup_Time</f>
        <v>0.07708333333</v>
      </c>
      <c r="I1225" s="24">
        <f>Enduser_Plan_Deliverytime-Plan_HubVN_Pickup_Time</f>
        <v>0.125</v>
      </c>
      <c r="J1225" s="24">
        <f>HubVN_Pickup_Time-HubVN_Receiving_Time</f>
        <v>0.09444444445</v>
      </c>
      <c r="K1225" s="24">
        <f>Plan_HubVN_Pickup_Time-Plan_HubVN_Receiving_Time</f>
        <v>0.08333333333</v>
      </c>
      <c r="L1225" s="44">
        <f>IF(OnHold_Time="",0,Enduser_Deliverytime-OnHold_Time)</f>
        <v>0</v>
      </c>
    </row>
    <row r="1226" ht="15.75" hidden="1" customHeight="1">
      <c r="A1226" s="9" t="s">
        <v>3535</v>
      </c>
      <c r="B1226" s="9" t="s">
        <v>3536</v>
      </c>
      <c r="C1226" s="9" t="s">
        <v>5231</v>
      </c>
      <c r="D1226" s="43">
        <v>44653.26388888889</v>
      </c>
      <c r="E1226" s="7">
        <v>44654.28125</v>
      </c>
      <c r="F1226" s="7">
        <v>44653.34722222222</v>
      </c>
      <c r="G1226" s="7">
        <v>44654.40902777778</v>
      </c>
      <c r="H1226" s="12">
        <f>Enduser_Deliverytime-HubVN_Pickup_Time</f>
        <v>0.20625</v>
      </c>
      <c r="I1226" s="12">
        <f>Enduser_Plan_Deliverytime-Plan_HubVN_Pickup_Time</f>
        <v>0.04166666667</v>
      </c>
      <c r="J1226" s="12">
        <f>HubVN_Pickup_Time-HubVN_Receiving_Time</f>
        <v>0.1277777778</v>
      </c>
      <c r="K1226" s="12">
        <f>Plan_HubVN_Pickup_Time-Plan_HubVN_Receiving_Time</f>
        <v>0.08333333333</v>
      </c>
      <c r="L1226" s="44">
        <f>IF(OnHold_Time="",0,Enduser_Deliverytime-OnHold_Time)</f>
        <v>0</v>
      </c>
    </row>
    <row r="1227" ht="15.75" hidden="1" customHeight="1">
      <c r="A1227" s="21" t="s">
        <v>3538</v>
      </c>
      <c r="B1227" s="21" t="s">
        <v>3539</v>
      </c>
      <c r="C1227" s="21" t="s">
        <v>5231</v>
      </c>
      <c r="D1227" s="43">
        <v>44652.26666666667</v>
      </c>
      <c r="E1227" s="18">
        <v>44652.532638888886</v>
      </c>
      <c r="F1227" s="18">
        <v>44652.35</v>
      </c>
      <c r="G1227" s="18">
        <v>44652.61597222222</v>
      </c>
      <c r="H1227" s="24">
        <f>Enduser_Deliverytime-HubVN_Pickup_Time</f>
        <v>0.2451388889</v>
      </c>
      <c r="I1227" s="24">
        <f>Enduser_Plan_Deliverytime-Plan_HubVN_Pickup_Time</f>
        <v>0.04166666667</v>
      </c>
      <c r="J1227" s="24">
        <f>HubVN_Pickup_Time-HubVN_Receiving_Time</f>
        <v>0.08333333334</v>
      </c>
      <c r="K1227" s="24">
        <f>Plan_HubVN_Pickup_Time-Plan_HubVN_Receiving_Time</f>
        <v>0.08333333333</v>
      </c>
      <c r="L1227" s="44">
        <f>IF(OnHold_Time="",0,Enduser_Deliverytime-OnHold_Time)</f>
        <v>0</v>
      </c>
    </row>
    <row r="1228" ht="15.75" customHeight="1">
      <c r="A1228" s="9" t="s">
        <v>3541</v>
      </c>
      <c r="B1228" s="9" t="s">
        <v>1084</v>
      </c>
      <c r="C1228" s="9" t="s">
        <v>5230</v>
      </c>
      <c r="D1228" s="43">
        <v>44652.27638888889</v>
      </c>
      <c r="E1228" s="7">
        <v>44652.509722222225</v>
      </c>
      <c r="F1228" s="7">
        <v>44652.35972222222</v>
      </c>
      <c r="G1228" s="7">
        <v>44652.55416666667</v>
      </c>
      <c r="H1228" s="12">
        <f>Enduser_Deliverytime-HubVN_Pickup_Time</f>
        <v>0.1618055556</v>
      </c>
      <c r="I1228" s="12">
        <f>Enduser_Plan_Deliverytime-Plan_HubVN_Pickup_Time</f>
        <v>0.0625</v>
      </c>
      <c r="J1228" s="12">
        <f>HubVN_Pickup_Time-HubVN_Receiving_Time</f>
        <v>0.04444444444</v>
      </c>
      <c r="K1228" s="12">
        <f>Plan_HubVN_Pickup_Time-Plan_HubVN_Receiving_Time</f>
        <v>0.08333333334</v>
      </c>
      <c r="L1228" s="44">
        <f>IF(OnHold_Time="",0,Enduser_Deliverytime-OnHold_Time)</f>
        <v>0</v>
      </c>
    </row>
    <row r="1229" ht="15.75" customHeight="1">
      <c r="A1229" s="21" t="s">
        <v>3543</v>
      </c>
      <c r="B1229" s="21" t="s">
        <v>3544</v>
      </c>
      <c r="C1229" s="21" t="s">
        <v>5230</v>
      </c>
      <c r="D1229" s="43">
        <v>44653.501388888886</v>
      </c>
      <c r="E1229" s="18">
        <v>44654.50208333333</v>
      </c>
      <c r="F1229" s="18">
        <v>44653.58472222222</v>
      </c>
      <c r="G1229" s="18">
        <v>44654.611805555556</v>
      </c>
      <c r="H1229" s="24">
        <f>Enduser_Deliverytime-HubVN_Pickup_Time</f>
        <v>0.2486111111</v>
      </c>
      <c r="I1229" s="24">
        <f>Enduser_Plan_Deliverytime-Plan_HubVN_Pickup_Time</f>
        <v>0.0625</v>
      </c>
      <c r="J1229" s="24">
        <f>HubVN_Pickup_Time-HubVN_Receiving_Time</f>
        <v>0.1097222222</v>
      </c>
      <c r="K1229" s="24">
        <f>Plan_HubVN_Pickup_Time-Plan_HubVN_Receiving_Time</f>
        <v>0.08333333334</v>
      </c>
      <c r="L1229" s="44">
        <f>IF(OnHold_Time="",0,Enduser_Deliverytime-OnHold_Time)</f>
        <v>0</v>
      </c>
    </row>
    <row r="1230" ht="15.75" hidden="1" customHeight="1">
      <c r="A1230" s="9" t="s">
        <v>3546</v>
      </c>
      <c r="B1230" s="9" t="s">
        <v>3098</v>
      </c>
      <c r="C1230" s="9" t="s">
        <v>5231</v>
      </c>
      <c r="D1230" s="43">
        <v>44652.50347222222</v>
      </c>
      <c r="E1230" s="7">
        <v>44653.26736111111</v>
      </c>
      <c r="F1230" s="7">
        <v>44652.586805555555</v>
      </c>
      <c r="G1230" s="7">
        <v>44653.364583333336</v>
      </c>
      <c r="H1230" s="12">
        <f>Enduser_Deliverytime-HubVN_Pickup_Time</f>
        <v>0.1625</v>
      </c>
      <c r="I1230" s="12">
        <f>Enduser_Plan_Deliverytime-Plan_HubVN_Pickup_Time</f>
        <v>0.04166666666</v>
      </c>
      <c r="J1230" s="12">
        <f>HubVN_Pickup_Time-HubVN_Receiving_Time</f>
        <v>0.09722222223</v>
      </c>
      <c r="K1230" s="12">
        <f>Plan_HubVN_Pickup_Time-Plan_HubVN_Receiving_Time</f>
        <v>0.08333333334</v>
      </c>
      <c r="L1230" s="44">
        <f>IF(OnHold_Time="",0,Enduser_Deliverytime-OnHold_Time)</f>
        <v>0</v>
      </c>
    </row>
    <row r="1231" ht="15.75" customHeight="1">
      <c r="A1231" s="21" t="s">
        <v>3548</v>
      </c>
      <c r="B1231" s="21" t="s">
        <v>3549</v>
      </c>
      <c r="C1231" s="21" t="s">
        <v>5230</v>
      </c>
      <c r="D1231" s="43">
        <v>44654.277083333334</v>
      </c>
      <c r="E1231" s="18">
        <v>44654.524305555555</v>
      </c>
      <c r="F1231" s="18">
        <v>44654.36041666667</v>
      </c>
      <c r="G1231" s="18">
        <v>44654.62222222222</v>
      </c>
      <c r="H1231" s="24">
        <f>Enduser_Deliverytime-HubVN_Pickup_Time</f>
        <v>0.1486111111</v>
      </c>
      <c r="I1231" s="24">
        <f>Enduser_Plan_Deliverytime-Plan_HubVN_Pickup_Time</f>
        <v>0.1666666667</v>
      </c>
      <c r="J1231" s="24">
        <f>HubVN_Pickup_Time-HubVN_Receiving_Time</f>
        <v>0.09791666667</v>
      </c>
      <c r="K1231" s="24">
        <f>Plan_HubVN_Pickup_Time-Plan_HubVN_Receiving_Time</f>
        <v>0.08333333334</v>
      </c>
      <c r="L1231" s="44">
        <f>IF(OnHold_Time="",0,Enduser_Deliverytime-OnHold_Time)</f>
        <v>0</v>
      </c>
    </row>
    <row r="1232" ht="15.75" customHeight="1">
      <c r="A1232" s="9" t="s">
        <v>3551</v>
      </c>
      <c r="B1232" s="9" t="s">
        <v>3552</v>
      </c>
      <c r="C1232" s="9" t="s">
        <v>5230</v>
      </c>
      <c r="D1232" s="43">
        <v>44653.26875</v>
      </c>
      <c r="E1232" s="7">
        <v>44653.518055555556</v>
      </c>
      <c r="F1232" s="7">
        <v>44653.35208333333</v>
      </c>
      <c r="G1232" s="7">
        <v>44653.61666666667</v>
      </c>
      <c r="H1232" s="12">
        <f>Enduser_Deliverytime-HubVN_Pickup_Time</f>
        <v>0.1486111111</v>
      </c>
      <c r="I1232" s="12">
        <f>Enduser_Plan_Deliverytime-Plan_HubVN_Pickup_Time</f>
        <v>0.1666666667</v>
      </c>
      <c r="J1232" s="12">
        <f>HubVN_Pickup_Time-HubVN_Receiving_Time</f>
        <v>0.09861111111</v>
      </c>
      <c r="K1232" s="12">
        <f>Plan_HubVN_Pickup_Time-Plan_HubVN_Receiving_Time</f>
        <v>0.08333333333</v>
      </c>
      <c r="L1232" s="44">
        <f>IF(OnHold_Time="",0,Enduser_Deliverytime-OnHold_Time)</f>
        <v>0</v>
      </c>
    </row>
    <row r="1233" ht="15.75" customHeight="1">
      <c r="A1233" s="21" t="s">
        <v>3554</v>
      </c>
      <c r="B1233" s="21" t="s">
        <v>3555</v>
      </c>
      <c r="C1233" s="21" t="s">
        <v>5230</v>
      </c>
      <c r="D1233" s="43">
        <v>44652.527083333334</v>
      </c>
      <c r="E1233" s="18">
        <v>44653.28472222222</v>
      </c>
      <c r="F1233" s="18">
        <v>44652.61041666667</v>
      </c>
      <c r="G1233" s="18">
        <v>44653.37430555555</v>
      </c>
      <c r="H1233" s="24">
        <f>Enduser_Deliverytime-HubVN_Pickup_Time</f>
        <v>0.1208333333</v>
      </c>
      <c r="I1233" s="24">
        <f>Enduser_Plan_Deliverytime-Plan_HubVN_Pickup_Time</f>
        <v>0.1666666667</v>
      </c>
      <c r="J1233" s="24">
        <f>HubVN_Pickup_Time-HubVN_Receiving_Time</f>
        <v>0.08958333333</v>
      </c>
      <c r="K1233" s="24">
        <f>Plan_HubVN_Pickup_Time-Plan_HubVN_Receiving_Time</f>
        <v>0.08333333334</v>
      </c>
      <c r="L1233" s="44">
        <f>IF(OnHold_Time="",0,Enduser_Deliverytime-OnHold_Time)</f>
        <v>0</v>
      </c>
    </row>
    <row r="1234" ht="15.75" hidden="1" customHeight="1">
      <c r="A1234" s="9" t="s">
        <v>3556</v>
      </c>
      <c r="B1234" s="9" t="s">
        <v>965</v>
      </c>
      <c r="C1234" s="9" t="s">
        <v>5232</v>
      </c>
      <c r="D1234" s="43">
        <v>44651.53125</v>
      </c>
      <c r="E1234" s="7">
        <v>44652.259722222225</v>
      </c>
      <c r="F1234" s="7">
        <v>44651.614583333336</v>
      </c>
      <c r="G1234" s="7">
        <v>44652.34305555555</v>
      </c>
      <c r="H1234" s="12">
        <f>Enduser_Deliverytime-HubVN_Pickup_Time</f>
        <v>0.1194444444</v>
      </c>
      <c r="I1234" s="12">
        <f>Enduser_Plan_Deliverytime-Plan_HubVN_Pickup_Time</f>
        <v>0.08333333333</v>
      </c>
      <c r="J1234" s="12">
        <f>HubVN_Pickup_Time-HubVN_Receiving_Time</f>
        <v>0.08333333333</v>
      </c>
      <c r="K1234" s="12">
        <f>Plan_HubVN_Pickup_Time-Plan_HubVN_Receiving_Time</f>
        <v>0.08333333334</v>
      </c>
      <c r="L1234" s="44">
        <f>IF(OnHold_Time="",0,Enduser_Deliverytime-OnHold_Time)</f>
        <v>0</v>
      </c>
    </row>
    <row r="1235" ht="15.75" customHeight="1">
      <c r="A1235" s="21" t="s">
        <v>3558</v>
      </c>
      <c r="B1235" s="21" t="s">
        <v>3559</v>
      </c>
      <c r="C1235" s="21" t="s">
        <v>5230</v>
      </c>
      <c r="D1235" s="43">
        <v>44651.288194444445</v>
      </c>
      <c r="E1235" s="18">
        <v>44652.28055555555</v>
      </c>
      <c r="F1235" s="18">
        <v>44651.37152777778</v>
      </c>
      <c r="G1235" s="18">
        <v>44652.402083333334</v>
      </c>
      <c r="H1235" s="24">
        <f>Enduser_Deliverytime-HubVN_Pickup_Time</f>
        <v>0.2020833333</v>
      </c>
      <c r="I1235" s="24">
        <f>Enduser_Plan_Deliverytime-Plan_HubVN_Pickup_Time</f>
        <v>0.0625</v>
      </c>
      <c r="J1235" s="24">
        <f>HubVN_Pickup_Time-HubVN_Receiving_Time</f>
        <v>0.1215277778</v>
      </c>
      <c r="K1235" s="24">
        <f>Plan_HubVN_Pickup_Time-Plan_HubVN_Receiving_Time</f>
        <v>0.08333333334</v>
      </c>
      <c r="L1235" s="44">
        <f>IF(OnHold_Time="",0,Enduser_Deliverytime-OnHold_Time)</f>
        <v>0</v>
      </c>
    </row>
    <row r="1236" ht="15.75" hidden="1" customHeight="1">
      <c r="A1236" s="9" t="s">
        <v>3561</v>
      </c>
      <c r="B1236" s="9" t="s">
        <v>3562</v>
      </c>
      <c r="C1236" s="9" t="s">
        <v>5232</v>
      </c>
      <c r="D1236" s="43">
        <v>44653.53125</v>
      </c>
      <c r="E1236" s="7">
        <v>44654.52847222222</v>
      </c>
      <c r="F1236" s="7">
        <v>44653.614583333336</v>
      </c>
      <c r="G1236" s="7">
        <v>44654.63263888889</v>
      </c>
      <c r="H1236" s="12">
        <f>Enduser_Deliverytime-HubVN_Pickup_Time</f>
        <v>0.1701388889</v>
      </c>
      <c r="I1236" s="12">
        <f>Enduser_Plan_Deliverytime-Plan_HubVN_Pickup_Time</f>
        <v>0.08333333333</v>
      </c>
      <c r="J1236" s="12">
        <f>HubVN_Pickup_Time-HubVN_Receiving_Time</f>
        <v>0.1041666667</v>
      </c>
      <c r="K1236" s="12">
        <f>Plan_HubVN_Pickup_Time-Plan_HubVN_Receiving_Time</f>
        <v>0.08333333334</v>
      </c>
      <c r="L1236" s="44">
        <f>IF(OnHold_Time="",0,Enduser_Deliverytime-OnHold_Time)</f>
        <v>0</v>
      </c>
    </row>
    <row r="1237" ht="15.75" customHeight="1">
      <c r="A1237" s="21" t="s">
        <v>3564</v>
      </c>
      <c r="B1237" s="21" t="s">
        <v>484</v>
      </c>
      <c r="C1237" s="21" t="s">
        <v>5230</v>
      </c>
      <c r="D1237" s="43">
        <v>44653.520833333336</v>
      </c>
      <c r="E1237" s="18">
        <v>44653.52916666667</v>
      </c>
      <c r="F1237" s="18">
        <v>44653.604166666664</v>
      </c>
      <c r="G1237" s="18">
        <v>44653.61736111111</v>
      </c>
      <c r="H1237" s="24">
        <f>Enduser_Deliverytime-HubVN_Pickup_Time</f>
        <v>0.1194444444</v>
      </c>
      <c r="I1237" s="24">
        <f>Enduser_Plan_Deliverytime-Plan_HubVN_Pickup_Time</f>
        <v>0.1666666667</v>
      </c>
      <c r="J1237" s="24">
        <f>HubVN_Pickup_Time-HubVN_Receiving_Time</f>
        <v>0.08819444444</v>
      </c>
      <c r="K1237" s="24">
        <f>Plan_HubVN_Pickup_Time-Plan_HubVN_Receiving_Time</f>
        <v>0.08333333333</v>
      </c>
      <c r="L1237" s="44">
        <f>IF(OnHold_Time="",0,Enduser_Deliverytime-OnHold_Time)</f>
        <v>0</v>
      </c>
    </row>
    <row r="1238" ht="15.75" customHeight="1">
      <c r="A1238" s="9" t="s">
        <v>3566</v>
      </c>
      <c r="B1238" s="9" t="s">
        <v>2699</v>
      </c>
      <c r="C1238" s="9" t="s">
        <v>5230</v>
      </c>
      <c r="D1238" s="43">
        <v>44653.27638888889</v>
      </c>
      <c r="E1238" s="7">
        <v>44654.26597222222</v>
      </c>
      <c r="F1238" s="7">
        <v>44653.35972222222</v>
      </c>
      <c r="G1238" s="7">
        <v>44654.36597222222</v>
      </c>
      <c r="H1238" s="12">
        <f>Enduser_Deliverytime-HubVN_Pickup_Time</f>
        <v>0.11875</v>
      </c>
      <c r="I1238" s="12">
        <f>Enduser_Plan_Deliverytime-Plan_HubVN_Pickup_Time</f>
        <v>0.0625</v>
      </c>
      <c r="J1238" s="12">
        <f>HubVN_Pickup_Time-HubVN_Receiving_Time</f>
        <v>0.1</v>
      </c>
      <c r="K1238" s="12">
        <f>Plan_HubVN_Pickup_Time-Plan_HubVN_Receiving_Time</f>
        <v>0.08333333334</v>
      </c>
      <c r="L1238" s="44">
        <f>IF(OnHold_Time="",0,Enduser_Deliverytime-OnHold_Time)</f>
        <v>0</v>
      </c>
    </row>
    <row r="1239" ht="15.75" customHeight="1">
      <c r="A1239" s="21" t="s">
        <v>3568</v>
      </c>
      <c r="B1239" s="21" t="s">
        <v>3569</v>
      </c>
      <c r="C1239" s="21" t="s">
        <v>5230</v>
      </c>
      <c r="D1239" s="43">
        <v>44653.53958333333</v>
      </c>
      <c r="E1239" s="18">
        <v>44654.26180555556</v>
      </c>
      <c r="F1239" s="18">
        <v>44653.62291666667</v>
      </c>
      <c r="G1239" s="18">
        <v>44654.38680555556</v>
      </c>
      <c r="H1239" s="24">
        <f>Enduser_Deliverytime-HubVN_Pickup_Time</f>
        <v>0.20625</v>
      </c>
      <c r="I1239" s="24">
        <f>Enduser_Plan_Deliverytime-Plan_HubVN_Pickup_Time</f>
        <v>0.0625</v>
      </c>
      <c r="J1239" s="24">
        <f>HubVN_Pickup_Time-HubVN_Receiving_Time</f>
        <v>0.125</v>
      </c>
      <c r="K1239" s="24">
        <f>Plan_HubVN_Pickup_Time-Plan_HubVN_Receiving_Time</f>
        <v>0.08333333334</v>
      </c>
      <c r="L1239" s="44">
        <f>IF(OnHold_Time="",0,Enduser_Deliverytime-OnHold_Time)</f>
        <v>0</v>
      </c>
    </row>
    <row r="1240" ht="15.75" customHeight="1">
      <c r="A1240" s="9" t="s">
        <v>3571</v>
      </c>
      <c r="B1240" s="9" t="s">
        <v>3572</v>
      </c>
      <c r="C1240" s="9" t="s">
        <v>5230</v>
      </c>
      <c r="D1240" s="43">
        <v>44653.27361111111</v>
      </c>
      <c r="E1240" s="7">
        <v>44653.50347222222</v>
      </c>
      <c r="F1240" s="7">
        <v>44653.356944444444</v>
      </c>
      <c r="G1240" s="7">
        <v>44653.59166666667</v>
      </c>
      <c r="H1240" s="12">
        <f>Enduser_Deliverytime-HubVN_Pickup_Time</f>
        <v>0.1222222222</v>
      </c>
      <c r="I1240" s="12">
        <f>Enduser_Plan_Deliverytime-Plan_HubVN_Pickup_Time</f>
        <v>0.0625</v>
      </c>
      <c r="J1240" s="12">
        <f>HubVN_Pickup_Time-HubVN_Receiving_Time</f>
        <v>0.08819444445</v>
      </c>
      <c r="K1240" s="12">
        <f>Plan_HubVN_Pickup_Time-Plan_HubVN_Receiving_Time</f>
        <v>0.08333333334</v>
      </c>
      <c r="L1240" s="44">
        <f>IF(OnHold_Time="",0,Enduser_Deliverytime-OnHold_Time)</f>
        <v>0</v>
      </c>
    </row>
    <row r="1241" ht="15.75" customHeight="1">
      <c r="A1241" s="21" t="s">
        <v>3574</v>
      </c>
      <c r="B1241" s="21" t="s">
        <v>3575</v>
      </c>
      <c r="C1241" s="21" t="s">
        <v>5230</v>
      </c>
      <c r="D1241" s="43">
        <v>44653.50763888889</v>
      </c>
      <c r="E1241" s="18">
        <v>44654.53611111111</v>
      </c>
      <c r="F1241" s="18">
        <v>44653.59097222222</v>
      </c>
      <c r="G1241" s="18">
        <v>44654.63680555556</v>
      </c>
      <c r="H1241" s="24">
        <f>Enduser_Deliverytime-HubVN_Pickup_Time</f>
        <v>0.08194444444</v>
      </c>
      <c r="I1241" s="24">
        <f>Enduser_Plan_Deliverytime-Plan_HubVN_Pickup_Time</f>
        <v>0.0625</v>
      </c>
      <c r="J1241" s="24">
        <f>HubVN_Pickup_Time-HubVN_Receiving_Time</f>
        <v>0.1006944444</v>
      </c>
      <c r="K1241" s="24">
        <f>Plan_HubVN_Pickup_Time-Plan_HubVN_Receiving_Time</f>
        <v>0.08333333333</v>
      </c>
      <c r="L1241" s="44">
        <f>IF(OnHold_Time="",0,Enduser_Deliverytime-OnHold_Time)</f>
        <v>0</v>
      </c>
    </row>
    <row r="1242" ht="15.75" hidden="1" customHeight="1">
      <c r="A1242" s="9" t="s">
        <v>3577</v>
      </c>
      <c r="B1242" s="9" t="s">
        <v>3578</v>
      </c>
      <c r="C1242" s="9" t="s">
        <v>5231</v>
      </c>
      <c r="D1242" s="43">
        <v>44652.27222222222</v>
      </c>
      <c r="E1242" s="7">
        <v>44652.52361111111</v>
      </c>
      <c r="F1242" s="7">
        <v>44652.35555555556</v>
      </c>
      <c r="G1242" s="7">
        <v>44652.606944444444</v>
      </c>
      <c r="H1242" s="12">
        <f>Enduser_Deliverytime-HubVN_Pickup_Time</f>
        <v>0.2479166667</v>
      </c>
      <c r="I1242" s="12">
        <f>Enduser_Plan_Deliverytime-Plan_HubVN_Pickup_Time</f>
        <v>0.04166666666</v>
      </c>
      <c r="J1242" s="12">
        <f>HubVN_Pickup_Time-HubVN_Receiving_Time</f>
        <v>0.08333333334</v>
      </c>
      <c r="K1242" s="12">
        <f>Plan_HubVN_Pickup_Time-Plan_HubVN_Receiving_Time</f>
        <v>0.08333333334</v>
      </c>
      <c r="L1242" s="44">
        <f>IF(OnHold_Time="",0,Enduser_Deliverytime-OnHold_Time)</f>
        <v>0</v>
      </c>
    </row>
    <row r="1243" ht="15.75" hidden="1" customHeight="1">
      <c r="A1243" s="21" t="s">
        <v>3580</v>
      </c>
      <c r="B1243" s="21" t="s">
        <v>3581</v>
      </c>
      <c r="C1243" s="21" t="s">
        <v>5232</v>
      </c>
      <c r="D1243" s="43">
        <v>44654.29027777778</v>
      </c>
      <c r="E1243" s="18">
        <v>44655.26458333333</v>
      </c>
      <c r="F1243" s="18">
        <v>44654.373611111114</v>
      </c>
      <c r="G1243" s="18">
        <v>44655.36944444444</v>
      </c>
      <c r="H1243" s="24">
        <f>Enduser_Deliverytime-HubVN_Pickup_Time</f>
        <v>0.08263888889</v>
      </c>
      <c r="I1243" s="24">
        <f>Enduser_Plan_Deliverytime-Plan_HubVN_Pickup_Time</f>
        <v>0.08333333333</v>
      </c>
      <c r="J1243" s="24">
        <f>HubVN_Pickup_Time-HubVN_Receiving_Time</f>
        <v>0.1048611111</v>
      </c>
      <c r="K1243" s="24">
        <f>Plan_HubVN_Pickup_Time-Plan_HubVN_Receiving_Time</f>
        <v>0.08333333334</v>
      </c>
      <c r="L1243" s="44">
        <f>IF(OnHold_Time="",0,Enduser_Deliverytime-OnHold_Time)</f>
        <v>0</v>
      </c>
    </row>
    <row r="1244" ht="15.75" customHeight="1">
      <c r="A1244" s="9" t="s">
        <v>3583</v>
      </c>
      <c r="B1244" s="9" t="s">
        <v>3584</v>
      </c>
      <c r="C1244" s="9" t="s">
        <v>5230</v>
      </c>
      <c r="D1244" s="43">
        <v>44655.27361111111</v>
      </c>
      <c r="E1244" s="7">
        <v>44655.50902777778</v>
      </c>
      <c r="F1244" s="7">
        <v>44655.356944444444</v>
      </c>
      <c r="G1244" s="7">
        <v>44655.6125</v>
      </c>
      <c r="H1244" s="12">
        <f>Enduser_Deliverytime-HubVN_Pickup_Time</f>
        <v>0.1444444444</v>
      </c>
      <c r="I1244" s="12">
        <f>Enduser_Plan_Deliverytime-Plan_HubVN_Pickup_Time</f>
        <v>0.125</v>
      </c>
      <c r="J1244" s="12">
        <f>HubVN_Pickup_Time-HubVN_Receiving_Time</f>
        <v>0.1034722222</v>
      </c>
      <c r="K1244" s="12">
        <f>Plan_HubVN_Pickup_Time-Plan_HubVN_Receiving_Time</f>
        <v>0.08333333334</v>
      </c>
      <c r="L1244" s="44">
        <f>IF(OnHold_Time="",0,Enduser_Deliverytime-OnHold_Time)</f>
        <v>0</v>
      </c>
    </row>
    <row r="1245" ht="15.75" customHeight="1">
      <c r="A1245" s="21" t="s">
        <v>3586</v>
      </c>
      <c r="B1245" s="21" t="s">
        <v>3587</v>
      </c>
      <c r="C1245" s="21" t="s">
        <v>5230</v>
      </c>
      <c r="D1245" s="43">
        <v>44651.27777777778</v>
      </c>
      <c r="E1245" s="18">
        <v>44652.275</v>
      </c>
      <c r="F1245" s="18">
        <v>44651.36111111111</v>
      </c>
      <c r="G1245" s="18">
        <v>44652.35</v>
      </c>
      <c r="H1245" s="24">
        <f>Enduser_Deliverytime-HubVN_Pickup_Time</f>
        <v>0.07986111111</v>
      </c>
      <c r="I1245" s="24">
        <f>Enduser_Plan_Deliverytime-Plan_HubVN_Pickup_Time</f>
        <v>0.0625</v>
      </c>
      <c r="J1245" s="24">
        <f>HubVN_Pickup_Time-HubVN_Receiving_Time</f>
        <v>0.075</v>
      </c>
      <c r="K1245" s="24">
        <f>Plan_HubVN_Pickup_Time-Plan_HubVN_Receiving_Time</f>
        <v>0.08333333333</v>
      </c>
      <c r="L1245" s="44">
        <f>IF(OnHold_Time="",0,Enduser_Deliverytime-OnHold_Time)</f>
        <v>0</v>
      </c>
    </row>
    <row r="1246" ht="15.75" hidden="1" customHeight="1">
      <c r="A1246" s="9" t="s">
        <v>3589</v>
      </c>
      <c r="B1246" s="9" t="s">
        <v>1270</v>
      </c>
      <c r="C1246" s="9" t="s">
        <v>5231</v>
      </c>
      <c r="D1246" s="43">
        <v>44654.259722222225</v>
      </c>
      <c r="E1246" s="7">
        <v>44654.510416666664</v>
      </c>
      <c r="F1246" s="7">
        <v>44654.34305555555</v>
      </c>
      <c r="G1246" s="7">
        <v>44654.62013888889</v>
      </c>
      <c r="H1246" s="12">
        <f>Enduser_Deliverytime-HubVN_Pickup_Time</f>
        <v>0.24375</v>
      </c>
      <c r="I1246" s="12">
        <f>Enduser_Plan_Deliverytime-Plan_HubVN_Pickup_Time</f>
        <v>0.04166666667</v>
      </c>
      <c r="J1246" s="12">
        <f>HubVN_Pickup_Time-HubVN_Receiving_Time</f>
        <v>0.1097222222</v>
      </c>
      <c r="K1246" s="12">
        <f>Plan_HubVN_Pickup_Time-Plan_HubVN_Receiving_Time</f>
        <v>0.08333333333</v>
      </c>
      <c r="L1246" s="44">
        <f>IF(OnHold_Time="",0,Enduser_Deliverytime-OnHold_Time)</f>
        <v>0</v>
      </c>
    </row>
    <row r="1247" ht="15.75" customHeight="1">
      <c r="A1247" s="21" t="s">
        <v>3591</v>
      </c>
      <c r="B1247" s="21" t="s">
        <v>3592</v>
      </c>
      <c r="C1247" s="21" t="s">
        <v>5230</v>
      </c>
      <c r="D1247" s="43">
        <v>44653.26458333333</v>
      </c>
      <c r="E1247" s="18">
        <v>44653.5375</v>
      </c>
      <c r="F1247" s="18">
        <v>44653.347916666666</v>
      </c>
      <c r="G1247" s="18">
        <v>44653.63680555556</v>
      </c>
      <c r="H1247" s="24">
        <f>Enduser_Deliverytime-HubVN_Pickup_Time</f>
        <v>0.16875</v>
      </c>
      <c r="I1247" s="24">
        <f>Enduser_Plan_Deliverytime-Plan_HubVN_Pickup_Time</f>
        <v>0.1666666667</v>
      </c>
      <c r="J1247" s="24">
        <f>HubVN_Pickup_Time-HubVN_Receiving_Time</f>
        <v>0.09930555556</v>
      </c>
      <c r="K1247" s="24">
        <f>Plan_HubVN_Pickup_Time-Plan_HubVN_Receiving_Time</f>
        <v>0.08333333334</v>
      </c>
      <c r="L1247" s="44">
        <f>IF(OnHold_Time="",0,Enduser_Deliverytime-OnHold_Time)</f>
        <v>0</v>
      </c>
    </row>
    <row r="1248" ht="15.75" hidden="1" customHeight="1">
      <c r="A1248" s="9" t="s">
        <v>3594</v>
      </c>
      <c r="B1248" s="9" t="s">
        <v>3595</v>
      </c>
      <c r="C1248" s="9" t="s">
        <v>5232</v>
      </c>
      <c r="D1248" s="43">
        <v>44652.2875</v>
      </c>
      <c r="E1248" s="7">
        <v>44653.279861111114</v>
      </c>
      <c r="F1248" s="7">
        <v>44652.370833333334</v>
      </c>
      <c r="G1248" s="7">
        <v>44653.36319444444</v>
      </c>
      <c r="H1248" s="12">
        <f>Enduser_Deliverytime-HubVN_Pickup_Time</f>
        <v>0.11875</v>
      </c>
      <c r="I1248" s="12">
        <f>Enduser_Plan_Deliverytime-Plan_HubVN_Pickup_Time</f>
        <v>0.08333333334</v>
      </c>
      <c r="J1248" s="12">
        <f>HubVN_Pickup_Time-HubVN_Receiving_Time</f>
        <v>0.08333333333</v>
      </c>
      <c r="K1248" s="12">
        <f>Plan_HubVN_Pickup_Time-Plan_HubVN_Receiving_Time</f>
        <v>0.08333333334</v>
      </c>
      <c r="L1248" s="44">
        <f>IF(OnHold_Time="",0,Enduser_Deliverytime-OnHold_Time)</f>
        <v>0</v>
      </c>
    </row>
    <row r="1249" ht="15.75" customHeight="1">
      <c r="A1249" s="21" t="s">
        <v>3597</v>
      </c>
      <c r="B1249" s="21" t="s">
        <v>2601</v>
      </c>
      <c r="C1249" s="21" t="s">
        <v>5230</v>
      </c>
      <c r="D1249" s="43">
        <v>44653.524305555555</v>
      </c>
      <c r="E1249" s="18">
        <v>44653.52777777778</v>
      </c>
      <c r="F1249" s="18">
        <v>44653.60763888889</v>
      </c>
      <c r="G1249" s="18">
        <v>44653.61319444444</v>
      </c>
      <c r="H1249" s="24">
        <f>Enduser_Deliverytime-HubVN_Pickup_Time</f>
        <v>0.1201388889</v>
      </c>
      <c r="I1249" s="24">
        <f>Enduser_Plan_Deliverytime-Plan_HubVN_Pickup_Time</f>
        <v>0.1666666667</v>
      </c>
      <c r="J1249" s="24">
        <f>HubVN_Pickup_Time-HubVN_Receiving_Time</f>
        <v>0.08541666666</v>
      </c>
      <c r="K1249" s="24">
        <f>Plan_HubVN_Pickup_Time-Plan_HubVN_Receiving_Time</f>
        <v>0.08333333334</v>
      </c>
      <c r="L1249" s="44">
        <f>IF(OnHold_Time="",0,Enduser_Deliverytime-OnHold_Time)</f>
        <v>0</v>
      </c>
    </row>
    <row r="1250" ht="15.75" customHeight="1">
      <c r="A1250" s="9" t="s">
        <v>3599</v>
      </c>
      <c r="B1250" s="9" t="s">
        <v>1081</v>
      </c>
      <c r="C1250" s="9" t="s">
        <v>5230</v>
      </c>
      <c r="D1250" s="43">
        <v>44653.53611111111</v>
      </c>
      <c r="E1250" s="7">
        <v>44654.5375</v>
      </c>
      <c r="F1250" s="7">
        <v>44653.61944444444</v>
      </c>
      <c r="G1250" s="7">
        <v>44654.63680555556</v>
      </c>
      <c r="H1250" s="12">
        <f>Enduser_Deliverytime-HubVN_Pickup_Time</f>
        <v>0.07708333333</v>
      </c>
      <c r="I1250" s="12">
        <f>Enduser_Plan_Deliverytime-Plan_HubVN_Pickup_Time</f>
        <v>0.0625</v>
      </c>
      <c r="J1250" s="12">
        <f>HubVN_Pickup_Time-HubVN_Receiving_Time</f>
        <v>0.09930555556</v>
      </c>
      <c r="K1250" s="12">
        <f>Plan_HubVN_Pickup_Time-Plan_HubVN_Receiving_Time</f>
        <v>0.08333333333</v>
      </c>
      <c r="L1250" s="44">
        <f>IF(OnHold_Time="",0,Enduser_Deliverytime-OnHold_Time)</f>
        <v>0</v>
      </c>
    </row>
    <row r="1251" ht="15.75" customHeight="1">
      <c r="A1251" s="21" t="s">
        <v>3601</v>
      </c>
      <c r="B1251" s="21" t="s">
        <v>3602</v>
      </c>
      <c r="C1251" s="21" t="s">
        <v>5230</v>
      </c>
      <c r="D1251" s="43">
        <v>44655.25486111111</v>
      </c>
      <c r="E1251" s="18">
        <v>44655.52777777778</v>
      </c>
      <c r="F1251" s="18">
        <v>44655.33819444444</v>
      </c>
      <c r="G1251" s="18">
        <v>44655.631944444445</v>
      </c>
      <c r="H1251" s="24">
        <f>Enduser_Deliverytime-HubVN_Pickup_Time</f>
        <v>0.1694444444</v>
      </c>
      <c r="I1251" s="24">
        <f>Enduser_Plan_Deliverytime-Plan_HubVN_Pickup_Time</f>
        <v>0.125</v>
      </c>
      <c r="J1251" s="24">
        <f>HubVN_Pickup_Time-HubVN_Receiving_Time</f>
        <v>0.1041666667</v>
      </c>
      <c r="K1251" s="24">
        <f>Plan_HubVN_Pickup_Time-Plan_HubVN_Receiving_Time</f>
        <v>0.08333333333</v>
      </c>
      <c r="L1251" s="44">
        <f>IF(OnHold_Time="",0,Enduser_Deliverytime-OnHold_Time)</f>
        <v>0</v>
      </c>
    </row>
    <row r="1252" ht="15.75" customHeight="1">
      <c r="A1252" s="9" t="s">
        <v>3604</v>
      </c>
      <c r="B1252" s="9" t="s">
        <v>3605</v>
      </c>
      <c r="C1252" s="9" t="s">
        <v>5230</v>
      </c>
      <c r="D1252" s="43">
        <v>44654.50277777778</v>
      </c>
      <c r="E1252" s="7">
        <v>44655.50625</v>
      </c>
      <c r="F1252" s="7">
        <v>44654.58611111111</v>
      </c>
      <c r="G1252" s="7">
        <v>44655.61319444444</v>
      </c>
      <c r="H1252" s="12">
        <f>Enduser_Deliverytime-HubVN_Pickup_Time</f>
        <v>0.1486111111</v>
      </c>
      <c r="I1252" s="12">
        <f>Enduser_Plan_Deliverytime-Plan_HubVN_Pickup_Time</f>
        <v>0.0625</v>
      </c>
      <c r="J1252" s="12">
        <f>HubVN_Pickup_Time-HubVN_Receiving_Time</f>
        <v>0.1069444444</v>
      </c>
      <c r="K1252" s="12">
        <f>Plan_HubVN_Pickup_Time-Plan_HubVN_Receiving_Time</f>
        <v>0.08333333333</v>
      </c>
      <c r="L1252" s="44">
        <f>IF(OnHold_Time="",0,Enduser_Deliverytime-OnHold_Time)</f>
        <v>0</v>
      </c>
    </row>
    <row r="1253" ht="15.75" hidden="1" customHeight="1">
      <c r="A1253" s="21" t="s">
        <v>3607</v>
      </c>
      <c r="B1253" s="21" t="s">
        <v>3608</v>
      </c>
      <c r="C1253" s="21" t="s">
        <v>5231</v>
      </c>
      <c r="D1253" s="43">
        <v>44655.27638888889</v>
      </c>
      <c r="E1253" s="18">
        <v>44655.535416666666</v>
      </c>
      <c r="F1253" s="18">
        <v>44655.35972222222</v>
      </c>
      <c r="G1253" s="18">
        <v>44655.63958333333</v>
      </c>
      <c r="H1253" s="24">
        <f>Enduser_Deliverytime-HubVN_Pickup_Time</f>
        <v>0.1673611111</v>
      </c>
      <c r="I1253" s="24">
        <f>Enduser_Plan_Deliverytime-Plan_HubVN_Pickup_Time</f>
        <v>0.04166666666</v>
      </c>
      <c r="J1253" s="24">
        <f>HubVN_Pickup_Time-HubVN_Receiving_Time</f>
        <v>0.1041666667</v>
      </c>
      <c r="K1253" s="24">
        <f>Plan_HubVN_Pickup_Time-Plan_HubVN_Receiving_Time</f>
        <v>0.08333333334</v>
      </c>
      <c r="L1253" s="44">
        <f>IF(OnHold_Time="",0,Enduser_Deliverytime-OnHold_Time)</f>
        <v>0</v>
      </c>
    </row>
    <row r="1254" ht="15.75" hidden="1" customHeight="1">
      <c r="A1254" s="9" t="s">
        <v>3610</v>
      </c>
      <c r="B1254" s="9" t="s">
        <v>3611</v>
      </c>
      <c r="C1254" s="9" t="s">
        <v>5231</v>
      </c>
      <c r="D1254" s="43">
        <v>44654.28472222222</v>
      </c>
      <c r="E1254" s="7">
        <v>44655.26388888889</v>
      </c>
      <c r="F1254" s="7">
        <v>44654.368055555555</v>
      </c>
      <c r="G1254" s="7">
        <v>44655.36666666667</v>
      </c>
      <c r="H1254" s="12">
        <f>Enduser_Deliverytime-HubVN_Pickup_Time</f>
        <v>0.07847222222</v>
      </c>
      <c r="I1254" s="12">
        <f>Enduser_Plan_Deliverytime-Plan_HubVN_Pickup_Time</f>
        <v>0.04166666666</v>
      </c>
      <c r="J1254" s="12">
        <f>HubVN_Pickup_Time-HubVN_Receiving_Time</f>
        <v>0.1027777778</v>
      </c>
      <c r="K1254" s="12">
        <f>Plan_HubVN_Pickup_Time-Plan_HubVN_Receiving_Time</f>
        <v>0.08333333334</v>
      </c>
      <c r="L1254" s="44">
        <f>IF(OnHold_Time="",0,Enduser_Deliverytime-OnHold_Time)</f>
        <v>0</v>
      </c>
    </row>
    <row r="1255" ht="15.75" customHeight="1">
      <c r="A1255" s="21" t="s">
        <v>3613</v>
      </c>
      <c r="B1255" s="21" t="s">
        <v>574</v>
      </c>
      <c r="C1255" s="21" t="s">
        <v>5230</v>
      </c>
      <c r="D1255" s="43">
        <v>44654.50486111111</v>
      </c>
      <c r="E1255" s="18">
        <v>44655.28055555555</v>
      </c>
      <c r="F1255" s="18">
        <v>44654.58819444444</v>
      </c>
      <c r="G1255" s="18">
        <v>44655.40347222222</v>
      </c>
      <c r="H1255" s="24">
        <f>Enduser_Deliverytime-HubVN_Pickup_Time</f>
        <v>0.2055555556</v>
      </c>
      <c r="I1255" s="24">
        <f>Enduser_Plan_Deliverytime-Plan_HubVN_Pickup_Time</f>
        <v>0.0625</v>
      </c>
      <c r="J1255" s="24">
        <f>HubVN_Pickup_Time-HubVN_Receiving_Time</f>
        <v>0.1229166667</v>
      </c>
      <c r="K1255" s="24">
        <f>Plan_HubVN_Pickup_Time-Plan_HubVN_Receiving_Time</f>
        <v>0.08333333333</v>
      </c>
      <c r="L1255" s="44">
        <f>IF(OnHold_Time="",0,Enduser_Deliverytime-OnHold_Time)</f>
        <v>0</v>
      </c>
    </row>
    <row r="1256" ht="15.75" customHeight="1">
      <c r="A1256" s="9" t="s">
        <v>3615</v>
      </c>
      <c r="B1256" s="9" t="s">
        <v>3616</v>
      </c>
      <c r="C1256" s="9" t="s">
        <v>5230</v>
      </c>
      <c r="D1256" s="43">
        <v>44653.506944444445</v>
      </c>
      <c r="E1256" s="7">
        <v>44654.501388888886</v>
      </c>
      <c r="F1256" s="7">
        <v>44653.59027777778</v>
      </c>
      <c r="G1256" s="7">
        <v>44654.6125</v>
      </c>
      <c r="H1256" s="12">
        <f>Enduser_Deliverytime-HubVN_Pickup_Time</f>
        <v>0.1222222222</v>
      </c>
      <c r="I1256" s="12">
        <f>Enduser_Plan_Deliverytime-Plan_HubVN_Pickup_Time</f>
        <v>0.0625</v>
      </c>
      <c r="J1256" s="12">
        <f>HubVN_Pickup_Time-HubVN_Receiving_Time</f>
        <v>0.1111111111</v>
      </c>
      <c r="K1256" s="12">
        <f>Plan_HubVN_Pickup_Time-Plan_HubVN_Receiving_Time</f>
        <v>0.08333333334</v>
      </c>
      <c r="L1256" s="44">
        <f>IF(OnHold_Time="",0,Enduser_Deliverytime-OnHold_Time)</f>
        <v>0</v>
      </c>
    </row>
    <row r="1257" ht="15.75" hidden="1" customHeight="1">
      <c r="A1257" s="21" t="s">
        <v>3618</v>
      </c>
      <c r="B1257" s="21" t="s">
        <v>3619</v>
      </c>
      <c r="C1257" s="21" t="s">
        <v>5232</v>
      </c>
      <c r="D1257" s="43">
        <v>44652.27777777778</v>
      </c>
      <c r="E1257" s="18">
        <v>44653.277083333334</v>
      </c>
      <c r="F1257" s="18">
        <v>44652.36111111111</v>
      </c>
      <c r="G1257" s="18">
        <v>44653.35486111111</v>
      </c>
      <c r="H1257" s="24">
        <f>Enduser_Deliverytime-HubVN_Pickup_Time</f>
        <v>0.08263888889</v>
      </c>
      <c r="I1257" s="24">
        <f>Enduser_Plan_Deliverytime-Plan_HubVN_Pickup_Time</f>
        <v>0.08333333334</v>
      </c>
      <c r="J1257" s="24">
        <f>HubVN_Pickup_Time-HubVN_Receiving_Time</f>
        <v>0.07777777778</v>
      </c>
      <c r="K1257" s="24">
        <f>Plan_HubVN_Pickup_Time-Plan_HubVN_Receiving_Time</f>
        <v>0.08333333333</v>
      </c>
      <c r="L1257" s="44">
        <f>IF(OnHold_Time="",0,Enduser_Deliverytime-OnHold_Time)</f>
        <v>0</v>
      </c>
    </row>
    <row r="1258" ht="15.75" customHeight="1">
      <c r="A1258" s="9" t="s">
        <v>3621</v>
      </c>
      <c r="B1258" s="9" t="s">
        <v>3622</v>
      </c>
      <c r="C1258" s="9" t="s">
        <v>5230</v>
      </c>
      <c r="D1258" s="43">
        <v>44652.51736111111</v>
      </c>
      <c r="E1258" s="7">
        <v>44653.53194444445</v>
      </c>
      <c r="F1258" s="7">
        <v>44652.600694444445</v>
      </c>
      <c r="G1258" s="7">
        <v>44653.61388888889</v>
      </c>
      <c r="H1258" s="12">
        <f>Enduser_Deliverytime-HubVN_Pickup_Time</f>
        <v>0.1229166667</v>
      </c>
      <c r="I1258" s="12">
        <f>Enduser_Plan_Deliverytime-Plan_HubVN_Pickup_Time</f>
        <v>0.1666666667</v>
      </c>
      <c r="J1258" s="12">
        <f>HubVN_Pickup_Time-HubVN_Receiving_Time</f>
        <v>0.08194444444</v>
      </c>
      <c r="K1258" s="12">
        <f>Plan_HubVN_Pickup_Time-Plan_HubVN_Receiving_Time</f>
        <v>0.08333333334</v>
      </c>
      <c r="L1258" s="44">
        <f>IF(OnHold_Time="",0,Enduser_Deliverytime-OnHold_Time)</f>
        <v>0</v>
      </c>
    </row>
    <row r="1259" ht="15.75" customHeight="1">
      <c r="A1259" s="21" t="s">
        <v>3624</v>
      </c>
      <c r="B1259" s="21" t="s">
        <v>3625</v>
      </c>
      <c r="C1259" s="21" t="s">
        <v>5230</v>
      </c>
      <c r="D1259" s="43">
        <v>44654.29027777778</v>
      </c>
      <c r="E1259" s="18">
        <v>44655.26875</v>
      </c>
      <c r="F1259" s="18">
        <v>44654.373611111114</v>
      </c>
      <c r="G1259" s="18">
        <v>44655.37569444445</v>
      </c>
      <c r="H1259" s="24">
        <f>Enduser_Deliverytime-HubVN_Pickup_Time</f>
        <v>0.09791666667</v>
      </c>
      <c r="I1259" s="24">
        <f>Enduser_Plan_Deliverytime-Plan_HubVN_Pickup_Time</f>
        <v>0.1666666667</v>
      </c>
      <c r="J1259" s="24">
        <f>HubVN_Pickup_Time-HubVN_Receiving_Time</f>
        <v>0.1069444444</v>
      </c>
      <c r="K1259" s="24">
        <f>Plan_HubVN_Pickup_Time-Plan_HubVN_Receiving_Time</f>
        <v>0.08333333334</v>
      </c>
      <c r="L1259" s="44">
        <f>IF(OnHold_Time="",0,Enduser_Deliverytime-OnHold_Time)</f>
        <v>0</v>
      </c>
    </row>
    <row r="1260" ht="15.75" customHeight="1">
      <c r="A1260" s="9" t="s">
        <v>3627</v>
      </c>
      <c r="B1260" s="9" t="s">
        <v>1081</v>
      </c>
      <c r="C1260" s="9" t="s">
        <v>5230</v>
      </c>
      <c r="D1260" s="43">
        <v>44653.509722222225</v>
      </c>
      <c r="E1260" s="7">
        <v>44654.501388888886</v>
      </c>
      <c r="F1260" s="7">
        <v>44653.59305555555</v>
      </c>
      <c r="G1260" s="7">
        <v>44654.60902777778</v>
      </c>
      <c r="H1260" s="12">
        <f>Enduser_Deliverytime-HubVN_Pickup_Time</f>
        <v>0.2479166667</v>
      </c>
      <c r="I1260" s="12">
        <f>Enduser_Plan_Deliverytime-Plan_HubVN_Pickup_Time</f>
        <v>0.0625</v>
      </c>
      <c r="J1260" s="12">
        <f>HubVN_Pickup_Time-HubVN_Receiving_Time</f>
        <v>0.1076388889</v>
      </c>
      <c r="K1260" s="12">
        <f>Plan_HubVN_Pickup_Time-Plan_HubVN_Receiving_Time</f>
        <v>0.08333333333</v>
      </c>
      <c r="L1260" s="44">
        <f>IF(OnHold_Time="",0,Enduser_Deliverytime-OnHold_Time)</f>
        <v>0</v>
      </c>
    </row>
    <row r="1261" ht="15.75" customHeight="1">
      <c r="A1261" s="21" t="s">
        <v>3629</v>
      </c>
      <c r="B1261" s="21" t="s">
        <v>3630</v>
      </c>
      <c r="C1261" s="21" t="s">
        <v>5230</v>
      </c>
      <c r="D1261" s="43">
        <v>44655.25902777778</v>
      </c>
      <c r="E1261" s="18">
        <v>44655.50625</v>
      </c>
      <c r="F1261" s="18">
        <v>44655.342361111114</v>
      </c>
      <c r="G1261" s="18">
        <v>44655.61041666667</v>
      </c>
      <c r="H1261" s="24">
        <f>Enduser_Deliverytime-HubVN_Pickup_Time</f>
        <v>0.1243055556</v>
      </c>
      <c r="I1261" s="24">
        <f>Enduser_Plan_Deliverytime-Plan_HubVN_Pickup_Time</f>
        <v>0.125</v>
      </c>
      <c r="J1261" s="24">
        <f>HubVN_Pickup_Time-HubVN_Receiving_Time</f>
        <v>0.1041666667</v>
      </c>
      <c r="K1261" s="24">
        <f>Plan_HubVN_Pickup_Time-Plan_HubVN_Receiving_Time</f>
        <v>0.08333333334</v>
      </c>
      <c r="L1261" s="44">
        <f>IF(OnHold_Time="",0,Enduser_Deliverytime-OnHold_Time)</f>
        <v>0</v>
      </c>
    </row>
    <row r="1262" ht="15.75" customHeight="1">
      <c r="A1262" s="9" t="s">
        <v>3632</v>
      </c>
      <c r="B1262" s="9" t="s">
        <v>3633</v>
      </c>
      <c r="C1262" s="9" t="s">
        <v>5230</v>
      </c>
      <c r="D1262" s="43">
        <v>44652.29027777778</v>
      </c>
      <c r="E1262" s="7">
        <v>44653.28888888889</v>
      </c>
      <c r="F1262" s="7">
        <v>44652.373611111114</v>
      </c>
      <c r="G1262" s="7">
        <v>44653.37222222222</v>
      </c>
      <c r="H1262" s="12">
        <f>Enduser_Deliverytime-HubVN_Pickup_Time</f>
        <v>0.11875</v>
      </c>
      <c r="I1262" s="12">
        <f>Enduser_Plan_Deliverytime-Plan_HubVN_Pickup_Time</f>
        <v>0.0625</v>
      </c>
      <c r="J1262" s="12">
        <f>HubVN_Pickup_Time-HubVN_Receiving_Time</f>
        <v>0.08333333333</v>
      </c>
      <c r="K1262" s="12">
        <f>Plan_HubVN_Pickup_Time-Plan_HubVN_Receiving_Time</f>
        <v>0.08333333334</v>
      </c>
      <c r="L1262" s="44">
        <f>IF(OnHold_Time="",0,Enduser_Deliverytime-OnHold_Time)</f>
        <v>0</v>
      </c>
    </row>
    <row r="1263" ht="15.75" customHeight="1">
      <c r="A1263" s="21" t="s">
        <v>3635</v>
      </c>
      <c r="B1263" s="21" t="s">
        <v>3636</v>
      </c>
      <c r="C1263" s="21" t="s">
        <v>5230</v>
      </c>
      <c r="D1263" s="43">
        <v>44653.251388888886</v>
      </c>
      <c r="E1263" s="18">
        <v>44653.53611111111</v>
      </c>
      <c r="F1263" s="18">
        <v>44653.33472222222</v>
      </c>
      <c r="G1263" s="18">
        <v>44653.646527777775</v>
      </c>
      <c r="H1263" s="24">
        <f>Enduser_Deliverytime-HubVN_Pickup_Time</f>
        <v>0.07986111112</v>
      </c>
      <c r="I1263" s="24">
        <f>Enduser_Plan_Deliverytime-Plan_HubVN_Pickup_Time</f>
        <v>0.0625</v>
      </c>
      <c r="J1263" s="24">
        <f>HubVN_Pickup_Time-HubVN_Receiving_Time</f>
        <v>0.1104166667</v>
      </c>
      <c r="K1263" s="24">
        <f>Plan_HubVN_Pickup_Time-Plan_HubVN_Receiving_Time</f>
        <v>0.08333333334</v>
      </c>
      <c r="L1263" s="44">
        <f>IF(OnHold_Time="",0,Enduser_Deliverytime-OnHold_Time)</f>
        <v>0</v>
      </c>
    </row>
    <row r="1264" ht="15.75" customHeight="1">
      <c r="A1264" s="9" t="s">
        <v>3638</v>
      </c>
      <c r="B1264" s="9" t="s">
        <v>3639</v>
      </c>
      <c r="C1264" s="9" t="s">
        <v>5230</v>
      </c>
      <c r="D1264" s="43">
        <v>44653.53472222222</v>
      </c>
      <c r="E1264" s="7">
        <v>44653.50625</v>
      </c>
      <c r="F1264" s="7">
        <v>44653.618055555555</v>
      </c>
      <c r="G1264" s="7">
        <v>44653.589583333334</v>
      </c>
      <c r="H1264" s="12">
        <f>Enduser_Deliverytime-HubVN_Pickup_Time</f>
        <v>0.1208333333</v>
      </c>
      <c r="I1264" s="12">
        <f>Enduser_Plan_Deliverytime-Plan_HubVN_Pickup_Time</f>
        <v>0.1666666667</v>
      </c>
      <c r="J1264" s="12">
        <f>HubVN_Pickup_Time-HubVN_Receiving_Time</f>
        <v>0.08333333334</v>
      </c>
      <c r="K1264" s="12">
        <f>Plan_HubVN_Pickup_Time-Plan_HubVN_Receiving_Time</f>
        <v>0.08333333334</v>
      </c>
      <c r="L1264" s="44">
        <f>IF(OnHold_Time="",0,Enduser_Deliverytime-OnHold_Time)</f>
        <v>0</v>
      </c>
    </row>
    <row r="1265" ht="15.75" customHeight="1">
      <c r="A1265" s="21" t="s">
        <v>3641</v>
      </c>
      <c r="B1265" s="21" t="s">
        <v>1833</v>
      </c>
      <c r="C1265" s="21" t="s">
        <v>5230</v>
      </c>
      <c r="D1265" s="43">
        <v>44652.26944444444</v>
      </c>
      <c r="E1265" s="18">
        <v>44652.53055555555</v>
      </c>
      <c r="F1265" s="18">
        <v>44652.35277777778</v>
      </c>
      <c r="G1265" s="18">
        <v>44652.56736111111</v>
      </c>
      <c r="H1265" s="24">
        <f>Enduser_Deliverytime-HubVN_Pickup_Time</f>
        <v>0.1631944444</v>
      </c>
      <c r="I1265" s="24">
        <f>Enduser_Plan_Deliverytime-Plan_HubVN_Pickup_Time</f>
        <v>0.0625</v>
      </c>
      <c r="J1265" s="24">
        <f>HubVN_Pickup_Time-HubVN_Receiving_Time</f>
        <v>0.03680555556</v>
      </c>
      <c r="K1265" s="24">
        <f>Plan_HubVN_Pickup_Time-Plan_HubVN_Receiving_Time</f>
        <v>0.08333333334</v>
      </c>
      <c r="L1265" s="44">
        <f>IF(OnHold_Time="",0,Enduser_Deliverytime-OnHold_Time)</f>
        <v>0</v>
      </c>
    </row>
    <row r="1266" ht="15.75" customHeight="1">
      <c r="A1266" s="9" t="s">
        <v>3643</v>
      </c>
      <c r="B1266" s="9" t="s">
        <v>3644</v>
      </c>
      <c r="C1266" s="9" t="s">
        <v>5230</v>
      </c>
      <c r="D1266" s="43">
        <v>44653.524305555555</v>
      </c>
      <c r="E1266" s="7">
        <v>44653.52916666667</v>
      </c>
      <c r="F1266" s="7">
        <v>44653.60763888889</v>
      </c>
      <c r="G1266" s="7">
        <v>44653.6125</v>
      </c>
      <c r="H1266" s="12">
        <f>Enduser_Deliverytime-HubVN_Pickup_Time</f>
        <v>0.2444444444</v>
      </c>
      <c r="I1266" s="12">
        <f>Enduser_Plan_Deliverytime-Plan_HubVN_Pickup_Time</f>
        <v>0.125</v>
      </c>
      <c r="J1266" s="12">
        <f>HubVN_Pickup_Time-HubVN_Receiving_Time</f>
        <v>0.08333333334</v>
      </c>
      <c r="K1266" s="12">
        <f>Plan_HubVN_Pickup_Time-Plan_HubVN_Receiving_Time</f>
        <v>0.08333333334</v>
      </c>
      <c r="L1266" s="44">
        <f>IF(OnHold_Time="",0,Enduser_Deliverytime-OnHold_Time)</f>
        <v>0</v>
      </c>
    </row>
    <row r="1267" ht="15.75" customHeight="1">
      <c r="A1267" s="21" t="s">
        <v>3646</v>
      </c>
      <c r="B1267" s="21" t="s">
        <v>3647</v>
      </c>
      <c r="C1267" s="21" t="s">
        <v>5230</v>
      </c>
      <c r="D1267" s="43">
        <v>44655.28472222222</v>
      </c>
      <c r="E1267" s="18">
        <v>44655.53194444445</v>
      </c>
      <c r="F1267" s="18">
        <v>44655.368055555555</v>
      </c>
      <c r="G1267" s="18">
        <v>44655.63055555556</v>
      </c>
      <c r="H1267" s="24">
        <f>Enduser_Deliverytime-HubVN_Pickup_Time</f>
        <v>0.07777777778</v>
      </c>
      <c r="I1267" s="24">
        <f>Enduser_Plan_Deliverytime-Plan_HubVN_Pickup_Time</f>
        <v>0.0625</v>
      </c>
      <c r="J1267" s="24">
        <f>HubVN_Pickup_Time-HubVN_Receiving_Time</f>
        <v>0.09861111111</v>
      </c>
      <c r="K1267" s="24">
        <f>Plan_HubVN_Pickup_Time-Plan_HubVN_Receiving_Time</f>
        <v>0.08333333334</v>
      </c>
      <c r="L1267" s="44">
        <f>IF(OnHold_Time="",0,Enduser_Deliverytime-OnHold_Time)</f>
        <v>0</v>
      </c>
    </row>
    <row r="1268" ht="15.75" hidden="1" customHeight="1">
      <c r="A1268" s="9" t="s">
        <v>3649</v>
      </c>
      <c r="B1268" s="9" t="s">
        <v>2962</v>
      </c>
      <c r="C1268" s="9" t="s">
        <v>5231</v>
      </c>
      <c r="D1268" s="43">
        <v>44653.520833333336</v>
      </c>
      <c r="E1268" s="7">
        <v>44653.53333333333</v>
      </c>
      <c r="F1268" s="7">
        <v>44653.604166666664</v>
      </c>
      <c r="G1268" s="7">
        <v>44653.61388888889</v>
      </c>
      <c r="H1268" s="12">
        <f>Enduser_Deliverytime-HubVN_Pickup_Time</f>
        <v>0.11875</v>
      </c>
      <c r="I1268" s="12">
        <f>Enduser_Plan_Deliverytime-Plan_HubVN_Pickup_Time</f>
        <v>0.04166666667</v>
      </c>
      <c r="J1268" s="12">
        <f>HubVN_Pickup_Time-HubVN_Receiving_Time</f>
        <v>0.08055555556</v>
      </c>
      <c r="K1268" s="12">
        <f>Plan_HubVN_Pickup_Time-Plan_HubVN_Receiving_Time</f>
        <v>0.08333333333</v>
      </c>
      <c r="L1268" s="44">
        <f>IF(OnHold_Time="",0,Enduser_Deliverytime-OnHold_Time)</f>
        <v>0</v>
      </c>
    </row>
    <row r="1269" ht="15.75" customHeight="1">
      <c r="A1269" s="21" t="s">
        <v>3651</v>
      </c>
      <c r="B1269" s="21" t="s">
        <v>3652</v>
      </c>
      <c r="C1269" s="21" t="s">
        <v>5230</v>
      </c>
      <c r="D1269" s="43">
        <v>44655.5125</v>
      </c>
      <c r="E1269" s="18">
        <v>44655.513194444444</v>
      </c>
      <c r="F1269" s="18">
        <v>44655.59583333333</v>
      </c>
      <c r="G1269" s="18">
        <v>44655.614583333336</v>
      </c>
      <c r="H1269" s="24">
        <f>Enduser_Deliverytime-HubVN_Pickup_Time</f>
        <v>0.1194444444</v>
      </c>
      <c r="I1269" s="24">
        <f>Enduser_Plan_Deliverytime-Plan_HubVN_Pickup_Time</f>
        <v>0.125</v>
      </c>
      <c r="J1269" s="24">
        <f>HubVN_Pickup_Time-HubVN_Receiving_Time</f>
        <v>0.1013888889</v>
      </c>
      <c r="K1269" s="24">
        <f>Plan_HubVN_Pickup_Time-Plan_HubVN_Receiving_Time</f>
        <v>0.08333333334</v>
      </c>
      <c r="L1269" s="44">
        <f>IF(OnHold_Time="",0,Enduser_Deliverytime-OnHold_Time)</f>
        <v>0</v>
      </c>
    </row>
    <row r="1270" ht="15.75" hidden="1" customHeight="1">
      <c r="A1270" s="9" t="s">
        <v>3654</v>
      </c>
      <c r="B1270" s="9" t="s">
        <v>1246</v>
      </c>
      <c r="C1270" s="9" t="s">
        <v>5232</v>
      </c>
      <c r="D1270" s="43">
        <v>44652.538194444445</v>
      </c>
      <c r="E1270" s="7">
        <v>44653.513194444444</v>
      </c>
      <c r="F1270" s="7">
        <v>44652.62152777778</v>
      </c>
      <c r="G1270" s="7">
        <v>44653.61041666667</v>
      </c>
      <c r="H1270" s="12">
        <f>Enduser_Deliverytime-HubVN_Pickup_Time</f>
        <v>0.1465277778</v>
      </c>
      <c r="I1270" s="12">
        <f>Enduser_Plan_Deliverytime-Plan_HubVN_Pickup_Time</f>
        <v>0.08333333333</v>
      </c>
      <c r="J1270" s="12">
        <f>HubVN_Pickup_Time-HubVN_Receiving_Time</f>
        <v>0.09722222223</v>
      </c>
      <c r="K1270" s="12">
        <f>Plan_HubVN_Pickup_Time-Plan_HubVN_Receiving_Time</f>
        <v>0.08333333334</v>
      </c>
      <c r="L1270" s="44">
        <f>IF(OnHold_Time="",0,Enduser_Deliverytime-OnHold_Time)</f>
        <v>0</v>
      </c>
    </row>
    <row r="1271" ht="15.75" customHeight="1">
      <c r="A1271" s="21" t="s">
        <v>3656</v>
      </c>
      <c r="B1271" s="21" t="s">
        <v>3639</v>
      </c>
      <c r="C1271" s="21" t="s">
        <v>5230</v>
      </c>
      <c r="D1271" s="43">
        <v>44653.50277777778</v>
      </c>
      <c r="E1271" s="18">
        <v>44654.50277777778</v>
      </c>
      <c r="F1271" s="18">
        <v>44653.58611111111</v>
      </c>
      <c r="G1271" s="18">
        <v>44654.6125</v>
      </c>
      <c r="H1271" s="24">
        <f>Enduser_Deliverytime-HubVN_Pickup_Time</f>
        <v>0.1465277778</v>
      </c>
      <c r="I1271" s="24">
        <f>Enduser_Plan_Deliverytime-Plan_HubVN_Pickup_Time</f>
        <v>0.0625</v>
      </c>
      <c r="J1271" s="24">
        <f>HubVN_Pickup_Time-HubVN_Receiving_Time</f>
        <v>0.1097222222</v>
      </c>
      <c r="K1271" s="24">
        <f>Plan_HubVN_Pickup_Time-Plan_HubVN_Receiving_Time</f>
        <v>0.08333333333</v>
      </c>
      <c r="L1271" s="44">
        <f>IF(OnHold_Time="",0,Enduser_Deliverytime-OnHold_Time)</f>
        <v>0</v>
      </c>
    </row>
    <row r="1272" ht="15.75" hidden="1" customHeight="1">
      <c r="A1272" s="9" t="s">
        <v>3658</v>
      </c>
      <c r="B1272" s="9" t="s">
        <v>3659</v>
      </c>
      <c r="C1272" s="9" t="s">
        <v>5232</v>
      </c>
      <c r="D1272" s="43">
        <v>44654.51666666667</v>
      </c>
      <c r="E1272" s="7">
        <v>44655.51111111111</v>
      </c>
      <c r="F1272" s="7">
        <v>44654.6</v>
      </c>
      <c r="G1272" s="7">
        <v>44655.63402777778</v>
      </c>
      <c r="H1272" s="12">
        <f>Enduser_Deliverytime-HubVN_Pickup_Time</f>
        <v>0.07916666666</v>
      </c>
      <c r="I1272" s="12">
        <f>Enduser_Plan_Deliverytime-Plan_HubVN_Pickup_Time</f>
        <v>0.08333333334</v>
      </c>
      <c r="J1272" s="12">
        <f>HubVN_Pickup_Time-HubVN_Receiving_Time</f>
        <v>0.1229166667</v>
      </c>
      <c r="K1272" s="12">
        <f>Plan_HubVN_Pickup_Time-Plan_HubVN_Receiving_Time</f>
        <v>0.08333333333</v>
      </c>
      <c r="L1272" s="44">
        <f>IF(OnHold_Time="",0,Enduser_Deliverytime-OnHold_Time)</f>
        <v>0</v>
      </c>
    </row>
    <row r="1273" ht="15.75" customHeight="1">
      <c r="A1273" s="21" t="s">
        <v>3661</v>
      </c>
      <c r="B1273" s="21" t="s">
        <v>66</v>
      </c>
      <c r="C1273" s="21" t="s">
        <v>5230</v>
      </c>
      <c r="D1273" s="43">
        <v>44653.524305555555</v>
      </c>
      <c r="E1273" s="18">
        <v>44654.50277777778</v>
      </c>
      <c r="F1273" s="18">
        <v>44653.60763888889</v>
      </c>
      <c r="G1273" s="18">
        <v>44654.614583333336</v>
      </c>
      <c r="H1273" s="24">
        <f>Enduser_Deliverytime-HubVN_Pickup_Time</f>
        <v>0.1236111111</v>
      </c>
      <c r="I1273" s="24">
        <f>Enduser_Plan_Deliverytime-Plan_HubVN_Pickup_Time</f>
        <v>0.0625</v>
      </c>
      <c r="J1273" s="24">
        <f>HubVN_Pickup_Time-HubVN_Receiving_Time</f>
        <v>0.1118055556</v>
      </c>
      <c r="K1273" s="24">
        <f>Plan_HubVN_Pickup_Time-Plan_HubVN_Receiving_Time</f>
        <v>0.08333333334</v>
      </c>
      <c r="L1273" s="44">
        <f>IF(OnHold_Time="",0,Enduser_Deliverytime-OnHold_Time)</f>
        <v>0</v>
      </c>
    </row>
    <row r="1274" ht="15.75" customHeight="1">
      <c r="A1274" s="9" t="s">
        <v>3663</v>
      </c>
      <c r="B1274" s="9" t="s">
        <v>3664</v>
      </c>
      <c r="C1274" s="9" t="s">
        <v>5230</v>
      </c>
      <c r="D1274" s="43">
        <v>44651.52222222222</v>
      </c>
      <c r="E1274" s="7">
        <v>44652.282638888886</v>
      </c>
      <c r="F1274" s="7">
        <v>44651.60555555556</v>
      </c>
      <c r="G1274" s="7">
        <v>44652.38125</v>
      </c>
      <c r="H1274" s="12">
        <f>Enduser_Deliverytime-HubVN_Pickup_Time</f>
        <v>0.2034722222</v>
      </c>
      <c r="I1274" s="12">
        <f>Enduser_Plan_Deliverytime-Plan_HubVN_Pickup_Time</f>
        <v>0.0625</v>
      </c>
      <c r="J1274" s="12">
        <f>HubVN_Pickup_Time-HubVN_Receiving_Time</f>
        <v>0.09861111111</v>
      </c>
      <c r="K1274" s="12">
        <f>Plan_HubVN_Pickup_Time-Plan_HubVN_Receiving_Time</f>
        <v>0.08333333334</v>
      </c>
      <c r="L1274" s="44">
        <f>IF(OnHold_Time="",0,Enduser_Deliverytime-OnHold_Time)</f>
        <v>0</v>
      </c>
    </row>
    <row r="1275" ht="15.75" customHeight="1">
      <c r="A1275" s="21" t="s">
        <v>3666</v>
      </c>
      <c r="B1275" s="21" t="s">
        <v>3667</v>
      </c>
      <c r="C1275" s="21" t="s">
        <v>5230</v>
      </c>
      <c r="D1275" s="43">
        <v>44652.524305555555</v>
      </c>
      <c r="E1275" s="18">
        <v>44652.51944444444</v>
      </c>
      <c r="F1275" s="18">
        <v>44652.60763888889</v>
      </c>
      <c r="G1275" s="18">
        <v>44652.60277777778</v>
      </c>
      <c r="H1275" s="24">
        <f>Enduser_Deliverytime-HubVN_Pickup_Time</f>
        <v>0.2493055556</v>
      </c>
      <c r="I1275" s="24">
        <f>Enduser_Plan_Deliverytime-Plan_HubVN_Pickup_Time</f>
        <v>0.0625</v>
      </c>
      <c r="J1275" s="24">
        <f>HubVN_Pickup_Time-HubVN_Receiving_Time</f>
        <v>0.08333333334</v>
      </c>
      <c r="K1275" s="24">
        <f>Plan_HubVN_Pickup_Time-Plan_HubVN_Receiving_Time</f>
        <v>0.08333333334</v>
      </c>
      <c r="L1275" s="44">
        <f>IF(OnHold_Time="",0,Enduser_Deliverytime-OnHold_Time)</f>
        <v>0</v>
      </c>
    </row>
    <row r="1276" ht="15.75" hidden="1" customHeight="1">
      <c r="A1276" s="9" t="s">
        <v>3669</v>
      </c>
      <c r="B1276" s="9" t="s">
        <v>1882</v>
      </c>
      <c r="C1276" s="9" t="s">
        <v>5232</v>
      </c>
      <c r="D1276" s="43">
        <v>44651.28888888889</v>
      </c>
      <c r="E1276" s="7">
        <v>44652.28611111111</v>
      </c>
      <c r="F1276" s="7">
        <v>44651.37222222222</v>
      </c>
      <c r="G1276" s="7">
        <v>44652.39236111111</v>
      </c>
      <c r="H1276" s="12">
        <f>Enduser_Deliverytime-HubVN_Pickup_Time</f>
        <v>0.2055555556</v>
      </c>
      <c r="I1276" s="12">
        <f>Enduser_Plan_Deliverytime-Plan_HubVN_Pickup_Time</f>
        <v>0.08333333334</v>
      </c>
      <c r="J1276" s="12">
        <f>HubVN_Pickup_Time-HubVN_Receiving_Time</f>
        <v>0.10625</v>
      </c>
      <c r="K1276" s="12">
        <f>Plan_HubVN_Pickup_Time-Plan_HubVN_Receiving_Time</f>
        <v>0.08333333333</v>
      </c>
      <c r="L1276" s="44">
        <f>IF(OnHold_Time="",0,Enduser_Deliverytime-OnHold_Time)</f>
        <v>0</v>
      </c>
    </row>
    <row r="1277" ht="15.75" customHeight="1">
      <c r="A1277" s="21" t="s">
        <v>3671</v>
      </c>
      <c r="B1277" s="21" t="s">
        <v>3672</v>
      </c>
      <c r="C1277" s="21" t="s">
        <v>5230</v>
      </c>
      <c r="D1277" s="43">
        <v>44654.28611111111</v>
      </c>
      <c r="E1277" s="18">
        <v>44655.254166666666</v>
      </c>
      <c r="F1277" s="18">
        <v>44654.36944444444</v>
      </c>
      <c r="G1277" s="18">
        <v>44655.385416666664</v>
      </c>
      <c r="H1277" s="24">
        <f>Enduser_Deliverytime-HubVN_Pickup_Time</f>
        <v>0.2069444444</v>
      </c>
      <c r="I1277" s="24">
        <f>Enduser_Plan_Deliverytime-Plan_HubVN_Pickup_Time</f>
        <v>0.0625</v>
      </c>
      <c r="J1277" s="24">
        <f>HubVN_Pickup_Time-HubVN_Receiving_Time</f>
        <v>0.13125</v>
      </c>
      <c r="K1277" s="24">
        <f>Plan_HubVN_Pickup_Time-Plan_HubVN_Receiving_Time</f>
        <v>0.08333333333</v>
      </c>
      <c r="L1277" s="44">
        <f>IF(OnHold_Time="",0,Enduser_Deliverytime-OnHold_Time)</f>
        <v>0</v>
      </c>
    </row>
    <row r="1278" ht="15.75" customHeight="1">
      <c r="A1278" s="9" t="s">
        <v>3674</v>
      </c>
      <c r="B1278" s="9" t="s">
        <v>2361</v>
      </c>
      <c r="C1278" s="9" t="s">
        <v>5230</v>
      </c>
      <c r="D1278" s="43">
        <v>44653.53125</v>
      </c>
      <c r="E1278" s="7">
        <v>44654.520833333336</v>
      </c>
      <c r="F1278" s="7">
        <v>44653.614583333336</v>
      </c>
      <c r="G1278" s="7">
        <v>44654.65</v>
      </c>
      <c r="H1278" s="12">
        <f>Enduser_Deliverytime-HubVN_Pickup_Time</f>
        <v>0.08055555556</v>
      </c>
      <c r="I1278" s="12">
        <f>Enduser_Plan_Deliverytime-Plan_HubVN_Pickup_Time</f>
        <v>0.0625</v>
      </c>
      <c r="J1278" s="12">
        <f>HubVN_Pickup_Time-HubVN_Receiving_Time</f>
        <v>0.1291666667</v>
      </c>
      <c r="K1278" s="12">
        <f>Plan_HubVN_Pickup_Time-Plan_HubVN_Receiving_Time</f>
        <v>0.08333333334</v>
      </c>
      <c r="L1278" s="44">
        <f>IF(OnHold_Time="",0,Enduser_Deliverytime-OnHold_Time)</f>
        <v>0</v>
      </c>
    </row>
    <row r="1279" ht="15.75" customHeight="1">
      <c r="A1279" s="21" t="s">
        <v>3676</v>
      </c>
      <c r="B1279" s="21" t="s">
        <v>3677</v>
      </c>
      <c r="C1279" s="21" t="s">
        <v>5230</v>
      </c>
      <c r="D1279" s="43">
        <v>44653.52291666667</v>
      </c>
      <c r="E1279" s="18">
        <v>44653.510416666664</v>
      </c>
      <c r="F1279" s="18">
        <v>44653.60625</v>
      </c>
      <c r="G1279" s="18">
        <v>44653.62222222222</v>
      </c>
      <c r="H1279" s="24">
        <f>Enduser_Deliverytime-HubVN_Pickup_Time</f>
        <v>0.2493055556</v>
      </c>
      <c r="I1279" s="24">
        <f>Enduser_Plan_Deliverytime-Plan_HubVN_Pickup_Time</f>
        <v>0.0625</v>
      </c>
      <c r="J1279" s="24">
        <f>HubVN_Pickup_Time-HubVN_Receiving_Time</f>
        <v>0.1118055556</v>
      </c>
      <c r="K1279" s="24">
        <f>Plan_HubVN_Pickup_Time-Plan_HubVN_Receiving_Time</f>
        <v>0.08333333333</v>
      </c>
      <c r="L1279" s="44">
        <f>IF(OnHold_Time="",0,Enduser_Deliverytime-OnHold_Time)</f>
        <v>0</v>
      </c>
    </row>
    <row r="1280" ht="15.75" hidden="1" customHeight="1">
      <c r="A1280" s="9" t="s">
        <v>3679</v>
      </c>
      <c r="B1280" s="9" t="s">
        <v>3680</v>
      </c>
      <c r="C1280" s="9" t="s">
        <v>5231</v>
      </c>
      <c r="D1280" s="43">
        <v>44653.53402777778</v>
      </c>
      <c r="E1280" s="7">
        <v>44653.50833333333</v>
      </c>
      <c r="F1280" s="7">
        <v>44653.61736111111</v>
      </c>
      <c r="G1280" s="7">
        <v>44653.60902777778</v>
      </c>
      <c r="H1280" s="12">
        <f>Enduser_Deliverytime-HubVN_Pickup_Time</f>
        <v>0.2493055556</v>
      </c>
      <c r="I1280" s="12">
        <f>Enduser_Plan_Deliverytime-Plan_HubVN_Pickup_Time</f>
        <v>0.04166666667</v>
      </c>
      <c r="J1280" s="12">
        <f>HubVN_Pickup_Time-HubVN_Receiving_Time</f>
        <v>0.1006944444</v>
      </c>
      <c r="K1280" s="12">
        <f>Plan_HubVN_Pickup_Time-Plan_HubVN_Receiving_Time</f>
        <v>0.08333333333</v>
      </c>
      <c r="L1280" s="44">
        <f>IF(OnHold_Time="",0,Enduser_Deliverytime-OnHold_Time)</f>
        <v>0</v>
      </c>
    </row>
    <row r="1281" ht="15.75" customHeight="1">
      <c r="A1281" s="21" t="s">
        <v>3682</v>
      </c>
      <c r="B1281" s="21" t="s">
        <v>3683</v>
      </c>
      <c r="C1281" s="21" t="s">
        <v>5230</v>
      </c>
      <c r="D1281" s="43">
        <v>44652.509722222225</v>
      </c>
      <c r="E1281" s="18">
        <v>44653.51111111111</v>
      </c>
      <c r="F1281" s="18">
        <v>44652.59305555555</v>
      </c>
      <c r="G1281" s="18">
        <v>44653.62152777778</v>
      </c>
      <c r="H1281" s="24">
        <f>Enduser_Deliverytime-HubVN_Pickup_Time</f>
        <v>0.24375</v>
      </c>
      <c r="I1281" s="24">
        <f>Enduser_Plan_Deliverytime-Plan_HubVN_Pickup_Time</f>
        <v>0.125</v>
      </c>
      <c r="J1281" s="24">
        <f>HubVN_Pickup_Time-HubVN_Receiving_Time</f>
        <v>0.1104166667</v>
      </c>
      <c r="K1281" s="24">
        <f>Plan_HubVN_Pickup_Time-Plan_HubVN_Receiving_Time</f>
        <v>0.08333333333</v>
      </c>
      <c r="L1281" s="44">
        <f>IF(OnHold_Time="",0,Enduser_Deliverytime-OnHold_Time)</f>
        <v>0</v>
      </c>
    </row>
    <row r="1282" ht="15.75" customHeight="1">
      <c r="A1282" s="9" t="s">
        <v>3685</v>
      </c>
      <c r="B1282" s="9" t="s">
        <v>355</v>
      </c>
      <c r="C1282" s="9" t="s">
        <v>5230</v>
      </c>
      <c r="D1282" s="43">
        <v>44653.529861111114</v>
      </c>
      <c r="E1282" s="7">
        <v>44654.53194444445</v>
      </c>
      <c r="F1282" s="7">
        <v>44653.61319444444</v>
      </c>
      <c r="G1282" s="7">
        <v>44654.63611111111</v>
      </c>
      <c r="H1282" s="12">
        <f>Enduser_Deliverytime-HubVN_Pickup_Time</f>
        <v>0.16875</v>
      </c>
      <c r="I1282" s="12">
        <f>Enduser_Plan_Deliverytime-Plan_HubVN_Pickup_Time</f>
        <v>0.0625</v>
      </c>
      <c r="J1282" s="12">
        <f>HubVN_Pickup_Time-HubVN_Receiving_Time</f>
        <v>0.1041666667</v>
      </c>
      <c r="K1282" s="12">
        <f>Plan_HubVN_Pickup_Time-Plan_HubVN_Receiving_Time</f>
        <v>0.08333333333</v>
      </c>
      <c r="L1282" s="44">
        <f>IF(OnHold_Time="",0,Enduser_Deliverytime-OnHold_Time)</f>
        <v>0</v>
      </c>
    </row>
    <row r="1283" ht="15.75" customHeight="1">
      <c r="A1283" s="21" t="s">
        <v>3686</v>
      </c>
      <c r="B1283" s="21" t="s">
        <v>132</v>
      </c>
      <c r="C1283" s="21" t="s">
        <v>5230</v>
      </c>
      <c r="D1283" s="43">
        <v>44652.506944444445</v>
      </c>
      <c r="E1283" s="18">
        <v>44652.504166666666</v>
      </c>
      <c r="F1283" s="18">
        <v>44652.59027777778</v>
      </c>
      <c r="G1283" s="18">
        <v>44652.5875</v>
      </c>
      <c r="H1283" s="24">
        <f>Enduser_Deliverytime-HubVN_Pickup_Time</f>
        <v>0.2444444444</v>
      </c>
      <c r="I1283" s="24">
        <f>Enduser_Plan_Deliverytime-Plan_HubVN_Pickup_Time</f>
        <v>0.125</v>
      </c>
      <c r="J1283" s="24">
        <f>HubVN_Pickup_Time-HubVN_Receiving_Time</f>
        <v>0.08333333334</v>
      </c>
      <c r="K1283" s="24">
        <f>Plan_HubVN_Pickup_Time-Plan_HubVN_Receiving_Time</f>
        <v>0.08333333334</v>
      </c>
      <c r="L1283" s="44">
        <f>IF(OnHold_Time="",0,Enduser_Deliverytime-OnHold_Time)</f>
        <v>0</v>
      </c>
    </row>
    <row r="1284" ht="15.75" customHeight="1">
      <c r="A1284" s="9" t="s">
        <v>3688</v>
      </c>
      <c r="B1284" s="9" t="s">
        <v>3689</v>
      </c>
      <c r="C1284" s="9" t="s">
        <v>5230</v>
      </c>
      <c r="D1284" s="43">
        <v>44653.259722222225</v>
      </c>
      <c r="E1284" s="7">
        <v>44654.25277777778</v>
      </c>
      <c r="F1284" s="7">
        <v>44653.34305555555</v>
      </c>
      <c r="G1284" s="7">
        <v>44654.34166666667</v>
      </c>
      <c r="H1284" s="12">
        <f>Enduser_Deliverytime-HubVN_Pickup_Time</f>
        <v>0.1194444444</v>
      </c>
      <c r="I1284" s="12">
        <f>Enduser_Plan_Deliverytime-Plan_HubVN_Pickup_Time</f>
        <v>0.0625</v>
      </c>
      <c r="J1284" s="12">
        <f>HubVN_Pickup_Time-HubVN_Receiving_Time</f>
        <v>0.08888888889</v>
      </c>
      <c r="K1284" s="12">
        <f>Plan_HubVN_Pickup_Time-Plan_HubVN_Receiving_Time</f>
        <v>0.08333333333</v>
      </c>
      <c r="L1284" s="44">
        <f>IF(OnHold_Time="",0,Enduser_Deliverytime-OnHold_Time)</f>
        <v>0</v>
      </c>
    </row>
    <row r="1285" ht="15.75" hidden="1" customHeight="1">
      <c r="A1285" s="21" t="s">
        <v>3691</v>
      </c>
      <c r="B1285" s="21" t="s">
        <v>1405</v>
      </c>
      <c r="C1285" s="21" t="s">
        <v>5232</v>
      </c>
      <c r="D1285" s="43">
        <v>44651.540972222225</v>
      </c>
      <c r="E1285" s="18">
        <v>44652.527083333334</v>
      </c>
      <c r="F1285" s="18">
        <v>44651.62430555555</v>
      </c>
      <c r="G1285" s="18">
        <v>44652.57361111111</v>
      </c>
      <c r="H1285" s="24">
        <f>Enduser_Deliverytime-HubVN_Pickup_Time</f>
        <v>0.08819444445</v>
      </c>
      <c r="I1285" s="24">
        <f>Enduser_Plan_Deliverytime-Plan_HubVN_Pickup_Time</f>
        <v>0.08333333334</v>
      </c>
      <c r="J1285" s="24">
        <f>HubVN_Pickup_Time-HubVN_Receiving_Time</f>
        <v>0.04652777778</v>
      </c>
      <c r="K1285" s="24">
        <f>Plan_HubVN_Pickup_Time-Plan_HubVN_Receiving_Time</f>
        <v>0.08333333333</v>
      </c>
      <c r="L1285" s="44">
        <f>IF(OnHold_Time="",0,Enduser_Deliverytime-OnHold_Time)</f>
        <v>0</v>
      </c>
    </row>
    <row r="1286" ht="15.75" hidden="1" customHeight="1">
      <c r="A1286" s="9" t="s">
        <v>3693</v>
      </c>
      <c r="B1286" s="9" t="s">
        <v>3694</v>
      </c>
      <c r="C1286" s="9" t="s">
        <v>5232</v>
      </c>
      <c r="D1286" s="43">
        <v>44653.53888888889</v>
      </c>
      <c r="E1286" s="7">
        <v>44654.26875</v>
      </c>
      <c r="F1286" s="7">
        <v>44653.62222222222</v>
      </c>
      <c r="G1286" s="7">
        <v>44654.36666666667</v>
      </c>
      <c r="H1286" s="12">
        <f>Enduser_Deliverytime-HubVN_Pickup_Time</f>
        <v>0.1243055556</v>
      </c>
      <c r="I1286" s="12">
        <f>Enduser_Plan_Deliverytime-Plan_HubVN_Pickup_Time</f>
        <v>0.08333333334</v>
      </c>
      <c r="J1286" s="12">
        <f>HubVN_Pickup_Time-HubVN_Receiving_Time</f>
        <v>0.09791666667</v>
      </c>
      <c r="K1286" s="12">
        <f>Plan_HubVN_Pickup_Time-Plan_HubVN_Receiving_Time</f>
        <v>0.08333333333</v>
      </c>
      <c r="L1286" s="44">
        <f>IF(OnHold_Time="",0,Enduser_Deliverytime-OnHold_Time)</f>
        <v>0</v>
      </c>
    </row>
    <row r="1287" ht="15.75" hidden="1" customHeight="1">
      <c r="A1287" s="21" t="s">
        <v>3696</v>
      </c>
      <c r="B1287" s="21" t="s">
        <v>59</v>
      </c>
      <c r="C1287" s="21" t="s">
        <v>5231</v>
      </c>
      <c r="D1287" s="43">
        <v>44654.5375</v>
      </c>
      <c r="E1287" s="18">
        <v>44655.5375</v>
      </c>
      <c r="F1287" s="18">
        <v>44654.620833333334</v>
      </c>
      <c r="G1287" s="18">
        <v>44655.64375</v>
      </c>
      <c r="H1287" s="24">
        <f>Enduser_Deliverytime-HubVN_Pickup_Time</f>
        <v>0.1680555556</v>
      </c>
      <c r="I1287" s="24">
        <f>Enduser_Plan_Deliverytime-Plan_HubVN_Pickup_Time</f>
        <v>0.04166666666</v>
      </c>
      <c r="J1287" s="24">
        <f>HubVN_Pickup_Time-HubVN_Receiving_Time</f>
        <v>0.10625</v>
      </c>
      <c r="K1287" s="24">
        <f>Plan_HubVN_Pickup_Time-Plan_HubVN_Receiving_Time</f>
        <v>0.08333333334</v>
      </c>
      <c r="L1287" s="44">
        <f>IF(OnHold_Time="",0,Enduser_Deliverytime-OnHold_Time)</f>
        <v>0</v>
      </c>
    </row>
    <row r="1288" ht="15.75" customHeight="1">
      <c r="A1288" s="9" t="s">
        <v>3698</v>
      </c>
      <c r="B1288" s="9" t="s">
        <v>2691</v>
      </c>
      <c r="C1288" s="9" t="s">
        <v>5230</v>
      </c>
      <c r="D1288" s="43">
        <v>44651.510416666664</v>
      </c>
      <c r="E1288" s="7">
        <v>44652.25208333333</v>
      </c>
      <c r="F1288" s="7">
        <v>44651.59375</v>
      </c>
      <c r="G1288" s="7">
        <v>44652.37013888889</v>
      </c>
      <c r="H1288" s="12">
        <f>Enduser_Deliverytime-HubVN_Pickup_Time</f>
        <v>0.1604166667</v>
      </c>
      <c r="I1288" s="12">
        <f>Enduser_Plan_Deliverytime-Plan_HubVN_Pickup_Time</f>
        <v>0.0625</v>
      </c>
      <c r="J1288" s="12">
        <f>HubVN_Pickup_Time-HubVN_Receiving_Time</f>
        <v>0.1180555556</v>
      </c>
      <c r="K1288" s="12">
        <f>Plan_HubVN_Pickup_Time-Plan_HubVN_Receiving_Time</f>
        <v>0.08333333334</v>
      </c>
      <c r="L1288" s="44">
        <f>IF(OnHold_Time="",0,Enduser_Deliverytime-OnHold_Time)</f>
        <v>0</v>
      </c>
    </row>
    <row r="1289" ht="15.75" customHeight="1">
      <c r="A1289" s="21" t="s">
        <v>3700</v>
      </c>
      <c r="B1289" s="21" t="s">
        <v>1339</v>
      </c>
      <c r="C1289" s="21" t="s">
        <v>5230</v>
      </c>
      <c r="D1289" s="43">
        <v>44653.520833333336</v>
      </c>
      <c r="E1289" s="18">
        <v>44654.5</v>
      </c>
      <c r="F1289" s="18">
        <v>44653.604166666664</v>
      </c>
      <c r="G1289" s="18">
        <v>44654.6125</v>
      </c>
      <c r="H1289" s="24">
        <f>Enduser_Deliverytime-HubVN_Pickup_Time</f>
        <v>0.1208333333</v>
      </c>
      <c r="I1289" s="24">
        <f>Enduser_Plan_Deliverytime-Plan_HubVN_Pickup_Time</f>
        <v>0.0625</v>
      </c>
      <c r="J1289" s="24">
        <f>HubVN_Pickup_Time-HubVN_Receiving_Time</f>
        <v>0.1125</v>
      </c>
      <c r="K1289" s="24">
        <f>Plan_HubVN_Pickup_Time-Plan_HubVN_Receiving_Time</f>
        <v>0.08333333333</v>
      </c>
      <c r="L1289" s="44">
        <f>IF(OnHold_Time="",0,Enduser_Deliverytime-OnHold_Time)</f>
        <v>0</v>
      </c>
    </row>
    <row r="1290" ht="15.75" customHeight="1">
      <c r="A1290" s="9" t="s">
        <v>3702</v>
      </c>
      <c r="B1290" s="9" t="s">
        <v>3703</v>
      </c>
      <c r="C1290" s="9" t="s">
        <v>5230</v>
      </c>
      <c r="D1290" s="43">
        <v>44654.251388888886</v>
      </c>
      <c r="E1290" s="7">
        <v>44655.28472222222</v>
      </c>
      <c r="F1290" s="7">
        <v>44654.33472222222</v>
      </c>
      <c r="G1290" s="7">
        <v>44655.38888888889</v>
      </c>
      <c r="H1290" s="12">
        <f>Enduser_Deliverytime-HubVN_Pickup_Time</f>
        <v>0.03680555555</v>
      </c>
      <c r="I1290" s="12">
        <f>Enduser_Plan_Deliverytime-Plan_HubVN_Pickup_Time</f>
        <v>0.1666666667</v>
      </c>
      <c r="J1290" s="12">
        <f>HubVN_Pickup_Time-HubVN_Receiving_Time</f>
        <v>0.1041666667</v>
      </c>
      <c r="K1290" s="12">
        <f>Plan_HubVN_Pickup_Time-Plan_HubVN_Receiving_Time</f>
        <v>0.08333333334</v>
      </c>
      <c r="L1290" s="44">
        <f>IF(OnHold_Time="",0,Enduser_Deliverytime-OnHold_Time)</f>
        <v>0</v>
      </c>
    </row>
    <row r="1291" ht="15.75" hidden="1" customHeight="1">
      <c r="A1291" s="21" t="s">
        <v>3705</v>
      </c>
      <c r="B1291" s="21" t="s">
        <v>3706</v>
      </c>
      <c r="C1291" s="21" t="s">
        <v>5231</v>
      </c>
      <c r="D1291" s="43">
        <v>44655.50763888889</v>
      </c>
      <c r="E1291" s="18">
        <v>44655.52013888889</v>
      </c>
      <c r="F1291" s="18">
        <v>44655.59097222222</v>
      </c>
      <c r="G1291" s="18">
        <v>44655.629166666666</v>
      </c>
      <c r="H1291" s="24">
        <f>Enduser_Deliverytime-HubVN_Pickup_Time</f>
        <v>0.1715277778</v>
      </c>
      <c r="I1291" s="24">
        <f>Enduser_Plan_Deliverytime-Plan_HubVN_Pickup_Time</f>
        <v>0.04166666667</v>
      </c>
      <c r="J1291" s="24">
        <f>HubVN_Pickup_Time-HubVN_Receiving_Time</f>
        <v>0.1090277778</v>
      </c>
      <c r="K1291" s="24">
        <f>Plan_HubVN_Pickup_Time-Plan_HubVN_Receiving_Time</f>
        <v>0.08333333333</v>
      </c>
      <c r="L1291" s="44">
        <f>IF(OnHold_Time="",0,Enduser_Deliverytime-OnHold_Time)</f>
        <v>0</v>
      </c>
    </row>
    <row r="1292" ht="15.75" hidden="1" customHeight="1">
      <c r="A1292" s="9" t="s">
        <v>3708</v>
      </c>
      <c r="B1292" s="9" t="s">
        <v>3709</v>
      </c>
      <c r="C1292" s="9" t="s">
        <v>5232</v>
      </c>
      <c r="D1292" s="43">
        <v>44651.274305555555</v>
      </c>
      <c r="E1292" s="7">
        <v>44652.279861111114</v>
      </c>
      <c r="F1292" s="7">
        <v>44651.35763888889</v>
      </c>
      <c r="G1292" s="7">
        <v>44652.38888888889</v>
      </c>
      <c r="H1292" s="12">
        <f>Enduser_Deliverytime-HubVN_Pickup_Time</f>
        <v>0.2034722222</v>
      </c>
      <c r="I1292" s="12">
        <f>Enduser_Plan_Deliverytime-Plan_HubVN_Pickup_Time</f>
        <v>0.08333333333</v>
      </c>
      <c r="J1292" s="12">
        <f>HubVN_Pickup_Time-HubVN_Receiving_Time</f>
        <v>0.1090277778</v>
      </c>
      <c r="K1292" s="12">
        <f>Plan_HubVN_Pickup_Time-Plan_HubVN_Receiving_Time</f>
        <v>0.08333333334</v>
      </c>
      <c r="L1292" s="44">
        <f>IF(OnHold_Time="",0,Enduser_Deliverytime-OnHold_Time)</f>
        <v>0</v>
      </c>
    </row>
    <row r="1293" ht="15.75" customHeight="1">
      <c r="A1293" s="21" t="s">
        <v>3711</v>
      </c>
      <c r="B1293" s="21" t="s">
        <v>3712</v>
      </c>
      <c r="C1293" s="21" t="s">
        <v>5230</v>
      </c>
      <c r="D1293" s="43">
        <v>44655.28611111111</v>
      </c>
      <c r="E1293" s="18">
        <v>44655.53402777778</v>
      </c>
      <c r="F1293" s="18">
        <v>44655.36944444444</v>
      </c>
      <c r="G1293" s="18">
        <v>44655.63958333333</v>
      </c>
      <c r="H1293" s="24">
        <f>Enduser_Deliverytime-HubVN_Pickup_Time</f>
        <v>0.1722222222</v>
      </c>
      <c r="I1293" s="24">
        <f>Enduser_Plan_Deliverytime-Plan_HubVN_Pickup_Time</f>
        <v>0.0625</v>
      </c>
      <c r="J1293" s="24">
        <f>HubVN_Pickup_Time-HubVN_Receiving_Time</f>
        <v>0.1055555556</v>
      </c>
      <c r="K1293" s="24">
        <f>Plan_HubVN_Pickup_Time-Plan_HubVN_Receiving_Time</f>
        <v>0.08333333333</v>
      </c>
      <c r="L1293" s="44">
        <f>IF(OnHold_Time="",0,Enduser_Deliverytime-OnHold_Time)</f>
        <v>0</v>
      </c>
    </row>
    <row r="1294" ht="15.75" hidden="1" customHeight="1">
      <c r="A1294" s="9" t="s">
        <v>3714</v>
      </c>
      <c r="B1294" s="9" t="s">
        <v>3715</v>
      </c>
      <c r="C1294" s="9" t="s">
        <v>5232</v>
      </c>
      <c r="D1294" s="43">
        <v>44653.260416666664</v>
      </c>
      <c r="E1294" s="7">
        <v>44653.52291666667</v>
      </c>
      <c r="F1294" s="7">
        <v>44653.34375</v>
      </c>
      <c r="G1294" s="7">
        <v>44653.61736111111</v>
      </c>
      <c r="H1294" s="12">
        <f>Enduser_Deliverytime-HubVN_Pickup_Time</f>
        <v>0.14375</v>
      </c>
      <c r="I1294" s="12">
        <f>Enduser_Plan_Deliverytime-Plan_HubVN_Pickup_Time</f>
        <v>0.08333333334</v>
      </c>
      <c r="J1294" s="12">
        <f>HubVN_Pickup_Time-HubVN_Receiving_Time</f>
        <v>0.09444444444</v>
      </c>
      <c r="K1294" s="12">
        <f>Plan_HubVN_Pickup_Time-Plan_HubVN_Receiving_Time</f>
        <v>0.08333333334</v>
      </c>
      <c r="L1294" s="44">
        <f>IF(OnHold_Time="",0,Enduser_Deliverytime-OnHold_Time)</f>
        <v>0</v>
      </c>
    </row>
    <row r="1295" ht="15.75" customHeight="1">
      <c r="A1295" s="21" t="s">
        <v>3717</v>
      </c>
      <c r="B1295" s="21" t="s">
        <v>3718</v>
      </c>
      <c r="C1295" s="21" t="s">
        <v>5230</v>
      </c>
      <c r="D1295" s="43">
        <v>44652.53888888889</v>
      </c>
      <c r="E1295" s="18">
        <v>44653.277083333334</v>
      </c>
      <c r="F1295" s="18">
        <v>44652.62222222222</v>
      </c>
      <c r="G1295" s="18">
        <v>44653.353472222225</v>
      </c>
      <c r="H1295" s="24">
        <f>Enduser_Deliverytime-HubVN_Pickup_Time</f>
        <v>0.07916666666</v>
      </c>
      <c r="I1295" s="24">
        <f>Enduser_Plan_Deliverytime-Plan_HubVN_Pickup_Time</f>
        <v>0.1666666667</v>
      </c>
      <c r="J1295" s="24">
        <f>HubVN_Pickup_Time-HubVN_Receiving_Time</f>
        <v>0.07638888889</v>
      </c>
      <c r="K1295" s="24">
        <f>Plan_HubVN_Pickup_Time-Plan_HubVN_Receiving_Time</f>
        <v>0.08333333333</v>
      </c>
      <c r="L1295" s="44">
        <f>IF(OnHold_Time="",0,Enduser_Deliverytime-OnHold_Time)</f>
        <v>0</v>
      </c>
    </row>
    <row r="1296" ht="15.75" customHeight="1">
      <c r="A1296" s="9" t="s">
        <v>3720</v>
      </c>
      <c r="B1296" s="9" t="s">
        <v>3721</v>
      </c>
      <c r="C1296" s="9" t="s">
        <v>5230</v>
      </c>
      <c r="D1296" s="43">
        <v>44653.27638888889</v>
      </c>
      <c r="E1296" s="7">
        <v>44653.509722222225</v>
      </c>
      <c r="F1296" s="7">
        <v>44653.35972222222</v>
      </c>
      <c r="G1296" s="7">
        <v>44653.59583333333</v>
      </c>
      <c r="H1296" s="12">
        <f>Enduser_Deliverytime-HubVN_Pickup_Time</f>
        <v>0.1215277778</v>
      </c>
      <c r="I1296" s="12">
        <f>Enduser_Plan_Deliverytime-Plan_HubVN_Pickup_Time</f>
        <v>0.0625</v>
      </c>
      <c r="J1296" s="12">
        <f>HubVN_Pickup_Time-HubVN_Receiving_Time</f>
        <v>0.08611111111</v>
      </c>
      <c r="K1296" s="12">
        <f>Plan_HubVN_Pickup_Time-Plan_HubVN_Receiving_Time</f>
        <v>0.08333333334</v>
      </c>
      <c r="L1296" s="44">
        <f>IF(OnHold_Time="",0,Enduser_Deliverytime-OnHold_Time)</f>
        <v>0</v>
      </c>
    </row>
    <row r="1297" ht="15.75" customHeight="1">
      <c r="A1297" s="21" t="s">
        <v>3723</v>
      </c>
      <c r="B1297" s="21" t="s">
        <v>3724</v>
      </c>
      <c r="C1297" s="21" t="s">
        <v>5230</v>
      </c>
      <c r="D1297" s="43">
        <v>44652.51458333333</v>
      </c>
      <c r="E1297" s="18">
        <v>44653.27291666667</v>
      </c>
      <c r="F1297" s="18">
        <v>44652.597916666666</v>
      </c>
      <c r="G1297" s="18">
        <v>44653.35625</v>
      </c>
      <c r="H1297" s="24">
        <f>Enduser_Deliverytime-HubVN_Pickup_Time</f>
        <v>0.1625</v>
      </c>
      <c r="I1297" s="24">
        <f>Enduser_Plan_Deliverytime-Plan_HubVN_Pickup_Time</f>
        <v>0.125</v>
      </c>
      <c r="J1297" s="24">
        <f>HubVN_Pickup_Time-HubVN_Receiving_Time</f>
        <v>0.08333333333</v>
      </c>
      <c r="K1297" s="24">
        <f>Plan_HubVN_Pickup_Time-Plan_HubVN_Receiving_Time</f>
        <v>0.08333333334</v>
      </c>
      <c r="L1297" s="44">
        <f>IF(OnHold_Time="",0,Enduser_Deliverytime-OnHold_Time)</f>
        <v>0</v>
      </c>
    </row>
    <row r="1298" ht="15.75" customHeight="1">
      <c r="A1298" s="9" t="s">
        <v>3726</v>
      </c>
      <c r="B1298" s="9" t="s">
        <v>3727</v>
      </c>
      <c r="C1298" s="9" t="s">
        <v>5230</v>
      </c>
      <c r="D1298" s="43">
        <v>44651.5375</v>
      </c>
      <c r="E1298" s="7">
        <v>44652.510416666664</v>
      </c>
      <c r="F1298" s="7">
        <v>44651.620833333334</v>
      </c>
      <c r="G1298" s="7">
        <v>44652.55</v>
      </c>
      <c r="H1298" s="12">
        <f>Enduser_Deliverytime-HubVN_Pickup_Time</f>
        <v>0.1618055556</v>
      </c>
      <c r="I1298" s="12">
        <f>Enduser_Plan_Deliverytime-Plan_HubVN_Pickup_Time</f>
        <v>0.0625</v>
      </c>
      <c r="J1298" s="12">
        <f>HubVN_Pickup_Time-HubVN_Receiving_Time</f>
        <v>0.03958333334</v>
      </c>
      <c r="K1298" s="12">
        <f>Plan_HubVN_Pickup_Time-Plan_HubVN_Receiving_Time</f>
        <v>0.08333333334</v>
      </c>
      <c r="L1298" s="44">
        <f>IF(OnHold_Time="",0,Enduser_Deliverytime-OnHold_Time)</f>
        <v>0</v>
      </c>
    </row>
    <row r="1299" ht="15.75" customHeight="1">
      <c r="A1299" s="21" t="s">
        <v>3729</v>
      </c>
      <c r="B1299" s="21" t="s">
        <v>3730</v>
      </c>
      <c r="C1299" s="21" t="s">
        <v>5230</v>
      </c>
      <c r="D1299" s="43">
        <v>44653.52361111111</v>
      </c>
      <c r="E1299" s="18">
        <v>44654.25</v>
      </c>
      <c r="F1299" s="18">
        <v>44653.606944444444</v>
      </c>
      <c r="G1299" s="18">
        <v>44654.345138888886</v>
      </c>
      <c r="H1299" s="24">
        <f>Enduser_Deliverytime-HubVN_Pickup_Time</f>
        <v>0.07777777778</v>
      </c>
      <c r="I1299" s="24">
        <f>Enduser_Plan_Deliverytime-Plan_HubVN_Pickup_Time</f>
        <v>0.1666666667</v>
      </c>
      <c r="J1299" s="24">
        <f>HubVN_Pickup_Time-HubVN_Receiving_Time</f>
        <v>0.09513888889</v>
      </c>
      <c r="K1299" s="24">
        <f>Plan_HubVN_Pickup_Time-Plan_HubVN_Receiving_Time</f>
        <v>0.08333333334</v>
      </c>
      <c r="L1299" s="44">
        <f>IF(OnHold_Time="",0,Enduser_Deliverytime-OnHold_Time)</f>
        <v>0</v>
      </c>
    </row>
    <row r="1300" ht="15.75" hidden="1" customHeight="1">
      <c r="A1300" s="9" t="s">
        <v>3732</v>
      </c>
      <c r="B1300" s="9" t="s">
        <v>3733</v>
      </c>
      <c r="C1300" s="9" t="s">
        <v>5232</v>
      </c>
      <c r="D1300" s="43">
        <v>44654.51666666667</v>
      </c>
      <c r="E1300" s="7">
        <v>44654.50902777778</v>
      </c>
      <c r="F1300" s="7">
        <v>44654.6</v>
      </c>
      <c r="G1300" s="7">
        <v>44654.61944444444</v>
      </c>
      <c r="H1300" s="12">
        <f>Enduser_Deliverytime-HubVN_Pickup_Time</f>
        <v>0.1215277778</v>
      </c>
      <c r="I1300" s="12">
        <f>Enduser_Plan_Deliverytime-Plan_HubVN_Pickup_Time</f>
        <v>0.08333333334</v>
      </c>
      <c r="J1300" s="12">
        <f>HubVN_Pickup_Time-HubVN_Receiving_Time</f>
        <v>0.1104166667</v>
      </c>
      <c r="K1300" s="12">
        <f>Plan_HubVN_Pickup_Time-Plan_HubVN_Receiving_Time</f>
        <v>0.08333333333</v>
      </c>
      <c r="L1300" s="44">
        <f>IF(OnHold_Time="",0,Enduser_Deliverytime-OnHold_Time)</f>
        <v>0</v>
      </c>
    </row>
    <row r="1301" ht="15.75" customHeight="1">
      <c r="A1301" s="21" t="s">
        <v>3735</v>
      </c>
      <c r="B1301" s="21" t="s">
        <v>3736</v>
      </c>
      <c r="C1301" s="21" t="s">
        <v>5230</v>
      </c>
      <c r="D1301" s="43">
        <v>44652.53472222222</v>
      </c>
      <c r="E1301" s="18">
        <v>44652.538194444445</v>
      </c>
      <c r="F1301" s="18">
        <v>44652.618055555555</v>
      </c>
      <c r="G1301" s="18">
        <v>44652.62152777778</v>
      </c>
      <c r="H1301" s="24">
        <f>Enduser_Deliverytime-HubVN_Pickup_Time</f>
        <v>0.2493055556</v>
      </c>
      <c r="I1301" s="24">
        <f>Enduser_Plan_Deliverytime-Plan_HubVN_Pickup_Time</f>
        <v>0.0625</v>
      </c>
      <c r="J1301" s="24">
        <f>HubVN_Pickup_Time-HubVN_Receiving_Time</f>
        <v>0.08333333334</v>
      </c>
      <c r="K1301" s="24">
        <f>Plan_HubVN_Pickup_Time-Plan_HubVN_Receiving_Time</f>
        <v>0.08333333334</v>
      </c>
      <c r="L1301" s="44">
        <f>IF(OnHold_Time="",0,Enduser_Deliverytime-OnHold_Time)</f>
        <v>0</v>
      </c>
    </row>
    <row r="1302" ht="15.75" customHeight="1">
      <c r="A1302" s="9" t="s">
        <v>3738</v>
      </c>
      <c r="B1302" s="9" t="s">
        <v>3739</v>
      </c>
      <c r="C1302" s="9" t="s">
        <v>5230</v>
      </c>
      <c r="D1302" s="43">
        <v>44654.52847222222</v>
      </c>
      <c r="E1302" s="7">
        <v>44654.53333333333</v>
      </c>
      <c r="F1302" s="7">
        <v>44654.611805555556</v>
      </c>
      <c r="G1302" s="7">
        <v>44654.634722222225</v>
      </c>
      <c r="H1302" s="12">
        <f>Enduser_Deliverytime-HubVN_Pickup_Time</f>
        <v>0.1673611111</v>
      </c>
      <c r="I1302" s="12">
        <f>Enduser_Plan_Deliverytime-Plan_HubVN_Pickup_Time</f>
        <v>0.0625</v>
      </c>
      <c r="J1302" s="12">
        <f>HubVN_Pickup_Time-HubVN_Receiving_Time</f>
        <v>0.1013888889</v>
      </c>
      <c r="K1302" s="12">
        <f>Plan_HubVN_Pickup_Time-Plan_HubVN_Receiving_Time</f>
        <v>0.08333333334</v>
      </c>
      <c r="L1302" s="44">
        <f>IF(OnHold_Time="",0,Enduser_Deliverytime-OnHold_Time)</f>
        <v>0</v>
      </c>
    </row>
    <row r="1303" ht="15.75" hidden="1" customHeight="1">
      <c r="A1303" s="21" t="s">
        <v>3741</v>
      </c>
      <c r="B1303" s="21" t="s">
        <v>1655</v>
      </c>
      <c r="C1303" s="21" t="s">
        <v>5231</v>
      </c>
      <c r="D1303" s="43">
        <v>44653.50763888889</v>
      </c>
      <c r="E1303" s="18">
        <v>44654.51111111111</v>
      </c>
      <c r="F1303" s="18">
        <v>44653.59097222222</v>
      </c>
      <c r="G1303" s="18">
        <v>44654.62430555555</v>
      </c>
      <c r="H1303" s="24">
        <f>Enduser_Deliverytime-HubVN_Pickup_Time</f>
        <v>0.1465277778</v>
      </c>
      <c r="I1303" s="24">
        <f>Enduser_Plan_Deliverytime-Plan_HubVN_Pickup_Time</f>
        <v>0.08333333334</v>
      </c>
      <c r="J1303" s="24">
        <f>HubVN_Pickup_Time-HubVN_Receiving_Time</f>
        <v>0.1131944444</v>
      </c>
      <c r="K1303" s="24">
        <f>Plan_HubVN_Pickup_Time-Plan_HubVN_Receiving_Time</f>
        <v>0.08333333333</v>
      </c>
      <c r="L1303" s="44">
        <f>IF(OnHold_Time="",0,Enduser_Deliverytime-OnHold_Time)</f>
        <v>0</v>
      </c>
    </row>
    <row r="1304" ht="15.75" customHeight="1">
      <c r="A1304" s="9" t="s">
        <v>3743</v>
      </c>
      <c r="B1304" s="9" t="s">
        <v>3504</v>
      </c>
      <c r="C1304" s="9" t="s">
        <v>5230</v>
      </c>
      <c r="D1304" s="43">
        <v>44652.28680555556</v>
      </c>
      <c r="E1304" s="7">
        <v>44652.51458333333</v>
      </c>
      <c r="F1304" s="7">
        <v>44652.37013888889</v>
      </c>
      <c r="G1304" s="7">
        <v>44652.597916666666</v>
      </c>
      <c r="H1304" s="12">
        <f>Enduser_Deliverytime-HubVN_Pickup_Time</f>
        <v>0.2493055556</v>
      </c>
      <c r="I1304" s="12">
        <f>Enduser_Plan_Deliverytime-Plan_HubVN_Pickup_Time</f>
        <v>0.0625</v>
      </c>
      <c r="J1304" s="12">
        <f>HubVN_Pickup_Time-HubVN_Receiving_Time</f>
        <v>0.08333333334</v>
      </c>
      <c r="K1304" s="12">
        <f>Plan_HubVN_Pickup_Time-Plan_HubVN_Receiving_Time</f>
        <v>0.08333333333</v>
      </c>
      <c r="L1304" s="44">
        <f>IF(OnHold_Time="",0,Enduser_Deliverytime-OnHold_Time)</f>
        <v>0</v>
      </c>
    </row>
    <row r="1305" ht="15.75" hidden="1" customHeight="1">
      <c r="A1305" s="21" t="s">
        <v>3745</v>
      </c>
      <c r="B1305" s="21" t="s">
        <v>66</v>
      </c>
      <c r="C1305" s="21" t="s">
        <v>5231</v>
      </c>
      <c r="D1305" s="43">
        <v>44653.26111111111</v>
      </c>
      <c r="E1305" s="18">
        <v>44653.50555555556</v>
      </c>
      <c r="F1305" s="18">
        <v>44653.34444444445</v>
      </c>
      <c r="G1305" s="18">
        <v>44653.58888888889</v>
      </c>
      <c r="H1305" s="24">
        <f>Enduser_Deliverytime-HubVN_Pickup_Time</f>
        <v>0.1465277778</v>
      </c>
      <c r="I1305" s="24">
        <f>Enduser_Plan_Deliverytime-Plan_HubVN_Pickup_Time</f>
        <v>0.04166666666</v>
      </c>
      <c r="J1305" s="24">
        <f>HubVN_Pickup_Time-HubVN_Receiving_Time</f>
        <v>0.08333333333</v>
      </c>
      <c r="K1305" s="24">
        <f>Plan_HubVN_Pickup_Time-Plan_HubVN_Receiving_Time</f>
        <v>0.08333333334</v>
      </c>
      <c r="L1305" s="44">
        <f>IF(OnHold_Time="",0,Enduser_Deliverytime-OnHold_Time)</f>
        <v>0</v>
      </c>
    </row>
    <row r="1306" ht="15.75" hidden="1" customHeight="1">
      <c r="A1306" s="9" t="s">
        <v>3747</v>
      </c>
      <c r="B1306" s="9" t="s">
        <v>201</v>
      </c>
      <c r="C1306" s="9" t="s">
        <v>5231</v>
      </c>
      <c r="D1306" s="43">
        <v>44654.26458333333</v>
      </c>
      <c r="E1306" s="7">
        <v>44655.27013888889</v>
      </c>
      <c r="F1306" s="7">
        <v>44654.347916666666</v>
      </c>
      <c r="G1306" s="7">
        <v>44655.37430555555</v>
      </c>
      <c r="H1306" s="12">
        <f>Enduser_Deliverytime-HubVN_Pickup_Time</f>
        <v>0.07916666667</v>
      </c>
      <c r="I1306" s="12">
        <f>Enduser_Plan_Deliverytime-Plan_HubVN_Pickup_Time</f>
        <v>0.04166666666</v>
      </c>
      <c r="J1306" s="12">
        <f>HubVN_Pickup_Time-HubVN_Receiving_Time</f>
        <v>0.1041666667</v>
      </c>
      <c r="K1306" s="12">
        <f>Plan_HubVN_Pickup_Time-Plan_HubVN_Receiving_Time</f>
        <v>0.08333333334</v>
      </c>
      <c r="L1306" s="44">
        <f>IF(OnHold_Time="",0,Enduser_Deliverytime-OnHold_Time)</f>
        <v>0</v>
      </c>
    </row>
    <row r="1307" ht="15.75" customHeight="1">
      <c r="A1307" s="21" t="s">
        <v>3749</v>
      </c>
      <c r="B1307" s="21" t="s">
        <v>414</v>
      </c>
      <c r="C1307" s="21" t="s">
        <v>5230</v>
      </c>
      <c r="D1307" s="43">
        <v>44654.52777777778</v>
      </c>
      <c r="E1307" s="18">
        <v>44655.25763888889</v>
      </c>
      <c r="F1307" s="18">
        <v>44654.61111111111</v>
      </c>
      <c r="G1307" s="18">
        <v>44655.353472222225</v>
      </c>
      <c r="H1307" s="24">
        <f>Enduser_Deliverytime-HubVN_Pickup_Time</f>
        <v>0.07916666666</v>
      </c>
      <c r="I1307" s="24">
        <f>Enduser_Plan_Deliverytime-Plan_HubVN_Pickup_Time</f>
        <v>0.0625</v>
      </c>
      <c r="J1307" s="24">
        <f>HubVN_Pickup_Time-HubVN_Receiving_Time</f>
        <v>0.09583333333</v>
      </c>
      <c r="K1307" s="24">
        <f>Plan_HubVN_Pickup_Time-Plan_HubVN_Receiving_Time</f>
        <v>0.08333333333</v>
      </c>
      <c r="L1307" s="44">
        <f>IF(OnHold_Time="",0,Enduser_Deliverytime-OnHold_Time)</f>
        <v>0</v>
      </c>
    </row>
    <row r="1308" ht="15.75" hidden="1" customHeight="1">
      <c r="A1308" s="9" t="s">
        <v>3751</v>
      </c>
      <c r="B1308" s="9" t="s">
        <v>2719</v>
      </c>
      <c r="C1308" s="9" t="s">
        <v>5232</v>
      </c>
      <c r="D1308" s="43">
        <v>44652.27777777778</v>
      </c>
      <c r="E1308" s="7">
        <v>44653.26388888889</v>
      </c>
      <c r="F1308" s="7">
        <v>44652.36111111111</v>
      </c>
      <c r="G1308" s="7">
        <v>44653.368055555555</v>
      </c>
      <c r="H1308" s="12">
        <f>Enduser_Deliverytime-HubVN_Pickup_Time</f>
        <v>0.1625</v>
      </c>
      <c r="I1308" s="12">
        <f>Enduser_Plan_Deliverytime-Plan_HubVN_Pickup_Time</f>
        <v>0.08333333334</v>
      </c>
      <c r="J1308" s="12">
        <f>HubVN_Pickup_Time-HubVN_Receiving_Time</f>
        <v>0.1041666667</v>
      </c>
      <c r="K1308" s="12">
        <f>Plan_HubVN_Pickup_Time-Plan_HubVN_Receiving_Time</f>
        <v>0.08333333333</v>
      </c>
      <c r="L1308" s="44">
        <f>IF(OnHold_Time="",0,Enduser_Deliverytime-OnHold_Time)</f>
        <v>0</v>
      </c>
    </row>
    <row r="1309" ht="15.75" customHeight="1">
      <c r="A1309" s="21" t="s">
        <v>3753</v>
      </c>
      <c r="B1309" s="21" t="s">
        <v>3754</v>
      </c>
      <c r="C1309" s="21" t="s">
        <v>5230</v>
      </c>
      <c r="D1309" s="43">
        <v>44653.274305555555</v>
      </c>
      <c r="E1309" s="18">
        <v>44654.28611111111</v>
      </c>
      <c r="F1309" s="18">
        <v>44653.35763888889</v>
      </c>
      <c r="G1309" s="18">
        <v>44654.41458333333</v>
      </c>
      <c r="H1309" s="24">
        <f>Enduser_Deliverytime-HubVN_Pickup_Time</f>
        <v>0.2048611111</v>
      </c>
      <c r="I1309" s="24">
        <f>Enduser_Plan_Deliverytime-Plan_HubVN_Pickup_Time</f>
        <v>0.0625</v>
      </c>
      <c r="J1309" s="24">
        <f>HubVN_Pickup_Time-HubVN_Receiving_Time</f>
        <v>0.1284722222</v>
      </c>
      <c r="K1309" s="24">
        <f>Plan_HubVN_Pickup_Time-Plan_HubVN_Receiving_Time</f>
        <v>0.08333333334</v>
      </c>
      <c r="L1309" s="44">
        <f>IF(OnHold_Time="",0,Enduser_Deliverytime-OnHold_Time)</f>
        <v>0</v>
      </c>
    </row>
    <row r="1310" ht="15.75" customHeight="1">
      <c r="A1310" s="9" t="s">
        <v>3756</v>
      </c>
      <c r="B1310" s="9" t="s">
        <v>337</v>
      </c>
      <c r="C1310" s="9" t="s">
        <v>5230</v>
      </c>
      <c r="D1310" s="43">
        <v>44653.27847222222</v>
      </c>
      <c r="E1310" s="7">
        <v>44654.254166666666</v>
      </c>
      <c r="F1310" s="7">
        <v>44653.361805555556</v>
      </c>
      <c r="G1310" s="7">
        <v>44654.34930555556</v>
      </c>
      <c r="H1310" s="12">
        <f>Enduser_Deliverytime-HubVN_Pickup_Time</f>
        <v>0.07708333333</v>
      </c>
      <c r="I1310" s="12">
        <f>Enduser_Plan_Deliverytime-Plan_HubVN_Pickup_Time</f>
        <v>0.0625</v>
      </c>
      <c r="J1310" s="12">
        <f>HubVN_Pickup_Time-HubVN_Receiving_Time</f>
        <v>0.09513888889</v>
      </c>
      <c r="K1310" s="12">
        <f>Plan_HubVN_Pickup_Time-Plan_HubVN_Receiving_Time</f>
        <v>0.08333333334</v>
      </c>
      <c r="L1310" s="44">
        <f>IF(OnHold_Time="",0,Enduser_Deliverytime-OnHold_Time)</f>
        <v>0</v>
      </c>
    </row>
    <row r="1311" ht="15.75" customHeight="1">
      <c r="A1311" s="21" t="s">
        <v>3758</v>
      </c>
      <c r="B1311" s="21" t="s">
        <v>3759</v>
      </c>
      <c r="C1311" s="21" t="s">
        <v>5230</v>
      </c>
      <c r="D1311" s="43">
        <v>44651.535416666666</v>
      </c>
      <c r="E1311" s="18">
        <v>44652.504166666666</v>
      </c>
      <c r="F1311" s="18">
        <v>44651.61875</v>
      </c>
      <c r="G1311" s="18">
        <v>44652.5875</v>
      </c>
      <c r="H1311" s="24">
        <f>Enduser_Deliverytime-HubVN_Pickup_Time</f>
        <v>0.2465277778</v>
      </c>
      <c r="I1311" s="24">
        <f>Enduser_Plan_Deliverytime-Plan_HubVN_Pickup_Time</f>
        <v>0.0625</v>
      </c>
      <c r="J1311" s="24">
        <f>HubVN_Pickup_Time-HubVN_Receiving_Time</f>
        <v>0.08333333334</v>
      </c>
      <c r="K1311" s="24">
        <f>Plan_HubVN_Pickup_Time-Plan_HubVN_Receiving_Time</f>
        <v>0.08333333334</v>
      </c>
      <c r="L1311" s="44">
        <f>IF(OnHold_Time="",0,Enduser_Deliverytime-OnHold_Time)</f>
        <v>0</v>
      </c>
    </row>
    <row r="1312" ht="15.75" customHeight="1">
      <c r="A1312" s="9" t="s">
        <v>3761</v>
      </c>
      <c r="B1312" s="9" t="s">
        <v>3762</v>
      </c>
      <c r="C1312" s="9" t="s">
        <v>5230</v>
      </c>
      <c r="D1312" s="43">
        <v>44653.50902777778</v>
      </c>
      <c r="E1312" s="7">
        <v>44654.277083333334</v>
      </c>
      <c r="F1312" s="7">
        <v>44653.592361111114</v>
      </c>
      <c r="G1312" s="7">
        <v>44654.37986111111</v>
      </c>
      <c r="H1312" s="12">
        <f>Enduser_Deliverytime-HubVN_Pickup_Time</f>
        <v>0.1020833333</v>
      </c>
      <c r="I1312" s="12">
        <f>Enduser_Plan_Deliverytime-Plan_HubVN_Pickup_Time</f>
        <v>0.0625</v>
      </c>
      <c r="J1312" s="12">
        <f>HubVN_Pickup_Time-HubVN_Receiving_Time</f>
        <v>0.1027777778</v>
      </c>
      <c r="K1312" s="12">
        <f>Plan_HubVN_Pickup_Time-Plan_HubVN_Receiving_Time</f>
        <v>0.08333333334</v>
      </c>
      <c r="L1312" s="44">
        <f>IF(OnHold_Time="",0,Enduser_Deliverytime-OnHold_Time)</f>
        <v>0</v>
      </c>
    </row>
    <row r="1313" ht="15.75" customHeight="1">
      <c r="A1313" s="21" t="s">
        <v>3764</v>
      </c>
      <c r="B1313" s="21" t="s">
        <v>1971</v>
      </c>
      <c r="C1313" s="21" t="s">
        <v>5230</v>
      </c>
      <c r="D1313" s="43">
        <v>44653.25347222222</v>
      </c>
      <c r="E1313" s="18">
        <v>44654.25</v>
      </c>
      <c r="F1313" s="18">
        <v>44653.336805555555</v>
      </c>
      <c r="G1313" s="18">
        <v>44654.37847222222</v>
      </c>
      <c r="H1313" s="24">
        <f>Enduser_Deliverytime-HubVN_Pickup_Time</f>
        <v>0.2055555556</v>
      </c>
      <c r="I1313" s="24">
        <f>Enduser_Plan_Deliverytime-Plan_HubVN_Pickup_Time</f>
        <v>0.0625</v>
      </c>
      <c r="J1313" s="24">
        <f>HubVN_Pickup_Time-HubVN_Receiving_Time</f>
        <v>0.1284722222</v>
      </c>
      <c r="K1313" s="24">
        <f>Plan_HubVN_Pickup_Time-Plan_HubVN_Receiving_Time</f>
        <v>0.08333333334</v>
      </c>
      <c r="L1313" s="44">
        <f>IF(OnHold_Time="",0,Enduser_Deliverytime-OnHold_Time)</f>
        <v>0</v>
      </c>
    </row>
    <row r="1314" ht="15.75" hidden="1" customHeight="1">
      <c r="A1314" s="9" t="s">
        <v>3766</v>
      </c>
      <c r="B1314" s="9" t="s">
        <v>3377</v>
      </c>
      <c r="C1314" s="9" t="s">
        <v>5232</v>
      </c>
      <c r="D1314" s="43">
        <v>44655.26736111111</v>
      </c>
      <c r="E1314" s="7">
        <v>44655.51388888889</v>
      </c>
      <c r="F1314" s="7">
        <v>44655.350694444445</v>
      </c>
      <c r="G1314" s="7">
        <v>44655.61944444444</v>
      </c>
      <c r="H1314" s="12">
        <f>Enduser_Deliverytime-HubVN_Pickup_Time</f>
        <v>0.1458333333</v>
      </c>
      <c r="I1314" s="12">
        <f>Enduser_Plan_Deliverytime-Plan_HubVN_Pickup_Time</f>
        <v>0.08333333334</v>
      </c>
      <c r="J1314" s="12">
        <f>HubVN_Pickup_Time-HubVN_Receiving_Time</f>
        <v>0.1055555556</v>
      </c>
      <c r="K1314" s="12">
        <f>Plan_HubVN_Pickup_Time-Plan_HubVN_Receiving_Time</f>
        <v>0.08333333334</v>
      </c>
      <c r="L1314" s="44">
        <f>IF(OnHold_Time="",0,Enduser_Deliverytime-OnHold_Time)</f>
        <v>0</v>
      </c>
    </row>
    <row r="1315" ht="15.75" hidden="1" customHeight="1">
      <c r="A1315" s="21" t="s">
        <v>3768</v>
      </c>
      <c r="B1315" s="21" t="s">
        <v>3769</v>
      </c>
      <c r="C1315" s="21" t="s">
        <v>5231</v>
      </c>
      <c r="D1315" s="43">
        <v>44653.535416666666</v>
      </c>
      <c r="E1315" s="18">
        <v>44654.27013888889</v>
      </c>
      <c r="F1315" s="18">
        <v>44653.61875</v>
      </c>
      <c r="G1315" s="18">
        <v>44654.381944444445</v>
      </c>
      <c r="H1315" s="24">
        <f>Enduser_Deliverytime-HubVN_Pickup_Time</f>
        <v>0.03958333333</v>
      </c>
      <c r="I1315" s="24">
        <f>Enduser_Plan_Deliverytime-Plan_HubVN_Pickup_Time</f>
        <v>0.08333333333</v>
      </c>
      <c r="J1315" s="24">
        <f>HubVN_Pickup_Time-HubVN_Receiving_Time</f>
        <v>0.1118055556</v>
      </c>
      <c r="K1315" s="24">
        <f>Plan_HubVN_Pickup_Time-Plan_HubVN_Receiving_Time</f>
        <v>0.08333333334</v>
      </c>
      <c r="L1315" s="44">
        <f>IF(OnHold_Time="",0,Enduser_Deliverytime-OnHold_Time)</f>
        <v>0</v>
      </c>
    </row>
    <row r="1316" ht="15.75" hidden="1" customHeight="1">
      <c r="A1316" s="9" t="s">
        <v>3771</v>
      </c>
      <c r="B1316" s="9" t="s">
        <v>3772</v>
      </c>
      <c r="C1316" s="9" t="s">
        <v>5231</v>
      </c>
      <c r="D1316" s="43">
        <v>44653.263194444444</v>
      </c>
      <c r="E1316" s="7">
        <v>44653.53055555555</v>
      </c>
      <c r="F1316" s="7">
        <v>44653.34652777778</v>
      </c>
      <c r="G1316" s="7">
        <v>44653.626388888886</v>
      </c>
      <c r="H1316" s="12">
        <f>Enduser_Deliverytime-HubVN_Pickup_Time</f>
        <v>0.1722222222</v>
      </c>
      <c r="I1316" s="12">
        <f>Enduser_Plan_Deliverytime-Plan_HubVN_Pickup_Time</f>
        <v>0.04166666666</v>
      </c>
      <c r="J1316" s="12">
        <f>HubVN_Pickup_Time-HubVN_Receiving_Time</f>
        <v>0.09583333333</v>
      </c>
      <c r="K1316" s="12">
        <f>Plan_HubVN_Pickup_Time-Plan_HubVN_Receiving_Time</f>
        <v>0.08333333334</v>
      </c>
      <c r="L1316" s="44">
        <f>IF(OnHold_Time="",0,Enduser_Deliverytime-OnHold_Time)</f>
        <v>0</v>
      </c>
    </row>
    <row r="1317" ht="15.75" customHeight="1">
      <c r="A1317" s="21" t="s">
        <v>3774</v>
      </c>
      <c r="B1317" s="21" t="s">
        <v>3775</v>
      </c>
      <c r="C1317" s="21" t="s">
        <v>5230</v>
      </c>
      <c r="D1317" s="43">
        <v>44653.271527777775</v>
      </c>
      <c r="E1317" s="18">
        <v>44653.52847222222</v>
      </c>
      <c r="F1317" s="18">
        <v>44653.35486111111</v>
      </c>
      <c r="G1317" s="18">
        <v>44653.64166666667</v>
      </c>
      <c r="H1317" s="24">
        <f>Enduser_Deliverytime-HubVN_Pickup_Time</f>
        <v>0.07916666666</v>
      </c>
      <c r="I1317" s="24">
        <f>Enduser_Plan_Deliverytime-Plan_HubVN_Pickup_Time</f>
        <v>0.0625</v>
      </c>
      <c r="J1317" s="24">
        <f>HubVN_Pickup_Time-HubVN_Receiving_Time</f>
        <v>0.1131944444</v>
      </c>
      <c r="K1317" s="24">
        <f>Plan_HubVN_Pickup_Time-Plan_HubVN_Receiving_Time</f>
        <v>0.08333333334</v>
      </c>
      <c r="L1317" s="44">
        <f>IF(OnHold_Time="",0,Enduser_Deliverytime-OnHold_Time)</f>
        <v>0</v>
      </c>
    </row>
    <row r="1318" ht="15.75" hidden="1" customHeight="1">
      <c r="A1318" s="9" t="s">
        <v>3777</v>
      </c>
      <c r="B1318" s="9" t="s">
        <v>1356</v>
      </c>
      <c r="C1318" s="9" t="s">
        <v>5232</v>
      </c>
      <c r="D1318" s="43">
        <v>44654.26736111111</v>
      </c>
      <c r="E1318" s="7">
        <v>44655.275</v>
      </c>
      <c r="F1318" s="7">
        <v>44654.350694444445</v>
      </c>
      <c r="G1318" s="7">
        <v>44655.39722222222</v>
      </c>
      <c r="H1318" s="12">
        <f>Enduser_Deliverytime-HubVN_Pickup_Time</f>
        <v>0.2027777778</v>
      </c>
      <c r="I1318" s="12">
        <f>Enduser_Plan_Deliverytime-Plan_HubVN_Pickup_Time</f>
        <v>0.08333333334</v>
      </c>
      <c r="J1318" s="12">
        <f>HubVN_Pickup_Time-HubVN_Receiving_Time</f>
        <v>0.1222222222</v>
      </c>
      <c r="K1318" s="12">
        <f>Plan_HubVN_Pickup_Time-Plan_HubVN_Receiving_Time</f>
        <v>0.08333333334</v>
      </c>
      <c r="L1318" s="44">
        <f>IF(OnHold_Time="",0,Enduser_Deliverytime-OnHold_Time)</f>
        <v>0</v>
      </c>
    </row>
    <row r="1319" ht="15.75" customHeight="1">
      <c r="A1319" s="21" t="s">
        <v>3779</v>
      </c>
      <c r="B1319" s="21" t="s">
        <v>3780</v>
      </c>
      <c r="C1319" s="21" t="s">
        <v>5230</v>
      </c>
      <c r="D1319" s="43">
        <v>44651.53194444445</v>
      </c>
      <c r="E1319" s="18">
        <v>44652.51180555556</v>
      </c>
      <c r="F1319" s="18">
        <v>44651.615277777775</v>
      </c>
      <c r="G1319" s="18">
        <v>44652.55</v>
      </c>
      <c r="H1319" s="24">
        <f>Enduser_Deliverytime-HubVN_Pickup_Time</f>
        <v>0.09097222222</v>
      </c>
      <c r="I1319" s="24">
        <f>Enduser_Plan_Deliverytime-Plan_HubVN_Pickup_Time</f>
        <v>0.0625</v>
      </c>
      <c r="J1319" s="24">
        <f>HubVN_Pickup_Time-HubVN_Receiving_Time</f>
        <v>0.03819444445</v>
      </c>
      <c r="K1319" s="24">
        <f>Plan_HubVN_Pickup_Time-Plan_HubVN_Receiving_Time</f>
        <v>0.08333333333</v>
      </c>
      <c r="L1319" s="44">
        <f>IF(OnHold_Time="",0,Enduser_Deliverytime-OnHold_Time)</f>
        <v>0</v>
      </c>
    </row>
    <row r="1320" ht="15.75" customHeight="1">
      <c r="A1320" s="9" t="s">
        <v>3782</v>
      </c>
      <c r="B1320" s="9" t="s">
        <v>3783</v>
      </c>
      <c r="C1320" s="9" t="s">
        <v>5230</v>
      </c>
      <c r="D1320" s="43">
        <v>44652.285416666666</v>
      </c>
      <c r="E1320" s="7">
        <v>44653.28125</v>
      </c>
      <c r="F1320" s="7">
        <v>44652.36875</v>
      </c>
      <c r="G1320" s="7">
        <v>44653.37222222222</v>
      </c>
      <c r="H1320" s="12">
        <f>Enduser_Deliverytime-HubVN_Pickup_Time</f>
        <v>0.1222222222</v>
      </c>
      <c r="I1320" s="12">
        <f>Enduser_Plan_Deliverytime-Plan_HubVN_Pickup_Time</f>
        <v>0.0625</v>
      </c>
      <c r="J1320" s="12">
        <f>HubVN_Pickup_Time-HubVN_Receiving_Time</f>
        <v>0.09097222222</v>
      </c>
      <c r="K1320" s="12">
        <f>Plan_HubVN_Pickup_Time-Plan_HubVN_Receiving_Time</f>
        <v>0.08333333334</v>
      </c>
      <c r="L1320" s="44">
        <f>IF(OnHold_Time="",0,Enduser_Deliverytime-OnHold_Time)</f>
        <v>0</v>
      </c>
    </row>
    <row r="1321" ht="15.75" customHeight="1">
      <c r="A1321" s="21" t="s">
        <v>3785</v>
      </c>
      <c r="B1321" s="21" t="s">
        <v>3786</v>
      </c>
      <c r="C1321" s="21" t="s">
        <v>5230</v>
      </c>
      <c r="D1321" s="43">
        <v>44651.25277777778</v>
      </c>
      <c r="E1321" s="18">
        <v>44652.28611111111</v>
      </c>
      <c r="F1321" s="18">
        <v>44651.33611111111</v>
      </c>
      <c r="G1321" s="18">
        <v>44652.365277777775</v>
      </c>
      <c r="H1321" s="24">
        <f>Enduser_Deliverytime-HubVN_Pickup_Time</f>
        <v>0.1222222222</v>
      </c>
      <c r="I1321" s="24">
        <f>Enduser_Plan_Deliverytime-Plan_HubVN_Pickup_Time</f>
        <v>0.0625</v>
      </c>
      <c r="J1321" s="24">
        <f>HubVN_Pickup_Time-HubVN_Receiving_Time</f>
        <v>0.07916666666</v>
      </c>
      <c r="K1321" s="24">
        <f>Plan_HubVN_Pickup_Time-Plan_HubVN_Receiving_Time</f>
        <v>0.08333333333</v>
      </c>
      <c r="L1321" s="44">
        <f>IF(OnHold_Time="",0,Enduser_Deliverytime-OnHold_Time)</f>
        <v>0</v>
      </c>
    </row>
    <row r="1322" ht="15.75" customHeight="1">
      <c r="A1322" s="9" t="s">
        <v>3788</v>
      </c>
      <c r="B1322" s="9" t="s">
        <v>1603</v>
      </c>
      <c r="C1322" s="9" t="s">
        <v>5230</v>
      </c>
      <c r="D1322" s="43">
        <v>44652.28611111111</v>
      </c>
      <c r="E1322" s="7">
        <v>44652.501388888886</v>
      </c>
      <c r="F1322" s="7">
        <v>44652.36944444444</v>
      </c>
      <c r="G1322" s="7">
        <v>44652.541666666664</v>
      </c>
      <c r="H1322" s="12">
        <f>Enduser_Deliverytime-HubVN_Pickup_Time</f>
        <v>0.1645833333</v>
      </c>
      <c r="I1322" s="12">
        <f>Enduser_Plan_Deliverytime-Plan_HubVN_Pickup_Time</f>
        <v>0.0625</v>
      </c>
      <c r="J1322" s="12">
        <f>HubVN_Pickup_Time-HubVN_Receiving_Time</f>
        <v>0.04027777778</v>
      </c>
      <c r="K1322" s="12">
        <f>Plan_HubVN_Pickup_Time-Plan_HubVN_Receiving_Time</f>
        <v>0.08333333333</v>
      </c>
      <c r="L1322" s="44">
        <f>IF(OnHold_Time="",0,Enduser_Deliverytime-OnHold_Time)</f>
        <v>0</v>
      </c>
    </row>
    <row r="1323" ht="15.75" hidden="1" customHeight="1">
      <c r="A1323" s="21" t="s">
        <v>3790</v>
      </c>
      <c r="B1323" s="21" t="s">
        <v>1707</v>
      </c>
      <c r="C1323" s="21" t="s">
        <v>5232</v>
      </c>
      <c r="D1323" s="43">
        <v>44652.52847222222</v>
      </c>
      <c r="E1323" s="18">
        <v>44652.52777777778</v>
      </c>
      <c r="F1323" s="18">
        <v>44652.611805555556</v>
      </c>
      <c r="G1323" s="18">
        <v>44652.56597222222</v>
      </c>
      <c r="H1323" s="24">
        <f>Enduser_Deliverytime-HubVN_Pickup_Time</f>
        <v>0.1645833333</v>
      </c>
      <c r="I1323" s="24">
        <f>Enduser_Plan_Deliverytime-Plan_HubVN_Pickup_Time</f>
        <v>0.08333333334</v>
      </c>
      <c r="J1323" s="24">
        <f>HubVN_Pickup_Time-HubVN_Receiving_Time</f>
        <v>0.03819444444</v>
      </c>
      <c r="K1323" s="24">
        <f>Plan_HubVN_Pickup_Time-Plan_HubVN_Receiving_Time</f>
        <v>0.08333333334</v>
      </c>
      <c r="L1323" s="44">
        <f>IF(OnHold_Time="",0,Enduser_Deliverytime-OnHold_Time)</f>
        <v>0</v>
      </c>
    </row>
    <row r="1324" ht="15.75" customHeight="1">
      <c r="A1324" s="9" t="s">
        <v>3792</v>
      </c>
      <c r="B1324" s="9" t="s">
        <v>3793</v>
      </c>
      <c r="C1324" s="9" t="s">
        <v>5230</v>
      </c>
      <c r="D1324" s="43">
        <v>44652.25902777778</v>
      </c>
      <c r="E1324" s="7">
        <v>44653.27916666667</v>
      </c>
      <c r="F1324" s="7">
        <v>44652.342361111114</v>
      </c>
      <c r="G1324" s="7">
        <v>44653.36666666667</v>
      </c>
      <c r="H1324" s="12">
        <f>Enduser_Deliverytime-HubVN_Pickup_Time</f>
        <v>0.1222222222</v>
      </c>
      <c r="I1324" s="12">
        <f>Enduser_Plan_Deliverytime-Plan_HubVN_Pickup_Time</f>
        <v>0.0625</v>
      </c>
      <c r="J1324" s="12">
        <f>HubVN_Pickup_Time-HubVN_Receiving_Time</f>
        <v>0.0875</v>
      </c>
      <c r="K1324" s="12">
        <f>Plan_HubVN_Pickup_Time-Plan_HubVN_Receiving_Time</f>
        <v>0.08333333334</v>
      </c>
      <c r="L1324" s="44">
        <f>IF(OnHold_Time="",0,Enduser_Deliverytime-OnHold_Time)</f>
        <v>0</v>
      </c>
    </row>
    <row r="1325" ht="15.75" hidden="1" customHeight="1">
      <c r="A1325" s="21" t="s">
        <v>3795</v>
      </c>
      <c r="B1325" s="21" t="s">
        <v>3796</v>
      </c>
      <c r="C1325" s="21" t="s">
        <v>5231</v>
      </c>
      <c r="D1325" s="43">
        <v>44653.501388888886</v>
      </c>
      <c r="E1325" s="18">
        <v>44654.268055555556</v>
      </c>
      <c r="F1325" s="18">
        <v>44653.58472222222</v>
      </c>
      <c r="G1325" s="18">
        <v>44654.388194444444</v>
      </c>
      <c r="H1325" s="24">
        <f>Enduser_Deliverytime-HubVN_Pickup_Time</f>
        <v>0.2069444444</v>
      </c>
      <c r="I1325" s="24">
        <f>Enduser_Plan_Deliverytime-Plan_HubVN_Pickup_Time</f>
        <v>0.08333333334</v>
      </c>
      <c r="J1325" s="24">
        <f>HubVN_Pickup_Time-HubVN_Receiving_Time</f>
        <v>0.1201388889</v>
      </c>
      <c r="K1325" s="24">
        <f>Plan_HubVN_Pickup_Time-Plan_HubVN_Receiving_Time</f>
        <v>0.08333333334</v>
      </c>
      <c r="L1325" s="44">
        <f>IF(OnHold_Time="",0,Enduser_Deliverytime-OnHold_Time)</f>
        <v>0</v>
      </c>
    </row>
    <row r="1326" ht="15.75" customHeight="1">
      <c r="A1326" s="9" t="s">
        <v>3798</v>
      </c>
      <c r="B1326" s="9" t="s">
        <v>2665</v>
      </c>
      <c r="C1326" s="9" t="s">
        <v>5230</v>
      </c>
      <c r="D1326" s="43">
        <v>44655.52361111111</v>
      </c>
      <c r="E1326" s="7">
        <v>44655.50625</v>
      </c>
      <c r="F1326" s="7">
        <v>44655.606944444444</v>
      </c>
      <c r="G1326" s="7">
        <v>44655.611805555556</v>
      </c>
      <c r="H1326" s="12">
        <f>Enduser_Deliverytime-HubVN_Pickup_Time</f>
        <v>0.1222222222</v>
      </c>
      <c r="I1326" s="12">
        <f>Enduser_Plan_Deliverytime-Plan_HubVN_Pickup_Time</f>
        <v>0.125</v>
      </c>
      <c r="J1326" s="12">
        <f>HubVN_Pickup_Time-HubVN_Receiving_Time</f>
        <v>0.1055555556</v>
      </c>
      <c r="K1326" s="12">
        <f>Plan_HubVN_Pickup_Time-Plan_HubVN_Receiving_Time</f>
        <v>0.08333333334</v>
      </c>
      <c r="L1326" s="44">
        <f>IF(OnHold_Time="",0,Enduser_Deliverytime-OnHold_Time)</f>
        <v>0</v>
      </c>
    </row>
    <row r="1327" ht="15.75" customHeight="1">
      <c r="A1327" s="21" t="s">
        <v>3800</v>
      </c>
      <c r="B1327" s="21" t="s">
        <v>3801</v>
      </c>
      <c r="C1327" s="21" t="s">
        <v>5230</v>
      </c>
      <c r="D1327" s="43">
        <v>44653.50902777778</v>
      </c>
      <c r="E1327" s="18">
        <v>44654.51736111111</v>
      </c>
      <c r="F1327" s="18">
        <v>44653.592361111114</v>
      </c>
      <c r="G1327" s="18">
        <v>44654.61597222222</v>
      </c>
      <c r="H1327" s="24">
        <f>Enduser_Deliverytime-HubVN_Pickup_Time</f>
        <v>0.1472222222</v>
      </c>
      <c r="I1327" s="24">
        <f>Enduser_Plan_Deliverytime-Plan_HubVN_Pickup_Time</f>
        <v>0.0625</v>
      </c>
      <c r="J1327" s="24">
        <f>HubVN_Pickup_Time-HubVN_Receiving_Time</f>
        <v>0.09861111111</v>
      </c>
      <c r="K1327" s="24">
        <f>Plan_HubVN_Pickup_Time-Plan_HubVN_Receiving_Time</f>
        <v>0.08333333334</v>
      </c>
      <c r="L1327" s="44">
        <f>IF(OnHold_Time="",0,Enduser_Deliverytime-OnHold_Time)</f>
        <v>0</v>
      </c>
    </row>
    <row r="1328" ht="15.75" hidden="1" customHeight="1">
      <c r="A1328" s="9" t="s">
        <v>3803</v>
      </c>
      <c r="B1328" s="9" t="s">
        <v>1558</v>
      </c>
      <c r="C1328" s="9" t="s">
        <v>5231</v>
      </c>
      <c r="D1328" s="43">
        <v>44653.51944444444</v>
      </c>
      <c r="E1328" s="7">
        <v>44654.25555555556</v>
      </c>
      <c r="F1328" s="7">
        <v>44653.60277777778</v>
      </c>
      <c r="G1328" s="7">
        <v>44654.34861111111</v>
      </c>
      <c r="H1328" s="12">
        <f>Enduser_Deliverytime-HubVN_Pickup_Time</f>
        <v>0.07777777778</v>
      </c>
      <c r="I1328" s="12">
        <f>Enduser_Plan_Deliverytime-Plan_HubVN_Pickup_Time</f>
        <v>0.08333333334</v>
      </c>
      <c r="J1328" s="12">
        <f>HubVN_Pickup_Time-HubVN_Receiving_Time</f>
        <v>0.09305555555</v>
      </c>
      <c r="K1328" s="12">
        <f>Plan_HubVN_Pickup_Time-Plan_HubVN_Receiving_Time</f>
        <v>0.08333333334</v>
      </c>
      <c r="L1328" s="44">
        <f>IF(OnHold_Time="",0,Enduser_Deliverytime-OnHold_Time)</f>
        <v>0</v>
      </c>
    </row>
    <row r="1329" ht="15.75" hidden="1" customHeight="1">
      <c r="A1329" s="21" t="s">
        <v>3805</v>
      </c>
      <c r="B1329" s="21" t="s">
        <v>1151</v>
      </c>
      <c r="C1329" s="21" t="s">
        <v>5232</v>
      </c>
      <c r="D1329" s="43">
        <v>44651.50208333333</v>
      </c>
      <c r="E1329" s="18">
        <v>44652.26875</v>
      </c>
      <c r="F1329" s="18">
        <v>44651.58541666667</v>
      </c>
      <c r="G1329" s="18">
        <v>44652.34861111111</v>
      </c>
      <c r="H1329" s="24">
        <f>Enduser_Deliverytime-HubVN_Pickup_Time</f>
        <v>0.1604166667</v>
      </c>
      <c r="I1329" s="24">
        <f>Enduser_Plan_Deliverytime-Plan_HubVN_Pickup_Time</f>
        <v>0.08333333333</v>
      </c>
      <c r="J1329" s="24">
        <f>HubVN_Pickup_Time-HubVN_Receiving_Time</f>
        <v>0.07986111111</v>
      </c>
      <c r="K1329" s="24">
        <f>Plan_HubVN_Pickup_Time-Plan_HubVN_Receiving_Time</f>
        <v>0.08333333334</v>
      </c>
      <c r="L1329" s="44">
        <f>IF(OnHold_Time="",0,Enduser_Deliverytime-OnHold_Time)</f>
        <v>0</v>
      </c>
    </row>
    <row r="1330" ht="15.75" hidden="1" customHeight="1">
      <c r="A1330" s="9" t="s">
        <v>3807</v>
      </c>
      <c r="B1330" s="9" t="s">
        <v>3808</v>
      </c>
      <c r="C1330" s="9" t="s">
        <v>5232</v>
      </c>
      <c r="D1330" s="43">
        <v>44653.50277777778</v>
      </c>
      <c r="E1330" s="7">
        <v>44654.270833333336</v>
      </c>
      <c r="F1330" s="7">
        <v>44653.58611111111</v>
      </c>
      <c r="G1330" s="7">
        <v>44654.38055555556</v>
      </c>
      <c r="H1330" s="12">
        <f>Enduser_Deliverytime-HubVN_Pickup_Time</f>
        <v>0.03888888888</v>
      </c>
      <c r="I1330" s="12">
        <f>Enduser_Plan_Deliverytime-Plan_HubVN_Pickup_Time</f>
        <v>0.08333333334</v>
      </c>
      <c r="J1330" s="12">
        <f>HubVN_Pickup_Time-HubVN_Receiving_Time</f>
        <v>0.1097222222</v>
      </c>
      <c r="K1330" s="12">
        <f>Plan_HubVN_Pickup_Time-Plan_HubVN_Receiving_Time</f>
        <v>0.08333333333</v>
      </c>
      <c r="L1330" s="44">
        <f>IF(OnHold_Time="",0,Enduser_Deliverytime-OnHold_Time)</f>
        <v>0</v>
      </c>
    </row>
    <row r="1331" ht="15.75" hidden="1" customHeight="1">
      <c r="A1331" s="21" t="s">
        <v>3810</v>
      </c>
      <c r="B1331" s="21" t="s">
        <v>3811</v>
      </c>
      <c r="C1331" s="21" t="s">
        <v>5232</v>
      </c>
      <c r="D1331" s="43">
        <v>44652.27777777778</v>
      </c>
      <c r="E1331" s="18">
        <v>44652.53472222222</v>
      </c>
      <c r="F1331" s="18">
        <v>44652.36111111111</v>
      </c>
      <c r="G1331" s="18">
        <v>44652.563888888886</v>
      </c>
      <c r="H1331" s="24">
        <f>Enduser_Deliverytime-HubVN_Pickup_Time</f>
        <v>0.1631944444</v>
      </c>
      <c r="I1331" s="24">
        <f>Enduser_Plan_Deliverytime-Plan_HubVN_Pickup_Time</f>
        <v>0.08333333334</v>
      </c>
      <c r="J1331" s="24">
        <f>HubVN_Pickup_Time-HubVN_Receiving_Time</f>
        <v>0.02916666667</v>
      </c>
      <c r="K1331" s="24">
        <f>Plan_HubVN_Pickup_Time-Plan_HubVN_Receiving_Time</f>
        <v>0.08333333333</v>
      </c>
      <c r="L1331" s="44">
        <f>IF(OnHold_Time="",0,Enduser_Deliverytime-OnHold_Time)</f>
        <v>0</v>
      </c>
    </row>
    <row r="1332" ht="15.75" customHeight="1">
      <c r="A1332" s="9" t="s">
        <v>3813</v>
      </c>
      <c r="B1332" s="9" t="s">
        <v>3814</v>
      </c>
      <c r="C1332" s="9" t="s">
        <v>5230</v>
      </c>
      <c r="D1332" s="43">
        <v>44655.53125</v>
      </c>
      <c r="E1332" s="7">
        <v>44655.525</v>
      </c>
      <c r="F1332" s="7">
        <v>44655.614583333336</v>
      </c>
      <c r="G1332" s="7">
        <v>44655.649305555555</v>
      </c>
      <c r="H1332" s="12">
        <f>Enduser_Deliverytime-HubVN_Pickup_Time</f>
        <v>0.08194444444</v>
      </c>
      <c r="I1332" s="12">
        <f>Enduser_Plan_Deliverytime-Plan_HubVN_Pickup_Time</f>
        <v>0.1666666667</v>
      </c>
      <c r="J1332" s="12">
        <f>HubVN_Pickup_Time-HubVN_Receiving_Time</f>
        <v>0.1243055556</v>
      </c>
      <c r="K1332" s="12">
        <f>Plan_HubVN_Pickup_Time-Plan_HubVN_Receiving_Time</f>
        <v>0.08333333334</v>
      </c>
      <c r="L1332" s="44">
        <f>IF(OnHold_Time="",0,Enduser_Deliverytime-OnHold_Time)</f>
        <v>0</v>
      </c>
    </row>
    <row r="1333" ht="15.75" customHeight="1">
      <c r="A1333" s="21" t="s">
        <v>3816</v>
      </c>
      <c r="B1333" s="21" t="s">
        <v>3817</v>
      </c>
      <c r="C1333" s="21" t="s">
        <v>5230</v>
      </c>
      <c r="D1333" s="43">
        <v>44652.25</v>
      </c>
      <c r="E1333" s="18">
        <v>44653.26527777778</v>
      </c>
      <c r="F1333" s="18">
        <v>44652.333333333336</v>
      </c>
      <c r="G1333" s="18">
        <v>44653.33541666667</v>
      </c>
      <c r="H1333" s="24">
        <f>Enduser_Deliverytime-HubVN_Pickup_Time</f>
        <v>0.07986111111</v>
      </c>
      <c r="I1333" s="24">
        <f>Enduser_Plan_Deliverytime-Plan_HubVN_Pickup_Time</f>
        <v>0.0625</v>
      </c>
      <c r="J1333" s="24">
        <f>HubVN_Pickup_Time-HubVN_Receiving_Time</f>
        <v>0.07013888889</v>
      </c>
      <c r="K1333" s="24">
        <f>Plan_HubVN_Pickup_Time-Plan_HubVN_Receiving_Time</f>
        <v>0.08333333334</v>
      </c>
      <c r="L1333" s="44">
        <f>IF(OnHold_Time="",0,Enduser_Deliverytime-OnHold_Time)</f>
        <v>0</v>
      </c>
    </row>
    <row r="1334" ht="15.75" hidden="1" customHeight="1">
      <c r="A1334" s="9" t="s">
        <v>3819</v>
      </c>
      <c r="B1334" s="9" t="s">
        <v>3820</v>
      </c>
      <c r="C1334" s="9" t="s">
        <v>5232</v>
      </c>
      <c r="D1334" s="43">
        <v>44655.524305555555</v>
      </c>
      <c r="E1334" s="7">
        <v>44655.5125</v>
      </c>
      <c r="F1334" s="7">
        <v>44655.60763888889</v>
      </c>
      <c r="G1334" s="7">
        <v>44655.638194444444</v>
      </c>
      <c r="H1334" s="12">
        <f>Enduser_Deliverytime-HubVN_Pickup_Time</f>
        <v>0.08194444444</v>
      </c>
      <c r="I1334" s="12">
        <f>Enduser_Plan_Deliverytime-Plan_HubVN_Pickup_Time</f>
        <v>0.08333333333</v>
      </c>
      <c r="J1334" s="12">
        <f>HubVN_Pickup_Time-HubVN_Receiving_Time</f>
        <v>0.1256944444</v>
      </c>
      <c r="K1334" s="12">
        <f>Plan_HubVN_Pickup_Time-Plan_HubVN_Receiving_Time</f>
        <v>0.08333333334</v>
      </c>
      <c r="L1334" s="44">
        <f>IF(OnHold_Time="",0,Enduser_Deliverytime-OnHold_Time)</f>
        <v>0</v>
      </c>
    </row>
    <row r="1335" ht="15.75" hidden="1" customHeight="1">
      <c r="A1335" s="21" t="s">
        <v>3822</v>
      </c>
      <c r="B1335" s="21" t="s">
        <v>3823</v>
      </c>
      <c r="C1335" s="21" t="s">
        <v>5231</v>
      </c>
      <c r="D1335" s="43">
        <v>44655.25486111111</v>
      </c>
      <c r="E1335" s="18">
        <v>44655.52013888889</v>
      </c>
      <c r="F1335" s="18">
        <v>44655.33819444444</v>
      </c>
      <c r="G1335" s="18">
        <v>44655.645833333336</v>
      </c>
      <c r="H1335" s="24">
        <f>Enduser_Deliverytime-HubVN_Pickup_Time</f>
        <v>0.07986111111</v>
      </c>
      <c r="I1335" s="24">
        <f>Enduser_Plan_Deliverytime-Plan_HubVN_Pickup_Time</f>
        <v>0.08333333334</v>
      </c>
      <c r="J1335" s="24">
        <f>HubVN_Pickup_Time-HubVN_Receiving_Time</f>
        <v>0.1256944444</v>
      </c>
      <c r="K1335" s="24">
        <f>Plan_HubVN_Pickup_Time-Plan_HubVN_Receiving_Time</f>
        <v>0.08333333333</v>
      </c>
      <c r="L1335" s="44">
        <f>IF(OnHold_Time="",0,Enduser_Deliverytime-OnHold_Time)</f>
        <v>0</v>
      </c>
    </row>
    <row r="1336" ht="15.75" customHeight="1">
      <c r="A1336" s="9" t="s">
        <v>3825</v>
      </c>
      <c r="B1336" s="9" t="s">
        <v>3826</v>
      </c>
      <c r="C1336" s="9" t="s">
        <v>5230</v>
      </c>
      <c r="D1336" s="43">
        <v>44653.25555555556</v>
      </c>
      <c r="E1336" s="7">
        <v>44654.28125</v>
      </c>
      <c r="F1336" s="7">
        <v>44653.33888888889</v>
      </c>
      <c r="G1336" s="7">
        <v>44654.38680555556</v>
      </c>
      <c r="H1336" s="12">
        <f>Enduser_Deliverytime-HubVN_Pickup_Time</f>
        <v>0.1006944444</v>
      </c>
      <c r="I1336" s="12">
        <f>Enduser_Plan_Deliverytime-Plan_HubVN_Pickup_Time</f>
        <v>0.0625</v>
      </c>
      <c r="J1336" s="12">
        <f>HubVN_Pickup_Time-HubVN_Receiving_Time</f>
        <v>0.1055555556</v>
      </c>
      <c r="K1336" s="12">
        <f>Plan_HubVN_Pickup_Time-Plan_HubVN_Receiving_Time</f>
        <v>0.08333333333</v>
      </c>
      <c r="L1336" s="44">
        <f>IF(OnHold_Time="",0,Enduser_Deliverytime-OnHold_Time)</f>
        <v>0</v>
      </c>
    </row>
    <row r="1337" ht="15.75" customHeight="1">
      <c r="A1337" s="21" t="s">
        <v>3828</v>
      </c>
      <c r="B1337" s="21" t="s">
        <v>3829</v>
      </c>
      <c r="C1337" s="21" t="s">
        <v>5230</v>
      </c>
      <c r="D1337" s="43">
        <v>44655.26597222222</v>
      </c>
      <c r="E1337" s="18">
        <v>44655.52638888889</v>
      </c>
      <c r="F1337" s="18">
        <v>44655.34930555556</v>
      </c>
      <c r="G1337" s="18">
        <v>44655.63055555556</v>
      </c>
      <c r="H1337" s="24">
        <f>Enduser_Deliverytime-HubVN_Pickup_Time</f>
        <v>0.1673611111</v>
      </c>
      <c r="I1337" s="24">
        <f>Enduser_Plan_Deliverytime-Plan_HubVN_Pickup_Time</f>
        <v>0.0625</v>
      </c>
      <c r="J1337" s="24">
        <f>HubVN_Pickup_Time-HubVN_Receiving_Time</f>
        <v>0.1041666667</v>
      </c>
      <c r="K1337" s="24">
        <f>Plan_HubVN_Pickup_Time-Plan_HubVN_Receiving_Time</f>
        <v>0.08333333334</v>
      </c>
      <c r="L1337" s="44">
        <f>IF(OnHold_Time="",0,Enduser_Deliverytime-OnHold_Time)</f>
        <v>0</v>
      </c>
    </row>
    <row r="1338" ht="15.75" customHeight="1">
      <c r="A1338" s="9" t="s">
        <v>3831</v>
      </c>
      <c r="B1338" s="9" t="s">
        <v>2208</v>
      </c>
      <c r="C1338" s="9" t="s">
        <v>5230</v>
      </c>
      <c r="D1338" s="43">
        <v>44654.274305555555</v>
      </c>
      <c r="E1338" s="7">
        <v>44655.26180555556</v>
      </c>
      <c r="F1338" s="7">
        <v>44654.35763888889</v>
      </c>
      <c r="G1338" s="7">
        <v>44655.36875</v>
      </c>
      <c r="H1338" s="12">
        <f>Enduser_Deliverytime-HubVN_Pickup_Time</f>
        <v>0.1243055556</v>
      </c>
      <c r="I1338" s="12">
        <f>Enduser_Plan_Deliverytime-Plan_HubVN_Pickup_Time</f>
        <v>0.125</v>
      </c>
      <c r="J1338" s="12">
        <f>HubVN_Pickup_Time-HubVN_Receiving_Time</f>
        <v>0.1069444444</v>
      </c>
      <c r="K1338" s="12">
        <f>Plan_HubVN_Pickup_Time-Plan_HubVN_Receiving_Time</f>
        <v>0.08333333334</v>
      </c>
      <c r="L1338" s="44">
        <f>IF(OnHold_Time="",0,Enduser_Deliverytime-OnHold_Time)</f>
        <v>0</v>
      </c>
    </row>
    <row r="1339" ht="15.75" hidden="1" customHeight="1">
      <c r="A1339" s="21" t="s">
        <v>3833</v>
      </c>
      <c r="B1339" s="21" t="s">
        <v>1117</v>
      </c>
      <c r="C1339" s="21" t="s">
        <v>5232</v>
      </c>
      <c r="D1339" s="43">
        <v>44655.28055555555</v>
      </c>
      <c r="E1339" s="18">
        <v>44655.52847222222</v>
      </c>
      <c r="F1339" s="18">
        <v>44655.36388888889</v>
      </c>
      <c r="G1339" s="18">
        <v>44655.65</v>
      </c>
      <c r="H1339" s="24">
        <f>Enduser_Deliverytime-HubVN_Pickup_Time</f>
        <v>0.07777777778</v>
      </c>
      <c r="I1339" s="24">
        <f>Enduser_Plan_Deliverytime-Plan_HubVN_Pickup_Time</f>
        <v>0.08333333334</v>
      </c>
      <c r="J1339" s="24">
        <f>HubVN_Pickup_Time-HubVN_Receiving_Time</f>
        <v>0.1215277778</v>
      </c>
      <c r="K1339" s="24">
        <f>Plan_HubVN_Pickup_Time-Plan_HubVN_Receiving_Time</f>
        <v>0.08333333334</v>
      </c>
      <c r="L1339" s="44">
        <f>IF(OnHold_Time="",0,Enduser_Deliverytime-OnHold_Time)</f>
        <v>0</v>
      </c>
    </row>
    <row r="1340" ht="15.75" customHeight="1">
      <c r="A1340" s="9" t="s">
        <v>3835</v>
      </c>
      <c r="B1340" s="9" t="s">
        <v>3836</v>
      </c>
      <c r="C1340" s="9" t="s">
        <v>5230</v>
      </c>
      <c r="D1340" s="43">
        <v>44653.26666666667</v>
      </c>
      <c r="E1340" s="7">
        <v>44653.53680555556</v>
      </c>
      <c r="F1340" s="7">
        <v>44653.35</v>
      </c>
      <c r="G1340" s="7">
        <v>44653.652083333334</v>
      </c>
      <c r="H1340" s="12">
        <f>Enduser_Deliverytime-HubVN_Pickup_Time</f>
        <v>0.07847222222</v>
      </c>
      <c r="I1340" s="12">
        <f>Enduser_Plan_Deliverytime-Plan_HubVN_Pickup_Time</f>
        <v>0.1666666667</v>
      </c>
      <c r="J1340" s="12">
        <f>HubVN_Pickup_Time-HubVN_Receiving_Time</f>
        <v>0.1152777778</v>
      </c>
      <c r="K1340" s="12">
        <f>Plan_HubVN_Pickup_Time-Plan_HubVN_Receiving_Time</f>
        <v>0.08333333333</v>
      </c>
      <c r="L1340" s="44">
        <f>IF(OnHold_Time="",0,Enduser_Deliverytime-OnHold_Time)</f>
        <v>0</v>
      </c>
    </row>
    <row r="1341" ht="15.75" customHeight="1">
      <c r="A1341" s="21" t="s">
        <v>3838</v>
      </c>
      <c r="B1341" s="21" t="s">
        <v>3839</v>
      </c>
      <c r="C1341" s="21" t="s">
        <v>5230</v>
      </c>
      <c r="D1341" s="43">
        <v>44652.27916666667</v>
      </c>
      <c r="E1341" s="18">
        <v>44652.52569444444</v>
      </c>
      <c r="F1341" s="18">
        <v>44652.3625</v>
      </c>
      <c r="G1341" s="18">
        <v>44652.60902777778</v>
      </c>
      <c r="H1341" s="24">
        <f>Enduser_Deliverytime-HubVN_Pickup_Time</f>
        <v>0.2493055556</v>
      </c>
      <c r="I1341" s="24">
        <f>Enduser_Plan_Deliverytime-Plan_HubVN_Pickup_Time</f>
        <v>0.0625</v>
      </c>
      <c r="J1341" s="24">
        <f>HubVN_Pickup_Time-HubVN_Receiving_Time</f>
        <v>0.08333333334</v>
      </c>
      <c r="K1341" s="24">
        <f>Plan_HubVN_Pickup_Time-Plan_HubVN_Receiving_Time</f>
        <v>0.08333333334</v>
      </c>
      <c r="L1341" s="44">
        <f>IF(OnHold_Time="",0,Enduser_Deliverytime-OnHold_Time)</f>
        <v>0</v>
      </c>
    </row>
    <row r="1342" ht="15.75" customHeight="1">
      <c r="A1342" s="9" t="s">
        <v>3841</v>
      </c>
      <c r="B1342" s="9" t="s">
        <v>3842</v>
      </c>
      <c r="C1342" s="9" t="s">
        <v>5230</v>
      </c>
      <c r="D1342" s="43">
        <v>44653.5125</v>
      </c>
      <c r="E1342" s="7">
        <v>44654.28402777778</v>
      </c>
      <c r="F1342" s="7">
        <v>44653.59583333333</v>
      </c>
      <c r="G1342" s="7">
        <v>44654.3875</v>
      </c>
      <c r="H1342" s="12">
        <f>Enduser_Deliverytime-HubVN_Pickup_Time</f>
        <v>0.1</v>
      </c>
      <c r="I1342" s="12">
        <f>Enduser_Plan_Deliverytime-Plan_HubVN_Pickup_Time</f>
        <v>0.0625</v>
      </c>
      <c r="J1342" s="12">
        <f>HubVN_Pickup_Time-HubVN_Receiving_Time</f>
        <v>0.1034722222</v>
      </c>
      <c r="K1342" s="12">
        <f>Plan_HubVN_Pickup_Time-Plan_HubVN_Receiving_Time</f>
        <v>0.08333333334</v>
      </c>
      <c r="L1342" s="44">
        <f>IF(OnHold_Time="",0,Enduser_Deliverytime-OnHold_Time)</f>
        <v>0</v>
      </c>
    </row>
    <row r="1343" ht="15.75" customHeight="1">
      <c r="A1343" s="21" t="s">
        <v>3844</v>
      </c>
      <c r="B1343" s="21" t="s">
        <v>3549</v>
      </c>
      <c r="C1343" s="21" t="s">
        <v>5230</v>
      </c>
      <c r="D1343" s="43">
        <v>44652.26597222222</v>
      </c>
      <c r="E1343" s="18">
        <v>44653.285416666666</v>
      </c>
      <c r="F1343" s="18">
        <v>44652.34930555556</v>
      </c>
      <c r="G1343" s="18">
        <v>44653.40069444444</v>
      </c>
      <c r="H1343" s="24">
        <f>Enduser_Deliverytime-HubVN_Pickup_Time</f>
        <v>0.2020833333</v>
      </c>
      <c r="I1343" s="24">
        <f>Enduser_Plan_Deliverytime-Plan_HubVN_Pickup_Time</f>
        <v>0.125</v>
      </c>
      <c r="J1343" s="24">
        <f>HubVN_Pickup_Time-HubVN_Receiving_Time</f>
        <v>0.1152777778</v>
      </c>
      <c r="K1343" s="24">
        <f>Plan_HubVN_Pickup_Time-Plan_HubVN_Receiving_Time</f>
        <v>0.08333333334</v>
      </c>
      <c r="L1343" s="44">
        <f>IF(OnHold_Time="",0,Enduser_Deliverytime-OnHold_Time)</f>
        <v>0</v>
      </c>
    </row>
    <row r="1344" ht="15.75" customHeight="1">
      <c r="A1344" s="9" t="s">
        <v>3846</v>
      </c>
      <c r="B1344" s="9" t="s">
        <v>3847</v>
      </c>
      <c r="C1344" s="9" t="s">
        <v>5230</v>
      </c>
      <c r="D1344" s="43">
        <v>44653.521527777775</v>
      </c>
      <c r="E1344" s="7">
        <v>44654.27847222222</v>
      </c>
      <c r="F1344" s="7">
        <v>44653.60486111111</v>
      </c>
      <c r="G1344" s="7">
        <v>44654.40555555555</v>
      </c>
      <c r="H1344" s="12">
        <f>Enduser_Deliverytime-HubVN_Pickup_Time</f>
        <v>0.2069444444</v>
      </c>
      <c r="I1344" s="12">
        <f>Enduser_Plan_Deliverytime-Plan_HubVN_Pickup_Time</f>
        <v>0.0625</v>
      </c>
      <c r="J1344" s="12">
        <f>HubVN_Pickup_Time-HubVN_Receiving_Time</f>
        <v>0.1270833333</v>
      </c>
      <c r="K1344" s="12">
        <f>Plan_HubVN_Pickup_Time-Plan_HubVN_Receiving_Time</f>
        <v>0.08333333334</v>
      </c>
      <c r="L1344" s="44">
        <f>IF(OnHold_Time="",0,Enduser_Deliverytime-OnHold_Time)</f>
        <v>0</v>
      </c>
    </row>
    <row r="1345" ht="15.75" customHeight="1">
      <c r="A1345" s="21" t="s">
        <v>3849</v>
      </c>
      <c r="B1345" s="21" t="s">
        <v>3850</v>
      </c>
      <c r="C1345" s="21" t="s">
        <v>5230</v>
      </c>
      <c r="D1345" s="43">
        <v>44655.50277777778</v>
      </c>
      <c r="E1345" s="18">
        <v>44655.53055555555</v>
      </c>
      <c r="F1345" s="18">
        <v>44655.58611111111</v>
      </c>
      <c r="G1345" s="18">
        <v>44655.63402777778</v>
      </c>
      <c r="H1345" s="24">
        <f>Enduser_Deliverytime-HubVN_Pickup_Time</f>
        <v>0.1673611111</v>
      </c>
      <c r="I1345" s="24">
        <f>Enduser_Plan_Deliverytime-Plan_HubVN_Pickup_Time</f>
        <v>0.125</v>
      </c>
      <c r="J1345" s="24">
        <f>HubVN_Pickup_Time-HubVN_Receiving_Time</f>
        <v>0.1034722222</v>
      </c>
      <c r="K1345" s="24">
        <f>Plan_HubVN_Pickup_Time-Plan_HubVN_Receiving_Time</f>
        <v>0.08333333333</v>
      </c>
      <c r="L1345" s="44">
        <f>IF(OnHold_Time="",0,Enduser_Deliverytime-OnHold_Time)</f>
        <v>0</v>
      </c>
    </row>
    <row r="1346" ht="15.75" customHeight="1">
      <c r="A1346" s="9" t="s">
        <v>3852</v>
      </c>
      <c r="B1346" s="9" t="s">
        <v>1305</v>
      </c>
      <c r="C1346" s="9" t="s">
        <v>5230</v>
      </c>
      <c r="D1346" s="43">
        <v>44654.513194444444</v>
      </c>
      <c r="E1346" s="7">
        <v>44655.532638888886</v>
      </c>
      <c r="F1346" s="7">
        <v>44654.59652777778</v>
      </c>
      <c r="G1346" s="7">
        <v>44655.63680555556</v>
      </c>
      <c r="H1346" s="12">
        <f>Enduser_Deliverytime-HubVN_Pickup_Time</f>
        <v>0.1694444444</v>
      </c>
      <c r="I1346" s="12">
        <f>Enduser_Plan_Deliverytime-Plan_HubVN_Pickup_Time</f>
        <v>0.1666666667</v>
      </c>
      <c r="J1346" s="12">
        <f>HubVN_Pickup_Time-HubVN_Receiving_Time</f>
        <v>0.1041666667</v>
      </c>
      <c r="K1346" s="12">
        <f>Plan_HubVN_Pickup_Time-Plan_HubVN_Receiving_Time</f>
        <v>0.08333333334</v>
      </c>
      <c r="L1346" s="44">
        <f>IF(OnHold_Time="",0,Enduser_Deliverytime-OnHold_Time)</f>
        <v>0</v>
      </c>
    </row>
    <row r="1347" ht="15.75" hidden="1" customHeight="1">
      <c r="A1347" s="21" t="s">
        <v>3854</v>
      </c>
      <c r="B1347" s="21" t="s">
        <v>3855</v>
      </c>
      <c r="C1347" s="21" t="s">
        <v>5232</v>
      </c>
      <c r="D1347" s="43">
        <v>44653.538194444445</v>
      </c>
      <c r="E1347" s="18">
        <v>44653.540972222225</v>
      </c>
      <c r="F1347" s="18">
        <v>44653.62152777778</v>
      </c>
      <c r="G1347" s="18">
        <v>44653.63958333333</v>
      </c>
      <c r="H1347" s="24">
        <f>Enduser_Deliverytime-HubVN_Pickup_Time</f>
        <v>0.1694444445</v>
      </c>
      <c r="I1347" s="24">
        <f>Enduser_Plan_Deliverytime-Plan_HubVN_Pickup_Time</f>
        <v>0.08333333333</v>
      </c>
      <c r="J1347" s="24">
        <f>HubVN_Pickup_Time-HubVN_Receiving_Time</f>
        <v>0.09861111111</v>
      </c>
      <c r="K1347" s="24">
        <f>Plan_HubVN_Pickup_Time-Plan_HubVN_Receiving_Time</f>
        <v>0.08333333334</v>
      </c>
      <c r="L1347" s="44">
        <f>IF(OnHold_Time="",0,Enduser_Deliverytime-OnHold_Time)</f>
        <v>0</v>
      </c>
    </row>
    <row r="1348" ht="15.75" customHeight="1">
      <c r="A1348" s="9" t="s">
        <v>3857</v>
      </c>
      <c r="B1348" s="9" t="s">
        <v>3858</v>
      </c>
      <c r="C1348" s="9" t="s">
        <v>5230</v>
      </c>
      <c r="D1348" s="43">
        <v>44655.25208333333</v>
      </c>
      <c r="E1348" s="7">
        <v>44655.50347222222</v>
      </c>
      <c r="F1348" s="7">
        <v>44655.33541666667</v>
      </c>
      <c r="G1348" s="7">
        <v>44655.60625</v>
      </c>
      <c r="H1348" s="12">
        <f>Enduser_Deliverytime-HubVN_Pickup_Time</f>
        <v>0.1201388889</v>
      </c>
      <c r="I1348" s="12">
        <f>Enduser_Plan_Deliverytime-Plan_HubVN_Pickup_Time</f>
        <v>0.0625</v>
      </c>
      <c r="J1348" s="12">
        <f>HubVN_Pickup_Time-HubVN_Receiving_Time</f>
        <v>0.1027777778</v>
      </c>
      <c r="K1348" s="12">
        <f>Plan_HubVN_Pickup_Time-Plan_HubVN_Receiving_Time</f>
        <v>0.08333333334</v>
      </c>
      <c r="L1348" s="44">
        <f>IF(OnHold_Time="",0,Enduser_Deliverytime-OnHold_Time)</f>
        <v>0</v>
      </c>
    </row>
    <row r="1349" ht="15.75" hidden="1" customHeight="1">
      <c r="A1349" s="21" t="s">
        <v>3860</v>
      </c>
      <c r="B1349" s="21" t="s">
        <v>3861</v>
      </c>
      <c r="C1349" s="21" t="s">
        <v>5231</v>
      </c>
      <c r="D1349" s="43">
        <v>44652.2625</v>
      </c>
      <c r="E1349" s="18">
        <v>44652.52847222222</v>
      </c>
      <c r="F1349" s="18">
        <v>44652.34583333333</v>
      </c>
      <c r="G1349" s="18">
        <v>44652.552083333336</v>
      </c>
      <c r="H1349" s="24">
        <f>Enduser_Deliverytime-HubVN_Pickup_Time</f>
        <v>0.1618055556</v>
      </c>
      <c r="I1349" s="24">
        <f>Enduser_Plan_Deliverytime-Plan_HubVN_Pickup_Time</f>
        <v>0.08333333334</v>
      </c>
      <c r="J1349" s="24">
        <f>HubVN_Pickup_Time-HubVN_Receiving_Time</f>
        <v>0.02361111112</v>
      </c>
      <c r="K1349" s="24">
        <f>Plan_HubVN_Pickup_Time-Plan_HubVN_Receiving_Time</f>
        <v>0.08333333334</v>
      </c>
      <c r="L1349" s="44">
        <f>IF(OnHold_Time="",0,Enduser_Deliverytime-OnHold_Time)</f>
        <v>0</v>
      </c>
    </row>
    <row r="1350" ht="15.75" customHeight="1">
      <c r="A1350" s="9" t="s">
        <v>3863</v>
      </c>
      <c r="B1350" s="9" t="s">
        <v>3864</v>
      </c>
      <c r="C1350" s="9" t="s">
        <v>5230</v>
      </c>
      <c r="D1350" s="43">
        <v>44653.279861111114</v>
      </c>
      <c r="E1350" s="7">
        <v>44653.50208333333</v>
      </c>
      <c r="F1350" s="7">
        <v>44653.36319444444</v>
      </c>
      <c r="G1350" s="7">
        <v>44653.584027777775</v>
      </c>
      <c r="H1350" s="12">
        <f>Enduser_Deliverytime-HubVN_Pickup_Time</f>
        <v>0.11875</v>
      </c>
      <c r="I1350" s="12">
        <f>Enduser_Plan_Deliverytime-Plan_HubVN_Pickup_Time</f>
        <v>0.0625</v>
      </c>
      <c r="J1350" s="12">
        <f>HubVN_Pickup_Time-HubVN_Receiving_Time</f>
        <v>0.08194444444</v>
      </c>
      <c r="K1350" s="12">
        <f>Plan_HubVN_Pickup_Time-Plan_HubVN_Receiving_Time</f>
        <v>0.08333333333</v>
      </c>
      <c r="L1350" s="44">
        <f>IF(OnHold_Time="",0,Enduser_Deliverytime-OnHold_Time)</f>
        <v>0</v>
      </c>
    </row>
    <row r="1351" ht="15.75" customHeight="1">
      <c r="A1351" s="21" t="s">
        <v>3866</v>
      </c>
      <c r="B1351" s="21" t="s">
        <v>3867</v>
      </c>
      <c r="C1351" s="21" t="s">
        <v>5230</v>
      </c>
      <c r="D1351" s="43">
        <v>44652.26111111111</v>
      </c>
      <c r="E1351" s="18">
        <v>44653.254166666666</v>
      </c>
      <c r="F1351" s="18">
        <v>44652.34444444445</v>
      </c>
      <c r="G1351" s="18">
        <v>44653.3375</v>
      </c>
      <c r="H1351" s="24">
        <f>Enduser_Deliverytime-HubVN_Pickup_Time</f>
        <v>0.1243055556</v>
      </c>
      <c r="I1351" s="24">
        <f>Enduser_Plan_Deliverytime-Plan_HubVN_Pickup_Time</f>
        <v>0.1666666667</v>
      </c>
      <c r="J1351" s="24">
        <f>HubVN_Pickup_Time-HubVN_Receiving_Time</f>
        <v>0.08333333334</v>
      </c>
      <c r="K1351" s="24">
        <f>Plan_HubVN_Pickup_Time-Plan_HubVN_Receiving_Time</f>
        <v>0.08333333334</v>
      </c>
      <c r="L1351" s="44">
        <f>IF(OnHold_Time="",0,Enduser_Deliverytime-OnHold_Time)</f>
        <v>0</v>
      </c>
    </row>
    <row r="1352" ht="15.75" hidden="1" customHeight="1">
      <c r="A1352" s="9" t="s">
        <v>3869</v>
      </c>
      <c r="B1352" s="9" t="s">
        <v>3870</v>
      </c>
      <c r="C1352" s="9" t="s">
        <v>5232</v>
      </c>
      <c r="D1352" s="43">
        <v>44653.28888888889</v>
      </c>
      <c r="E1352" s="7">
        <v>44653.535416666666</v>
      </c>
      <c r="F1352" s="7">
        <v>44653.37222222222</v>
      </c>
      <c r="G1352" s="7">
        <v>44653.63333333333</v>
      </c>
      <c r="H1352" s="12">
        <f>Enduser_Deliverytime-HubVN_Pickup_Time</f>
        <v>0.1680555556</v>
      </c>
      <c r="I1352" s="12">
        <f>Enduser_Plan_Deliverytime-Plan_HubVN_Pickup_Time</f>
        <v>0.08333333334</v>
      </c>
      <c r="J1352" s="12">
        <f>HubVN_Pickup_Time-HubVN_Receiving_Time</f>
        <v>0.09791666667</v>
      </c>
      <c r="K1352" s="12">
        <f>Plan_HubVN_Pickup_Time-Plan_HubVN_Receiving_Time</f>
        <v>0.08333333333</v>
      </c>
      <c r="L1352" s="44">
        <f>IF(OnHold_Time="",0,Enduser_Deliverytime-OnHold_Time)</f>
        <v>0</v>
      </c>
    </row>
    <row r="1353" ht="15.75" customHeight="1">
      <c r="A1353" s="21" t="s">
        <v>3872</v>
      </c>
      <c r="B1353" s="21" t="s">
        <v>3873</v>
      </c>
      <c r="C1353" s="21" t="s">
        <v>5230</v>
      </c>
      <c r="D1353" s="43">
        <v>44651.50833333333</v>
      </c>
      <c r="E1353" s="18">
        <v>44652.27638888889</v>
      </c>
      <c r="F1353" s="18">
        <v>44651.59166666667</v>
      </c>
      <c r="G1353" s="18">
        <v>44652.34375</v>
      </c>
      <c r="H1353" s="24">
        <f>Enduser_Deliverytime-HubVN_Pickup_Time</f>
        <v>0.08263888889</v>
      </c>
      <c r="I1353" s="24">
        <f>Enduser_Plan_Deliverytime-Plan_HubVN_Pickup_Time</f>
        <v>0.0625</v>
      </c>
      <c r="J1353" s="24">
        <f>HubVN_Pickup_Time-HubVN_Receiving_Time</f>
        <v>0.06736111111</v>
      </c>
      <c r="K1353" s="24">
        <f>Plan_HubVN_Pickup_Time-Plan_HubVN_Receiving_Time</f>
        <v>0.08333333334</v>
      </c>
      <c r="L1353" s="44">
        <f>IF(OnHold_Time="",0,Enduser_Deliverytime-OnHold_Time)</f>
        <v>0</v>
      </c>
    </row>
    <row r="1354" ht="15.75" hidden="1" customHeight="1">
      <c r="A1354" s="9" t="s">
        <v>3875</v>
      </c>
      <c r="B1354" s="9" t="s">
        <v>3876</v>
      </c>
      <c r="C1354" s="9" t="s">
        <v>5231</v>
      </c>
      <c r="D1354" s="43">
        <v>44654.51180555556</v>
      </c>
      <c r="E1354" s="7">
        <v>44655.504166666666</v>
      </c>
      <c r="F1354" s="7">
        <v>44654.595138888886</v>
      </c>
      <c r="G1354" s="7">
        <v>44655.60763888889</v>
      </c>
      <c r="H1354" s="12">
        <f>Enduser_Deliverytime-HubVN_Pickup_Time</f>
        <v>0.14375</v>
      </c>
      <c r="I1354" s="12">
        <f>Enduser_Plan_Deliverytime-Plan_HubVN_Pickup_Time</f>
        <v>0.08333333334</v>
      </c>
      <c r="J1354" s="12">
        <f>HubVN_Pickup_Time-HubVN_Receiving_Time</f>
        <v>0.1034722222</v>
      </c>
      <c r="K1354" s="12">
        <f>Plan_HubVN_Pickup_Time-Plan_HubVN_Receiving_Time</f>
        <v>0.08333333333</v>
      </c>
      <c r="L1354" s="44">
        <f>IF(OnHold_Time="",0,Enduser_Deliverytime-OnHold_Time)</f>
        <v>0</v>
      </c>
    </row>
    <row r="1355" ht="15.75" customHeight="1">
      <c r="A1355" s="21" t="s">
        <v>3878</v>
      </c>
      <c r="B1355" s="21" t="s">
        <v>1974</v>
      </c>
      <c r="C1355" s="21" t="s">
        <v>5230</v>
      </c>
      <c r="D1355" s="43">
        <v>44654.51527777778</v>
      </c>
      <c r="E1355" s="18">
        <v>44655.277083333334</v>
      </c>
      <c r="F1355" s="18">
        <v>44654.59861111111</v>
      </c>
      <c r="G1355" s="18">
        <v>44655.384722222225</v>
      </c>
      <c r="H1355" s="24">
        <f>Enduser_Deliverytime-HubVN_Pickup_Time</f>
        <v>0.03888888888</v>
      </c>
      <c r="I1355" s="24">
        <f>Enduser_Plan_Deliverytime-Plan_HubVN_Pickup_Time</f>
        <v>0.0625</v>
      </c>
      <c r="J1355" s="24">
        <f>HubVN_Pickup_Time-HubVN_Receiving_Time</f>
        <v>0.1076388889</v>
      </c>
      <c r="K1355" s="24">
        <f>Plan_HubVN_Pickup_Time-Plan_HubVN_Receiving_Time</f>
        <v>0.08333333334</v>
      </c>
      <c r="L1355" s="44">
        <f>IF(OnHold_Time="",0,Enduser_Deliverytime-OnHold_Time)</f>
        <v>0</v>
      </c>
    </row>
    <row r="1356" ht="15.75" hidden="1" customHeight="1">
      <c r="A1356" s="9" t="s">
        <v>3880</v>
      </c>
      <c r="B1356" s="9" t="s">
        <v>3881</v>
      </c>
      <c r="C1356" s="9" t="s">
        <v>5231</v>
      </c>
      <c r="D1356" s="43">
        <v>44653.524305555555</v>
      </c>
      <c r="E1356" s="7">
        <v>44653.53611111111</v>
      </c>
      <c r="F1356" s="7">
        <v>44653.60763888889</v>
      </c>
      <c r="G1356" s="7">
        <v>44653.635416666664</v>
      </c>
      <c r="H1356" s="12">
        <f>Enduser_Deliverytime-HubVN_Pickup_Time</f>
        <v>0.1708333333</v>
      </c>
      <c r="I1356" s="12">
        <f>Enduser_Plan_Deliverytime-Plan_HubVN_Pickup_Time</f>
        <v>0.08333333333</v>
      </c>
      <c r="J1356" s="12">
        <f>HubVN_Pickup_Time-HubVN_Receiving_Time</f>
        <v>0.09930555555</v>
      </c>
      <c r="K1356" s="12">
        <f>Plan_HubVN_Pickup_Time-Plan_HubVN_Receiving_Time</f>
        <v>0.08333333334</v>
      </c>
      <c r="L1356" s="44">
        <f>IF(OnHold_Time="",0,Enduser_Deliverytime-OnHold_Time)</f>
        <v>0</v>
      </c>
    </row>
    <row r="1357" ht="15.75" hidden="1" customHeight="1">
      <c r="A1357" s="21" t="s">
        <v>3883</v>
      </c>
      <c r="B1357" s="21" t="s">
        <v>3884</v>
      </c>
      <c r="C1357" s="21" t="s">
        <v>5232</v>
      </c>
      <c r="D1357" s="43">
        <v>44654.27569444444</v>
      </c>
      <c r="E1357" s="18">
        <v>44655.27916666667</v>
      </c>
      <c r="F1357" s="18">
        <v>44654.35902777778</v>
      </c>
      <c r="G1357" s="18">
        <v>44655.38333333333</v>
      </c>
      <c r="H1357" s="24">
        <f>Enduser_Deliverytime-HubVN_Pickup_Time</f>
        <v>0.03958333334</v>
      </c>
      <c r="I1357" s="24">
        <f>Enduser_Plan_Deliverytime-Plan_HubVN_Pickup_Time</f>
        <v>0.08333333334</v>
      </c>
      <c r="J1357" s="24">
        <f>HubVN_Pickup_Time-HubVN_Receiving_Time</f>
        <v>0.1041666667</v>
      </c>
      <c r="K1357" s="24">
        <f>Plan_HubVN_Pickup_Time-Plan_HubVN_Receiving_Time</f>
        <v>0.08333333334</v>
      </c>
      <c r="L1357" s="44">
        <f>IF(OnHold_Time="",0,Enduser_Deliverytime-OnHold_Time)</f>
        <v>0</v>
      </c>
    </row>
    <row r="1358" ht="15.75" hidden="1" customHeight="1">
      <c r="A1358" s="9" t="s">
        <v>3886</v>
      </c>
      <c r="B1358" s="9" t="s">
        <v>3887</v>
      </c>
      <c r="C1358" s="9" t="s">
        <v>5232</v>
      </c>
      <c r="D1358" s="43">
        <v>44652.27361111111</v>
      </c>
      <c r="E1358" s="7">
        <v>44652.535416666666</v>
      </c>
      <c r="F1358" s="7">
        <v>44652.356944444444</v>
      </c>
      <c r="G1358" s="7">
        <v>44652.61875</v>
      </c>
      <c r="H1358" s="12">
        <f>Enduser_Deliverytime-HubVN_Pickup_Time</f>
        <v>0.24375</v>
      </c>
      <c r="I1358" s="12">
        <f>Enduser_Plan_Deliverytime-Plan_HubVN_Pickup_Time</f>
        <v>0.08333333334</v>
      </c>
      <c r="J1358" s="12">
        <f>HubVN_Pickup_Time-HubVN_Receiving_Time</f>
        <v>0.08333333334</v>
      </c>
      <c r="K1358" s="12">
        <f>Plan_HubVN_Pickup_Time-Plan_HubVN_Receiving_Time</f>
        <v>0.08333333334</v>
      </c>
      <c r="L1358" s="44">
        <f>IF(OnHold_Time="",0,Enduser_Deliverytime-OnHold_Time)</f>
        <v>0</v>
      </c>
    </row>
    <row r="1359" ht="15.75" customHeight="1">
      <c r="A1359" s="21" t="s">
        <v>3889</v>
      </c>
      <c r="B1359" s="21" t="s">
        <v>3890</v>
      </c>
      <c r="C1359" s="21" t="s">
        <v>5230</v>
      </c>
      <c r="D1359" s="43">
        <v>44653.510416666664</v>
      </c>
      <c r="E1359" s="18">
        <v>44654.26111111111</v>
      </c>
      <c r="F1359" s="18">
        <v>44653.59375</v>
      </c>
      <c r="G1359" s="18">
        <v>44654.36111111111</v>
      </c>
      <c r="H1359" s="24">
        <f>Enduser_Deliverytime-HubVN_Pickup_Time</f>
        <v>0.1222222222</v>
      </c>
      <c r="I1359" s="24">
        <f>Enduser_Plan_Deliverytime-Plan_HubVN_Pickup_Time</f>
        <v>0.0625</v>
      </c>
      <c r="J1359" s="24">
        <f>HubVN_Pickup_Time-HubVN_Receiving_Time</f>
        <v>0.1</v>
      </c>
      <c r="K1359" s="24">
        <f>Plan_HubVN_Pickup_Time-Plan_HubVN_Receiving_Time</f>
        <v>0.08333333334</v>
      </c>
      <c r="L1359" s="44">
        <f>IF(OnHold_Time="",0,Enduser_Deliverytime-OnHold_Time)</f>
        <v>0</v>
      </c>
    </row>
    <row r="1360" ht="15.75" hidden="1" customHeight="1">
      <c r="A1360" s="9" t="s">
        <v>3892</v>
      </c>
      <c r="B1360" s="9" t="s">
        <v>3893</v>
      </c>
      <c r="C1360" s="9" t="s">
        <v>5232</v>
      </c>
      <c r="D1360" s="43">
        <v>44654.52638888889</v>
      </c>
      <c r="E1360" s="7">
        <v>44654.51180555556</v>
      </c>
      <c r="F1360" s="7">
        <v>44654.60972222222</v>
      </c>
      <c r="G1360" s="7">
        <v>44654.62430555555</v>
      </c>
      <c r="H1360" s="12">
        <f>Enduser_Deliverytime-HubVN_Pickup_Time</f>
        <v>0.1430555556</v>
      </c>
      <c r="I1360" s="12">
        <f>Enduser_Plan_Deliverytime-Plan_HubVN_Pickup_Time</f>
        <v>0.08333333334</v>
      </c>
      <c r="J1360" s="12">
        <f>HubVN_Pickup_Time-HubVN_Receiving_Time</f>
        <v>0.1125</v>
      </c>
      <c r="K1360" s="12">
        <f>Plan_HubVN_Pickup_Time-Plan_HubVN_Receiving_Time</f>
        <v>0.08333333334</v>
      </c>
      <c r="L1360" s="44">
        <f>IF(OnHold_Time="",0,Enduser_Deliverytime-OnHold_Time)</f>
        <v>0</v>
      </c>
    </row>
    <row r="1361" ht="15.75" hidden="1" customHeight="1">
      <c r="A1361" s="21" t="s">
        <v>3895</v>
      </c>
      <c r="B1361" s="21" t="s">
        <v>3062</v>
      </c>
      <c r="C1361" s="21" t="s">
        <v>5231</v>
      </c>
      <c r="D1361" s="43">
        <v>44653.538194444445</v>
      </c>
      <c r="E1361" s="18">
        <v>44654.50069444445</v>
      </c>
      <c r="F1361" s="18">
        <v>44653.62152777778</v>
      </c>
      <c r="G1361" s="18">
        <v>44654.60833333333</v>
      </c>
      <c r="H1361" s="24">
        <f>Enduser_Deliverytime-HubVN_Pickup_Time</f>
        <v>0.2465277778</v>
      </c>
      <c r="I1361" s="24">
        <f>Enduser_Plan_Deliverytime-Plan_HubVN_Pickup_Time</f>
        <v>0.04166666666</v>
      </c>
      <c r="J1361" s="24">
        <f>HubVN_Pickup_Time-HubVN_Receiving_Time</f>
        <v>0.1076388889</v>
      </c>
      <c r="K1361" s="24">
        <f>Plan_HubVN_Pickup_Time-Plan_HubVN_Receiving_Time</f>
        <v>0.08333333334</v>
      </c>
      <c r="L1361" s="44">
        <f>IF(OnHold_Time="",0,Enduser_Deliverytime-OnHold_Time)</f>
        <v>0</v>
      </c>
    </row>
    <row r="1362" ht="15.75" customHeight="1">
      <c r="A1362" s="9" t="s">
        <v>3897</v>
      </c>
      <c r="B1362" s="9" t="s">
        <v>3898</v>
      </c>
      <c r="C1362" s="9" t="s">
        <v>5230</v>
      </c>
      <c r="D1362" s="43">
        <v>44653.28194444445</v>
      </c>
      <c r="E1362" s="7">
        <v>44653.52916666667</v>
      </c>
      <c r="F1362" s="7">
        <v>44653.365277777775</v>
      </c>
      <c r="G1362" s="7">
        <v>44653.6125</v>
      </c>
      <c r="H1362" s="12">
        <f>Enduser_Deliverytime-HubVN_Pickup_Time</f>
        <v>0.1215277778</v>
      </c>
      <c r="I1362" s="12">
        <f>Enduser_Plan_Deliverytime-Plan_HubVN_Pickup_Time</f>
        <v>0.125</v>
      </c>
      <c r="J1362" s="12">
        <f>HubVN_Pickup_Time-HubVN_Receiving_Time</f>
        <v>0.08333333334</v>
      </c>
      <c r="K1362" s="12">
        <f>Plan_HubVN_Pickup_Time-Plan_HubVN_Receiving_Time</f>
        <v>0.08333333333</v>
      </c>
      <c r="L1362" s="44">
        <f>IF(OnHold_Time="",0,Enduser_Deliverytime-OnHold_Time)</f>
        <v>0</v>
      </c>
    </row>
    <row r="1363" ht="15.75" customHeight="1">
      <c r="A1363" s="21" t="s">
        <v>3900</v>
      </c>
      <c r="B1363" s="21" t="s">
        <v>3901</v>
      </c>
      <c r="C1363" s="21" t="s">
        <v>5230</v>
      </c>
      <c r="D1363" s="43">
        <v>44652.501388888886</v>
      </c>
      <c r="E1363" s="18">
        <v>44652.53402777778</v>
      </c>
      <c r="F1363" s="18">
        <v>44652.58472222222</v>
      </c>
      <c r="G1363" s="18">
        <v>44652.580555555556</v>
      </c>
      <c r="H1363" s="24">
        <f>Enduser_Deliverytime-HubVN_Pickup_Time</f>
        <v>0.1631944444</v>
      </c>
      <c r="I1363" s="24">
        <f>Enduser_Plan_Deliverytime-Plan_HubVN_Pickup_Time</f>
        <v>0.0625</v>
      </c>
      <c r="J1363" s="24">
        <f>HubVN_Pickup_Time-HubVN_Receiving_Time</f>
        <v>0.04652777778</v>
      </c>
      <c r="K1363" s="24">
        <f>Plan_HubVN_Pickup_Time-Plan_HubVN_Receiving_Time</f>
        <v>0.08333333334</v>
      </c>
      <c r="L1363" s="44">
        <f>IF(OnHold_Time="",0,Enduser_Deliverytime-OnHold_Time)</f>
        <v>0</v>
      </c>
    </row>
    <row r="1364" ht="15.75" customHeight="1">
      <c r="A1364" s="9" t="s">
        <v>3903</v>
      </c>
      <c r="B1364" s="9" t="s">
        <v>3904</v>
      </c>
      <c r="C1364" s="9" t="s">
        <v>5230</v>
      </c>
      <c r="D1364" s="43">
        <v>44655.268055555556</v>
      </c>
      <c r="E1364" s="7">
        <v>44655.51111111111</v>
      </c>
      <c r="F1364" s="7">
        <v>44655.35138888889</v>
      </c>
      <c r="G1364" s="7">
        <v>44655.61319444444</v>
      </c>
      <c r="H1364" s="12">
        <f>Enduser_Deliverytime-HubVN_Pickup_Time</f>
        <v>0.1201388889</v>
      </c>
      <c r="I1364" s="12">
        <f>Enduser_Plan_Deliverytime-Plan_HubVN_Pickup_Time</f>
        <v>0.0625</v>
      </c>
      <c r="J1364" s="12">
        <f>HubVN_Pickup_Time-HubVN_Receiving_Time</f>
        <v>0.1020833333</v>
      </c>
      <c r="K1364" s="12">
        <f>Plan_HubVN_Pickup_Time-Plan_HubVN_Receiving_Time</f>
        <v>0.08333333334</v>
      </c>
      <c r="L1364" s="44">
        <f>IF(OnHold_Time="",0,Enduser_Deliverytime-OnHold_Time)</f>
        <v>0</v>
      </c>
    </row>
    <row r="1365" ht="15.75" customHeight="1">
      <c r="A1365" s="21" t="s">
        <v>3906</v>
      </c>
      <c r="B1365" s="21" t="s">
        <v>3907</v>
      </c>
      <c r="C1365" s="21" t="s">
        <v>5230</v>
      </c>
      <c r="D1365" s="43">
        <v>44652.52777777778</v>
      </c>
      <c r="E1365" s="18">
        <v>44652.51527777778</v>
      </c>
      <c r="F1365" s="18">
        <v>44652.61111111111</v>
      </c>
      <c r="G1365" s="18">
        <v>44652.55694444444</v>
      </c>
      <c r="H1365" s="24">
        <f>Enduser_Deliverytime-HubVN_Pickup_Time</f>
        <v>0.1611111111</v>
      </c>
      <c r="I1365" s="24">
        <f>Enduser_Plan_Deliverytime-Plan_HubVN_Pickup_Time</f>
        <v>0.0625</v>
      </c>
      <c r="J1365" s="24">
        <f>HubVN_Pickup_Time-HubVN_Receiving_Time</f>
        <v>0.04166666666</v>
      </c>
      <c r="K1365" s="24">
        <f>Plan_HubVN_Pickup_Time-Plan_HubVN_Receiving_Time</f>
        <v>0.08333333333</v>
      </c>
      <c r="L1365" s="44">
        <f>IF(OnHold_Time="",0,Enduser_Deliverytime-OnHold_Time)</f>
        <v>0</v>
      </c>
    </row>
    <row r="1366" ht="15.75" customHeight="1">
      <c r="A1366" s="9" t="s">
        <v>3909</v>
      </c>
      <c r="B1366" s="9" t="s">
        <v>590</v>
      </c>
      <c r="C1366" s="9" t="s">
        <v>5230</v>
      </c>
      <c r="D1366" s="43">
        <v>44653.510416666664</v>
      </c>
      <c r="E1366" s="7">
        <v>44654.25486111111</v>
      </c>
      <c r="F1366" s="7">
        <v>44653.59375</v>
      </c>
      <c r="G1366" s="7">
        <v>44654.34930555556</v>
      </c>
      <c r="H1366" s="12">
        <f>Enduser_Deliverytime-HubVN_Pickup_Time</f>
        <v>0.1208333333</v>
      </c>
      <c r="I1366" s="12">
        <f>Enduser_Plan_Deliverytime-Plan_HubVN_Pickup_Time</f>
        <v>0.0625</v>
      </c>
      <c r="J1366" s="12">
        <f>HubVN_Pickup_Time-HubVN_Receiving_Time</f>
        <v>0.09444444445</v>
      </c>
      <c r="K1366" s="12">
        <f>Plan_HubVN_Pickup_Time-Plan_HubVN_Receiving_Time</f>
        <v>0.08333333334</v>
      </c>
      <c r="L1366" s="44">
        <f>IF(OnHold_Time="",0,Enduser_Deliverytime-OnHold_Time)</f>
        <v>0</v>
      </c>
    </row>
    <row r="1367" ht="15.75" customHeight="1">
      <c r="A1367" s="21" t="s">
        <v>3911</v>
      </c>
      <c r="B1367" s="21" t="s">
        <v>3912</v>
      </c>
      <c r="C1367" s="21" t="s">
        <v>5230</v>
      </c>
      <c r="D1367" s="43">
        <v>44651.509722222225</v>
      </c>
      <c r="E1367" s="18">
        <v>44652.53472222222</v>
      </c>
      <c r="F1367" s="18">
        <v>44651.59305555555</v>
      </c>
      <c r="G1367" s="18">
        <v>44652.618055555555</v>
      </c>
      <c r="H1367" s="24">
        <f>Enduser_Deliverytime-HubVN_Pickup_Time</f>
        <v>0.2444444444</v>
      </c>
      <c r="I1367" s="24">
        <f>Enduser_Plan_Deliverytime-Plan_HubVN_Pickup_Time</f>
        <v>0.0625</v>
      </c>
      <c r="J1367" s="24">
        <f>HubVN_Pickup_Time-HubVN_Receiving_Time</f>
        <v>0.08333333334</v>
      </c>
      <c r="K1367" s="24">
        <f>Plan_HubVN_Pickup_Time-Plan_HubVN_Receiving_Time</f>
        <v>0.08333333333</v>
      </c>
      <c r="L1367" s="44">
        <f>IF(OnHold_Time="",0,Enduser_Deliverytime-OnHold_Time)</f>
        <v>0</v>
      </c>
    </row>
    <row r="1368" ht="15.75" customHeight="1">
      <c r="A1368" s="9" t="s">
        <v>3914</v>
      </c>
      <c r="B1368" s="9" t="s">
        <v>3915</v>
      </c>
      <c r="C1368" s="9" t="s">
        <v>5230</v>
      </c>
      <c r="D1368" s="43">
        <v>44654.25555555556</v>
      </c>
      <c r="E1368" s="7">
        <v>44655.25833333333</v>
      </c>
      <c r="F1368" s="7">
        <v>44654.33888888889</v>
      </c>
      <c r="G1368" s="7">
        <v>44655.35625</v>
      </c>
      <c r="H1368" s="12">
        <f>Enduser_Deliverytime-HubVN_Pickup_Time</f>
        <v>0.07847222222</v>
      </c>
      <c r="I1368" s="12">
        <f>Enduser_Plan_Deliverytime-Plan_HubVN_Pickup_Time</f>
        <v>0.0625</v>
      </c>
      <c r="J1368" s="12">
        <f>HubVN_Pickup_Time-HubVN_Receiving_Time</f>
        <v>0.09791666667</v>
      </c>
      <c r="K1368" s="12">
        <f>Plan_HubVN_Pickup_Time-Plan_HubVN_Receiving_Time</f>
        <v>0.08333333333</v>
      </c>
      <c r="L1368" s="44">
        <f>IF(OnHold_Time="",0,Enduser_Deliverytime-OnHold_Time)</f>
        <v>0</v>
      </c>
    </row>
    <row r="1369" ht="15.75" customHeight="1">
      <c r="A1369" s="21" t="s">
        <v>3917</v>
      </c>
      <c r="B1369" s="21" t="s">
        <v>590</v>
      </c>
      <c r="C1369" s="21" t="s">
        <v>5230</v>
      </c>
      <c r="D1369" s="43">
        <v>44655.51527777778</v>
      </c>
      <c r="E1369" s="18">
        <v>44655.53194444445</v>
      </c>
      <c r="F1369" s="18">
        <v>44655.59861111111</v>
      </c>
      <c r="G1369" s="18">
        <v>44655.65</v>
      </c>
      <c r="H1369" s="24">
        <f>Enduser_Deliverytime-HubVN_Pickup_Time</f>
        <v>0.07708333333</v>
      </c>
      <c r="I1369" s="24">
        <f>Enduser_Plan_Deliverytime-Plan_HubVN_Pickup_Time</f>
        <v>0.1666666667</v>
      </c>
      <c r="J1369" s="24">
        <f>HubVN_Pickup_Time-HubVN_Receiving_Time</f>
        <v>0.1180555556</v>
      </c>
      <c r="K1369" s="24">
        <f>Plan_HubVN_Pickup_Time-Plan_HubVN_Receiving_Time</f>
        <v>0.08333333334</v>
      </c>
      <c r="L1369" s="44">
        <f>IF(OnHold_Time="",0,Enduser_Deliverytime-OnHold_Time)</f>
        <v>0</v>
      </c>
    </row>
    <row r="1370" ht="15.75" customHeight="1">
      <c r="A1370" s="9" t="s">
        <v>3919</v>
      </c>
      <c r="B1370" s="9" t="s">
        <v>3920</v>
      </c>
      <c r="C1370" s="9" t="s">
        <v>5230</v>
      </c>
      <c r="D1370" s="43">
        <v>44654.282638888886</v>
      </c>
      <c r="E1370" s="7">
        <v>44655.28958333333</v>
      </c>
      <c r="F1370" s="7">
        <v>44654.36597222222</v>
      </c>
      <c r="G1370" s="7">
        <v>44655.39861111111</v>
      </c>
      <c r="H1370" s="12">
        <f>Enduser_Deliverytime-HubVN_Pickup_Time</f>
        <v>0.09861111111</v>
      </c>
      <c r="I1370" s="12">
        <f>Enduser_Plan_Deliverytime-Plan_HubVN_Pickup_Time</f>
        <v>0.0625</v>
      </c>
      <c r="J1370" s="12">
        <f>HubVN_Pickup_Time-HubVN_Receiving_Time</f>
        <v>0.1090277778</v>
      </c>
      <c r="K1370" s="12">
        <f>Plan_HubVN_Pickup_Time-Plan_HubVN_Receiving_Time</f>
        <v>0.08333333334</v>
      </c>
      <c r="L1370" s="44">
        <f>IF(OnHold_Time="",0,Enduser_Deliverytime-OnHold_Time)</f>
        <v>0</v>
      </c>
    </row>
    <row r="1371" ht="15.75" hidden="1" customHeight="1">
      <c r="A1371" s="21" t="s">
        <v>3922</v>
      </c>
      <c r="B1371" s="21" t="s">
        <v>3923</v>
      </c>
      <c r="C1371" s="21" t="s">
        <v>5231</v>
      </c>
      <c r="D1371" s="43">
        <v>44653.529861111114</v>
      </c>
      <c r="E1371" s="18">
        <v>44654.50277777778</v>
      </c>
      <c r="F1371" s="18">
        <v>44653.61319444444</v>
      </c>
      <c r="G1371" s="18">
        <v>44654.614583333336</v>
      </c>
      <c r="H1371" s="24">
        <f>Enduser_Deliverytime-HubVN_Pickup_Time</f>
        <v>0.1243055556</v>
      </c>
      <c r="I1371" s="24">
        <f>Enduser_Plan_Deliverytime-Plan_HubVN_Pickup_Time</f>
        <v>0.04166666667</v>
      </c>
      <c r="J1371" s="24">
        <f>HubVN_Pickup_Time-HubVN_Receiving_Time</f>
        <v>0.1118055556</v>
      </c>
      <c r="K1371" s="24">
        <f>Plan_HubVN_Pickup_Time-Plan_HubVN_Receiving_Time</f>
        <v>0.08333333333</v>
      </c>
      <c r="L1371" s="44">
        <f>IF(OnHold_Time="",0,Enduser_Deliverytime-OnHold_Time)</f>
        <v>0</v>
      </c>
    </row>
    <row r="1372" ht="15.75" customHeight="1">
      <c r="A1372" s="9" t="s">
        <v>3925</v>
      </c>
      <c r="B1372" s="9" t="s">
        <v>3926</v>
      </c>
      <c r="C1372" s="9" t="s">
        <v>5230</v>
      </c>
      <c r="D1372" s="43">
        <v>44653.27222222222</v>
      </c>
      <c r="E1372" s="7">
        <v>44653.5125</v>
      </c>
      <c r="F1372" s="7">
        <v>44653.35555555556</v>
      </c>
      <c r="G1372" s="7">
        <v>44653.611805555556</v>
      </c>
      <c r="H1372" s="12">
        <f>Enduser_Deliverytime-HubVN_Pickup_Time</f>
        <v>0.1430555556</v>
      </c>
      <c r="I1372" s="12">
        <f>Enduser_Plan_Deliverytime-Plan_HubVN_Pickup_Time</f>
        <v>0.0625</v>
      </c>
      <c r="J1372" s="12">
        <f>HubVN_Pickup_Time-HubVN_Receiving_Time</f>
        <v>0.09930555556</v>
      </c>
      <c r="K1372" s="12">
        <f>Plan_HubVN_Pickup_Time-Plan_HubVN_Receiving_Time</f>
        <v>0.08333333334</v>
      </c>
      <c r="L1372" s="44">
        <f>IF(OnHold_Time="",0,Enduser_Deliverytime-OnHold_Time)</f>
        <v>0</v>
      </c>
    </row>
    <row r="1373" ht="15.75" customHeight="1">
      <c r="A1373" s="21" t="s">
        <v>3928</v>
      </c>
      <c r="B1373" s="21" t="s">
        <v>3215</v>
      </c>
      <c r="C1373" s="21" t="s">
        <v>5230</v>
      </c>
      <c r="D1373" s="43">
        <v>44655.53333333333</v>
      </c>
      <c r="E1373" s="18">
        <v>44655.53125</v>
      </c>
      <c r="F1373" s="18">
        <v>44655.61666666667</v>
      </c>
      <c r="G1373" s="18">
        <v>44655.63958333333</v>
      </c>
      <c r="H1373" s="24">
        <f>Enduser_Deliverytime-HubVN_Pickup_Time</f>
        <v>0.1694444445</v>
      </c>
      <c r="I1373" s="24">
        <f>Enduser_Plan_Deliverytime-Plan_HubVN_Pickup_Time</f>
        <v>0.0625</v>
      </c>
      <c r="J1373" s="24">
        <f>HubVN_Pickup_Time-HubVN_Receiving_Time</f>
        <v>0.1083333333</v>
      </c>
      <c r="K1373" s="24">
        <f>Plan_HubVN_Pickup_Time-Plan_HubVN_Receiving_Time</f>
        <v>0.08333333334</v>
      </c>
      <c r="L1373" s="44">
        <f>IF(OnHold_Time="",0,Enduser_Deliverytime-OnHold_Time)</f>
        <v>0</v>
      </c>
    </row>
    <row r="1374" ht="15.75" customHeight="1">
      <c r="A1374" s="9" t="s">
        <v>3930</v>
      </c>
      <c r="B1374" s="9" t="s">
        <v>3931</v>
      </c>
      <c r="C1374" s="9" t="s">
        <v>5230</v>
      </c>
      <c r="D1374" s="43">
        <v>44652.51180555556</v>
      </c>
      <c r="E1374" s="7">
        <v>44653.51527777778</v>
      </c>
      <c r="F1374" s="7">
        <v>44652.595138888886</v>
      </c>
      <c r="G1374" s="7">
        <v>44653.62430555555</v>
      </c>
      <c r="H1374" s="12">
        <f>Enduser_Deliverytime-HubVN_Pickup_Time</f>
        <v>0.2465277778</v>
      </c>
      <c r="I1374" s="12">
        <f>Enduser_Plan_Deliverytime-Plan_HubVN_Pickup_Time</f>
        <v>0.125</v>
      </c>
      <c r="J1374" s="12">
        <f>HubVN_Pickup_Time-HubVN_Receiving_Time</f>
        <v>0.1090277778</v>
      </c>
      <c r="K1374" s="12">
        <f>Plan_HubVN_Pickup_Time-Plan_HubVN_Receiving_Time</f>
        <v>0.08333333333</v>
      </c>
      <c r="L1374" s="44">
        <f>IF(OnHold_Time="",0,Enduser_Deliverytime-OnHold_Time)</f>
        <v>0</v>
      </c>
    </row>
    <row r="1375" ht="15.75" customHeight="1">
      <c r="A1375" s="21" t="s">
        <v>3933</v>
      </c>
      <c r="B1375" s="21" t="s">
        <v>3934</v>
      </c>
      <c r="C1375" s="21" t="s">
        <v>5230</v>
      </c>
      <c r="D1375" s="43">
        <v>44651.5125</v>
      </c>
      <c r="E1375" s="18">
        <v>44652.26180555556</v>
      </c>
      <c r="F1375" s="18">
        <v>44651.59583333333</v>
      </c>
      <c r="G1375" s="18">
        <v>44652.39236111111</v>
      </c>
      <c r="H1375" s="24">
        <f>Enduser_Deliverytime-HubVN_Pickup_Time</f>
        <v>0.2069444444</v>
      </c>
      <c r="I1375" s="24">
        <f>Enduser_Plan_Deliverytime-Plan_HubVN_Pickup_Time</f>
        <v>0.0625</v>
      </c>
      <c r="J1375" s="24">
        <f>HubVN_Pickup_Time-HubVN_Receiving_Time</f>
        <v>0.1305555556</v>
      </c>
      <c r="K1375" s="24">
        <f>Plan_HubVN_Pickup_Time-Plan_HubVN_Receiving_Time</f>
        <v>0.08333333334</v>
      </c>
      <c r="L1375" s="44">
        <f>IF(OnHold_Time="",0,Enduser_Deliverytime-OnHold_Time)</f>
        <v>0</v>
      </c>
    </row>
    <row r="1376" ht="15.75" customHeight="1">
      <c r="A1376" s="9" t="s">
        <v>3936</v>
      </c>
      <c r="B1376" s="9" t="s">
        <v>3937</v>
      </c>
      <c r="C1376" s="9" t="s">
        <v>5230</v>
      </c>
      <c r="D1376" s="43">
        <v>44652.27222222222</v>
      </c>
      <c r="E1376" s="7">
        <v>44653.29027777778</v>
      </c>
      <c r="F1376" s="7">
        <v>44652.35555555556</v>
      </c>
      <c r="G1376" s="7">
        <v>44653.373611111114</v>
      </c>
      <c r="H1376" s="12">
        <f>Enduser_Deliverytime-HubVN_Pickup_Time</f>
        <v>0.1638888889</v>
      </c>
      <c r="I1376" s="12">
        <f>Enduser_Plan_Deliverytime-Plan_HubVN_Pickup_Time</f>
        <v>0.125</v>
      </c>
      <c r="J1376" s="12">
        <f>HubVN_Pickup_Time-HubVN_Receiving_Time</f>
        <v>0.08333333334</v>
      </c>
      <c r="K1376" s="12">
        <f>Plan_HubVN_Pickup_Time-Plan_HubVN_Receiving_Time</f>
        <v>0.08333333334</v>
      </c>
      <c r="L1376" s="44">
        <f>IF(OnHold_Time="",0,Enduser_Deliverytime-OnHold_Time)</f>
        <v>0</v>
      </c>
    </row>
    <row r="1377" ht="15.75" hidden="1" customHeight="1">
      <c r="A1377" s="21" t="s">
        <v>3939</v>
      </c>
      <c r="B1377" s="21" t="s">
        <v>3940</v>
      </c>
      <c r="C1377" s="21" t="s">
        <v>5231</v>
      </c>
      <c r="D1377" s="43">
        <v>44653.525</v>
      </c>
      <c r="E1377" s="18">
        <v>44653.50555555556</v>
      </c>
      <c r="F1377" s="18">
        <v>44653.60833333333</v>
      </c>
      <c r="G1377" s="18">
        <v>44653.60555555556</v>
      </c>
      <c r="H1377" s="24">
        <f>Enduser_Deliverytime-HubVN_Pickup_Time</f>
        <v>0.1430555556</v>
      </c>
      <c r="I1377" s="24">
        <f>Enduser_Plan_Deliverytime-Plan_HubVN_Pickup_Time</f>
        <v>0.04166666667</v>
      </c>
      <c r="J1377" s="24">
        <f>HubVN_Pickup_Time-HubVN_Receiving_Time</f>
        <v>0.1</v>
      </c>
      <c r="K1377" s="24">
        <f>Plan_HubVN_Pickup_Time-Plan_HubVN_Receiving_Time</f>
        <v>0.08333333333</v>
      </c>
      <c r="L1377" s="44">
        <f>IF(OnHold_Time="",0,Enduser_Deliverytime-OnHold_Time)</f>
        <v>0</v>
      </c>
    </row>
    <row r="1378" ht="15.75" hidden="1" customHeight="1">
      <c r="A1378" s="9" t="s">
        <v>3942</v>
      </c>
      <c r="B1378" s="9" t="s">
        <v>3943</v>
      </c>
      <c r="C1378" s="9" t="s">
        <v>5232</v>
      </c>
      <c r="D1378" s="43">
        <v>44652.26527777778</v>
      </c>
      <c r="E1378" s="7">
        <v>44653.28611111111</v>
      </c>
      <c r="F1378" s="7">
        <v>44652.34861111111</v>
      </c>
      <c r="G1378" s="7">
        <v>44653.39027777778</v>
      </c>
      <c r="H1378" s="12">
        <f>Enduser_Deliverytime-HubVN_Pickup_Time</f>
        <v>0.2020833333</v>
      </c>
      <c r="I1378" s="12">
        <f>Enduser_Plan_Deliverytime-Plan_HubVN_Pickup_Time</f>
        <v>0.08333333333</v>
      </c>
      <c r="J1378" s="12">
        <f>HubVN_Pickup_Time-HubVN_Receiving_Time</f>
        <v>0.1041666667</v>
      </c>
      <c r="K1378" s="12">
        <f>Plan_HubVN_Pickup_Time-Plan_HubVN_Receiving_Time</f>
        <v>0.08333333334</v>
      </c>
      <c r="L1378" s="44">
        <f>IF(OnHold_Time="",0,Enduser_Deliverytime-OnHold_Time)</f>
        <v>0</v>
      </c>
    </row>
    <row r="1379" ht="15.75" customHeight="1">
      <c r="A1379" s="21" t="s">
        <v>3945</v>
      </c>
      <c r="B1379" s="21" t="s">
        <v>3946</v>
      </c>
      <c r="C1379" s="21" t="s">
        <v>5230</v>
      </c>
      <c r="D1379" s="43">
        <v>44653.509722222225</v>
      </c>
      <c r="E1379" s="18">
        <v>44654.25069444445</v>
      </c>
      <c r="F1379" s="18">
        <v>44653.59305555555</v>
      </c>
      <c r="G1379" s="18">
        <v>44654.33888888889</v>
      </c>
      <c r="H1379" s="24">
        <f>Enduser_Deliverytime-HubVN_Pickup_Time</f>
        <v>0.1236111111</v>
      </c>
      <c r="I1379" s="24">
        <f>Enduser_Plan_Deliverytime-Plan_HubVN_Pickup_Time</f>
        <v>0.0625</v>
      </c>
      <c r="J1379" s="24">
        <f>HubVN_Pickup_Time-HubVN_Receiving_Time</f>
        <v>0.08819444444</v>
      </c>
      <c r="K1379" s="24">
        <f>Plan_HubVN_Pickup_Time-Plan_HubVN_Receiving_Time</f>
        <v>0.08333333333</v>
      </c>
      <c r="L1379" s="44">
        <f>IF(OnHold_Time="",0,Enduser_Deliverytime-OnHold_Time)</f>
        <v>0</v>
      </c>
    </row>
    <row r="1380" ht="15.75" hidden="1" customHeight="1">
      <c r="A1380" s="9" t="s">
        <v>3948</v>
      </c>
      <c r="B1380" s="9" t="s">
        <v>3949</v>
      </c>
      <c r="C1380" s="9" t="s">
        <v>5232</v>
      </c>
      <c r="D1380" s="43">
        <v>44651.25555555556</v>
      </c>
      <c r="E1380" s="7">
        <v>44652.25763888889</v>
      </c>
      <c r="F1380" s="7">
        <v>44651.33888888889</v>
      </c>
      <c r="G1380" s="7">
        <v>44652.373611111114</v>
      </c>
      <c r="H1380" s="12">
        <f>Enduser_Deliverytime-HubVN_Pickup_Time</f>
        <v>0.1625</v>
      </c>
      <c r="I1380" s="12">
        <f>Enduser_Plan_Deliverytime-Plan_HubVN_Pickup_Time</f>
        <v>0.08333333334</v>
      </c>
      <c r="J1380" s="12">
        <f>HubVN_Pickup_Time-HubVN_Receiving_Time</f>
        <v>0.1159722222</v>
      </c>
      <c r="K1380" s="12">
        <f>Plan_HubVN_Pickup_Time-Plan_HubVN_Receiving_Time</f>
        <v>0.08333333333</v>
      </c>
      <c r="L1380" s="44">
        <f>IF(OnHold_Time="",0,Enduser_Deliverytime-OnHold_Time)</f>
        <v>0</v>
      </c>
    </row>
    <row r="1381" ht="15.75" customHeight="1">
      <c r="A1381" s="21" t="s">
        <v>3951</v>
      </c>
      <c r="B1381" s="21" t="s">
        <v>3952</v>
      </c>
      <c r="C1381" s="21" t="s">
        <v>5230</v>
      </c>
      <c r="D1381" s="43">
        <v>44651.51597222222</v>
      </c>
      <c r="E1381" s="18">
        <v>44652.268055555556</v>
      </c>
      <c r="F1381" s="18">
        <v>44651.59930555556</v>
      </c>
      <c r="G1381" s="18">
        <v>44652.40625</v>
      </c>
      <c r="H1381" s="24">
        <f>Enduser_Deliverytime-HubVN_Pickup_Time</f>
        <v>0.2034722222</v>
      </c>
      <c r="I1381" s="24">
        <f>Enduser_Plan_Deliverytime-Plan_HubVN_Pickup_Time</f>
        <v>0.0625</v>
      </c>
      <c r="J1381" s="24">
        <f>HubVN_Pickup_Time-HubVN_Receiving_Time</f>
        <v>0.1381944444</v>
      </c>
      <c r="K1381" s="24">
        <f>Plan_HubVN_Pickup_Time-Plan_HubVN_Receiving_Time</f>
        <v>0.08333333334</v>
      </c>
      <c r="L1381" s="44">
        <f>IF(OnHold_Time="",0,Enduser_Deliverytime-OnHold_Time)</f>
        <v>0</v>
      </c>
    </row>
    <row r="1382" ht="15.75" hidden="1" customHeight="1">
      <c r="A1382" s="9" t="s">
        <v>3954</v>
      </c>
      <c r="B1382" s="9" t="s">
        <v>3955</v>
      </c>
      <c r="C1382" s="9" t="s">
        <v>5232</v>
      </c>
      <c r="D1382" s="43">
        <v>44652.259722222225</v>
      </c>
      <c r="E1382" s="7">
        <v>44653.2875</v>
      </c>
      <c r="F1382" s="7">
        <v>44652.34305555555</v>
      </c>
      <c r="G1382" s="7">
        <v>44653.368055555555</v>
      </c>
      <c r="H1382" s="12">
        <f>Enduser_Deliverytime-HubVN_Pickup_Time</f>
        <v>0.1201388889</v>
      </c>
      <c r="I1382" s="12">
        <f>Enduser_Plan_Deliverytime-Plan_HubVN_Pickup_Time</f>
        <v>0.08333333334</v>
      </c>
      <c r="J1382" s="12">
        <f>HubVN_Pickup_Time-HubVN_Receiving_Time</f>
        <v>0.08055555556</v>
      </c>
      <c r="K1382" s="12">
        <f>Plan_HubVN_Pickup_Time-Plan_HubVN_Receiving_Time</f>
        <v>0.08333333333</v>
      </c>
      <c r="L1382" s="44">
        <f>IF(OnHold_Time="",0,Enduser_Deliverytime-OnHold_Time)</f>
        <v>0</v>
      </c>
    </row>
    <row r="1383" ht="15.75" hidden="1" customHeight="1">
      <c r="A1383" s="21" t="s">
        <v>3957</v>
      </c>
      <c r="B1383" s="21" t="s">
        <v>3958</v>
      </c>
      <c r="C1383" s="21" t="s">
        <v>5231</v>
      </c>
      <c r="D1383" s="43">
        <v>44653.532638888886</v>
      </c>
      <c r="E1383" s="18">
        <v>44654.529861111114</v>
      </c>
      <c r="F1383" s="18">
        <v>44653.61597222222</v>
      </c>
      <c r="G1383" s="18">
        <v>44654.629166666666</v>
      </c>
      <c r="H1383" s="24">
        <f>Enduser_Deliverytime-HubVN_Pickup_Time</f>
        <v>0.07916666667</v>
      </c>
      <c r="I1383" s="24">
        <f>Enduser_Plan_Deliverytime-Plan_HubVN_Pickup_Time</f>
        <v>0.04166666666</v>
      </c>
      <c r="J1383" s="24">
        <f>HubVN_Pickup_Time-HubVN_Receiving_Time</f>
        <v>0.09930555555</v>
      </c>
      <c r="K1383" s="24">
        <f>Plan_HubVN_Pickup_Time-Plan_HubVN_Receiving_Time</f>
        <v>0.08333333334</v>
      </c>
      <c r="L1383" s="44">
        <f>IF(OnHold_Time="",0,Enduser_Deliverytime-OnHold_Time)</f>
        <v>0</v>
      </c>
    </row>
    <row r="1384" ht="15.75" hidden="1" customHeight="1">
      <c r="A1384" s="9" t="s">
        <v>3960</v>
      </c>
      <c r="B1384" s="9" t="s">
        <v>3961</v>
      </c>
      <c r="C1384" s="9" t="s">
        <v>5231</v>
      </c>
      <c r="D1384" s="43">
        <v>44653.50486111111</v>
      </c>
      <c r="E1384" s="7">
        <v>44654.538194444445</v>
      </c>
      <c r="F1384" s="7">
        <v>44653.58819444444</v>
      </c>
      <c r="G1384" s="7">
        <v>44654.63611111111</v>
      </c>
      <c r="H1384" s="12">
        <f>Enduser_Deliverytime-HubVN_Pickup_Time</f>
        <v>0.1729166667</v>
      </c>
      <c r="I1384" s="12">
        <f>Enduser_Plan_Deliverytime-Plan_HubVN_Pickup_Time</f>
        <v>0.08333333334</v>
      </c>
      <c r="J1384" s="12">
        <f>HubVN_Pickup_Time-HubVN_Receiving_Time</f>
        <v>0.09791666667</v>
      </c>
      <c r="K1384" s="12">
        <f>Plan_HubVN_Pickup_Time-Plan_HubVN_Receiving_Time</f>
        <v>0.08333333333</v>
      </c>
      <c r="L1384" s="44">
        <f>IF(OnHold_Time="",0,Enduser_Deliverytime-OnHold_Time)</f>
        <v>0</v>
      </c>
    </row>
    <row r="1385" ht="15.75" customHeight="1">
      <c r="A1385" s="21" t="s">
        <v>3963</v>
      </c>
      <c r="B1385" s="21" t="s">
        <v>3964</v>
      </c>
      <c r="C1385" s="21" t="s">
        <v>5230</v>
      </c>
      <c r="D1385" s="43">
        <v>44653.51666666667</v>
      </c>
      <c r="E1385" s="18">
        <v>44654.25833333333</v>
      </c>
      <c r="F1385" s="18">
        <v>44653.6</v>
      </c>
      <c r="G1385" s="18">
        <v>44654.37777777778</v>
      </c>
      <c r="H1385" s="24">
        <f>Enduser_Deliverytime-HubVN_Pickup_Time</f>
        <v>0.2041666667</v>
      </c>
      <c r="I1385" s="24">
        <f>Enduser_Plan_Deliverytime-Plan_HubVN_Pickup_Time</f>
        <v>0.1666666667</v>
      </c>
      <c r="J1385" s="24">
        <f>HubVN_Pickup_Time-HubVN_Receiving_Time</f>
        <v>0.1194444444</v>
      </c>
      <c r="K1385" s="24">
        <f>Plan_HubVN_Pickup_Time-Plan_HubVN_Receiving_Time</f>
        <v>0.08333333333</v>
      </c>
      <c r="L1385" s="44">
        <f>IF(OnHold_Time="",0,Enduser_Deliverytime-OnHold_Time)</f>
        <v>0</v>
      </c>
    </row>
    <row r="1386" ht="15.75" customHeight="1">
      <c r="A1386" s="9" t="s">
        <v>3966</v>
      </c>
      <c r="B1386" s="9" t="s">
        <v>3967</v>
      </c>
      <c r="C1386" s="9" t="s">
        <v>5230</v>
      </c>
      <c r="D1386" s="43">
        <v>44651.28055555555</v>
      </c>
      <c r="E1386" s="7">
        <v>44652.254166666666</v>
      </c>
      <c r="F1386" s="7">
        <v>44651.36388888889</v>
      </c>
      <c r="G1386" s="7">
        <v>44652.40833333333</v>
      </c>
      <c r="H1386" s="12">
        <f>Enduser_Deliverytime-HubVN_Pickup_Time</f>
        <v>0.2069444444</v>
      </c>
      <c r="I1386" s="12">
        <f>Enduser_Plan_Deliverytime-Plan_HubVN_Pickup_Time</f>
        <v>0.0625</v>
      </c>
      <c r="J1386" s="12">
        <f>HubVN_Pickup_Time-HubVN_Receiving_Time</f>
        <v>0.1541666667</v>
      </c>
      <c r="K1386" s="12">
        <f>Plan_HubVN_Pickup_Time-Plan_HubVN_Receiving_Time</f>
        <v>0.08333333334</v>
      </c>
      <c r="L1386" s="44">
        <f>IF(OnHold_Time="",0,Enduser_Deliverytime-OnHold_Time)</f>
        <v>0</v>
      </c>
    </row>
    <row r="1387" ht="15.75" customHeight="1">
      <c r="A1387" s="21" t="s">
        <v>3969</v>
      </c>
      <c r="B1387" s="21" t="s">
        <v>3970</v>
      </c>
      <c r="C1387" s="21" t="s">
        <v>5230</v>
      </c>
      <c r="D1387" s="43">
        <v>44653.51458333333</v>
      </c>
      <c r="E1387" s="18">
        <v>44654.26527777778</v>
      </c>
      <c r="F1387" s="18">
        <v>44653.597916666666</v>
      </c>
      <c r="G1387" s="18">
        <v>44654.35902777778</v>
      </c>
      <c r="H1387" s="24">
        <f>Enduser_Deliverytime-HubVN_Pickup_Time</f>
        <v>0.1236111111</v>
      </c>
      <c r="I1387" s="24">
        <f>Enduser_Plan_Deliverytime-Plan_HubVN_Pickup_Time</f>
        <v>0.0625</v>
      </c>
      <c r="J1387" s="24">
        <f>HubVN_Pickup_Time-HubVN_Receiving_Time</f>
        <v>0.09375</v>
      </c>
      <c r="K1387" s="24">
        <f>Plan_HubVN_Pickup_Time-Plan_HubVN_Receiving_Time</f>
        <v>0.08333333334</v>
      </c>
      <c r="L1387" s="44">
        <f>IF(OnHold_Time="",0,Enduser_Deliverytime-OnHold_Time)</f>
        <v>0</v>
      </c>
    </row>
    <row r="1388" ht="15.75" hidden="1" customHeight="1">
      <c r="A1388" s="9" t="s">
        <v>3972</v>
      </c>
      <c r="B1388" s="9" t="s">
        <v>3973</v>
      </c>
      <c r="C1388" s="9" t="s">
        <v>5231</v>
      </c>
      <c r="D1388" s="43">
        <v>44653.26597222222</v>
      </c>
      <c r="E1388" s="7">
        <v>44654.27638888889</v>
      </c>
      <c r="F1388" s="7">
        <v>44653.34930555556</v>
      </c>
      <c r="G1388" s="7">
        <v>44654.40625</v>
      </c>
      <c r="H1388" s="12">
        <f>Enduser_Deliverytime-HubVN_Pickup_Time</f>
        <v>0.20625</v>
      </c>
      <c r="I1388" s="12">
        <f>Enduser_Plan_Deliverytime-Plan_HubVN_Pickup_Time</f>
        <v>0.04166666666</v>
      </c>
      <c r="J1388" s="12">
        <f>HubVN_Pickup_Time-HubVN_Receiving_Time</f>
        <v>0.1298611111</v>
      </c>
      <c r="K1388" s="12">
        <f>Plan_HubVN_Pickup_Time-Plan_HubVN_Receiving_Time</f>
        <v>0.08333333334</v>
      </c>
      <c r="L1388" s="44">
        <f>IF(OnHold_Time="",0,Enduser_Deliverytime-OnHold_Time)</f>
        <v>0</v>
      </c>
    </row>
    <row r="1389" ht="15.75" customHeight="1">
      <c r="A1389" s="21" t="s">
        <v>3975</v>
      </c>
      <c r="B1389" s="21" t="s">
        <v>759</v>
      </c>
      <c r="C1389" s="21" t="s">
        <v>5230</v>
      </c>
      <c r="D1389" s="43">
        <v>44653.50902777778</v>
      </c>
      <c r="E1389" s="18">
        <v>44654.26527777778</v>
      </c>
      <c r="F1389" s="18">
        <v>44653.592361111114</v>
      </c>
      <c r="G1389" s="18">
        <v>44654.35972222222</v>
      </c>
      <c r="H1389" s="24">
        <f>Enduser_Deliverytime-HubVN_Pickup_Time</f>
        <v>0.1194444444</v>
      </c>
      <c r="I1389" s="24">
        <f>Enduser_Plan_Deliverytime-Plan_HubVN_Pickup_Time</f>
        <v>0.0625</v>
      </c>
      <c r="J1389" s="24">
        <f>HubVN_Pickup_Time-HubVN_Receiving_Time</f>
        <v>0.09444444445</v>
      </c>
      <c r="K1389" s="24">
        <f>Plan_HubVN_Pickup_Time-Plan_HubVN_Receiving_Time</f>
        <v>0.08333333334</v>
      </c>
      <c r="L1389" s="44">
        <f>IF(OnHold_Time="",0,Enduser_Deliverytime-OnHold_Time)</f>
        <v>0</v>
      </c>
    </row>
    <row r="1390" ht="15.75" hidden="1" customHeight="1">
      <c r="A1390" s="9" t="s">
        <v>3977</v>
      </c>
      <c r="B1390" s="9" t="s">
        <v>3978</v>
      </c>
      <c r="C1390" s="9" t="s">
        <v>5231</v>
      </c>
      <c r="D1390" s="43">
        <v>44651.259722222225</v>
      </c>
      <c r="E1390" s="7">
        <v>44652.28611111111</v>
      </c>
      <c r="F1390" s="7">
        <v>44651.34305555555</v>
      </c>
      <c r="G1390" s="7">
        <v>44652.33888888889</v>
      </c>
      <c r="H1390" s="12">
        <f>Enduser_Deliverytime-HubVN_Pickup_Time</f>
        <v>0.1215277778</v>
      </c>
      <c r="I1390" s="12">
        <f>Enduser_Plan_Deliverytime-Plan_HubVN_Pickup_Time</f>
        <v>0.04166666667</v>
      </c>
      <c r="J1390" s="12">
        <f>HubVN_Pickup_Time-HubVN_Receiving_Time</f>
        <v>0.05277777778</v>
      </c>
      <c r="K1390" s="12">
        <f>Plan_HubVN_Pickup_Time-Plan_HubVN_Receiving_Time</f>
        <v>0.08333333333</v>
      </c>
      <c r="L1390" s="44">
        <f>IF(OnHold_Time="",0,Enduser_Deliverytime-OnHold_Time)</f>
        <v>0</v>
      </c>
    </row>
    <row r="1391" ht="15.75" hidden="1" customHeight="1">
      <c r="A1391" s="21" t="s">
        <v>3980</v>
      </c>
      <c r="B1391" s="21" t="s">
        <v>3251</v>
      </c>
      <c r="C1391" s="21" t="s">
        <v>5231</v>
      </c>
      <c r="D1391" s="43">
        <v>44651.27013888889</v>
      </c>
      <c r="E1391" s="18">
        <v>44652.254166666666</v>
      </c>
      <c r="F1391" s="18">
        <v>44651.353472222225</v>
      </c>
      <c r="G1391" s="18">
        <v>44652.33263888889</v>
      </c>
      <c r="H1391" s="24">
        <f>Enduser_Deliverytime-HubVN_Pickup_Time</f>
        <v>0.1645833333</v>
      </c>
      <c r="I1391" s="24">
        <f>Enduser_Plan_Deliverytime-Plan_HubVN_Pickup_Time</f>
        <v>0.04166666666</v>
      </c>
      <c r="J1391" s="24">
        <f>HubVN_Pickup_Time-HubVN_Receiving_Time</f>
        <v>0.07847222222</v>
      </c>
      <c r="K1391" s="24">
        <f>Plan_HubVN_Pickup_Time-Plan_HubVN_Receiving_Time</f>
        <v>0.08333333334</v>
      </c>
      <c r="L1391" s="44">
        <f>IF(OnHold_Time="",0,Enduser_Deliverytime-OnHold_Time)</f>
        <v>0</v>
      </c>
    </row>
    <row r="1392" ht="15.75" hidden="1" customHeight="1">
      <c r="A1392" s="9" t="s">
        <v>3982</v>
      </c>
      <c r="B1392" s="9" t="s">
        <v>355</v>
      </c>
      <c r="C1392" s="9" t="s">
        <v>5232</v>
      </c>
      <c r="D1392" s="43">
        <v>44653.282638888886</v>
      </c>
      <c r="E1392" s="7">
        <v>44654.28611111111</v>
      </c>
      <c r="F1392" s="7">
        <v>44653.36597222222</v>
      </c>
      <c r="G1392" s="7">
        <v>44654.39166666667</v>
      </c>
      <c r="H1392" s="12">
        <f>Enduser_Deliverytime-HubVN_Pickup_Time</f>
        <v>0.03541666667</v>
      </c>
      <c r="I1392" s="12">
        <f>Enduser_Plan_Deliverytime-Plan_HubVN_Pickup_Time</f>
        <v>0.08333333334</v>
      </c>
      <c r="J1392" s="12">
        <f>HubVN_Pickup_Time-HubVN_Receiving_Time</f>
        <v>0.1055555556</v>
      </c>
      <c r="K1392" s="12">
        <f>Plan_HubVN_Pickup_Time-Plan_HubVN_Receiving_Time</f>
        <v>0.08333333334</v>
      </c>
      <c r="L1392" s="44">
        <f>IF(OnHold_Time="",0,Enduser_Deliverytime-OnHold_Time)</f>
        <v>0</v>
      </c>
    </row>
    <row r="1393" ht="15.75" hidden="1" customHeight="1">
      <c r="A1393" s="21" t="s">
        <v>3984</v>
      </c>
      <c r="B1393" s="21" t="s">
        <v>818</v>
      </c>
      <c r="C1393" s="21" t="s">
        <v>5232</v>
      </c>
      <c r="D1393" s="43">
        <v>44652.53194444445</v>
      </c>
      <c r="E1393" s="18">
        <v>44653.25</v>
      </c>
      <c r="F1393" s="18">
        <v>44652.615277777775</v>
      </c>
      <c r="G1393" s="18">
        <v>44653.33194444444</v>
      </c>
      <c r="H1393" s="24">
        <f>Enduser_Deliverytime-HubVN_Pickup_Time</f>
        <v>0.1194444444</v>
      </c>
      <c r="I1393" s="24">
        <f>Enduser_Plan_Deliverytime-Plan_HubVN_Pickup_Time</f>
        <v>0.08333333334</v>
      </c>
      <c r="J1393" s="24">
        <f>HubVN_Pickup_Time-HubVN_Receiving_Time</f>
        <v>0.08194444444</v>
      </c>
      <c r="K1393" s="24">
        <f>Plan_HubVN_Pickup_Time-Plan_HubVN_Receiving_Time</f>
        <v>0.08333333333</v>
      </c>
      <c r="L1393" s="44">
        <f>IF(OnHold_Time="",0,Enduser_Deliverytime-OnHold_Time)</f>
        <v>0</v>
      </c>
    </row>
    <row r="1394" ht="15.75" customHeight="1">
      <c r="A1394" s="9" t="s">
        <v>3986</v>
      </c>
      <c r="B1394" s="9" t="s">
        <v>3987</v>
      </c>
      <c r="C1394" s="9" t="s">
        <v>5230</v>
      </c>
      <c r="D1394" s="43">
        <v>44653.506944444445</v>
      </c>
      <c r="E1394" s="7">
        <v>44654.28125</v>
      </c>
      <c r="F1394" s="7">
        <v>44653.59027777778</v>
      </c>
      <c r="G1394" s="7">
        <v>44654.40625</v>
      </c>
      <c r="H1394" s="12">
        <f>Enduser_Deliverytime-HubVN_Pickup_Time</f>
        <v>0.2020833333</v>
      </c>
      <c r="I1394" s="12">
        <f>Enduser_Plan_Deliverytime-Plan_HubVN_Pickup_Time</f>
        <v>0.0625</v>
      </c>
      <c r="J1394" s="12">
        <f>HubVN_Pickup_Time-HubVN_Receiving_Time</f>
        <v>0.125</v>
      </c>
      <c r="K1394" s="12">
        <f>Plan_HubVN_Pickup_Time-Plan_HubVN_Receiving_Time</f>
        <v>0.08333333334</v>
      </c>
      <c r="L1394" s="44">
        <f>IF(OnHold_Time="",0,Enduser_Deliverytime-OnHold_Time)</f>
        <v>0</v>
      </c>
    </row>
    <row r="1395" ht="15.75" hidden="1" customHeight="1">
      <c r="A1395" s="21" t="s">
        <v>3989</v>
      </c>
      <c r="B1395" s="21" t="s">
        <v>3990</v>
      </c>
      <c r="C1395" s="21" t="s">
        <v>5231</v>
      </c>
      <c r="D1395" s="43">
        <v>44651.27847222222</v>
      </c>
      <c r="E1395" s="18">
        <v>44652.277083333334</v>
      </c>
      <c r="F1395" s="18">
        <v>44651.361805555556</v>
      </c>
      <c r="G1395" s="18">
        <v>44652.342361111114</v>
      </c>
      <c r="H1395" s="24">
        <f>Enduser_Deliverytime-HubVN_Pickup_Time</f>
        <v>0.07847222222</v>
      </c>
      <c r="I1395" s="24">
        <f>Enduser_Plan_Deliverytime-Plan_HubVN_Pickup_Time</f>
        <v>0.04166666666</v>
      </c>
      <c r="J1395" s="24">
        <f>HubVN_Pickup_Time-HubVN_Receiving_Time</f>
        <v>0.06527777778</v>
      </c>
      <c r="K1395" s="24">
        <f>Plan_HubVN_Pickup_Time-Plan_HubVN_Receiving_Time</f>
        <v>0.08333333334</v>
      </c>
      <c r="L1395" s="44">
        <f>IF(OnHold_Time="",0,Enduser_Deliverytime-OnHold_Time)</f>
        <v>0</v>
      </c>
    </row>
    <row r="1396" ht="15.75" hidden="1" customHeight="1">
      <c r="A1396" s="9" t="s">
        <v>3992</v>
      </c>
      <c r="B1396" s="9" t="s">
        <v>3993</v>
      </c>
      <c r="C1396" s="9" t="s">
        <v>5231</v>
      </c>
      <c r="D1396" s="43">
        <v>44653.53472222222</v>
      </c>
      <c r="E1396" s="7">
        <v>44653.50555555556</v>
      </c>
      <c r="F1396" s="7">
        <v>44653.618055555555</v>
      </c>
      <c r="G1396" s="7">
        <v>44653.60138888889</v>
      </c>
      <c r="H1396" s="12">
        <f>Enduser_Deliverytime-HubVN_Pickup_Time</f>
        <v>0.1472222222</v>
      </c>
      <c r="I1396" s="12">
        <f>Enduser_Plan_Deliverytime-Plan_HubVN_Pickup_Time</f>
        <v>0.04166666666</v>
      </c>
      <c r="J1396" s="12">
        <f>HubVN_Pickup_Time-HubVN_Receiving_Time</f>
        <v>0.09583333333</v>
      </c>
      <c r="K1396" s="12">
        <f>Plan_HubVN_Pickup_Time-Plan_HubVN_Receiving_Time</f>
        <v>0.08333333334</v>
      </c>
      <c r="L1396" s="44">
        <f>IF(OnHold_Time="",0,Enduser_Deliverytime-OnHold_Time)</f>
        <v>0</v>
      </c>
    </row>
    <row r="1397" ht="15.75" customHeight="1">
      <c r="A1397" s="21" t="s">
        <v>3995</v>
      </c>
      <c r="B1397" s="21" t="s">
        <v>3996</v>
      </c>
      <c r="C1397" s="21" t="s">
        <v>5230</v>
      </c>
      <c r="D1397" s="43">
        <v>44654.27847222222</v>
      </c>
      <c r="E1397" s="18">
        <v>44655.274305555555</v>
      </c>
      <c r="F1397" s="18">
        <v>44654.361805555556</v>
      </c>
      <c r="G1397" s="18">
        <v>44655.396527777775</v>
      </c>
      <c r="H1397" s="24">
        <f>Enduser_Deliverytime-HubVN_Pickup_Time</f>
        <v>0.2041666667</v>
      </c>
      <c r="I1397" s="24">
        <f>Enduser_Plan_Deliverytime-Plan_HubVN_Pickup_Time</f>
        <v>0.0625</v>
      </c>
      <c r="J1397" s="24">
        <f>HubVN_Pickup_Time-HubVN_Receiving_Time</f>
        <v>0.1222222222</v>
      </c>
      <c r="K1397" s="24">
        <f>Plan_HubVN_Pickup_Time-Plan_HubVN_Receiving_Time</f>
        <v>0.08333333334</v>
      </c>
      <c r="L1397" s="44">
        <f>IF(OnHold_Time="",0,Enduser_Deliverytime-OnHold_Time)</f>
        <v>0</v>
      </c>
    </row>
    <row r="1398" ht="15.75" customHeight="1">
      <c r="A1398" s="9" t="s">
        <v>3998</v>
      </c>
      <c r="B1398" s="9" t="s">
        <v>3999</v>
      </c>
      <c r="C1398" s="9" t="s">
        <v>5230</v>
      </c>
      <c r="D1398" s="43">
        <v>44653.504166666666</v>
      </c>
      <c r="E1398" s="7">
        <v>44654.53055555555</v>
      </c>
      <c r="F1398" s="7">
        <v>44653.5875</v>
      </c>
      <c r="G1398" s="7">
        <v>44654.62708333333</v>
      </c>
      <c r="H1398" s="12">
        <f>Enduser_Deliverytime-HubVN_Pickup_Time</f>
        <v>0.08194444444</v>
      </c>
      <c r="I1398" s="12">
        <f>Enduser_Plan_Deliverytime-Plan_HubVN_Pickup_Time</f>
        <v>0.0625</v>
      </c>
      <c r="J1398" s="12">
        <f>HubVN_Pickup_Time-HubVN_Receiving_Time</f>
        <v>0.09652777778</v>
      </c>
      <c r="K1398" s="12">
        <f>Plan_HubVN_Pickup_Time-Plan_HubVN_Receiving_Time</f>
        <v>0.08333333334</v>
      </c>
      <c r="L1398" s="44">
        <f>IF(OnHold_Time="",0,Enduser_Deliverytime-OnHold_Time)</f>
        <v>0</v>
      </c>
    </row>
    <row r="1399" ht="15.75" hidden="1" customHeight="1">
      <c r="A1399" s="21" t="s">
        <v>4001</v>
      </c>
      <c r="B1399" s="21" t="s">
        <v>895</v>
      </c>
      <c r="C1399" s="21" t="s">
        <v>5231</v>
      </c>
      <c r="D1399" s="43">
        <v>44653.26388888889</v>
      </c>
      <c r="E1399" s="18">
        <v>44654.275</v>
      </c>
      <c r="F1399" s="18">
        <v>44653.34722222222</v>
      </c>
      <c r="G1399" s="18">
        <v>44654.38333333333</v>
      </c>
      <c r="H1399" s="24">
        <f>Enduser_Deliverytime-HubVN_Pickup_Time</f>
        <v>0.03888888889</v>
      </c>
      <c r="I1399" s="24">
        <f>Enduser_Plan_Deliverytime-Plan_HubVN_Pickup_Time</f>
        <v>0.08333333334</v>
      </c>
      <c r="J1399" s="24">
        <f>HubVN_Pickup_Time-HubVN_Receiving_Time</f>
        <v>0.1083333333</v>
      </c>
      <c r="K1399" s="24">
        <f>Plan_HubVN_Pickup_Time-Plan_HubVN_Receiving_Time</f>
        <v>0.08333333333</v>
      </c>
      <c r="L1399" s="44">
        <f>IF(OnHold_Time="",0,Enduser_Deliverytime-OnHold_Time)</f>
        <v>0</v>
      </c>
    </row>
    <row r="1400" ht="15.75" customHeight="1">
      <c r="A1400" s="9" t="s">
        <v>4003</v>
      </c>
      <c r="B1400" s="9" t="s">
        <v>2208</v>
      </c>
      <c r="C1400" s="9" t="s">
        <v>5230</v>
      </c>
      <c r="D1400" s="43">
        <v>44653.5125</v>
      </c>
      <c r="E1400" s="7">
        <v>44654.27361111111</v>
      </c>
      <c r="F1400" s="7">
        <v>44653.59583333333</v>
      </c>
      <c r="G1400" s="7">
        <v>44654.38333333333</v>
      </c>
      <c r="H1400" s="12">
        <f>Enduser_Deliverytime-HubVN_Pickup_Time</f>
        <v>0.03958333334</v>
      </c>
      <c r="I1400" s="12">
        <f>Enduser_Plan_Deliverytime-Plan_HubVN_Pickup_Time</f>
        <v>0.0625</v>
      </c>
      <c r="J1400" s="12">
        <f>HubVN_Pickup_Time-HubVN_Receiving_Time</f>
        <v>0.1097222222</v>
      </c>
      <c r="K1400" s="12">
        <f>Plan_HubVN_Pickup_Time-Plan_HubVN_Receiving_Time</f>
        <v>0.08333333334</v>
      </c>
      <c r="L1400" s="44">
        <f>IF(OnHold_Time="",0,Enduser_Deliverytime-OnHold_Time)</f>
        <v>0</v>
      </c>
    </row>
    <row r="1401" ht="15.75" hidden="1" customHeight="1">
      <c r="A1401" s="21" t="s">
        <v>4005</v>
      </c>
      <c r="B1401" s="21" t="s">
        <v>4006</v>
      </c>
      <c r="C1401" s="21" t="s">
        <v>5231</v>
      </c>
      <c r="D1401" s="43">
        <v>44651.26736111111</v>
      </c>
      <c r="E1401" s="18">
        <v>44652.26666666667</v>
      </c>
      <c r="F1401" s="18">
        <v>44651.350694444445</v>
      </c>
      <c r="G1401" s="18">
        <v>44652.388194444444</v>
      </c>
      <c r="H1401" s="24">
        <f>Enduser_Deliverytime-HubVN_Pickup_Time</f>
        <v>0.2027777778</v>
      </c>
      <c r="I1401" s="24">
        <f>Enduser_Plan_Deliverytime-Plan_HubVN_Pickup_Time</f>
        <v>0.04166666666</v>
      </c>
      <c r="J1401" s="24">
        <f>HubVN_Pickup_Time-HubVN_Receiving_Time</f>
        <v>0.1215277778</v>
      </c>
      <c r="K1401" s="24">
        <f>Plan_HubVN_Pickup_Time-Plan_HubVN_Receiving_Time</f>
        <v>0.08333333334</v>
      </c>
      <c r="L1401" s="44">
        <f>IF(OnHold_Time="",0,Enduser_Deliverytime-OnHold_Time)</f>
        <v>0</v>
      </c>
    </row>
    <row r="1402" ht="15.75" customHeight="1">
      <c r="A1402" s="9" t="s">
        <v>4008</v>
      </c>
      <c r="B1402" s="9" t="s">
        <v>4009</v>
      </c>
      <c r="C1402" s="9" t="s">
        <v>5230</v>
      </c>
      <c r="D1402" s="43">
        <v>44653.26736111111</v>
      </c>
      <c r="E1402" s="7">
        <v>44653.532638888886</v>
      </c>
      <c r="F1402" s="7">
        <v>44653.350694444445</v>
      </c>
      <c r="G1402" s="7">
        <v>44653.64375</v>
      </c>
      <c r="H1402" s="12">
        <f>Enduser_Deliverytime-HubVN_Pickup_Time</f>
        <v>0.07916666666</v>
      </c>
      <c r="I1402" s="12">
        <f>Enduser_Plan_Deliverytime-Plan_HubVN_Pickup_Time</f>
        <v>0.1666666667</v>
      </c>
      <c r="J1402" s="12">
        <f>HubVN_Pickup_Time-HubVN_Receiving_Time</f>
        <v>0.1111111111</v>
      </c>
      <c r="K1402" s="12">
        <f>Plan_HubVN_Pickup_Time-Plan_HubVN_Receiving_Time</f>
        <v>0.08333333334</v>
      </c>
      <c r="L1402" s="44">
        <f>IF(OnHold_Time="",0,Enduser_Deliverytime-OnHold_Time)</f>
        <v>0</v>
      </c>
    </row>
    <row r="1403" ht="15.75" customHeight="1">
      <c r="A1403" s="21" t="s">
        <v>4011</v>
      </c>
      <c r="B1403" s="21" t="s">
        <v>4012</v>
      </c>
      <c r="C1403" s="21" t="s">
        <v>5230</v>
      </c>
      <c r="D1403" s="43">
        <v>44651.277083333334</v>
      </c>
      <c r="E1403" s="18">
        <v>44652.270833333336</v>
      </c>
      <c r="F1403" s="18">
        <v>44651.36041666667</v>
      </c>
      <c r="G1403" s="18">
        <v>44652.33125</v>
      </c>
      <c r="H1403" s="24">
        <f>Enduser_Deliverytime-HubVN_Pickup_Time</f>
        <v>0.1604166667</v>
      </c>
      <c r="I1403" s="24">
        <f>Enduser_Plan_Deliverytime-Plan_HubVN_Pickup_Time</f>
        <v>0.0625</v>
      </c>
      <c r="J1403" s="24">
        <f>HubVN_Pickup_Time-HubVN_Receiving_Time</f>
        <v>0.06041666667</v>
      </c>
      <c r="K1403" s="24">
        <f>Plan_HubVN_Pickup_Time-Plan_HubVN_Receiving_Time</f>
        <v>0.08333333334</v>
      </c>
      <c r="L1403" s="44">
        <f>IF(OnHold_Time="",0,Enduser_Deliverytime-OnHold_Time)</f>
        <v>0</v>
      </c>
    </row>
    <row r="1404" ht="15.75" hidden="1" customHeight="1">
      <c r="A1404" s="9" t="s">
        <v>4014</v>
      </c>
      <c r="B1404" s="9" t="s">
        <v>4015</v>
      </c>
      <c r="C1404" s="9" t="s">
        <v>5232</v>
      </c>
      <c r="D1404" s="43">
        <v>44653.53958333333</v>
      </c>
      <c r="E1404" s="7">
        <v>44654.53125</v>
      </c>
      <c r="F1404" s="7">
        <v>44653.62291666667</v>
      </c>
      <c r="G1404" s="7">
        <v>44654.663194444445</v>
      </c>
      <c r="H1404" s="12">
        <f>Enduser_Deliverytime-HubVN_Pickup_Time</f>
        <v>0.07777777778</v>
      </c>
      <c r="I1404" s="12">
        <f>Enduser_Plan_Deliverytime-Plan_HubVN_Pickup_Time</f>
        <v>0.08333333334</v>
      </c>
      <c r="J1404" s="12">
        <f>HubVN_Pickup_Time-HubVN_Receiving_Time</f>
        <v>0.1319444444</v>
      </c>
      <c r="K1404" s="12">
        <f>Plan_HubVN_Pickup_Time-Plan_HubVN_Receiving_Time</f>
        <v>0.08333333334</v>
      </c>
      <c r="L1404" s="44">
        <f>IF(OnHold_Time="",0,Enduser_Deliverytime-OnHold_Time)</f>
        <v>0</v>
      </c>
    </row>
    <row r="1405" ht="15.75" customHeight="1">
      <c r="A1405" s="21" t="s">
        <v>4017</v>
      </c>
      <c r="B1405" s="21" t="s">
        <v>3039</v>
      </c>
      <c r="C1405" s="21" t="s">
        <v>5230</v>
      </c>
      <c r="D1405" s="43">
        <v>44653.51388888889</v>
      </c>
      <c r="E1405" s="18">
        <v>44654.25486111111</v>
      </c>
      <c r="F1405" s="18">
        <v>44653.59722222222</v>
      </c>
      <c r="G1405" s="18">
        <v>44654.385416666664</v>
      </c>
      <c r="H1405" s="24">
        <f>Enduser_Deliverytime-HubVN_Pickup_Time</f>
        <v>0.2027777778</v>
      </c>
      <c r="I1405" s="24">
        <f>Enduser_Plan_Deliverytime-Plan_HubVN_Pickup_Time</f>
        <v>0.1666666667</v>
      </c>
      <c r="J1405" s="24">
        <f>HubVN_Pickup_Time-HubVN_Receiving_Time</f>
        <v>0.1305555556</v>
      </c>
      <c r="K1405" s="24">
        <f>Plan_HubVN_Pickup_Time-Plan_HubVN_Receiving_Time</f>
        <v>0.08333333333</v>
      </c>
      <c r="L1405" s="44">
        <f>IF(OnHold_Time="",0,Enduser_Deliverytime-OnHold_Time)</f>
        <v>0</v>
      </c>
    </row>
    <row r="1406" ht="15.75" customHeight="1">
      <c r="A1406" s="9" t="s">
        <v>4019</v>
      </c>
      <c r="B1406" s="9" t="s">
        <v>3847</v>
      </c>
      <c r="C1406" s="9" t="s">
        <v>5230</v>
      </c>
      <c r="D1406" s="43">
        <v>44654.52569444444</v>
      </c>
      <c r="E1406" s="7">
        <v>44655.275</v>
      </c>
      <c r="F1406" s="7">
        <v>44654.60902777778</v>
      </c>
      <c r="G1406" s="7">
        <v>44655.37708333333</v>
      </c>
      <c r="H1406" s="12">
        <f>Enduser_Deliverytime-HubVN_Pickup_Time</f>
        <v>0.03680555556</v>
      </c>
      <c r="I1406" s="12">
        <f>Enduser_Plan_Deliverytime-Plan_HubVN_Pickup_Time</f>
        <v>0.0625</v>
      </c>
      <c r="J1406" s="12">
        <f>HubVN_Pickup_Time-HubVN_Receiving_Time</f>
        <v>0.1020833333</v>
      </c>
      <c r="K1406" s="12">
        <f>Plan_HubVN_Pickup_Time-Plan_HubVN_Receiving_Time</f>
        <v>0.08333333334</v>
      </c>
      <c r="L1406" s="44">
        <f>IF(OnHold_Time="",0,Enduser_Deliverytime-OnHold_Time)</f>
        <v>0</v>
      </c>
    </row>
    <row r="1407" ht="15.75" hidden="1" customHeight="1">
      <c r="A1407" s="21" t="s">
        <v>4021</v>
      </c>
      <c r="B1407" s="21" t="s">
        <v>4022</v>
      </c>
      <c r="C1407" s="21" t="s">
        <v>5231</v>
      </c>
      <c r="D1407" s="43">
        <v>44653.513194444444</v>
      </c>
      <c r="E1407" s="18">
        <v>44654.51597222222</v>
      </c>
      <c r="F1407" s="18">
        <v>44653.59652777778</v>
      </c>
      <c r="G1407" s="18">
        <v>44654.62986111111</v>
      </c>
      <c r="H1407" s="24">
        <f>Enduser_Deliverytime-HubVN_Pickup_Time</f>
        <v>0.08194444444</v>
      </c>
      <c r="I1407" s="24">
        <f>Enduser_Plan_Deliverytime-Plan_HubVN_Pickup_Time</f>
        <v>0.04166666666</v>
      </c>
      <c r="J1407" s="24">
        <f>HubVN_Pickup_Time-HubVN_Receiving_Time</f>
        <v>0.1138888889</v>
      </c>
      <c r="K1407" s="24">
        <f>Plan_HubVN_Pickup_Time-Plan_HubVN_Receiving_Time</f>
        <v>0.08333333334</v>
      </c>
      <c r="L1407" s="44">
        <f>IF(OnHold_Time="",0,Enduser_Deliverytime-OnHold_Time)</f>
        <v>0</v>
      </c>
    </row>
    <row r="1408" ht="15.75" hidden="1" customHeight="1">
      <c r="A1408" s="9" t="s">
        <v>4024</v>
      </c>
      <c r="B1408" s="9" t="s">
        <v>4025</v>
      </c>
      <c r="C1408" s="9" t="s">
        <v>5232</v>
      </c>
      <c r="D1408" s="43">
        <v>44652.28611111111</v>
      </c>
      <c r="E1408" s="7">
        <v>44653.260416666664</v>
      </c>
      <c r="F1408" s="7">
        <v>44652.36944444444</v>
      </c>
      <c r="G1408" s="7">
        <v>44653.3375</v>
      </c>
      <c r="H1408" s="12">
        <f>Enduser_Deliverytime-HubVN_Pickup_Time</f>
        <v>0.1236111111</v>
      </c>
      <c r="I1408" s="12">
        <f>Enduser_Plan_Deliverytime-Plan_HubVN_Pickup_Time</f>
        <v>0.08333333334</v>
      </c>
      <c r="J1408" s="12">
        <f>HubVN_Pickup_Time-HubVN_Receiving_Time</f>
        <v>0.07708333334</v>
      </c>
      <c r="K1408" s="12">
        <f>Plan_HubVN_Pickup_Time-Plan_HubVN_Receiving_Time</f>
        <v>0.08333333333</v>
      </c>
      <c r="L1408" s="44">
        <f>IF(OnHold_Time="",0,Enduser_Deliverytime-OnHold_Time)</f>
        <v>0</v>
      </c>
    </row>
    <row r="1409" ht="15.75" customHeight="1">
      <c r="A1409" s="21" t="s">
        <v>4027</v>
      </c>
      <c r="B1409" s="21" t="s">
        <v>2688</v>
      </c>
      <c r="C1409" s="21" t="s">
        <v>5230</v>
      </c>
      <c r="D1409" s="43">
        <v>44653.260416666664</v>
      </c>
      <c r="E1409" s="18">
        <v>44653.51666666667</v>
      </c>
      <c r="F1409" s="18">
        <v>44653.34375</v>
      </c>
      <c r="G1409" s="18">
        <v>44653.62708333333</v>
      </c>
      <c r="H1409" s="24">
        <f>Enduser_Deliverytime-HubVN_Pickup_Time</f>
        <v>0.07708333334</v>
      </c>
      <c r="I1409" s="24">
        <f>Enduser_Plan_Deliverytime-Plan_HubVN_Pickup_Time</f>
        <v>0.0625</v>
      </c>
      <c r="J1409" s="24">
        <f>HubVN_Pickup_Time-HubVN_Receiving_Time</f>
        <v>0.1104166667</v>
      </c>
      <c r="K1409" s="24">
        <f>Plan_HubVN_Pickup_Time-Plan_HubVN_Receiving_Time</f>
        <v>0.08333333334</v>
      </c>
      <c r="L1409" s="44">
        <f>IF(OnHold_Time="",0,Enduser_Deliverytime-OnHold_Time)</f>
        <v>0</v>
      </c>
    </row>
    <row r="1410" ht="15.75" hidden="1" customHeight="1">
      <c r="A1410" s="9" t="s">
        <v>4029</v>
      </c>
      <c r="B1410" s="9" t="s">
        <v>4030</v>
      </c>
      <c r="C1410" s="9" t="s">
        <v>5232</v>
      </c>
      <c r="D1410" s="43">
        <v>44652.510416666664</v>
      </c>
      <c r="E1410" s="7">
        <v>44653.52777777778</v>
      </c>
      <c r="F1410" s="7">
        <v>44652.59375</v>
      </c>
      <c r="G1410" s="7">
        <v>44653.623611111114</v>
      </c>
      <c r="H1410" s="12">
        <f>Enduser_Deliverytime-HubVN_Pickup_Time</f>
        <v>0.2493055556</v>
      </c>
      <c r="I1410" s="12">
        <f>Enduser_Plan_Deliverytime-Plan_HubVN_Pickup_Time</f>
        <v>0.08333333334</v>
      </c>
      <c r="J1410" s="12">
        <f>HubVN_Pickup_Time-HubVN_Receiving_Time</f>
        <v>0.09583333333</v>
      </c>
      <c r="K1410" s="12">
        <f>Plan_HubVN_Pickup_Time-Plan_HubVN_Receiving_Time</f>
        <v>0.08333333334</v>
      </c>
      <c r="L1410" s="44">
        <f>IF(OnHold_Time="",0,Enduser_Deliverytime-OnHold_Time)</f>
        <v>0</v>
      </c>
    </row>
    <row r="1411" ht="15.75" customHeight="1">
      <c r="A1411" s="21" t="s">
        <v>4032</v>
      </c>
      <c r="B1411" s="21" t="s">
        <v>4033</v>
      </c>
      <c r="C1411" s="21" t="s">
        <v>5230</v>
      </c>
      <c r="D1411" s="43">
        <v>44655.52013888889</v>
      </c>
      <c r="E1411" s="18">
        <v>44655.521527777775</v>
      </c>
      <c r="F1411" s="18">
        <v>44655.603472222225</v>
      </c>
      <c r="G1411" s="18">
        <v>44655.62430555555</v>
      </c>
      <c r="H1411" s="24">
        <f>Enduser_Deliverytime-HubVN_Pickup_Time</f>
        <v>0.1215277778</v>
      </c>
      <c r="I1411" s="24">
        <f>Enduser_Plan_Deliverytime-Plan_HubVN_Pickup_Time</f>
        <v>0.125</v>
      </c>
      <c r="J1411" s="24">
        <f>HubVN_Pickup_Time-HubVN_Receiving_Time</f>
        <v>0.1027777778</v>
      </c>
      <c r="K1411" s="24">
        <f>Plan_HubVN_Pickup_Time-Plan_HubVN_Receiving_Time</f>
        <v>0.08333333334</v>
      </c>
      <c r="L1411" s="44">
        <f>IF(OnHold_Time="",0,Enduser_Deliverytime-OnHold_Time)</f>
        <v>0</v>
      </c>
    </row>
    <row r="1412" ht="15.75" hidden="1" customHeight="1">
      <c r="A1412" s="9" t="s">
        <v>4035</v>
      </c>
      <c r="B1412" s="9" t="s">
        <v>343</v>
      </c>
      <c r="C1412" s="9" t="s">
        <v>5232</v>
      </c>
      <c r="D1412" s="43">
        <v>44653.53125</v>
      </c>
      <c r="E1412" s="7">
        <v>44653.52361111111</v>
      </c>
      <c r="F1412" s="7">
        <v>44653.614583333336</v>
      </c>
      <c r="G1412" s="7">
        <v>44653.606944444444</v>
      </c>
      <c r="H1412" s="12">
        <f>Enduser_Deliverytime-HubVN_Pickup_Time</f>
        <v>0.1243055556</v>
      </c>
      <c r="I1412" s="12">
        <f>Enduser_Plan_Deliverytime-Plan_HubVN_Pickup_Time</f>
        <v>0.08333333333</v>
      </c>
      <c r="J1412" s="12">
        <f>HubVN_Pickup_Time-HubVN_Receiving_Time</f>
        <v>0.08333333334</v>
      </c>
      <c r="K1412" s="12">
        <f>Plan_HubVN_Pickup_Time-Plan_HubVN_Receiving_Time</f>
        <v>0.08333333334</v>
      </c>
      <c r="L1412" s="44">
        <f>IF(OnHold_Time="",0,Enduser_Deliverytime-OnHold_Time)</f>
        <v>0</v>
      </c>
    </row>
    <row r="1413" ht="15.75" customHeight="1">
      <c r="A1413" s="21" t="s">
        <v>4037</v>
      </c>
      <c r="B1413" s="21" t="s">
        <v>2550</v>
      </c>
      <c r="C1413" s="21" t="s">
        <v>5230</v>
      </c>
      <c r="D1413" s="43">
        <v>44652.26111111111</v>
      </c>
      <c r="E1413" s="18">
        <v>44653.28888888889</v>
      </c>
      <c r="F1413" s="18">
        <v>44652.34444444445</v>
      </c>
      <c r="G1413" s="18">
        <v>44653.37777777778</v>
      </c>
      <c r="H1413" s="24">
        <f>Enduser_Deliverytime-HubVN_Pickup_Time</f>
        <v>0.1027777778</v>
      </c>
      <c r="I1413" s="24">
        <f>Enduser_Plan_Deliverytime-Plan_HubVN_Pickup_Time</f>
        <v>0.0625</v>
      </c>
      <c r="J1413" s="24">
        <f>HubVN_Pickup_Time-HubVN_Receiving_Time</f>
        <v>0.08888888889</v>
      </c>
      <c r="K1413" s="24">
        <f>Plan_HubVN_Pickup_Time-Plan_HubVN_Receiving_Time</f>
        <v>0.08333333334</v>
      </c>
      <c r="L1413" s="44">
        <f>IF(OnHold_Time="",0,Enduser_Deliverytime-OnHold_Time)</f>
        <v>0</v>
      </c>
    </row>
    <row r="1414" ht="15.75" customHeight="1">
      <c r="A1414" s="9" t="s">
        <v>4039</v>
      </c>
      <c r="B1414" s="9" t="s">
        <v>2621</v>
      </c>
      <c r="C1414" s="9" t="s">
        <v>5230</v>
      </c>
      <c r="D1414" s="43">
        <v>44655.532638888886</v>
      </c>
      <c r="E1414" s="7">
        <v>44655.5</v>
      </c>
      <c r="F1414" s="7">
        <v>44655.61597222222</v>
      </c>
      <c r="G1414" s="7">
        <v>44655.60763888889</v>
      </c>
      <c r="H1414" s="12">
        <f>Enduser_Deliverytime-HubVN_Pickup_Time</f>
        <v>0.1430555556</v>
      </c>
      <c r="I1414" s="12">
        <f>Enduser_Plan_Deliverytime-Plan_HubVN_Pickup_Time</f>
        <v>0.125</v>
      </c>
      <c r="J1414" s="12">
        <f>HubVN_Pickup_Time-HubVN_Receiving_Time</f>
        <v>0.1076388889</v>
      </c>
      <c r="K1414" s="12">
        <f>Plan_HubVN_Pickup_Time-Plan_HubVN_Receiving_Time</f>
        <v>0.08333333334</v>
      </c>
      <c r="L1414" s="44">
        <f>IF(OnHold_Time="",0,Enduser_Deliverytime-OnHold_Time)</f>
        <v>0</v>
      </c>
    </row>
    <row r="1415" ht="15.75" customHeight="1">
      <c r="A1415" s="21" t="s">
        <v>4041</v>
      </c>
      <c r="B1415" s="21" t="s">
        <v>4042</v>
      </c>
      <c r="C1415" s="21" t="s">
        <v>5230</v>
      </c>
      <c r="D1415" s="43">
        <v>44651.277083333334</v>
      </c>
      <c r="E1415" s="18">
        <v>44652.27847222222</v>
      </c>
      <c r="F1415" s="18">
        <v>44651.36041666667</v>
      </c>
      <c r="G1415" s="18">
        <v>44652.342361111114</v>
      </c>
      <c r="H1415" s="24">
        <f>Enduser_Deliverytime-HubVN_Pickup_Time</f>
        <v>0.07847222222</v>
      </c>
      <c r="I1415" s="24">
        <f>Enduser_Plan_Deliverytime-Plan_HubVN_Pickup_Time</f>
        <v>0.0625</v>
      </c>
      <c r="J1415" s="24">
        <f>HubVN_Pickup_Time-HubVN_Receiving_Time</f>
        <v>0.06388888889</v>
      </c>
      <c r="K1415" s="24">
        <f>Plan_HubVN_Pickup_Time-Plan_HubVN_Receiving_Time</f>
        <v>0.08333333334</v>
      </c>
      <c r="L1415" s="44">
        <f>IF(OnHold_Time="",0,Enduser_Deliverytime-OnHold_Time)</f>
        <v>0</v>
      </c>
    </row>
    <row r="1416" ht="15.75" customHeight="1">
      <c r="A1416" s="9" t="s">
        <v>4044</v>
      </c>
      <c r="B1416" s="9" t="s">
        <v>4045</v>
      </c>
      <c r="C1416" s="9" t="s">
        <v>5230</v>
      </c>
      <c r="D1416" s="43">
        <v>44654.25208333333</v>
      </c>
      <c r="E1416" s="7">
        <v>44655.29027777778</v>
      </c>
      <c r="F1416" s="7">
        <v>44654.33541666667</v>
      </c>
      <c r="G1416" s="7">
        <v>44655.396527777775</v>
      </c>
      <c r="H1416" s="12">
        <f>Enduser_Deliverytime-HubVN_Pickup_Time</f>
        <v>0.03819444445</v>
      </c>
      <c r="I1416" s="12">
        <f>Enduser_Plan_Deliverytime-Plan_HubVN_Pickup_Time</f>
        <v>0.0625</v>
      </c>
      <c r="J1416" s="12">
        <f>HubVN_Pickup_Time-HubVN_Receiving_Time</f>
        <v>0.10625</v>
      </c>
      <c r="K1416" s="12">
        <f>Plan_HubVN_Pickup_Time-Plan_HubVN_Receiving_Time</f>
        <v>0.08333333334</v>
      </c>
      <c r="L1416" s="44">
        <f>IF(OnHold_Time="",0,Enduser_Deliverytime-OnHold_Time)</f>
        <v>0</v>
      </c>
    </row>
    <row r="1417" ht="15.75" hidden="1" customHeight="1">
      <c r="A1417" s="21" t="s">
        <v>4047</v>
      </c>
      <c r="B1417" s="21" t="s">
        <v>4048</v>
      </c>
      <c r="C1417" s="21" t="s">
        <v>5231</v>
      </c>
      <c r="D1417" s="43">
        <v>44653.51388888889</v>
      </c>
      <c r="E1417" s="18">
        <v>44654.510416666664</v>
      </c>
      <c r="F1417" s="18">
        <v>44653.59722222222</v>
      </c>
      <c r="G1417" s="18">
        <v>44654.620833333334</v>
      </c>
      <c r="H1417" s="24">
        <f>Enduser_Deliverytime-HubVN_Pickup_Time</f>
        <v>0.1194444444</v>
      </c>
      <c r="I1417" s="24">
        <f>Enduser_Plan_Deliverytime-Plan_HubVN_Pickup_Time</f>
        <v>0.08333333334</v>
      </c>
      <c r="J1417" s="24">
        <f>HubVN_Pickup_Time-HubVN_Receiving_Time</f>
        <v>0.1104166667</v>
      </c>
      <c r="K1417" s="24">
        <f>Plan_HubVN_Pickup_Time-Plan_HubVN_Receiving_Time</f>
        <v>0.08333333333</v>
      </c>
      <c r="L1417" s="44">
        <f>IF(OnHold_Time="",0,Enduser_Deliverytime-OnHold_Time)</f>
        <v>0</v>
      </c>
    </row>
    <row r="1418" ht="15.75" customHeight="1">
      <c r="A1418" s="9" t="s">
        <v>4050</v>
      </c>
      <c r="B1418" s="9" t="s">
        <v>4051</v>
      </c>
      <c r="C1418" s="9" t="s">
        <v>5230</v>
      </c>
      <c r="D1418" s="43">
        <v>44652.52222222222</v>
      </c>
      <c r="E1418" s="7">
        <v>44652.54027777778</v>
      </c>
      <c r="F1418" s="7">
        <v>44652.60555555556</v>
      </c>
      <c r="G1418" s="7">
        <v>44652.57847222222</v>
      </c>
      <c r="H1418" s="12">
        <f>Enduser_Deliverytime-HubVN_Pickup_Time</f>
        <v>0.1631944444</v>
      </c>
      <c r="I1418" s="12">
        <f>Enduser_Plan_Deliverytime-Plan_HubVN_Pickup_Time</f>
        <v>0.125</v>
      </c>
      <c r="J1418" s="12">
        <f>HubVN_Pickup_Time-HubVN_Receiving_Time</f>
        <v>0.03819444445</v>
      </c>
      <c r="K1418" s="12">
        <f>Plan_HubVN_Pickup_Time-Plan_HubVN_Receiving_Time</f>
        <v>0.08333333334</v>
      </c>
      <c r="L1418" s="44">
        <f>IF(OnHold_Time="",0,Enduser_Deliverytime-OnHold_Time)</f>
        <v>0</v>
      </c>
    </row>
    <row r="1419" ht="15.75" hidden="1" customHeight="1">
      <c r="A1419" s="21" t="s">
        <v>4053</v>
      </c>
      <c r="B1419" s="21" t="s">
        <v>4054</v>
      </c>
      <c r="C1419" s="21" t="s">
        <v>5231</v>
      </c>
      <c r="D1419" s="43">
        <v>44652.25069444445</v>
      </c>
      <c r="E1419" s="18">
        <v>44653.260416666664</v>
      </c>
      <c r="F1419" s="18">
        <v>44652.334027777775</v>
      </c>
      <c r="G1419" s="18">
        <v>44653.34375</v>
      </c>
      <c r="H1419" s="24">
        <f>Enduser_Deliverytime-HubVN_Pickup_Time</f>
        <v>0.1638888889</v>
      </c>
      <c r="I1419" s="24">
        <f>Enduser_Plan_Deliverytime-Plan_HubVN_Pickup_Time</f>
        <v>0.08333333334</v>
      </c>
      <c r="J1419" s="24">
        <f>HubVN_Pickup_Time-HubVN_Receiving_Time</f>
        <v>0.08333333334</v>
      </c>
      <c r="K1419" s="24">
        <f>Plan_HubVN_Pickup_Time-Plan_HubVN_Receiving_Time</f>
        <v>0.08333333333</v>
      </c>
      <c r="L1419" s="44">
        <f>IF(OnHold_Time="",0,Enduser_Deliverytime-OnHold_Time)</f>
        <v>0</v>
      </c>
    </row>
    <row r="1420" ht="15.75" customHeight="1">
      <c r="A1420" s="9" t="s">
        <v>4056</v>
      </c>
      <c r="B1420" s="9" t="s">
        <v>2445</v>
      </c>
      <c r="C1420" s="9" t="s">
        <v>5230</v>
      </c>
      <c r="D1420" s="43">
        <v>44652.282638888886</v>
      </c>
      <c r="E1420" s="7">
        <v>44653.27916666667</v>
      </c>
      <c r="F1420" s="7">
        <v>44652.36597222222</v>
      </c>
      <c r="G1420" s="7">
        <v>44653.365277777775</v>
      </c>
      <c r="H1420" s="12">
        <f>Enduser_Deliverytime-HubVN_Pickup_Time</f>
        <v>0.1236111111</v>
      </c>
      <c r="I1420" s="12">
        <f>Enduser_Plan_Deliverytime-Plan_HubVN_Pickup_Time</f>
        <v>0.0625</v>
      </c>
      <c r="J1420" s="12">
        <f>HubVN_Pickup_Time-HubVN_Receiving_Time</f>
        <v>0.08611111111</v>
      </c>
      <c r="K1420" s="12">
        <f>Plan_HubVN_Pickup_Time-Plan_HubVN_Receiving_Time</f>
        <v>0.08333333334</v>
      </c>
      <c r="L1420" s="44">
        <f>IF(OnHold_Time="",0,Enduser_Deliverytime-OnHold_Time)</f>
        <v>0</v>
      </c>
    </row>
    <row r="1421" ht="15.75" customHeight="1">
      <c r="A1421" s="21" t="s">
        <v>4058</v>
      </c>
      <c r="B1421" s="21" t="s">
        <v>3288</v>
      </c>
      <c r="C1421" s="21" t="s">
        <v>5230</v>
      </c>
      <c r="D1421" s="43">
        <v>44655.538194444445</v>
      </c>
      <c r="E1421" s="18">
        <v>44655.52777777778</v>
      </c>
      <c r="F1421" s="18">
        <v>44655.62152777778</v>
      </c>
      <c r="G1421" s="18">
        <v>44655.63263888889</v>
      </c>
      <c r="H1421" s="24">
        <f>Enduser_Deliverytime-HubVN_Pickup_Time</f>
        <v>0.07986111111</v>
      </c>
      <c r="I1421" s="24">
        <f>Enduser_Plan_Deliverytime-Plan_HubVN_Pickup_Time</f>
        <v>0.0625</v>
      </c>
      <c r="J1421" s="24">
        <f>HubVN_Pickup_Time-HubVN_Receiving_Time</f>
        <v>0.1048611111</v>
      </c>
      <c r="K1421" s="24">
        <f>Plan_HubVN_Pickup_Time-Plan_HubVN_Receiving_Time</f>
        <v>0.08333333334</v>
      </c>
      <c r="L1421" s="44">
        <f>IF(OnHold_Time="",0,Enduser_Deliverytime-OnHold_Time)</f>
        <v>0</v>
      </c>
    </row>
    <row r="1422" ht="15.75" hidden="1" customHeight="1">
      <c r="A1422" s="9" t="s">
        <v>4060</v>
      </c>
      <c r="B1422" s="9" t="s">
        <v>4061</v>
      </c>
      <c r="C1422" s="9" t="s">
        <v>5231</v>
      </c>
      <c r="D1422" s="43">
        <v>44655.5125</v>
      </c>
      <c r="E1422" s="7">
        <v>44655.50555555556</v>
      </c>
      <c r="F1422" s="7">
        <v>44655.59583333333</v>
      </c>
      <c r="G1422" s="7">
        <v>44655.60833333333</v>
      </c>
      <c r="H1422" s="12">
        <f>Enduser_Deliverytime-HubVN_Pickup_Time</f>
        <v>0.11875</v>
      </c>
      <c r="I1422" s="12">
        <f>Enduser_Plan_Deliverytime-Plan_HubVN_Pickup_Time</f>
        <v>0.04166666666</v>
      </c>
      <c r="J1422" s="12">
        <f>HubVN_Pickup_Time-HubVN_Receiving_Time</f>
        <v>0.1027777778</v>
      </c>
      <c r="K1422" s="12">
        <f>Plan_HubVN_Pickup_Time-Plan_HubVN_Receiving_Time</f>
        <v>0.08333333334</v>
      </c>
      <c r="L1422" s="44">
        <f>IF(OnHold_Time="",0,Enduser_Deliverytime-OnHold_Time)</f>
        <v>0</v>
      </c>
    </row>
    <row r="1423" ht="15.75" customHeight="1">
      <c r="A1423" s="21" t="s">
        <v>4063</v>
      </c>
      <c r="B1423" s="21" t="s">
        <v>4064</v>
      </c>
      <c r="C1423" s="21" t="s">
        <v>5230</v>
      </c>
      <c r="D1423" s="43">
        <v>44655.288194444445</v>
      </c>
      <c r="E1423" s="18">
        <v>44655.54027777778</v>
      </c>
      <c r="F1423" s="18">
        <v>44655.37152777778</v>
      </c>
      <c r="G1423" s="18">
        <v>44655.635416666664</v>
      </c>
      <c r="H1423" s="24">
        <f>Enduser_Deliverytime-HubVN_Pickup_Time</f>
        <v>0.07916666667</v>
      </c>
      <c r="I1423" s="24">
        <f>Enduser_Plan_Deliverytime-Plan_HubVN_Pickup_Time</f>
        <v>0.0625</v>
      </c>
      <c r="J1423" s="24">
        <f>HubVN_Pickup_Time-HubVN_Receiving_Time</f>
        <v>0.09513888889</v>
      </c>
      <c r="K1423" s="24">
        <f>Plan_HubVN_Pickup_Time-Plan_HubVN_Receiving_Time</f>
        <v>0.08333333334</v>
      </c>
      <c r="L1423" s="44">
        <f>IF(OnHold_Time="",0,Enduser_Deliverytime-OnHold_Time)</f>
        <v>0</v>
      </c>
    </row>
    <row r="1424" ht="15.75" hidden="1" customHeight="1">
      <c r="A1424" s="9" t="s">
        <v>4066</v>
      </c>
      <c r="B1424" s="9" t="s">
        <v>4067</v>
      </c>
      <c r="C1424" s="9" t="s">
        <v>5231</v>
      </c>
      <c r="D1424" s="43">
        <v>44652.26875</v>
      </c>
      <c r="E1424" s="7">
        <v>44653.271527777775</v>
      </c>
      <c r="F1424" s="7">
        <v>44652.35208333333</v>
      </c>
      <c r="G1424" s="7">
        <v>44653.365277777775</v>
      </c>
      <c r="H1424" s="12">
        <f>Enduser_Deliverytime-HubVN_Pickup_Time</f>
        <v>0.1618055556</v>
      </c>
      <c r="I1424" s="12">
        <f>Enduser_Plan_Deliverytime-Plan_HubVN_Pickup_Time</f>
        <v>0.04166666667</v>
      </c>
      <c r="J1424" s="12">
        <f>HubVN_Pickup_Time-HubVN_Receiving_Time</f>
        <v>0.09375</v>
      </c>
      <c r="K1424" s="12">
        <f>Plan_HubVN_Pickup_Time-Plan_HubVN_Receiving_Time</f>
        <v>0.08333333333</v>
      </c>
      <c r="L1424" s="44">
        <f>IF(OnHold_Time="",0,Enduser_Deliverytime-OnHold_Time)</f>
        <v>0</v>
      </c>
    </row>
    <row r="1425" ht="15.75" customHeight="1">
      <c r="A1425" s="21" t="s">
        <v>4069</v>
      </c>
      <c r="B1425" s="21" t="s">
        <v>148</v>
      </c>
      <c r="C1425" s="21" t="s">
        <v>5230</v>
      </c>
      <c r="D1425" s="43">
        <v>44651.509722222225</v>
      </c>
      <c r="E1425" s="18">
        <v>44652.25</v>
      </c>
      <c r="F1425" s="18">
        <v>44651.59305555555</v>
      </c>
      <c r="G1425" s="18">
        <v>44652.35138888889</v>
      </c>
      <c r="H1425" s="24">
        <f>Enduser_Deliverytime-HubVN_Pickup_Time</f>
        <v>0.1215277778</v>
      </c>
      <c r="I1425" s="24">
        <f>Enduser_Plan_Deliverytime-Plan_HubVN_Pickup_Time</f>
        <v>0.125</v>
      </c>
      <c r="J1425" s="24">
        <f>HubVN_Pickup_Time-HubVN_Receiving_Time</f>
        <v>0.1013888889</v>
      </c>
      <c r="K1425" s="24">
        <f>Plan_HubVN_Pickup_Time-Plan_HubVN_Receiving_Time</f>
        <v>0.08333333333</v>
      </c>
      <c r="L1425" s="44">
        <f>IF(OnHold_Time="",0,Enduser_Deliverytime-OnHold_Time)</f>
        <v>0</v>
      </c>
    </row>
    <row r="1426" ht="15.75" customHeight="1">
      <c r="A1426" s="9" t="s">
        <v>4071</v>
      </c>
      <c r="B1426" s="9" t="s">
        <v>4072</v>
      </c>
      <c r="C1426" s="9" t="s">
        <v>5230</v>
      </c>
      <c r="D1426" s="43">
        <v>44652.25347222222</v>
      </c>
      <c r="E1426" s="7">
        <v>44652.50277777778</v>
      </c>
      <c r="F1426" s="7">
        <v>44652.336805555555</v>
      </c>
      <c r="G1426" s="7">
        <v>44652.541666666664</v>
      </c>
      <c r="H1426" s="12">
        <f>Enduser_Deliverytime-HubVN_Pickup_Time</f>
        <v>0.1631944444</v>
      </c>
      <c r="I1426" s="12">
        <f>Enduser_Plan_Deliverytime-Plan_HubVN_Pickup_Time</f>
        <v>0.0625</v>
      </c>
      <c r="J1426" s="12">
        <f>HubVN_Pickup_Time-HubVN_Receiving_Time</f>
        <v>0.03888888888</v>
      </c>
      <c r="K1426" s="12">
        <f>Plan_HubVN_Pickup_Time-Plan_HubVN_Receiving_Time</f>
        <v>0.08333333334</v>
      </c>
      <c r="L1426" s="44">
        <f>IF(OnHold_Time="",0,Enduser_Deliverytime-OnHold_Time)</f>
        <v>0</v>
      </c>
    </row>
    <row r="1427" ht="15.75" customHeight="1">
      <c r="A1427" s="21" t="s">
        <v>4074</v>
      </c>
      <c r="B1427" s="21" t="s">
        <v>4075</v>
      </c>
      <c r="C1427" s="21" t="s">
        <v>5230</v>
      </c>
      <c r="D1427" s="43">
        <v>44652.520833333336</v>
      </c>
      <c r="E1427" s="18">
        <v>44652.53402777778</v>
      </c>
      <c r="F1427" s="18">
        <v>44652.604166666664</v>
      </c>
      <c r="G1427" s="18">
        <v>44652.57083333333</v>
      </c>
      <c r="H1427" s="24">
        <f>Enduser_Deliverytime-HubVN_Pickup_Time</f>
        <v>0.09166666667</v>
      </c>
      <c r="I1427" s="24">
        <f>Enduser_Plan_Deliverytime-Plan_HubVN_Pickup_Time</f>
        <v>0.0625</v>
      </c>
      <c r="J1427" s="24">
        <f>HubVN_Pickup_Time-HubVN_Receiving_Time</f>
        <v>0.03680555555</v>
      </c>
      <c r="K1427" s="24">
        <f>Plan_HubVN_Pickup_Time-Plan_HubVN_Receiving_Time</f>
        <v>0.08333333333</v>
      </c>
      <c r="L1427" s="44">
        <f>IF(OnHold_Time="",0,Enduser_Deliverytime-OnHold_Time)</f>
        <v>0</v>
      </c>
    </row>
    <row r="1428" ht="15.75" customHeight="1">
      <c r="A1428" s="9" t="s">
        <v>4077</v>
      </c>
      <c r="B1428" s="9" t="s">
        <v>4078</v>
      </c>
      <c r="C1428" s="9" t="s">
        <v>5230</v>
      </c>
      <c r="D1428" s="43">
        <v>44651.275</v>
      </c>
      <c r="E1428" s="7">
        <v>44652.27916666667</v>
      </c>
      <c r="F1428" s="7">
        <v>44651.35833333333</v>
      </c>
      <c r="G1428" s="7">
        <v>44652.350694444445</v>
      </c>
      <c r="H1428" s="12">
        <f>Enduser_Deliverytime-HubVN_Pickup_Time</f>
        <v>0.07986111111</v>
      </c>
      <c r="I1428" s="12">
        <f>Enduser_Plan_Deliverytime-Plan_HubVN_Pickup_Time</f>
        <v>0.125</v>
      </c>
      <c r="J1428" s="12">
        <f>HubVN_Pickup_Time-HubVN_Receiving_Time</f>
        <v>0.07152777778</v>
      </c>
      <c r="K1428" s="12">
        <f>Plan_HubVN_Pickup_Time-Plan_HubVN_Receiving_Time</f>
        <v>0.08333333333</v>
      </c>
      <c r="L1428" s="44">
        <f>IF(OnHold_Time="",0,Enduser_Deliverytime-OnHold_Time)</f>
        <v>0</v>
      </c>
    </row>
    <row r="1429" ht="15.75" customHeight="1">
      <c r="A1429" s="21" t="s">
        <v>4080</v>
      </c>
      <c r="B1429" s="21" t="s">
        <v>4081</v>
      </c>
      <c r="C1429" s="21" t="s">
        <v>5230</v>
      </c>
      <c r="D1429" s="43">
        <v>44652.256944444445</v>
      </c>
      <c r="E1429" s="18">
        <v>44653.2875</v>
      </c>
      <c r="F1429" s="18">
        <v>44652.34027777778</v>
      </c>
      <c r="G1429" s="18">
        <v>44653.40069444444</v>
      </c>
      <c r="H1429" s="24">
        <f>Enduser_Deliverytime-HubVN_Pickup_Time</f>
        <v>0.20625</v>
      </c>
      <c r="I1429" s="24">
        <f>Enduser_Plan_Deliverytime-Plan_HubVN_Pickup_Time</f>
        <v>0.0625</v>
      </c>
      <c r="J1429" s="24">
        <f>HubVN_Pickup_Time-HubVN_Receiving_Time</f>
        <v>0.1131944444</v>
      </c>
      <c r="K1429" s="24">
        <f>Plan_HubVN_Pickup_Time-Plan_HubVN_Receiving_Time</f>
        <v>0.08333333334</v>
      </c>
      <c r="L1429" s="44">
        <f>IF(OnHold_Time="",0,Enduser_Deliverytime-OnHold_Time)</f>
        <v>0</v>
      </c>
    </row>
    <row r="1430" ht="15.75" customHeight="1">
      <c r="A1430" s="9" t="s">
        <v>4083</v>
      </c>
      <c r="B1430" s="9" t="s">
        <v>4084</v>
      </c>
      <c r="C1430" s="9" t="s">
        <v>5230</v>
      </c>
      <c r="D1430" s="43">
        <v>44652.53194444445</v>
      </c>
      <c r="E1430" s="7">
        <v>44653.50625</v>
      </c>
      <c r="F1430" s="7">
        <v>44652.615277777775</v>
      </c>
      <c r="G1430" s="7">
        <v>44653.59097222222</v>
      </c>
      <c r="H1430" s="12">
        <f>Enduser_Deliverytime-HubVN_Pickup_Time</f>
        <v>0.1243055556</v>
      </c>
      <c r="I1430" s="12">
        <f>Enduser_Plan_Deliverytime-Plan_HubVN_Pickup_Time</f>
        <v>0.0625</v>
      </c>
      <c r="J1430" s="12">
        <f>HubVN_Pickup_Time-HubVN_Receiving_Time</f>
        <v>0.08472222222</v>
      </c>
      <c r="K1430" s="12">
        <f>Plan_HubVN_Pickup_Time-Plan_HubVN_Receiving_Time</f>
        <v>0.08333333333</v>
      </c>
      <c r="L1430" s="44">
        <f>IF(OnHold_Time="",0,Enduser_Deliverytime-OnHold_Time)</f>
        <v>0</v>
      </c>
    </row>
    <row r="1431" ht="15.75" customHeight="1">
      <c r="A1431" s="21" t="s">
        <v>4086</v>
      </c>
      <c r="B1431" s="21" t="s">
        <v>1882</v>
      </c>
      <c r="C1431" s="21" t="s">
        <v>5230</v>
      </c>
      <c r="D1431" s="43">
        <v>44654.25486111111</v>
      </c>
      <c r="E1431" s="18">
        <v>44654.51944444444</v>
      </c>
      <c r="F1431" s="18">
        <v>44654.33819444444</v>
      </c>
      <c r="G1431" s="18">
        <v>44654.646527777775</v>
      </c>
      <c r="H1431" s="24">
        <f>Enduser_Deliverytime-HubVN_Pickup_Time</f>
        <v>0.08263888889</v>
      </c>
      <c r="I1431" s="24">
        <f>Enduser_Plan_Deliverytime-Plan_HubVN_Pickup_Time</f>
        <v>0.0625</v>
      </c>
      <c r="J1431" s="24">
        <f>HubVN_Pickup_Time-HubVN_Receiving_Time</f>
        <v>0.1270833333</v>
      </c>
      <c r="K1431" s="24">
        <f>Plan_HubVN_Pickup_Time-Plan_HubVN_Receiving_Time</f>
        <v>0.08333333333</v>
      </c>
      <c r="L1431" s="44">
        <f>IF(OnHold_Time="",0,Enduser_Deliverytime-OnHold_Time)</f>
        <v>0</v>
      </c>
    </row>
    <row r="1432" ht="15.75" hidden="1" customHeight="1">
      <c r="A1432" s="9" t="s">
        <v>4088</v>
      </c>
      <c r="B1432" s="9" t="s">
        <v>4089</v>
      </c>
      <c r="C1432" s="9" t="s">
        <v>5231</v>
      </c>
      <c r="D1432" s="43">
        <v>44652.51875</v>
      </c>
      <c r="E1432" s="7">
        <v>44653.50833333333</v>
      </c>
      <c r="F1432" s="7">
        <v>44652.60208333333</v>
      </c>
      <c r="G1432" s="7">
        <v>44653.60902777778</v>
      </c>
      <c r="H1432" s="12">
        <f>Enduser_Deliverytime-HubVN_Pickup_Time</f>
        <v>0.1479166667</v>
      </c>
      <c r="I1432" s="12">
        <f>Enduser_Plan_Deliverytime-Plan_HubVN_Pickup_Time</f>
        <v>0.04166666667</v>
      </c>
      <c r="J1432" s="12">
        <f>HubVN_Pickup_Time-HubVN_Receiving_Time</f>
        <v>0.1006944444</v>
      </c>
      <c r="K1432" s="12">
        <f>Plan_HubVN_Pickup_Time-Plan_HubVN_Receiving_Time</f>
        <v>0.08333333333</v>
      </c>
      <c r="L1432" s="44">
        <f>IF(OnHold_Time="",0,Enduser_Deliverytime-OnHold_Time)</f>
        <v>0</v>
      </c>
    </row>
    <row r="1433" ht="15.75" hidden="1" customHeight="1">
      <c r="A1433" s="21" t="s">
        <v>4091</v>
      </c>
      <c r="B1433" s="21" t="s">
        <v>4092</v>
      </c>
      <c r="C1433" s="21" t="s">
        <v>5231</v>
      </c>
      <c r="D1433" s="43">
        <v>44653.52361111111</v>
      </c>
      <c r="E1433" s="18">
        <v>44654.28611111111</v>
      </c>
      <c r="F1433" s="18">
        <v>44653.606944444444</v>
      </c>
      <c r="G1433" s="18">
        <v>44654.38611111111</v>
      </c>
      <c r="H1433" s="24">
        <f>Enduser_Deliverytime-HubVN_Pickup_Time</f>
        <v>0.0375</v>
      </c>
      <c r="I1433" s="24">
        <f>Enduser_Plan_Deliverytime-Plan_HubVN_Pickup_Time</f>
        <v>0.04166666666</v>
      </c>
      <c r="J1433" s="24">
        <f>HubVN_Pickup_Time-HubVN_Receiving_Time</f>
        <v>0.1</v>
      </c>
      <c r="K1433" s="24">
        <f>Plan_HubVN_Pickup_Time-Plan_HubVN_Receiving_Time</f>
        <v>0.08333333334</v>
      </c>
      <c r="L1433" s="44">
        <f>IF(OnHold_Time="",0,Enduser_Deliverytime-OnHold_Time)</f>
        <v>0</v>
      </c>
    </row>
    <row r="1434" ht="15.75" hidden="1" customHeight="1">
      <c r="A1434" s="9" t="s">
        <v>4094</v>
      </c>
      <c r="B1434" s="9" t="s">
        <v>4095</v>
      </c>
      <c r="C1434" s="9" t="s">
        <v>5232</v>
      </c>
      <c r="D1434" s="43">
        <v>44653.25555555556</v>
      </c>
      <c r="E1434" s="7">
        <v>44654.263194444444</v>
      </c>
      <c r="F1434" s="7">
        <v>44653.33888888889</v>
      </c>
      <c r="G1434" s="7">
        <v>44654.384722222225</v>
      </c>
      <c r="H1434" s="12">
        <f>Enduser_Deliverytime-HubVN_Pickup_Time</f>
        <v>0.2055555556</v>
      </c>
      <c r="I1434" s="12">
        <f>Enduser_Plan_Deliverytime-Plan_HubVN_Pickup_Time</f>
        <v>0.08333333334</v>
      </c>
      <c r="J1434" s="12">
        <f>HubVN_Pickup_Time-HubVN_Receiving_Time</f>
        <v>0.1215277778</v>
      </c>
      <c r="K1434" s="12">
        <f>Plan_HubVN_Pickup_Time-Plan_HubVN_Receiving_Time</f>
        <v>0.08333333333</v>
      </c>
      <c r="L1434" s="44">
        <f>IF(OnHold_Time="",0,Enduser_Deliverytime-OnHold_Time)</f>
        <v>0</v>
      </c>
    </row>
    <row r="1435" ht="15.75" hidden="1" customHeight="1">
      <c r="A1435" s="21" t="s">
        <v>4097</v>
      </c>
      <c r="B1435" s="21" t="s">
        <v>2577</v>
      </c>
      <c r="C1435" s="21" t="s">
        <v>5231</v>
      </c>
      <c r="D1435" s="43">
        <v>44651.27013888889</v>
      </c>
      <c r="E1435" s="18">
        <v>44652.290972222225</v>
      </c>
      <c r="F1435" s="18">
        <v>44651.353472222225</v>
      </c>
      <c r="G1435" s="18">
        <v>44652.353472222225</v>
      </c>
      <c r="H1435" s="24">
        <f>Enduser_Deliverytime-HubVN_Pickup_Time</f>
        <v>0.08263888889</v>
      </c>
      <c r="I1435" s="24">
        <f>Enduser_Plan_Deliverytime-Plan_HubVN_Pickup_Time</f>
        <v>0.04166666666</v>
      </c>
      <c r="J1435" s="24">
        <f>HubVN_Pickup_Time-HubVN_Receiving_Time</f>
        <v>0.0625</v>
      </c>
      <c r="K1435" s="24">
        <f>Plan_HubVN_Pickup_Time-Plan_HubVN_Receiving_Time</f>
        <v>0.08333333334</v>
      </c>
      <c r="L1435" s="44">
        <f>IF(OnHold_Time="",0,Enduser_Deliverytime-OnHold_Time)</f>
        <v>0</v>
      </c>
    </row>
    <row r="1436" ht="15.75" customHeight="1">
      <c r="A1436" s="9" t="s">
        <v>4099</v>
      </c>
      <c r="B1436" s="9" t="s">
        <v>2216</v>
      </c>
      <c r="C1436" s="9" t="s">
        <v>5230</v>
      </c>
      <c r="D1436" s="43">
        <v>44653.513194444444</v>
      </c>
      <c r="E1436" s="7">
        <v>44653.538194444445</v>
      </c>
      <c r="F1436" s="7">
        <v>44653.59652777778</v>
      </c>
      <c r="G1436" s="7">
        <v>44653.62013888889</v>
      </c>
      <c r="H1436" s="12">
        <f>Enduser_Deliverytime-HubVN_Pickup_Time</f>
        <v>0.1222222222</v>
      </c>
      <c r="I1436" s="12">
        <f>Enduser_Plan_Deliverytime-Plan_HubVN_Pickup_Time</f>
        <v>0.0625</v>
      </c>
      <c r="J1436" s="12">
        <f>HubVN_Pickup_Time-HubVN_Receiving_Time</f>
        <v>0.08194444444</v>
      </c>
      <c r="K1436" s="12">
        <f>Plan_HubVN_Pickup_Time-Plan_HubVN_Receiving_Time</f>
        <v>0.08333333334</v>
      </c>
      <c r="L1436" s="44">
        <f>IF(OnHold_Time="",0,Enduser_Deliverytime-OnHold_Time)</f>
        <v>0</v>
      </c>
    </row>
    <row r="1437" ht="15.75" hidden="1" customHeight="1">
      <c r="A1437" s="21" t="s">
        <v>4101</v>
      </c>
      <c r="B1437" s="21" t="s">
        <v>424</v>
      </c>
      <c r="C1437" s="21" t="s">
        <v>5231</v>
      </c>
      <c r="D1437" s="43">
        <v>44655.50277777778</v>
      </c>
      <c r="E1437" s="18">
        <v>44655.53611111111</v>
      </c>
      <c r="F1437" s="18">
        <v>44655.58611111111</v>
      </c>
      <c r="G1437" s="18">
        <v>44655.63055555556</v>
      </c>
      <c r="H1437" s="24">
        <f>Enduser_Deliverytime-HubVN_Pickup_Time</f>
        <v>0.07847222222</v>
      </c>
      <c r="I1437" s="24">
        <f>Enduser_Plan_Deliverytime-Plan_HubVN_Pickup_Time</f>
        <v>0.08333333334</v>
      </c>
      <c r="J1437" s="24">
        <f>HubVN_Pickup_Time-HubVN_Receiving_Time</f>
        <v>0.09444444445</v>
      </c>
      <c r="K1437" s="24">
        <f>Plan_HubVN_Pickup_Time-Plan_HubVN_Receiving_Time</f>
        <v>0.08333333333</v>
      </c>
      <c r="L1437" s="44">
        <f>IF(OnHold_Time="",0,Enduser_Deliverytime-OnHold_Time)</f>
        <v>0</v>
      </c>
    </row>
    <row r="1438" ht="15.75" customHeight="1">
      <c r="A1438" s="9" t="s">
        <v>4103</v>
      </c>
      <c r="B1438" s="9" t="s">
        <v>4104</v>
      </c>
      <c r="C1438" s="9" t="s">
        <v>5230</v>
      </c>
      <c r="D1438" s="43">
        <v>44654.540972222225</v>
      </c>
      <c r="E1438" s="7">
        <v>44654.52013888889</v>
      </c>
      <c r="F1438" s="7">
        <v>44654.62430555555</v>
      </c>
      <c r="G1438" s="7">
        <v>44654.62013888889</v>
      </c>
      <c r="H1438" s="12">
        <f>Enduser_Deliverytime-HubVN_Pickup_Time</f>
        <v>0.1243055556</v>
      </c>
      <c r="I1438" s="12">
        <f>Enduser_Plan_Deliverytime-Plan_HubVN_Pickup_Time</f>
        <v>0.0625</v>
      </c>
      <c r="J1438" s="12">
        <f>HubVN_Pickup_Time-HubVN_Receiving_Time</f>
        <v>0.1</v>
      </c>
      <c r="K1438" s="12">
        <f>Plan_HubVN_Pickup_Time-Plan_HubVN_Receiving_Time</f>
        <v>0.08333333333</v>
      </c>
      <c r="L1438" s="44">
        <f>IF(OnHold_Time="",0,Enduser_Deliverytime-OnHold_Time)</f>
        <v>0</v>
      </c>
    </row>
    <row r="1439" ht="15.75" customHeight="1">
      <c r="A1439" s="21" t="s">
        <v>4106</v>
      </c>
      <c r="B1439" s="21" t="s">
        <v>4107</v>
      </c>
      <c r="C1439" s="21" t="s">
        <v>5230</v>
      </c>
      <c r="D1439" s="43">
        <v>44651.501388888886</v>
      </c>
      <c r="E1439" s="18">
        <v>44652.25486111111</v>
      </c>
      <c r="F1439" s="18">
        <v>44651.58472222222</v>
      </c>
      <c r="G1439" s="18">
        <v>44652.407638888886</v>
      </c>
      <c r="H1439" s="24">
        <f>Enduser_Deliverytime-HubVN_Pickup_Time</f>
        <v>0.2027777778</v>
      </c>
      <c r="I1439" s="24">
        <f>Enduser_Plan_Deliverytime-Plan_HubVN_Pickup_Time</f>
        <v>0.0625</v>
      </c>
      <c r="J1439" s="24">
        <f>HubVN_Pickup_Time-HubVN_Receiving_Time</f>
        <v>0.1527777778</v>
      </c>
      <c r="K1439" s="24">
        <f>Plan_HubVN_Pickup_Time-Plan_HubVN_Receiving_Time</f>
        <v>0.08333333334</v>
      </c>
      <c r="L1439" s="44">
        <f>IF(OnHold_Time="",0,Enduser_Deliverytime-OnHold_Time)</f>
        <v>0</v>
      </c>
    </row>
    <row r="1440" ht="15.75" customHeight="1">
      <c r="A1440" s="9" t="s">
        <v>4109</v>
      </c>
      <c r="B1440" s="9" t="s">
        <v>818</v>
      </c>
      <c r="C1440" s="9" t="s">
        <v>5230</v>
      </c>
      <c r="D1440" s="43">
        <v>44652.26180555556</v>
      </c>
      <c r="E1440" s="7">
        <v>44652.51458333333</v>
      </c>
      <c r="F1440" s="7">
        <v>44652.345138888886</v>
      </c>
      <c r="G1440" s="7">
        <v>44652.55069444444</v>
      </c>
      <c r="H1440" s="12">
        <f>Enduser_Deliverytime-HubVN_Pickup_Time</f>
        <v>0.08888888889</v>
      </c>
      <c r="I1440" s="12">
        <f>Enduser_Plan_Deliverytime-Plan_HubVN_Pickup_Time</f>
        <v>0.0625</v>
      </c>
      <c r="J1440" s="12">
        <f>HubVN_Pickup_Time-HubVN_Receiving_Time</f>
        <v>0.03611111111</v>
      </c>
      <c r="K1440" s="12">
        <f>Plan_HubVN_Pickup_Time-Plan_HubVN_Receiving_Time</f>
        <v>0.08333333333</v>
      </c>
      <c r="L1440" s="44">
        <f>IF(OnHold_Time="",0,Enduser_Deliverytime-OnHold_Time)</f>
        <v>0</v>
      </c>
    </row>
    <row r="1441" ht="15.75" customHeight="1">
      <c r="A1441" s="21" t="s">
        <v>4111</v>
      </c>
      <c r="B1441" s="21" t="s">
        <v>4022</v>
      </c>
      <c r="C1441" s="21" t="s">
        <v>5230</v>
      </c>
      <c r="D1441" s="43">
        <v>44653.513194444444</v>
      </c>
      <c r="E1441" s="18">
        <v>44654.2875</v>
      </c>
      <c r="F1441" s="18">
        <v>44653.59652777778</v>
      </c>
      <c r="G1441" s="18">
        <v>44654.39097222222</v>
      </c>
      <c r="H1441" s="24">
        <f>Enduser_Deliverytime-HubVN_Pickup_Time</f>
        <v>0.09791666667</v>
      </c>
      <c r="I1441" s="24">
        <f>Enduser_Plan_Deliverytime-Plan_HubVN_Pickup_Time</f>
        <v>0.0625</v>
      </c>
      <c r="J1441" s="24">
        <f>HubVN_Pickup_Time-HubVN_Receiving_Time</f>
        <v>0.1034722222</v>
      </c>
      <c r="K1441" s="24">
        <f>Plan_HubVN_Pickup_Time-Plan_HubVN_Receiving_Time</f>
        <v>0.08333333334</v>
      </c>
      <c r="L1441" s="44">
        <f>IF(OnHold_Time="",0,Enduser_Deliverytime-OnHold_Time)</f>
        <v>0</v>
      </c>
    </row>
    <row r="1442" ht="15.75" customHeight="1">
      <c r="A1442" s="9" t="s">
        <v>4113</v>
      </c>
      <c r="B1442" s="9" t="s">
        <v>4114</v>
      </c>
      <c r="C1442" s="9" t="s">
        <v>5230</v>
      </c>
      <c r="D1442" s="43">
        <v>44652.25763888889</v>
      </c>
      <c r="E1442" s="7">
        <v>44652.53680555556</v>
      </c>
      <c r="F1442" s="7">
        <v>44652.34097222222</v>
      </c>
      <c r="G1442" s="7">
        <v>44652.57430555556</v>
      </c>
      <c r="H1442" s="12">
        <f>Enduser_Deliverytime-HubVN_Pickup_Time</f>
        <v>0.1625</v>
      </c>
      <c r="I1442" s="12">
        <f>Enduser_Plan_Deliverytime-Plan_HubVN_Pickup_Time</f>
        <v>0.0625</v>
      </c>
      <c r="J1442" s="12">
        <f>HubVN_Pickup_Time-HubVN_Receiving_Time</f>
        <v>0.0375</v>
      </c>
      <c r="K1442" s="12">
        <f>Plan_HubVN_Pickup_Time-Plan_HubVN_Receiving_Time</f>
        <v>0.08333333333</v>
      </c>
      <c r="L1442" s="44">
        <f>IF(OnHold_Time="",0,Enduser_Deliverytime-OnHold_Time)</f>
        <v>0</v>
      </c>
    </row>
    <row r="1443" ht="15.75" hidden="1" customHeight="1">
      <c r="A1443" s="21" t="s">
        <v>4116</v>
      </c>
      <c r="B1443" s="21" t="s">
        <v>4117</v>
      </c>
      <c r="C1443" s="21" t="s">
        <v>5232</v>
      </c>
      <c r="D1443" s="43">
        <v>44651.52847222222</v>
      </c>
      <c r="E1443" s="18">
        <v>44652.275</v>
      </c>
      <c r="F1443" s="18">
        <v>44651.611805555556</v>
      </c>
      <c r="G1443" s="18">
        <v>44652.34375</v>
      </c>
      <c r="H1443" s="24">
        <f>Enduser_Deliverytime-HubVN_Pickup_Time</f>
        <v>0.07847222222</v>
      </c>
      <c r="I1443" s="24">
        <f>Enduser_Plan_Deliverytime-Plan_HubVN_Pickup_Time</f>
        <v>0.08333333334</v>
      </c>
      <c r="J1443" s="24">
        <f>HubVN_Pickup_Time-HubVN_Receiving_Time</f>
        <v>0.06875</v>
      </c>
      <c r="K1443" s="24">
        <f>Plan_HubVN_Pickup_Time-Plan_HubVN_Receiving_Time</f>
        <v>0.08333333334</v>
      </c>
      <c r="L1443" s="44">
        <f>IF(OnHold_Time="",0,Enduser_Deliverytime-OnHold_Time)</f>
        <v>0</v>
      </c>
    </row>
    <row r="1444" ht="15.75" customHeight="1">
      <c r="A1444" s="9" t="s">
        <v>4119</v>
      </c>
      <c r="B1444" s="9" t="s">
        <v>4120</v>
      </c>
      <c r="C1444" s="9" t="s">
        <v>5230</v>
      </c>
      <c r="D1444" s="43">
        <v>44651.50208333333</v>
      </c>
      <c r="E1444" s="7">
        <v>44652.51875</v>
      </c>
      <c r="F1444" s="7">
        <v>44651.58541666667</v>
      </c>
      <c r="G1444" s="7">
        <v>44652.55763888889</v>
      </c>
      <c r="H1444" s="12">
        <f>Enduser_Deliverytime-HubVN_Pickup_Time</f>
        <v>0.08819444445</v>
      </c>
      <c r="I1444" s="12">
        <f>Enduser_Plan_Deliverytime-Plan_HubVN_Pickup_Time</f>
        <v>0.125</v>
      </c>
      <c r="J1444" s="12">
        <f>HubVN_Pickup_Time-HubVN_Receiving_Time</f>
        <v>0.03888888888</v>
      </c>
      <c r="K1444" s="12">
        <f>Plan_HubVN_Pickup_Time-Plan_HubVN_Receiving_Time</f>
        <v>0.08333333334</v>
      </c>
      <c r="L1444" s="44">
        <f>IF(OnHold_Time="",0,Enduser_Deliverytime-OnHold_Time)</f>
        <v>0</v>
      </c>
    </row>
    <row r="1445" ht="15.75" customHeight="1">
      <c r="A1445" s="21" t="s">
        <v>4122</v>
      </c>
      <c r="B1445" s="21" t="s">
        <v>3447</v>
      </c>
      <c r="C1445" s="21" t="s">
        <v>5230</v>
      </c>
      <c r="D1445" s="43">
        <v>44653.501388888886</v>
      </c>
      <c r="E1445" s="18">
        <v>44654.53472222222</v>
      </c>
      <c r="F1445" s="18">
        <v>44653.58472222222</v>
      </c>
      <c r="G1445" s="18">
        <v>44654.635416666664</v>
      </c>
      <c r="H1445" s="24">
        <f>Enduser_Deliverytime-HubVN_Pickup_Time</f>
        <v>0.16875</v>
      </c>
      <c r="I1445" s="24">
        <f>Enduser_Plan_Deliverytime-Plan_HubVN_Pickup_Time</f>
        <v>0.0625</v>
      </c>
      <c r="J1445" s="24">
        <f>HubVN_Pickup_Time-HubVN_Receiving_Time</f>
        <v>0.1006944444</v>
      </c>
      <c r="K1445" s="24">
        <f>Plan_HubVN_Pickup_Time-Plan_HubVN_Receiving_Time</f>
        <v>0.08333333334</v>
      </c>
      <c r="L1445" s="44">
        <f>IF(OnHold_Time="",0,Enduser_Deliverytime-OnHold_Time)</f>
        <v>0</v>
      </c>
    </row>
    <row r="1446" ht="15.75" hidden="1" customHeight="1">
      <c r="A1446" s="9" t="s">
        <v>4124</v>
      </c>
      <c r="B1446" s="9" t="s">
        <v>4125</v>
      </c>
      <c r="C1446" s="9" t="s">
        <v>5231</v>
      </c>
      <c r="D1446" s="43">
        <v>44653.525</v>
      </c>
      <c r="E1446" s="7">
        <v>44653.53194444445</v>
      </c>
      <c r="F1446" s="7">
        <v>44653.60833333333</v>
      </c>
      <c r="G1446" s="7">
        <v>44653.61597222222</v>
      </c>
      <c r="H1446" s="12">
        <f>Enduser_Deliverytime-HubVN_Pickup_Time</f>
        <v>0.1201388889</v>
      </c>
      <c r="I1446" s="12">
        <f>Enduser_Plan_Deliverytime-Plan_HubVN_Pickup_Time</f>
        <v>0.08333333334</v>
      </c>
      <c r="J1446" s="12">
        <f>HubVN_Pickup_Time-HubVN_Receiving_Time</f>
        <v>0.08402777778</v>
      </c>
      <c r="K1446" s="12">
        <f>Plan_HubVN_Pickup_Time-Plan_HubVN_Receiving_Time</f>
        <v>0.08333333333</v>
      </c>
      <c r="L1446" s="44">
        <f>IF(OnHold_Time="",0,Enduser_Deliverytime-OnHold_Time)</f>
        <v>0</v>
      </c>
    </row>
    <row r="1447" ht="15.75" hidden="1" customHeight="1">
      <c r="A1447" s="21" t="s">
        <v>4127</v>
      </c>
      <c r="B1447" s="21" t="s">
        <v>3890</v>
      </c>
      <c r="C1447" s="21" t="s">
        <v>5232</v>
      </c>
      <c r="D1447" s="43">
        <v>44651.50625</v>
      </c>
      <c r="E1447" s="18">
        <v>44652.53194444445</v>
      </c>
      <c r="F1447" s="18">
        <v>44651.589583333334</v>
      </c>
      <c r="G1447" s="18">
        <v>44652.62777777778</v>
      </c>
      <c r="H1447" s="24">
        <f>Enduser_Deliverytime-HubVN_Pickup_Time</f>
        <v>0.07986111111</v>
      </c>
      <c r="I1447" s="24">
        <f>Enduser_Plan_Deliverytime-Plan_HubVN_Pickup_Time</f>
        <v>0.08333333334</v>
      </c>
      <c r="J1447" s="24">
        <f>HubVN_Pickup_Time-HubVN_Receiving_Time</f>
        <v>0.09583333333</v>
      </c>
      <c r="K1447" s="24">
        <f>Plan_HubVN_Pickup_Time-Plan_HubVN_Receiving_Time</f>
        <v>0.08333333334</v>
      </c>
      <c r="L1447" s="44">
        <f>IF(OnHold_Time="",0,Enduser_Deliverytime-OnHold_Time)</f>
        <v>0</v>
      </c>
    </row>
    <row r="1448" ht="15.75" customHeight="1">
      <c r="A1448" s="9" t="s">
        <v>4129</v>
      </c>
      <c r="B1448" s="9" t="s">
        <v>4130</v>
      </c>
      <c r="C1448" s="9" t="s">
        <v>5230</v>
      </c>
      <c r="D1448" s="43">
        <v>44652.54027777778</v>
      </c>
      <c r="E1448" s="7">
        <v>44652.52638888889</v>
      </c>
      <c r="F1448" s="7">
        <v>44652.623611111114</v>
      </c>
      <c r="G1448" s="7">
        <v>44652.63333333333</v>
      </c>
      <c r="H1448" s="12">
        <f>Enduser_Deliverytime-HubVN_Pickup_Time</f>
        <v>0.07916666667</v>
      </c>
      <c r="I1448" s="12">
        <f>Enduser_Plan_Deliverytime-Plan_HubVN_Pickup_Time</f>
        <v>0.1666666667</v>
      </c>
      <c r="J1448" s="12">
        <f>HubVN_Pickup_Time-HubVN_Receiving_Time</f>
        <v>0.1069444444</v>
      </c>
      <c r="K1448" s="12">
        <f>Plan_HubVN_Pickup_Time-Plan_HubVN_Receiving_Time</f>
        <v>0.08333333334</v>
      </c>
      <c r="L1448" s="44">
        <f>IF(OnHold_Time="",0,Enduser_Deliverytime-OnHold_Time)</f>
        <v>0</v>
      </c>
    </row>
    <row r="1449" ht="15.75" hidden="1" customHeight="1">
      <c r="A1449" s="21" t="s">
        <v>4131</v>
      </c>
      <c r="B1449" s="21" t="s">
        <v>474</v>
      </c>
      <c r="C1449" s="21" t="s">
        <v>5232</v>
      </c>
      <c r="D1449" s="43">
        <v>44652.510416666664</v>
      </c>
      <c r="E1449" s="18">
        <v>44653.52569444444</v>
      </c>
      <c r="F1449" s="18">
        <v>44652.59375</v>
      </c>
      <c r="G1449" s="18">
        <v>44653.62569444445</v>
      </c>
      <c r="H1449" s="24">
        <f>Enduser_Deliverytime-HubVN_Pickup_Time</f>
        <v>0.1722222222</v>
      </c>
      <c r="I1449" s="24">
        <f>Enduser_Plan_Deliverytime-Plan_HubVN_Pickup_Time</f>
        <v>0.08333333334</v>
      </c>
      <c r="J1449" s="24">
        <f>HubVN_Pickup_Time-HubVN_Receiving_Time</f>
        <v>0.1</v>
      </c>
      <c r="K1449" s="24">
        <f>Plan_HubVN_Pickup_Time-Plan_HubVN_Receiving_Time</f>
        <v>0.08333333334</v>
      </c>
      <c r="L1449" s="44">
        <f>IF(OnHold_Time="",0,Enduser_Deliverytime-OnHold_Time)</f>
        <v>0</v>
      </c>
    </row>
    <row r="1450" ht="15.75" hidden="1" customHeight="1">
      <c r="A1450" s="9" t="s">
        <v>4133</v>
      </c>
      <c r="B1450" s="9" t="s">
        <v>1985</v>
      </c>
      <c r="C1450" s="9" t="s">
        <v>5231</v>
      </c>
      <c r="D1450" s="43">
        <v>44653.53472222222</v>
      </c>
      <c r="E1450" s="7">
        <v>44654.275</v>
      </c>
      <c r="F1450" s="7">
        <v>44653.618055555555</v>
      </c>
      <c r="G1450" s="7">
        <v>44654.38958333333</v>
      </c>
      <c r="H1450" s="12">
        <f>Enduser_Deliverytime-HubVN_Pickup_Time</f>
        <v>0.03611111111</v>
      </c>
      <c r="I1450" s="12">
        <f>Enduser_Plan_Deliverytime-Plan_HubVN_Pickup_Time</f>
        <v>0.04166666666</v>
      </c>
      <c r="J1450" s="12">
        <f>HubVN_Pickup_Time-HubVN_Receiving_Time</f>
        <v>0.1145833333</v>
      </c>
      <c r="K1450" s="12">
        <f>Plan_HubVN_Pickup_Time-Plan_HubVN_Receiving_Time</f>
        <v>0.08333333334</v>
      </c>
      <c r="L1450" s="44">
        <f>IF(OnHold_Time="",0,Enduser_Deliverytime-OnHold_Time)</f>
        <v>0</v>
      </c>
    </row>
    <row r="1451" ht="15.75" customHeight="1">
      <c r="A1451" s="21" t="s">
        <v>4135</v>
      </c>
      <c r="B1451" s="21" t="s">
        <v>4136</v>
      </c>
      <c r="C1451" s="21" t="s">
        <v>5230</v>
      </c>
      <c r="D1451" s="43">
        <v>44655.26944444444</v>
      </c>
      <c r="E1451" s="18">
        <v>44655.53055555555</v>
      </c>
      <c r="F1451" s="18">
        <v>44655.35277777778</v>
      </c>
      <c r="G1451" s="18">
        <v>44655.64861111111</v>
      </c>
      <c r="H1451" s="24">
        <f>Enduser_Deliverytime-HubVN_Pickup_Time</f>
        <v>0.08055555556</v>
      </c>
      <c r="I1451" s="24">
        <f>Enduser_Plan_Deliverytime-Plan_HubVN_Pickup_Time</f>
        <v>0.0625</v>
      </c>
      <c r="J1451" s="24">
        <f>HubVN_Pickup_Time-HubVN_Receiving_Time</f>
        <v>0.1180555556</v>
      </c>
      <c r="K1451" s="24">
        <f>Plan_HubVN_Pickup_Time-Plan_HubVN_Receiving_Time</f>
        <v>0.08333333334</v>
      </c>
      <c r="L1451" s="44">
        <f>IF(OnHold_Time="",0,Enduser_Deliverytime-OnHold_Time)</f>
        <v>0</v>
      </c>
    </row>
    <row r="1452" ht="15.75" customHeight="1">
      <c r="A1452" s="9" t="s">
        <v>4138</v>
      </c>
      <c r="B1452" s="9" t="s">
        <v>167</v>
      </c>
      <c r="C1452" s="9" t="s">
        <v>5230</v>
      </c>
      <c r="D1452" s="43">
        <v>44653.271527777775</v>
      </c>
      <c r="E1452" s="7">
        <v>44654.288194444445</v>
      </c>
      <c r="F1452" s="7">
        <v>44653.35486111111</v>
      </c>
      <c r="G1452" s="7">
        <v>44654.39236111111</v>
      </c>
      <c r="H1452" s="12">
        <f>Enduser_Deliverytime-HubVN_Pickup_Time</f>
        <v>0.04097222222</v>
      </c>
      <c r="I1452" s="12">
        <f>Enduser_Plan_Deliverytime-Plan_HubVN_Pickup_Time</f>
        <v>0.0625</v>
      </c>
      <c r="J1452" s="12">
        <f>HubVN_Pickup_Time-HubVN_Receiving_Time</f>
        <v>0.1041666667</v>
      </c>
      <c r="K1452" s="12">
        <f>Plan_HubVN_Pickup_Time-Plan_HubVN_Receiving_Time</f>
        <v>0.08333333334</v>
      </c>
      <c r="L1452" s="44">
        <f>IF(OnHold_Time="",0,Enduser_Deliverytime-OnHold_Time)</f>
        <v>0</v>
      </c>
    </row>
    <row r="1453" ht="15.75" hidden="1" customHeight="1">
      <c r="A1453" s="21" t="s">
        <v>4140</v>
      </c>
      <c r="B1453" s="21" t="s">
        <v>3239</v>
      </c>
      <c r="C1453" s="21" t="s">
        <v>5232</v>
      </c>
      <c r="D1453" s="43">
        <v>44652.25625</v>
      </c>
      <c r="E1453" s="18">
        <v>44653.268055555556</v>
      </c>
      <c r="F1453" s="18">
        <v>44652.339583333334</v>
      </c>
      <c r="G1453" s="18">
        <v>44653.35138888889</v>
      </c>
      <c r="H1453" s="24">
        <f>Enduser_Deliverytime-HubVN_Pickup_Time</f>
        <v>0.1229166667</v>
      </c>
      <c r="I1453" s="24">
        <f>Enduser_Plan_Deliverytime-Plan_HubVN_Pickup_Time</f>
        <v>0.08333333334</v>
      </c>
      <c r="J1453" s="24">
        <f>HubVN_Pickup_Time-HubVN_Receiving_Time</f>
        <v>0.08333333334</v>
      </c>
      <c r="K1453" s="24">
        <f>Plan_HubVN_Pickup_Time-Plan_HubVN_Receiving_Time</f>
        <v>0.08333333334</v>
      </c>
      <c r="L1453" s="44">
        <f>IF(OnHold_Time="",0,Enduser_Deliverytime-OnHold_Time)</f>
        <v>0</v>
      </c>
    </row>
    <row r="1454" ht="15.75" customHeight="1">
      <c r="A1454" s="9" t="s">
        <v>4142</v>
      </c>
      <c r="B1454" s="9" t="s">
        <v>4143</v>
      </c>
      <c r="C1454" s="9" t="s">
        <v>5230</v>
      </c>
      <c r="D1454" s="43">
        <v>44652.288194444445</v>
      </c>
      <c r="E1454" s="7">
        <v>44653.25625</v>
      </c>
      <c r="F1454" s="7">
        <v>44652.37152777778</v>
      </c>
      <c r="G1454" s="7">
        <v>44653.330555555556</v>
      </c>
      <c r="H1454" s="12">
        <f>Enduser_Deliverytime-HubVN_Pickup_Time</f>
        <v>0.1625</v>
      </c>
      <c r="I1454" s="12">
        <f>Enduser_Plan_Deliverytime-Plan_HubVN_Pickup_Time</f>
        <v>0.1666666667</v>
      </c>
      <c r="J1454" s="12">
        <f>HubVN_Pickup_Time-HubVN_Receiving_Time</f>
        <v>0.07430555556</v>
      </c>
      <c r="K1454" s="12">
        <f>Plan_HubVN_Pickup_Time-Plan_HubVN_Receiving_Time</f>
        <v>0.08333333334</v>
      </c>
      <c r="L1454" s="44">
        <f>IF(OnHold_Time="",0,Enduser_Deliverytime-OnHold_Time)</f>
        <v>0</v>
      </c>
    </row>
    <row r="1455" ht="15.75" hidden="1" customHeight="1">
      <c r="A1455" s="21" t="s">
        <v>4145</v>
      </c>
      <c r="B1455" s="21" t="s">
        <v>4146</v>
      </c>
      <c r="C1455" s="21" t="s">
        <v>5231</v>
      </c>
      <c r="D1455" s="43">
        <v>44653.26111111111</v>
      </c>
      <c r="E1455" s="18">
        <v>44653.51597222222</v>
      </c>
      <c r="F1455" s="18">
        <v>44653.34444444445</v>
      </c>
      <c r="G1455" s="18">
        <v>44653.61875</v>
      </c>
      <c r="H1455" s="24">
        <f>Enduser_Deliverytime-HubVN_Pickup_Time</f>
        <v>0.2458333333</v>
      </c>
      <c r="I1455" s="24">
        <f>Enduser_Plan_Deliverytime-Plan_HubVN_Pickup_Time</f>
        <v>0.08333333333</v>
      </c>
      <c r="J1455" s="24">
        <f>HubVN_Pickup_Time-HubVN_Receiving_Time</f>
        <v>0.1027777778</v>
      </c>
      <c r="K1455" s="24">
        <f>Plan_HubVN_Pickup_Time-Plan_HubVN_Receiving_Time</f>
        <v>0.08333333334</v>
      </c>
      <c r="L1455" s="44">
        <f>IF(OnHold_Time="",0,Enduser_Deliverytime-OnHold_Time)</f>
        <v>0</v>
      </c>
    </row>
    <row r="1456" ht="15.75" customHeight="1">
      <c r="A1456" s="9" t="s">
        <v>4148</v>
      </c>
      <c r="B1456" s="9" t="s">
        <v>1757</v>
      </c>
      <c r="C1456" s="9" t="s">
        <v>5230</v>
      </c>
      <c r="D1456" s="43">
        <v>44652.50208333333</v>
      </c>
      <c r="E1456" s="7">
        <v>44653.28194444445</v>
      </c>
      <c r="F1456" s="7">
        <v>44652.58541666667</v>
      </c>
      <c r="G1456" s="7">
        <v>44653.35208333333</v>
      </c>
      <c r="H1456" s="12">
        <f>Enduser_Deliverytime-HubVN_Pickup_Time</f>
        <v>0.07708333334</v>
      </c>
      <c r="I1456" s="12">
        <f>Enduser_Plan_Deliverytime-Plan_HubVN_Pickup_Time</f>
        <v>0.0625</v>
      </c>
      <c r="J1456" s="12">
        <f>HubVN_Pickup_Time-HubVN_Receiving_Time</f>
        <v>0.07013888888</v>
      </c>
      <c r="K1456" s="12">
        <f>Plan_HubVN_Pickup_Time-Plan_HubVN_Receiving_Time</f>
        <v>0.08333333334</v>
      </c>
      <c r="L1456" s="44">
        <f>IF(OnHold_Time="",0,Enduser_Deliverytime-OnHold_Time)</f>
        <v>0</v>
      </c>
    </row>
    <row r="1457" ht="15.75" hidden="1" customHeight="1">
      <c r="A1457" s="21" t="s">
        <v>4150</v>
      </c>
      <c r="B1457" s="21" t="s">
        <v>4151</v>
      </c>
      <c r="C1457" s="21" t="s">
        <v>5232</v>
      </c>
      <c r="D1457" s="43">
        <v>44652.52916666667</v>
      </c>
      <c r="E1457" s="18">
        <v>44653.28194444445</v>
      </c>
      <c r="F1457" s="18">
        <v>44652.6125</v>
      </c>
      <c r="G1457" s="18">
        <v>44653.365277777775</v>
      </c>
      <c r="H1457" s="24">
        <f>Enduser_Deliverytime-HubVN_Pickup_Time</f>
        <v>0.1215277778</v>
      </c>
      <c r="I1457" s="24">
        <f>Enduser_Plan_Deliverytime-Plan_HubVN_Pickup_Time</f>
        <v>0.08333333333</v>
      </c>
      <c r="J1457" s="24">
        <f>HubVN_Pickup_Time-HubVN_Receiving_Time</f>
        <v>0.08333333333</v>
      </c>
      <c r="K1457" s="24">
        <f>Plan_HubVN_Pickup_Time-Plan_HubVN_Receiving_Time</f>
        <v>0.08333333334</v>
      </c>
      <c r="L1457" s="44">
        <f>IF(OnHold_Time="",0,Enduser_Deliverytime-OnHold_Time)</f>
        <v>0</v>
      </c>
    </row>
    <row r="1458" ht="15.75" hidden="1" customHeight="1">
      <c r="A1458" s="9" t="s">
        <v>4153</v>
      </c>
      <c r="B1458" s="9" t="s">
        <v>4154</v>
      </c>
      <c r="C1458" s="9" t="s">
        <v>5232</v>
      </c>
      <c r="D1458" s="43">
        <v>44653.504166666666</v>
      </c>
      <c r="E1458" s="7">
        <v>44654.25347222222</v>
      </c>
      <c r="F1458" s="7">
        <v>44653.5875</v>
      </c>
      <c r="G1458" s="7">
        <v>44654.347916666666</v>
      </c>
      <c r="H1458" s="12">
        <f>Enduser_Deliverytime-HubVN_Pickup_Time</f>
        <v>0.1243055556</v>
      </c>
      <c r="I1458" s="12">
        <f>Enduser_Plan_Deliverytime-Plan_HubVN_Pickup_Time</f>
        <v>0.08333333333</v>
      </c>
      <c r="J1458" s="12">
        <f>HubVN_Pickup_Time-HubVN_Receiving_Time</f>
        <v>0.09444444445</v>
      </c>
      <c r="K1458" s="12">
        <f>Plan_HubVN_Pickup_Time-Plan_HubVN_Receiving_Time</f>
        <v>0.08333333334</v>
      </c>
      <c r="L1458" s="44">
        <f>IF(OnHold_Time="",0,Enduser_Deliverytime-OnHold_Time)</f>
        <v>0</v>
      </c>
    </row>
    <row r="1459" ht="15.75" customHeight="1">
      <c r="A1459" s="21" t="s">
        <v>4156</v>
      </c>
      <c r="B1459" s="21" t="s">
        <v>4157</v>
      </c>
      <c r="C1459" s="21" t="s">
        <v>5230</v>
      </c>
      <c r="D1459" s="43">
        <v>44653.52777777778</v>
      </c>
      <c r="E1459" s="18">
        <v>44654.535416666666</v>
      </c>
      <c r="F1459" s="18">
        <v>44653.61111111111</v>
      </c>
      <c r="G1459" s="18">
        <v>44654.66875</v>
      </c>
      <c r="H1459" s="24">
        <f>Enduser_Deliverytime-HubVN_Pickup_Time</f>
        <v>0.1611111111</v>
      </c>
      <c r="I1459" s="24">
        <f>Enduser_Plan_Deliverytime-Plan_HubVN_Pickup_Time</f>
        <v>0.0625</v>
      </c>
      <c r="J1459" s="24">
        <f>HubVN_Pickup_Time-HubVN_Receiving_Time</f>
        <v>0.1333333333</v>
      </c>
      <c r="K1459" s="24">
        <f>Plan_HubVN_Pickup_Time-Plan_HubVN_Receiving_Time</f>
        <v>0.08333333333</v>
      </c>
      <c r="L1459" s="44">
        <f>IF(OnHold_Time="",0,Enduser_Deliverytime-OnHold_Time)</f>
        <v>0</v>
      </c>
    </row>
    <row r="1460" ht="15.75" customHeight="1">
      <c r="A1460" s="9" t="s">
        <v>4159</v>
      </c>
      <c r="B1460" s="9" t="s">
        <v>4160</v>
      </c>
      <c r="C1460" s="9" t="s">
        <v>5230</v>
      </c>
      <c r="D1460" s="43">
        <v>44655.51597222222</v>
      </c>
      <c r="E1460" s="7">
        <v>44655.520833333336</v>
      </c>
      <c r="F1460" s="7">
        <v>44655.59930555556</v>
      </c>
      <c r="G1460" s="7">
        <v>44655.645833333336</v>
      </c>
      <c r="H1460" s="12">
        <f>Enduser_Deliverytime-HubVN_Pickup_Time</f>
        <v>0.08055555556</v>
      </c>
      <c r="I1460" s="12">
        <f>Enduser_Plan_Deliverytime-Plan_HubVN_Pickup_Time</f>
        <v>0.1666666667</v>
      </c>
      <c r="J1460" s="12">
        <f>HubVN_Pickup_Time-HubVN_Receiving_Time</f>
        <v>0.125</v>
      </c>
      <c r="K1460" s="12">
        <f>Plan_HubVN_Pickup_Time-Plan_HubVN_Receiving_Time</f>
        <v>0.08333333334</v>
      </c>
      <c r="L1460" s="44">
        <f>IF(OnHold_Time="",0,Enduser_Deliverytime-OnHold_Time)</f>
        <v>0</v>
      </c>
    </row>
    <row r="1461" ht="15.75" hidden="1" customHeight="1">
      <c r="A1461" s="21" t="s">
        <v>4162</v>
      </c>
      <c r="B1461" s="21" t="s">
        <v>4163</v>
      </c>
      <c r="C1461" s="21" t="s">
        <v>5231</v>
      </c>
      <c r="D1461" s="43">
        <v>44653.535416666666</v>
      </c>
      <c r="E1461" s="18">
        <v>44654.26180555556</v>
      </c>
      <c r="F1461" s="18">
        <v>44653.61875</v>
      </c>
      <c r="G1461" s="18">
        <v>44654.356944444444</v>
      </c>
      <c r="H1461" s="24">
        <f>Enduser_Deliverytime-HubVN_Pickup_Time</f>
        <v>0.1194444444</v>
      </c>
      <c r="I1461" s="24">
        <f>Enduser_Plan_Deliverytime-Plan_HubVN_Pickup_Time</f>
        <v>0.04166666666</v>
      </c>
      <c r="J1461" s="24">
        <f>HubVN_Pickup_Time-HubVN_Receiving_Time</f>
        <v>0.09513888889</v>
      </c>
      <c r="K1461" s="24">
        <f>Plan_HubVN_Pickup_Time-Plan_HubVN_Receiving_Time</f>
        <v>0.08333333334</v>
      </c>
      <c r="L1461" s="44">
        <f>IF(OnHold_Time="",0,Enduser_Deliverytime-OnHold_Time)</f>
        <v>0</v>
      </c>
    </row>
    <row r="1462" ht="15.75" customHeight="1">
      <c r="A1462" s="9" t="s">
        <v>4165</v>
      </c>
      <c r="B1462" s="9" t="s">
        <v>1641</v>
      </c>
      <c r="C1462" s="9" t="s">
        <v>5230</v>
      </c>
      <c r="D1462" s="43">
        <v>44655.53055555555</v>
      </c>
      <c r="E1462" s="7">
        <v>44655.538194444445</v>
      </c>
      <c r="F1462" s="7">
        <v>44655.61388888889</v>
      </c>
      <c r="G1462" s="7">
        <v>44655.63333333333</v>
      </c>
      <c r="H1462" s="12">
        <f>Enduser_Deliverytime-HubVN_Pickup_Time</f>
        <v>0.07708333334</v>
      </c>
      <c r="I1462" s="12">
        <f>Enduser_Plan_Deliverytime-Plan_HubVN_Pickup_Time</f>
        <v>0.125</v>
      </c>
      <c r="J1462" s="12">
        <f>HubVN_Pickup_Time-HubVN_Receiving_Time</f>
        <v>0.09513888889</v>
      </c>
      <c r="K1462" s="12">
        <f>Plan_HubVN_Pickup_Time-Plan_HubVN_Receiving_Time</f>
        <v>0.08333333334</v>
      </c>
      <c r="L1462" s="44">
        <f>IF(OnHold_Time="",0,Enduser_Deliverytime-OnHold_Time)</f>
        <v>0</v>
      </c>
    </row>
    <row r="1463" ht="15.75" customHeight="1">
      <c r="A1463" s="21" t="s">
        <v>4167</v>
      </c>
      <c r="B1463" s="21" t="s">
        <v>4168</v>
      </c>
      <c r="C1463" s="21" t="s">
        <v>5230</v>
      </c>
      <c r="D1463" s="43">
        <v>44653.521527777775</v>
      </c>
      <c r="E1463" s="18">
        <v>44653.538194444445</v>
      </c>
      <c r="F1463" s="18">
        <v>44653.60486111111</v>
      </c>
      <c r="G1463" s="18">
        <v>44653.64861111111</v>
      </c>
      <c r="H1463" s="24">
        <f>Enduser_Deliverytime-HubVN_Pickup_Time</f>
        <v>0.08194444445</v>
      </c>
      <c r="I1463" s="24">
        <f>Enduser_Plan_Deliverytime-Plan_HubVN_Pickup_Time</f>
        <v>0.0625</v>
      </c>
      <c r="J1463" s="24">
        <f>HubVN_Pickup_Time-HubVN_Receiving_Time</f>
        <v>0.1104166667</v>
      </c>
      <c r="K1463" s="24">
        <f>Plan_HubVN_Pickup_Time-Plan_HubVN_Receiving_Time</f>
        <v>0.08333333334</v>
      </c>
      <c r="L1463" s="44">
        <f>IF(OnHold_Time="",0,Enduser_Deliverytime-OnHold_Time)</f>
        <v>0</v>
      </c>
    </row>
    <row r="1464" ht="15.75" customHeight="1">
      <c r="A1464" s="9" t="s">
        <v>4170</v>
      </c>
      <c r="B1464" s="9" t="s">
        <v>4171</v>
      </c>
      <c r="C1464" s="9" t="s">
        <v>5230</v>
      </c>
      <c r="D1464" s="43">
        <v>44651.521527777775</v>
      </c>
      <c r="E1464" s="7">
        <v>44652.53125</v>
      </c>
      <c r="F1464" s="7">
        <v>44651.60486111111</v>
      </c>
      <c r="G1464" s="7">
        <v>44652.57638888889</v>
      </c>
      <c r="H1464" s="12">
        <f>Enduser_Deliverytime-HubVN_Pickup_Time</f>
        <v>0.0875</v>
      </c>
      <c r="I1464" s="12">
        <f>Enduser_Plan_Deliverytime-Plan_HubVN_Pickup_Time</f>
        <v>0.0625</v>
      </c>
      <c r="J1464" s="12">
        <f>HubVN_Pickup_Time-HubVN_Receiving_Time</f>
        <v>0.04513888889</v>
      </c>
      <c r="K1464" s="12">
        <f>Plan_HubVN_Pickup_Time-Plan_HubVN_Receiving_Time</f>
        <v>0.08333333334</v>
      </c>
      <c r="L1464" s="44">
        <f>IF(OnHold_Time="",0,Enduser_Deliverytime-OnHold_Time)</f>
        <v>0</v>
      </c>
    </row>
    <row r="1465" ht="15.75" customHeight="1">
      <c r="A1465" s="21" t="s">
        <v>4173</v>
      </c>
      <c r="B1465" s="21" t="s">
        <v>1561</v>
      </c>
      <c r="C1465" s="21" t="s">
        <v>5230</v>
      </c>
      <c r="D1465" s="43">
        <v>44654.52291666667</v>
      </c>
      <c r="E1465" s="18">
        <v>44655.26458333333</v>
      </c>
      <c r="F1465" s="18">
        <v>44654.60625</v>
      </c>
      <c r="G1465" s="18">
        <v>44655.370833333334</v>
      </c>
      <c r="H1465" s="24">
        <f>Enduser_Deliverytime-HubVN_Pickup_Time</f>
        <v>0.07708333333</v>
      </c>
      <c r="I1465" s="24">
        <f>Enduser_Plan_Deliverytime-Plan_HubVN_Pickup_Time</f>
        <v>0.0625</v>
      </c>
      <c r="J1465" s="24">
        <f>HubVN_Pickup_Time-HubVN_Receiving_Time</f>
        <v>0.10625</v>
      </c>
      <c r="K1465" s="24">
        <f>Plan_HubVN_Pickup_Time-Plan_HubVN_Receiving_Time</f>
        <v>0.08333333333</v>
      </c>
      <c r="L1465" s="44">
        <f>IF(OnHold_Time="",0,Enduser_Deliverytime-OnHold_Time)</f>
        <v>0</v>
      </c>
    </row>
    <row r="1466" ht="15.75" customHeight="1">
      <c r="A1466" s="9" t="s">
        <v>4175</v>
      </c>
      <c r="B1466" s="9" t="s">
        <v>1576</v>
      </c>
      <c r="C1466" s="9" t="s">
        <v>5230</v>
      </c>
      <c r="D1466" s="43">
        <v>44653.510416666664</v>
      </c>
      <c r="E1466" s="7">
        <v>44653.518055555556</v>
      </c>
      <c r="F1466" s="7">
        <v>44653.59375</v>
      </c>
      <c r="G1466" s="7">
        <v>44653.618055555555</v>
      </c>
      <c r="H1466" s="12">
        <f>Enduser_Deliverytime-HubVN_Pickup_Time</f>
        <v>0.14375</v>
      </c>
      <c r="I1466" s="12">
        <f>Enduser_Plan_Deliverytime-Plan_HubVN_Pickup_Time</f>
        <v>0.125</v>
      </c>
      <c r="J1466" s="12">
        <f>HubVN_Pickup_Time-HubVN_Receiving_Time</f>
        <v>0.1</v>
      </c>
      <c r="K1466" s="12">
        <f>Plan_HubVN_Pickup_Time-Plan_HubVN_Receiving_Time</f>
        <v>0.08333333334</v>
      </c>
      <c r="L1466" s="44">
        <f>IF(OnHold_Time="",0,Enduser_Deliverytime-OnHold_Time)</f>
        <v>0</v>
      </c>
    </row>
    <row r="1467" ht="15.75" customHeight="1">
      <c r="A1467" s="21" t="s">
        <v>4177</v>
      </c>
      <c r="B1467" s="21" t="s">
        <v>4178</v>
      </c>
      <c r="C1467" s="21" t="s">
        <v>5230</v>
      </c>
      <c r="D1467" s="43">
        <v>44652.28611111111</v>
      </c>
      <c r="E1467" s="18">
        <v>44653.263194444444</v>
      </c>
      <c r="F1467" s="18">
        <v>44652.36944444444</v>
      </c>
      <c r="G1467" s="18">
        <v>44653.37847222222</v>
      </c>
      <c r="H1467" s="24">
        <f>Enduser_Deliverytime-HubVN_Pickup_Time</f>
        <v>0.2069444444</v>
      </c>
      <c r="I1467" s="24">
        <f>Enduser_Plan_Deliverytime-Plan_HubVN_Pickup_Time</f>
        <v>0.0625</v>
      </c>
      <c r="J1467" s="24">
        <f>HubVN_Pickup_Time-HubVN_Receiving_Time</f>
        <v>0.1152777778</v>
      </c>
      <c r="K1467" s="24">
        <f>Plan_HubVN_Pickup_Time-Plan_HubVN_Receiving_Time</f>
        <v>0.08333333333</v>
      </c>
      <c r="L1467" s="44">
        <f>IF(OnHold_Time="",0,Enduser_Deliverytime-OnHold_Time)</f>
        <v>0</v>
      </c>
    </row>
    <row r="1468" ht="15.75" customHeight="1">
      <c r="A1468" s="9" t="s">
        <v>4180</v>
      </c>
      <c r="B1468" s="9" t="s">
        <v>132</v>
      </c>
      <c r="C1468" s="9" t="s">
        <v>5230</v>
      </c>
      <c r="D1468" s="43">
        <v>44654.52638888889</v>
      </c>
      <c r="E1468" s="7">
        <v>44655.509722222225</v>
      </c>
      <c r="F1468" s="7">
        <v>44654.60972222222</v>
      </c>
      <c r="G1468" s="7">
        <v>44655.614583333336</v>
      </c>
      <c r="H1468" s="12">
        <f>Enduser_Deliverytime-HubVN_Pickup_Time</f>
        <v>0.1208333333</v>
      </c>
      <c r="I1468" s="12">
        <f>Enduser_Plan_Deliverytime-Plan_HubVN_Pickup_Time</f>
        <v>0.1666666667</v>
      </c>
      <c r="J1468" s="12">
        <f>HubVN_Pickup_Time-HubVN_Receiving_Time</f>
        <v>0.1048611111</v>
      </c>
      <c r="K1468" s="12">
        <f>Plan_HubVN_Pickup_Time-Plan_HubVN_Receiving_Time</f>
        <v>0.08333333334</v>
      </c>
      <c r="L1468" s="44">
        <f>IF(OnHold_Time="",0,Enduser_Deliverytime-OnHold_Time)</f>
        <v>0</v>
      </c>
    </row>
    <row r="1469" ht="15.75" hidden="1" customHeight="1">
      <c r="A1469" s="21" t="s">
        <v>4182</v>
      </c>
      <c r="B1469" s="21" t="s">
        <v>4183</v>
      </c>
      <c r="C1469" s="21" t="s">
        <v>5231</v>
      </c>
      <c r="D1469" s="43">
        <v>44652.53402777778</v>
      </c>
      <c r="E1469" s="18">
        <v>44653.29027777778</v>
      </c>
      <c r="F1469" s="18">
        <v>44652.61736111111</v>
      </c>
      <c r="G1469" s="18">
        <v>44653.388194444444</v>
      </c>
      <c r="H1469" s="24">
        <f>Enduser_Deliverytime-HubVN_Pickup_Time</f>
        <v>0.20625</v>
      </c>
      <c r="I1469" s="24">
        <f>Enduser_Plan_Deliverytime-Plan_HubVN_Pickup_Time</f>
        <v>0.04166666667</v>
      </c>
      <c r="J1469" s="24">
        <f>HubVN_Pickup_Time-HubVN_Receiving_Time</f>
        <v>0.09791666667</v>
      </c>
      <c r="K1469" s="24">
        <f>Plan_HubVN_Pickup_Time-Plan_HubVN_Receiving_Time</f>
        <v>0.08333333333</v>
      </c>
      <c r="L1469" s="44">
        <f>IF(OnHold_Time="",0,Enduser_Deliverytime-OnHold_Time)</f>
        <v>0</v>
      </c>
    </row>
    <row r="1470" ht="15.75" hidden="1" customHeight="1">
      <c r="A1470" s="9" t="s">
        <v>4185</v>
      </c>
      <c r="B1470" s="9" t="s">
        <v>4186</v>
      </c>
      <c r="C1470" s="9" t="s">
        <v>5232</v>
      </c>
      <c r="D1470" s="43">
        <v>44652.25625</v>
      </c>
      <c r="E1470" s="7">
        <v>44653.25208333333</v>
      </c>
      <c r="F1470" s="7">
        <v>44652.339583333334</v>
      </c>
      <c r="G1470" s="7">
        <v>44653.35625</v>
      </c>
      <c r="H1470" s="12">
        <f>Enduser_Deliverytime-HubVN_Pickup_Time</f>
        <v>0.1625</v>
      </c>
      <c r="I1470" s="12">
        <f>Enduser_Plan_Deliverytime-Plan_HubVN_Pickup_Time</f>
        <v>0.08333333334</v>
      </c>
      <c r="J1470" s="12">
        <f>HubVN_Pickup_Time-HubVN_Receiving_Time</f>
        <v>0.1041666667</v>
      </c>
      <c r="K1470" s="12">
        <f>Plan_HubVN_Pickup_Time-Plan_HubVN_Receiving_Time</f>
        <v>0.08333333334</v>
      </c>
      <c r="L1470" s="44">
        <f>IF(OnHold_Time="",0,Enduser_Deliverytime-OnHold_Time)</f>
        <v>0</v>
      </c>
    </row>
    <row r="1471" ht="15.75" hidden="1" customHeight="1">
      <c r="A1471" s="21" t="s">
        <v>4188</v>
      </c>
      <c r="B1471" s="21" t="s">
        <v>4189</v>
      </c>
      <c r="C1471" s="21" t="s">
        <v>5232</v>
      </c>
      <c r="D1471" s="43">
        <v>44651.51666666667</v>
      </c>
      <c r="E1471" s="18">
        <v>44652.274305555555</v>
      </c>
      <c r="F1471" s="18">
        <v>44651.6</v>
      </c>
      <c r="G1471" s="18">
        <v>44652.35138888889</v>
      </c>
      <c r="H1471" s="24">
        <f>Enduser_Deliverytime-HubVN_Pickup_Time</f>
        <v>0.1208333333</v>
      </c>
      <c r="I1471" s="24">
        <f>Enduser_Plan_Deliverytime-Plan_HubVN_Pickup_Time</f>
        <v>0.08333333334</v>
      </c>
      <c r="J1471" s="24">
        <f>HubVN_Pickup_Time-HubVN_Receiving_Time</f>
        <v>0.07708333334</v>
      </c>
      <c r="K1471" s="24">
        <f>Plan_HubVN_Pickup_Time-Plan_HubVN_Receiving_Time</f>
        <v>0.08333333333</v>
      </c>
      <c r="L1471" s="44">
        <f>IF(OnHold_Time="",0,Enduser_Deliverytime-OnHold_Time)</f>
        <v>0</v>
      </c>
    </row>
    <row r="1472" ht="15.75" customHeight="1">
      <c r="A1472" s="9" t="s">
        <v>4191</v>
      </c>
      <c r="B1472" s="9" t="s">
        <v>1075</v>
      </c>
      <c r="C1472" s="9" t="s">
        <v>5230</v>
      </c>
      <c r="D1472" s="43">
        <v>44651.53472222222</v>
      </c>
      <c r="E1472" s="7">
        <v>44652.26736111111</v>
      </c>
      <c r="F1472" s="7">
        <v>44651.618055555555</v>
      </c>
      <c r="G1472" s="7">
        <v>44652.35902777778</v>
      </c>
      <c r="H1472" s="12">
        <f>Enduser_Deliverytime-HubVN_Pickup_Time</f>
        <v>0.1215277778</v>
      </c>
      <c r="I1472" s="12">
        <f>Enduser_Plan_Deliverytime-Plan_HubVN_Pickup_Time</f>
        <v>0.0625</v>
      </c>
      <c r="J1472" s="12">
        <f>HubVN_Pickup_Time-HubVN_Receiving_Time</f>
        <v>0.09166666667</v>
      </c>
      <c r="K1472" s="12">
        <f>Plan_HubVN_Pickup_Time-Plan_HubVN_Receiving_Time</f>
        <v>0.08333333334</v>
      </c>
      <c r="L1472" s="44">
        <f>IF(OnHold_Time="",0,Enduser_Deliverytime-OnHold_Time)</f>
        <v>0</v>
      </c>
    </row>
    <row r="1473" ht="15.75" hidden="1" customHeight="1">
      <c r="A1473" s="21" t="s">
        <v>4193</v>
      </c>
      <c r="B1473" s="21" t="s">
        <v>4194</v>
      </c>
      <c r="C1473" s="21" t="s">
        <v>5231</v>
      </c>
      <c r="D1473" s="43">
        <v>44653.532638888886</v>
      </c>
      <c r="E1473" s="18">
        <v>44654.251388888886</v>
      </c>
      <c r="F1473" s="18">
        <v>44653.61597222222</v>
      </c>
      <c r="G1473" s="18">
        <v>44654.34166666667</v>
      </c>
      <c r="H1473" s="24">
        <f>Enduser_Deliverytime-HubVN_Pickup_Time</f>
        <v>0.1215277778</v>
      </c>
      <c r="I1473" s="24">
        <f>Enduser_Plan_Deliverytime-Plan_HubVN_Pickup_Time</f>
        <v>0.04166666666</v>
      </c>
      <c r="J1473" s="24">
        <f>HubVN_Pickup_Time-HubVN_Receiving_Time</f>
        <v>0.09027777778</v>
      </c>
      <c r="K1473" s="24">
        <f>Plan_HubVN_Pickup_Time-Plan_HubVN_Receiving_Time</f>
        <v>0.08333333334</v>
      </c>
      <c r="L1473" s="44">
        <f>IF(OnHold_Time="",0,Enduser_Deliverytime-OnHold_Time)</f>
        <v>0</v>
      </c>
    </row>
    <row r="1474" ht="15.75" customHeight="1">
      <c r="A1474" s="9" t="s">
        <v>4196</v>
      </c>
      <c r="B1474" s="9" t="s">
        <v>1078</v>
      </c>
      <c r="C1474" s="9" t="s">
        <v>5230</v>
      </c>
      <c r="D1474" s="43">
        <v>44652.27638888889</v>
      </c>
      <c r="E1474" s="7">
        <v>44652.53333333333</v>
      </c>
      <c r="F1474" s="7">
        <v>44652.35972222222</v>
      </c>
      <c r="G1474" s="7">
        <v>44652.623611111114</v>
      </c>
      <c r="H1474" s="12">
        <f>Enduser_Deliverytime-HubVN_Pickup_Time</f>
        <v>0.2493055556</v>
      </c>
      <c r="I1474" s="12">
        <f>Enduser_Plan_Deliverytime-Plan_HubVN_Pickup_Time</f>
        <v>0.0625</v>
      </c>
      <c r="J1474" s="12">
        <f>HubVN_Pickup_Time-HubVN_Receiving_Time</f>
        <v>0.09027777778</v>
      </c>
      <c r="K1474" s="12">
        <f>Plan_HubVN_Pickup_Time-Plan_HubVN_Receiving_Time</f>
        <v>0.08333333334</v>
      </c>
      <c r="L1474" s="44">
        <f>IF(OnHold_Time="",0,Enduser_Deliverytime-OnHold_Time)</f>
        <v>0</v>
      </c>
    </row>
    <row r="1475" ht="15.75" hidden="1" customHeight="1">
      <c r="A1475" s="21" t="s">
        <v>4198</v>
      </c>
      <c r="B1475" s="21" t="s">
        <v>2107</v>
      </c>
      <c r="C1475" s="21" t="s">
        <v>5231</v>
      </c>
      <c r="D1475" s="43">
        <v>44653.509722222225</v>
      </c>
      <c r="E1475" s="18">
        <v>44653.506944444445</v>
      </c>
      <c r="F1475" s="18">
        <v>44653.59305555555</v>
      </c>
      <c r="G1475" s="18">
        <v>44653.60138888889</v>
      </c>
      <c r="H1475" s="24">
        <f>Enduser_Deliverytime-HubVN_Pickup_Time</f>
        <v>0.1430555555</v>
      </c>
      <c r="I1475" s="24">
        <f>Enduser_Plan_Deliverytime-Plan_HubVN_Pickup_Time</f>
        <v>0.04166666667</v>
      </c>
      <c r="J1475" s="24">
        <f>HubVN_Pickup_Time-HubVN_Receiving_Time</f>
        <v>0.09444444445</v>
      </c>
      <c r="K1475" s="24">
        <f>Plan_HubVN_Pickup_Time-Plan_HubVN_Receiving_Time</f>
        <v>0.08333333333</v>
      </c>
      <c r="L1475" s="44">
        <f>IF(OnHold_Time="",0,Enduser_Deliverytime-OnHold_Time)</f>
        <v>0</v>
      </c>
    </row>
    <row r="1476" ht="15.75" customHeight="1">
      <c r="A1476" s="9" t="s">
        <v>4200</v>
      </c>
      <c r="B1476" s="9" t="s">
        <v>1757</v>
      </c>
      <c r="C1476" s="9" t="s">
        <v>5230</v>
      </c>
      <c r="D1476" s="43">
        <v>44655.26875</v>
      </c>
      <c r="E1476" s="7">
        <v>44655.52222222222</v>
      </c>
      <c r="F1476" s="7">
        <v>44655.35208333333</v>
      </c>
      <c r="G1476" s="7">
        <v>44655.64722222222</v>
      </c>
      <c r="H1476" s="12">
        <f>Enduser_Deliverytime-HubVN_Pickup_Time</f>
        <v>0.08055555556</v>
      </c>
      <c r="I1476" s="12">
        <f>Enduser_Plan_Deliverytime-Plan_HubVN_Pickup_Time</f>
        <v>0.0625</v>
      </c>
      <c r="J1476" s="12">
        <f>HubVN_Pickup_Time-HubVN_Receiving_Time</f>
        <v>0.125</v>
      </c>
      <c r="K1476" s="12">
        <f>Plan_HubVN_Pickup_Time-Plan_HubVN_Receiving_Time</f>
        <v>0.08333333333</v>
      </c>
      <c r="L1476" s="44">
        <f>IF(OnHold_Time="",0,Enduser_Deliverytime-OnHold_Time)</f>
        <v>0</v>
      </c>
    </row>
    <row r="1477" ht="15.75" hidden="1" customHeight="1">
      <c r="A1477" s="21" t="s">
        <v>4202</v>
      </c>
      <c r="B1477" s="21" t="s">
        <v>4203</v>
      </c>
      <c r="C1477" s="21" t="s">
        <v>5231</v>
      </c>
      <c r="D1477" s="43">
        <v>44655.256944444445</v>
      </c>
      <c r="E1477" s="18">
        <v>44655.52291666667</v>
      </c>
      <c r="F1477" s="18">
        <v>44655.34027777778</v>
      </c>
      <c r="G1477" s="18">
        <v>44655.63055555556</v>
      </c>
      <c r="H1477" s="24">
        <f>Enduser_Deliverytime-HubVN_Pickup_Time</f>
        <v>0.07777777778</v>
      </c>
      <c r="I1477" s="24">
        <f>Enduser_Plan_Deliverytime-Plan_HubVN_Pickup_Time</f>
        <v>0.08333333333</v>
      </c>
      <c r="J1477" s="24">
        <f>HubVN_Pickup_Time-HubVN_Receiving_Time</f>
        <v>0.1076388889</v>
      </c>
      <c r="K1477" s="24">
        <f>Plan_HubVN_Pickup_Time-Plan_HubVN_Receiving_Time</f>
        <v>0.08333333334</v>
      </c>
      <c r="L1477" s="44">
        <f>IF(OnHold_Time="",0,Enduser_Deliverytime-OnHold_Time)</f>
        <v>0</v>
      </c>
    </row>
    <row r="1478" ht="15.75" hidden="1" customHeight="1">
      <c r="A1478" s="9" t="s">
        <v>4205</v>
      </c>
      <c r="B1478" s="9" t="s">
        <v>2523</v>
      </c>
      <c r="C1478" s="9" t="s">
        <v>5232</v>
      </c>
      <c r="D1478" s="43">
        <v>44652.28333333333</v>
      </c>
      <c r="E1478" s="7">
        <v>44653.28194444445</v>
      </c>
      <c r="F1478" s="7">
        <v>44652.36666666667</v>
      </c>
      <c r="G1478" s="7">
        <v>44653.35902777778</v>
      </c>
      <c r="H1478" s="12">
        <f>Enduser_Deliverytime-HubVN_Pickup_Time</f>
        <v>0.1222222222</v>
      </c>
      <c r="I1478" s="12">
        <f>Enduser_Plan_Deliverytime-Plan_HubVN_Pickup_Time</f>
        <v>0.08333333333</v>
      </c>
      <c r="J1478" s="12">
        <f>HubVN_Pickup_Time-HubVN_Receiving_Time</f>
        <v>0.07708333333</v>
      </c>
      <c r="K1478" s="12">
        <f>Plan_HubVN_Pickup_Time-Plan_HubVN_Receiving_Time</f>
        <v>0.08333333334</v>
      </c>
      <c r="L1478" s="44">
        <f>IF(OnHold_Time="",0,Enduser_Deliverytime-OnHold_Time)</f>
        <v>0</v>
      </c>
    </row>
    <row r="1479" ht="15.75" hidden="1" customHeight="1">
      <c r="A1479" s="21" t="s">
        <v>4207</v>
      </c>
      <c r="B1479" s="21" t="s">
        <v>4208</v>
      </c>
      <c r="C1479" s="21" t="s">
        <v>5231</v>
      </c>
      <c r="D1479" s="43">
        <v>44654.254166666666</v>
      </c>
      <c r="E1479" s="18">
        <v>44655.25069444445</v>
      </c>
      <c r="F1479" s="18">
        <v>44654.3375</v>
      </c>
      <c r="G1479" s="18">
        <v>44655.35</v>
      </c>
      <c r="H1479" s="24">
        <f>Enduser_Deliverytime-HubVN_Pickup_Time</f>
        <v>0.07916666667</v>
      </c>
      <c r="I1479" s="24">
        <f>Enduser_Plan_Deliverytime-Plan_HubVN_Pickup_Time</f>
        <v>0.08333333333</v>
      </c>
      <c r="J1479" s="24">
        <f>HubVN_Pickup_Time-HubVN_Receiving_Time</f>
        <v>0.09930555555</v>
      </c>
      <c r="K1479" s="24">
        <f>Plan_HubVN_Pickup_Time-Plan_HubVN_Receiving_Time</f>
        <v>0.08333333334</v>
      </c>
      <c r="L1479" s="44">
        <f>IF(OnHold_Time="",0,Enduser_Deliverytime-OnHold_Time)</f>
        <v>0</v>
      </c>
    </row>
    <row r="1480" ht="15.75" customHeight="1">
      <c r="A1480" s="9" t="s">
        <v>4210</v>
      </c>
      <c r="B1480" s="9" t="s">
        <v>4211</v>
      </c>
      <c r="C1480" s="9" t="s">
        <v>5230</v>
      </c>
      <c r="D1480" s="43">
        <v>44655.2625</v>
      </c>
      <c r="E1480" s="7">
        <v>44655.52291666667</v>
      </c>
      <c r="F1480" s="7">
        <v>44655.34583333333</v>
      </c>
      <c r="G1480" s="7">
        <v>44655.63055555556</v>
      </c>
      <c r="H1480" s="12">
        <f>Enduser_Deliverytime-HubVN_Pickup_Time</f>
        <v>0.08194444444</v>
      </c>
      <c r="I1480" s="12">
        <f>Enduser_Plan_Deliverytime-Plan_HubVN_Pickup_Time</f>
        <v>0.0625</v>
      </c>
      <c r="J1480" s="12">
        <f>HubVN_Pickup_Time-HubVN_Receiving_Time</f>
        <v>0.1076388889</v>
      </c>
      <c r="K1480" s="12">
        <f>Plan_HubVN_Pickup_Time-Plan_HubVN_Receiving_Time</f>
        <v>0.08333333334</v>
      </c>
      <c r="L1480" s="44">
        <f>IF(OnHold_Time="",0,Enduser_Deliverytime-OnHold_Time)</f>
        <v>0</v>
      </c>
    </row>
    <row r="1481" ht="15.75" hidden="1" customHeight="1">
      <c r="A1481" s="21" t="s">
        <v>4213</v>
      </c>
      <c r="B1481" s="21" t="s">
        <v>4214</v>
      </c>
      <c r="C1481" s="21" t="s">
        <v>5231</v>
      </c>
      <c r="D1481" s="43">
        <v>44654.25625</v>
      </c>
      <c r="E1481" s="18">
        <v>44654.5125</v>
      </c>
      <c r="F1481" s="18">
        <v>44654.339583333334</v>
      </c>
      <c r="G1481" s="18">
        <v>44654.62430555555</v>
      </c>
      <c r="H1481" s="24">
        <f>Enduser_Deliverytime-HubVN_Pickup_Time</f>
        <v>0.11875</v>
      </c>
      <c r="I1481" s="24">
        <f>Enduser_Plan_Deliverytime-Plan_HubVN_Pickup_Time</f>
        <v>0.08333333334</v>
      </c>
      <c r="J1481" s="24">
        <f>HubVN_Pickup_Time-HubVN_Receiving_Time</f>
        <v>0.1118055556</v>
      </c>
      <c r="K1481" s="24">
        <f>Plan_HubVN_Pickup_Time-Plan_HubVN_Receiving_Time</f>
        <v>0.08333333334</v>
      </c>
      <c r="L1481" s="44">
        <f>IF(OnHold_Time="",0,Enduser_Deliverytime-OnHold_Time)</f>
        <v>0</v>
      </c>
    </row>
    <row r="1482" ht="15.75" hidden="1" customHeight="1">
      <c r="A1482" s="9" t="s">
        <v>4216</v>
      </c>
      <c r="B1482" s="9" t="s">
        <v>4217</v>
      </c>
      <c r="C1482" s="9" t="s">
        <v>5231</v>
      </c>
      <c r="D1482" s="43">
        <v>44653.54027777778</v>
      </c>
      <c r="E1482" s="7">
        <v>44653.53194444445</v>
      </c>
      <c r="F1482" s="7">
        <v>44653.623611111114</v>
      </c>
      <c r="G1482" s="7">
        <v>44653.634722222225</v>
      </c>
      <c r="H1482" s="12">
        <f>Enduser_Deliverytime-HubVN_Pickup_Time</f>
        <v>0.08055555556</v>
      </c>
      <c r="I1482" s="12">
        <f>Enduser_Plan_Deliverytime-Plan_HubVN_Pickup_Time</f>
        <v>0.04166666666</v>
      </c>
      <c r="J1482" s="12">
        <f>HubVN_Pickup_Time-HubVN_Receiving_Time</f>
        <v>0.1027777778</v>
      </c>
      <c r="K1482" s="12">
        <f>Plan_HubVN_Pickup_Time-Plan_HubVN_Receiving_Time</f>
        <v>0.08333333334</v>
      </c>
      <c r="L1482" s="44">
        <f>IF(OnHold_Time="",0,Enduser_Deliverytime-OnHold_Time)</f>
        <v>0</v>
      </c>
    </row>
    <row r="1483" ht="15.75" customHeight="1">
      <c r="A1483" s="21" t="s">
        <v>4219</v>
      </c>
      <c r="B1483" s="21" t="s">
        <v>3429</v>
      </c>
      <c r="C1483" s="21" t="s">
        <v>5230</v>
      </c>
      <c r="D1483" s="43">
        <v>44653.525</v>
      </c>
      <c r="E1483" s="18">
        <v>44653.52013888889</v>
      </c>
      <c r="F1483" s="18">
        <v>44653.60833333333</v>
      </c>
      <c r="G1483" s="18">
        <v>44653.63333333333</v>
      </c>
      <c r="H1483" s="24">
        <f>Enduser_Deliverytime-HubVN_Pickup_Time</f>
        <v>0.08125</v>
      </c>
      <c r="I1483" s="24">
        <f>Enduser_Plan_Deliverytime-Plan_HubVN_Pickup_Time</f>
        <v>0.0625</v>
      </c>
      <c r="J1483" s="24">
        <f>HubVN_Pickup_Time-HubVN_Receiving_Time</f>
        <v>0.1131944444</v>
      </c>
      <c r="K1483" s="24">
        <f>Plan_HubVN_Pickup_Time-Plan_HubVN_Receiving_Time</f>
        <v>0.08333333333</v>
      </c>
      <c r="L1483" s="44">
        <f>IF(OnHold_Time="",0,Enduser_Deliverytime-OnHold_Time)</f>
        <v>0</v>
      </c>
    </row>
    <row r="1484" ht="15.75" customHeight="1">
      <c r="A1484" s="9" t="s">
        <v>4221</v>
      </c>
      <c r="B1484" s="9" t="s">
        <v>4222</v>
      </c>
      <c r="C1484" s="9" t="s">
        <v>5230</v>
      </c>
      <c r="D1484" s="43">
        <v>44653.51111111111</v>
      </c>
      <c r="E1484" s="7">
        <v>44654.52916666667</v>
      </c>
      <c r="F1484" s="7">
        <v>44653.59444444445</v>
      </c>
      <c r="G1484" s="7">
        <v>44654.63333333333</v>
      </c>
      <c r="H1484" s="12">
        <f>Enduser_Deliverytime-HubVN_Pickup_Time</f>
        <v>0.1680555556</v>
      </c>
      <c r="I1484" s="12">
        <f>Enduser_Plan_Deliverytime-Plan_HubVN_Pickup_Time</f>
        <v>0.0625</v>
      </c>
      <c r="J1484" s="12">
        <f>HubVN_Pickup_Time-HubVN_Receiving_Time</f>
        <v>0.1041666667</v>
      </c>
      <c r="K1484" s="12">
        <f>Plan_HubVN_Pickup_Time-Plan_HubVN_Receiving_Time</f>
        <v>0.08333333334</v>
      </c>
      <c r="L1484" s="44">
        <f>IF(OnHold_Time="",0,Enduser_Deliverytime-OnHold_Time)</f>
        <v>0</v>
      </c>
    </row>
    <row r="1485" ht="15.75" hidden="1" customHeight="1">
      <c r="A1485" s="21" t="s">
        <v>4224</v>
      </c>
      <c r="B1485" s="21" t="s">
        <v>4225</v>
      </c>
      <c r="C1485" s="21" t="s">
        <v>5232</v>
      </c>
      <c r="D1485" s="43">
        <v>44654.50902777778</v>
      </c>
      <c r="E1485" s="18">
        <v>44655.53611111111</v>
      </c>
      <c r="F1485" s="18">
        <v>44654.592361111114</v>
      </c>
      <c r="G1485" s="18">
        <v>44655.65416666667</v>
      </c>
      <c r="H1485" s="24">
        <f>Enduser_Deliverytime-HubVN_Pickup_Time</f>
        <v>0.08125</v>
      </c>
      <c r="I1485" s="24">
        <f>Enduser_Plan_Deliverytime-Plan_HubVN_Pickup_Time</f>
        <v>0.08333333333</v>
      </c>
      <c r="J1485" s="24">
        <f>HubVN_Pickup_Time-HubVN_Receiving_Time</f>
        <v>0.1180555556</v>
      </c>
      <c r="K1485" s="24">
        <f>Plan_HubVN_Pickup_Time-Plan_HubVN_Receiving_Time</f>
        <v>0.08333333334</v>
      </c>
      <c r="L1485" s="44">
        <f>IF(OnHold_Time="",0,Enduser_Deliverytime-OnHold_Time)</f>
        <v>0</v>
      </c>
    </row>
    <row r="1486" ht="15.75" customHeight="1">
      <c r="A1486" s="9" t="s">
        <v>4227</v>
      </c>
      <c r="B1486" s="9" t="s">
        <v>3630</v>
      </c>
      <c r="C1486" s="9" t="s">
        <v>5230</v>
      </c>
      <c r="D1486" s="43">
        <v>44654.513194444444</v>
      </c>
      <c r="E1486" s="7">
        <v>44654.501388888886</v>
      </c>
      <c r="F1486" s="7">
        <v>44654.59652777778</v>
      </c>
      <c r="G1486" s="7">
        <v>44654.60763888889</v>
      </c>
      <c r="H1486" s="12">
        <f>Enduser_Deliverytime-HubVN_Pickup_Time</f>
        <v>0.2493055556</v>
      </c>
      <c r="I1486" s="12">
        <f>Enduser_Plan_Deliverytime-Plan_HubVN_Pickup_Time</f>
        <v>0.125</v>
      </c>
      <c r="J1486" s="12">
        <f>HubVN_Pickup_Time-HubVN_Receiving_Time</f>
        <v>0.10625</v>
      </c>
      <c r="K1486" s="12">
        <f>Plan_HubVN_Pickup_Time-Plan_HubVN_Receiving_Time</f>
        <v>0.08333333334</v>
      </c>
      <c r="L1486" s="44">
        <f>IF(OnHold_Time="",0,Enduser_Deliverytime-OnHold_Time)</f>
        <v>0</v>
      </c>
    </row>
    <row r="1487" ht="15.75" customHeight="1">
      <c r="A1487" s="21" t="s">
        <v>4229</v>
      </c>
      <c r="B1487" s="21" t="s">
        <v>4230</v>
      </c>
      <c r="C1487" s="21" t="s">
        <v>5230</v>
      </c>
      <c r="D1487" s="43">
        <v>44654.279861111114</v>
      </c>
      <c r="E1487" s="18">
        <v>44655.27777777778</v>
      </c>
      <c r="F1487" s="18">
        <v>44654.36319444444</v>
      </c>
      <c r="G1487" s="18">
        <v>44655.40069444444</v>
      </c>
      <c r="H1487" s="24">
        <f>Enduser_Deliverytime-HubVN_Pickup_Time</f>
        <v>0.20625</v>
      </c>
      <c r="I1487" s="24">
        <f>Enduser_Plan_Deliverytime-Plan_HubVN_Pickup_Time</f>
        <v>0.125</v>
      </c>
      <c r="J1487" s="24">
        <f>HubVN_Pickup_Time-HubVN_Receiving_Time</f>
        <v>0.1229166667</v>
      </c>
      <c r="K1487" s="24">
        <f>Plan_HubVN_Pickup_Time-Plan_HubVN_Receiving_Time</f>
        <v>0.08333333333</v>
      </c>
      <c r="L1487" s="44">
        <f>IF(OnHold_Time="",0,Enduser_Deliverytime-OnHold_Time)</f>
        <v>0</v>
      </c>
    </row>
    <row r="1488" ht="15.75" customHeight="1">
      <c r="A1488" s="9" t="s">
        <v>4232</v>
      </c>
      <c r="B1488" s="9" t="s">
        <v>4233</v>
      </c>
      <c r="C1488" s="9" t="s">
        <v>5230</v>
      </c>
      <c r="D1488" s="43">
        <v>44654.52291666667</v>
      </c>
      <c r="E1488" s="7">
        <v>44655.50486111111</v>
      </c>
      <c r="F1488" s="7">
        <v>44654.60625</v>
      </c>
      <c r="G1488" s="7">
        <v>44655.62708333333</v>
      </c>
      <c r="H1488" s="12">
        <f>Enduser_Deliverytime-HubVN_Pickup_Time</f>
        <v>0.07916666667</v>
      </c>
      <c r="I1488" s="12">
        <f>Enduser_Plan_Deliverytime-Plan_HubVN_Pickup_Time</f>
        <v>0.0625</v>
      </c>
      <c r="J1488" s="12">
        <f>HubVN_Pickup_Time-HubVN_Receiving_Time</f>
        <v>0.1222222222</v>
      </c>
      <c r="K1488" s="12">
        <f>Plan_HubVN_Pickup_Time-Plan_HubVN_Receiving_Time</f>
        <v>0.08333333333</v>
      </c>
      <c r="L1488" s="44">
        <f>IF(OnHold_Time="",0,Enduser_Deliverytime-OnHold_Time)</f>
        <v>0</v>
      </c>
    </row>
    <row r="1489" ht="15.75" customHeight="1">
      <c r="A1489" s="21" t="s">
        <v>4235</v>
      </c>
      <c r="B1489" s="21" t="s">
        <v>4236</v>
      </c>
      <c r="C1489" s="21" t="s">
        <v>5230</v>
      </c>
      <c r="D1489" s="43">
        <v>44653.29027777778</v>
      </c>
      <c r="E1489" s="18">
        <v>44653.52013888889</v>
      </c>
      <c r="F1489" s="18">
        <v>44653.373611111114</v>
      </c>
      <c r="G1489" s="18">
        <v>44653.618055555555</v>
      </c>
      <c r="H1489" s="24">
        <f>Enduser_Deliverytime-HubVN_Pickup_Time</f>
        <v>0.1486111111</v>
      </c>
      <c r="I1489" s="24">
        <f>Enduser_Plan_Deliverytime-Plan_HubVN_Pickup_Time</f>
        <v>0.0625</v>
      </c>
      <c r="J1489" s="24">
        <f>HubVN_Pickup_Time-HubVN_Receiving_Time</f>
        <v>0.09791666667</v>
      </c>
      <c r="K1489" s="24">
        <f>Plan_HubVN_Pickup_Time-Plan_HubVN_Receiving_Time</f>
        <v>0.08333333334</v>
      </c>
      <c r="L1489" s="44">
        <f>IF(OnHold_Time="",0,Enduser_Deliverytime-OnHold_Time)</f>
        <v>0</v>
      </c>
    </row>
    <row r="1490" ht="15.75" customHeight="1">
      <c r="A1490" s="9" t="s">
        <v>4238</v>
      </c>
      <c r="B1490" s="9" t="s">
        <v>4239</v>
      </c>
      <c r="C1490" s="9" t="s">
        <v>5230</v>
      </c>
      <c r="D1490" s="43">
        <v>44653.50277777778</v>
      </c>
      <c r="E1490" s="7">
        <v>44653.53333333333</v>
      </c>
      <c r="F1490" s="7">
        <v>44653.58611111111</v>
      </c>
      <c r="G1490" s="7">
        <v>44653.64236111111</v>
      </c>
      <c r="H1490" s="12">
        <f>Enduser_Deliverytime-HubVN_Pickup_Time</f>
        <v>0.08055555556</v>
      </c>
      <c r="I1490" s="12">
        <f>Enduser_Plan_Deliverytime-Plan_HubVN_Pickup_Time</f>
        <v>0.0625</v>
      </c>
      <c r="J1490" s="12">
        <f>HubVN_Pickup_Time-HubVN_Receiving_Time</f>
        <v>0.1090277778</v>
      </c>
      <c r="K1490" s="12">
        <f>Plan_HubVN_Pickup_Time-Plan_HubVN_Receiving_Time</f>
        <v>0.08333333333</v>
      </c>
      <c r="L1490" s="44">
        <f>IF(OnHold_Time="",0,Enduser_Deliverytime-OnHold_Time)</f>
        <v>0</v>
      </c>
    </row>
    <row r="1491" ht="15.75" customHeight="1">
      <c r="A1491" s="21" t="s">
        <v>4241</v>
      </c>
      <c r="B1491" s="21" t="s">
        <v>4242</v>
      </c>
      <c r="C1491" s="21" t="s">
        <v>5230</v>
      </c>
      <c r="D1491" s="43">
        <v>44652.25</v>
      </c>
      <c r="E1491" s="18">
        <v>44652.540972222225</v>
      </c>
      <c r="F1491" s="18">
        <v>44652.333333333336</v>
      </c>
      <c r="G1491" s="18">
        <v>44652.57986111111</v>
      </c>
      <c r="H1491" s="24">
        <f>Enduser_Deliverytime-HubVN_Pickup_Time</f>
        <v>0.09305555556</v>
      </c>
      <c r="I1491" s="24">
        <f>Enduser_Plan_Deliverytime-Plan_HubVN_Pickup_Time</f>
        <v>0.0625</v>
      </c>
      <c r="J1491" s="24">
        <f>HubVN_Pickup_Time-HubVN_Receiving_Time</f>
        <v>0.03888888888</v>
      </c>
      <c r="K1491" s="24">
        <f>Plan_HubVN_Pickup_Time-Plan_HubVN_Receiving_Time</f>
        <v>0.08333333334</v>
      </c>
      <c r="L1491" s="44">
        <f>IF(OnHold_Time="",0,Enduser_Deliverytime-OnHold_Time)</f>
        <v>0</v>
      </c>
    </row>
    <row r="1492" ht="15.75" customHeight="1">
      <c r="A1492" s="9" t="s">
        <v>4244</v>
      </c>
      <c r="B1492" s="9" t="s">
        <v>4245</v>
      </c>
      <c r="C1492" s="9" t="s">
        <v>5230</v>
      </c>
      <c r="D1492" s="43">
        <v>44653.521527777775</v>
      </c>
      <c r="E1492" s="7">
        <v>44654.27013888889</v>
      </c>
      <c r="F1492" s="7">
        <v>44653.60486111111</v>
      </c>
      <c r="G1492" s="7">
        <v>44654.38680555556</v>
      </c>
      <c r="H1492" s="12">
        <f>Enduser_Deliverytime-HubVN_Pickup_Time</f>
        <v>0.20625</v>
      </c>
      <c r="I1492" s="12">
        <f>Enduser_Plan_Deliverytime-Plan_HubVN_Pickup_Time</f>
        <v>0.1666666667</v>
      </c>
      <c r="J1492" s="12">
        <f>HubVN_Pickup_Time-HubVN_Receiving_Time</f>
        <v>0.1166666667</v>
      </c>
      <c r="K1492" s="12">
        <f>Plan_HubVN_Pickup_Time-Plan_HubVN_Receiving_Time</f>
        <v>0.08333333334</v>
      </c>
      <c r="L1492" s="44">
        <f>IF(OnHold_Time="",0,Enduser_Deliverytime-OnHold_Time)</f>
        <v>0</v>
      </c>
    </row>
    <row r="1493" ht="15.75" customHeight="1">
      <c r="A1493" s="21" t="s">
        <v>4247</v>
      </c>
      <c r="B1493" s="21" t="s">
        <v>4248</v>
      </c>
      <c r="C1493" s="21" t="s">
        <v>5230</v>
      </c>
      <c r="D1493" s="43">
        <v>44653.28611111111</v>
      </c>
      <c r="E1493" s="18">
        <v>44653.52847222222</v>
      </c>
      <c r="F1493" s="18">
        <v>44653.36944444444</v>
      </c>
      <c r="G1493" s="18">
        <v>44653.63958333333</v>
      </c>
      <c r="H1493" s="24">
        <f>Enduser_Deliverytime-HubVN_Pickup_Time</f>
        <v>0.07847222222</v>
      </c>
      <c r="I1493" s="24">
        <f>Enduser_Plan_Deliverytime-Plan_HubVN_Pickup_Time</f>
        <v>0.0625</v>
      </c>
      <c r="J1493" s="24">
        <f>HubVN_Pickup_Time-HubVN_Receiving_Time</f>
        <v>0.1111111111</v>
      </c>
      <c r="K1493" s="24">
        <f>Plan_HubVN_Pickup_Time-Plan_HubVN_Receiving_Time</f>
        <v>0.08333333333</v>
      </c>
      <c r="L1493" s="44">
        <f>IF(OnHold_Time="",0,Enduser_Deliverytime-OnHold_Time)</f>
        <v>0</v>
      </c>
    </row>
    <row r="1494" ht="15.75" hidden="1" customHeight="1">
      <c r="A1494" s="9" t="s">
        <v>4250</v>
      </c>
      <c r="B1494" s="9" t="s">
        <v>4251</v>
      </c>
      <c r="C1494" s="9" t="s">
        <v>5232</v>
      </c>
      <c r="D1494" s="43">
        <v>44653.509722222225</v>
      </c>
      <c r="E1494" s="7">
        <v>44654.53680555556</v>
      </c>
      <c r="F1494" s="7">
        <v>44653.59305555555</v>
      </c>
      <c r="G1494" s="7">
        <v>44654.63680555556</v>
      </c>
      <c r="H1494" s="12">
        <f>Enduser_Deliverytime-HubVN_Pickup_Time</f>
        <v>0.08055555556</v>
      </c>
      <c r="I1494" s="12">
        <f>Enduser_Plan_Deliverytime-Plan_HubVN_Pickup_Time</f>
        <v>0.08333333334</v>
      </c>
      <c r="J1494" s="12">
        <f>HubVN_Pickup_Time-HubVN_Receiving_Time</f>
        <v>0.1</v>
      </c>
      <c r="K1494" s="12">
        <f>Plan_HubVN_Pickup_Time-Plan_HubVN_Receiving_Time</f>
        <v>0.08333333333</v>
      </c>
      <c r="L1494" s="44">
        <f>IF(OnHold_Time="",0,Enduser_Deliverytime-OnHold_Time)</f>
        <v>0</v>
      </c>
    </row>
    <row r="1495" ht="15.75" hidden="1" customHeight="1">
      <c r="A1495" s="21" t="s">
        <v>4253</v>
      </c>
      <c r="B1495" s="21" t="s">
        <v>4254</v>
      </c>
      <c r="C1495" s="21" t="s">
        <v>5231</v>
      </c>
      <c r="D1495" s="43">
        <v>44654.50069444445</v>
      </c>
      <c r="E1495" s="18">
        <v>44655.53958333333</v>
      </c>
      <c r="F1495" s="18">
        <v>44654.584027777775</v>
      </c>
      <c r="G1495" s="18">
        <v>44655.65902777778</v>
      </c>
      <c r="H1495" s="24">
        <f>Enduser_Deliverytime-HubVN_Pickup_Time</f>
        <v>0.08125</v>
      </c>
      <c r="I1495" s="24">
        <f>Enduser_Plan_Deliverytime-Plan_HubVN_Pickup_Time</f>
        <v>0.04166666667</v>
      </c>
      <c r="J1495" s="24">
        <f>HubVN_Pickup_Time-HubVN_Receiving_Time</f>
        <v>0.1194444444</v>
      </c>
      <c r="K1495" s="24">
        <f>Plan_HubVN_Pickup_Time-Plan_HubVN_Receiving_Time</f>
        <v>0.08333333333</v>
      </c>
      <c r="L1495" s="44">
        <f>IF(OnHold_Time="",0,Enduser_Deliverytime-OnHold_Time)</f>
        <v>0</v>
      </c>
    </row>
    <row r="1496" ht="15.75" customHeight="1">
      <c r="A1496" s="9" t="s">
        <v>4256</v>
      </c>
      <c r="B1496" s="9" t="s">
        <v>4257</v>
      </c>
      <c r="C1496" s="9" t="s">
        <v>5230</v>
      </c>
      <c r="D1496" s="43">
        <v>44652.501388888886</v>
      </c>
      <c r="E1496" s="7">
        <v>44653.27222222222</v>
      </c>
      <c r="F1496" s="7">
        <v>44652.58472222222</v>
      </c>
      <c r="G1496" s="7">
        <v>44653.361805555556</v>
      </c>
      <c r="H1496" s="12">
        <f>Enduser_Deliverytime-HubVN_Pickup_Time</f>
        <v>0.1229166667</v>
      </c>
      <c r="I1496" s="12">
        <f>Enduser_Plan_Deliverytime-Plan_HubVN_Pickup_Time</f>
        <v>0.0625</v>
      </c>
      <c r="J1496" s="12">
        <f>HubVN_Pickup_Time-HubVN_Receiving_Time</f>
        <v>0.08958333333</v>
      </c>
      <c r="K1496" s="12">
        <f>Plan_HubVN_Pickup_Time-Plan_HubVN_Receiving_Time</f>
        <v>0.08333333334</v>
      </c>
      <c r="L1496" s="44">
        <f>IF(OnHold_Time="",0,Enduser_Deliverytime-OnHold_Time)</f>
        <v>0</v>
      </c>
    </row>
    <row r="1497" ht="15.75" hidden="1" customHeight="1">
      <c r="A1497" s="21" t="s">
        <v>4259</v>
      </c>
      <c r="B1497" s="21" t="s">
        <v>4260</v>
      </c>
      <c r="C1497" s="21" t="s">
        <v>5231</v>
      </c>
      <c r="D1497" s="43">
        <v>44651.27569444444</v>
      </c>
      <c r="E1497" s="18">
        <v>44652.270833333336</v>
      </c>
      <c r="F1497" s="18">
        <v>44651.35902777778</v>
      </c>
      <c r="G1497" s="18">
        <v>44652.373611111114</v>
      </c>
      <c r="H1497" s="24">
        <f>Enduser_Deliverytime-HubVN_Pickup_Time</f>
        <v>0.1631944444</v>
      </c>
      <c r="I1497" s="24">
        <f>Enduser_Plan_Deliverytime-Plan_HubVN_Pickup_Time</f>
        <v>0.08333333334</v>
      </c>
      <c r="J1497" s="24">
        <f>HubVN_Pickup_Time-HubVN_Receiving_Time</f>
        <v>0.1027777778</v>
      </c>
      <c r="K1497" s="24">
        <f>Plan_HubVN_Pickup_Time-Plan_HubVN_Receiving_Time</f>
        <v>0.08333333334</v>
      </c>
      <c r="L1497" s="44">
        <f>IF(OnHold_Time="",0,Enduser_Deliverytime-OnHold_Time)</f>
        <v>0</v>
      </c>
    </row>
    <row r="1498" ht="15.75" customHeight="1">
      <c r="A1498" s="9" t="s">
        <v>4262</v>
      </c>
      <c r="B1498" s="9" t="s">
        <v>4263</v>
      </c>
      <c r="C1498" s="9" t="s">
        <v>5230</v>
      </c>
      <c r="D1498" s="43">
        <v>44652.535416666666</v>
      </c>
      <c r="E1498" s="7">
        <v>44652.53055555555</v>
      </c>
      <c r="F1498" s="7">
        <v>44652.61875</v>
      </c>
      <c r="G1498" s="7">
        <v>44652.57430555556</v>
      </c>
      <c r="H1498" s="12">
        <f>Enduser_Deliverytime-HubVN_Pickup_Time</f>
        <v>0.09166666667</v>
      </c>
      <c r="I1498" s="12">
        <f>Enduser_Plan_Deliverytime-Plan_HubVN_Pickup_Time</f>
        <v>0.0625</v>
      </c>
      <c r="J1498" s="12">
        <f>HubVN_Pickup_Time-HubVN_Receiving_Time</f>
        <v>0.04375</v>
      </c>
      <c r="K1498" s="12">
        <f>Plan_HubVN_Pickup_Time-Plan_HubVN_Receiving_Time</f>
        <v>0.08333333334</v>
      </c>
      <c r="L1498" s="44">
        <f>IF(OnHold_Time="",0,Enduser_Deliverytime-OnHold_Time)</f>
        <v>0</v>
      </c>
    </row>
    <row r="1499" ht="15.75" customHeight="1">
      <c r="A1499" s="21" t="s">
        <v>4265</v>
      </c>
      <c r="B1499" s="21" t="s">
        <v>4266</v>
      </c>
      <c r="C1499" s="21" t="s">
        <v>5230</v>
      </c>
      <c r="D1499" s="43">
        <v>44652.54027777778</v>
      </c>
      <c r="E1499" s="18">
        <v>44652.509722222225</v>
      </c>
      <c r="F1499" s="18">
        <v>44652.623611111114</v>
      </c>
      <c r="G1499" s="18">
        <v>44652.59722222222</v>
      </c>
      <c r="H1499" s="24">
        <f>Enduser_Deliverytime-HubVN_Pickup_Time</f>
        <v>0.2479166667</v>
      </c>
      <c r="I1499" s="24">
        <f>Enduser_Plan_Deliverytime-Plan_HubVN_Pickup_Time</f>
        <v>0.125</v>
      </c>
      <c r="J1499" s="24">
        <f>HubVN_Pickup_Time-HubVN_Receiving_Time</f>
        <v>0.08749999999</v>
      </c>
      <c r="K1499" s="24">
        <f>Plan_HubVN_Pickup_Time-Plan_HubVN_Receiving_Time</f>
        <v>0.08333333334</v>
      </c>
      <c r="L1499" s="44">
        <f>IF(OnHold_Time="",0,Enduser_Deliverytime-OnHold_Time)</f>
        <v>0</v>
      </c>
    </row>
    <row r="1500" ht="15.75" customHeight="1">
      <c r="A1500" s="9" t="s">
        <v>4268</v>
      </c>
      <c r="B1500" s="9" t="s">
        <v>1373</v>
      </c>
      <c r="C1500" s="9" t="s">
        <v>5230</v>
      </c>
      <c r="D1500" s="43">
        <v>44653.50069444445</v>
      </c>
      <c r="E1500" s="7">
        <v>44654.256944444445</v>
      </c>
      <c r="F1500" s="7">
        <v>44653.584027777775</v>
      </c>
      <c r="G1500" s="7">
        <v>44654.38055555556</v>
      </c>
      <c r="H1500" s="12">
        <f>Enduser_Deliverytime-HubVN_Pickup_Time</f>
        <v>0.2041666667</v>
      </c>
      <c r="I1500" s="12">
        <f>Enduser_Plan_Deliverytime-Plan_HubVN_Pickup_Time</f>
        <v>0.0625</v>
      </c>
      <c r="J1500" s="12">
        <f>HubVN_Pickup_Time-HubVN_Receiving_Time</f>
        <v>0.1236111111</v>
      </c>
      <c r="K1500" s="12">
        <f>Plan_HubVN_Pickup_Time-Plan_HubVN_Receiving_Time</f>
        <v>0.08333333333</v>
      </c>
      <c r="L1500" s="44">
        <f>IF(OnHold_Time="",0,Enduser_Deliverytime-OnHold_Time)</f>
        <v>0</v>
      </c>
    </row>
    <row r="1501" ht="15.75" hidden="1" customHeight="1">
      <c r="A1501" s="21" t="s">
        <v>4270</v>
      </c>
      <c r="B1501" s="21" t="s">
        <v>2688</v>
      </c>
      <c r="C1501" s="21" t="s">
        <v>5232</v>
      </c>
      <c r="D1501" s="43">
        <v>44653.26527777778</v>
      </c>
      <c r="E1501" s="18">
        <v>44654.28333333333</v>
      </c>
      <c r="F1501" s="18">
        <v>44653.34861111111</v>
      </c>
      <c r="G1501" s="18">
        <v>44654.40902777778</v>
      </c>
      <c r="H1501" s="24">
        <f>Enduser_Deliverytime-HubVN_Pickup_Time</f>
        <v>0.2020833333</v>
      </c>
      <c r="I1501" s="24">
        <f>Enduser_Plan_Deliverytime-Plan_HubVN_Pickup_Time</f>
        <v>0.08333333333</v>
      </c>
      <c r="J1501" s="24">
        <f>HubVN_Pickup_Time-HubVN_Receiving_Time</f>
        <v>0.1256944444</v>
      </c>
      <c r="K1501" s="24">
        <f>Plan_HubVN_Pickup_Time-Plan_HubVN_Receiving_Time</f>
        <v>0.08333333334</v>
      </c>
      <c r="L1501" s="44">
        <f>IF(OnHold_Time="",0,Enduser_Deliverytime-OnHold_Time)</f>
        <v>0</v>
      </c>
    </row>
    <row r="1502" ht="15.75" hidden="1" customHeight="1">
      <c r="A1502" s="9" t="s">
        <v>4272</v>
      </c>
      <c r="B1502" s="9" t="s">
        <v>3575</v>
      </c>
      <c r="C1502" s="9" t="s">
        <v>5231</v>
      </c>
      <c r="D1502" s="43">
        <v>44655.279861111114</v>
      </c>
      <c r="E1502" s="7">
        <v>44655.53333333333</v>
      </c>
      <c r="F1502" s="7">
        <v>44655.36319444444</v>
      </c>
      <c r="G1502" s="7">
        <v>44655.65138888889</v>
      </c>
      <c r="H1502" s="12">
        <f>Enduser_Deliverytime-HubVN_Pickup_Time</f>
        <v>0.08055555556</v>
      </c>
      <c r="I1502" s="12">
        <f>Enduser_Plan_Deliverytime-Plan_HubVN_Pickup_Time</f>
        <v>0.04166666667</v>
      </c>
      <c r="J1502" s="12">
        <f>HubVN_Pickup_Time-HubVN_Receiving_Time</f>
        <v>0.1180555556</v>
      </c>
      <c r="K1502" s="12">
        <f>Plan_HubVN_Pickup_Time-Plan_HubVN_Receiving_Time</f>
        <v>0.08333333333</v>
      </c>
      <c r="L1502" s="44">
        <f>IF(OnHold_Time="",0,Enduser_Deliverytime-OnHold_Time)</f>
        <v>0</v>
      </c>
    </row>
    <row r="1503" ht="15.75" hidden="1" customHeight="1">
      <c r="A1503" s="21" t="s">
        <v>4274</v>
      </c>
      <c r="B1503" s="21" t="s">
        <v>3477</v>
      </c>
      <c r="C1503" s="21" t="s">
        <v>5232</v>
      </c>
      <c r="D1503" s="43">
        <v>44652.53194444445</v>
      </c>
      <c r="E1503" s="18">
        <v>44653.26111111111</v>
      </c>
      <c r="F1503" s="18">
        <v>44652.615277777775</v>
      </c>
      <c r="G1503" s="18">
        <v>44653.34027777778</v>
      </c>
      <c r="H1503" s="24">
        <f>Enduser_Deliverytime-HubVN_Pickup_Time</f>
        <v>0.07986111111</v>
      </c>
      <c r="I1503" s="24">
        <f>Enduser_Plan_Deliverytime-Plan_HubVN_Pickup_Time</f>
        <v>0.08333333334</v>
      </c>
      <c r="J1503" s="24">
        <f>HubVN_Pickup_Time-HubVN_Receiving_Time</f>
        <v>0.07916666667</v>
      </c>
      <c r="K1503" s="24">
        <f>Plan_HubVN_Pickup_Time-Plan_HubVN_Receiving_Time</f>
        <v>0.08333333333</v>
      </c>
      <c r="L1503" s="44">
        <f>IF(OnHold_Time="",0,Enduser_Deliverytime-OnHold_Time)</f>
        <v>0</v>
      </c>
    </row>
    <row r="1504" ht="15.75" customHeight="1">
      <c r="A1504" s="9" t="s">
        <v>4276</v>
      </c>
      <c r="B1504" s="9" t="s">
        <v>4277</v>
      </c>
      <c r="C1504" s="9" t="s">
        <v>5230</v>
      </c>
      <c r="D1504" s="43">
        <v>44654.535416666666</v>
      </c>
      <c r="E1504" s="7">
        <v>44654.525</v>
      </c>
      <c r="F1504" s="7">
        <v>44654.61875</v>
      </c>
      <c r="G1504" s="7">
        <v>44654.62430555555</v>
      </c>
      <c r="H1504" s="12">
        <f>Enduser_Deliverytime-HubVN_Pickup_Time</f>
        <v>0.1465277778</v>
      </c>
      <c r="I1504" s="12">
        <f>Enduser_Plan_Deliverytime-Plan_HubVN_Pickup_Time</f>
        <v>0.125</v>
      </c>
      <c r="J1504" s="12">
        <f>HubVN_Pickup_Time-HubVN_Receiving_Time</f>
        <v>0.09930555555</v>
      </c>
      <c r="K1504" s="12">
        <f>Plan_HubVN_Pickup_Time-Plan_HubVN_Receiving_Time</f>
        <v>0.08333333334</v>
      </c>
      <c r="L1504" s="44">
        <f>IF(OnHold_Time="",0,Enduser_Deliverytime-OnHold_Time)</f>
        <v>0</v>
      </c>
    </row>
    <row r="1505" ht="15.75" customHeight="1">
      <c r="A1505" s="21" t="s">
        <v>4279</v>
      </c>
      <c r="B1505" s="21" t="s">
        <v>4280</v>
      </c>
      <c r="C1505" s="21" t="s">
        <v>5230</v>
      </c>
      <c r="D1505" s="43">
        <v>44653.27013888889</v>
      </c>
      <c r="E1505" s="18">
        <v>44654.28055555555</v>
      </c>
      <c r="F1505" s="18">
        <v>44653.353472222225</v>
      </c>
      <c r="G1505" s="18">
        <v>44654.407638888886</v>
      </c>
      <c r="H1505" s="24">
        <f>Enduser_Deliverytime-HubVN_Pickup_Time</f>
        <v>0.2069444444</v>
      </c>
      <c r="I1505" s="24">
        <f>Enduser_Plan_Deliverytime-Plan_HubVN_Pickup_Time</f>
        <v>0.0625</v>
      </c>
      <c r="J1505" s="24">
        <f>HubVN_Pickup_Time-HubVN_Receiving_Time</f>
        <v>0.1270833333</v>
      </c>
      <c r="K1505" s="24">
        <f>Plan_HubVN_Pickup_Time-Plan_HubVN_Receiving_Time</f>
        <v>0.08333333334</v>
      </c>
      <c r="L1505" s="44">
        <f>IF(OnHold_Time="",0,Enduser_Deliverytime-OnHold_Time)</f>
        <v>0</v>
      </c>
    </row>
    <row r="1506" ht="15.75" hidden="1" customHeight="1">
      <c r="A1506" s="9" t="s">
        <v>4282</v>
      </c>
      <c r="B1506" s="9" t="s">
        <v>4283</v>
      </c>
      <c r="C1506" s="9" t="s">
        <v>5231</v>
      </c>
      <c r="D1506" s="43">
        <v>44653.53888888889</v>
      </c>
      <c r="E1506" s="7">
        <v>44654.28125</v>
      </c>
      <c r="F1506" s="7">
        <v>44653.62222222222</v>
      </c>
      <c r="G1506" s="7">
        <v>44654.38333333333</v>
      </c>
      <c r="H1506" s="12">
        <f>Enduser_Deliverytime-HubVN_Pickup_Time</f>
        <v>0.1013888889</v>
      </c>
      <c r="I1506" s="12">
        <f>Enduser_Plan_Deliverytime-Plan_HubVN_Pickup_Time</f>
        <v>0.04166666667</v>
      </c>
      <c r="J1506" s="12">
        <f>HubVN_Pickup_Time-HubVN_Receiving_Time</f>
        <v>0.1020833333</v>
      </c>
      <c r="K1506" s="12">
        <f>Plan_HubVN_Pickup_Time-Plan_HubVN_Receiving_Time</f>
        <v>0.08333333333</v>
      </c>
      <c r="L1506" s="44">
        <f>IF(OnHold_Time="",0,Enduser_Deliverytime-OnHold_Time)</f>
        <v>0</v>
      </c>
    </row>
    <row r="1507" ht="15.75" customHeight="1">
      <c r="A1507" s="21" t="s">
        <v>4285</v>
      </c>
      <c r="B1507" s="21" t="s">
        <v>4286</v>
      </c>
      <c r="C1507" s="21" t="s">
        <v>5230</v>
      </c>
      <c r="D1507" s="43">
        <v>44653.50208333333</v>
      </c>
      <c r="E1507" s="18">
        <v>44654.27222222222</v>
      </c>
      <c r="F1507" s="18">
        <v>44653.58541666667</v>
      </c>
      <c r="G1507" s="18">
        <v>44654.38611111111</v>
      </c>
      <c r="H1507" s="24">
        <f>Enduser_Deliverytime-HubVN_Pickup_Time</f>
        <v>0.2020833333</v>
      </c>
      <c r="I1507" s="24">
        <f>Enduser_Plan_Deliverytime-Plan_HubVN_Pickup_Time</f>
        <v>0.0625</v>
      </c>
      <c r="J1507" s="24">
        <f>HubVN_Pickup_Time-HubVN_Receiving_Time</f>
        <v>0.1138888889</v>
      </c>
      <c r="K1507" s="24">
        <f>Plan_HubVN_Pickup_Time-Plan_HubVN_Receiving_Time</f>
        <v>0.08333333334</v>
      </c>
      <c r="L1507" s="44">
        <f>IF(OnHold_Time="",0,Enduser_Deliverytime-OnHold_Time)</f>
        <v>0</v>
      </c>
    </row>
    <row r="1508" ht="15.75" hidden="1" customHeight="1">
      <c r="A1508" s="9" t="s">
        <v>4288</v>
      </c>
      <c r="B1508" s="9" t="s">
        <v>4289</v>
      </c>
      <c r="C1508" s="9" t="s">
        <v>5231</v>
      </c>
      <c r="D1508" s="43">
        <v>44653.525</v>
      </c>
      <c r="E1508" s="7">
        <v>44654.52222222222</v>
      </c>
      <c r="F1508" s="7">
        <v>44653.60833333333</v>
      </c>
      <c r="G1508" s="7">
        <v>44654.62152777778</v>
      </c>
      <c r="H1508" s="12">
        <f>Enduser_Deliverytime-HubVN_Pickup_Time</f>
        <v>0.1243055556</v>
      </c>
      <c r="I1508" s="12">
        <f>Enduser_Plan_Deliverytime-Plan_HubVN_Pickup_Time</f>
        <v>0.04166666667</v>
      </c>
      <c r="J1508" s="12">
        <f>HubVN_Pickup_Time-HubVN_Receiving_Time</f>
        <v>0.09930555556</v>
      </c>
      <c r="K1508" s="12">
        <f>Plan_HubVN_Pickup_Time-Plan_HubVN_Receiving_Time</f>
        <v>0.08333333333</v>
      </c>
      <c r="L1508" s="44">
        <f>IF(OnHold_Time="",0,Enduser_Deliverytime-OnHold_Time)</f>
        <v>0</v>
      </c>
    </row>
    <row r="1509" ht="15.75" customHeight="1">
      <c r="A1509" s="21" t="s">
        <v>4291</v>
      </c>
      <c r="B1509" s="21" t="s">
        <v>4292</v>
      </c>
      <c r="C1509" s="21" t="s">
        <v>5230</v>
      </c>
      <c r="D1509" s="43">
        <v>44654.277083333334</v>
      </c>
      <c r="E1509" s="18">
        <v>44655.260416666664</v>
      </c>
      <c r="F1509" s="18">
        <v>44654.36041666667</v>
      </c>
      <c r="G1509" s="18">
        <v>44655.36736111111</v>
      </c>
      <c r="H1509" s="24">
        <f>Enduser_Deliverytime-HubVN_Pickup_Time</f>
        <v>0.1229166667</v>
      </c>
      <c r="I1509" s="24">
        <f>Enduser_Plan_Deliverytime-Plan_HubVN_Pickup_Time</f>
        <v>0.125</v>
      </c>
      <c r="J1509" s="24">
        <f>HubVN_Pickup_Time-HubVN_Receiving_Time</f>
        <v>0.1069444444</v>
      </c>
      <c r="K1509" s="24">
        <f>Plan_HubVN_Pickup_Time-Plan_HubVN_Receiving_Time</f>
        <v>0.08333333334</v>
      </c>
      <c r="L1509" s="44">
        <f>IF(OnHold_Time="",0,Enduser_Deliverytime-OnHold_Time)</f>
        <v>0</v>
      </c>
    </row>
    <row r="1510" ht="15.75" customHeight="1">
      <c r="A1510" s="9" t="s">
        <v>4294</v>
      </c>
      <c r="B1510" s="9" t="s">
        <v>4295</v>
      </c>
      <c r="C1510" s="9" t="s">
        <v>5230</v>
      </c>
      <c r="D1510" s="43">
        <v>44654.27222222222</v>
      </c>
      <c r="E1510" s="7">
        <v>44655.25902777778</v>
      </c>
      <c r="F1510" s="7">
        <v>44654.35555555556</v>
      </c>
      <c r="G1510" s="7">
        <v>44655.35555555556</v>
      </c>
      <c r="H1510" s="12">
        <f>Enduser_Deliverytime-HubVN_Pickup_Time</f>
        <v>0.07986111111</v>
      </c>
      <c r="I1510" s="12">
        <f>Enduser_Plan_Deliverytime-Plan_HubVN_Pickup_Time</f>
        <v>0.125</v>
      </c>
      <c r="J1510" s="12">
        <f>HubVN_Pickup_Time-HubVN_Receiving_Time</f>
        <v>0.09652777778</v>
      </c>
      <c r="K1510" s="12">
        <f>Plan_HubVN_Pickup_Time-Plan_HubVN_Receiving_Time</f>
        <v>0.08333333334</v>
      </c>
      <c r="L1510" s="44">
        <f>IF(OnHold_Time="",0,Enduser_Deliverytime-OnHold_Time)</f>
        <v>0</v>
      </c>
    </row>
    <row r="1511" ht="15.75" customHeight="1">
      <c r="A1511" s="21" t="s">
        <v>4297</v>
      </c>
      <c r="B1511" s="21" t="s">
        <v>4298</v>
      </c>
      <c r="C1511" s="21" t="s">
        <v>5230</v>
      </c>
      <c r="D1511" s="43">
        <v>44651.259722222225</v>
      </c>
      <c r="E1511" s="18">
        <v>44652.25069444445</v>
      </c>
      <c r="F1511" s="18">
        <v>44651.34305555555</v>
      </c>
      <c r="G1511" s="18">
        <v>44652.35</v>
      </c>
      <c r="H1511" s="24">
        <f>Enduser_Deliverytime-HubVN_Pickup_Time</f>
        <v>0.1236111111</v>
      </c>
      <c r="I1511" s="24">
        <f>Enduser_Plan_Deliverytime-Plan_HubVN_Pickup_Time</f>
        <v>0.125</v>
      </c>
      <c r="J1511" s="24">
        <f>HubVN_Pickup_Time-HubVN_Receiving_Time</f>
        <v>0.09930555555</v>
      </c>
      <c r="K1511" s="24">
        <f>Plan_HubVN_Pickup_Time-Plan_HubVN_Receiving_Time</f>
        <v>0.08333333333</v>
      </c>
      <c r="L1511" s="44">
        <f>IF(OnHold_Time="",0,Enduser_Deliverytime-OnHold_Time)</f>
        <v>0</v>
      </c>
    </row>
    <row r="1512" ht="15.75" customHeight="1">
      <c r="A1512" s="9" t="s">
        <v>4300</v>
      </c>
      <c r="B1512" s="9" t="s">
        <v>1800</v>
      </c>
      <c r="C1512" s="9" t="s">
        <v>5230</v>
      </c>
      <c r="D1512" s="43">
        <v>44652.29027777778</v>
      </c>
      <c r="E1512" s="7">
        <v>44652.538194444445</v>
      </c>
      <c r="F1512" s="7">
        <v>44652.373611111114</v>
      </c>
      <c r="G1512" s="7">
        <v>44652.575694444444</v>
      </c>
      <c r="H1512" s="12">
        <f>Enduser_Deliverytime-HubVN_Pickup_Time</f>
        <v>0.1659722222</v>
      </c>
      <c r="I1512" s="12">
        <f>Enduser_Plan_Deliverytime-Plan_HubVN_Pickup_Time</f>
        <v>0.1666666667</v>
      </c>
      <c r="J1512" s="12">
        <f>HubVN_Pickup_Time-HubVN_Receiving_Time</f>
        <v>0.0375</v>
      </c>
      <c r="K1512" s="12">
        <f>Plan_HubVN_Pickup_Time-Plan_HubVN_Receiving_Time</f>
        <v>0.08333333334</v>
      </c>
      <c r="L1512" s="44">
        <f>IF(OnHold_Time="",0,Enduser_Deliverytime-OnHold_Time)</f>
        <v>0</v>
      </c>
    </row>
    <row r="1513" ht="15.75" hidden="1" customHeight="1">
      <c r="A1513" s="21" t="s">
        <v>4302</v>
      </c>
      <c r="B1513" s="21" t="s">
        <v>1220</v>
      </c>
      <c r="C1513" s="21" t="s">
        <v>5231</v>
      </c>
      <c r="D1513" s="43">
        <v>44654.52361111111</v>
      </c>
      <c r="E1513" s="18">
        <v>44655.5</v>
      </c>
      <c r="F1513" s="18">
        <v>44654.606944444444</v>
      </c>
      <c r="G1513" s="18">
        <v>44655.62291666667</v>
      </c>
      <c r="H1513" s="24">
        <f>Enduser_Deliverytime-HubVN_Pickup_Time</f>
        <v>0.2465277778</v>
      </c>
      <c r="I1513" s="24">
        <f>Enduser_Plan_Deliverytime-Plan_HubVN_Pickup_Time</f>
        <v>0.04166666666</v>
      </c>
      <c r="J1513" s="24">
        <f>HubVN_Pickup_Time-HubVN_Receiving_Time</f>
        <v>0.1229166667</v>
      </c>
      <c r="K1513" s="24">
        <f>Plan_HubVN_Pickup_Time-Plan_HubVN_Receiving_Time</f>
        <v>0.08333333334</v>
      </c>
      <c r="L1513" s="44">
        <f>IF(OnHold_Time="",0,Enduser_Deliverytime-OnHold_Time)</f>
        <v>0</v>
      </c>
    </row>
    <row r="1514" ht="15.75" customHeight="1">
      <c r="A1514" s="9" t="s">
        <v>4304</v>
      </c>
      <c r="B1514" s="9" t="s">
        <v>3291</v>
      </c>
      <c r="C1514" s="9" t="s">
        <v>5230</v>
      </c>
      <c r="D1514" s="43">
        <v>44653.521527777775</v>
      </c>
      <c r="E1514" s="7">
        <v>44654.26458333333</v>
      </c>
      <c r="F1514" s="7">
        <v>44653.60486111111</v>
      </c>
      <c r="G1514" s="7">
        <v>44654.376388888886</v>
      </c>
      <c r="H1514" s="12">
        <f>Enduser_Deliverytime-HubVN_Pickup_Time</f>
        <v>0.03541666667</v>
      </c>
      <c r="I1514" s="12">
        <f>Enduser_Plan_Deliverytime-Plan_HubVN_Pickup_Time</f>
        <v>0.0625</v>
      </c>
      <c r="J1514" s="12">
        <f>HubVN_Pickup_Time-HubVN_Receiving_Time</f>
        <v>0.1118055556</v>
      </c>
      <c r="K1514" s="12">
        <f>Plan_HubVN_Pickup_Time-Plan_HubVN_Receiving_Time</f>
        <v>0.08333333334</v>
      </c>
      <c r="L1514" s="44">
        <f>IF(OnHold_Time="",0,Enduser_Deliverytime-OnHold_Time)</f>
        <v>0</v>
      </c>
    </row>
    <row r="1515" ht="15.75" customHeight="1">
      <c r="A1515" s="21" t="s">
        <v>4306</v>
      </c>
      <c r="B1515" s="21" t="s">
        <v>4307</v>
      </c>
      <c r="C1515" s="21" t="s">
        <v>5230</v>
      </c>
      <c r="D1515" s="43">
        <v>44652.282638888886</v>
      </c>
      <c r="E1515" s="18">
        <v>44653.2625</v>
      </c>
      <c r="F1515" s="18">
        <v>44652.36597222222</v>
      </c>
      <c r="G1515" s="18">
        <v>44653.35208333333</v>
      </c>
      <c r="H1515" s="24">
        <f>Enduser_Deliverytime-HubVN_Pickup_Time</f>
        <v>0.1194444444</v>
      </c>
      <c r="I1515" s="24">
        <f>Enduser_Plan_Deliverytime-Plan_HubVN_Pickup_Time</f>
        <v>0.0625</v>
      </c>
      <c r="J1515" s="24">
        <f>HubVN_Pickup_Time-HubVN_Receiving_Time</f>
        <v>0.08958333333</v>
      </c>
      <c r="K1515" s="24">
        <f>Plan_HubVN_Pickup_Time-Plan_HubVN_Receiving_Time</f>
        <v>0.08333333334</v>
      </c>
      <c r="L1515" s="44">
        <f>IF(OnHold_Time="",0,Enduser_Deliverytime-OnHold_Time)</f>
        <v>0</v>
      </c>
    </row>
    <row r="1516" ht="15.75" customHeight="1">
      <c r="A1516" s="9" t="s">
        <v>4309</v>
      </c>
      <c r="B1516" s="9" t="s">
        <v>4310</v>
      </c>
      <c r="C1516" s="9" t="s">
        <v>5230</v>
      </c>
      <c r="D1516" s="43">
        <v>44653.53194444445</v>
      </c>
      <c r="E1516" s="7">
        <v>44654.5</v>
      </c>
      <c r="F1516" s="7">
        <v>44653.615277777775</v>
      </c>
      <c r="G1516" s="7">
        <v>44654.60902777778</v>
      </c>
      <c r="H1516" s="12">
        <f>Enduser_Deliverytime-HubVN_Pickup_Time</f>
        <v>0.1444444444</v>
      </c>
      <c r="I1516" s="12">
        <f>Enduser_Plan_Deliverytime-Plan_HubVN_Pickup_Time</f>
        <v>0.0625</v>
      </c>
      <c r="J1516" s="12">
        <f>HubVN_Pickup_Time-HubVN_Receiving_Time</f>
        <v>0.1090277778</v>
      </c>
      <c r="K1516" s="12">
        <f>Plan_HubVN_Pickup_Time-Plan_HubVN_Receiving_Time</f>
        <v>0.08333333333</v>
      </c>
      <c r="L1516" s="44">
        <f>IF(OnHold_Time="",0,Enduser_Deliverytime-OnHold_Time)</f>
        <v>0</v>
      </c>
    </row>
    <row r="1517" ht="15.75" hidden="1" customHeight="1">
      <c r="A1517" s="21" t="s">
        <v>4312</v>
      </c>
      <c r="B1517" s="21" t="s">
        <v>4313</v>
      </c>
      <c r="C1517" s="21" t="s">
        <v>5232</v>
      </c>
      <c r="D1517" s="43">
        <v>44653.513194444444</v>
      </c>
      <c r="E1517" s="18">
        <v>44654.28888888889</v>
      </c>
      <c r="F1517" s="18">
        <v>44653.59652777778</v>
      </c>
      <c r="G1517" s="18">
        <v>44654.41736111111</v>
      </c>
      <c r="H1517" s="24">
        <f>Enduser_Deliverytime-HubVN_Pickup_Time</f>
        <v>0.2020833333</v>
      </c>
      <c r="I1517" s="24">
        <f>Enduser_Plan_Deliverytime-Plan_HubVN_Pickup_Time</f>
        <v>0.08333333333</v>
      </c>
      <c r="J1517" s="24">
        <f>HubVN_Pickup_Time-HubVN_Receiving_Time</f>
        <v>0.1284722222</v>
      </c>
      <c r="K1517" s="24">
        <f>Plan_HubVN_Pickup_Time-Plan_HubVN_Receiving_Time</f>
        <v>0.08333333334</v>
      </c>
      <c r="L1517" s="44">
        <f>IF(OnHold_Time="",0,Enduser_Deliverytime-OnHold_Time)</f>
        <v>0</v>
      </c>
    </row>
    <row r="1518" ht="15.75" customHeight="1">
      <c r="A1518" s="9" t="s">
        <v>4315</v>
      </c>
      <c r="B1518" s="9" t="s">
        <v>4316</v>
      </c>
      <c r="C1518" s="9" t="s">
        <v>5230</v>
      </c>
      <c r="D1518" s="43">
        <v>44654.52638888889</v>
      </c>
      <c r="E1518" s="7">
        <v>44655.51111111111</v>
      </c>
      <c r="F1518" s="7">
        <v>44654.60972222222</v>
      </c>
      <c r="G1518" s="7">
        <v>44655.63680555556</v>
      </c>
      <c r="H1518" s="12">
        <f>Enduser_Deliverytime-HubVN_Pickup_Time</f>
        <v>0.08125</v>
      </c>
      <c r="I1518" s="12">
        <f>Enduser_Plan_Deliverytime-Plan_HubVN_Pickup_Time</f>
        <v>0.0625</v>
      </c>
      <c r="J1518" s="12">
        <f>HubVN_Pickup_Time-HubVN_Receiving_Time</f>
        <v>0.1256944444</v>
      </c>
      <c r="K1518" s="12">
        <f>Plan_HubVN_Pickup_Time-Plan_HubVN_Receiving_Time</f>
        <v>0.08333333334</v>
      </c>
      <c r="L1518" s="44">
        <f>IF(OnHold_Time="",0,Enduser_Deliverytime-OnHold_Time)</f>
        <v>0</v>
      </c>
    </row>
    <row r="1519" ht="15.75" customHeight="1">
      <c r="A1519" s="21" t="s">
        <v>4318</v>
      </c>
      <c r="B1519" s="21" t="s">
        <v>4319</v>
      </c>
      <c r="C1519" s="21" t="s">
        <v>5230</v>
      </c>
      <c r="D1519" s="43">
        <v>44654.5</v>
      </c>
      <c r="E1519" s="18">
        <v>44655.51180555556</v>
      </c>
      <c r="F1519" s="18">
        <v>44654.583333333336</v>
      </c>
      <c r="G1519" s="18">
        <v>44655.63611111111</v>
      </c>
      <c r="H1519" s="24">
        <f>Enduser_Deliverytime-HubVN_Pickup_Time</f>
        <v>0.08194444444</v>
      </c>
      <c r="I1519" s="24">
        <f>Enduser_Plan_Deliverytime-Plan_HubVN_Pickup_Time</f>
        <v>0.125</v>
      </c>
      <c r="J1519" s="24">
        <f>HubVN_Pickup_Time-HubVN_Receiving_Time</f>
        <v>0.1243055556</v>
      </c>
      <c r="K1519" s="24">
        <f>Plan_HubVN_Pickup_Time-Plan_HubVN_Receiving_Time</f>
        <v>0.08333333334</v>
      </c>
      <c r="L1519" s="44">
        <f>IF(OnHold_Time="",0,Enduser_Deliverytime-OnHold_Time)</f>
        <v>0</v>
      </c>
    </row>
    <row r="1520" ht="15.75" hidden="1" customHeight="1">
      <c r="A1520" s="9" t="s">
        <v>4321</v>
      </c>
      <c r="B1520" s="9" t="s">
        <v>1081</v>
      </c>
      <c r="C1520" s="9" t="s">
        <v>5231</v>
      </c>
      <c r="D1520" s="43">
        <v>44654.27222222222</v>
      </c>
      <c r="E1520" s="7">
        <v>44655.256944444445</v>
      </c>
      <c r="F1520" s="7">
        <v>44654.35555555556</v>
      </c>
      <c r="G1520" s="7">
        <v>44655.3875</v>
      </c>
      <c r="H1520" s="12">
        <f>Enduser_Deliverytime-HubVN_Pickup_Time</f>
        <v>0.2041666667</v>
      </c>
      <c r="I1520" s="12">
        <f>Enduser_Plan_Deliverytime-Plan_HubVN_Pickup_Time</f>
        <v>0.08333333333</v>
      </c>
      <c r="J1520" s="12">
        <f>HubVN_Pickup_Time-HubVN_Receiving_Time</f>
        <v>0.1305555556</v>
      </c>
      <c r="K1520" s="12">
        <f>Plan_HubVN_Pickup_Time-Plan_HubVN_Receiving_Time</f>
        <v>0.08333333334</v>
      </c>
      <c r="L1520" s="44">
        <f>IF(OnHold_Time="",0,Enduser_Deliverytime-OnHold_Time)</f>
        <v>0</v>
      </c>
    </row>
    <row r="1521" ht="15.75" customHeight="1">
      <c r="A1521" s="21" t="s">
        <v>4323</v>
      </c>
      <c r="B1521" s="21" t="s">
        <v>4324</v>
      </c>
      <c r="C1521" s="21" t="s">
        <v>5230</v>
      </c>
      <c r="D1521" s="43">
        <v>44652.535416666666</v>
      </c>
      <c r="E1521" s="18">
        <v>44652.521527777775</v>
      </c>
      <c r="F1521" s="18">
        <v>44652.61875</v>
      </c>
      <c r="G1521" s="18">
        <v>44652.61736111111</v>
      </c>
      <c r="H1521" s="24">
        <f>Enduser_Deliverytime-HubVN_Pickup_Time</f>
        <v>0.2458333333</v>
      </c>
      <c r="I1521" s="24">
        <f>Enduser_Plan_Deliverytime-Plan_HubVN_Pickup_Time</f>
        <v>0.125</v>
      </c>
      <c r="J1521" s="24">
        <f>HubVN_Pickup_Time-HubVN_Receiving_Time</f>
        <v>0.09583333333</v>
      </c>
      <c r="K1521" s="24">
        <f>Plan_HubVN_Pickup_Time-Plan_HubVN_Receiving_Time</f>
        <v>0.08333333334</v>
      </c>
      <c r="L1521" s="44">
        <f>IF(OnHold_Time="",0,Enduser_Deliverytime-OnHold_Time)</f>
        <v>0</v>
      </c>
    </row>
    <row r="1522" ht="15.75" customHeight="1">
      <c r="A1522" s="9" t="s">
        <v>4326</v>
      </c>
      <c r="B1522" s="9" t="s">
        <v>4327</v>
      </c>
      <c r="C1522" s="9" t="s">
        <v>5230</v>
      </c>
      <c r="D1522" s="43">
        <v>44651.52916666667</v>
      </c>
      <c r="E1522" s="7">
        <v>44652.50763888889</v>
      </c>
      <c r="F1522" s="7">
        <v>44651.6125</v>
      </c>
      <c r="G1522" s="7">
        <v>44652.55069444444</v>
      </c>
      <c r="H1522" s="12">
        <f>Enduser_Deliverytime-HubVN_Pickup_Time</f>
        <v>0.08819444445</v>
      </c>
      <c r="I1522" s="12">
        <f>Enduser_Plan_Deliverytime-Plan_HubVN_Pickup_Time</f>
        <v>0.0625</v>
      </c>
      <c r="J1522" s="12">
        <f>HubVN_Pickup_Time-HubVN_Receiving_Time</f>
        <v>0.04305555555</v>
      </c>
      <c r="K1522" s="12">
        <f>Plan_HubVN_Pickup_Time-Plan_HubVN_Receiving_Time</f>
        <v>0.08333333334</v>
      </c>
      <c r="L1522" s="44">
        <f>IF(OnHold_Time="",0,Enduser_Deliverytime-OnHold_Time)</f>
        <v>0</v>
      </c>
    </row>
    <row r="1523" ht="15.75" customHeight="1">
      <c r="A1523" s="21" t="s">
        <v>4329</v>
      </c>
      <c r="B1523" s="21" t="s">
        <v>4330</v>
      </c>
      <c r="C1523" s="21" t="s">
        <v>5230</v>
      </c>
      <c r="D1523" s="43">
        <v>44652.50555555556</v>
      </c>
      <c r="E1523" s="18">
        <v>44653.28333333333</v>
      </c>
      <c r="F1523" s="18">
        <v>44652.58888888889</v>
      </c>
      <c r="G1523" s="18">
        <v>44653.40069444444</v>
      </c>
      <c r="H1523" s="24">
        <f>Enduser_Deliverytime-HubVN_Pickup_Time</f>
        <v>0.2034722222</v>
      </c>
      <c r="I1523" s="24">
        <f>Enduser_Plan_Deliverytime-Plan_HubVN_Pickup_Time</f>
        <v>0.1666666667</v>
      </c>
      <c r="J1523" s="24">
        <f>HubVN_Pickup_Time-HubVN_Receiving_Time</f>
        <v>0.1173611111</v>
      </c>
      <c r="K1523" s="24">
        <f>Plan_HubVN_Pickup_Time-Plan_HubVN_Receiving_Time</f>
        <v>0.08333333333</v>
      </c>
      <c r="L1523" s="44">
        <f>IF(OnHold_Time="",0,Enduser_Deliverytime-OnHold_Time)</f>
        <v>0</v>
      </c>
    </row>
    <row r="1524" ht="15.75" customHeight="1">
      <c r="A1524" s="9" t="s">
        <v>4331</v>
      </c>
      <c r="B1524" s="9" t="s">
        <v>4332</v>
      </c>
      <c r="C1524" s="9" t="s">
        <v>5230</v>
      </c>
      <c r="D1524" s="43">
        <v>44652.50555555556</v>
      </c>
      <c r="E1524" s="7">
        <v>44657.27222222222</v>
      </c>
      <c r="F1524" s="7">
        <v>44652.58888888889</v>
      </c>
      <c r="G1524" s="7">
        <v>44657.393055555556</v>
      </c>
      <c r="H1524" s="12">
        <f>Enduser_Deliverytime-HubVN_Pickup_Time</f>
        <v>0.2020833333</v>
      </c>
      <c r="I1524" s="12">
        <f>Enduser_Plan_Deliverytime-Plan_HubVN_Pickup_Time</f>
        <v>0.0625</v>
      </c>
      <c r="J1524" s="12">
        <f>HubVN_Pickup_Time-HubVN_Receiving_Time</f>
        <v>0.1208333333</v>
      </c>
      <c r="K1524" s="12">
        <f>Plan_HubVN_Pickup_Time-Plan_HubVN_Receiving_Time</f>
        <v>0.08333333333</v>
      </c>
      <c r="L1524" s="44">
        <f>IF(OnHold_Time="",0,Enduser_Deliverytime-OnHold_Time)</f>
        <v>0</v>
      </c>
    </row>
    <row r="1525" ht="15.75" customHeight="1">
      <c r="A1525" s="21" t="s">
        <v>4334</v>
      </c>
      <c r="B1525" s="21" t="s">
        <v>4335</v>
      </c>
      <c r="C1525" s="21" t="s">
        <v>5230</v>
      </c>
      <c r="D1525" s="43">
        <v>44652.27361111111</v>
      </c>
      <c r="E1525" s="18">
        <v>44652.50069444445</v>
      </c>
      <c r="F1525" s="18">
        <v>44652.356944444444</v>
      </c>
      <c r="G1525" s="18">
        <v>44652.60902777778</v>
      </c>
      <c r="H1525" s="24">
        <f>Enduser_Deliverytime-HubVN_Pickup_Time</f>
        <v>0.2479166667</v>
      </c>
      <c r="I1525" s="24">
        <f>Enduser_Plan_Deliverytime-Plan_HubVN_Pickup_Time</f>
        <v>0.125</v>
      </c>
      <c r="J1525" s="24">
        <f>HubVN_Pickup_Time-HubVN_Receiving_Time</f>
        <v>0.1083333333</v>
      </c>
      <c r="K1525" s="24">
        <f>Plan_HubVN_Pickup_Time-Plan_HubVN_Receiving_Time</f>
        <v>0.08333333334</v>
      </c>
      <c r="L1525" s="44">
        <f>IF(OnHold_Time="",0,Enduser_Deliverytime-OnHold_Time)</f>
        <v>0</v>
      </c>
    </row>
    <row r="1526" ht="15.75" customHeight="1">
      <c r="A1526" s="9" t="s">
        <v>4337</v>
      </c>
      <c r="B1526" s="9" t="s">
        <v>372</v>
      </c>
      <c r="C1526" s="9" t="s">
        <v>5230</v>
      </c>
      <c r="D1526" s="43">
        <v>44652.529861111114</v>
      </c>
      <c r="E1526" s="7">
        <v>44652.51666666667</v>
      </c>
      <c r="F1526" s="7">
        <v>44652.61319444444</v>
      </c>
      <c r="G1526" s="7">
        <v>44652.618055555555</v>
      </c>
      <c r="H1526" s="12">
        <f>Enduser_Deliverytime-HubVN_Pickup_Time</f>
        <v>0.2458333333</v>
      </c>
      <c r="I1526" s="12">
        <f>Enduser_Plan_Deliverytime-Plan_HubVN_Pickup_Time</f>
        <v>0.0625</v>
      </c>
      <c r="J1526" s="12">
        <f>HubVN_Pickup_Time-HubVN_Receiving_Time</f>
        <v>0.1013888889</v>
      </c>
      <c r="K1526" s="12">
        <f>Plan_HubVN_Pickup_Time-Plan_HubVN_Receiving_Time</f>
        <v>0.08333333333</v>
      </c>
      <c r="L1526" s="44">
        <f>IF(OnHold_Time="",0,Enduser_Deliverytime-OnHold_Time)</f>
        <v>0</v>
      </c>
    </row>
    <row r="1527" ht="15.75" customHeight="1">
      <c r="A1527" s="21" t="s">
        <v>4339</v>
      </c>
      <c r="B1527" s="21" t="s">
        <v>4340</v>
      </c>
      <c r="C1527" s="21" t="s">
        <v>5230</v>
      </c>
      <c r="D1527" s="43">
        <v>44651.25555555556</v>
      </c>
      <c r="E1527" s="18">
        <v>44652.27291666667</v>
      </c>
      <c r="F1527" s="18">
        <v>44651.33888888889</v>
      </c>
      <c r="G1527" s="18">
        <v>44652.40694444445</v>
      </c>
      <c r="H1527" s="24">
        <f>Enduser_Deliverytime-HubVN_Pickup_Time</f>
        <v>0.20625</v>
      </c>
      <c r="I1527" s="24">
        <f>Enduser_Plan_Deliverytime-Plan_HubVN_Pickup_Time</f>
        <v>0.0625</v>
      </c>
      <c r="J1527" s="24">
        <f>HubVN_Pickup_Time-HubVN_Receiving_Time</f>
        <v>0.1340277778</v>
      </c>
      <c r="K1527" s="24">
        <f>Plan_HubVN_Pickup_Time-Plan_HubVN_Receiving_Time</f>
        <v>0.08333333333</v>
      </c>
      <c r="L1527" s="44">
        <f>IF(OnHold_Time="",0,Enduser_Deliverytime-OnHold_Time)</f>
        <v>0</v>
      </c>
    </row>
    <row r="1528" ht="15.75" customHeight="1">
      <c r="A1528" s="9" t="s">
        <v>4342</v>
      </c>
      <c r="B1528" s="9" t="s">
        <v>4343</v>
      </c>
      <c r="C1528" s="9" t="s">
        <v>5230</v>
      </c>
      <c r="D1528" s="43">
        <v>44653.2875</v>
      </c>
      <c r="E1528" s="7">
        <v>44653.50208333333</v>
      </c>
      <c r="F1528" s="7">
        <v>44653.370833333334</v>
      </c>
      <c r="G1528" s="7">
        <v>44653.614583333336</v>
      </c>
      <c r="H1528" s="12">
        <f>Enduser_Deliverytime-HubVN_Pickup_Time</f>
        <v>0.2479166667</v>
      </c>
      <c r="I1528" s="12">
        <f>Enduser_Plan_Deliverytime-Plan_HubVN_Pickup_Time</f>
        <v>0.0625</v>
      </c>
      <c r="J1528" s="12">
        <f>HubVN_Pickup_Time-HubVN_Receiving_Time</f>
        <v>0.1125</v>
      </c>
      <c r="K1528" s="12">
        <f>Plan_HubVN_Pickup_Time-Plan_HubVN_Receiving_Time</f>
        <v>0.08333333334</v>
      </c>
      <c r="L1528" s="44">
        <f>IF(OnHold_Time="",0,Enduser_Deliverytime-OnHold_Time)</f>
        <v>0</v>
      </c>
    </row>
    <row r="1529" ht="15.75" customHeight="1">
      <c r="A1529" s="21" t="s">
        <v>4345</v>
      </c>
      <c r="B1529" s="21" t="s">
        <v>4346</v>
      </c>
      <c r="C1529" s="21" t="s">
        <v>5230</v>
      </c>
      <c r="D1529" s="43">
        <v>44652.263194444444</v>
      </c>
      <c r="E1529" s="18">
        <v>44653.26111111111</v>
      </c>
      <c r="F1529" s="18">
        <v>44652.34652777778</v>
      </c>
      <c r="G1529" s="18">
        <v>44653.379166666666</v>
      </c>
      <c r="H1529" s="24">
        <f>Enduser_Deliverytime-HubVN_Pickup_Time</f>
        <v>0.2027777778</v>
      </c>
      <c r="I1529" s="24">
        <f>Enduser_Plan_Deliverytime-Plan_HubVN_Pickup_Time</f>
        <v>0.0625</v>
      </c>
      <c r="J1529" s="24">
        <f>HubVN_Pickup_Time-HubVN_Receiving_Time</f>
        <v>0.1180555556</v>
      </c>
      <c r="K1529" s="24">
        <f>Plan_HubVN_Pickup_Time-Plan_HubVN_Receiving_Time</f>
        <v>0.08333333334</v>
      </c>
      <c r="L1529" s="44">
        <f>IF(OnHold_Time="",0,Enduser_Deliverytime-OnHold_Time)</f>
        <v>0</v>
      </c>
    </row>
    <row r="1530" ht="15.75" hidden="1" customHeight="1">
      <c r="A1530" s="9" t="s">
        <v>4348</v>
      </c>
      <c r="B1530" s="9" t="s">
        <v>418</v>
      </c>
      <c r="C1530" s="9" t="s">
        <v>5231</v>
      </c>
      <c r="D1530" s="43">
        <v>44655.28055555555</v>
      </c>
      <c r="E1530" s="7">
        <v>44655.52916666667</v>
      </c>
      <c r="F1530" s="7">
        <v>44655.36388888889</v>
      </c>
      <c r="G1530" s="7">
        <v>44655.64513888889</v>
      </c>
      <c r="H1530" s="12">
        <f>Enduser_Deliverytime-HubVN_Pickup_Time</f>
        <v>0.07847222222</v>
      </c>
      <c r="I1530" s="12">
        <f>Enduser_Plan_Deliverytime-Plan_HubVN_Pickup_Time</f>
        <v>0.08333333334</v>
      </c>
      <c r="J1530" s="12">
        <f>HubVN_Pickup_Time-HubVN_Receiving_Time</f>
        <v>0.1159722222</v>
      </c>
      <c r="K1530" s="12">
        <f>Plan_HubVN_Pickup_Time-Plan_HubVN_Receiving_Time</f>
        <v>0.08333333334</v>
      </c>
      <c r="L1530" s="44">
        <f>IF(OnHold_Time="",0,Enduser_Deliverytime-OnHold_Time)</f>
        <v>0</v>
      </c>
    </row>
    <row r="1531" ht="15.75" hidden="1" customHeight="1">
      <c r="A1531" s="21" t="s">
        <v>4350</v>
      </c>
      <c r="B1531" s="21" t="s">
        <v>4351</v>
      </c>
      <c r="C1531" s="21" t="s">
        <v>5231</v>
      </c>
      <c r="D1531" s="43">
        <v>44651.27361111111</v>
      </c>
      <c r="E1531" s="18">
        <v>44654.27916666667</v>
      </c>
      <c r="F1531" s="18">
        <v>44651.356944444444</v>
      </c>
      <c r="G1531" s="18">
        <v>44654.385416666664</v>
      </c>
      <c r="H1531" s="24">
        <f>Enduser_Deliverytime-HubVN_Pickup_Time</f>
        <v>0.2041666667</v>
      </c>
      <c r="I1531" s="24">
        <f>Enduser_Plan_Deliverytime-Plan_HubVN_Pickup_Time</f>
        <v>0.04166666666</v>
      </c>
      <c r="J1531" s="24">
        <f>HubVN_Pickup_Time-HubVN_Receiving_Time</f>
        <v>0.10625</v>
      </c>
      <c r="K1531" s="24">
        <f>Plan_HubVN_Pickup_Time-Plan_HubVN_Receiving_Time</f>
        <v>0.08333333334</v>
      </c>
      <c r="L1531" s="44">
        <f>IF(OnHold_Time="",0,Enduser_Deliverytime-OnHold_Time)</f>
        <v>0</v>
      </c>
    </row>
    <row r="1532" ht="15.75" hidden="1" customHeight="1">
      <c r="A1532" s="9" t="s">
        <v>4353</v>
      </c>
      <c r="B1532" s="9" t="s">
        <v>4354</v>
      </c>
      <c r="C1532" s="9" t="s">
        <v>5232</v>
      </c>
      <c r="D1532" s="43">
        <v>44654.25555555556</v>
      </c>
      <c r="E1532" s="7">
        <v>44655.28055555555</v>
      </c>
      <c r="F1532" s="7">
        <v>44654.33888888889</v>
      </c>
      <c r="G1532" s="7">
        <v>44655.38958333333</v>
      </c>
      <c r="H1532" s="12">
        <f>Enduser_Deliverytime-HubVN_Pickup_Time</f>
        <v>0.09861111111</v>
      </c>
      <c r="I1532" s="12">
        <f>Enduser_Plan_Deliverytime-Plan_HubVN_Pickup_Time</f>
        <v>0.08333333334</v>
      </c>
      <c r="J1532" s="12">
        <f>HubVN_Pickup_Time-HubVN_Receiving_Time</f>
        <v>0.1090277778</v>
      </c>
      <c r="K1532" s="12">
        <f>Plan_HubVN_Pickup_Time-Plan_HubVN_Receiving_Time</f>
        <v>0.08333333333</v>
      </c>
      <c r="L1532" s="44">
        <f>IF(OnHold_Time="",0,Enduser_Deliverytime-OnHold_Time)</f>
        <v>0</v>
      </c>
    </row>
    <row r="1533" ht="15.75" hidden="1" customHeight="1">
      <c r="A1533" s="21" t="s">
        <v>4356</v>
      </c>
      <c r="B1533" s="21" t="s">
        <v>4357</v>
      </c>
      <c r="C1533" s="21" t="s">
        <v>5231</v>
      </c>
      <c r="D1533" s="43">
        <v>44655.50833333333</v>
      </c>
      <c r="E1533" s="18">
        <v>44655.50069444445</v>
      </c>
      <c r="F1533" s="18">
        <v>44655.59166666667</v>
      </c>
      <c r="G1533" s="18">
        <v>44655.60277777778</v>
      </c>
      <c r="H1533" s="24">
        <f>Enduser_Deliverytime-HubVN_Pickup_Time</f>
        <v>0.11875</v>
      </c>
      <c r="I1533" s="24">
        <f>Enduser_Plan_Deliverytime-Plan_HubVN_Pickup_Time</f>
        <v>0.04166666666</v>
      </c>
      <c r="J1533" s="24">
        <f>HubVN_Pickup_Time-HubVN_Receiving_Time</f>
        <v>0.1020833333</v>
      </c>
      <c r="K1533" s="24">
        <f>Plan_HubVN_Pickup_Time-Plan_HubVN_Receiving_Time</f>
        <v>0.08333333334</v>
      </c>
      <c r="L1533" s="44">
        <f>IF(OnHold_Time="",0,Enduser_Deliverytime-OnHold_Time)</f>
        <v>0</v>
      </c>
    </row>
    <row r="1534" ht="15.75" customHeight="1">
      <c r="A1534" s="9" t="s">
        <v>4359</v>
      </c>
      <c r="B1534" s="9" t="s">
        <v>4360</v>
      </c>
      <c r="C1534" s="9" t="s">
        <v>5230</v>
      </c>
      <c r="D1534" s="43">
        <v>44654.52013888889</v>
      </c>
      <c r="E1534" s="7">
        <v>44655.52916666667</v>
      </c>
      <c r="F1534" s="7">
        <v>44654.603472222225</v>
      </c>
      <c r="G1534" s="7">
        <v>44655.635416666664</v>
      </c>
      <c r="H1534" s="12">
        <f>Enduser_Deliverytime-HubVN_Pickup_Time</f>
        <v>0.1729166667</v>
      </c>
      <c r="I1534" s="12">
        <f>Enduser_Plan_Deliverytime-Plan_HubVN_Pickup_Time</f>
        <v>0.0625</v>
      </c>
      <c r="J1534" s="12">
        <f>HubVN_Pickup_Time-HubVN_Receiving_Time</f>
        <v>0.10625</v>
      </c>
      <c r="K1534" s="12">
        <f>Plan_HubVN_Pickup_Time-Plan_HubVN_Receiving_Time</f>
        <v>0.08333333334</v>
      </c>
      <c r="L1534" s="44">
        <f>IF(OnHold_Time="",0,Enduser_Deliverytime-OnHold_Time)</f>
        <v>0</v>
      </c>
    </row>
    <row r="1535" ht="15.75" customHeight="1">
      <c r="A1535" s="21" t="s">
        <v>4362</v>
      </c>
      <c r="B1535" s="21" t="s">
        <v>1621</v>
      </c>
      <c r="C1535" s="21" t="s">
        <v>5230</v>
      </c>
      <c r="D1535" s="43">
        <v>44654.535416666666</v>
      </c>
      <c r="E1535" s="18">
        <v>44654.509722222225</v>
      </c>
      <c r="F1535" s="18">
        <v>44654.61875</v>
      </c>
      <c r="G1535" s="18">
        <v>44654.62222222222</v>
      </c>
      <c r="H1535" s="24">
        <f>Enduser_Deliverytime-HubVN_Pickup_Time</f>
        <v>0.1229166667</v>
      </c>
      <c r="I1535" s="24">
        <f>Enduser_Plan_Deliverytime-Plan_HubVN_Pickup_Time</f>
        <v>0.1666666667</v>
      </c>
      <c r="J1535" s="24">
        <f>HubVN_Pickup_Time-HubVN_Receiving_Time</f>
        <v>0.1125</v>
      </c>
      <c r="K1535" s="24">
        <f>Plan_HubVN_Pickup_Time-Plan_HubVN_Receiving_Time</f>
        <v>0.08333333334</v>
      </c>
      <c r="L1535" s="44">
        <f>IF(OnHold_Time="",0,Enduser_Deliverytime-OnHold_Time)</f>
        <v>0</v>
      </c>
    </row>
    <row r="1536" ht="15.75" customHeight="1">
      <c r="A1536" s="9" t="s">
        <v>4363</v>
      </c>
      <c r="B1536" s="9" t="s">
        <v>4364</v>
      </c>
      <c r="C1536" s="9" t="s">
        <v>5230</v>
      </c>
      <c r="D1536" s="43">
        <v>44653.540972222225</v>
      </c>
      <c r="E1536" s="7">
        <v>44653.51111111111</v>
      </c>
      <c r="F1536" s="7">
        <v>44653.62430555555</v>
      </c>
      <c r="G1536" s="7">
        <v>44653.626388888886</v>
      </c>
      <c r="H1536" s="12">
        <f>Enduser_Deliverytime-HubVN_Pickup_Time</f>
        <v>0.07986111112</v>
      </c>
      <c r="I1536" s="12">
        <f>Enduser_Plan_Deliverytime-Plan_HubVN_Pickup_Time</f>
        <v>0.0625</v>
      </c>
      <c r="J1536" s="12">
        <f>HubVN_Pickup_Time-HubVN_Receiving_Time</f>
        <v>0.1152777778</v>
      </c>
      <c r="K1536" s="12">
        <f>Plan_HubVN_Pickup_Time-Plan_HubVN_Receiving_Time</f>
        <v>0.08333333333</v>
      </c>
      <c r="L1536" s="44">
        <f>IF(OnHold_Time="",0,Enduser_Deliverytime-OnHold_Time)</f>
        <v>0</v>
      </c>
    </row>
    <row r="1537" ht="15.75" hidden="1" customHeight="1">
      <c r="A1537" s="21" t="s">
        <v>4366</v>
      </c>
      <c r="B1537" s="21" t="s">
        <v>2833</v>
      </c>
      <c r="C1537" s="21" t="s">
        <v>5232</v>
      </c>
      <c r="D1537" s="43">
        <v>44652.28611111111</v>
      </c>
      <c r="E1537" s="18">
        <v>44652.53611111111</v>
      </c>
      <c r="F1537" s="18">
        <v>44652.36944444444</v>
      </c>
      <c r="G1537" s="18">
        <v>44652.64166666667</v>
      </c>
      <c r="H1537" s="24">
        <f>Enduser_Deliverytime-HubVN_Pickup_Time</f>
        <v>0.08125</v>
      </c>
      <c r="I1537" s="24">
        <f>Enduser_Plan_Deliverytime-Plan_HubVN_Pickup_Time</f>
        <v>0.08333333334</v>
      </c>
      <c r="J1537" s="24">
        <f>HubVN_Pickup_Time-HubVN_Receiving_Time</f>
        <v>0.1055555556</v>
      </c>
      <c r="K1537" s="24">
        <f>Plan_HubVN_Pickup_Time-Plan_HubVN_Receiving_Time</f>
        <v>0.08333333333</v>
      </c>
      <c r="L1537" s="44">
        <f>IF(OnHold_Time="",0,Enduser_Deliverytime-OnHold_Time)</f>
        <v>0</v>
      </c>
    </row>
    <row r="1538" ht="15.75" customHeight="1">
      <c r="A1538" s="9" t="s">
        <v>4368</v>
      </c>
      <c r="B1538" s="9" t="s">
        <v>66</v>
      </c>
      <c r="C1538" s="9" t="s">
        <v>5230</v>
      </c>
      <c r="D1538" s="43">
        <v>44652.282638888886</v>
      </c>
      <c r="E1538" s="7">
        <v>44653.27222222222</v>
      </c>
      <c r="F1538" s="7">
        <v>44652.36597222222</v>
      </c>
      <c r="G1538" s="7">
        <v>44653.3875</v>
      </c>
      <c r="H1538" s="12">
        <f>Enduser_Deliverytime-HubVN_Pickup_Time</f>
        <v>0.2055555556</v>
      </c>
      <c r="I1538" s="12">
        <f>Enduser_Plan_Deliverytime-Plan_HubVN_Pickup_Time</f>
        <v>0.1666666667</v>
      </c>
      <c r="J1538" s="12">
        <f>HubVN_Pickup_Time-HubVN_Receiving_Time</f>
        <v>0.1152777778</v>
      </c>
      <c r="K1538" s="12">
        <f>Plan_HubVN_Pickup_Time-Plan_HubVN_Receiving_Time</f>
        <v>0.08333333334</v>
      </c>
      <c r="L1538" s="44">
        <f>IF(OnHold_Time="",0,Enduser_Deliverytime-OnHold_Time)</f>
        <v>0</v>
      </c>
    </row>
    <row r="1539" ht="15.75" customHeight="1">
      <c r="A1539" s="21" t="s">
        <v>4370</v>
      </c>
      <c r="B1539" s="21" t="s">
        <v>4371</v>
      </c>
      <c r="C1539" s="21" t="s">
        <v>5230</v>
      </c>
      <c r="D1539" s="43">
        <v>44652.263194444444</v>
      </c>
      <c r="E1539" s="18">
        <v>44652.52847222222</v>
      </c>
      <c r="F1539" s="18">
        <v>44652.34652777778</v>
      </c>
      <c r="G1539" s="18">
        <v>44652.64375</v>
      </c>
      <c r="H1539" s="24">
        <f>Enduser_Deliverytime-HubVN_Pickup_Time</f>
        <v>0.08125</v>
      </c>
      <c r="I1539" s="24">
        <f>Enduser_Plan_Deliverytime-Plan_HubVN_Pickup_Time</f>
        <v>0.1666666667</v>
      </c>
      <c r="J1539" s="24">
        <f>HubVN_Pickup_Time-HubVN_Receiving_Time</f>
        <v>0.1152777778</v>
      </c>
      <c r="K1539" s="24">
        <f>Plan_HubVN_Pickup_Time-Plan_HubVN_Receiving_Time</f>
        <v>0.08333333334</v>
      </c>
      <c r="L1539" s="44">
        <f>IF(OnHold_Time="",0,Enduser_Deliverytime-OnHold_Time)</f>
        <v>0</v>
      </c>
    </row>
    <row r="1540" ht="15.75" customHeight="1">
      <c r="A1540" s="9" t="s">
        <v>4373</v>
      </c>
      <c r="B1540" s="9" t="s">
        <v>3435</v>
      </c>
      <c r="C1540" s="9" t="s">
        <v>5230</v>
      </c>
      <c r="D1540" s="43">
        <v>44653.52291666667</v>
      </c>
      <c r="E1540" s="7">
        <v>44654.27569444444</v>
      </c>
      <c r="F1540" s="7">
        <v>44653.60625</v>
      </c>
      <c r="G1540" s="7">
        <v>44654.39097222222</v>
      </c>
      <c r="H1540" s="12">
        <f>Enduser_Deliverytime-HubVN_Pickup_Time</f>
        <v>0.2055555556</v>
      </c>
      <c r="I1540" s="12">
        <f>Enduser_Plan_Deliverytime-Plan_HubVN_Pickup_Time</f>
        <v>0.1666666667</v>
      </c>
      <c r="J1540" s="12">
        <f>HubVN_Pickup_Time-HubVN_Receiving_Time</f>
        <v>0.1152777778</v>
      </c>
      <c r="K1540" s="12">
        <f>Plan_HubVN_Pickup_Time-Plan_HubVN_Receiving_Time</f>
        <v>0.08333333333</v>
      </c>
      <c r="L1540" s="44">
        <f>IF(OnHold_Time="",0,Enduser_Deliverytime-OnHold_Time)</f>
        <v>0</v>
      </c>
    </row>
    <row r="1541" ht="15.75" customHeight="1">
      <c r="A1541" s="21" t="s">
        <v>4375</v>
      </c>
      <c r="B1541" s="21" t="s">
        <v>4376</v>
      </c>
      <c r="C1541" s="21" t="s">
        <v>5230</v>
      </c>
      <c r="D1541" s="43">
        <v>44653.538194444445</v>
      </c>
      <c r="E1541" s="18">
        <v>44654.251388888886</v>
      </c>
      <c r="F1541" s="18">
        <v>44653.62152777778</v>
      </c>
      <c r="G1541" s="18">
        <v>44654.34652777778</v>
      </c>
      <c r="H1541" s="24">
        <f>Enduser_Deliverytime-HubVN_Pickup_Time</f>
        <v>0.08194444444</v>
      </c>
      <c r="I1541" s="24">
        <f>Enduser_Plan_Deliverytime-Plan_HubVN_Pickup_Time</f>
        <v>0.0625</v>
      </c>
      <c r="J1541" s="24">
        <f>HubVN_Pickup_Time-HubVN_Receiving_Time</f>
        <v>0.09513888889</v>
      </c>
      <c r="K1541" s="24">
        <f>Plan_HubVN_Pickup_Time-Plan_HubVN_Receiving_Time</f>
        <v>0.08333333334</v>
      </c>
      <c r="L1541" s="44">
        <f>IF(OnHold_Time="",0,Enduser_Deliverytime-OnHold_Time)</f>
        <v>0</v>
      </c>
    </row>
    <row r="1542" ht="15.75" hidden="1" customHeight="1">
      <c r="A1542" s="9" t="s">
        <v>4378</v>
      </c>
      <c r="B1542" s="9" t="s">
        <v>402</v>
      </c>
      <c r="C1542" s="9" t="s">
        <v>5232</v>
      </c>
      <c r="D1542" s="43">
        <v>44653.518055555556</v>
      </c>
      <c r="E1542" s="7">
        <v>44653.51527777778</v>
      </c>
      <c r="F1542" s="7">
        <v>44653.60138888889</v>
      </c>
      <c r="G1542" s="7">
        <v>44653.59375</v>
      </c>
      <c r="H1542" s="12">
        <f>Enduser_Deliverytime-HubVN_Pickup_Time</f>
        <v>0.1194444444</v>
      </c>
      <c r="I1542" s="12">
        <f>Enduser_Plan_Deliverytime-Plan_HubVN_Pickup_Time</f>
        <v>0.08333333333</v>
      </c>
      <c r="J1542" s="12">
        <f>HubVN_Pickup_Time-HubVN_Receiving_Time</f>
        <v>0.07847222222</v>
      </c>
      <c r="K1542" s="12">
        <f>Plan_HubVN_Pickup_Time-Plan_HubVN_Receiving_Time</f>
        <v>0.08333333334</v>
      </c>
      <c r="L1542" s="44">
        <f>IF(OnHold_Time="",0,Enduser_Deliverytime-OnHold_Time)</f>
        <v>0</v>
      </c>
    </row>
    <row r="1543" ht="15.75" customHeight="1">
      <c r="A1543" s="21" t="s">
        <v>4380</v>
      </c>
      <c r="B1543" s="21" t="s">
        <v>4381</v>
      </c>
      <c r="C1543" s="21" t="s">
        <v>5230</v>
      </c>
      <c r="D1543" s="43">
        <v>44652.26527777778</v>
      </c>
      <c r="E1543" s="18">
        <v>44652.51666666667</v>
      </c>
      <c r="F1543" s="18">
        <v>44652.34861111111</v>
      </c>
      <c r="G1543" s="18">
        <v>44652.555555555555</v>
      </c>
      <c r="H1543" s="24">
        <f>Enduser_Deliverytime-HubVN_Pickup_Time</f>
        <v>0.1611111111</v>
      </c>
      <c r="I1543" s="24">
        <f>Enduser_Plan_Deliverytime-Plan_HubVN_Pickup_Time</f>
        <v>0.0625</v>
      </c>
      <c r="J1543" s="24">
        <f>HubVN_Pickup_Time-HubVN_Receiving_Time</f>
        <v>0.03888888888</v>
      </c>
      <c r="K1543" s="24">
        <f>Plan_HubVN_Pickup_Time-Plan_HubVN_Receiving_Time</f>
        <v>0.08333333334</v>
      </c>
      <c r="L1543" s="44">
        <f>IF(OnHold_Time="",0,Enduser_Deliverytime-OnHold_Time)</f>
        <v>0</v>
      </c>
    </row>
    <row r="1544" ht="15.75" customHeight="1">
      <c r="A1544" s="9" t="s">
        <v>4383</v>
      </c>
      <c r="B1544" s="9" t="s">
        <v>4384</v>
      </c>
      <c r="C1544" s="9" t="s">
        <v>5230</v>
      </c>
      <c r="D1544" s="43">
        <v>44654.521527777775</v>
      </c>
      <c r="E1544" s="7">
        <v>44655.26736111111</v>
      </c>
      <c r="F1544" s="7">
        <v>44654.60486111111</v>
      </c>
      <c r="G1544" s="7">
        <v>44655.36944444444</v>
      </c>
      <c r="H1544" s="12">
        <f>Enduser_Deliverytime-HubVN_Pickup_Time</f>
        <v>0.07708333334</v>
      </c>
      <c r="I1544" s="12">
        <f>Enduser_Plan_Deliverytime-Plan_HubVN_Pickup_Time</f>
        <v>0.0625</v>
      </c>
      <c r="J1544" s="12">
        <f>HubVN_Pickup_Time-HubVN_Receiving_Time</f>
        <v>0.1020833333</v>
      </c>
      <c r="K1544" s="12">
        <f>Plan_HubVN_Pickup_Time-Plan_HubVN_Receiving_Time</f>
        <v>0.08333333334</v>
      </c>
      <c r="L1544" s="44">
        <f>IF(OnHold_Time="",0,Enduser_Deliverytime-OnHold_Time)</f>
        <v>0</v>
      </c>
    </row>
    <row r="1545" ht="15.75" customHeight="1">
      <c r="A1545" s="21" t="s">
        <v>4386</v>
      </c>
      <c r="B1545" s="21" t="s">
        <v>4387</v>
      </c>
      <c r="C1545" s="21" t="s">
        <v>5230</v>
      </c>
      <c r="D1545" s="43">
        <v>44655.50347222222</v>
      </c>
      <c r="E1545" s="18">
        <v>44655.50486111111</v>
      </c>
      <c r="F1545" s="18">
        <v>44655.586805555555</v>
      </c>
      <c r="G1545" s="18">
        <v>44655.61388888889</v>
      </c>
      <c r="H1545" s="24">
        <f>Enduser_Deliverytime-HubVN_Pickup_Time</f>
        <v>0.1486111111</v>
      </c>
      <c r="I1545" s="24">
        <f>Enduser_Plan_Deliverytime-Plan_HubVN_Pickup_Time</f>
        <v>0.0625</v>
      </c>
      <c r="J1545" s="24">
        <f>HubVN_Pickup_Time-HubVN_Receiving_Time</f>
        <v>0.1090277778</v>
      </c>
      <c r="K1545" s="24">
        <f>Plan_HubVN_Pickup_Time-Plan_HubVN_Receiving_Time</f>
        <v>0.08333333334</v>
      </c>
      <c r="L1545" s="44">
        <f>IF(OnHold_Time="",0,Enduser_Deliverytime-OnHold_Time)</f>
        <v>0</v>
      </c>
    </row>
    <row r="1546" ht="15.75" hidden="1" customHeight="1">
      <c r="A1546" s="9" t="s">
        <v>4389</v>
      </c>
      <c r="B1546" s="9" t="s">
        <v>4390</v>
      </c>
      <c r="C1546" s="9" t="s">
        <v>5232</v>
      </c>
      <c r="D1546" s="43">
        <v>44652.53472222222</v>
      </c>
      <c r="E1546" s="7">
        <v>44653.2625</v>
      </c>
      <c r="F1546" s="7">
        <v>44652.618055555555</v>
      </c>
      <c r="G1546" s="7">
        <v>44653.34583333333</v>
      </c>
      <c r="H1546" s="12">
        <f>Enduser_Deliverytime-HubVN_Pickup_Time</f>
        <v>0.08055555556</v>
      </c>
      <c r="I1546" s="12">
        <f>Enduser_Plan_Deliverytime-Plan_HubVN_Pickup_Time</f>
        <v>0.08333333334</v>
      </c>
      <c r="J1546" s="12">
        <f>HubVN_Pickup_Time-HubVN_Receiving_Time</f>
        <v>0.08333333334</v>
      </c>
      <c r="K1546" s="12">
        <f>Plan_HubVN_Pickup_Time-Plan_HubVN_Receiving_Time</f>
        <v>0.08333333334</v>
      </c>
      <c r="L1546" s="44">
        <f>IF(OnHold_Time="",0,Enduser_Deliverytime-OnHold_Time)</f>
        <v>0</v>
      </c>
    </row>
    <row r="1547" ht="15.75" customHeight="1">
      <c r="A1547" s="21" t="s">
        <v>4392</v>
      </c>
      <c r="B1547" s="21" t="s">
        <v>4393</v>
      </c>
      <c r="C1547" s="21" t="s">
        <v>5230</v>
      </c>
      <c r="D1547" s="43">
        <v>44654.527083333334</v>
      </c>
      <c r="E1547" s="18">
        <v>44654.53958333333</v>
      </c>
      <c r="F1547" s="18">
        <v>44654.61041666667</v>
      </c>
      <c r="G1547" s="18">
        <v>44654.63888888889</v>
      </c>
      <c r="H1547" s="24">
        <f>Enduser_Deliverytime-HubVN_Pickup_Time</f>
        <v>0.1708333333</v>
      </c>
      <c r="I1547" s="24">
        <f>Enduser_Plan_Deliverytime-Plan_HubVN_Pickup_Time</f>
        <v>0.0625</v>
      </c>
      <c r="J1547" s="24">
        <f>HubVN_Pickup_Time-HubVN_Receiving_Time</f>
        <v>0.09930555556</v>
      </c>
      <c r="K1547" s="24">
        <f>Plan_HubVN_Pickup_Time-Plan_HubVN_Receiving_Time</f>
        <v>0.08333333334</v>
      </c>
      <c r="L1547" s="44">
        <f>IF(OnHold_Time="",0,Enduser_Deliverytime-OnHold_Time)</f>
        <v>0</v>
      </c>
    </row>
    <row r="1548" ht="15.75" customHeight="1">
      <c r="A1548" s="9" t="s">
        <v>4395</v>
      </c>
      <c r="B1548" s="9" t="s">
        <v>4396</v>
      </c>
      <c r="C1548" s="9" t="s">
        <v>5230</v>
      </c>
      <c r="D1548" s="43">
        <v>44651.52569444444</v>
      </c>
      <c r="E1548" s="7">
        <v>44652.53402777778</v>
      </c>
      <c r="F1548" s="7">
        <v>44651.60902777778</v>
      </c>
      <c r="G1548" s="7">
        <v>44652.56458333333</v>
      </c>
      <c r="H1548" s="12">
        <f>Enduser_Deliverytime-HubVN_Pickup_Time</f>
        <v>0.1652777778</v>
      </c>
      <c r="I1548" s="12">
        <f>Enduser_Plan_Deliverytime-Plan_HubVN_Pickup_Time</f>
        <v>0.0625</v>
      </c>
      <c r="J1548" s="12">
        <f>HubVN_Pickup_Time-HubVN_Receiving_Time</f>
        <v>0.03055555555</v>
      </c>
      <c r="K1548" s="12">
        <f>Plan_HubVN_Pickup_Time-Plan_HubVN_Receiving_Time</f>
        <v>0.08333333334</v>
      </c>
      <c r="L1548" s="44">
        <f>IF(OnHold_Time="",0,Enduser_Deliverytime-OnHold_Time)</f>
        <v>0</v>
      </c>
    </row>
    <row r="1549" ht="15.75" customHeight="1">
      <c r="A1549" s="21" t="s">
        <v>4398</v>
      </c>
      <c r="B1549" s="21" t="s">
        <v>1874</v>
      </c>
      <c r="C1549" s="21" t="s">
        <v>5230</v>
      </c>
      <c r="D1549" s="43">
        <v>44652.27222222222</v>
      </c>
      <c r="E1549" s="18">
        <v>44653.2875</v>
      </c>
      <c r="F1549" s="18">
        <v>44652.35555555556</v>
      </c>
      <c r="G1549" s="18">
        <v>44653.370833333334</v>
      </c>
      <c r="H1549" s="24">
        <f>Enduser_Deliverytime-HubVN_Pickup_Time</f>
        <v>0.1652777778</v>
      </c>
      <c r="I1549" s="24">
        <f>Enduser_Plan_Deliverytime-Plan_HubVN_Pickup_Time</f>
        <v>0.0625</v>
      </c>
      <c r="J1549" s="24">
        <f>HubVN_Pickup_Time-HubVN_Receiving_Time</f>
        <v>0.08333333334</v>
      </c>
      <c r="K1549" s="24">
        <f>Plan_HubVN_Pickup_Time-Plan_HubVN_Receiving_Time</f>
        <v>0.08333333334</v>
      </c>
      <c r="L1549" s="44">
        <f>IF(OnHold_Time="",0,Enduser_Deliverytime-OnHold_Time)</f>
        <v>0</v>
      </c>
    </row>
    <row r="1550" ht="15.75" customHeight="1">
      <c r="A1550" s="9" t="s">
        <v>4400</v>
      </c>
      <c r="B1550" s="9" t="s">
        <v>4401</v>
      </c>
      <c r="C1550" s="9" t="s">
        <v>5230</v>
      </c>
      <c r="D1550" s="43">
        <v>44654.26736111111</v>
      </c>
      <c r="E1550" s="7">
        <v>44655.25208333333</v>
      </c>
      <c r="F1550" s="7">
        <v>44654.350694444445</v>
      </c>
      <c r="G1550" s="7">
        <v>44655.350694444445</v>
      </c>
      <c r="H1550" s="12">
        <f>Enduser_Deliverytime-HubVN_Pickup_Time</f>
        <v>0.1222222222</v>
      </c>
      <c r="I1550" s="12">
        <f>Enduser_Plan_Deliverytime-Plan_HubVN_Pickup_Time</f>
        <v>0.0625</v>
      </c>
      <c r="J1550" s="12">
        <f>HubVN_Pickup_Time-HubVN_Receiving_Time</f>
        <v>0.09861111111</v>
      </c>
      <c r="K1550" s="12">
        <f>Plan_HubVN_Pickup_Time-Plan_HubVN_Receiving_Time</f>
        <v>0.08333333334</v>
      </c>
      <c r="L1550" s="44">
        <f>IF(OnHold_Time="",0,Enduser_Deliverytime-OnHold_Time)</f>
        <v>0</v>
      </c>
    </row>
    <row r="1551" ht="15.75" customHeight="1">
      <c r="A1551" s="21" t="s">
        <v>4403</v>
      </c>
      <c r="B1551" s="21" t="s">
        <v>4404</v>
      </c>
      <c r="C1551" s="21" t="s">
        <v>5230</v>
      </c>
      <c r="D1551" s="43">
        <v>44653.25625</v>
      </c>
      <c r="E1551" s="18">
        <v>44653.535416666666</v>
      </c>
      <c r="F1551" s="18">
        <v>44653.339583333334</v>
      </c>
      <c r="G1551" s="18">
        <v>44653.61875</v>
      </c>
      <c r="H1551" s="24">
        <f>Enduser_Deliverytime-HubVN_Pickup_Time</f>
        <v>0.14375</v>
      </c>
      <c r="I1551" s="24">
        <f>Enduser_Plan_Deliverytime-Plan_HubVN_Pickup_Time</f>
        <v>0.0625</v>
      </c>
      <c r="J1551" s="24">
        <f>HubVN_Pickup_Time-HubVN_Receiving_Time</f>
        <v>0.08333333334</v>
      </c>
      <c r="K1551" s="24">
        <f>Plan_HubVN_Pickup_Time-Plan_HubVN_Receiving_Time</f>
        <v>0.08333333334</v>
      </c>
      <c r="L1551" s="44">
        <f>IF(OnHold_Time="",0,Enduser_Deliverytime-OnHold_Time)</f>
        <v>0</v>
      </c>
    </row>
    <row r="1552" ht="15.75" hidden="1" customHeight="1">
      <c r="A1552" s="9" t="s">
        <v>4406</v>
      </c>
      <c r="B1552" s="9" t="s">
        <v>4407</v>
      </c>
      <c r="C1552" s="9" t="s">
        <v>5231</v>
      </c>
      <c r="D1552" s="43">
        <v>44653.29027777778</v>
      </c>
      <c r="E1552" s="7">
        <v>44654.27291666667</v>
      </c>
      <c r="F1552" s="7">
        <v>44653.373611111114</v>
      </c>
      <c r="G1552" s="7">
        <v>44654.36875</v>
      </c>
      <c r="H1552" s="12">
        <f>Enduser_Deliverytime-HubVN_Pickup_Time</f>
        <v>0.1243055556</v>
      </c>
      <c r="I1552" s="12">
        <f>Enduser_Plan_Deliverytime-Plan_HubVN_Pickup_Time</f>
        <v>0.08333333333</v>
      </c>
      <c r="J1552" s="12">
        <f>HubVN_Pickup_Time-HubVN_Receiving_Time</f>
        <v>0.09583333333</v>
      </c>
      <c r="K1552" s="12">
        <f>Plan_HubVN_Pickup_Time-Plan_HubVN_Receiving_Time</f>
        <v>0.08333333334</v>
      </c>
      <c r="L1552" s="44">
        <f>IF(OnHold_Time="",0,Enduser_Deliverytime-OnHold_Time)</f>
        <v>0</v>
      </c>
    </row>
    <row r="1553" ht="15.75" customHeight="1">
      <c r="A1553" s="21" t="s">
        <v>4409</v>
      </c>
      <c r="B1553" s="21" t="s">
        <v>4410</v>
      </c>
      <c r="C1553" s="21" t="s">
        <v>5230</v>
      </c>
      <c r="D1553" s="43">
        <v>44651.53680555556</v>
      </c>
      <c r="E1553" s="18">
        <v>44652.26944444444</v>
      </c>
      <c r="F1553" s="18">
        <v>44651.62013888889</v>
      </c>
      <c r="G1553" s="18">
        <v>44652.33263888889</v>
      </c>
      <c r="H1553" s="24">
        <f>Enduser_Deliverytime-HubVN_Pickup_Time</f>
        <v>0.1604166667</v>
      </c>
      <c r="I1553" s="24">
        <f>Enduser_Plan_Deliverytime-Plan_HubVN_Pickup_Time</f>
        <v>0.125</v>
      </c>
      <c r="J1553" s="24">
        <f>HubVN_Pickup_Time-HubVN_Receiving_Time</f>
        <v>0.06319444445</v>
      </c>
      <c r="K1553" s="24">
        <f>Plan_HubVN_Pickup_Time-Plan_HubVN_Receiving_Time</f>
        <v>0.08333333333</v>
      </c>
      <c r="L1553" s="44">
        <f>IF(OnHold_Time="",0,Enduser_Deliverytime-OnHold_Time)</f>
        <v>0</v>
      </c>
    </row>
    <row r="1554" ht="15.75" customHeight="1">
      <c r="A1554" s="9" t="s">
        <v>4412</v>
      </c>
      <c r="B1554" s="9" t="s">
        <v>4413</v>
      </c>
      <c r="C1554" s="9" t="s">
        <v>5230</v>
      </c>
      <c r="D1554" s="43">
        <v>44654.28194444445</v>
      </c>
      <c r="E1554" s="7">
        <v>44654.529861111114</v>
      </c>
      <c r="F1554" s="7">
        <v>44654.365277777775</v>
      </c>
      <c r="G1554" s="7">
        <v>44654.66111111111</v>
      </c>
      <c r="H1554" s="12">
        <f>Enduser_Deliverytime-HubVN_Pickup_Time</f>
        <v>0.07708333333</v>
      </c>
      <c r="I1554" s="12">
        <f>Enduser_Plan_Deliverytime-Plan_HubVN_Pickup_Time</f>
        <v>0.0625</v>
      </c>
      <c r="J1554" s="12">
        <f>HubVN_Pickup_Time-HubVN_Receiving_Time</f>
        <v>0.13125</v>
      </c>
      <c r="K1554" s="12">
        <f>Plan_HubVN_Pickup_Time-Plan_HubVN_Receiving_Time</f>
        <v>0.08333333333</v>
      </c>
      <c r="L1554" s="44">
        <f>IF(OnHold_Time="",0,Enduser_Deliverytime-OnHold_Time)</f>
        <v>0</v>
      </c>
    </row>
    <row r="1555" ht="15.75" customHeight="1">
      <c r="A1555" s="21" t="s">
        <v>4415</v>
      </c>
      <c r="B1555" s="21" t="s">
        <v>965</v>
      </c>
      <c r="C1555" s="21" t="s">
        <v>5230</v>
      </c>
      <c r="D1555" s="43">
        <v>44655.26736111111</v>
      </c>
      <c r="E1555" s="18">
        <v>44655.524305555555</v>
      </c>
      <c r="F1555" s="18">
        <v>44655.350694444445</v>
      </c>
      <c r="G1555" s="18">
        <v>44655.629166666666</v>
      </c>
      <c r="H1555" s="24">
        <f>Enduser_Deliverytime-HubVN_Pickup_Time</f>
        <v>0.07777777778</v>
      </c>
      <c r="I1555" s="24">
        <f>Enduser_Plan_Deliverytime-Plan_HubVN_Pickup_Time</f>
        <v>0.0625</v>
      </c>
      <c r="J1555" s="24">
        <f>HubVN_Pickup_Time-HubVN_Receiving_Time</f>
        <v>0.1048611111</v>
      </c>
      <c r="K1555" s="24">
        <f>Plan_HubVN_Pickup_Time-Plan_HubVN_Receiving_Time</f>
        <v>0.08333333334</v>
      </c>
      <c r="L1555" s="44">
        <f>IF(OnHold_Time="",0,Enduser_Deliverytime-OnHold_Time)</f>
        <v>0</v>
      </c>
    </row>
    <row r="1556" ht="15.75" customHeight="1">
      <c r="A1556" s="9" t="s">
        <v>4417</v>
      </c>
      <c r="B1556" s="9" t="s">
        <v>4418</v>
      </c>
      <c r="C1556" s="9" t="s">
        <v>5230</v>
      </c>
      <c r="D1556" s="43">
        <v>44655.29027777778</v>
      </c>
      <c r="E1556" s="7">
        <v>44655.53680555556</v>
      </c>
      <c r="F1556" s="7">
        <v>44655.373611111114</v>
      </c>
      <c r="G1556" s="7">
        <v>44655.63402777778</v>
      </c>
      <c r="H1556" s="12">
        <f>Enduser_Deliverytime-HubVN_Pickup_Time</f>
        <v>0.07986111111</v>
      </c>
      <c r="I1556" s="12">
        <f>Enduser_Plan_Deliverytime-Plan_HubVN_Pickup_Time</f>
        <v>0.0625</v>
      </c>
      <c r="J1556" s="12">
        <f>HubVN_Pickup_Time-HubVN_Receiving_Time</f>
        <v>0.09722222222</v>
      </c>
      <c r="K1556" s="12">
        <f>Plan_HubVN_Pickup_Time-Plan_HubVN_Receiving_Time</f>
        <v>0.08333333334</v>
      </c>
      <c r="L1556" s="44">
        <f>IF(OnHold_Time="",0,Enduser_Deliverytime-OnHold_Time)</f>
        <v>0</v>
      </c>
    </row>
    <row r="1557" ht="15.75" hidden="1" customHeight="1">
      <c r="A1557" s="21" t="s">
        <v>4420</v>
      </c>
      <c r="B1557" s="21" t="s">
        <v>4421</v>
      </c>
      <c r="C1557" s="21" t="s">
        <v>5232</v>
      </c>
      <c r="D1557" s="43">
        <v>44652.26180555556</v>
      </c>
      <c r="E1557" s="18">
        <v>44653.2875</v>
      </c>
      <c r="F1557" s="18">
        <v>44652.345138888886</v>
      </c>
      <c r="G1557" s="18">
        <v>44653.370833333334</v>
      </c>
      <c r="H1557" s="24">
        <f>Enduser_Deliverytime-HubVN_Pickup_Time</f>
        <v>0.08263888889</v>
      </c>
      <c r="I1557" s="24">
        <f>Enduser_Plan_Deliverytime-Plan_HubVN_Pickup_Time</f>
        <v>0.08333333334</v>
      </c>
      <c r="J1557" s="24">
        <f>HubVN_Pickup_Time-HubVN_Receiving_Time</f>
        <v>0.08333333334</v>
      </c>
      <c r="K1557" s="24">
        <f>Plan_HubVN_Pickup_Time-Plan_HubVN_Receiving_Time</f>
        <v>0.08333333333</v>
      </c>
      <c r="L1557" s="44">
        <f>IF(OnHold_Time="",0,Enduser_Deliverytime-OnHold_Time)</f>
        <v>0</v>
      </c>
    </row>
    <row r="1558" ht="15.75" customHeight="1">
      <c r="A1558" s="9" t="s">
        <v>4423</v>
      </c>
      <c r="B1558" s="9" t="s">
        <v>442</v>
      </c>
      <c r="C1558" s="9" t="s">
        <v>5230</v>
      </c>
      <c r="D1558" s="43">
        <v>44652.509722222225</v>
      </c>
      <c r="E1558" s="7">
        <v>44653.25277777778</v>
      </c>
      <c r="F1558" s="7">
        <v>44652.59305555555</v>
      </c>
      <c r="G1558" s="7">
        <v>44653.32361111111</v>
      </c>
      <c r="H1558" s="12">
        <f>Enduser_Deliverytime-HubVN_Pickup_Time</f>
        <v>0.1618055556</v>
      </c>
      <c r="I1558" s="12">
        <f>Enduser_Plan_Deliverytime-Plan_HubVN_Pickup_Time</f>
        <v>0.0625</v>
      </c>
      <c r="J1558" s="12">
        <f>HubVN_Pickup_Time-HubVN_Receiving_Time</f>
        <v>0.07083333333</v>
      </c>
      <c r="K1558" s="12">
        <f>Plan_HubVN_Pickup_Time-Plan_HubVN_Receiving_Time</f>
        <v>0.08333333333</v>
      </c>
      <c r="L1558" s="44">
        <f>IF(OnHold_Time="",0,Enduser_Deliverytime-OnHold_Time)</f>
        <v>0</v>
      </c>
    </row>
    <row r="1559" ht="15.75" customHeight="1">
      <c r="A1559" s="21" t="s">
        <v>4425</v>
      </c>
      <c r="B1559" s="21" t="s">
        <v>4426</v>
      </c>
      <c r="C1559" s="21" t="s">
        <v>5230</v>
      </c>
      <c r="D1559" s="43">
        <v>44655.25833333333</v>
      </c>
      <c r="E1559" s="18">
        <v>44655.51944444444</v>
      </c>
      <c r="F1559" s="18">
        <v>44655.34166666667</v>
      </c>
      <c r="G1559" s="18">
        <v>44655.62569444445</v>
      </c>
      <c r="H1559" s="24">
        <f>Enduser_Deliverytime-HubVN_Pickup_Time</f>
        <v>0.1708333333</v>
      </c>
      <c r="I1559" s="24">
        <f>Enduser_Plan_Deliverytime-Plan_HubVN_Pickup_Time</f>
        <v>0.1666666667</v>
      </c>
      <c r="J1559" s="24">
        <f>HubVN_Pickup_Time-HubVN_Receiving_Time</f>
        <v>0.10625</v>
      </c>
      <c r="K1559" s="24">
        <f>Plan_HubVN_Pickup_Time-Plan_HubVN_Receiving_Time</f>
        <v>0.08333333334</v>
      </c>
      <c r="L1559" s="44">
        <f>IF(OnHold_Time="",0,Enduser_Deliverytime-OnHold_Time)</f>
        <v>0</v>
      </c>
    </row>
    <row r="1560" ht="15.75" customHeight="1">
      <c r="A1560" s="9" t="s">
        <v>4428</v>
      </c>
      <c r="B1560" s="9" t="s">
        <v>4429</v>
      </c>
      <c r="C1560" s="9" t="s">
        <v>5230</v>
      </c>
      <c r="D1560" s="43">
        <v>44655.53125</v>
      </c>
      <c r="E1560" s="7">
        <v>44655.53680555556</v>
      </c>
      <c r="F1560" s="7">
        <v>44655.614583333336</v>
      </c>
      <c r="G1560" s="7">
        <v>44655.631944444445</v>
      </c>
      <c r="H1560" s="12">
        <f>Enduser_Deliverytime-HubVN_Pickup_Time</f>
        <v>0.08125</v>
      </c>
      <c r="I1560" s="12">
        <f>Enduser_Plan_Deliverytime-Plan_HubVN_Pickup_Time</f>
        <v>0.0625</v>
      </c>
      <c r="J1560" s="12">
        <f>HubVN_Pickup_Time-HubVN_Receiving_Time</f>
        <v>0.09513888889</v>
      </c>
      <c r="K1560" s="12">
        <f>Plan_HubVN_Pickup_Time-Plan_HubVN_Receiving_Time</f>
        <v>0.08333333334</v>
      </c>
      <c r="L1560" s="44">
        <f>IF(OnHold_Time="",0,Enduser_Deliverytime-OnHold_Time)</f>
        <v>0</v>
      </c>
    </row>
    <row r="1561" ht="15.75" hidden="1" customHeight="1">
      <c r="A1561" s="21" t="s">
        <v>4431</v>
      </c>
      <c r="B1561" s="21" t="s">
        <v>4432</v>
      </c>
      <c r="C1561" s="21" t="s">
        <v>5231</v>
      </c>
      <c r="D1561" s="43">
        <v>44654.52291666667</v>
      </c>
      <c r="E1561" s="18">
        <v>44655.518055555556</v>
      </c>
      <c r="F1561" s="18">
        <v>44654.60625</v>
      </c>
      <c r="G1561" s="18">
        <v>44655.623611111114</v>
      </c>
      <c r="H1561" s="24">
        <f>Enduser_Deliverytime-HubVN_Pickup_Time</f>
        <v>0.1236111111</v>
      </c>
      <c r="I1561" s="24">
        <f>Enduser_Plan_Deliverytime-Plan_HubVN_Pickup_Time</f>
        <v>0.04166666667</v>
      </c>
      <c r="J1561" s="24">
        <f>HubVN_Pickup_Time-HubVN_Receiving_Time</f>
        <v>0.1055555556</v>
      </c>
      <c r="K1561" s="24">
        <f>Plan_HubVN_Pickup_Time-Plan_HubVN_Receiving_Time</f>
        <v>0.08333333333</v>
      </c>
      <c r="L1561" s="44">
        <f>IF(OnHold_Time="",0,Enduser_Deliverytime-OnHold_Time)</f>
        <v>0</v>
      </c>
    </row>
    <row r="1562" ht="15.75" customHeight="1">
      <c r="A1562" s="9" t="s">
        <v>4434</v>
      </c>
      <c r="B1562" s="9" t="s">
        <v>4435</v>
      </c>
      <c r="C1562" s="9" t="s">
        <v>5230</v>
      </c>
      <c r="D1562" s="43">
        <v>44654.25763888889</v>
      </c>
      <c r="E1562" s="7">
        <v>44654.50277777778</v>
      </c>
      <c r="F1562" s="7">
        <v>44654.34097222222</v>
      </c>
      <c r="G1562" s="7">
        <v>44654.615277777775</v>
      </c>
      <c r="H1562" s="12">
        <f>Enduser_Deliverytime-HubVN_Pickup_Time</f>
        <v>0.1243055556</v>
      </c>
      <c r="I1562" s="12">
        <f>Enduser_Plan_Deliverytime-Plan_HubVN_Pickup_Time</f>
        <v>0.0625</v>
      </c>
      <c r="J1562" s="12">
        <f>HubVN_Pickup_Time-HubVN_Receiving_Time</f>
        <v>0.1125</v>
      </c>
      <c r="K1562" s="12">
        <f>Plan_HubVN_Pickup_Time-Plan_HubVN_Receiving_Time</f>
        <v>0.08333333333</v>
      </c>
      <c r="L1562" s="44">
        <f>IF(OnHold_Time="",0,Enduser_Deliverytime-OnHold_Time)</f>
        <v>0</v>
      </c>
    </row>
    <row r="1563" ht="15.75" hidden="1" customHeight="1">
      <c r="A1563" s="21" t="s">
        <v>4437</v>
      </c>
      <c r="B1563" s="21" t="s">
        <v>4438</v>
      </c>
      <c r="C1563" s="21" t="s">
        <v>5231</v>
      </c>
      <c r="D1563" s="43">
        <v>44651.51597222222</v>
      </c>
      <c r="E1563" s="18">
        <v>44652.27291666667</v>
      </c>
      <c r="F1563" s="18">
        <v>44651.59930555556</v>
      </c>
      <c r="G1563" s="18">
        <v>44652.336805555555</v>
      </c>
      <c r="H1563" s="24">
        <f>Enduser_Deliverytime-HubVN_Pickup_Time</f>
        <v>0.08125</v>
      </c>
      <c r="I1563" s="24">
        <f>Enduser_Plan_Deliverytime-Plan_HubVN_Pickup_Time</f>
        <v>0.04166666666</v>
      </c>
      <c r="J1563" s="24">
        <f>HubVN_Pickup_Time-HubVN_Receiving_Time</f>
        <v>0.06388888889</v>
      </c>
      <c r="K1563" s="24">
        <f>Plan_HubVN_Pickup_Time-Plan_HubVN_Receiving_Time</f>
        <v>0.08333333334</v>
      </c>
      <c r="L1563" s="44">
        <f>IF(OnHold_Time="",0,Enduser_Deliverytime-OnHold_Time)</f>
        <v>0</v>
      </c>
    </row>
    <row r="1564" ht="15.75" hidden="1" customHeight="1">
      <c r="A1564" s="9" t="s">
        <v>4440</v>
      </c>
      <c r="B1564" s="9" t="s">
        <v>4441</v>
      </c>
      <c r="C1564" s="9" t="s">
        <v>5231</v>
      </c>
      <c r="D1564" s="43">
        <v>44653.53958333333</v>
      </c>
      <c r="E1564" s="7">
        <v>44654.51527777778</v>
      </c>
      <c r="F1564" s="7">
        <v>44653.62291666667</v>
      </c>
      <c r="G1564" s="7">
        <v>44654.623611111114</v>
      </c>
      <c r="H1564" s="12">
        <f>Enduser_Deliverytime-HubVN_Pickup_Time</f>
        <v>0.1458333333</v>
      </c>
      <c r="I1564" s="12">
        <f>Enduser_Plan_Deliverytime-Plan_HubVN_Pickup_Time</f>
        <v>0.04166666666</v>
      </c>
      <c r="J1564" s="12">
        <f>HubVN_Pickup_Time-HubVN_Receiving_Time</f>
        <v>0.1083333333</v>
      </c>
      <c r="K1564" s="12">
        <f>Plan_HubVN_Pickup_Time-Plan_HubVN_Receiving_Time</f>
        <v>0.08333333334</v>
      </c>
      <c r="L1564" s="44">
        <f>IF(OnHold_Time="",0,Enduser_Deliverytime-OnHold_Time)</f>
        <v>0</v>
      </c>
    </row>
    <row r="1565" ht="15.75" customHeight="1">
      <c r="A1565" s="21" t="s">
        <v>4443</v>
      </c>
      <c r="B1565" s="21" t="s">
        <v>1108</v>
      </c>
      <c r="C1565" s="21" t="s">
        <v>5230</v>
      </c>
      <c r="D1565" s="43">
        <v>44655.50277777778</v>
      </c>
      <c r="E1565" s="18">
        <v>44655.50555555556</v>
      </c>
      <c r="F1565" s="18">
        <v>44655.58611111111</v>
      </c>
      <c r="G1565" s="18">
        <v>44655.614583333336</v>
      </c>
      <c r="H1565" s="24">
        <f>Enduser_Deliverytime-HubVN_Pickup_Time</f>
        <v>0.1430555556</v>
      </c>
      <c r="I1565" s="24">
        <f>Enduser_Plan_Deliverytime-Plan_HubVN_Pickup_Time</f>
        <v>0.0625</v>
      </c>
      <c r="J1565" s="24">
        <f>HubVN_Pickup_Time-HubVN_Receiving_Time</f>
        <v>0.1090277778</v>
      </c>
      <c r="K1565" s="24">
        <f>Plan_HubVN_Pickup_Time-Plan_HubVN_Receiving_Time</f>
        <v>0.08333333333</v>
      </c>
      <c r="L1565" s="44">
        <f>IF(OnHold_Time="",0,Enduser_Deliverytime-OnHold_Time)</f>
        <v>0</v>
      </c>
    </row>
    <row r="1566" ht="15.75" customHeight="1">
      <c r="A1566" s="9" t="s">
        <v>4445</v>
      </c>
      <c r="B1566" s="9" t="s">
        <v>4446</v>
      </c>
      <c r="C1566" s="9" t="s">
        <v>5230</v>
      </c>
      <c r="D1566" s="43">
        <v>44654.26388888889</v>
      </c>
      <c r="E1566" s="7">
        <v>44655.25</v>
      </c>
      <c r="F1566" s="7">
        <v>44654.34722222222</v>
      </c>
      <c r="G1566" s="7">
        <v>44655.37777777778</v>
      </c>
      <c r="H1566" s="12">
        <f>Enduser_Deliverytime-HubVN_Pickup_Time</f>
        <v>0.2048611111</v>
      </c>
      <c r="I1566" s="12">
        <f>Enduser_Plan_Deliverytime-Plan_HubVN_Pickup_Time</f>
        <v>0.0625</v>
      </c>
      <c r="J1566" s="12">
        <f>HubVN_Pickup_Time-HubVN_Receiving_Time</f>
        <v>0.1277777778</v>
      </c>
      <c r="K1566" s="12">
        <f>Plan_HubVN_Pickup_Time-Plan_HubVN_Receiving_Time</f>
        <v>0.08333333333</v>
      </c>
      <c r="L1566" s="44">
        <f>IF(OnHold_Time="",0,Enduser_Deliverytime-OnHold_Time)</f>
        <v>0</v>
      </c>
    </row>
    <row r="1567" ht="15.75" customHeight="1">
      <c r="A1567" s="21" t="s">
        <v>4448</v>
      </c>
      <c r="B1567" s="21" t="s">
        <v>4449</v>
      </c>
      <c r="C1567" s="21" t="s">
        <v>5230</v>
      </c>
      <c r="D1567" s="43">
        <v>44653.50902777778</v>
      </c>
      <c r="E1567" s="18">
        <v>44653.520833333336</v>
      </c>
      <c r="F1567" s="18">
        <v>44653.592361111114</v>
      </c>
      <c r="G1567" s="18">
        <v>44653.615277777775</v>
      </c>
      <c r="H1567" s="24">
        <f>Enduser_Deliverytime-HubVN_Pickup_Time</f>
        <v>0.14375</v>
      </c>
      <c r="I1567" s="24">
        <f>Enduser_Plan_Deliverytime-Plan_HubVN_Pickup_Time</f>
        <v>0.0625</v>
      </c>
      <c r="J1567" s="24">
        <f>HubVN_Pickup_Time-HubVN_Receiving_Time</f>
        <v>0.09444444444</v>
      </c>
      <c r="K1567" s="24">
        <f>Plan_HubVN_Pickup_Time-Plan_HubVN_Receiving_Time</f>
        <v>0.08333333334</v>
      </c>
      <c r="L1567" s="44">
        <f>IF(OnHold_Time="",0,Enduser_Deliverytime-OnHold_Time)</f>
        <v>0</v>
      </c>
    </row>
    <row r="1568" ht="15.75" hidden="1" customHeight="1">
      <c r="A1568" s="9" t="s">
        <v>4451</v>
      </c>
      <c r="B1568" s="9" t="s">
        <v>4452</v>
      </c>
      <c r="C1568" s="9" t="s">
        <v>5232</v>
      </c>
      <c r="D1568" s="43">
        <v>44654.50208333333</v>
      </c>
      <c r="E1568" s="7">
        <v>44655.50347222222</v>
      </c>
      <c r="F1568" s="7">
        <v>44654.58541666667</v>
      </c>
      <c r="G1568" s="7">
        <v>44655.60625</v>
      </c>
      <c r="H1568" s="12">
        <f>Enduser_Deliverytime-HubVN_Pickup_Time</f>
        <v>0.1486111111</v>
      </c>
      <c r="I1568" s="12">
        <f>Enduser_Plan_Deliverytime-Plan_HubVN_Pickup_Time</f>
        <v>0.08333333333</v>
      </c>
      <c r="J1568" s="12">
        <f>HubVN_Pickup_Time-HubVN_Receiving_Time</f>
        <v>0.1027777778</v>
      </c>
      <c r="K1568" s="12">
        <f>Plan_HubVN_Pickup_Time-Plan_HubVN_Receiving_Time</f>
        <v>0.08333333334</v>
      </c>
      <c r="L1568" s="44">
        <f>IF(OnHold_Time="",0,Enduser_Deliverytime-OnHold_Time)</f>
        <v>0</v>
      </c>
    </row>
    <row r="1569" ht="15.75" customHeight="1">
      <c r="A1569" s="21" t="s">
        <v>4454</v>
      </c>
      <c r="B1569" s="21" t="s">
        <v>4455</v>
      </c>
      <c r="C1569" s="21" t="s">
        <v>5230</v>
      </c>
      <c r="D1569" s="43">
        <v>44653.52222222222</v>
      </c>
      <c r="E1569" s="18">
        <v>44654.535416666666</v>
      </c>
      <c r="F1569" s="18">
        <v>44653.60555555556</v>
      </c>
      <c r="G1569" s="18">
        <v>44654.63402777778</v>
      </c>
      <c r="H1569" s="24">
        <f>Enduser_Deliverytime-HubVN_Pickup_Time</f>
        <v>0.1680555556</v>
      </c>
      <c r="I1569" s="24">
        <f>Enduser_Plan_Deliverytime-Plan_HubVN_Pickup_Time</f>
        <v>0.0625</v>
      </c>
      <c r="J1569" s="24">
        <f>HubVN_Pickup_Time-HubVN_Receiving_Time</f>
        <v>0.09861111111</v>
      </c>
      <c r="K1569" s="24">
        <f>Plan_HubVN_Pickup_Time-Plan_HubVN_Receiving_Time</f>
        <v>0.08333333334</v>
      </c>
      <c r="L1569" s="44">
        <f>IF(OnHold_Time="",0,Enduser_Deliverytime-OnHold_Time)</f>
        <v>0</v>
      </c>
    </row>
    <row r="1570" ht="15.75" customHeight="1">
      <c r="A1570" s="9" t="s">
        <v>4457</v>
      </c>
      <c r="B1570" s="9" t="s">
        <v>4458</v>
      </c>
      <c r="C1570" s="9" t="s">
        <v>5230</v>
      </c>
      <c r="D1570" s="43">
        <v>44651.260416666664</v>
      </c>
      <c r="E1570" s="7">
        <v>44652.27361111111</v>
      </c>
      <c r="F1570" s="7">
        <v>44651.34375</v>
      </c>
      <c r="G1570" s="7">
        <v>44652.34166666667</v>
      </c>
      <c r="H1570" s="12">
        <f>Enduser_Deliverytime-HubVN_Pickup_Time</f>
        <v>0.08263888889</v>
      </c>
      <c r="I1570" s="12">
        <f>Enduser_Plan_Deliverytime-Plan_HubVN_Pickup_Time</f>
        <v>0.1666666667</v>
      </c>
      <c r="J1570" s="12">
        <f>HubVN_Pickup_Time-HubVN_Receiving_Time</f>
        <v>0.06805555556</v>
      </c>
      <c r="K1570" s="12">
        <f>Plan_HubVN_Pickup_Time-Plan_HubVN_Receiving_Time</f>
        <v>0.08333333334</v>
      </c>
      <c r="L1570" s="44">
        <f>IF(OnHold_Time="",0,Enduser_Deliverytime-OnHold_Time)</f>
        <v>0</v>
      </c>
    </row>
    <row r="1571" ht="15.75" customHeight="1">
      <c r="A1571" s="21" t="s">
        <v>4460</v>
      </c>
      <c r="B1571" s="21" t="s">
        <v>4461</v>
      </c>
      <c r="C1571" s="21" t="s">
        <v>5230</v>
      </c>
      <c r="D1571" s="43">
        <v>44653.53472222222</v>
      </c>
      <c r="E1571" s="18">
        <v>44654.524305555555</v>
      </c>
      <c r="F1571" s="18">
        <v>44653.618055555555</v>
      </c>
      <c r="G1571" s="18">
        <v>44654.62152777778</v>
      </c>
      <c r="H1571" s="24">
        <f>Enduser_Deliverytime-HubVN_Pickup_Time</f>
        <v>0.1194444444</v>
      </c>
      <c r="I1571" s="24">
        <f>Enduser_Plan_Deliverytime-Plan_HubVN_Pickup_Time</f>
        <v>0.0625</v>
      </c>
      <c r="J1571" s="24">
        <f>HubVN_Pickup_Time-HubVN_Receiving_Time</f>
        <v>0.09722222223</v>
      </c>
      <c r="K1571" s="24">
        <f>Plan_HubVN_Pickup_Time-Plan_HubVN_Receiving_Time</f>
        <v>0.08333333334</v>
      </c>
      <c r="L1571" s="44">
        <f>IF(OnHold_Time="",0,Enduser_Deliverytime-OnHold_Time)</f>
        <v>0</v>
      </c>
    </row>
    <row r="1572" ht="15.75" customHeight="1">
      <c r="A1572" s="9" t="s">
        <v>4462</v>
      </c>
      <c r="B1572" s="9" t="s">
        <v>4463</v>
      </c>
      <c r="C1572" s="9" t="s">
        <v>5230</v>
      </c>
      <c r="D1572" s="43">
        <v>44653.50625</v>
      </c>
      <c r="E1572" s="7">
        <v>44654.50763888889</v>
      </c>
      <c r="F1572" s="7">
        <v>44653.589583333334</v>
      </c>
      <c r="G1572" s="7">
        <v>44654.61388888889</v>
      </c>
      <c r="H1572" s="12">
        <f>Enduser_Deliverytime-HubVN_Pickup_Time</f>
        <v>0.2465277778</v>
      </c>
      <c r="I1572" s="12">
        <f>Enduser_Plan_Deliverytime-Plan_HubVN_Pickup_Time</f>
        <v>0.1666666667</v>
      </c>
      <c r="J1572" s="12">
        <f>HubVN_Pickup_Time-HubVN_Receiving_Time</f>
        <v>0.10625</v>
      </c>
      <c r="K1572" s="12">
        <f>Plan_HubVN_Pickup_Time-Plan_HubVN_Receiving_Time</f>
        <v>0.08333333334</v>
      </c>
      <c r="L1572" s="44">
        <f>IF(OnHold_Time="",0,Enduser_Deliverytime-OnHold_Time)</f>
        <v>0</v>
      </c>
    </row>
    <row r="1573" ht="15.75" customHeight="1">
      <c r="A1573" s="21" t="s">
        <v>4465</v>
      </c>
      <c r="B1573" s="21" t="s">
        <v>4466</v>
      </c>
      <c r="C1573" s="21" t="s">
        <v>5230</v>
      </c>
      <c r="D1573" s="43">
        <v>44655.29027777778</v>
      </c>
      <c r="E1573" s="18">
        <v>44655.51944444444</v>
      </c>
      <c r="F1573" s="18">
        <v>44655.373611111114</v>
      </c>
      <c r="G1573" s="18">
        <v>44655.62847222222</v>
      </c>
      <c r="H1573" s="24">
        <f>Enduser_Deliverytime-HubVN_Pickup_Time</f>
        <v>0.1729166667</v>
      </c>
      <c r="I1573" s="24">
        <f>Enduser_Plan_Deliverytime-Plan_HubVN_Pickup_Time</f>
        <v>0.125</v>
      </c>
      <c r="J1573" s="24">
        <f>HubVN_Pickup_Time-HubVN_Receiving_Time</f>
        <v>0.1090277778</v>
      </c>
      <c r="K1573" s="24">
        <f>Plan_HubVN_Pickup_Time-Plan_HubVN_Receiving_Time</f>
        <v>0.08333333334</v>
      </c>
      <c r="L1573" s="44">
        <f>IF(OnHold_Time="",0,Enduser_Deliverytime-OnHold_Time)</f>
        <v>0</v>
      </c>
    </row>
    <row r="1574" ht="15.75" customHeight="1">
      <c r="A1574" s="9" t="s">
        <v>4468</v>
      </c>
      <c r="B1574" s="9" t="s">
        <v>4469</v>
      </c>
      <c r="C1574" s="9" t="s">
        <v>5230</v>
      </c>
      <c r="D1574" s="43">
        <v>44653.50069444445</v>
      </c>
      <c r="E1574" s="7">
        <v>44654.290972222225</v>
      </c>
      <c r="F1574" s="7">
        <v>44653.584027777775</v>
      </c>
      <c r="G1574" s="7">
        <v>44654.39097222222</v>
      </c>
      <c r="H1574" s="12">
        <f>Enduser_Deliverytime-HubVN_Pickup_Time</f>
        <v>0.03819444445</v>
      </c>
      <c r="I1574" s="12">
        <f>Enduser_Plan_Deliverytime-Plan_HubVN_Pickup_Time</f>
        <v>0.0625</v>
      </c>
      <c r="J1574" s="12">
        <f>HubVN_Pickup_Time-HubVN_Receiving_Time</f>
        <v>0.1</v>
      </c>
      <c r="K1574" s="12">
        <f>Plan_HubVN_Pickup_Time-Plan_HubVN_Receiving_Time</f>
        <v>0.08333333333</v>
      </c>
      <c r="L1574" s="44">
        <f>IF(OnHold_Time="",0,Enduser_Deliverytime-OnHold_Time)</f>
        <v>0</v>
      </c>
    </row>
    <row r="1575" ht="15.75" customHeight="1">
      <c r="A1575" s="21" t="s">
        <v>4471</v>
      </c>
      <c r="B1575" s="21" t="s">
        <v>4472</v>
      </c>
      <c r="C1575" s="21" t="s">
        <v>5230</v>
      </c>
      <c r="D1575" s="43">
        <v>44654.26736111111</v>
      </c>
      <c r="E1575" s="18">
        <v>44655.263194444444</v>
      </c>
      <c r="F1575" s="18">
        <v>44654.350694444445</v>
      </c>
      <c r="G1575" s="18">
        <v>44655.36736111111</v>
      </c>
      <c r="H1575" s="24">
        <f>Enduser_Deliverytime-HubVN_Pickup_Time</f>
        <v>0.1236111111</v>
      </c>
      <c r="I1575" s="24">
        <f>Enduser_Plan_Deliverytime-Plan_HubVN_Pickup_Time</f>
        <v>0.0625</v>
      </c>
      <c r="J1575" s="24">
        <f>HubVN_Pickup_Time-HubVN_Receiving_Time</f>
        <v>0.1041666667</v>
      </c>
      <c r="K1575" s="24">
        <f>Plan_HubVN_Pickup_Time-Plan_HubVN_Receiving_Time</f>
        <v>0.08333333334</v>
      </c>
      <c r="L1575" s="44">
        <f>IF(OnHold_Time="",0,Enduser_Deliverytime-OnHold_Time)</f>
        <v>0</v>
      </c>
    </row>
    <row r="1576" ht="15.75" customHeight="1">
      <c r="A1576" s="9" t="s">
        <v>4474</v>
      </c>
      <c r="B1576" s="9" t="s">
        <v>4475</v>
      </c>
      <c r="C1576" s="9" t="s">
        <v>5230</v>
      </c>
      <c r="D1576" s="43">
        <v>44651.259722222225</v>
      </c>
      <c r="E1576" s="7">
        <v>44652.28680555556</v>
      </c>
      <c r="F1576" s="7">
        <v>44651.34305555555</v>
      </c>
      <c r="G1576" s="7">
        <v>44652.36597222222</v>
      </c>
      <c r="H1576" s="12">
        <f>Enduser_Deliverytime-HubVN_Pickup_Time</f>
        <v>0.1215277778</v>
      </c>
      <c r="I1576" s="12">
        <f>Enduser_Plan_Deliverytime-Plan_HubVN_Pickup_Time</f>
        <v>0.0625</v>
      </c>
      <c r="J1576" s="12">
        <f>HubVN_Pickup_Time-HubVN_Receiving_Time</f>
        <v>0.07916666666</v>
      </c>
      <c r="K1576" s="12">
        <f>Plan_HubVN_Pickup_Time-Plan_HubVN_Receiving_Time</f>
        <v>0.08333333333</v>
      </c>
      <c r="L1576" s="44">
        <f>IF(OnHold_Time="",0,Enduser_Deliverytime-OnHold_Time)</f>
        <v>0</v>
      </c>
    </row>
    <row r="1577" ht="15.75" customHeight="1">
      <c r="A1577" s="21" t="s">
        <v>4477</v>
      </c>
      <c r="B1577" s="21" t="s">
        <v>3990</v>
      </c>
      <c r="C1577" s="21" t="s">
        <v>5230</v>
      </c>
      <c r="D1577" s="43">
        <v>44654.535416666666</v>
      </c>
      <c r="E1577" s="18">
        <v>44655.51666666667</v>
      </c>
      <c r="F1577" s="18">
        <v>44654.61875</v>
      </c>
      <c r="G1577" s="18">
        <v>44655.62222222222</v>
      </c>
      <c r="H1577" s="24">
        <f>Enduser_Deliverytime-HubVN_Pickup_Time</f>
        <v>0.1472222222</v>
      </c>
      <c r="I1577" s="24">
        <f>Enduser_Plan_Deliverytime-Plan_HubVN_Pickup_Time</f>
        <v>0.1666666667</v>
      </c>
      <c r="J1577" s="24">
        <f>HubVN_Pickup_Time-HubVN_Receiving_Time</f>
        <v>0.1055555556</v>
      </c>
      <c r="K1577" s="24">
        <f>Plan_HubVN_Pickup_Time-Plan_HubVN_Receiving_Time</f>
        <v>0.08333333334</v>
      </c>
      <c r="L1577" s="44">
        <f>IF(OnHold_Time="",0,Enduser_Deliverytime-OnHold_Time)</f>
        <v>0</v>
      </c>
    </row>
    <row r="1578" ht="15.75" customHeight="1">
      <c r="A1578" s="9" t="s">
        <v>4478</v>
      </c>
      <c r="B1578" s="9" t="s">
        <v>4479</v>
      </c>
      <c r="C1578" s="9" t="s">
        <v>5230</v>
      </c>
      <c r="D1578" s="43">
        <v>44652.53958333333</v>
      </c>
      <c r="E1578" s="7">
        <v>44653.26597222222</v>
      </c>
      <c r="F1578" s="7">
        <v>44652.62291666667</v>
      </c>
      <c r="G1578" s="7">
        <v>44653.34930555556</v>
      </c>
      <c r="H1578" s="12">
        <f>Enduser_Deliverytime-HubVN_Pickup_Time</f>
        <v>0.1222222222</v>
      </c>
      <c r="I1578" s="12">
        <f>Enduser_Plan_Deliverytime-Plan_HubVN_Pickup_Time</f>
        <v>0.0625</v>
      </c>
      <c r="J1578" s="12">
        <f>HubVN_Pickup_Time-HubVN_Receiving_Time</f>
        <v>0.08333333334</v>
      </c>
      <c r="K1578" s="12">
        <f>Plan_HubVN_Pickup_Time-Plan_HubVN_Receiving_Time</f>
        <v>0.08333333334</v>
      </c>
      <c r="L1578" s="44">
        <f>IF(OnHold_Time="",0,Enduser_Deliverytime-OnHold_Time)</f>
        <v>0</v>
      </c>
    </row>
    <row r="1579" ht="15.75" hidden="1" customHeight="1">
      <c r="A1579" s="21" t="s">
        <v>4481</v>
      </c>
      <c r="B1579" s="21" t="s">
        <v>514</v>
      </c>
      <c r="C1579" s="21" t="s">
        <v>5231</v>
      </c>
      <c r="D1579" s="43">
        <v>44654.540972222225</v>
      </c>
      <c r="E1579" s="18">
        <v>44655.51597222222</v>
      </c>
      <c r="F1579" s="18">
        <v>44654.62430555555</v>
      </c>
      <c r="G1579" s="18">
        <v>44655.63958333333</v>
      </c>
      <c r="H1579" s="24">
        <f>Enduser_Deliverytime-HubVN_Pickup_Time</f>
        <v>0.08263888889</v>
      </c>
      <c r="I1579" s="24">
        <f>Enduser_Plan_Deliverytime-Plan_HubVN_Pickup_Time</f>
        <v>0.04166666667</v>
      </c>
      <c r="J1579" s="24">
        <f>HubVN_Pickup_Time-HubVN_Receiving_Time</f>
        <v>0.1236111111</v>
      </c>
      <c r="K1579" s="24">
        <f>Plan_HubVN_Pickup_Time-Plan_HubVN_Receiving_Time</f>
        <v>0.08333333333</v>
      </c>
      <c r="L1579" s="44">
        <f>IF(OnHold_Time="",0,Enduser_Deliverytime-OnHold_Time)</f>
        <v>0</v>
      </c>
    </row>
    <row r="1580" ht="15.75" hidden="1" customHeight="1">
      <c r="A1580" s="9" t="s">
        <v>4483</v>
      </c>
      <c r="B1580" s="9" t="s">
        <v>4484</v>
      </c>
      <c r="C1580" s="9" t="s">
        <v>5232</v>
      </c>
      <c r="D1580" s="43">
        <v>44654.277083333334</v>
      </c>
      <c r="E1580" s="7">
        <v>44655.25069444445</v>
      </c>
      <c r="F1580" s="7">
        <v>44654.36041666667</v>
      </c>
      <c r="G1580" s="7">
        <v>44655.35</v>
      </c>
      <c r="H1580" s="12">
        <f>Enduser_Deliverytime-HubVN_Pickup_Time</f>
        <v>0.1215277778</v>
      </c>
      <c r="I1580" s="12">
        <f>Enduser_Plan_Deliverytime-Plan_HubVN_Pickup_Time</f>
        <v>0.08333333333</v>
      </c>
      <c r="J1580" s="12">
        <f>HubVN_Pickup_Time-HubVN_Receiving_Time</f>
        <v>0.09930555555</v>
      </c>
      <c r="K1580" s="12">
        <f>Plan_HubVN_Pickup_Time-Plan_HubVN_Receiving_Time</f>
        <v>0.08333333334</v>
      </c>
      <c r="L1580" s="44">
        <f>IF(OnHold_Time="",0,Enduser_Deliverytime-OnHold_Time)</f>
        <v>0</v>
      </c>
    </row>
    <row r="1581" ht="15.75" customHeight="1">
      <c r="A1581" s="21" t="s">
        <v>4486</v>
      </c>
      <c r="B1581" s="21" t="s">
        <v>756</v>
      </c>
      <c r="C1581" s="21" t="s">
        <v>5230</v>
      </c>
      <c r="D1581" s="43">
        <v>44651.26180555556</v>
      </c>
      <c r="E1581" s="18">
        <v>44652.25555555556</v>
      </c>
      <c r="F1581" s="18">
        <v>44651.345138888886</v>
      </c>
      <c r="G1581" s="18">
        <v>44652.345138888886</v>
      </c>
      <c r="H1581" s="24">
        <f>Enduser_Deliverytime-HubVN_Pickup_Time</f>
        <v>0.1215277778</v>
      </c>
      <c r="I1581" s="24">
        <f>Enduser_Plan_Deliverytime-Plan_HubVN_Pickup_Time</f>
        <v>0.0625</v>
      </c>
      <c r="J1581" s="24">
        <f>HubVN_Pickup_Time-HubVN_Receiving_Time</f>
        <v>0.08958333333</v>
      </c>
      <c r="K1581" s="24">
        <f>Plan_HubVN_Pickup_Time-Plan_HubVN_Receiving_Time</f>
        <v>0.08333333333</v>
      </c>
      <c r="L1581" s="44">
        <f>IF(OnHold_Time="",0,Enduser_Deliverytime-OnHold_Time)</f>
        <v>0</v>
      </c>
    </row>
    <row r="1582" ht="15.75" customHeight="1">
      <c r="A1582" s="9" t="s">
        <v>4488</v>
      </c>
      <c r="B1582" s="9" t="s">
        <v>4489</v>
      </c>
      <c r="C1582" s="9" t="s">
        <v>5230</v>
      </c>
      <c r="D1582" s="43">
        <v>44653.529861111114</v>
      </c>
      <c r="E1582" s="7">
        <v>44654.509722222225</v>
      </c>
      <c r="F1582" s="7">
        <v>44653.61319444444</v>
      </c>
      <c r="G1582" s="7">
        <v>44654.61944444444</v>
      </c>
      <c r="H1582" s="12">
        <f>Enduser_Deliverytime-HubVN_Pickup_Time</f>
        <v>0.2486111111</v>
      </c>
      <c r="I1582" s="12">
        <f>Enduser_Plan_Deliverytime-Plan_HubVN_Pickup_Time</f>
        <v>0.0625</v>
      </c>
      <c r="J1582" s="12">
        <f>HubVN_Pickup_Time-HubVN_Receiving_Time</f>
        <v>0.1097222222</v>
      </c>
      <c r="K1582" s="12">
        <f>Plan_HubVN_Pickup_Time-Plan_HubVN_Receiving_Time</f>
        <v>0.08333333333</v>
      </c>
      <c r="L1582" s="44">
        <f>IF(OnHold_Time="",0,Enduser_Deliverytime-OnHold_Time)</f>
        <v>0</v>
      </c>
    </row>
    <row r="1583" ht="15.75" hidden="1" customHeight="1">
      <c r="A1583" s="21" t="s">
        <v>4491</v>
      </c>
      <c r="B1583" s="21" t="s">
        <v>4492</v>
      </c>
      <c r="C1583" s="21" t="s">
        <v>5231</v>
      </c>
      <c r="D1583" s="43">
        <v>44651.53194444445</v>
      </c>
      <c r="E1583" s="18">
        <v>44652.26736111111</v>
      </c>
      <c r="F1583" s="18">
        <v>44651.615277777775</v>
      </c>
      <c r="G1583" s="18">
        <v>44652.35277777778</v>
      </c>
      <c r="H1583" s="24">
        <f>Enduser_Deliverytime-HubVN_Pickup_Time</f>
        <v>0.08194444444</v>
      </c>
      <c r="I1583" s="24">
        <f>Enduser_Plan_Deliverytime-Plan_HubVN_Pickup_Time</f>
        <v>0.04166666667</v>
      </c>
      <c r="J1583" s="24">
        <f>HubVN_Pickup_Time-HubVN_Receiving_Time</f>
        <v>0.08541666667</v>
      </c>
      <c r="K1583" s="24">
        <f>Plan_HubVN_Pickup_Time-Plan_HubVN_Receiving_Time</f>
        <v>0.08333333333</v>
      </c>
      <c r="L1583" s="44">
        <f>IF(OnHold_Time="",0,Enduser_Deliverytime-OnHold_Time)</f>
        <v>0</v>
      </c>
    </row>
    <row r="1584" ht="15.75" customHeight="1">
      <c r="A1584" s="9" t="s">
        <v>4494</v>
      </c>
      <c r="B1584" s="9" t="s">
        <v>4495</v>
      </c>
      <c r="C1584" s="9" t="s">
        <v>5230</v>
      </c>
      <c r="D1584" s="43">
        <v>44652.28611111111</v>
      </c>
      <c r="E1584" s="7">
        <v>44653.26736111111</v>
      </c>
      <c r="F1584" s="7">
        <v>44652.36944444444</v>
      </c>
      <c r="G1584" s="7">
        <v>44653.350694444445</v>
      </c>
      <c r="H1584" s="12">
        <f>Enduser_Deliverytime-HubVN_Pickup_Time</f>
        <v>0.1215277778</v>
      </c>
      <c r="I1584" s="12">
        <f>Enduser_Plan_Deliverytime-Plan_HubVN_Pickup_Time</f>
        <v>0.0625</v>
      </c>
      <c r="J1584" s="12">
        <f>HubVN_Pickup_Time-HubVN_Receiving_Time</f>
        <v>0.08333333334</v>
      </c>
      <c r="K1584" s="12">
        <f>Plan_HubVN_Pickup_Time-Plan_HubVN_Receiving_Time</f>
        <v>0.08333333333</v>
      </c>
      <c r="L1584" s="44">
        <f>IF(OnHold_Time="",0,Enduser_Deliverytime-OnHold_Time)</f>
        <v>0</v>
      </c>
    </row>
    <row r="1585" ht="15.75" customHeight="1">
      <c r="A1585" s="21" t="s">
        <v>4497</v>
      </c>
      <c r="B1585" s="21" t="s">
        <v>4498</v>
      </c>
      <c r="C1585" s="21" t="s">
        <v>5230</v>
      </c>
      <c r="D1585" s="43">
        <v>44652.28194444445</v>
      </c>
      <c r="E1585" s="18">
        <v>44653.25277777778</v>
      </c>
      <c r="F1585" s="18">
        <v>44652.365277777775</v>
      </c>
      <c r="G1585" s="18">
        <v>44653.336805555555</v>
      </c>
      <c r="H1585" s="24">
        <f>Enduser_Deliverytime-HubVN_Pickup_Time</f>
        <v>0.1229166667</v>
      </c>
      <c r="I1585" s="24">
        <f>Enduser_Plan_Deliverytime-Plan_HubVN_Pickup_Time</f>
        <v>0.0625</v>
      </c>
      <c r="J1585" s="24">
        <f>HubVN_Pickup_Time-HubVN_Receiving_Time</f>
        <v>0.08402777778</v>
      </c>
      <c r="K1585" s="24">
        <f>Plan_HubVN_Pickup_Time-Plan_HubVN_Receiving_Time</f>
        <v>0.08333333333</v>
      </c>
      <c r="L1585" s="44">
        <f>IF(OnHold_Time="",0,Enduser_Deliverytime-OnHold_Time)</f>
        <v>0</v>
      </c>
    </row>
    <row r="1586" ht="15.75" hidden="1" customHeight="1">
      <c r="A1586" s="9" t="s">
        <v>4500</v>
      </c>
      <c r="B1586" s="9" t="s">
        <v>4501</v>
      </c>
      <c r="C1586" s="9" t="s">
        <v>5231</v>
      </c>
      <c r="D1586" s="43">
        <v>44651.27569444444</v>
      </c>
      <c r="E1586" s="7">
        <v>44652.27361111111</v>
      </c>
      <c r="F1586" s="7">
        <v>44651.35902777778</v>
      </c>
      <c r="G1586" s="7">
        <v>44652.35555555556</v>
      </c>
      <c r="H1586" s="12">
        <f>Enduser_Deliverytime-HubVN_Pickup_Time</f>
        <v>0.1222222222</v>
      </c>
      <c r="I1586" s="12">
        <f>Enduser_Plan_Deliverytime-Plan_HubVN_Pickup_Time</f>
        <v>0.04166666666</v>
      </c>
      <c r="J1586" s="12">
        <f>HubVN_Pickup_Time-HubVN_Receiving_Time</f>
        <v>0.08194444445</v>
      </c>
      <c r="K1586" s="12">
        <f>Plan_HubVN_Pickup_Time-Plan_HubVN_Receiving_Time</f>
        <v>0.08333333334</v>
      </c>
      <c r="L1586" s="44">
        <f>IF(OnHold_Time="",0,Enduser_Deliverytime-OnHold_Time)</f>
        <v>0</v>
      </c>
    </row>
    <row r="1587" ht="15.75" hidden="1" customHeight="1">
      <c r="A1587" s="21" t="s">
        <v>4503</v>
      </c>
      <c r="B1587" s="21" t="s">
        <v>463</v>
      </c>
      <c r="C1587" s="21" t="s">
        <v>5231</v>
      </c>
      <c r="D1587" s="43">
        <v>44654.513194444444</v>
      </c>
      <c r="E1587" s="18">
        <v>44655.52847222222</v>
      </c>
      <c r="F1587" s="18">
        <v>44654.59652777778</v>
      </c>
      <c r="G1587" s="18">
        <v>44655.63333333333</v>
      </c>
      <c r="H1587" s="24">
        <f>Enduser_Deliverytime-HubVN_Pickup_Time</f>
        <v>0.07777777778</v>
      </c>
      <c r="I1587" s="24">
        <f>Enduser_Plan_Deliverytime-Plan_HubVN_Pickup_Time</f>
        <v>0.04166666666</v>
      </c>
      <c r="J1587" s="24">
        <f>HubVN_Pickup_Time-HubVN_Receiving_Time</f>
        <v>0.1048611111</v>
      </c>
      <c r="K1587" s="24">
        <f>Plan_HubVN_Pickup_Time-Plan_HubVN_Receiving_Time</f>
        <v>0.08333333334</v>
      </c>
      <c r="L1587" s="44">
        <f>IF(OnHold_Time="",0,Enduser_Deliverytime-OnHold_Time)</f>
        <v>0</v>
      </c>
    </row>
    <row r="1588" ht="15.75" hidden="1" customHeight="1">
      <c r="A1588" s="9" t="s">
        <v>4505</v>
      </c>
      <c r="B1588" s="9" t="s">
        <v>4506</v>
      </c>
      <c r="C1588" s="9" t="s">
        <v>5231</v>
      </c>
      <c r="D1588" s="43">
        <v>44653.256944444445</v>
      </c>
      <c r="E1588" s="7">
        <v>44653.51736111111</v>
      </c>
      <c r="F1588" s="7">
        <v>44653.34027777778</v>
      </c>
      <c r="G1588" s="7">
        <v>44653.62430555555</v>
      </c>
      <c r="H1588" s="12">
        <f>Enduser_Deliverytime-HubVN_Pickup_Time</f>
        <v>0.2479166667</v>
      </c>
      <c r="I1588" s="12">
        <f>Enduser_Plan_Deliverytime-Plan_HubVN_Pickup_Time</f>
        <v>0.04166666666</v>
      </c>
      <c r="J1588" s="12">
        <f>HubVN_Pickup_Time-HubVN_Receiving_Time</f>
        <v>0.1069444444</v>
      </c>
      <c r="K1588" s="12">
        <f>Plan_HubVN_Pickup_Time-Plan_HubVN_Receiving_Time</f>
        <v>0.08333333334</v>
      </c>
      <c r="L1588" s="44">
        <f>IF(OnHold_Time="",0,Enduser_Deliverytime-OnHold_Time)</f>
        <v>0</v>
      </c>
    </row>
    <row r="1589" ht="15.75" customHeight="1">
      <c r="A1589" s="21" t="s">
        <v>4508</v>
      </c>
      <c r="B1589" s="21" t="s">
        <v>4509</v>
      </c>
      <c r="C1589" s="21" t="s">
        <v>5230</v>
      </c>
      <c r="D1589" s="43">
        <v>44652.51111111111</v>
      </c>
      <c r="E1589" s="18">
        <v>44653.25208333333</v>
      </c>
      <c r="F1589" s="18">
        <v>44652.59444444445</v>
      </c>
      <c r="G1589" s="18">
        <v>44653.34166666667</v>
      </c>
      <c r="H1589" s="24">
        <f>Enduser_Deliverytime-HubVN_Pickup_Time</f>
        <v>0.1229166667</v>
      </c>
      <c r="I1589" s="24">
        <f>Enduser_Plan_Deliverytime-Plan_HubVN_Pickup_Time</f>
        <v>0.0625</v>
      </c>
      <c r="J1589" s="24">
        <f>HubVN_Pickup_Time-HubVN_Receiving_Time</f>
        <v>0.08958333333</v>
      </c>
      <c r="K1589" s="24">
        <f>Plan_HubVN_Pickup_Time-Plan_HubVN_Receiving_Time</f>
        <v>0.08333333334</v>
      </c>
      <c r="L1589" s="44">
        <f>IF(OnHold_Time="",0,Enduser_Deliverytime-OnHold_Time)</f>
        <v>0</v>
      </c>
    </row>
    <row r="1590" ht="15.75" customHeight="1">
      <c r="A1590" s="9" t="s">
        <v>4511</v>
      </c>
      <c r="B1590" s="9" t="s">
        <v>1985</v>
      </c>
      <c r="C1590" s="9" t="s">
        <v>5230</v>
      </c>
      <c r="D1590" s="43">
        <v>44652.274305555555</v>
      </c>
      <c r="E1590" s="7">
        <v>44653.29027777778</v>
      </c>
      <c r="F1590" s="7">
        <v>44652.35763888889</v>
      </c>
      <c r="G1590" s="7">
        <v>44653.373611111114</v>
      </c>
      <c r="H1590" s="12">
        <f>Enduser_Deliverytime-HubVN_Pickup_Time</f>
        <v>0.08055555556</v>
      </c>
      <c r="I1590" s="12">
        <f>Enduser_Plan_Deliverytime-Plan_HubVN_Pickup_Time</f>
        <v>0.0625</v>
      </c>
      <c r="J1590" s="12">
        <f>HubVN_Pickup_Time-HubVN_Receiving_Time</f>
        <v>0.08333333334</v>
      </c>
      <c r="K1590" s="12">
        <f>Plan_HubVN_Pickup_Time-Plan_HubVN_Receiving_Time</f>
        <v>0.08333333334</v>
      </c>
      <c r="L1590" s="44">
        <f>IF(OnHold_Time="",0,Enduser_Deliverytime-OnHold_Time)</f>
        <v>0</v>
      </c>
    </row>
    <row r="1591" ht="15.75" customHeight="1">
      <c r="A1591" s="21" t="s">
        <v>4513</v>
      </c>
      <c r="B1591" s="21" t="s">
        <v>4514</v>
      </c>
      <c r="C1591" s="21" t="s">
        <v>5230</v>
      </c>
      <c r="D1591" s="43">
        <v>44653.52777777778</v>
      </c>
      <c r="E1591" s="18">
        <v>44653.50902777778</v>
      </c>
      <c r="F1591" s="18">
        <v>44653.61111111111</v>
      </c>
      <c r="G1591" s="18">
        <v>44653.59375</v>
      </c>
      <c r="H1591" s="24">
        <f>Enduser_Deliverytime-HubVN_Pickup_Time</f>
        <v>0.1201388889</v>
      </c>
      <c r="I1591" s="24">
        <f>Enduser_Plan_Deliverytime-Plan_HubVN_Pickup_Time</f>
        <v>0.0625</v>
      </c>
      <c r="J1591" s="24">
        <f>HubVN_Pickup_Time-HubVN_Receiving_Time</f>
        <v>0.08472222222</v>
      </c>
      <c r="K1591" s="24">
        <f>Plan_HubVN_Pickup_Time-Plan_HubVN_Receiving_Time</f>
        <v>0.08333333333</v>
      </c>
      <c r="L1591" s="44">
        <f>IF(OnHold_Time="",0,Enduser_Deliverytime-OnHold_Time)</f>
        <v>0</v>
      </c>
    </row>
    <row r="1592" ht="15.75" customHeight="1">
      <c r="A1592" s="9" t="s">
        <v>4516</v>
      </c>
      <c r="B1592" s="9" t="s">
        <v>4517</v>
      </c>
      <c r="C1592" s="9" t="s">
        <v>5230</v>
      </c>
      <c r="D1592" s="43">
        <v>44651.285416666666</v>
      </c>
      <c r="E1592" s="7">
        <v>44652.25486111111</v>
      </c>
      <c r="F1592" s="7">
        <v>44651.36875</v>
      </c>
      <c r="G1592" s="7">
        <v>44652.34375</v>
      </c>
      <c r="H1592" s="12">
        <f>Enduser_Deliverytime-HubVN_Pickup_Time</f>
        <v>0.1208333333</v>
      </c>
      <c r="I1592" s="12">
        <f>Enduser_Plan_Deliverytime-Plan_HubVN_Pickup_Time</f>
        <v>0.1666666667</v>
      </c>
      <c r="J1592" s="12">
        <f>HubVN_Pickup_Time-HubVN_Receiving_Time</f>
        <v>0.08888888889</v>
      </c>
      <c r="K1592" s="12">
        <f>Plan_HubVN_Pickup_Time-Plan_HubVN_Receiving_Time</f>
        <v>0.08333333334</v>
      </c>
      <c r="L1592" s="44">
        <f>IF(OnHold_Time="",0,Enduser_Deliverytime-OnHold_Time)</f>
        <v>0</v>
      </c>
    </row>
    <row r="1593" ht="15.75" hidden="1" customHeight="1">
      <c r="A1593" s="21" t="s">
        <v>4519</v>
      </c>
      <c r="B1593" s="21" t="s">
        <v>1974</v>
      </c>
      <c r="C1593" s="21" t="s">
        <v>5231</v>
      </c>
      <c r="D1593" s="43">
        <v>44654.25625</v>
      </c>
      <c r="E1593" s="18">
        <v>44655.25833333333</v>
      </c>
      <c r="F1593" s="18">
        <v>44654.339583333334</v>
      </c>
      <c r="G1593" s="18">
        <v>44655.35833333333</v>
      </c>
      <c r="H1593" s="24">
        <f>Enduser_Deliverytime-HubVN_Pickup_Time</f>
        <v>0.08055555556</v>
      </c>
      <c r="I1593" s="24">
        <f>Enduser_Plan_Deliverytime-Plan_HubVN_Pickup_Time</f>
        <v>0.04166666666</v>
      </c>
      <c r="J1593" s="24">
        <f>HubVN_Pickup_Time-HubVN_Receiving_Time</f>
        <v>0.1</v>
      </c>
      <c r="K1593" s="24">
        <f>Plan_HubVN_Pickup_Time-Plan_HubVN_Receiving_Time</f>
        <v>0.08333333334</v>
      </c>
      <c r="L1593" s="44">
        <f>IF(OnHold_Time="",0,Enduser_Deliverytime-OnHold_Time)</f>
        <v>0</v>
      </c>
    </row>
    <row r="1594" ht="15.75" customHeight="1">
      <c r="A1594" s="9" t="s">
        <v>4521</v>
      </c>
      <c r="B1594" s="9" t="s">
        <v>4522</v>
      </c>
      <c r="C1594" s="9" t="s">
        <v>5230</v>
      </c>
      <c r="D1594" s="43">
        <v>44654.26458333333</v>
      </c>
      <c r="E1594" s="7">
        <v>44655.268055555556</v>
      </c>
      <c r="F1594" s="7">
        <v>44654.347916666666</v>
      </c>
      <c r="G1594" s="7">
        <v>44655.37152777778</v>
      </c>
      <c r="H1594" s="12">
        <f>Enduser_Deliverytime-HubVN_Pickup_Time</f>
        <v>0.1222222222</v>
      </c>
      <c r="I1594" s="12">
        <f>Enduser_Plan_Deliverytime-Plan_HubVN_Pickup_Time</f>
        <v>0.0625</v>
      </c>
      <c r="J1594" s="12">
        <f>HubVN_Pickup_Time-HubVN_Receiving_Time</f>
        <v>0.1034722222</v>
      </c>
      <c r="K1594" s="12">
        <f>Plan_HubVN_Pickup_Time-Plan_HubVN_Receiving_Time</f>
        <v>0.08333333334</v>
      </c>
      <c r="L1594" s="44">
        <f>IF(OnHold_Time="",0,Enduser_Deliverytime-OnHold_Time)</f>
        <v>0</v>
      </c>
    </row>
    <row r="1595" ht="15.75" customHeight="1">
      <c r="A1595" s="21" t="s">
        <v>4524</v>
      </c>
      <c r="B1595" s="21" t="s">
        <v>4178</v>
      </c>
      <c r="C1595" s="21" t="s">
        <v>5230</v>
      </c>
      <c r="D1595" s="43">
        <v>44653.53125</v>
      </c>
      <c r="E1595" s="18">
        <v>44654.520833333336</v>
      </c>
      <c r="F1595" s="18">
        <v>44653.614583333336</v>
      </c>
      <c r="G1595" s="18">
        <v>44654.62013888889</v>
      </c>
      <c r="H1595" s="24">
        <f>Enduser_Deliverytime-HubVN_Pickup_Time</f>
        <v>0.1222222222</v>
      </c>
      <c r="I1595" s="24">
        <f>Enduser_Plan_Deliverytime-Plan_HubVN_Pickup_Time</f>
        <v>0.1666666667</v>
      </c>
      <c r="J1595" s="24">
        <f>HubVN_Pickup_Time-HubVN_Receiving_Time</f>
        <v>0.09930555555</v>
      </c>
      <c r="K1595" s="24">
        <f>Plan_HubVN_Pickup_Time-Plan_HubVN_Receiving_Time</f>
        <v>0.08333333334</v>
      </c>
      <c r="L1595" s="44">
        <f>IF(OnHold_Time="",0,Enduser_Deliverytime-OnHold_Time)</f>
        <v>0</v>
      </c>
    </row>
    <row r="1596" ht="15.75" customHeight="1">
      <c r="A1596" s="9" t="s">
        <v>4526</v>
      </c>
      <c r="B1596" s="9" t="s">
        <v>4527</v>
      </c>
      <c r="C1596" s="9" t="s">
        <v>5230</v>
      </c>
      <c r="D1596" s="43">
        <v>44653.52361111111</v>
      </c>
      <c r="E1596" s="7">
        <v>44654.53680555556</v>
      </c>
      <c r="F1596" s="7">
        <v>44653.606944444444</v>
      </c>
      <c r="G1596" s="7">
        <v>44654.63888888889</v>
      </c>
      <c r="H1596" s="12">
        <f>Enduser_Deliverytime-HubVN_Pickup_Time</f>
        <v>0.1722222222</v>
      </c>
      <c r="I1596" s="12">
        <f>Enduser_Plan_Deliverytime-Plan_HubVN_Pickup_Time</f>
        <v>0.0625</v>
      </c>
      <c r="J1596" s="12">
        <f>HubVN_Pickup_Time-HubVN_Receiving_Time</f>
        <v>0.1020833333</v>
      </c>
      <c r="K1596" s="12">
        <f>Plan_HubVN_Pickup_Time-Plan_HubVN_Receiving_Time</f>
        <v>0.08333333334</v>
      </c>
      <c r="L1596" s="44">
        <f>IF(OnHold_Time="",0,Enduser_Deliverytime-OnHold_Time)</f>
        <v>0</v>
      </c>
    </row>
    <row r="1597" ht="15.75" hidden="1" customHeight="1">
      <c r="A1597" s="21" t="s">
        <v>4529</v>
      </c>
      <c r="B1597" s="21" t="s">
        <v>129</v>
      </c>
      <c r="C1597" s="21" t="s">
        <v>5232</v>
      </c>
      <c r="D1597" s="43">
        <v>44652.27013888889</v>
      </c>
      <c r="E1597" s="18">
        <v>44652.51597222222</v>
      </c>
      <c r="F1597" s="18">
        <v>44652.353472222225</v>
      </c>
      <c r="G1597" s="18">
        <v>44652.623611111114</v>
      </c>
      <c r="H1597" s="24">
        <f>Enduser_Deliverytime-HubVN_Pickup_Time</f>
        <v>0.2479166667</v>
      </c>
      <c r="I1597" s="24">
        <f>Enduser_Plan_Deliverytime-Plan_HubVN_Pickup_Time</f>
        <v>0.08333333333</v>
      </c>
      <c r="J1597" s="24">
        <f>HubVN_Pickup_Time-HubVN_Receiving_Time</f>
        <v>0.1076388889</v>
      </c>
      <c r="K1597" s="24">
        <f>Plan_HubVN_Pickup_Time-Plan_HubVN_Receiving_Time</f>
        <v>0.08333333334</v>
      </c>
      <c r="L1597" s="44">
        <f>IF(OnHold_Time="",0,Enduser_Deliverytime-OnHold_Time)</f>
        <v>0</v>
      </c>
    </row>
    <row r="1598" ht="15.75" customHeight="1">
      <c r="A1598" s="9" t="s">
        <v>4531</v>
      </c>
      <c r="B1598" s="9" t="s">
        <v>4532</v>
      </c>
      <c r="C1598" s="9" t="s">
        <v>5230</v>
      </c>
      <c r="D1598" s="43">
        <v>44653.53333333333</v>
      </c>
      <c r="E1598" s="7">
        <v>44654.513194444444</v>
      </c>
      <c r="F1598" s="7">
        <v>44653.61666666667</v>
      </c>
      <c r="G1598" s="7">
        <v>44654.620833333334</v>
      </c>
      <c r="H1598" s="12">
        <f>Enduser_Deliverytime-HubVN_Pickup_Time</f>
        <v>0.2444444444</v>
      </c>
      <c r="I1598" s="12">
        <f>Enduser_Plan_Deliverytime-Plan_HubVN_Pickup_Time</f>
        <v>0.0625</v>
      </c>
      <c r="J1598" s="12">
        <f>HubVN_Pickup_Time-HubVN_Receiving_Time</f>
        <v>0.1076388889</v>
      </c>
      <c r="K1598" s="12">
        <f>Plan_HubVN_Pickup_Time-Plan_HubVN_Receiving_Time</f>
        <v>0.08333333334</v>
      </c>
      <c r="L1598" s="44">
        <f>IF(OnHold_Time="",0,Enduser_Deliverytime-OnHold_Time)</f>
        <v>0</v>
      </c>
    </row>
    <row r="1599" ht="15.75" customHeight="1">
      <c r="A1599" s="21" t="s">
        <v>4534</v>
      </c>
      <c r="B1599" s="21" t="s">
        <v>4535</v>
      </c>
      <c r="C1599" s="21" t="s">
        <v>5230</v>
      </c>
      <c r="D1599" s="43">
        <v>44652.501388888886</v>
      </c>
      <c r="E1599" s="18">
        <v>44652.50486111111</v>
      </c>
      <c r="F1599" s="18">
        <v>44652.58472222222</v>
      </c>
      <c r="G1599" s="18">
        <v>44652.54513888889</v>
      </c>
      <c r="H1599" s="24">
        <f>Enduser_Deliverytime-HubVN_Pickup_Time</f>
        <v>0.1618055556</v>
      </c>
      <c r="I1599" s="24">
        <f>Enduser_Plan_Deliverytime-Plan_HubVN_Pickup_Time</f>
        <v>0.0625</v>
      </c>
      <c r="J1599" s="24">
        <f>HubVN_Pickup_Time-HubVN_Receiving_Time</f>
        <v>0.04027777778</v>
      </c>
      <c r="K1599" s="24">
        <f>Plan_HubVN_Pickup_Time-Plan_HubVN_Receiving_Time</f>
        <v>0.08333333334</v>
      </c>
      <c r="L1599" s="44">
        <f>IF(OnHold_Time="",0,Enduser_Deliverytime-OnHold_Time)</f>
        <v>0</v>
      </c>
    </row>
    <row r="1600" ht="15.75" customHeight="1">
      <c r="A1600" s="9" t="s">
        <v>4537</v>
      </c>
      <c r="B1600" s="9" t="s">
        <v>4538</v>
      </c>
      <c r="C1600" s="9" t="s">
        <v>5230</v>
      </c>
      <c r="D1600" s="43">
        <v>44652.50833333333</v>
      </c>
      <c r="E1600" s="7">
        <v>44652.524305555555</v>
      </c>
      <c r="F1600" s="7">
        <v>44652.59166666667</v>
      </c>
      <c r="G1600" s="7">
        <v>44652.60763888889</v>
      </c>
      <c r="H1600" s="12">
        <f>Enduser_Deliverytime-HubVN_Pickup_Time</f>
        <v>0.2451388889</v>
      </c>
      <c r="I1600" s="12">
        <f>Enduser_Plan_Deliverytime-Plan_HubVN_Pickup_Time</f>
        <v>0.0625</v>
      </c>
      <c r="J1600" s="12">
        <f>HubVN_Pickup_Time-HubVN_Receiving_Time</f>
        <v>0.08333333334</v>
      </c>
      <c r="K1600" s="12">
        <f>Plan_HubVN_Pickup_Time-Plan_HubVN_Receiving_Time</f>
        <v>0.08333333334</v>
      </c>
      <c r="L1600" s="44">
        <f>IF(OnHold_Time="",0,Enduser_Deliverytime-OnHold_Time)</f>
        <v>0</v>
      </c>
    </row>
    <row r="1601" ht="15.75" hidden="1" customHeight="1">
      <c r="A1601" s="21" t="s">
        <v>4540</v>
      </c>
      <c r="B1601" s="21" t="s">
        <v>3826</v>
      </c>
      <c r="C1601" s="21" t="s">
        <v>5231</v>
      </c>
      <c r="D1601" s="43">
        <v>44654.51875</v>
      </c>
      <c r="E1601" s="18">
        <v>44655.518055555556</v>
      </c>
      <c r="F1601" s="18">
        <v>44654.60208333333</v>
      </c>
      <c r="G1601" s="18">
        <v>44655.62291666667</v>
      </c>
      <c r="H1601" s="24">
        <f>Enduser_Deliverytime-HubVN_Pickup_Time</f>
        <v>0.1451388889</v>
      </c>
      <c r="I1601" s="24">
        <f>Enduser_Plan_Deliverytime-Plan_HubVN_Pickup_Time</f>
        <v>0.04166666667</v>
      </c>
      <c r="J1601" s="24">
        <f>HubVN_Pickup_Time-HubVN_Receiving_Time</f>
        <v>0.1048611111</v>
      </c>
      <c r="K1601" s="24">
        <f>Plan_HubVN_Pickup_Time-Plan_HubVN_Receiving_Time</f>
        <v>0.08333333333</v>
      </c>
      <c r="L1601" s="44">
        <f>IF(OnHold_Time="",0,Enduser_Deliverytime-OnHold_Time)</f>
        <v>0</v>
      </c>
    </row>
    <row r="1602" ht="15.75" customHeight="1">
      <c r="A1602" s="9" t="s">
        <v>4542</v>
      </c>
      <c r="B1602" s="9" t="s">
        <v>1833</v>
      </c>
      <c r="C1602" s="9" t="s">
        <v>5230</v>
      </c>
      <c r="D1602" s="43">
        <v>44652.50277777778</v>
      </c>
      <c r="E1602" s="7">
        <v>44653.27569444444</v>
      </c>
      <c r="F1602" s="7">
        <v>44652.58611111111</v>
      </c>
      <c r="G1602" s="7">
        <v>44653.365277777775</v>
      </c>
      <c r="H1602" s="12">
        <f>Enduser_Deliverytime-HubVN_Pickup_Time</f>
        <v>0.1222222222</v>
      </c>
      <c r="I1602" s="12">
        <f>Enduser_Plan_Deliverytime-Plan_HubVN_Pickup_Time</f>
        <v>0.1666666667</v>
      </c>
      <c r="J1602" s="12">
        <f>HubVN_Pickup_Time-HubVN_Receiving_Time</f>
        <v>0.08958333333</v>
      </c>
      <c r="K1602" s="12">
        <f>Plan_HubVN_Pickup_Time-Plan_HubVN_Receiving_Time</f>
        <v>0.08333333333</v>
      </c>
      <c r="L1602" s="44">
        <f>IF(OnHold_Time="",0,Enduser_Deliverytime-OnHold_Time)</f>
        <v>0</v>
      </c>
    </row>
    <row r="1603" ht="15.75" customHeight="1">
      <c r="A1603" s="21" t="s">
        <v>4543</v>
      </c>
      <c r="B1603" s="21" t="s">
        <v>990</v>
      </c>
      <c r="C1603" s="21" t="s">
        <v>5230</v>
      </c>
      <c r="D1603" s="43">
        <v>44653.529861111114</v>
      </c>
      <c r="E1603" s="18">
        <v>44654.50347222222</v>
      </c>
      <c r="F1603" s="18">
        <v>44653.61319444444</v>
      </c>
      <c r="G1603" s="18">
        <v>44654.6125</v>
      </c>
      <c r="H1603" s="24">
        <f>Enduser_Deliverytime-HubVN_Pickup_Time</f>
        <v>0.2493055556</v>
      </c>
      <c r="I1603" s="24">
        <f>Enduser_Plan_Deliverytime-Plan_HubVN_Pickup_Time</f>
        <v>0.125</v>
      </c>
      <c r="J1603" s="24">
        <f>HubVN_Pickup_Time-HubVN_Receiving_Time</f>
        <v>0.1090277778</v>
      </c>
      <c r="K1603" s="24">
        <f>Plan_HubVN_Pickup_Time-Plan_HubVN_Receiving_Time</f>
        <v>0.08333333333</v>
      </c>
      <c r="L1603" s="44">
        <f>IF(OnHold_Time="",0,Enduser_Deliverytime-OnHold_Time)</f>
        <v>0</v>
      </c>
    </row>
    <row r="1604" ht="15.75" customHeight="1">
      <c r="A1604" s="9" t="s">
        <v>4545</v>
      </c>
      <c r="B1604" s="9" t="s">
        <v>4546</v>
      </c>
      <c r="C1604" s="9" t="s">
        <v>5230</v>
      </c>
      <c r="D1604" s="43">
        <v>44652.28402777778</v>
      </c>
      <c r="E1604" s="7">
        <v>44653.268055555556</v>
      </c>
      <c r="F1604" s="7">
        <v>44652.36736111111</v>
      </c>
      <c r="G1604" s="7">
        <v>44653.33819444444</v>
      </c>
      <c r="H1604" s="12">
        <f>Enduser_Deliverytime-HubVN_Pickup_Time</f>
        <v>0.08125</v>
      </c>
      <c r="I1604" s="12">
        <f>Enduser_Plan_Deliverytime-Plan_HubVN_Pickup_Time</f>
        <v>0.0625</v>
      </c>
      <c r="J1604" s="12">
        <f>HubVN_Pickup_Time-HubVN_Receiving_Time</f>
        <v>0.07013888888</v>
      </c>
      <c r="K1604" s="12">
        <f>Plan_HubVN_Pickup_Time-Plan_HubVN_Receiving_Time</f>
        <v>0.08333333333</v>
      </c>
      <c r="L1604" s="44">
        <f>IF(OnHold_Time="",0,Enduser_Deliverytime-OnHold_Time)</f>
        <v>0</v>
      </c>
    </row>
    <row r="1605" ht="15.75" customHeight="1">
      <c r="A1605" s="21" t="s">
        <v>4548</v>
      </c>
      <c r="B1605" s="21" t="s">
        <v>1117</v>
      </c>
      <c r="C1605" s="21" t="s">
        <v>5230</v>
      </c>
      <c r="D1605" s="43">
        <v>44655.25486111111</v>
      </c>
      <c r="E1605" s="18">
        <v>44655.53958333333</v>
      </c>
      <c r="F1605" s="18">
        <v>44655.33819444444</v>
      </c>
      <c r="G1605" s="18">
        <v>44655.635416666664</v>
      </c>
      <c r="H1605" s="24">
        <f>Enduser_Deliverytime-HubVN_Pickup_Time</f>
        <v>0.07708333334</v>
      </c>
      <c r="I1605" s="24">
        <f>Enduser_Plan_Deliverytime-Plan_HubVN_Pickup_Time</f>
        <v>0.0625</v>
      </c>
      <c r="J1605" s="24">
        <f>HubVN_Pickup_Time-HubVN_Receiving_Time</f>
        <v>0.09583333333</v>
      </c>
      <c r="K1605" s="24">
        <f>Plan_HubVN_Pickup_Time-Plan_HubVN_Receiving_Time</f>
        <v>0.08333333333</v>
      </c>
      <c r="L1605" s="44">
        <f>IF(OnHold_Time="",0,Enduser_Deliverytime-OnHold_Time)</f>
        <v>0</v>
      </c>
    </row>
    <row r="1606" ht="15.75" customHeight="1">
      <c r="A1606" s="9" t="s">
        <v>4550</v>
      </c>
      <c r="B1606" s="9" t="s">
        <v>4551</v>
      </c>
      <c r="C1606" s="9" t="s">
        <v>5230</v>
      </c>
      <c r="D1606" s="43">
        <v>44654.25208333333</v>
      </c>
      <c r="E1606" s="7">
        <v>44655.25763888889</v>
      </c>
      <c r="F1606" s="7">
        <v>44654.33541666667</v>
      </c>
      <c r="G1606" s="7">
        <v>44655.35555555556</v>
      </c>
      <c r="H1606" s="12">
        <f>Enduser_Deliverytime-HubVN_Pickup_Time</f>
        <v>0.11875</v>
      </c>
      <c r="I1606" s="12">
        <f>Enduser_Plan_Deliverytime-Plan_HubVN_Pickup_Time</f>
        <v>0.0625</v>
      </c>
      <c r="J1606" s="12">
        <f>HubVN_Pickup_Time-HubVN_Receiving_Time</f>
        <v>0.09791666667</v>
      </c>
      <c r="K1606" s="12">
        <f>Plan_HubVN_Pickup_Time-Plan_HubVN_Receiving_Time</f>
        <v>0.08333333334</v>
      </c>
      <c r="L1606" s="44">
        <f>IF(OnHold_Time="",0,Enduser_Deliverytime-OnHold_Time)</f>
        <v>0</v>
      </c>
    </row>
    <row r="1607" ht="15.75" hidden="1" customHeight="1">
      <c r="A1607" s="21" t="s">
        <v>4553</v>
      </c>
      <c r="B1607" s="21" t="s">
        <v>4554</v>
      </c>
      <c r="C1607" s="21" t="s">
        <v>5232</v>
      </c>
      <c r="D1607" s="43">
        <v>44653.50347222222</v>
      </c>
      <c r="E1607" s="18">
        <v>44654.28472222222</v>
      </c>
      <c r="F1607" s="18">
        <v>44653.586805555555</v>
      </c>
      <c r="G1607" s="18">
        <v>44654.4125</v>
      </c>
      <c r="H1607" s="24">
        <f>Enduser_Deliverytime-HubVN_Pickup_Time</f>
        <v>0.2041666667</v>
      </c>
      <c r="I1607" s="24">
        <f>Enduser_Plan_Deliverytime-Plan_HubVN_Pickup_Time</f>
        <v>0.08333333334</v>
      </c>
      <c r="J1607" s="24">
        <f>HubVN_Pickup_Time-HubVN_Receiving_Time</f>
        <v>0.1277777778</v>
      </c>
      <c r="K1607" s="24">
        <f>Plan_HubVN_Pickup_Time-Plan_HubVN_Receiving_Time</f>
        <v>0.08333333334</v>
      </c>
      <c r="L1607" s="44">
        <f>IF(OnHold_Time="",0,Enduser_Deliverytime-OnHold_Time)</f>
        <v>0</v>
      </c>
    </row>
    <row r="1608" ht="15.75" hidden="1" customHeight="1">
      <c r="A1608" s="9" t="s">
        <v>4556</v>
      </c>
      <c r="B1608" s="9" t="s">
        <v>4557</v>
      </c>
      <c r="C1608" s="9" t="s">
        <v>5231</v>
      </c>
      <c r="D1608" s="43">
        <v>44654.256944444445</v>
      </c>
      <c r="E1608" s="7">
        <v>44655.25555555556</v>
      </c>
      <c r="F1608" s="7">
        <v>44654.34027777778</v>
      </c>
      <c r="G1608" s="7">
        <v>44655.35138888889</v>
      </c>
      <c r="H1608" s="12">
        <f>Enduser_Deliverytime-HubVN_Pickup_Time</f>
        <v>0.08194444444</v>
      </c>
      <c r="I1608" s="12">
        <f>Enduser_Plan_Deliverytime-Plan_HubVN_Pickup_Time</f>
        <v>0.04166666666</v>
      </c>
      <c r="J1608" s="12">
        <f>HubVN_Pickup_Time-HubVN_Receiving_Time</f>
        <v>0.09583333333</v>
      </c>
      <c r="K1608" s="12">
        <f>Plan_HubVN_Pickup_Time-Plan_HubVN_Receiving_Time</f>
        <v>0.08333333334</v>
      </c>
      <c r="L1608" s="44">
        <f>IF(OnHold_Time="",0,Enduser_Deliverytime-OnHold_Time)</f>
        <v>0</v>
      </c>
    </row>
    <row r="1609" ht="15.75" customHeight="1">
      <c r="A1609" s="21" t="s">
        <v>4559</v>
      </c>
      <c r="B1609" s="21" t="s">
        <v>4560</v>
      </c>
      <c r="C1609" s="21" t="s">
        <v>5230</v>
      </c>
      <c r="D1609" s="43">
        <v>44651.52569444444</v>
      </c>
      <c r="E1609" s="18">
        <v>44652.506944444445</v>
      </c>
      <c r="F1609" s="18">
        <v>44651.60902777778</v>
      </c>
      <c r="G1609" s="18">
        <v>44652.55416666667</v>
      </c>
      <c r="H1609" s="24">
        <f>Enduser_Deliverytime-HubVN_Pickup_Time</f>
        <v>0.1659722222</v>
      </c>
      <c r="I1609" s="24">
        <f>Enduser_Plan_Deliverytime-Plan_HubVN_Pickup_Time</f>
        <v>0.0625</v>
      </c>
      <c r="J1609" s="24">
        <f>HubVN_Pickup_Time-HubVN_Receiving_Time</f>
        <v>0.04722222222</v>
      </c>
      <c r="K1609" s="24">
        <f>Plan_HubVN_Pickup_Time-Plan_HubVN_Receiving_Time</f>
        <v>0.08333333334</v>
      </c>
      <c r="L1609" s="44">
        <f>IF(OnHold_Time="",0,Enduser_Deliverytime-OnHold_Time)</f>
        <v>0</v>
      </c>
    </row>
    <row r="1610" ht="15.75" customHeight="1">
      <c r="A1610" s="9" t="s">
        <v>4562</v>
      </c>
      <c r="B1610" s="9" t="s">
        <v>1405</v>
      </c>
      <c r="C1610" s="9" t="s">
        <v>5230</v>
      </c>
      <c r="D1610" s="43">
        <v>44653.529861111114</v>
      </c>
      <c r="E1610" s="7">
        <v>44654.2875</v>
      </c>
      <c r="F1610" s="7">
        <v>44653.61319444444</v>
      </c>
      <c r="G1610" s="7">
        <v>44654.41527777778</v>
      </c>
      <c r="H1610" s="12">
        <f>Enduser_Deliverytime-HubVN_Pickup_Time</f>
        <v>0.2041666667</v>
      </c>
      <c r="I1610" s="12">
        <f>Enduser_Plan_Deliverytime-Plan_HubVN_Pickup_Time</f>
        <v>0.0625</v>
      </c>
      <c r="J1610" s="12">
        <f>HubVN_Pickup_Time-HubVN_Receiving_Time</f>
        <v>0.1277777778</v>
      </c>
      <c r="K1610" s="12">
        <f>Plan_HubVN_Pickup_Time-Plan_HubVN_Receiving_Time</f>
        <v>0.08333333333</v>
      </c>
      <c r="L1610" s="44">
        <f>IF(OnHold_Time="",0,Enduser_Deliverytime-OnHold_Time)</f>
        <v>0</v>
      </c>
    </row>
    <row r="1611" ht="15.75" customHeight="1">
      <c r="A1611" s="21" t="s">
        <v>4564</v>
      </c>
      <c r="B1611" s="21" t="s">
        <v>4565</v>
      </c>
      <c r="C1611" s="21" t="s">
        <v>5230</v>
      </c>
      <c r="D1611" s="43">
        <v>44655.27291666667</v>
      </c>
      <c r="E1611" s="18">
        <v>44655.513194444444</v>
      </c>
      <c r="F1611" s="18">
        <v>44655.35625</v>
      </c>
      <c r="G1611" s="18">
        <v>44655.61875</v>
      </c>
      <c r="H1611" s="24">
        <f>Enduser_Deliverytime-HubVN_Pickup_Time</f>
        <v>0.11875</v>
      </c>
      <c r="I1611" s="24">
        <f>Enduser_Plan_Deliverytime-Plan_HubVN_Pickup_Time</f>
        <v>0.0625</v>
      </c>
      <c r="J1611" s="24">
        <f>HubVN_Pickup_Time-HubVN_Receiving_Time</f>
        <v>0.1055555556</v>
      </c>
      <c r="K1611" s="24">
        <f>Plan_HubVN_Pickup_Time-Plan_HubVN_Receiving_Time</f>
        <v>0.08333333333</v>
      </c>
      <c r="L1611" s="44">
        <f>IF(OnHold_Time="",0,Enduser_Deliverytime-OnHold_Time)</f>
        <v>0</v>
      </c>
    </row>
    <row r="1612" ht="15.75" hidden="1" customHeight="1">
      <c r="A1612" s="9" t="s">
        <v>4567</v>
      </c>
      <c r="B1612" s="9" t="s">
        <v>901</v>
      </c>
      <c r="C1612" s="9" t="s">
        <v>5231</v>
      </c>
      <c r="D1612" s="43">
        <v>44652.279861111114</v>
      </c>
      <c r="E1612" s="7">
        <v>44652.521527777775</v>
      </c>
      <c r="F1612" s="7">
        <v>44652.36319444444</v>
      </c>
      <c r="G1612" s="7">
        <v>44652.56875</v>
      </c>
      <c r="H1612" s="12">
        <f>Enduser_Deliverytime-HubVN_Pickup_Time</f>
        <v>0.1645833333</v>
      </c>
      <c r="I1612" s="12">
        <f>Enduser_Plan_Deliverytime-Plan_HubVN_Pickup_Time</f>
        <v>0.04166666667</v>
      </c>
      <c r="J1612" s="12">
        <f>HubVN_Pickup_Time-HubVN_Receiving_Time</f>
        <v>0.04722222222</v>
      </c>
      <c r="K1612" s="12">
        <f>Plan_HubVN_Pickup_Time-Plan_HubVN_Receiving_Time</f>
        <v>0.08333333333</v>
      </c>
      <c r="L1612" s="44">
        <f>IF(OnHold_Time="",0,Enduser_Deliverytime-OnHold_Time)</f>
        <v>0</v>
      </c>
    </row>
    <row r="1613" ht="15.75" customHeight="1">
      <c r="A1613" s="21" t="s">
        <v>4569</v>
      </c>
      <c r="B1613" s="21" t="s">
        <v>4570</v>
      </c>
      <c r="C1613" s="21" t="s">
        <v>5230</v>
      </c>
      <c r="D1613" s="43">
        <v>44651.513194444444</v>
      </c>
      <c r="E1613" s="18">
        <v>44652.26597222222</v>
      </c>
      <c r="F1613" s="18">
        <v>44651.59652777778</v>
      </c>
      <c r="G1613" s="18">
        <v>44652.354166666664</v>
      </c>
      <c r="H1613" s="24">
        <f>Enduser_Deliverytime-HubVN_Pickup_Time</f>
        <v>0.11875</v>
      </c>
      <c r="I1613" s="24">
        <f>Enduser_Plan_Deliverytime-Plan_HubVN_Pickup_Time</f>
        <v>0.0625</v>
      </c>
      <c r="J1613" s="24">
        <f>HubVN_Pickup_Time-HubVN_Receiving_Time</f>
        <v>0.08819444444</v>
      </c>
      <c r="K1613" s="24">
        <f>Plan_HubVN_Pickup_Time-Plan_HubVN_Receiving_Time</f>
        <v>0.08333333334</v>
      </c>
      <c r="L1613" s="44">
        <f>IF(OnHold_Time="",0,Enduser_Deliverytime-OnHold_Time)</f>
        <v>0</v>
      </c>
    </row>
    <row r="1614" ht="15.75" hidden="1" customHeight="1">
      <c r="A1614" s="9" t="s">
        <v>4572</v>
      </c>
      <c r="B1614" s="9" t="s">
        <v>1325</v>
      </c>
      <c r="C1614" s="9" t="s">
        <v>5232</v>
      </c>
      <c r="D1614" s="43">
        <v>44652.288194444445</v>
      </c>
      <c r="E1614" s="7">
        <v>44652.51666666667</v>
      </c>
      <c r="F1614" s="7">
        <v>44652.37152777778</v>
      </c>
      <c r="G1614" s="7">
        <v>44652.6</v>
      </c>
      <c r="H1614" s="12">
        <f>Enduser_Deliverytime-HubVN_Pickup_Time</f>
        <v>0.2486111111</v>
      </c>
      <c r="I1614" s="12">
        <f>Enduser_Plan_Deliverytime-Plan_HubVN_Pickup_Time</f>
        <v>0.08333333333</v>
      </c>
      <c r="J1614" s="12">
        <f>HubVN_Pickup_Time-HubVN_Receiving_Time</f>
        <v>0.08333333333</v>
      </c>
      <c r="K1614" s="12">
        <f>Plan_HubVN_Pickup_Time-Plan_HubVN_Receiving_Time</f>
        <v>0.08333333334</v>
      </c>
      <c r="L1614" s="44">
        <f>IF(OnHold_Time="",0,Enduser_Deliverytime-OnHold_Time)</f>
        <v>0</v>
      </c>
    </row>
    <row r="1615" ht="15.75" customHeight="1">
      <c r="A1615" s="21" t="s">
        <v>4574</v>
      </c>
      <c r="B1615" s="21" t="s">
        <v>4575</v>
      </c>
      <c r="C1615" s="21" t="s">
        <v>5230</v>
      </c>
      <c r="D1615" s="43">
        <v>44652.29027777778</v>
      </c>
      <c r="E1615" s="18">
        <v>44652.501388888886</v>
      </c>
      <c r="F1615" s="18">
        <v>44652.373611111114</v>
      </c>
      <c r="G1615" s="18">
        <v>44652.55416666667</v>
      </c>
      <c r="H1615" s="24">
        <f>Enduser_Deliverytime-HubVN_Pickup_Time</f>
        <v>0.09166666667</v>
      </c>
      <c r="I1615" s="24">
        <f>Enduser_Plan_Deliverytime-Plan_HubVN_Pickup_Time</f>
        <v>0.0625</v>
      </c>
      <c r="J1615" s="24">
        <f>HubVN_Pickup_Time-HubVN_Receiving_Time</f>
        <v>0.05277777778</v>
      </c>
      <c r="K1615" s="24">
        <f>Plan_HubVN_Pickup_Time-Plan_HubVN_Receiving_Time</f>
        <v>0.08333333334</v>
      </c>
      <c r="L1615" s="44">
        <f>IF(OnHold_Time="",0,Enduser_Deliverytime-OnHold_Time)</f>
        <v>0</v>
      </c>
    </row>
    <row r="1616" ht="15.75" hidden="1" customHeight="1">
      <c r="A1616" s="9" t="s">
        <v>4577</v>
      </c>
      <c r="B1616" s="9" t="s">
        <v>4578</v>
      </c>
      <c r="C1616" s="9" t="s">
        <v>5231</v>
      </c>
      <c r="D1616" s="43">
        <v>44652.25347222222</v>
      </c>
      <c r="E1616" s="7">
        <v>44653.277083333334</v>
      </c>
      <c r="F1616" s="7">
        <v>44652.336805555555</v>
      </c>
      <c r="G1616" s="7">
        <v>44653.34375</v>
      </c>
      <c r="H1616" s="12">
        <f>Enduser_Deliverytime-HubVN_Pickup_Time</f>
        <v>0.07986111111</v>
      </c>
      <c r="I1616" s="12">
        <f>Enduser_Plan_Deliverytime-Plan_HubVN_Pickup_Time</f>
        <v>0.08333333334</v>
      </c>
      <c r="J1616" s="12">
        <f>HubVN_Pickup_Time-HubVN_Receiving_Time</f>
        <v>0.06666666667</v>
      </c>
      <c r="K1616" s="12">
        <f>Plan_HubVN_Pickup_Time-Plan_HubVN_Receiving_Time</f>
        <v>0.08333333334</v>
      </c>
      <c r="L1616" s="44">
        <f>IF(OnHold_Time="",0,Enduser_Deliverytime-OnHold_Time)</f>
        <v>0</v>
      </c>
    </row>
    <row r="1617" ht="15.75" customHeight="1">
      <c r="A1617" s="21" t="s">
        <v>4580</v>
      </c>
      <c r="B1617" s="21" t="s">
        <v>4581</v>
      </c>
      <c r="C1617" s="21" t="s">
        <v>5230</v>
      </c>
      <c r="D1617" s="43">
        <v>44652.25902777778</v>
      </c>
      <c r="E1617" s="18">
        <v>44653.25625</v>
      </c>
      <c r="F1617" s="18">
        <v>44652.342361111114</v>
      </c>
      <c r="G1617" s="18">
        <v>44653.32708333333</v>
      </c>
      <c r="H1617" s="24">
        <f>Enduser_Deliverytime-HubVN_Pickup_Time</f>
        <v>0.1652777778</v>
      </c>
      <c r="I1617" s="24">
        <f>Enduser_Plan_Deliverytime-Plan_HubVN_Pickup_Time</f>
        <v>0.0625</v>
      </c>
      <c r="J1617" s="24">
        <f>HubVN_Pickup_Time-HubVN_Receiving_Time</f>
        <v>0.07083333333</v>
      </c>
      <c r="K1617" s="24">
        <f>Plan_HubVN_Pickup_Time-Plan_HubVN_Receiving_Time</f>
        <v>0.08333333334</v>
      </c>
      <c r="L1617" s="44">
        <f>IF(OnHold_Time="",0,Enduser_Deliverytime-OnHold_Time)</f>
        <v>0</v>
      </c>
    </row>
    <row r="1618" ht="15.75" hidden="1" customHeight="1">
      <c r="A1618" s="9" t="s">
        <v>4583</v>
      </c>
      <c r="B1618" s="9" t="s">
        <v>4584</v>
      </c>
      <c r="C1618" s="9" t="s">
        <v>5231</v>
      </c>
      <c r="D1618" s="43">
        <v>44654.5125</v>
      </c>
      <c r="E1618" s="7">
        <v>44655.53888888889</v>
      </c>
      <c r="F1618" s="7">
        <v>44654.59583333333</v>
      </c>
      <c r="G1618" s="7">
        <v>44655.635416666664</v>
      </c>
      <c r="H1618" s="12">
        <f>Enduser_Deliverytime-HubVN_Pickup_Time</f>
        <v>0.07777777778</v>
      </c>
      <c r="I1618" s="12">
        <f>Enduser_Plan_Deliverytime-Plan_HubVN_Pickup_Time</f>
        <v>0.04166666666</v>
      </c>
      <c r="J1618" s="12">
        <f>HubVN_Pickup_Time-HubVN_Receiving_Time</f>
        <v>0.09652777777</v>
      </c>
      <c r="K1618" s="12">
        <f>Plan_HubVN_Pickup_Time-Plan_HubVN_Receiving_Time</f>
        <v>0.08333333334</v>
      </c>
      <c r="L1618" s="44">
        <f>IF(OnHold_Time="",0,Enduser_Deliverytime-OnHold_Time)</f>
        <v>0</v>
      </c>
    </row>
    <row r="1619" ht="15.75" hidden="1" customHeight="1">
      <c r="A1619" s="21" t="s">
        <v>4586</v>
      </c>
      <c r="B1619" s="21" t="s">
        <v>4587</v>
      </c>
      <c r="C1619" s="21" t="s">
        <v>5231</v>
      </c>
      <c r="D1619" s="43">
        <v>44652.27569444444</v>
      </c>
      <c r="E1619" s="18">
        <v>44652.52222222222</v>
      </c>
      <c r="F1619" s="18">
        <v>44652.35902777778</v>
      </c>
      <c r="G1619" s="18">
        <v>44652.563888888886</v>
      </c>
      <c r="H1619" s="24">
        <f>Enduser_Deliverytime-HubVN_Pickup_Time</f>
        <v>0.1638888889</v>
      </c>
      <c r="I1619" s="24">
        <f>Enduser_Plan_Deliverytime-Plan_HubVN_Pickup_Time</f>
        <v>0.04166666666</v>
      </c>
      <c r="J1619" s="24">
        <f>HubVN_Pickup_Time-HubVN_Receiving_Time</f>
        <v>0.04166666666</v>
      </c>
      <c r="K1619" s="24">
        <f>Plan_HubVN_Pickup_Time-Plan_HubVN_Receiving_Time</f>
        <v>0.08333333334</v>
      </c>
      <c r="L1619" s="44">
        <f>IF(OnHold_Time="",0,Enduser_Deliverytime-OnHold_Time)</f>
        <v>0</v>
      </c>
    </row>
    <row r="1620" ht="15.75" customHeight="1">
      <c r="A1620" s="9" t="s">
        <v>4589</v>
      </c>
      <c r="B1620" s="9" t="s">
        <v>4590</v>
      </c>
      <c r="C1620" s="9" t="s">
        <v>5230</v>
      </c>
      <c r="D1620" s="43">
        <v>44653.51875</v>
      </c>
      <c r="E1620" s="7">
        <v>44654.535416666666</v>
      </c>
      <c r="F1620" s="7">
        <v>44653.60208333333</v>
      </c>
      <c r="G1620" s="7">
        <v>44654.638194444444</v>
      </c>
      <c r="H1620" s="12">
        <f>Enduser_Deliverytime-HubVN_Pickup_Time</f>
        <v>0.16875</v>
      </c>
      <c r="I1620" s="12">
        <f>Enduser_Plan_Deliverytime-Plan_HubVN_Pickup_Time</f>
        <v>0.0625</v>
      </c>
      <c r="J1620" s="12">
        <f>HubVN_Pickup_Time-HubVN_Receiving_Time</f>
        <v>0.1027777778</v>
      </c>
      <c r="K1620" s="12">
        <f>Plan_HubVN_Pickup_Time-Plan_HubVN_Receiving_Time</f>
        <v>0.08333333333</v>
      </c>
      <c r="L1620" s="44">
        <f>IF(OnHold_Time="",0,Enduser_Deliverytime-OnHold_Time)</f>
        <v>0</v>
      </c>
    </row>
    <row r="1621" ht="15.75" customHeight="1">
      <c r="A1621" s="21" t="s">
        <v>4592</v>
      </c>
      <c r="B1621" s="21" t="s">
        <v>4364</v>
      </c>
      <c r="C1621" s="21" t="s">
        <v>5230</v>
      </c>
      <c r="D1621" s="43">
        <v>44653.27847222222</v>
      </c>
      <c r="E1621" s="18">
        <v>44653.5</v>
      </c>
      <c r="F1621" s="18">
        <v>44653.361805555556</v>
      </c>
      <c r="G1621" s="18">
        <v>44653.59861111111</v>
      </c>
      <c r="H1621" s="24">
        <f>Enduser_Deliverytime-HubVN_Pickup_Time</f>
        <v>0.1458333333</v>
      </c>
      <c r="I1621" s="24">
        <f>Enduser_Plan_Deliverytime-Plan_HubVN_Pickup_Time</f>
        <v>0.0625</v>
      </c>
      <c r="J1621" s="24">
        <f>HubVN_Pickup_Time-HubVN_Receiving_Time</f>
        <v>0.09861111111</v>
      </c>
      <c r="K1621" s="24">
        <f>Plan_HubVN_Pickup_Time-Plan_HubVN_Receiving_Time</f>
        <v>0.08333333334</v>
      </c>
      <c r="L1621" s="44">
        <f>IF(OnHold_Time="",0,Enduser_Deliverytime-OnHold_Time)</f>
        <v>0</v>
      </c>
    </row>
    <row r="1622" ht="15.75" hidden="1" customHeight="1">
      <c r="A1622" s="9" t="s">
        <v>4594</v>
      </c>
      <c r="B1622" s="9" t="s">
        <v>4595</v>
      </c>
      <c r="C1622" s="9" t="s">
        <v>5232</v>
      </c>
      <c r="D1622" s="43">
        <v>44653.535416666666</v>
      </c>
      <c r="E1622" s="7">
        <v>44656.2625</v>
      </c>
      <c r="F1622" s="7">
        <v>44653.61875</v>
      </c>
      <c r="G1622" s="7">
        <v>44656.38263888889</v>
      </c>
      <c r="H1622" s="12">
        <f>Enduser_Deliverytime-HubVN_Pickup_Time</f>
        <v>0.2041666667</v>
      </c>
      <c r="I1622" s="12">
        <f>Enduser_Plan_Deliverytime-Plan_HubVN_Pickup_Time</f>
        <v>0.08333333333</v>
      </c>
      <c r="J1622" s="12">
        <f>HubVN_Pickup_Time-HubVN_Receiving_Time</f>
        <v>0.1201388889</v>
      </c>
      <c r="K1622" s="12">
        <f>Plan_HubVN_Pickup_Time-Plan_HubVN_Receiving_Time</f>
        <v>0.08333333334</v>
      </c>
      <c r="L1622" s="44">
        <f>IF(OnHold_Time="",0,Enduser_Deliverytime-OnHold_Time)</f>
        <v>0</v>
      </c>
    </row>
    <row r="1623" ht="15.75" hidden="1" customHeight="1">
      <c r="A1623" s="21" t="s">
        <v>4597</v>
      </c>
      <c r="B1623" s="21" t="s">
        <v>4598</v>
      </c>
      <c r="C1623" s="21" t="s">
        <v>5232</v>
      </c>
      <c r="D1623" s="43">
        <v>44651.51597222222</v>
      </c>
      <c r="E1623" s="18">
        <v>44660.277083333334</v>
      </c>
      <c r="F1623" s="18">
        <v>44651.59930555556</v>
      </c>
      <c r="G1623" s="18">
        <v>44660.345138888886</v>
      </c>
      <c r="H1623" s="24">
        <f>Enduser_Deliverytime-HubVN_Pickup_Time</f>
        <v>0.1229166667</v>
      </c>
      <c r="I1623" s="24">
        <f>Enduser_Plan_Deliverytime-Plan_HubVN_Pickup_Time</f>
        <v>0.08333333333</v>
      </c>
      <c r="J1623" s="24">
        <f>HubVN_Pickup_Time-HubVN_Receiving_Time</f>
        <v>0.06805555555</v>
      </c>
      <c r="K1623" s="24">
        <f>Plan_HubVN_Pickup_Time-Plan_HubVN_Receiving_Time</f>
        <v>0.08333333334</v>
      </c>
      <c r="L1623" s="44">
        <f>IF(OnHold_Time="",0,Enduser_Deliverytime-OnHold_Time)</f>
        <v>0</v>
      </c>
    </row>
    <row r="1624" ht="15.75" customHeight="1">
      <c r="A1624" s="9" t="s">
        <v>4600</v>
      </c>
      <c r="B1624" s="9" t="s">
        <v>3447</v>
      </c>
      <c r="C1624" s="9" t="s">
        <v>5230</v>
      </c>
      <c r="D1624" s="43">
        <v>44652.285416666666</v>
      </c>
      <c r="E1624" s="7">
        <v>44653.27291666667</v>
      </c>
      <c r="F1624" s="7">
        <v>44652.36875</v>
      </c>
      <c r="G1624" s="7">
        <v>44653.3625</v>
      </c>
      <c r="H1624" s="12">
        <f>Enduser_Deliverytime-HubVN_Pickup_Time</f>
        <v>0.1222222222</v>
      </c>
      <c r="I1624" s="12">
        <f>Enduser_Plan_Deliverytime-Plan_HubVN_Pickup_Time</f>
        <v>0.1666666667</v>
      </c>
      <c r="J1624" s="12">
        <f>HubVN_Pickup_Time-HubVN_Receiving_Time</f>
        <v>0.08958333333</v>
      </c>
      <c r="K1624" s="12">
        <f>Plan_HubVN_Pickup_Time-Plan_HubVN_Receiving_Time</f>
        <v>0.08333333334</v>
      </c>
      <c r="L1624" s="44">
        <f>IF(OnHold_Time="",0,Enduser_Deliverytime-OnHold_Time)</f>
        <v>0</v>
      </c>
    </row>
    <row r="1625" ht="15.75" hidden="1" customHeight="1">
      <c r="A1625" s="21" t="s">
        <v>4602</v>
      </c>
      <c r="B1625" s="21" t="s">
        <v>1882</v>
      </c>
      <c r="C1625" s="21" t="s">
        <v>5231</v>
      </c>
      <c r="D1625" s="43">
        <v>44654.51458333333</v>
      </c>
      <c r="E1625" s="18">
        <v>44654.506944444445</v>
      </c>
      <c r="F1625" s="18">
        <v>44654.597916666666</v>
      </c>
      <c r="G1625" s="18">
        <v>44654.61666666667</v>
      </c>
      <c r="H1625" s="24">
        <f>Enduser_Deliverytime-HubVN_Pickup_Time</f>
        <v>0.2486111111</v>
      </c>
      <c r="I1625" s="24">
        <f>Enduser_Plan_Deliverytime-Plan_HubVN_Pickup_Time</f>
        <v>0.08333333334</v>
      </c>
      <c r="J1625" s="24">
        <f>HubVN_Pickup_Time-HubVN_Receiving_Time</f>
        <v>0.1097222222</v>
      </c>
      <c r="K1625" s="24">
        <f>Plan_HubVN_Pickup_Time-Plan_HubVN_Receiving_Time</f>
        <v>0.08333333334</v>
      </c>
      <c r="L1625" s="44">
        <f>IF(OnHold_Time="",0,Enduser_Deliverytime-OnHold_Time)</f>
        <v>0</v>
      </c>
    </row>
    <row r="1626" ht="15.75" hidden="1" customHeight="1">
      <c r="A1626" s="9" t="s">
        <v>4604</v>
      </c>
      <c r="B1626" s="9" t="s">
        <v>4605</v>
      </c>
      <c r="C1626" s="9" t="s">
        <v>5231</v>
      </c>
      <c r="D1626" s="43">
        <v>44652.53402777778</v>
      </c>
      <c r="E1626" s="7">
        <v>44652.51388888889</v>
      </c>
      <c r="F1626" s="7">
        <v>44652.61736111111</v>
      </c>
      <c r="G1626" s="7">
        <v>44652.56180555555</v>
      </c>
      <c r="H1626" s="12">
        <f>Enduser_Deliverytime-HubVN_Pickup_Time</f>
        <v>0.1604166667</v>
      </c>
      <c r="I1626" s="12">
        <f>Enduser_Plan_Deliverytime-Plan_HubVN_Pickup_Time</f>
        <v>0.08333333334</v>
      </c>
      <c r="J1626" s="12">
        <f>HubVN_Pickup_Time-HubVN_Receiving_Time</f>
        <v>0.04791666666</v>
      </c>
      <c r="K1626" s="12">
        <f>Plan_HubVN_Pickup_Time-Plan_HubVN_Receiving_Time</f>
        <v>0.08333333333</v>
      </c>
      <c r="L1626" s="44">
        <f>IF(OnHold_Time="",0,Enduser_Deliverytime-OnHold_Time)</f>
        <v>0</v>
      </c>
    </row>
    <row r="1627" ht="15.75" hidden="1" customHeight="1">
      <c r="A1627" s="21" t="s">
        <v>4607</v>
      </c>
      <c r="B1627" s="21" t="s">
        <v>4608</v>
      </c>
      <c r="C1627" s="21" t="s">
        <v>5232</v>
      </c>
      <c r="D1627" s="43">
        <v>44653.50902777778</v>
      </c>
      <c r="E1627" s="18">
        <v>44654.28194444445</v>
      </c>
      <c r="F1627" s="18">
        <v>44653.592361111114</v>
      </c>
      <c r="G1627" s="18">
        <v>44654.41180555556</v>
      </c>
      <c r="H1627" s="24">
        <f>Enduser_Deliverytime-HubVN_Pickup_Time</f>
        <v>0.2048611111</v>
      </c>
      <c r="I1627" s="24">
        <f>Enduser_Plan_Deliverytime-Plan_HubVN_Pickup_Time</f>
        <v>0.08333333333</v>
      </c>
      <c r="J1627" s="24">
        <f>HubVN_Pickup_Time-HubVN_Receiving_Time</f>
        <v>0.1298611111</v>
      </c>
      <c r="K1627" s="24">
        <f>Plan_HubVN_Pickup_Time-Plan_HubVN_Receiving_Time</f>
        <v>0.08333333334</v>
      </c>
      <c r="L1627" s="44">
        <f>IF(OnHold_Time="",0,Enduser_Deliverytime-OnHold_Time)</f>
        <v>0</v>
      </c>
    </row>
    <row r="1628" ht="15.75" customHeight="1">
      <c r="A1628" s="9" t="s">
        <v>4610</v>
      </c>
      <c r="B1628" s="9" t="s">
        <v>4611</v>
      </c>
      <c r="C1628" s="9" t="s">
        <v>5230</v>
      </c>
      <c r="D1628" s="43">
        <v>44652.27916666667</v>
      </c>
      <c r="E1628" s="7">
        <v>44652.51458333333</v>
      </c>
      <c r="F1628" s="7">
        <v>44652.3625</v>
      </c>
      <c r="G1628" s="7">
        <v>44652.597916666666</v>
      </c>
      <c r="H1628" s="12">
        <f>Enduser_Deliverytime-HubVN_Pickup_Time</f>
        <v>0.2479166667</v>
      </c>
      <c r="I1628" s="12">
        <f>Enduser_Plan_Deliverytime-Plan_HubVN_Pickup_Time</f>
        <v>0.0625</v>
      </c>
      <c r="J1628" s="12">
        <f>HubVN_Pickup_Time-HubVN_Receiving_Time</f>
        <v>0.08333333334</v>
      </c>
      <c r="K1628" s="12">
        <f>Plan_HubVN_Pickup_Time-Plan_HubVN_Receiving_Time</f>
        <v>0.08333333334</v>
      </c>
      <c r="L1628" s="44">
        <f>IF(OnHold_Time="",0,Enduser_Deliverytime-OnHold_Time)</f>
        <v>0</v>
      </c>
    </row>
    <row r="1629" ht="15.75" hidden="1" customHeight="1">
      <c r="A1629" s="21" t="s">
        <v>4613</v>
      </c>
      <c r="B1629" s="21" t="s">
        <v>2132</v>
      </c>
      <c r="C1629" s="21" t="s">
        <v>5232</v>
      </c>
      <c r="D1629" s="43">
        <v>44655.26388888889</v>
      </c>
      <c r="E1629" s="18">
        <v>44655.53472222222</v>
      </c>
      <c r="F1629" s="18">
        <v>44655.34722222222</v>
      </c>
      <c r="G1629" s="18">
        <v>44655.65416666667</v>
      </c>
      <c r="H1629" s="24">
        <f>Enduser_Deliverytime-HubVN_Pickup_Time</f>
        <v>0.08125</v>
      </c>
      <c r="I1629" s="24">
        <f>Enduser_Plan_Deliverytime-Plan_HubVN_Pickup_Time</f>
        <v>0.08333333334</v>
      </c>
      <c r="J1629" s="24">
        <f>HubVN_Pickup_Time-HubVN_Receiving_Time</f>
        <v>0.1194444444</v>
      </c>
      <c r="K1629" s="24">
        <f>Plan_HubVN_Pickup_Time-Plan_HubVN_Receiving_Time</f>
        <v>0.08333333333</v>
      </c>
      <c r="L1629" s="44">
        <f>IF(OnHold_Time="",0,Enduser_Deliverytime-OnHold_Time)</f>
        <v>0</v>
      </c>
    </row>
    <row r="1630" ht="15.75" hidden="1" customHeight="1">
      <c r="A1630" s="9" t="s">
        <v>4615</v>
      </c>
      <c r="B1630" s="9" t="s">
        <v>4616</v>
      </c>
      <c r="C1630" s="9" t="s">
        <v>5231</v>
      </c>
      <c r="D1630" s="43">
        <v>44655.25069444445</v>
      </c>
      <c r="E1630" s="7">
        <v>44655.51944444444</v>
      </c>
      <c r="F1630" s="7">
        <v>44655.334027777775</v>
      </c>
      <c r="G1630" s="7">
        <v>44655.64097222222</v>
      </c>
      <c r="H1630" s="12">
        <f>Enduser_Deliverytime-HubVN_Pickup_Time</f>
        <v>0.07916666666</v>
      </c>
      <c r="I1630" s="12">
        <f>Enduser_Plan_Deliverytime-Plan_HubVN_Pickup_Time</f>
        <v>0.04166666667</v>
      </c>
      <c r="J1630" s="12">
        <f>HubVN_Pickup_Time-HubVN_Receiving_Time</f>
        <v>0.1215277778</v>
      </c>
      <c r="K1630" s="12">
        <f>Plan_HubVN_Pickup_Time-Plan_HubVN_Receiving_Time</f>
        <v>0.08333333333</v>
      </c>
      <c r="L1630" s="44">
        <f>IF(OnHold_Time="",0,Enduser_Deliverytime-OnHold_Time)</f>
        <v>0</v>
      </c>
    </row>
    <row r="1631" ht="15.75" hidden="1" customHeight="1">
      <c r="A1631" s="21" t="s">
        <v>4618</v>
      </c>
      <c r="B1631" s="21" t="s">
        <v>4410</v>
      </c>
      <c r="C1631" s="21" t="s">
        <v>5231</v>
      </c>
      <c r="D1631" s="43">
        <v>44654.51666666667</v>
      </c>
      <c r="E1631" s="18">
        <v>44660.25277777778</v>
      </c>
      <c r="F1631" s="18">
        <v>44654.6</v>
      </c>
      <c r="G1631" s="18">
        <v>44660.35486111111</v>
      </c>
      <c r="H1631" s="24">
        <f>Enduser_Deliverytime-HubVN_Pickup_Time</f>
        <v>0.08055555556</v>
      </c>
      <c r="I1631" s="24">
        <f>Enduser_Plan_Deliverytime-Plan_HubVN_Pickup_Time</f>
        <v>0.08333333334</v>
      </c>
      <c r="J1631" s="24">
        <f>HubVN_Pickup_Time-HubVN_Receiving_Time</f>
        <v>0.1020833333</v>
      </c>
      <c r="K1631" s="24">
        <f>Plan_HubVN_Pickup_Time-Plan_HubVN_Receiving_Time</f>
        <v>0.08333333333</v>
      </c>
      <c r="L1631" s="44">
        <f>IF(OnHold_Time="",0,Enduser_Deliverytime-OnHold_Time)</f>
        <v>0</v>
      </c>
    </row>
    <row r="1632" ht="15.75" customHeight="1">
      <c r="A1632" s="9" t="s">
        <v>4620</v>
      </c>
      <c r="B1632" s="9" t="s">
        <v>4621</v>
      </c>
      <c r="C1632" s="9" t="s">
        <v>5230</v>
      </c>
      <c r="D1632" s="43">
        <v>44654.27361111111</v>
      </c>
      <c r="E1632" s="7">
        <v>44655.27291666667</v>
      </c>
      <c r="F1632" s="7">
        <v>44654.356944444444</v>
      </c>
      <c r="G1632" s="7">
        <v>44655.37708333333</v>
      </c>
      <c r="H1632" s="12">
        <f>Enduser_Deliverytime-HubVN_Pickup_Time</f>
        <v>0.03680555556</v>
      </c>
      <c r="I1632" s="12">
        <f>Enduser_Plan_Deliverytime-Plan_HubVN_Pickup_Time</f>
        <v>0.0625</v>
      </c>
      <c r="J1632" s="12">
        <f>HubVN_Pickup_Time-HubVN_Receiving_Time</f>
        <v>0.1041666667</v>
      </c>
      <c r="K1632" s="12">
        <f>Plan_HubVN_Pickup_Time-Plan_HubVN_Receiving_Time</f>
        <v>0.08333333334</v>
      </c>
      <c r="L1632" s="44">
        <f>IF(OnHold_Time="",0,Enduser_Deliverytime-OnHold_Time)</f>
        <v>0</v>
      </c>
    </row>
    <row r="1633" ht="15.75" hidden="1" customHeight="1">
      <c r="A1633" s="21" t="s">
        <v>4623</v>
      </c>
      <c r="B1633" s="21" t="s">
        <v>4624</v>
      </c>
      <c r="C1633" s="21" t="s">
        <v>5231</v>
      </c>
      <c r="D1633" s="43">
        <v>44653.52569444444</v>
      </c>
      <c r="E1633" s="18">
        <v>44654.26875</v>
      </c>
      <c r="F1633" s="18">
        <v>44653.60902777778</v>
      </c>
      <c r="G1633" s="18">
        <v>44654.38680555556</v>
      </c>
      <c r="H1633" s="24">
        <f>Enduser_Deliverytime-HubVN_Pickup_Time</f>
        <v>0.20625</v>
      </c>
      <c r="I1633" s="24">
        <f>Enduser_Plan_Deliverytime-Plan_HubVN_Pickup_Time</f>
        <v>0.04166666666</v>
      </c>
      <c r="J1633" s="24">
        <f>HubVN_Pickup_Time-HubVN_Receiving_Time</f>
        <v>0.1180555556</v>
      </c>
      <c r="K1633" s="24">
        <f>Plan_HubVN_Pickup_Time-Plan_HubVN_Receiving_Time</f>
        <v>0.08333333334</v>
      </c>
      <c r="L1633" s="44">
        <f>IF(OnHold_Time="",0,Enduser_Deliverytime-OnHold_Time)</f>
        <v>0</v>
      </c>
    </row>
    <row r="1634" ht="15.75" hidden="1" customHeight="1">
      <c r="A1634" s="9" t="s">
        <v>4626</v>
      </c>
      <c r="B1634" s="9" t="s">
        <v>1148</v>
      </c>
      <c r="C1634" s="9" t="s">
        <v>5231</v>
      </c>
      <c r="D1634" s="43">
        <v>44654.2625</v>
      </c>
      <c r="E1634" s="7">
        <v>44655.277083333334</v>
      </c>
      <c r="F1634" s="7">
        <v>44654.34583333333</v>
      </c>
      <c r="G1634" s="7">
        <v>44655.384722222225</v>
      </c>
      <c r="H1634" s="12">
        <f>Enduser_Deliverytime-HubVN_Pickup_Time</f>
        <v>0.03541666667</v>
      </c>
      <c r="I1634" s="12">
        <f>Enduser_Plan_Deliverytime-Plan_HubVN_Pickup_Time</f>
        <v>0.08333333334</v>
      </c>
      <c r="J1634" s="12">
        <f>HubVN_Pickup_Time-HubVN_Receiving_Time</f>
        <v>0.1076388889</v>
      </c>
      <c r="K1634" s="12">
        <f>Plan_HubVN_Pickup_Time-Plan_HubVN_Receiving_Time</f>
        <v>0.08333333334</v>
      </c>
      <c r="L1634" s="44">
        <f>IF(OnHold_Time="",0,Enduser_Deliverytime-OnHold_Time)</f>
        <v>0</v>
      </c>
    </row>
    <row r="1635" ht="15.75" customHeight="1">
      <c r="A1635" s="21" t="s">
        <v>4628</v>
      </c>
      <c r="B1635" s="21" t="s">
        <v>2765</v>
      </c>
      <c r="C1635" s="21" t="s">
        <v>5230</v>
      </c>
      <c r="D1635" s="43">
        <v>44654.510416666664</v>
      </c>
      <c r="E1635" s="18">
        <v>44655.509722222225</v>
      </c>
      <c r="F1635" s="18">
        <v>44654.59375</v>
      </c>
      <c r="G1635" s="18">
        <v>44655.61388888889</v>
      </c>
      <c r="H1635" s="24">
        <f>Enduser_Deliverytime-HubVN_Pickup_Time</f>
        <v>0.1222222222</v>
      </c>
      <c r="I1635" s="24">
        <f>Enduser_Plan_Deliverytime-Plan_HubVN_Pickup_Time</f>
        <v>0.0625</v>
      </c>
      <c r="J1635" s="24">
        <f>HubVN_Pickup_Time-HubVN_Receiving_Time</f>
        <v>0.1041666667</v>
      </c>
      <c r="K1635" s="24">
        <f>Plan_HubVN_Pickup_Time-Plan_HubVN_Receiving_Time</f>
        <v>0.08333333334</v>
      </c>
      <c r="L1635" s="44">
        <f>IF(OnHold_Time="",0,Enduser_Deliverytime-OnHold_Time)</f>
        <v>0</v>
      </c>
    </row>
    <row r="1636" ht="15.75" hidden="1" customHeight="1">
      <c r="A1636" s="9" t="s">
        <v>4630</v>
      </c>
      <c r="B1636" s="9" t="s">
        <v>4631</v>
      </c>
      <c r="C1636" s="9" t="s">
        <v>5231</v>
      </c>
      <c r="D1636" s="43">
        <v>44651.26180555556</v>
      </c>
      <c r="E1636" s="7">
        <v>44652.27222222222</v>
      </c>
      <c r="F1636" s="7">
        <v>44651.345138888886</v>
      </c>
      <c r="G1636" s="7">
        <v>44652.3875</v>
      </c>
      <c r="H1636" s="12">
        <f>Enduser_Deliverytime-HubVN_Pickup_Time</f>
        <v>0.2076388889</v>
      </c>
      <c r="I1636" s="12">
        <f>Enduser_Plan_Deliverytime-Plan_HubVN_Pickup_Time</f>
        <v>0.04166666667</v>
      </c>
      <c r="J1636" s="12">
        <f>HubVN_Pickup_Time-HubVN_Receiving_Time</f>
        <v>0.1152777778</v>
      </c>
      <c r="K1636" s="12">
        <f>Plan_HubVN_Pickup_Time-Plan_HubVN_Receiving_Time</f>
        <v>0.08333333333</v>
      </c>
      <c r="L1636" s="44">
        <f>IF(OnHold_Time="",0,Enduser_Deliverytime-OnHold_Time)</f>
        <v>0</v>
      </c>
    </row>
    <row r="1637" ht="15.75" hidden="1" customHeight="1">
      <c r="A1637" s="21" t="s">
        <v>4633</v>
      </c>
      <c r="B1637" s="21" t="s">
        <v>4634</v>
      </c>
      <c r="C1637" s="21" t="s">
        <v>5231</v>
      </c>
      <c r="D1637" s="43">
        <v>44653.51875</v>
      </c>
      <c r="E1637" s="18">
        <v>44653.53333333333</v>
      </c>
      <c r="F1637" s="18">
        <v>44653.60208333333</v>
      </c>
      <c r="G1637" s="18">
        <v>44653.638194444444</v>
      </c>
      <c r="H1637" s="24">
        <f>Enduser_Deliverytime-HubVN_Pickup_Time</f>
        <v>0.07986111111</v>
      </c>
      <c r="I1637" s="24">
        <f>Enduser_Plan_Deliverytime-Plan_HubVN_Pickup_Time</f>
        <v>0.04166666667</v>
      </c>
      <c r="J1637" s="24">
        <f>HubVN_Pickup_Time-HubVN_Receiving_Time</f>
        <v>0.1048611111</v>
      </c>
      <c r="K1637" s="24">
        <f>Plan_HubVN_Pickup_Time-Plan_HubVN_Receiving_Time</f>
        <v>0.08333333333</v>
      </c>
      <c r="L1637" s="44">
        <f>IF(OnHold_Time="",0,Enduser_Deliverytime-OnHold_Time)</f>
        <v>0</v>
      </c>
    </row>
    <row r="1638" ht="15.75" customHeight="1">
      <c r="A1638" s="9" t="s">
        <v>4636</v>
      </c>
      <c r="B1638" s="9" t="s">
        <v>4637</v>
      </c>
      <c r="C1638" s="9" t="s">
        <v>5230</v>
      </c>
      <c r="D1638" s="43">
        <v>44652.53611111111</v>
      </c>
      <c r="E1638" s="7">
        <v>44653.288194444445</v>
      </c>
      <c r="F1638" s="7">
        <v>44652.61944444444</v>
      </c>
      <c r="G1638" s="7">
        <v>44653.37708333333</v>
      </c>
      <c r="H1638" s="12">
        <f>Enduser_Deliverytime-HubVN_Pickup_Time</f>
        <v>0.1020833333</v>
      </c>
      <c r="I1638" s="12">
        <f>Enduser_Plan_Deliverytime-Plan_HubVN_Pickup_Time</f>
        <v>0.0625</v>
      </c>
      <c r="J1638" s="12">
        <f>HubVN_Pickup_Time-HubVN_Receiving_Time</f>
        <v>0.08888888889</v>
      </c>
      <c r="K1638" s="12">
        <f>Plan_HubVN_Pickup_Time-Plan_HubVN_Receiving_Time</f>
        <v>0.08333333333</v>
      </c>
      <c r="L1638" s="44">
        <f>IF(OnHold_Time="",0,Enduser_Deliverytime-OnHold_Time)</f>
        <v>0</v>
      </c>
    </row>
    <row r="1639" ht="15.75" hidden="1" customHeight="1">
      <c r="A1639" s="21" t="s">
        <v>4639</v>
      </c>
      <c r="B1639" s="21" t="s">
        <v>4640</v>
      </c>
      <c r="C1639" s="21" t="s">
        <v>5231</v>
      </c>
      <c r="D1639" s="43">
        <v>44654.529861111114</v>
      </c>
      <c r="E1639" s="18">
        <v>44654.50555555556</v>
      </c>
      <c r="F1639" s="18">
        <v>44654.61319444444</v>
      </c>
      <c r="G1639" s="18">
        <v>44654.614583333336</v>
      </c>
      <c r="H1639" s="24">
        <f>Enduser_Deliverytime-HubVN_Pickup_Time</f>
        <v>0.1201388889</v>
      </c>
      <c r="I1639" s="24">
        <f>Enduser_Plan_Deliverytime-Plan_HubVN_Pickup_Time</f>
        <v>0.04166666667</v>
      </c>
      <c r="J1639" s="24">
        <f>HubVN_Pickup_Time-HubVN_Receiving_Time</f>
        <v>0.1090277778</v>
      </c>
      <c r="K1639" s="24">
        <f>Plan_HubVN_Pickup_Time-Plan_HubVN_Receiving_Time</f>
        <v>0.08333333333</v>
      </c>
      <c r="L1639" s="44">
        <f>IF(OnHold_Time="",0,Enduser_Deliverytime-OnHold_Time)</f>
        <v>0</v>
      </c>
    </row>
    <row r="1640" ht="15.75" customHeight="1">
      <c r="A1640" s="9" t="s">
        <v>4642</v>
      </c>
      <c r="B1640" s="9" t="s">
        <v>4643</v>
      </c>
      <c r="C1640" s="9" t="s">
        <v>5230</v>
      </c>
      <c r="D1640" s="43">
        <v>44655.26180555556</v>
      </c>
      <c r="E1640" s="7">
        <v>44655.50763888889</v>
      </c>
      <c r="F1640" s="7">
        <v>44655.345138888886</v>
      </c>
      <c r="G1640" s="7">
        <v>44655.60902777778</v>
      </c>
      <c r="H1640" s="12">
        <f>Enduser_Deliverytime-HubVN_Pickup_Time</f>
        <v>0.1208333333</v>
      </c>
      <c r="I1640" s="12">
        <f>Enduser_Plan_Deliverytime-Plan_HubVN_Pickup_Time</f>
        <v>0.0625</v>
      </c>
      <c r="J1640" s="12">
        <f>HubVN_Pickup_Time-HubVN_Receiving_Time</f>
        <v>0.1013888889</v>
      </c>
      <c r="K1640" s="12">
        <f>Plan_HubVN_Pickup_Time-Plan_HubVN_Receiving_Time</f>
        <v>0.08333333333</v>
      </c>
      <c r="L1640" s="44">
        <f>IF(OnHold_Time="",0,Enduser_Deliverytime-OnHold_Time)</f>
        <v>0</v>
      </c>
    </row>
    <row r="1641" ht="15.75" customHeight="1">
      <c r="A1641" s="21" t="s">
        <v>4645</v>
      </c>
      <c r="B1641" s="21" t="s">
        <v>4646</v>
      </c>
      <c r="C1641" s="21" t="s">
        <v>5230</v>
      </c>
      <c r="D1641" s="43">
        <v>44655.29027777778</v>
      </c>
      <c r="E1641" s="18">
        <v>44655.51180555556</v>
      </c>
      <c r="F1641" s="18">
        <v>44655.373611111114</v>
      </c>
      <c r="G1641" s="18">
        <v>44655.61666666667</v>
      </c>
      <c r="H1641" s="24">
        <f>Enduser_Deliverytime-HubVN_Pickup_Time</f>
        <v>0.1465277778</v>
      </c>
      <c r="I1641" s="24">
        <f>Enduser_Plan_Deliverytime-Plan_HubVN_Pickup_Time</f>
        <v>0.0625</v>
      </c>
      <c r="J1641" s="24">
        <f>HubVN_Pickup_Time-HubVN_Receiving_Time</f>
        <v>0.1048611111</v>
      </c>
      <c r="K1641" s="24">
        <f>Plan_HubVN_Pickup_Time-Plan_HubVN_Receiving_Time</f>
        <v>0.08333333334</v>
      </c>
      <c r="L1641" s="44">
        <f>IF(OnHold_Time="",0,Enduser_Deliverytime-OnHold_Time)</f>
        <v>0</v>
      </c>
    </row>
    <row r="1642" ht="15.75" customHeight="1">
      <c r="A1642" s="9" t="s">
        <v>4648</v>
      </c>
      <c r="B1642" s="9" t="s">
        <v>4649</v>
      </c>
      <c r="C1642" s="9" t="s">
        <v>5230</v>
      </c>
      <c r="D1642" s="43">
        <v>44655.25</v>
      </c>
      <c r="E1642" s="7">
        <v>44655.52569444444</v>
      </c>
      <c r="F1642" s="7">
        <v>44655.333333333336</v>
      </c>
      <c r="G1642" s="7">
        <v>44655.63333333333</v>
      </c>
      <c r="H1642" s="12">
        <f>Enduser_Deliverytime-HubVN_Pickup_Time</f>
        <v>0.07777777778</v>
      </c>
      <c r="I1642" s="12">
        <f>Enduser_Plan_Deliverytime-Plan_HubVN_Pickup_Time</f>
        <v>0.0625</v>
      </c>
      <c r="J1642" s="12">
        <f>HubVN_Pickup_Time-HubVN_Receiving_Time</f>
        <v>0.1076388889</v>
      </c>
      <c r="K1642" s="12">
        <f>Plan_HubVN_Pickup_Time-Plan_HubVN_Receiving_Time</f>
        <v>0.08333333334</v>
      </c>
      <c r="L1642" s="44">
        <f>IF(OnHold_Time="",0,Enduser_Deliverytime-OnHold_Time)</f>
        <v>0</v>
      </c>
    </row>
    <row r="1643" ht="15.75" hidden="1" customHeight="1">
      <c r="A1643" s="21" t="s">
        <v>4651</v>
      </c>
      <c r="B1643" s="21" t="s">
        <v>4652</v>
      </c>
      <c r="C1643" s="21" t="s">
        <v>5232</v>
      </c>
      <c r="D1643" s="43">
        <v>44653.54027777778</v>
      </c>
      <c r="E1643" s="18">
        <v>44654.25277777778</v>
      </c>
      <c r="F1643" s="18">
        <v>44653.623611111114</v>
      </c>
      <c r="G1643" s="18">
        <v>44654.34583333333</v>
      </c>
      <c r="H1643" s="24">
        <f>Enduser_Deliverytime-HubVN_Pickup_Time</f>
        <v>0.07847222222</v>
      </c>
      <c r="I1643" s="24">
        <f>Enduser_Plan_Deliverytime-Plan_HubVN_Pickup_Time</f>
        <v>0.08333333333</v>
      </c>
      <c r="J1643" s="24">
        <f>HubVN_Pickup_Time-HubVN_Receiving_Time</f>
        <v>0.09305555555</v>
      </c>
      <c r="K1643" s="24">
        <f>Plan_HubVN_Pickup_Time-Plan_HubVN_Receiving_Time</f>
        <v>0.08333333334</v>
      </c>
      <c r="L1643" s="44">
        <f>IF(OnHold_Time="",0,Enduser_Deliverytime-OnHold_Time)</f>
        <v>0</v>
      </c>
    </row>
    <row r="1644" ht="15.75" hidden="1" customHeight="1">
      <c r="A1644" s="9" t="s">
        <v>4654</v>
      </c>
      <c r="B1644" s="9" t="s">
        <v>73</v>
      </c>
      <c r="C1644" s="9" t="s">
        <v>5232</v>
      </c>
      <c r="D1644" s="43">
        <v>44651.52222222222</v>
      </c>
      <c r="E1644" s="7">
        <v>44657.27916666667</v>
      </c>
      <c r="F1644" s="7">
        <v>44651.60555555556</v>
      </c>
      <c r="G1644" s="7">
        <v>44657.34930555556</v>
      </c>
      <c r="H1644" s="12">
        <f>Enduser_Deliverytime-HubVN_Pickup_Time</f>
        <v>0.1208333333</v>
      </c>
      <c r="I1644" s="12">
        <f>Enduser_Plan_Deliverytime-Plan_HubVN_Pickup_Time</f>
        <v>0.08333333333</v>
      </c>
      <c r="J1644" s="12">
        <f>HubVN_Pickup_Time-HubVN_Receiving_Time</f>
        <v>0.07013888889</v>
      </c>
      <c r="K1644" s="12">
        <f>Plan_HubVN_Pickup_Time-Plan_HubVN_Receiving_Time</f>
        <v>0.08333333334</v>
      </c>
      <c r="L1644" s="44">
        <f>IF(OnHold_Time="",0,Enduser_Deliverytime-OnHold_Time)</f>
        <v>0</v>
      </c>
    </row>
    <row r="1645" ht="15.75" hidden="1" customHeight="1">
      <c r="A1645" s="21" t="s">
        <v>4656</v>
      </c>
      <c r="B1645" s="21" t="s">
        <v>4657</v>
      </c>
      <c r="C1645" s="21" t="s">
        <v>5232</v>
      </c>
      <c r="D1645" s="43">
        <v>44651.52361111111</v>
      </c>
      <c r="E1645" s="18">
        <v>44652.538194444445</v>
      </c>
      <c r="F1645" s="18">
        <v>44651.606944444444</v>
      </c>
      <c r="G1645" s="18">
        <v>44652.58194444444</v>
      </c>
      <c r="H1645" s="24">
        <f>Enduser_Deliverytime-HubVN_Pickup_Time</f>
        <v>0.09236111111</v>
      </c>
      <c r="I1645" s="24">
        <f>Enduser_Plan_Deliverytime-Plan_HubVN_Pickup_Time</f>
        <v>0.08333333334</v>
      </c>
      <c r="J1645" s="24">
        <f>HubVN_Pickup_Time-HubVN_Receiving_Time</f>
        <v>0.04375</v>
      </c>
      <c r="K1645" s="24">
        <f>Plan_HubVN_Pickup_Time-Plan_HubVN_Receiving_Time</f>
        <v>0.08333333334</v>
      </c>
      <c r="L1645" s="44">
        <f>IF(OnHold_Time="",0,Enduser_Deliverytime-OnHold_Time)</f>
        <v>0</v>
      </c>
    </row>
    <row r="1646" ht="15.75" customHeight="1">
      <c r="A1646" s="9" t="s">
        <v>4659</v>
      </c>
      <c r="B1646" s="9" t="s">
        <v>139</v>
      </c>
      <c r="C1646" s="9" t="s">
        <v>5230</v>
      </c>
      <c r="D1646" s="43">
        <v>44653.50625</v>
      </c>
      <c r="E1646" s="7">
        <v>44660.51458333333</v>
      </c>
      <c r="F1646" s="7">
        <v>44653.589583333334</v>
      </c>
      <c r="G1646" s="7">
        <v>44660.62708333333</v>
      </c>
      <c r="H1646" s="12">
        <f>Enduser_Deliverytime-HubVN_Pickup_Time</f>
        <v>0.08263888889</v>
      </c>
      <c r="I1646" s="12">
        <f>Enduser_Plan_Deliverytime-Plan_HubVN_Pickup_Time</f>
        <v>0.0625</v>
      </c>
      <c r="J1646" s="12">
        <f>HubVN_Pickup_Time-HubVN_Receiving_Time</f>
        <v>0.1125</v>
      </c>
      <c r="K1646" s="12">
        <f>Plan_HubVN_Pickup_Time-Plan_HubVN_Receiving_Time</f>
        <v>0.08333333334</v>
      </c>
      <c r="L1646" s="44">
        <f>IF(OnHold_Time="",0,Enduser_Deliverytime-OnHold_Time)</f>
        <v>0</v>
      </c>
    </row>
    <row r="1647" ht="15.75" customHeight="1">
      <c r="A1647" s="21" t="s">
        <v>4661</v>
      </c>
      <c r="B1647" s="21" t="s">
        <v>234</v>
      </c>
      <c r="C1647" s="21" t="s">
        <v>5230</v>
      </c>
      <c r="D1647" s="43">
        <v>44651.28472222222</v>
      </c>
      <c r="E1647" s="18">
        <v>44652.28888888889</v>
      </c>
      <c r="F1647" s="18">
        <v>44651.368055555555</v>
      </c>
      <c r="G1647" s="18">
        <v>44652.36388888889</v>
      </c>
      <c r="H1647" s="24">
        <f>Enduser_Deliverytime-HubVN_Pickup_Time</f>
        <v>0.1208333333</v>
      </c>
      <c r="I1647" s="24">
        <f>Enduser_Plan_Deliverytime-Plan_HubVN_Pickup_Time</f>
        <v>0.0625</v>
      </c>
      <c r="J1647" s="24">
        <f>HubVN_Pickup_Time-HubVN_Receiving_Time</f>
        <v>0.075</v>
      </c>
      <c r="K1647" s="24">
        <f>Plan_HubVN_Pickup_Time-Plan_HubVN_Receiving_Time</f>
        <v>0.08333333334</v>
      </c>
      <c r="L1647" s="44">
        <f>IF(OnHold_Time="",0,Enduser_Deliverytime-OnHold_Time)</f>
        <v>0</v>
      </c>
    </row>
    <row r="1648" ht="15.75" hidden="1" customHeight="1">
      <c r="A1648" s="9" t="s">
        <v>4663</v>
      </c>
      <c r="B1648" s="9" t="s">
        <v>4664</v>
      </c>
      <c r="C1648" s="9" t="s">
        <v>5232</v>
      </c>
      <c r="D1648" s="43">
        <v>44652.28611111111</v>
      </c>
      <c r="E1648" s="7">
        <v>44652.51180555556</v>
      </c>
      <c r="F1648" s="7">
        <v>44652.36944444444</v>
      </c>
      <c r="G1648" s="7">
        <v>44652.55763888889</v>
      </c>
      <c r="H1648" s="12">
        <f>Enduser_Deliverytime-HubVN_Pickup_Time</f>
        <v>0.09166666667</v>
      </c>
      <c r="I1648" s="12">
        <f>Enduser_Plan_Deliverytime-Plan_HubVN_Pickup_Time</f>
        <v>0.08333333334</v>
      </c>
      <c r="J1648" s="12">
        <f>HubVN_Pickup_Time-HubVN_Receiving_Time</f>
        <v>0.04583333333</v>
      </c>
      <c r="K1648" s="12">
        <f>Plan_HubVN_Pickup_Time-Plan_HubVN_Receiving_Time</f>
        <v>0.08333333333</v>
      </c>
      <c r="L1648" s="44">
        <f>IF(OnHold_Time="",0,Enduser_Deliverytime-OnHold_Time)</f>
        <v>0</v>
      </c>
    </row>
    <row r="1649" ht="15.75" hidden="1" customHeight="1">
      <c r="A1649" s="21" t="s">
        <v>4666</v>
      </c>
      <c r="B1649" s="21" t="s">
        <v>4667</v>
      </c>
      <c r="C1649" s="21" t="s">
        <v>5231</v>
      </c>
      <c r="D1649" s="43">
        <v>44653.5125</v>
      </c>
      <c r="E1649" s="18">
        <v>44654.27291666667</v>
      </c>
      <c r="F1649" s="18">
        <v>44653.59583333333</v>
      </c>
      <c r="G1649" s="18">
        <v>44654.37291666667</v>
      </c>
      <c r="H1649" s="24">
        <f>Enduser_Deliverytime-HubVN_Pickup_Time</f>
        <v>0.1215277778</v>
      </c>
      <c r="I1649" s="24">
        <f>Enduser_Plan_Deliverytime-Plan_HubVN_Pickup_Time</f>
        <v>0.04166666666</v>
      </c>
      <c r="J1649" s="24">
        <f>HubVN_Pickup_Time-HubVN_Receiving_Time</f>
        <v>0.1</v>
      </c>
      <c r="K1649" s="24">
        <f>Plan_HubVN_Pickup_Time-Plan_HubVN_Receiving_Time</f>
        <v>0.08333333334</v>
      </c>
      <c r="L1649" s="44">
        <f>IF(OnHold_Time="",0,Enduser_Deliverytime-OnHold_Time)</f>
        <v>0</v>
      </c>
    </row>
    <row r="1650" ht="15.75" customHeight="1">
      <c r="A1650" s="9" t="s">
        <v>4669</v>
      </c>
      <c r="B1650" s="9" t="s">
        <v>4670</v>
      </c>
      <c r="C1650" s="9" t="s">
        <v>5230</v>
      </c>
      <c r="D1650" s="43">
        <v>44655.26180555556</v>
      </c>
      <c r="E1650" s="7">
        <v>44655.5125</v>
      </c>
      <c r="F1650" s="7">
        <v>44655.345138888886</v>
      </c>
      <c r="G1650" s="7">
        <v>44655.62013888889</v>
      </c>
      <c r="H1650" s="12">
        <f>Enduser_Deliverytime-HubVN_Pickup_Time</f>
        <v>0.1194444444</v>
      </c>
      <c r="I1650" s="12">
        <f>Enduser_Plan_Deliverytime-Plan_HubVN_Pickup_Time</f>
        <v>0.0625</v>
      </c>
      <c r="J1650" s="12">
        <f>HubVN_Pickup_Time-HubVN_Receiving_Time</f>
        <v>0.1076388889</v>
      </c>
      <c r="K1650" s="12">
        <f>Plan_HubVN_Pickup_Time-Plan_HubVN_Receiving_Time</f>
        <v>0.08333333333</v>
      </c>
      <c r="L1650" s="44">
        <f>IF(OnHold_Time="",0,Enduser_Deliverytime-OnHold_Time)</f>
        <v>0</v>
      </c>
    </row>
    <row r="1651" ht="15.75" hidden="1" customHeight="1">
      <c r="A1651" s="21" t="s">
        <v>4672</v>
      </c>
      <c r="B1651" s="21" t="s">
        <v>2347</v>
      </c>
      <c r="C1651" s="21" t="s">
        <v>5231</v>
      </c>
      <c r="D1651" s="43">
        <v>44655.26736111111</v>
      </c>
      <c r="E1651" s="18">
        <v>44655.535416666666</v>
      </c>
      <c r="F1651" s="18">
        <v>44655.350694444445</v>
      </c>
      <c r="G1651" s="18">
        <v>44655.65555555555</v>
      </c>
      <c r="H1651" s="24">
        <f>Enduser_Deliverytime-HubVN_Pickup_Time</f>
        <v>0.07986111112</v>
      </c>
      <c r="I1651" s="24">
        <f>Enduser_Plan_Deliverytime-Plan_HubVN_Pickup_Time</f>
        <v>0.08333333334</v>
      </c>
      <c r="J1651" s="24">
        <f>HubVN_Pickup_Time-HubVN_Receiving_Time</f>
        <v>0.1201388889</v>
      </c>
      <c r="K1651" s="24">
        <f>Plan_HubVN_Pickup_Time-Plan_HubVN_Receiving_Time</f>
        <v>0.08333333334</v>
      </c>
      <c r="L1651" s="44">
        <f>IF(OnHold_Time="",0,Enduser_Deliverytime-OnHold_Time)</f>
        <v>0</v>
      </c>
    </row>
    <row r="1652" ht="15.75" customHeight="1">
      <c r="A1652" s="9" t="s">
        <v>4674</v>
      </c>
      <c r="B1652" s="9" t="s">
        <v>4675</v>
      </c>
      <c r="C1652" s="9" t="s">
        <v>5230</v>
      </c>
      <c r="D1652" s="43">
        <v>44652.524305555555</v>
      </c>
      <c r="E1652" s="7">
        <v>44653.251388888886</v>
      </c>
      <c r="F1652" s="7">
        <v>44652.60763888889</v>
      </c>
      <c r="G1652" s="7">
        <v>44653.33472222222</v>
      </c>
      <c r="H1652" s="12">
        <f>Enduser_Deliverytime-HubVN_Pickup_Time</f>
        <v>0.1229166667</v>
      </c>
      <c r="I1652" s="12">
        <f>Enduser_Plan_Deliverytime-Plan_HubVN_Pickup_Time</f>
        <v>0.0625</v>
      </c>
      <c r="J1652" s="12">
        <f>HubVN_Pickup_Time-HubVN_Receiving_Time</f>
        <v>0.08333333334</v>
      </c>
      <c r="K1652" s="12">
        <f>Plan_HubVN_Pickup_Time-Plan_HubVN_Receiving_Time</f>
        <v>0.08333333334</v>
      </c>
      <c r="L1652" s="44">
        <f>IF(OnHold_Time="",0,Enduser_Deliverytime-OnHold_Time)</f>
        <v>0</v>
      </c>
    </row>
    <row r="1653" ht="15.75" hidden="1" customHeight="1">
      <c r="A1653" s="21" t="s">
        <v>4677</v>
      </c>
      <c r="B1653" s="21" t="s">
        <v>4678</v>
      </c>
      <c r="C1653" s="21" t="s">
        <v>5231</v>
      </c>
      <c r="D1653" s="43">
        <v>44654.51527777778</v>
      </c>
      <c r="E1653" s="18">
        <v>44655.51597222222</v>
      </c>
      <c r="F1653" s="18">
        <v>44654.59861111111</v>
      </c>
      <c r="G1653" s="18">
        <v>44655.62152777778</v>
      </c>
      <c r="H1653" s="24">
        <f>Enduser_Deliverytime-HubVN_Pickup_Time</f>
        <v>0.1430555555</v>
      </c>
      <c r="I1653" s="24">
        <f>Enduser_Plan_Deliverytime-Plan_HubVN_Pickup_Time</f>
        <v>0.08333333333</v>
      </c>
      <c r="J1653" s="24">
        <f>HubVN_Pickup_Time-HubVN_Receiving_Time</f>
        <v>0.1055555556</v>
      </c>
      <c r="K1653" s="24">
        <f>Plan_HubVN_Pickup_Time-Plan_HubVN_Receiving_Time</f>
        <v>0.08333333334</v>
      </c>
      <c r="L1653" s="44">
        <f>IF(OnHold_Time="",0,Enduser_Deliverytime-OnHold_Time)</f>
        <v>0</v>
      </c>
    </row>
    <row r="1654" ht="15.75" customHeight="1">
      <c r="A1654" s="9" t="s">
        <v>4680</v>
      </c>
      <c r="B1654" s="9" t="s">
        <v>4681</v>
      </c>
      <c r="C1654" s="9" t="s">
        <v>5230</v>
      </c>
      <c r="D1654" s="43">
        <v>44652.27638888889</v>
      </c>
      <c r="E1654" s="7">
        <v>44652.50347222222</v>
      </c>
      <c r="F1654" s="7">
        <v>44652.35972222222</v>
      </c>
      <c r="G1654" s="7">
        <v>44652.54375</v>
      </c>
      <c r="H1654" s="12">
        <f>Enduser_Deliverytime-HubVN_Pickup_Time</f>
        <v>0.1631944444</v>
      </c>
      <c r="I1654" s="12">
        <f>Enduser_Plan_Deliverytime-Plan_HubVN_Pickup_Time</f>
        <v>0.0625</v>
      </c>
      <c r="J1654" s="12">
        <f>HubVN_Pickup_Time-HubVN_Receiving_Time</f>
        <v>0.04027777778</v>
      </c>
      <c r="K1654" s="12">
        <f>Plan_HubVN_Pickup_Time-Plan_HubVN_Receiving_Time</f>
        <v>0.08333333334</v>
      </c>
      <c r="L1654" s="44">
        <f>IF(OnHold_Time="",0,Enduser_Deliverytime-OnHold_Time)</f>
        <v>0</v>
      </c>
    </row>
    <row r="1655" ht="15.75" customHeight="1">
      <c r="A1655" s="21" t="s">
        <v>4683</v>
      </c>
      <c r="B1655" s="21" t="s">
        <v>3359</v>
      </c>
      <c r="C1655" s="21" t="s">
        <v>5230</v>
      </c>
      <c r="D1655" s="43">
        <v>44653.5375</v>
      </c>
      <c r="E1655" s="18">
        <v>44654.27291666667</v>
      </c>
      <c r="F1655" s="18">
        <v>44653.620833333334</v>
      </c>
      <c r="G1655" s="18">
        <v>44654.36666666667</v>
      </c>
      <c r="H1655" s="24">
        <f>Enduser_Deliverytime-HubVN_Pickup_Time</f>
        <v>0.1201388889</v>
      </c>
      <c r="I1655" s="24">
        <f>Enduser_Plan_Deliverytime-Plan_HubVN_Pickup_Time</f>
        <v>0.0625</v>
      </c>
      <c r="J1655" s="24">
        <f>HubVN_Pickup_Time-HubVN_Receiving_Time</f>
        <v>0.09375</v>
      </c>
      <c r="K1655" s="24">
        <f>Plan_HubVN_Pickup_Time-Plan_HubVN_Receiving_Time</f>
        <v>0.08333333334</v>
      </c>
      <c r="L1655" s="44">
        <f>IF(OnHold_Time="",0,Enduser_Deliverytime-OnHold_Time)</f>
        <v>0</v>
      </c>
    </row>
    <row r="1656" ht="15.75" hidden="1" customHeight="1">
      <c r="A1656" s="9" t="s">
        <v>4685</v>
      </c>
      <c r="B1656" s="9" t="s">
        <v>2928</v>
      </c>
      <c r="C1656" s="9" t="s">
        <v>5231</v>
      </c>
      <c r="D1656" s="43">
        <v>44652.26736111111</v>
      </c>
      <c r="E1656" s="7">
        <v>44652.524305555555</v>
      </c>
      <c r="F1656" s="7">
        <v>44652.350694444445</v>
      </c>
      <c r="G1656" s="7">
        <v>44652.563888888886</v>
      </c>
      <c r="H1656" s="12">
        <f>Enduser_Deliverytime-HubVN_Pickup_Time</f>
        <v>0.1652777778</v>
      </c>
      <c r="I1656" s="12">
        <f>Enduser_Plan_Deliverytime-Plan_HubVN_Pickup_Time</f>
        <v>0.08333333334</v>
      </c>
      <c r="J1656" s="12">
        <f>HubVN_Pickup_Time-HubVN_Receiving_Time</f>
        <v>0.03958333333</v>
      </c>
      <c r="K1656" s="12">
        <f>Plan_HubVN_Pickup_Time-Plan_HubVN_Receiving_Time</f>
        <v>0.08333333334</v>
      </c>
      <c r="L1656" s="44">
        <f>IF(OnHold_Time="",0,Enduser_Deliverytime-OnHold_Time)</f>
        <v>0</v>
      </c>
    </row>
    <row r="1657" ht="15.75" customHeight="1">
      <c r="A1657" s="21" t="s">
        <v>4687</v>
      </c>
      <c r="B1657" s="21" t="s">
        <v>1199</v>
      </c>
      <c r="C1657" s="21" t="s">
        <v>5230</v>
      </c>
      <c r="D1657" s="43">
        <v>44655.25347222222</v>
      </c>
      <c r="E1657" s="18">
        <v>44655.506944444445</v>
      </c>
      <c r="F1657" s="18">
        <v>44655.336805555555</v>
      </c>
      <c r="G1657" s="18">
        <v>44655.61319444444</v>
      </c>
      <c r="H1657" s="24">
        <f>Enduser_Deliverytime-HubVN_Pickup_Time</f>
        <v>0.1479166667</v>
      </c>
      <c r="I1657" s="24">
        <f>Enduser_Plan_Deliverytime-Plan_HubVN_Pickup_Time</f>
        <v>0.0625</v>
      </c>
      <c r="J1657" s="24">
        <f>HubVN_Pickup_Time-HubVN_Receiving_Time</f>
        <v>0.10625</v>
      </c>
      <c r="K1657" s="24">
        <f>Plan_HubVN_Pickup_Time-Plan_HubVN_Receiving_Time</f>
        <v>0.08333333334</v>
      </c>
      <c r="L1657" s="44">
        <f>IF(OnHold_Time="",0,Enduser_Deliverytime-OnHold_Time)</f>
        <v>0</v>
      </c>
    </row>
    <row r="1658" ht="15.75" customHeight="1">
      <c r="A1658" s="9" t="s">
        <v>4689</v>
      </c>
      <c r="B1658" s="9" t="s">
        <v>4690</v>
      </c>
      <c r="C1658" s="9" t="s">
        <v>5230</v>
      </c>
      <c r="D1658" s="43">
        <v>44653.53125</v>
      </c>
      <c r="E1658" s="7">
        <v>44653.51388888889</v>
      </c>
      <c r="F1658" s="7">
        <v>44653.614583333336</v>
      </c>
      <c r="G1658" s="7">
        <v>44653.59722222222</v>
      </c>
      <c r="H1658" s="12">
        <f>Enduser_Deliverytime-HubVN_Pickup_Time</f>
        <v>0.2472222222</v>
      </c>
      <c r="I1658" s="12">
        <f>Enduser_Plan_Deliverytime-Plan_HubVN_Pickup_Time</f>
        <v>0.1666666667</v>
      </c>
      <c r="J1658" s="12">
        <f>HubVN_Pickup_Time-HubVN_Receiving_Time</f>
        <v>0.08333333333</v>
      </c>
      <c r="K1658" s="12">
        <f>Plan_HubVN_Pickup_Time-Plan_HubVN_Receiving_Time</f>
        <v>0.08333333334</v>
      </c>
      <c r="L1658" s="44">
        <f>IF(OnHold_Time="",0,Enduser_Deliverytime-OnHold_Time)</f>
        <v>0</v>
      </c>
    </row>
    <row r="1659" ht="15.75" customHeight="1">
      <c r="A1659" s="21" t="s">
        <v>4692</v>
      </c>
      <c r="B1659" s="21" t="s">
        <v>427</v>
      </c>
      <c r="C1659" s="21" t="s">
        <v>5230</v>
      </c>
      <c r="D1659" s="43">
        <v>44651.28055555555</v>
      </c>
      <c r="E1659" s="18">
        <v>44658.2625</v>
      </c>
      <c r="F1659" s="18">
        <v>44651.36388888889</v>
      </c>
      <c r="G1659" s="18">
        <v>44658.35208333333</v>
      </c>
      <c r="H1659" s="24">
        <f>Enduser_Deliverytime-HubVN_Pickup_Time</f>
        <v>0.1229166667</v>
      </c>
      <c r="I1659" s="24">
        <f>Enduser_Plan_Deliverytime-Plan_HubVN_Pickup_Time</f>
        <v>0.125</v>
      </c>
      <c r="J1659" s="24">
        <f>HubVN_Pickup_Time-HubVN_Receiving_Time</f>
        <v>0.08958333333</v>
      </c>
      <c r="K1659" s="24">
        <f>Plan_HubVN_Pickup_Time-Plan_HubVN_Receiving_Time</f>
        <v>0.08333333334</v>
      </c>
      <c r="L1659" s="44">
        <f>IF(OnHold_Time="",0,Enduser_Deliverytime-OnHold_Time)</f>
        <v>0</v>
      </c>
    </row>
    <row r="1660" ht="15.75" hidden="1" customHeight="1">
      <c r="A1660" s="9" t="s">
        <v>4694</v>
      </c>
      <c r="B1660" s="9" t="s">
        <v>1592</v>
      </c>
      <c r="C1660" s="9" t="s">
        <v>5231</v>
      </c>
      <c r="D1660" s="43">
        <v>44655.28472222222</v>
      </c>
      <c r="E1660" s="7">
        <v>44655.5</v>
      </c>
      <c r="F1660" s="7">
        <v>44655.368055555555</v>
      </c>
      <c r="G1660" s="7">
        <v>44655.60486111111</v>
      </c>
      <c r="H1660" s="12">
        <f>Enduser_Deliverytime-HubVN_Pickup_Time</f>
        <v>0.1465277778</v>
      </c>
      <c r="I1660" s="12">
        <f>Enduser_Plan_Deliverytime-Plan_HubVN_Pickup_Time</f>
        <v>0.08333333334</v>
      </c>
      <c r="J1660" s="12">
        <f>HubVN_Pickup_Time-HubVN_Receiving_Time</f>
        <v>0.1048611111</v>
      </c>
      <c r="K1660" s="12">
        <f>Plan_HubVN_Pickup_Time-Plan_HubVN_Receiving_Time</f>
        <v>0.08333333334</v>
      </c>
      <c r="L1660" s="44">
        <f>IF(OnHold_Time="",0,Enduser_Deliverytime-OnHold_Time)</f>
        <v>0</v>
      </c>
    </row>
    <row r="1661" ht="15.75" hidden="1" customHeight="1">
      <c r="A1661" s="21" t="s">
        <v>4696</v>
      </c>
      <c r="B1661" s="21" t="s">
        <v>4697</v>
      </c>
      <c r="C1661" s="21" t="s">
        <v>5231</v>
      </c>
      <c r="D1661" s="43">
        <v>44652.26388888889</v>
      </c>
      <c r="E1661" s="18">
        <v>44653.285416666666</v>
      </c>
      <c r="F1661" s="18">
        <v>44652.34722222222</v>
      </c>
      <c r="G1661" s="18">
        <v>44653.38333333333</v>
      </c>
      <c r="H1661" s="24">
        <f>Enduser_Deliverytime-HubVN_Pickup_Time</f>
        <v>0.2020833333</v>
      </c>
      <c r="I1661" s="24">
        <f>Enduser_Plan_Deliverytime-Plan_HubVN_Pickup_Time</f>
        <v>0.04166666667</v>
      </c>
      <c r="J1661" s="24">
        <f>HubVN_Pickup_Time-HubVN_Receiving_Time</f>
        <v>0.09791666667</v>
      </c>
      <c r="K1661" s="24">
        <f>Plan_HubVN_Pickup_Time-Plan_HubVN_Receiving_Time</f>
        <v>0.08333333333</v>
      </c>
      <c r="L1661" s="44">
        <f>IF(OnHold_Time="",0,Enduser_Deliverytime-OnHold_Time)</f>
        <v>0</v>
      </c>
    </row>
    <row r="1662" ht="15.75" customHeight="1">
      <c r="A1662" s="9" t="s">
        <v>4699</v>
      </c>
      <c r="B1662" s="9" t="s">
        <v>4700</v>
      </c>
      <c r="C1662" s="9" t="s">
        <v>5230</v>
      </c>
      <c r="D1662" s="43">
        <v>44654.51666666667</v>
      </c>
      <c r="E1662" s="7">
        <v>44654.53888888889</v>
      </c>
      <c r="F1662" s="7">
        <v>44654.6</v>
      </c>
      <c r="G1662" s="7">
        <v>44654.6375</v>
      </c>
      <c r="H1662" s="12">
        <f>Enduser_Deliverytime-HubVN_Pickup_Time</f>
        <v>0.1673611111</v>
      </c>
      <c r="I1662" s="12">
        <f>Enduser_Plan_Deliverytime-Plan_HubVN_Pickup_Time</f>
        <v>0.0625</v>
      </c>
      <c r="J1662" s="12">
        <f>HubVN_Pickup_Time-HubVN_Receiving_Time</f>
        <v>0.09861111111</v>
      </c>
      <c r="K1662" s="12">
        <f>Plan_HubVN_Pickup_Time-Plan_HubVN_Receiving_Time</f>
        <v>0.08333333333</v>
      </c>
      <c r="L1662" s="44">
        <f>IF(OnHold_Time="",0,Enduser_Deliverytime-OnHold_Time)</f>
        <v>0</v>
      </c>
    </row>
    <row r="1663" ht="15.75" hidden="1" customHeight="1">
      <c r="A1663" s="21" t="s">
        <v>4702</v>
      </c>
      <c r="B1663" s="21" t="s">
        <v>732</v>
      </c>
      <c r="C1663" s="21" t="s">
        <v>5231</v>
      </c>
      <c r="D1663" s="43">
        <v>44652.25277777778</v>
      </c>
      <c r="E1663" s="18">
        <v>44653.256944444445</v>
      </c>
      <c r="F1663" s="18">
        <v>44652.33611111111</v>
      </c>
      <c r="G1663" s="18">
        <v>44653.35208333333</v>
      </c>
      <c r="H1663" s="24">
        <f>Enduser_Deliverytime-HubVN_Pickup_Time</f>
        <v>0.1208333333</v>
      </c>
      <c r="I1663" s="24">
        <f>Enduser_Plan_Deliverytime-Plan_HubVN_Pickup_Time</f>
        <v>0.04166666667</v>
      </c>
      <c r="J1663" s="24">
        <f>HubVN_Pickup_Time-HubVN_Receiving_Time</f>
        <v>0.09513888889</v>
      </c>
      <c r="K1663" s="24">
        <f>Plan_HubVN_Pickup_Time-Plan_HubVN_Receiving_Time</f>
        <v>0.08333333333</v>
      </c>
      <c r="L1663" s="44">
        <f>IF(OnHold_Time="",0,Enduser_Deliverytime-OnHold_Time)</f>
        <v>0</v>
      </c>
    </row>
    <row r="1664" ht="15.75" customHeight="1">
      <c r="A1664" s="9" t="s">
        <v>4704</v>
      </c>
      <c r="B1664" s="9" t="s">
        <v>4705</v>
      </c>
      <c r="C1664" s="9" t="s">
        <v>5230</v>
      </c>
      <c r="D1664" s="43">
        <v>44651.25347222222</v>
      </c>
      <c r="E1664" s="7">
        <v>44652.26111111111</v>
      </c>
      <c r="F1664" s="7">
        <v>44651.336805555555</v>
      </c>
      <c r="G1664" s="7">
        <v>44652.37430555555</v>
      </c>
      <c r="H1664" s="12">
        <f>Enduser_Deliverytime-HubVN_Pickup_Time</f>
        <v>0.1652777778</v>
      </c>
      <c r="I1664" s="12">
        <f>Enduser_Plan_Deliverytime-Plan_HubVN_Pickup_Time</f>
        <v>0.0625</v>
      </c>
      <c r="J1664" s="12">
        <f>HubVN_Pickup_Time-HubVN_Receiving_Time</f>
        <v>0.1131944444</v>
      </c>
      <c r="K1664" s="12">
        <f>Plan_HubVN_Pickup_Time-Plan_HubVN_Receiving_Time</f>
        <v>0.08333333334</v>
      </c>
      <c r="L1664" s="44">
        <f>IF(OnHold_Time="",0,Enduser_Deliverytime-OnHold_Time)</f>
        <v>0</v>
      </c>
    </row>
    <row r="1665" ht="15.75" hidden="1" customHeight="1">
      <c r="A1665" s="21" t="s">
        <v>4707</v>
      </c>
      <c r="B1665" s="21" t="s">
        <v>2143</v>
      </c>
      <c r="C1665" s="21" t="s">
        <v>5231</v>
      </c>
      <c r="D1665" s="43">
        <v>44652.53055555555</v>
      </c>
      <c r="E1665" s="18">
        <v>44660.27361111111</v>
      </c>
      <c r="F1665" s="18">
        <v>44652.61388888889</v>
      </c>
      <c r="G1665" s="18">
        <v>44660.36875</v>
      </c>
      <c r="H1665" s="24">
        <f>Enduser_Deliverytime-HubVN_Pickup_Time</f>
        <v>0.1222222222</v>
      </c>
      <c r="I1665" s="24">
        <f>Enduser_Plan_Deliverytime-Plan_HubVN_Pickup_Time</f>
        <v>0.04166666666</v>
      </c>
      <c r="J1665" s="24">
        <f>HubVN_Pickup_Time-HubVN_Receiving_Time</f>
        <v>0.09513888889</v>
      </c>
      <c r="K1665" s="24">
        <f>Plan_HubVN_Pickup_Time-Plan_HubVN_Receiving_Time</f>
        <v>0.08333333334</v>
      </c>
      <c r="L1665" s="44">
        <f>IF(OnHold_Time="",0,Enduser_Deliverytime-OnHold_Time)</f>
        <v>0</v>
      </c>
    </row>
    <row r="1666" ht="15.75" customHeight="1">
      <c r="A1666" s="9" t="s">
        <v>4709</v>
      </c>
      <c r="B1666" s="9" t="s">
        <v>4710</v>
      </c>
      <c r="C1666" s="9" t="s">
        <v>5230</v>
      </c>
      <c r="D1666" s="43">
        <v>44655.25069444445</v>
      </c>
      <c r="E1666" s="7">
        <v>44655.51875</v>
      </c>
      <c r="F1666" s="7">
        <v>44655.334027777775</v>
      </c>
      <c r="G1666" s="7">
        <v>44655.62430555555</v>
      </c>
      <c r="H1666" s="12">
        <f>Enduser_Deliverytime-HubVN_Pickup_Time</f>
        <v>0.1201388889</v>
      </c>
      <c r="I1666" s="12">
        <f>Enduser_Plan_Deliverytime-Plan_HubVN_Pickup_Time</f>
        <v>0.0625</v>
      </c>
      <c r="J1666" s="12">
        <f>HubVN_Pickup_Time-HubVN_Receiving_Time</f>
        <v>0.1055555556</v>
      </c>
      <c r="K1666" s="12">
        <f>Plan_HubVN_Pickup_Time-Plan_HubVN_Receiving_Time</f>
        <v>0.08333333333</v>
      </c>
      <c r="L1666" s="44">
        <f>IF(OnHold_Time="",0,Enduser_Deliverytime-OnHold_Time)</f>
        <v>0</v>
      </c>
    </row>
    <row r="1667" ht="15.75" customHeight="1">
      <c r="A1667" s="21" t="s">
        <v>4712</v>
      </c>
      <c r="B1667" s="21" t="s">
        <v>4713</v>
      </c>
      <c r="C1667" s="21" t="s">
        <v>5230</v>
      </c>
      <c r="D1667" s="43">
        <v>44654.27013888889</v>
      </c>
      <c r="E1667" s="18">
        <v>44655.28680555556</v>
      </c>
      <c r="F1667" s="18">
        <v>44654.353472222225</v>
      </c>
      <c r="G1667" s="18">
        <v>44655.39236111111</v>
      </c>
      <c r="H1667" s="24">
        <f>Enduser_Deliverytime-HubVN_Pickup_Time</f>
        <v>0.1027777778</v>
      </c>
      <c r="I1667" s="24">
        <f>Enduser_Plan_Deliverytime-Plan_HubVN_Pickup_Time</f>
        <v>0.0625</v>
      </c>
      <c r="J1667" s="24">
        <f>HubVN_Pickup_Time-HubVN_Receiving_Time</f>
        <v>0.1055555556</v>
      </c>
      <c r="K1667" s="24">
        <f>Plan_HubVN_Pickup_Time-Plan_HubVN_Receiving_Time</f>
        <v>0.08333333334</v>
      </c>
      <c r="L1667" s="44">
        <f>IF(OnHold_Time="",0,Enduser_Deliverytime-OnHold_Time)</f>
        <v>0</v>
      </c>
    </row>
    <row r="1668" ht="15.75" customHeight="1">
      <c r="A1668" s="9" t="s">
        <v>4715</v>
      </c>
      <c r="B1668" s="9" t="s">
        <v>4716</v>
      </c>
      <c r="C1668" s="9" t="s">
        <v>5230</v>
      </c>
      <c r="D1668" s="43">
        <v>44651.285416666666</v>
      </c>
      <c r="E1668" s="7">
        <v>44652.25069444445</v>
      </c>
      <c r="F1668" s="7">
        <v>44651.36875</v>
      </c>
      <c r="G1668" s="7">
        <v>44652.34444444445</v>
      </c>
      <c r="H1668" s="12">
        <f>Enduser_Deliverytime-HubVN_Pickup_Time</f>
        <v>0.07986111111</v>
      </c>
      <c r="I1668" s="12">
        <f>Enduser_Plan_Deliverytime-Plan_HubVN_Pickup_Time</f>
        <v>0.0625</v>
      </c>
      <c r="J1668" s="12">
        <f>HubVN_Pickup_Time-HubVN_Receiving_Time</f>
        <v>0.09375</v>
      </c>
      <c r="K1668" s="12">
        <f>Plan_HubVN_Pickup_Time-Plan_HubVN_Receiving_Time</f>
        <v>0.08333333334</v>
      </c>
      <c r="L1668" s="44">
        <f>IF(OnHold_Time="",0,Enduser_Deliverytime-OnHold_Time)</f>
        <v>0.06944444445</v>
      </c>
    </row>
    <row r="1669" ht="15.75" hidden="1" customHeight="1">
      <c r="A1669" s="21" t="s">
        <v>4718</v>
      </c>
      <c r="B1669" s="21" t="s">
        <v>4719</v>
      </c>
      <c r="C1669" s="21" t="s">
        <v>5231</v>
      </c>
      <c r="D1669" s="43">
        <v>44653.51458333333</v>
      </c>
      <c r="E1669" s="18">
        <v>44654.27013888889</v>
      </c>
      <c r="F1669" s="18">
        <v>44653.597916666666</v>
      </c>
      <c r="G1669" s="18">
        <v>44654.37986111111</v>
      </c>
      <c r="H1669" s="24">
        <f>Enduser_Deliverytime-HubVN_Pickup_Time</f>
        <v>0.03541666667</v>
      </c>
      <c r="I1669" s="24">
        <f>Enduser_Plan_Deliverytime-Plan_HubVN_Pickup_Time</f>
        <v>0.04166666666</v>
      </c>
      <c r="J1669" s="24">
        <f>HubVN_Pickup_Time-HubVN_Receiving_Time</f>
        <v>0.1097222222</v>
      </c>
      <c r="K1669" s="24">
        <f>Plan_HubVN_Pickup_Time-Plan_HubVN_Receiving_Time</f>
        <v>0.08333333334</v>
      </c>
      <c r="L1669" s="44">
        <f>IF(OnHold_Time="",0,Enduser_Deliverytime-OnHold_Time)</f>
        <v>0</v>
      </c>
    </row>
    <row r="1670" ht="15.75" hidden="1" customHeight="1">
      <c r="A1670" s="9" t="s">
        <v>4721</v>
      </c>
      <c r="B1670" s="9" t="s">
        <v>4722</v>
      </c>
      <c r="C1670" s="9" t="s">
        <v>5232</v>
      </c>
      <c r="D1670" s="43">
        <v>44653.275</v>
      </c>
      <c r="E1670" s="7">
        <v>44654.2875</v>
      </c>
      <c r="F1670" s="7">
        <v>44653.35833333333</v>
      </c>
      <c r="G1670" s="7">
        <v>44654.41736111111</v>
      </c>
      <c r="H1670" s="12">
        <f>Enduser_Deliverytime-HubVN_Pickup_Time</f>
        <v>0.2048611111</v>
      </c>
      <c r="I1670" s="12">
        <f>Enduser_Plan_Deliverytime-Plan_HubVN_Pickup_Time</f>
        <v>0.08333333334</v>
      </c>
      <c r="J1670" s="12">
        <f>HubVN_Pickup_Time-HubVN_Receiving_Time</f>
        <v>0.1298611111</v>
      </c>
      <c r="K1670" s="12">
        <f>Plan_HubVN_Pickup_Time-Plan_HubVN_Receiving_Time</f>
        <v>0.08333333333</v>
      </c>
      <c r="L1670" s="44">
        <f>IF(OnHold_Time="",0,Enduser_Deliverytime-OnHold_Time)</f>
        <v>0</v>
      </c>
    </row>
    <row r="1671" ht="15.75" customHeight="1">
      <c r="A1671" s="21" t="s">
        <v>4724</v>
      </c>
      <c r="B1671" s="21" t="s">
        <v>4725</v>
      </c>
      <c r="C1671" s="21" t="s">
        <v>5230</v>
      </c>
      <c r="D1671" s="43">
        <v>44653.50208333333</v>
      </c>
      <c r="E1671" s="18">
        <v>44654.26597222222</v>
      </c>
      <c r="F1671" s="18">
        <v>44653.58541666667</v>
      </c>
      <c r="G1671" s="18">
        <v>44654.36041666667</v>
      </c>
      <c r="H1671" s="24">
        <f>Enduser_Deliverytime-HubVN_Pickup_Time</f>
        <v>0.1208333333</v>
      </c>
      <c r="I1671" s="24">
        <f>Enduser_Plan_Deliverytime-Plan_HubVN_Pickup_Time</f>
        <v>0.1666666667</v>
      </c>
      <c r="J1671" s="24">
        <f>HubVN_Pickup_Time-HubVN_Receiving_Time</f>
        <v>0.09444444445</v>
      </c>
      <c r="K1671" s="24">
        <f>Plan_HubVN_Pickup_Time-Plan_HubVN_Receiving_Time</f>
        <v>0.08333333334</v>
      </c>
      <c r="L1671" s="44">
        <f>IF(OnHold_Time="",0,Enduser_Deliverytime-OnHold_Time)</f>
        <v>0</v>
      </c>
    </row>
    <row r="1672" ht="15.75" customHeight="1">
      <c r="A1672" s="9" t="s">
        <v>4727</v>
      </c>
      <c r="B1672" s="9" t="s">
        <v>3858</v>
      </c>
      <c r="C1672" s="9" t="s">
        <v>5230</v>
      </c>
      <c r="D1672" s="43">
        <v>44655.50625</v>
      </c>
      <c r="E1672" s="7">
        <v>44655.52638888889</v>
      </c>
      <c r="F1672" s="7">
        <v>44655.589583333334</v>
      </c>
      <c r="G1672" s="7">
        <v>44655.63333333333</v>
      </c>
      <c r="H1672" s="12">
        <f>Enduser_Deliverytime-HubVN_Pickup_Time</f>
        <v>0.1694444444</v>
      </c>
      <c r="I1672" s="12">
        <f>Enduser_Plan_Deliverytime-Plan_HubVN_Pickup_Time</f>
        <v>0.125</v>
      </c>
      <c r="J1672" s="12">
        <f>HubVN_Pickup_Time-HubVN_Receiving_Time</f>
        <v>0.1069444444</v>
      </c>
      <c r="K1672" s="12">
        <f>Plan_HubVN_Pickup_Time-Plan_HubVN_Receiving_Time</f>
        <v>0.08333333334</v>
      </c>
      <c r="L1672" s="44">
        <f>IF(OnHold_Time="",0,Enduser_Deliverytime-OnHold_Time)</f>
        <v>0</v>
      </c>
    </row>
    <row r="1673" ht="15.75" customHeight="1">
      <c r="A1673" s="21" t="s">
        <v>4729</v>
      </c>
      <c r="B1673" s="21" t="s">
        <v>4730</v>
      </c>
      <c r="C1673" s="21" t="s">
        <v>5230</v>
      </c>
      <c r="D1673" s="43">
        <v>44652.51666666667</v>
      </c>
      <c r="E1673" s="18">
        <v>44653.28680555556</v>
      </c>
      <c r="F1673" s="18">
        <v>44652.6</v>
      </c>
      <c r="G1673" s="18">
        <v>44653.35902777778</v>
      </c>
      <c r="H1673" s="24">
        <f>Enduser_Deliverytime-HubVN_Pickup_Time</f>
        <v>0.07708333334</v>
      </c>
      <c r="I1673" s="24">
        <f>Enduser_Plan_Deliverytime-Plan_HubVN_Pickup_Time</f>
        <v>0.0625</v>
      </c>
      <c r="J1673" s="24">
        <f>HubVN_Pickup_Time-HubVN_Receiving_Time</f>
        <v>0.07222222222</v>
      </c>
      <c r="K1673" s="24">
        <f>Plan_HubVN_Pickup_Time-Plan_HubVN_Receiving_Time</f>
        <v>0.08333333333</v>
      </c>
      <c r="L1673" s="44">
        <f>IF(OnHold_Time="",0,Enduser_Deliverytime-OnHold_Time)</f>
        <v>0</v>
      </c>
    </row>
    <row r="1674" ht="15.75" hidden="1" customHeight="1">
      <c r="A1674" s="9" t="s">
        <v>4732</v>
      </c>
      <c r="B1674" s="9" t="s">
        <v>4733</v>
      </c>
      <c r="C1674" s="9" t="s">
        <v>5232</v>
      </c>
      <c r="D1674" s="43">
        <v>44651.52569444444</v>
      </c>
      <c r="E1674" s="7">
        <v>44652.53055555555</v>
      </c>
      <c r="F1674" s="7">
        <v>44651.60902777778</v>
      </c>
      <c r="G1674" s="7">
        <v>44652.61388888889</v>
      </c>
      <c r="H1674" s="12">
        <f>Enduser_Deliverytime-HubVN_Pickup_Time</f>
        <v>0.2444444444</v>
      </c>
      <c r="I1674" s="12">
        <f>Enduser_Plan_Deliverytime-Plan_HubVN_Pickup_Time</f>
        <v>0.08333333334</v>
      </c>
      <c r="J1674" s="12">
        <f>HubVN_Pickup_Time-HubVN_Receiving_Time</f>
        <v>0.08333333334</v>
      </c>
      <c r="K1674" s="12">
        <f>Plan_HubVN_Pickup_Time-Plan_HubVN_Receiving_Time</f>
        <v>0.08333333334</v>
      </c>
      <c r="L1674" s="44">
        <f>IF(OnHold_Time="",0,Enduser_Deliverytime-OnHold_Time)</f>
        <v>0</v>
      </c>
    </row>
    <row r="1675" ht="15.75" customHeight="1">
      <c r="A1675" s="21" t="s">
        <v>4735</v>
      </c>
      <c r="B1675" s="21" t="s">
        <v>4736</v>
      </c>
      <c r="C1675" s="21" t="s">
        <v>5230</v>
      </c>
      <c r="D1675" s="43">
        <v>44655.25069444445</v>
      </c>
      <c r="E1675" s="18">
        <v>44655.5</v>
      </c>
      <c r="F1675" s="18">
        <v>44655.334027777775</v>
      </c>
      <c r="G1675" s="18">
        <v>44655.60486111111</v>
      </c>
      <c r="H1675" s="24">
        <f>Enduser_Deliverytime-HubVN_Pickup_Time</f>
        <v>0.1458333333</v>
      </c>
      <c r="I1675" s="24">
        <f>Enduser_Plan_Deliverytime-Plan_HubVN_Pickup_Time</f>
        <v>0.0625</v>
      </c>
      <c r="J1675" s="24">
        <f>HubVN_Pickup_Time-HubVN_Receiving_Time</f>
        <v>0.1048611111</v>
      </c>
      <c r="K1675" s="24">
        <f>Plan_HubVN_Pickup_Time-Plan_HubVN_Receiving_Time</f>
        <v>0.08333333333</v>
      </c>
      <c r="L1675" s="44">
        <f>IF(OnHold_Time="",0,Enduser_Deliverytime-OnHold_Time)</f>
        <v>0</v>
      </c>
    </row>
    <row r="1676" ht="15.75" customHeight="1">
      <c r="A1676" s="9" t="s">
        <v>4738</v>
      </c>
      <c r="B1676" s="9" t="s">
        <v>2326</v>
      </c>
      <c r="C1676" s="9" t="s">
        <v>5230</v>
      </c>
      <c r="D1676" s="43">
        <v>44653.506944444445</v>
      </c>
      <c r="E1676" s="7">
        <v>44653.52569444444</v>
      </c>
      <c r="F1676" s="7">
        <v>44653.59027777778</v>
      </c>
      <c r="G1676" s="7">
        <v>44653.638194444444</v>
      </c>
      <c r="H1676" s="12">
        <f>Enduser_Deliverytime-HubVN_Pickup_Time</f>
        <v>0.08194444444</v>
      </c>
      <c r="I1676" s="12">
        <f>Enduser_Plan_Deliverytime-Plan_HubVN_Pickup_Time</f>
        <v>0.1666666667</v>
      </c>
      <c r="J1676" s="12">
        <f>HubVN_Pickup_Time-HubVN_Receiving_Time</f>
        <v>0.1125</v>
      </c>
      <c r="K1676" s="12">
        <f>Plan_HubVN_Pickup_Time-Plan_HubVN_Receiving_Time</f>
        <v>0.08333333334</v>
      </c>
      <c r="L1676" s="44">
        <f>IF(OnHold_Time="",0,Enduser_Deliverytime-OnHold_Time)</f>
        <v>0</v>
      </c>
    </row>
    <row r="1677" ht="15.75" customHeight="1">
      <c r="A1677" s="21" t="s">
        <v>4740</v>
      </c>
      <c r="B1677" s="21" t="s">
        <v>4741</v>
      </c>
      <c r="C1677" s="21" t="s">
        <v>5230</v>
      </c>
      <c r="D1677" s="43">
        <v>44653.29027777778</v>
      </c>
      <c r="E1677" s="18">
        <v>44653.53958333333</v>
      </c>
      <c r="F1677" s="18">
        <v>44653.373611111114</v>
      </c>
      <c r="G1677" s="18">
        <v>44653.65069444444</v>
      </c>
      <c r="H1677" s="24">
        <f>Enduser_Deliverytime-HubVN_Pickup_Time</f>
        <v>0.07777777778</v>
      </c>
      <c r="I1677" s="24">
        <f>Enduser_Plan_Deliverytime-Plan_HubVN_Pickup_Time</f>
        <v>0.0625</v>
      </c>
      <c r="J1677" s="24">
        <f>HubVN_Pickup_Time-HubVN_Receiving_Time</f>
        <v>0.1111111111</v>
      </c>
      <c r="K1677" s="24">
        <f>Plan_HubVN_Pickup_Time-Plan_HubVN_Receiving_Time</f>
        <v>0.08333333334</v>
      </c>
      <c r="L1677" s="44">
        <f>IF(OnHold_Time="",0,Enduser_Deliverytime-OnHold_Time)</f>
        <v>0</v>
      </c>
    </row>
    <row r="1678" ht="15.75" hidden="1" customHeight="1">
      <c r="A1678" s="9" t="s">
        <v>4743</v>
      </c>
      <c r="B1678" s="9" t="s">
        <v>868</v>
      </c>
      <c r="C1678" s="9" t="s">
        <v>5231</v>
      </c>
      <c r="D1678" s="43">
        <v>44653.53958333333</v>
      </c>
      <c r="E1678" s="7">
        <v>44653.51180555556</v>
      </c>
      <c r="F1678" s="7">
        <v>44653.62291666667</v>
      </c>
      <c r="G1678" s="7">
        <v>44653.65069444444</v>
      </c>
      <c r="H1678" s="12">
        <f>Enduser_Deliverytime-HubVN_Pickup_Time</f>
        <v>0.07777777778</v>
      </c>
      <c r="I1678" s="12">
        <f>Enduser_Plan_Deliverytime-Plan_HubVN_Pickup_Time</f>
        <v>0.08333333334</v>
      </c>
      <c r="J1678" s="12">
        <f>HubVN_Pickup_Time-HubVN_Receiving_Time</f>
        <v>0.1388888889</v>
      </c>
      <c r="K1678" s="12">
        <f>Plan_HubVN_Pickup_Time-Plan_HubVN_Receiving_Time</f>
        <v>0.08333333334</v>
      </c>
      <c r="L1678" s="44">
        <f>IF(OnHold_Time="",0,Enduser_Deliverytime-OnHold_Time)</f>
        <v>0</v>
      </c>
    </row>
    <row r="1679" ht="15.75" customHeight="1">
      <c r="A1679" s="21" t="s">
        <v>4745</v>
      </c>
      <c r="B1679" s="21" t="s">
        <v>4746</v>
      </c>
      <c r="C1679" s="21" t="s">
        <v>5230</v>
      </c>
      <c r="D1679" s="43">
        <v>44653.5375</v>
      </c>
      <c r="E1679" s="18">
        <v>44653.51180555556</v>
      </c>
      <c r="F1679" s="18">
        <v>44653.620833333334</v>
      </c>
      <c r="G1679" s="18">
        <v>44653.62152777778</v>
      </c>
      <c r="H1679" s="24">
        <f>Enduser_Deliverytime-HubVN_Pickup_Time</f>
        <v>0.2458333333</v>
      </c>
      <c r="I1679" s="24">
        <f>Enduser_Plan_Deliverytime-Plan_HubVN_Pickup_Time</f>
        <v>0.0625</v>
      </c>
      <c r="J1679" s="24">
        <f>HubVN_Pickup_Time-HubVN_Receiving_Time</f>
        <v>0.1097222222</v>
      </c>
      <c r="K1679" s="24">
        <f>Plan_HubVN_Pickup_Time-Plan_HubVN_Receiving_Time</f>
        <v>0.08333333334</v>
      </c>
      <c r="L1679" s="44">
        <f>IF(OnHold_Time="",0,Enduser_Deliverytime-OnHold_Time)</f>
        <v>0</v>
      </c>
    </row>
    <row r="1680" ht="15.75" hidden="1" customHeight="1">
      <c r="A1680" s="9" t="s">
        <v>4748</v>
      </c>
      <c r="B1680" s="9" t="s">
        <v>4749</v>
      </c>
      <c r="C1680" s="9" t="s">
        <v>5231</v>
      </c>
      <c r="D1680" s="43">
        <v>44655.26736111111</v>
      </c>
      <c r="E1680" s="7">
        <v>44655.52916666667</v>
      </c>
      <c r="F1680" s="7">
        <v>44655.350694444445</v>
      </c>
      <c r="G1680" s="7">
        <v>44655.63888888889</v>
      </c>
      <c r="H1680" s="12">
        <f>Enduser_Deliverytime-HubVN_Pickup_Time</f>
        <v>0.1722222222</v>
      </c>
      <c r="I1680" s="12">
        <f>Enduser_Plan_Deliverytime-Plan_HubVN_Pickup_Time</f>
        <v>0.04166666666</v>
      </c>
      <c r="J1680" s="12">
        <f>HubVN_Pickup_Time-HubVN_Receiving_Time</f>
        <v>0.1097222222</v>
      </c>
      <c r="K1680" s="12">
        <f>Plan_HubVN_Pickup_Time-Plan_HubVN_Receiving_Time</f>
        <v>0.08333333334</v>
      </c>
      <c r="L1680" s="44">
        <f>IF(OnHold_Time="",0,Enduser_Deliverytime-OnHold_Time)</f>
        <v>0</v>
      </c>
    </row>
    <row r="1681" ht="15.75" customHeight="1">
      <c r="A1681" s="21" t="s">
        <v>4751</v>
      </c>
      <c r="B1681" s="21" t="s">
        <v>4752</v>
      </c>
      <c r="C1681" s="21" t="s">
        <v>5230</v>
      </c>
      <c r="D1681" s="43">
        <v>44655.25833333333</v>
      </c>
      <c r="E1681" s="18">
        <v>44655.53333333333</v>
      </c>
      <c r="F1681" s="18">
        <v>44655.34166666667</v>
      </c>
      <c r="G1681" s="18">
        <v>44655.643055555556</v>
      </c>
      <c r="H1681" s="24">
        <f>Enduser_Deliverytime-HubVN_Pickup_Time</f>
        <v>0.1701388889</v>
      </c>
      <c r="I1681" s="24">
        <f>Enduser_Plan_Deliverytime-Plan_HubVN_Pickup_Time</f>
        <v>0.125</v>
      </c>
      <c r="J1681" s="24">
        <f>HubVN_Pickup_Time-HubVN_Receiving_Time</f>
        <v>0.1097222222</v>
      </c>
      <c r="K1681" s="24">
        <f>Plan_HubVN_Pickup_Time-Plan_HubVN_Receiving_Time</f>
        <v>0.08333333334</v>
      </c>
      <c r="L1681" s="44">
        <f>IF(OnHold_Time="",0,Enduser_Deliverytime-OnHold_Time)</f>
        <v>0</v>
      </c>
    </row>
    <row r="1682" ht="15.75" customHeight="1">
      <c r="A1682" s="9" t="s">
        <v>4754</v>
      </c>
      <c r="B1682" s="9" t="s">
        <v>4755</v>
      </c>
      <c r="C1682" s="9" t="s">
        <v>5230</v>
      </c>
      <c r="D1682" s="43">
        <v>44654.28194444445</v>
      </c>
      <c r="E1682" s="7">
        <v>44654.51944444444</v>
      </c>
      <c r="F1682" s="7">
        <v>44654.365277777775</v>
      </c>
      <c r="G1682" s="7">
        <v>44654.62013888889</v>
      </c>
      <c r="H1682" s="12">
        <f>Enduser_Deliverytime-HubVN_Pickup_Time</f>
        <v>0.1208333333</v>
      </c>
      <c r="I1682" s="12">
        <f>Enduser_Plan_Deliverytime-Plan_HubVN_Pickup_Time</f>
        <v>0.0625</v>
      </c>
      <c r="J1682" s="12">
        <f>HubVN_Pickup_Time-HubVN_Receiving_Time</f>
        <v>0.1006944444</v>
      </c>
      <c r="K1682" s="12">
        <f>Plan_HubVN_Pickup_Time-Plan_HubVN_Receiving_Time</f>
        <v>0.08333333333</v>
      </c>
      <c r="L1682" s="44">
        <f>IF(OnHold_Time="",0,Enduser_Deliverytime-OnHold_Time)</f>
        <v>0</v>
      </c>
    </row>
    <row r="1683" ht="15.75" hidden="1" customHeight="1">
      <c r="A1683" s="21" t="s">
        <v>4757</v>
      </c>
      <c r="B1683" s="21" t="s">
        <v>4009</v>
      </c>
      <c r="C1683" s="21" t="s">
        <v>5231</v>
      </c>
      <c r="D1683" s="43">
        <v>44653.5375</v>
      </c>
      <c r="E1683" s="18">
        <v>44657.26597222222</v>
      </c>
      <c r="F1683" s="18">
        <v>44653.620833333334</v>
      </c>
      <c r="G1683" s="18">
        <v>44657.376388888886</v>
      </c>
      <c r="H1683" s="24">
        <f>Enduser_Deliverytime-HubVN_Pickup_Time</f>
        <v>0.03819444445</v>
      </c>
      <c r="I1683" s="24">
        <f>Enduser_Plan_Deliverytime-Plan_HubVN_Pickup_Time</f>
        <v>0.04166666666</v>
      </c>
      <c r="J1683" s="24">
        <f>HubVN_Pickup_Time-HubVN_Receiving_Time</f>
        <v>0.1104166667</v>
      </c>
      <c r="K1683" s="24">
        <f>Plan_HubVN_Pickup_Time-Plan_HubVN_Receiving_Time</f>
        <v>0.08333333334</v>
      </c>
      <c r="L1683" s="44">
        <f>IF(OnHold_Time="",0,Enduser_Deliverytime-OnHold_Time)</f>
        <v>0</v>
      </c>
    </row>
    <row r="1684" ht="15.75" customHeight="1">
      <c r="A1684" s="9" t="s">
        <v>4759</v>
      </c>
      <c r="B1684" s="9" t="s">
        <v>3447</v>
      </c>
      <c r="C1684" s="9" t="s">
        <v>5230</v>
      </c>
      <c r="D1684" s="43">
        <v>44653.521527777775</v>
      </c>
      <c r="E1684" s="7">
        <v>44654.251388888886</v>
      </c>
      <c r="F1684" s="7">
        <v>44653.60486111111</v>
      </c>
      <c r="G1684" s="7">
        <v>44654.384722222225</v>
      </c>
      <c r="H1684" s="12">
        <f>Enduser_Deliverytime-HubVN_Pickup_Time</f>
        <v>0.2027777778</v>
      </c>
      <c r="I1684" s="12">
        <f>Enduser_Plan_Deliverytime-Plan_HubVN_Pickup_Time</f>
        <v>0.125</v>
      </c>
      <c r="J1684" s="12">
        <f>HubVN_Pickup_Time-HubVN_Receiving_Time</f>
        <v>0.1333333333</v>
      </c>
      <c r="K1684" s="12">
        <f>Plan_HubVN_Pickup_Time-Plan_HubVN_Receiving_Time</f>
        <v>0.08333333334</v>
      </c>
      <c r="L1684" s="44">
        <f>IF(OnHold_Time="",0,Enduser_Deliverytime-OnHold_Time)</f>
        <v>0</v>
      </c>
    </row>
    <row r="1685" ht="15.75" customHeight="1">
      <c r="A1685" s="21" t="s">
        <v>4761</v>
      </c>
      <c r="B1685" s="21" t="s">
        <v>4762</v>
      </c>
      <c r="C1685" s="21" t="s">
        <v>5230</v>
      </c>
      <c r="D1685" s="43">
        <v>44654.28125</v>
      </c>
      <c r="E1685" s="18">
        <v>44657.25555555556</v>
      </c>
      <c r="F1685" s="18">
        <v>44654.364583333336</v>
      </c>
      <c r="G1685" s="18">
        <v>44657.35555555556</v>
      </c>
      <c r="H1685" s="24">
        <f>Enduser_Deliverytime-HubVN_Pickup_Time</f>
        <v>0.07777777778</v>
      </c>
      <c r="I1685" s="24">
        <f>Enduser_Plan_Deliverytime-Plan_HubVN_Pickup_Time</f>
        <v>0.0625</v>
      </c>
      <c r="J1685" s="24">
        <f>HubVN_Pickup_Time-HubVN_Receiving_Time</f>
        <v>0.1</v>
      </c>
      <c r="K1685" s="24">
        <f>Plan_HubVN_Pickup_Time-Plan_HubVN_Receiving_Time</f>
        <v>0.08333333334</v>
      </c>
      <c r="L1685" s="44">
        <f>IF(OnHold_Time="",0,Enduser_Deliverytime-OnHold_Time)</f>
        <v>0</v>
      </c>
    </row>
    <row r="1686" ht="15.75" hidden="1" customHeight="1">
      <c r="A1686" s="9" t="s">
        <v>4764</v>
      </c>
      <c r="B1686" s="9" t="s">
        <v>2968</v>
      </c>
      <c r="C1686" s="9" t="s">
        <v>5232</v>
      </c>
      <c r="D1686" s="43">
        <v>44652.27847222222</v>
      </c>
      <c r="E1686" s="7">
        <v>44652.520833333336</v>
      </c>
      <c r="F1686" s="7">
        <v>44652.361805555556</v>
      </c>
      <c r="G1686" s="7">
        <v>44652.5625</v>
      </c>
      <c r="H1686" s="12">
        <f>Enduser_Deliverytime-HubVN_Pickup_Time</f>
        <v>0.09166666667</v>
      </c>
      <c r="I1686" s="12">
        <f>Enduser_Plan_Deliverytime-Plan_HubVN_Pickup_Time</f>
        <v>0.08333333334</v>
      </c>
      <c r="J1686" s="12">
        <f>HubVN_Pickup_Time-HubVN_Receiving_Time</f>
        <v>0.04166666666</v>
      </c>
      <c r="K1686" s="12">
        <f>Plan_HubVN_Pickup_Time-Plan_HubVN_Receiving_Time</f>
        <v>0.08333333334</v>
      </c>
      <c r="L1686" s="44">
        <f>IF(OnHold_Time="",0,Enduser_Deliverytime-OnHold_Time)</f>
        <v>0</v>
      </c>
    </row>
    <row r="1687" ht="15.75" hidden="1" customHeight="1">
      <c r="A1687" s="21" t="s">
        <v>4766</v>
      </c>
      <c r="B1687" s="21" t="s">
        <v>4767</v>
      </c>
      <c r="C1687" s="21" t="s">
        <v>5231</v>
      </c>
      <c r="D1687" s="43">
        <v>44653.520833333336</v>
      </c>
      <c r="E1687" s="18">
        <v>44654.52291666667</v>
      </c>
      <c r="F1687" s="18">
        <v>44653.604166666664</v>
      </c>
      <c r="G1687" s="18">
        <v>44654.62430555555</v>
      </c>
      <c r="H1687" s="24">
        <f>Enduser_Deliverytime-HubVN_Pickup_Time</f>
        <v>0.1465277778</v>
      </c>
      <c r="I1687" s="24">
        <f>Enduser_Plan_Deliverytime-Plan_HubVN_Pickup_Time</f>
        <v>0.04166666667</v>
      </c>
      <c r="J1687" s="24">
        <f>HubVN_Pickup_Time-HubVN_Receiving_Time</f>
        <v>0.1013888889</v>
      </c>
      <c r="K1687" s="24">
        <f>Plan_HubVN_Pickup_Time-Plan_HubVN_Receiving_Time</f>
        <v>0.08333333333</v>
      </c>
      <c r="L1687" s="44">
        <f>IF(OnHold_Time="",0,Enduser_Deliverytime-OnHold_Time)</f>
        <v>0</v>
      </c>
    </row>
    <row r="1688" ht="15.75" customHeight="1">
      <c r="A1688" s="9" t="s">
        <v>4769</v>
      </c>
      <c r="B1688" s="9" t="s">
        <v>4770</v>
      </c>
      <c r="C1688" s="9" t="s">
        <v>5230</v>
      </c>
      <c r="D1688" s="43">
        <v>44652.25625</v>
      </c>
      <c r="E1688" s="7">
        <v>44652.50277777778</v>
      </c>
      <c r="F1688" s="7">
        <v>44652.339583333334</v>
      </c>
      <c r="G1688" s="7">
        <v>44652.544444444444</v>
      </c>
      <c r="H1688" s="12">
        <f>Enduser_Deliverytime-HubVN_Pickup_Time</f>
        <v>0.08888888889</v>
      </c>
      <c r="I1688" s="12">
        <f>Enduser_Plan_Deliverytime-Plan_HubVN_Pickup_Time</f>
        <v>0.0625</v>
      </c>
      <c r="J1688" s="12">
        <f>HubVN_Pickup_Time-HubVN_Receiving_Time</f>
        <v>0.04166666666</v>
      </c>
      <c r="K1688" s="12">
        <f>Plan_HubVN_Pickup_Time-Plan_HubVN_Receiving_Time</f>
        <v>0.08333333334</v>
      </c>
      <c r="L1688" s="44">
        <f>IF(OnHold_Time="",0,Enduser_Deliverytime-OnHold_Time)</f>
        <v>0</v>
      </c>
    </row>
    <row r="1689" ht="15.75" customHeight="1">
      <c r="A1689" s="21" t="s">
        <v>4772</v>
      </c>
      <c r="B1689" s="21" t="s">
        <v>4773</v>
      </c>
      <c r="C1689" s="21" t="s">
        <v>5230</v>
      </c>
      <c r="D1689" s="43">
        <v>44654.52013888889</v>
      </c>
      <c r="E1689" s="18">
        <v>44655.521527777775</v>
      </c>
      <c r="F1689" s="18">
        <v>44654.603472222225</v>
      </c>
      <c r="G1689" s="18">
        <v>44655.62569444445</v>
      </c>
      <c r="H1689" s="24">
        <f>Enduser_Deliverytime-HubVN_Pickup_Time</f>
        <v>0.07708333333</v>
      </c>
      <c r="I1689" s="24">
        <f>Enduser_Plan_Deliverytime-Plan_HubVN_Pickup_Time</f>
        <v>0.0625</v>
      </c>
      <c r="J1689" s="24">
        <f>HubVN_Pickup_Time-HubVN_Receiving_Time</f>
        <v>0.1041666667</v>
      </c>
      <c r="K1689" s="24">
        <f>Plan_HubVN_Pickup_Time-Plan_HubVN_Receiving_Time</f>
        <v>0.08333333334</v>
      </c>
      <c r="L1689" s="44">
        <f>IF(OnHold_Time="",0,Enduser_Deliverytime-OnHold_Time)</f>
        <v>0</v>
      </c>
    </row>
    <row r="1690" ht="15.75" hidden="1" customHeight="1">
      <c r="A1690" s="9" t="s">
        <v>4775</v>
      </c>
      <c r="B1690" s="9" t="s">
        <v>4776</v>
      </c>
      <c r="C1690" s="9" t="s">
        <v>5231</v>
      </c>
      <c r="D1690" s="43">
        <v>44653.50069444445</v>
      </c>
      <c r="E1690" s="7">
        <v>44653.51180555556</v>
      </c>
      <c r="F1690" s="7">
        <v>44653.584027777775</v>
      </c>
      <c r="G1690" s="7">
        <v>44653.592361111114</v>
      </c>
      <c r="H1690" s="12">
        <f>Enduser_Deliverytime-HubVN_Pickup_Time</f>
        <v>0.1208333333</v>
      </c>
      <c r="I1690" s="12">
        <f>Enduser_Plan_Deliverytime-Plan_HubVN_Pickup_Time</f>
        <v>0.04166666667</v>
      </c>
      <c r="J1690" s="12">
        <f>HubVN_Pickup_Time-HubVN_Receiving_Time</f>
        <v>0.08055555556</v>
      </c>
      <c r="K1690" s="12">
        <f>Plan_HubVN_Pickup_Time-Plan_HubVN_Receiving_Time</f>
        <v>0.08333333333</v>
      </c>
      <c r="L1690" s="44">
        <f>IF(OnHold_Time="",0,Enduser_Deliverytime-OnHold_Time)</f>
        <v>0</v>
      </c>
    </row>
    <row r="1691" ht="15.75" hidden="1" customHeight="1">
      <c r="A1691" s="21" t="s">
        <v>4778</v>
      </c>
      <c r="B1691" s="21" t="s">
        <v>4514</v>
      </c>
      <c r="C1691" s="21" t="s">
        <v>5232</v>
      </c>
      <c r="D1691" s="43">
        <v>44652.53402777778</v>
      </c>
      <c r="E1691" s="18">
        <v>44653.28333333333</v>
      </c>
      <c r="F1691" s="18">
        <v>44652.61736111111</v>
      </c>
      <c r="G1691" s="18">
        <v>44653.3875</v>
      </c>
      <c r="H1691" s="24">
        <f>Enduser_Deliverytime-HubVN_Pickup_Time</f>
        <v>0.2020833333</v>
      </c>
      <c r="I1691" s="24">
        <f>Enduser_Plan_Deliverytime-Plan_HubVN_Pickup_Time</f>
        <v>0.08333333334</v>
      </c>
      <c r="J1691" s="24">
        <f>HubVN_Pickup_Time-HubVN_Receiving_Time</f>
        <v>0.1041666667</v>
      </c>
      <c r="K1691" s="24">
        <f>Plan_HubVN_Pickup_Time-Plan_HubVN_Receiving_Time</f>
        <v>0.08333333333</v>
      </c>
      <c r="L1691" s="44">
        <f>IF(OnHold_Time="",0,Enduser_Deliverytime-OnHold_Time)</f>
        <v>0</v>
      </c>
    </row>
    <row r="1692" ht="15.75" customHeight="1">
      <c r="A1692" s="9" t="s">
        <v>4780</v>
      </c>
      <c r="B1692" s="9" t="s">
        <v>4781</v>
      </c>
      <c r="C1692" s="9" t="s">
        <v>5230</v>
      </c>
      <c r="D1692" s="43">
        <v>44653.53125</v>
      </c>
      <c r="E1692" s="7">
        <v>44654.288194444445</v>
      </c>
      <c r="F1692" s="7">
        <v>44653.614583333336</v>
      </c>
      <c r="G1692" s="7">
        <v>44654.393055555556</v>
      </c>
      <c r="H1692" s="12">
        <f>Enduser_Deliverytime-HubVN_Pickup_Time</f>
        <v>0.1006944444</v>
      </c>
      <c r="I1692" s="12">
        <f>Enduser_Plan_Deliverytime-Plan_HubVN_Pickup_Time</f>
        <v>0.1666666667</v>
      </c>
      <c r="J1692" s="12">
        <f>HubVN_Pickup_Time-HubVN_Receiving_Time</f>
        <v>0.1048611111</v>
      </c>
      <c r="K1692" s="12">
        <f>Plan_HubVN_Pickup_Time-Plan_HubVN_Receiving_Time</f>
        <v>0.08333333334</v>
      </c>
      <c r="L1692" s="44">
        <f>IF(OnHold_Time="",0,Enduser_Deliverytime-OnHold_Time)</f>
        <v>0</v>
      </c>
    </row>
    <row r="1693" ht="15.75" hidden="1" customHeight="1">
      <c r="A1693" s="21" t="s">
        <v>4783</v>
      </c>
      <c r="B1693" s="21" t="s">
        <v>4784</v>
      </c>
      <c r="C1693" s="21" t="s">
        <v>5231</v>
      </c>
      <c r="D1693" s="43">
        <v>44652.25</v>
      </c>
      <c r="E1693" s="18">
        <v>44652.52638888889</v>
      </c>
      <c r="F1693" s="18">
        <v>44652.333333333336</v>
      </c>
      <c r="G1693" s="18">
        <v>44652.57083333333</v>
      </c>
      <c r="H1693" s="24">
        <f>Enduser_Deliverytime-HubVN_Pickup_Time</f>
        <v>0.09166666667</v>
      </c>
      <c r="I1693" s="24">
        <f>Enduser_Plan_Deliverytime-Plan_HubVN_Pickup_Time</f>
        <v>0.08333333333</v>
      </c>
      <c r="J1693" s="24">
        <f>HubVN_Pickup_Time-HubVN_Receiving_Time</f>
        <v>0.04444444444</v>
      </c>
      <c r="K1693" s="24">
        <f>Plan_HubVN_Pickup_Time-Plan_HubVN_Receiving_Time</f>
        <v>0.08333333334</v>
      </c>
      <c r="L1693" s="44">
        <f>IF(OnHold_Time="",0,Enduser_Deliverytime-OnHold_Time)</f>
        <v>0</v>
      </c>
    </row>
    <row r="1694" ht="15.75" hidden="1" customHeight="1">
      <c r="A1694" s="9" t="s">
        <v>4786</v>
      </c>
      <c r="B1694" s="9" t="s">
        <v>4787</v>
      </c>
      <c r="C1694" s="9" t="s">
        <v>5232</v>
      </c>
      <c r="D1694" s="43">
        <v>44652.50069444445</v>
      </c>
      <c r="E1694" s="7">
        <v>44652.50555555556</v>
      </c>
      <c r="F1694" s="7">
        <v>44652.584027777775</v>
      </c>
      <c r="G1694" s="7">
        <v>44652.55138888889</v>
      </c>
      <c r="H1694" s="12">
        <f>Enduser_Deliverytime-HubVN_Pickup_Time</f>
        <v>0.09027777778</v>
      </c>
      <c r="I1694" s="12">
        <f>Enduser_Plan_Deliverytime-Plan_HubVN_Pickup_Time</f>
        <v>0.08333333334</v>
      </c>
      <c r="J1694" s="12">
        <f>HubVN_Pickup_Time-HubVN_Receiving_Time</f>
        <v>0.04583333333</v>
      </c>
      <c r="K1694" s="12">
        <f>Plan_HubVN_Pickup_Time-Plan_HubVN_Receiving_Time</f>
        <v>0.08333333333</v>
      </c>
      <c r="L1694" s="44">
        <f>IF(OnHold_Time="",0,Enduser_Deliverytime-OnHold_Time)</f>
        <v>0</v>
      </c>
    </row>
    <row r="1695" ht="15.75" hidden="1" customHeight="1">
      <c r="A1695" s="21" t="s">
        <v>4789</v>
      </c>
      <c r="B1695" s="21" t="s">
        <v>4790</v>
      </c>
      <c r="C1695" s="21" t="s">
        <v>5231</v>
      </c>
      <c r="D1695" s="43">
        <v>44654.51388888889</v>
      </c>
      <c r="E1695" s="18">
        <v>44655.51111111111</v>
      </c>
      <c r="F1695" s="18">
        <v>44654.59722222222</v>
      </c>
      <c r="G1695" s="18">
        <v>44655.614583333336</v>
      </c>
      <c r="H1695" s="24">
        <f>Enduser_Deliverytime-HubVN_Pickup_Time</f>
        <v>0.14375</v>
      </c>
      <c r="I1695" s="24">
        <f>Enduser_Plan_Deliverytime-Plan_HubVN_Pickup_Time</f>
        <v>0.08333333334</v>
      </c>
      <c r="J1695" s="24">
        <f>HubVN_Pickup_Time-HubVN_Receiving_Time</f>
        <v>0.1034722222</v>
      </c>
      <c r="K1695" s="24">
        <f>Plan_HubVN_Pickup_Time-Plan_HubVN_Receiving_Time</f>
        <v>0.08333333333</v>
      </c>
      <c r="L1695" s="44">
        <f>IF(OnHold_Time="",0,Enduser_Deliverytime-OnHold_Time)</f>
        <v>0</v>
      </c>
    </row>
    <row r="1696" ht="15.75" customHeight="1">
      <c r="A1696" s="9" t="s">
        <v>4792</v>
      </c>
      <c r="B1696" s="9" t="s">
        <v>4793</v>
      </c>
      <c r="C1696" s="9" t="s">
        <v>5230</v>
      </c>
      <c r="D1696" s="43">
        <v>44652.26666666667</v>
      </c>
      <c r="E1696" s="7">
        <v>44653.25763888889</v>
      </c>
      <c r="F1696" s="7">
        <v>44652.35</v>
      </c>
      <c r="G1696" s="7">
        <v>44653.37291666667</v>
      </c>
      <c r="H1696" s="12">
        <f>Enduser_Deliverytime-HubVN_Pickup_Time</f>
        <v>0.1625</v>
      </c>
      <c r="I1696" s="12">
        <f>Enduser_Plan_Deliverytime-Plan_HubVN_Pickup_Time</f>
        <v>0.0625</v>
      </c>
      <c r="J1696" s="12">
        <f>HubVN_Pickup_Time-HubVN_Receiving_Time</f>
        <v>0.1152777778</v>
      </c>
      <c r="K1696" s="12">
        <f>Plan_HubVN_Pickup_Time-Plan_HubVN_Receiving_Time</f>
        <v>0.08333333333</v>
      </c>
      <c r="L1696" s="44">
        <f>IF(OnHold_Time="",0,Enduser_Deliverytime-OnHold_Time)</f>
        <v>0</v>
      </c>
    </row>
    <row r="1697" ht="15.75" customHeight="1">
      <c r="A1697" s="21" t="s">
        <v>4795</v>
      </c>
      <c r="B1697" s="21" t="s">
        <v>4796</v>
      </c>
      <c r="C1697" s="21" t="s">
        <v>5230</v>
      </c>
      <c r="D1697" s="43">
        <v>44653.510416666664</v>
      </c>
      <c r="E1697" s="18">
        <v>44654.27847222222</v>
      </c>
      <c r="F1697" s="18">
        <v>44653.59375</v>
      </c>
      <c r="G1697" s="18">
        <v>44654.381944444445</v>
      </c>
      <c r="H1697" s="24">
        <f>Enduser_Deliverytime-HubVN_Pickup_Time</f>
        <v>0.03958333333</v>
      </c>
      <c r="I1697" s="24">
        <f>Enduser_Plan_Deliverytime-Plan_HubVN_Pickup_Time</f>
        <v>0.0625</v>
      </c>
      <c r="J1697" s="24">
        <f>HubVN_Pickup_Time-HubVN_Receiving_Time</f>
        <v>0.1034722222</v>
      </c>
      <c r="K1697" s="24">
        <f>Plan_HubVN_Pickup_Time-Plan_HubVN_Receiving_Time</f>
        <v>0.08333333334</v>
      </c>
      <c r="L1697" s="44">
        <f>IF(OnHold_Time="",0,Enduser_Deliverytime-OnHold_Time)</f>
        <v>0</v>
      </c>
    </row>
    <row r="1698" ht="15.75" customHeight="1">
      <c r="A1698" s="9" t="s">
        <v>4798</v>
      </c>
      <c r="B1698" s="9" t="s">
        <v>4799</v>
      </c>
      <c r="C1698" s="9" t="s">
        <v>5230</v>
      </c>
      <c r="D1698" s="43">
        <v>44654.52847222222</v>
      </c>
      <c r="E1698" s="7">
        <v>44655.52291666667</v>
      </c>
      <c r="F1698" s="7">
        <v>44654.611805555556</v>
      </c>
      <c r="G1698" s="7">
        <v>44655.62708333333</v>
      </c>
      <c r="H1698" s="12">
        <f>Enduser_Deliverytime-HubVN_Pickup_Time</f>
        <v>0.07916666667</v>
      </c>
      <c r="I1698" s="12">
        <f>Enduser_Plan_Deliverytime-Plan_HubVN_Pickup_Time</f>
        <v>0.0625</v>
      </c>
      <c r="J1698" s="12">
        <f>HubVN_Pickup_Time-HubVN_Receiving_Time</f>
        <v>0.1041666667</v>
      </c>
      <c r="K1698" s="12">
        <f>Plan_HubVN_Pickup_Time-Plan_HubVN_Receiving_Time</f>
        <v>0.08333333334</v>
      </c>
      <c r="L1698" s="44">
        <f>IF(OnHold_Time="",0,Enduser_Deliverytime-OnHold_Time)</f>
        <v>0</v>
      </c>
    </row>
    <row r="1699" ht="15.75" hidden="1" customHeight="1">
      <c r="A1699" s="21" t="s">
        <v>4801</v>
      </c>
      <c r="B1699" s="21" t="s">
        <v>1612</v>
      </c>
      <c r="C1699" s="21" t="s">
        <v>5231</v>
      </c>
      <c r="D1699" s="43">
        <v>44653.26111111111</v>
      </c>
      <c r="E1699" s="18">
        <v>44653.50069444445</v>
      </c>
      <c r="F1699" s="18">
        <v>44653.34444444445</v>
      </c>
      <c r="G1699" s="18">
        <v>44653.58541666667</v>
      </c>
      <c r="H1699" s="24">
        <f>Enduser_Deliverytime-HubVN_Pickup_Time</f>
        <v>0.11875</v>
      </c>
      <c r="I1699" s="24">
        <f>Enduser_Plan_Deliverytime-Plan_HubVN_Pickup_Time</f>
        <v>0.08333333333</v>
      </c>
      <c r="J1699" s="24">
        <f>HubVN_Pickup_Time-HubVN_Receiving_Time</f>
        <v>0.08472222222</v>
      </c>
      <c r="K1699" s="24">
        <f>Plan_HubVN_Pickup_Time-Plan_HubVN_Receiving_Time</f>
        <v>0.08333333334</v>
      </c>
      <c r="L1699" s="44">
        <f>IF(OnHold_Time="",0,Enduser_Deliverytime-OnHold_Time)</f>
        <v>0</v>
      </c>
    </row>
    <row r="1700" ht="15.75" customHeight="1">
      <c r="A1700" s="9" t="s">
        <v>4803</v>
      </c>
      <c r="B1700" s="9" t="s">
        <v>4804</v>
      </c>
      <c r="C1700" s="9" t="s">
        <v>5230</v>
      </c>
      <c r="D1700" s="43">
        <v>44654.282638888886</v>
      </c>
      <c r="E1700" s="7">
        <v>44655.263194444444</v>
      </c>
      <c r="F1700" s="7">
        <v>44654.36597222222</v>
      </c>
      <c r="G1700" s="7">
        <v>44655.370833333334</v>
      </c>
      <c r="H1700" s="12">
        <f>Enduser_Deliverytime-HubVN_Pickup_Time</f>
        <v>0.1201388889</v>
      </c>
      <c r="I1700" s="12">
        <f>Enduser_Plan_Deliverytime-Plan_HubVN_Pickup_Time</f>
        <v>0.1666666667</v>
      </c>
      <c r="J1700" s="12">
        <f>HubVN_Pickup_Time-HubVN_Receiving_Time</f>
        <v>0.1076388889</v>
      </c>
      <c r="K1700" s="12">
        <f>Plan_HubVN_Pickup_Time-Plan_HubVN_Receiving_Time</f>
        <v>0.08333333334</v>
      </c>
      <c r="L1700" s="44">
        <f>IF(OnHold_Time="",0,Enduser_Deliverytime-OnHold_Time)</f>
        <v>0</v>
      </c>
    </row>
    <row r="1701" ht="15.75" customHeight="1">
      <c r="A1701" s="21" t="s">
        <v>4806</v>
      </c>
      <c r="B1701" s="21" t="s">
        <v>4807</v>
      </c>
      <c r="C1701" s="21" t="s">
        <v>5230</v>
      </c>
      <c r="D1701" s="43">
        <v>44655.26111111111</v>
      </c>
      <c r="E1701" s="18">
        <v>44655.50902777778</v>
      </c>
      <c r="F1701" s="18">
        <v>44655.34444444445</v>
      </c>
      <c r="G1701" s="18">
        <v>44655.618055555555</v>
      </c>
      <c r="H1701" s="24">
        <f>Enduser_Deliverytime-HubVN_Pickup_Time</f>
        <v>0.1430555556</v>
      </c>
      <c r="I1701" s="24">
        <f>Enduser_Plan_Deliverytime-Plan_HubVN_Pickup_Time</f>
        <v>0.0625</v>
      </c>
      <c r="J1701" s="24">
        <f>HubVN_Pickup_Time-HubVN_Receiving_Time</f>
        <v>0.1090277778</v>
      </c>
      <c r="K1701" s="24">
        <f>Plan_HubVN_Pickup_Time-Plan_HubVN_Receiving_Time</f>
        <v>0.08333333334</v>
      </c>
      <c r="L1701" s="44">
        <f>IF(OnHold_Time="",0,Enduser_Deliverytime-OnHold_Time)</f>
        <v>0</v>
      </c>
    </row>
    <row r="1702" ht="15.75" hidden="1" customHeight="1">
      <c r="A1702" s="9" t="s">
        <v>4809</v>
      </c>
      <c r="B1702" s="9" t="s">
        <v>4810</v>
      </c>
      <c r="C1702" s="9" t="s">
        <v>5232</v>
      </c>
      <c r="D1702" s="43">
        <v>44653.50833333333</v>
      </c>
      <c r="E1702" s="7">
        <v>44654.274305555555</v>
      </c>
      <c r="F1702" s="7">
        <v>44653.59166666667</v>
      </c>
      <c r="G1702" s="7">
        <v>44654.38888888889</v>
      </c>
      <c r="H1702" s="12">
        <f>Enduser_Deliverytime-HubVN_Pickup_Time</f>
        <v>0.20625</v>
      </c>
      <c r="I1702" s="12">
        <f>Enduser_Plan_Deliverytime-Plan_HubVN_Pickup_Time</f>
        <v>0.08333333334</v>
      </c>
      <c r="J1702" s="12">
        <f>HubVN_Pickup_Time-HubVN_Receiving_Time</f>
        <v>0.1145833333</v>
      </c>
      <c r="K1702" s="12">
        <f>Plan_HubVN_Pickup_Time-Plan_HubVN_Receiving_Time</f>
        <v>0.08333333334</v>
      </c>
      <c r="L1702" s="44">
        <f>IF(OnHold_Time="",0,Enduser_Deliverytime-OnHold_Time)</f>
        <v>0</v>
      </c>
    </row>
    <row r="1703" ht="15.75" customHeight="1">
      <c r="A1703" s="21" t="s">
        <v>4812</v>
      </c>
      <c r="B1703" s="21" t="s">
        <v>4813</v>
      </c>
      <c r="C1703" s="21" t="s">
        <v>5230</v>
      </c>
      <c r="D1703" s="43">
        <v>44653.290972222225</v>
      </c>
      <c r="E1703" s="18">
        <v>44654.27569444444</v>
      </c>
      <c r="F1703" s="18">
        <v>44653.37430555555</v>
      </c>
      <c r="G1703" s="18">
        <v>44654.40138888889</v>
      </c>
      <c r="H1703" s="24">
        <f>Enduser_Deliverytime-HubVN_Pickup_Time</f>
        <v>0.2041666667</v>
      </c>
      <c r="I1703" s="24">
        <f>Enduser_Plan_Deliverytime-Plan_HubVN_Pickup_Time</f>
        <v>0.1666666667</v>
      </c>
      <c r="J1703" s="24">
        <f>HubVN_Pickup_Time-HubVN_Receiving_Time</f>
        <v>0.1256944444</v>
      </c>
      <c r="K1703" s="24">
        <f>Plan_HubVN_Pickup_Time-Plan_HubVN_Receiving_Time</f>
        <v>0.08333333333</v>
      </c>
      <c r="L1703" s="44">
        <f>IF(OnHold_Time="",0,Enduser_Deliverytime-OnHold_Time)</f>
        <v>0</v>
      </c>
    </row>
    <row r="1704" ht="15.75" hidden="1" customHeight="1">
      <c r="A1704" s="9" t="s">
        <v>4815</v>
      </c>
      <c r="B1704" s="9" t="s">
        <v>4089</v>
      </c>
      <c r="C1704" s="9" t="s">
        <v>5232</v>
      </c>
      <c r="D1704" s="43">
        <v>44652.26180555556</v>
      </c>
      <c r="E1704" s="7">
        <v>44652.506944444445</v>
      </c>
      <c r="F1704" s="7">
        <v>44652.345138888886</v>
      </c>
      <c r="G1704" s="7">
        <v>44652.59027777778</v>
      </c>
      <c r="H1704" s="12">
        <f>Enduser_Deliverytime-HubVN_Pickup_Time</f>
        <v>0.2444444444</v>
      </c>
      <c r="I1704" s="12">
        <f>Enduser_Plan_Deliverytime-Plan_HubVN_Pickup_Time</f>
        <v>0.08333333334</v>
      </c>
      <c r="J1704" s="12">
        <f>HubVN_Pickup_Time-HubVN_Receiving_Time</f>
        <v>0.08333333334</v>
      </c>
      <c r="K1704" s="12">
        <f>Plan_HubVN_Pickup_Time-Plan_HubVN_Receiving_Time</f>
        <v>0.08333333333</v>
      </c>
      <c r="L1704" s="44">
        <f>IF(OnHold_Time="",0,Enduser_Deliverytime-OnHold_Time)</f>
        <v>0</v>
      </c>
    </row>
    <row r="1705" ht="15.75" hidden="1" customHeight="1">
      <c r="A1705" s="21" t="s">
        <v>4817</v>
      </c>
      <c r="B1705" s="21" t="s">
        <v>4818</v>
      </c>
      <c r="C1705" s="21" t="s">
        <v>5231</v>
      </c>
      <c r="D1705" s="43">
        <v>44655.50833333333</v>
      </c>
      <c r="E1705" s="18">
        <v>44655.50763888889</v>
      </c>
      <c r="F1705" s="18">
        <v>44655.59166666667</v>
      </c>
      <c r="G1705" s="18">
        <v>44655.61666666667</v>
      </c>
      <c r="H1705" s="24">
        <f>Enduser_Deliverytime-HubVN_Pickup_Time</f>
        <v>0.1444444444</v>
      </c>
      <c r="I1705" s="24">
        <f>Enduser_Plan_Deliverytime-Plan_HubVN_Pickup_Time</f>
        <v>0.04166666666</v>
      </c>
      <c r="J1705" s="24">
        <f>HubVN_Pickup_Time-HubVN_Receiving_Time</f>
        <v>0.1090277778</v>
      </c>
      <c r="K1705" s="24">
        <f>Plan_HubVN_Pickup_Time-Plan_HubVN_Receiving_Time</f>
        <v>0.08333333334</v>
      </c>
      <c r="L1705" s="44">
        <f>IF(OnHold_Time="",0,Enduser_Deliverytime-OnHold_Time)</f>
        <v>0</v>
      </c>
    </row>
    <row r="1706" ht="15.75" customHeight="1">
      <c r="A1706" s="9" t="s">
        <v>4820</v>
      </c>
      <c r="B1706" s="9" t="s">
        <v>4821</v>
      </c>
      <c r="C1706" s="9" t="s">
        <v>5230</v>
      </c>
      <c r="D1706" s="43">
        <v>44651.53055555555</v>
      </c>
      <c r="E1706" s="7">
        <v>44652.51180555556</v>
      </c>
      <c r="F1706" s="7">
        <v>44651.61388888889</v>
      </c>
      <c r="G1706" s="7">
        <v>44652.558333333334</v>
      </c>
      <c r="H1706" s="12">
        <f>Enduser_Deliverytime-HubVN_Pickup_Time</f>
        <v>0.08819444444</v>
      </c>
      <c r="I1706" s="12">
        <f>Enduser_Plan_Deliverytime-Plan_HubVN_Pickup_Time</f>
        <v>0.0625</v>
      </c>
      <c r="J1706" s="12">
        <f>HubVN_Pickup_Time-HubVN_Receiving_Time</f>
        <v>0.04652777778</v>
      </c>
      <c r="K1706" s="12">
        <f>Plan_HubVN_Pickup_Time-Plan_HubVN_Receiving_Time</f>
        <v>0.08333333334</v>
      </c>
      <c r="L1706" s="44">
        <f>IF(OnHold_Time="",0,Enduser_Deliverytime-OnHold_Time)</f>
        <v>0</v>
      </c>
    </row>
    <row r="1707" ht="15.75" customHeight="1">
      <c r="A1707" s="21" t="s">
        <v>4823</v>
      </c>
      <c r="B1707" s="21" t="s">
        <v>1127</v>
      </c>
      <c r="C1707" s="21" t="s">
        <v>5230</v>
      </c>
      <c r="D1707" s="43">
        <v>44652.25902777778</v>
      </c>
      <c r="E1707" s="18">
        <v>44652.50555555556</v>
      </c>
      <c r="F1707" s="18">
        <v>44652.342361111114</v>
      </c>
      <c r="G1707" s="18">
        <v>44652.55138888889</v>
      </c>
      <c r="H1707" s="24">
        <f>Enduser_Deliverytime-HubVN_Pickup_Time</f>
        <v>0.09236111111</v>
      </c>
      <c r="I1707" s="24">
        <f>Enduser_Plan_Deliverytime-Plan_HubVN_Pickup_Time</f>
        <v>0.0625</v>
      </c>
      <c r="J1707" s="24">
        <f>HubVN_Pickup_Time-HubVN_Receiving_Time</f>
        <v>0.04583333333</v>
      </c>
      <c r="K1707" s="24">
        <f>Plan_HubVN_Pickup_Time-Plan_HubVN_Receiving_Time</f>
        <v>0.08333333334</v>
      </c>
      <c r="L1707" s="44">
        <f>IF(OnHold_Time="",0,Enduser_Deliverytime-OnHold_Time)</f>
        <v>0</v>
      </c>
    </row>
    <row r="1708" ht="15.75" customHeight="1">
      <c r="A1708" s="9" t="s">
        <v>4825</v>
      </c>
      <c r="B1708" s="9" t="s">
        <v>4826</v>
      </c>
      <c r="C1708" s="9" t="s">
        <v>5230</v>
      </c>
      <c r="D1708" s="43">
        <v>44652.50625</v>
      </c>
      <c r="E1708" s="7">
        <v>44652.51111111111</v>
      </c>
      <c r="F1708" s="7">
        <v>44652.589583333334</v>
      </c>
      <c r="G1708" s="7">
        <v>44652.59444444445</v>
      </c>
      <c r="H1708" s="12">
        <f>Enduser_Deliverytime-HubVN_Pickup_Time</f>
        <v>0.2472222222</v>
      </c>
      <c r="I1708" s="12">
        <f>Enduser_Plan_Deliverytime-Plan_HubVN_Pickup_Time</f>
        <v>0.0625</v>
      </c>
      <c r="J1708" s="12">
        <f>HubVN_Pickup_Time-HubVN_Receiving_Time</f>
        <v>0.08333333334</v>
      </c>
      <c r="K1708" s="12">
        <f>Plan_HubVN_Pickup_Time-Plan_HubVN_Receiving_Time</f>
        <v>0.08333333334</v>
      </c>
      <c r="L1708" s="44">
        <f>IF(OnHold_Time="",0,Enduser_Deliverytime-OnHold_Time)</f>
        <v>0</v>
      </c>
    </row>
    <row r="1709" ht="15.75" hidden="1" customHeight="1">
      <c r="A1709" s="21" t="s">
        <v>4828</v>
      </c>
      <c r="B1709" s="21" t="s">
        <v>4719</v>
      </c>
      <c r="C1709" s="21" t="s">
        <v>5231</v>
      </c>
      <c r="D1709" s="43">
        <v>44652.259722222225</v>
      </c>
      <c r="E1709" s="18">
        <v>44653.274305555555</v>
      </c>
      <c r="F1709" s="18">
        <v>44652.34305555555</v>
      </c>
      <c r="G1709" s="18">
        <v>44653.36666666667</v>
      </c>
      <c r="H1709" s="24">
        <f>Enduser_Deliverytime-HubVN_Pickup_Time</f>
        <v>0.1638888889</v>
      </c>
      <c r="I1709" s="24">
        <f>Enduser_Plan_Deliverytime-Plan_HubVN_Pickup_Time</f>
        <v>0.04166666667</v>
      </c>
      <c r="J1709" s="24">
        <f>HubVN_Pickup_Time-HubVN_Receiving_Time</f>
        <v>0.09236111111</v>
      </c>
      <c r="K1709" s="24">
        <f>Plan_HubVN_Pickup_Time-Plan_HubVN_Receiving_Time</f>
        <v>0.08333333333</v>
      </c>
      <c r="L1709" s="44">
        <f>IF(OnHold_Time="",0,Enduser_Deliverytime-OnHold_Time)</f>
        <v>0</v>
      </c>
    </row>
    <row r="1710" ht="15.75" customHeight="1">
      <c r="A1710" s="9" t="s">
        <v>4830</v>
      </c>
      <c r="B1710" s="9" t="s">
        <v>3462</v>
      </c>
      <c r="C1710" s="9" t="s">
        <v>5230</v>
      </c>
      <c r="D1710" s="43">
        <v>44655.25486111111</v>
      </c>
      <c r="E1710" s="7">
        <v>44655.52916666667</v>
      </c>
      <c r="F1710" s="7">
        <v>44655.33819444444</v>
      </c>
      <c r="G1710" s="7">
        <v>44655.634722222225</v>
      </c>
      <c r="H1710" s="12">
        <f>Enduser_Deliverytime-HubVN_Pickup_Time</f>
        <v>0.1722222222</v>
      </c>
      <c r="I1710" s="12">
        <f>Enduser_Plan_Deliverytime-Plan_HubVN_Pickup_Time</f>
        <v>0.0625</v>
      </c>
      <c r="J1710" s="12">
        <f>HubVN_Pickup_Time-HubVN_Receiving_Time</f>
        <v>0.1055555556</v>
      </c>
      <c r="K1710" s="12">
        <f>Plan_HubVN_Pickup_Time-Plan_HubVN_Receiving_Time</f>
        <v>0.08333333333</v>
      </c>
      <c r="L1710" s="44">
        <f>IF(OnHold_Time="",0,Enduser_Deliverytime-OnHold_Time)</f>
        <v>0</v>
      </c>
    </row>
    <row r="1711" ht="15.75" hidden="1" customHeight="1">
      <c r="A1711" s="21" t="s">
        <v>4832</v>
      </c>
      <c r="B1711" s="21" t="s">
        <v>4833</v>
      </c>
      <c r="C1711" s="21" t="s">
        <v>5232</v>
      </c>
      <c r="D1711" s="43">
        <v>44653.29027777778</v>
      </c>
      <c r="E1711" s="18">
        <v>44653.5</v>
      </c>
      <c r="F1711" s="18">
        <v>44653.373611111114</v>
      </c>
      <c r="G1711" s="18">
        <v>44653.580555555556</v>
      </c>
      <c r="H1711" s="24">
        <f>Enduser_Deliverytime-HubVN_Pickup_Time</f>
        <v>0.1645833333</v>
      </c>
      <c r="I1711" s="24">
        <f>Enduser_Plan_Deliverytime-Plan_HubVN_Pickup_Time</f>
        <v>0.08333333333</v>
      </c>
      <c r="J1711" s="24">
        <f>HubVN_Pickup_Time-HubVN_Receiving_Time</f>
        <v>0.08055555556</v>
      </c>
      <c r="K1711" s="24">
        <f>Plan_HubVN_Pickup_Time-Plan_HubVN_Receiving_Time</f>
        <v>0.08333333334</v>
      </c>
      <c r="L1711" s="44">
        <f>IF(OnHold_Time="",0,Enduser_Deliverytime-OnHold_Time)</f>
        <v>0</v>
      </c>
    </row>
    <row r="1712" ht="15.75" customHeight="1">
      <c r="A1712" s="9" t="s">
        <v>4835</v>
      </c>
      <c r="B1712" s="9" t="s">
        <v>4836</v>
      </c>
      <c r="C1712" s="9" t="s">
        <v>5230</v>
      </c>
      <c r="D1712" s="43">
        <v>44653.25625</v>
      </c>
      <c r="E1712" s="7">
        <v>44653.53125</v>
      </c>
      <c r="F1712" s="7">
        <v>44653.339583333334</v>
      </c>
      <c r="G1712" s="7">
        <v>44653.631944444445</v>
      </c>
      <c r="H1712" s="12">
        <f>Enduser_Deliverytime-HubVN_Pickup_Time</f>
        <v>0.1694444444</v>
      </c>
      <c r="I1712" s="12">
        <f>Enduser_Plan_Deliverytime-Plan_HubVN_Pickup_Time</f>
        <v>0.0625</v>
      </c>
      <c r="J1712" s="12">
        <f>HubVN_Pickup_Time-HubVN_Receiving_Time</f>
        <v>0.1006944444</v>
      </c>
      <c r="K1712" s="12">
        <f>Plan_HubVN_Pickup_Time-Plan_HubVN_Receiving_Time</f>
        <v>0.08333333334</v>
      </c>
      <c r="L1712" s="44">
        <f>IF(OnHold_Time="",0,Enduser_Deliverytime-OnHold_Time)</f>
        <v>0</v>
      </c>
    </row>
    <row r="1713" ht="15.75" hidden="1" customHeight="1">
      <c r="A1713" s="21" t="s">
        <v>4838</v>
      </c>
      <c r="B1713" s="21" t="s">
        <v>4839</v>
      </c>
      <c r="C1713" s="21" t="s">
        <v>5231</v>
      </c>
      <c r="D1713" s="43">
        <v>44654.52638888889</v>
      </c>
      <c r="E1713" s="18">
        <v>44654.51666666667</v>
      </c>
      <c r="F1713" s="18">
        <v>44654.60972222222</v>
      </c>
      <c r="G1713" s="18">
        <v>44654.61666666667</v>
      </c>
      <c r="H1713" s="24">
        <f>Enduser_Deliverytime-HubVN_Pickup_Time</f>
        <v>0.1486111111</v>
      </c>
      <c r="I1713" s="24">
        <f>Enduser_Plan_Deliverytime-Plan_HubVN_Pickup_Time</f>
        <v>0.04166666666</v>
      </c>
      <c r="J1713" s="24">
        <f>HubVN_Pickup_Time-HubVN_Receiving_Time</f>
        <v>0.1</v>
      </c>
      <c r="K1713" s="24">
        <f>Plan_HubVN_Pickup_Time-Plan_HubVN_Receiving_Time</f>
        <v>0.08333333334</v>
      </c>
      <c r="L1713" s="44">
        <f>IF(OnHold_Time="",0,Enduser_Deliverytime-OnHold_Time)</f>
        <v>0</v>
      </c>
    </row>
    <row r="1714" ht="15.75" customHeight="1">
      <c r="A1714" s="9" t="s">
        <v>4841</v>
      </c>
      <c r="B1714" s="9" t="s">
        <v>4842</v>
      </c>
      <c r="C1714" s="9" t="s">
        <v>5230</v>
      </c>
      <c r="D1714" s="43">
        <v>44653.510416666664</v>
      </c>
      <c r="E1714" s="7">
        <v>44654.520833333336</v>
      </c>
      <c r="F1714" s="7">
        <v>44653.59375</v>
      </c>
      <c r="G1714" s="7">
        <v>44654.61944444444</v>
      </c>
      <c r="H1714" s="12">
        <f>Enduser_Deliverytime-HubVN_Pickup_Time</f>
        <v>0.1229166667</v>
      </c>
      <c r="I1714" s="12">
        <f>Enduser_Plan_Deliverytime-Plan_HubVN_Pickup_Time</f>
        <v>0.0625</v>
      </c>
      <c r="J1714" s="12">
        <f>HubVN_Pickup_Time-HubVN_Receiving_Time</f>
        <v>0.09861111111</v>
      </c>
      <c r="K1714" s="12">
        <f>Plan_HubVN_Pickup_Time-Plan_HubVN_Receiving_Time</f>
        <v>0.08333333334</v>
      </c>
      <c r="L1714" s="44">
        <f>IF(OnHold_Time="",0,Enduser_Deliverytime-OnHold_Time)</f>
        <v>0</v>
      </c>
    </row>
    <row r="1715" ht="15.75" customHeight="1">
      <c r="A1715" s="21" t="s">
        <v>4844</v>
      </c>
      <c r="B1715" s="21" t="s">
        <v>4845</v>
      </c>
      <c r="C1715" s="21" t="s">
        <v>5230</v>
      </c>
      <c r="D1715" s="43">
        <v>44654.26666666667</v>
      </c>
      <c r="E1715" s="18">
        <v>44658.25208333333</v>
      </c>
      <c r="F1715" s="18">
        <v>44654.35</v>
      </c>
      <c r="G1715" s="18">
        <v>44658.35</v>
      </c>
      <c r="H1715" s="24">
        <f>Enduser_Deliverytime-HubVN_Pickup_Time</f>
        <v>0.07847222222</v>
      </c>
      <c r="I1715" s="24">
        <f>Enduser_Plan_Deliverytime-Plan_HubVN_Pickup_Time</f>
        <v>0.0625</v>
      </c>
      <c r="J1715" s="24">
        <f>HubVN_Pickup_Time-HubVN_Receiving_Time</f>
        <v>0.09791666667</v>
      </c>
      <c r="K1715" s="24">
        <f>Plan_HubVN_Pickup_Time-Plan_HubVN_Receiving_Time</f>
        <v>0.08333333333</v>
      </c>
      <c r="L1715" s="44">
        <f>IF(OnHold_Time="",0,Enduser_Deliverytime-OnHold_Time)</f>
        <v>0</v>
      </c>
    </row>
    <row r="1716" ht="15.75" hidden="1" customHeight="1">
      <c r="A1716" s="9" t="s">
        <v>4847</v>
      </c>
      <c r="B1716" s="9" t="s">
        <v>4848</v>
      </c>
      <c r="C1716" s="9" t="s">
        <v>5231</v>
      </c>
      <c r="D1716" s="43">
        <v>44653.256944444445</v>
      </c>
      <c r="E1716" s="7">
        <v>44654.27291666667</v>
      </c>
      <c r="F1716" s="7">
        <v>44653.34027777778</v>
      </c>
      <c r="G1716" s="7">
        <v>44654.37291666667</v>
      </c>
      <c r="H1716" s="12">
        <f>Enduser_Deliverytime-HubVN_Pickup_Time</f>
        <v>0.1208333333</v>
      </c>
      <c r="I1716" s="12">
        <f>Enduser_Plan_Deliverytime-Plan_HubVN_Pickup_Time</f>
        <v>0.04166666666</v>
      </c>
      <c r="J1716" s="12">
        <f>HubVN_Pickup_Time-HubVN_Receiving_Time</f>
        <v>0.1</v>
      </c>
      <c r="K1716" s="12">
        <f>Plan_HubVN_Pickup_Time-Plan_HubVN_Receiving_Time</f>
        <v>0.08333333334</v>
      </c>
      <c r="L1716" s="44">
        <f>IF(OnHold_Time="",0,Enduser_Deliverytime-OnHold_Time)</f>
        <v>0</v>
      </c>
    </row>
    <row r="1717" ht="15.75" customHeight="1">
      <c r="A1717" s="21" t="s">
        <v>4850</v>
      </c>
      <c r="B1717" s="21" t="s">
        <v>1879</v>
      </c>
      <c r="C1717" s="21" t="s">
        <v>5230</v>
      </c>
      <c r="D1717" s="43">
        <v>44653.26666666667</v>
      </c>
      <c r="E1717" s="18">
        <v>44654.28680555556</v>
      </c>
      <c r="F1717" s="18">
        <v>44653.35</v>
      </c>
      <c r="G1717" s="18">
        <v>44654.38958333333</v>
      </c>
      <c r="H1717" s="24">
        <f>Enduser_Deliverytime-HubVN_Pickup_Time</f>
        <v>0.03680555556</v>
      </c>
      <c r="I1717" s="24">
        <f>Enduser_Plan_Deliverytime-Plan_HubVN_Pickup_Time</f>
        <v>0.0625</v>
      </c>
      <c r="J1717" s="24">
        <f>HubVN_Pickup_Time-HubVN_Receiving_Time</f>
        <v>0.1027777778</v>
      </c>
      <c r="K1717" s="24">
        <f>Plan_HubVN_Pickup_Time-Plan_HubVN_Receiving_Time</f>
        <v>0.08333333333</v>
      </c>
      <c r="L1717" s="44">
        <f>IF(OnHold_Time="",0,Enduser_Deliverytime-OnHold_Time)</f>
        <v>0</v>
      </c>
    </row>
    <row r="1718" ht="15.75" customHeight="1">
      <c r="A1718" s="9" t="s">
        <v>4852</v>
      </c>
      <c r="B1718" s="9" t="s">
        <v>4853</v>
      </c>
      <c r="C1718" s="9" t="s">
        <v>5230</v>
      </c>
      <c r="D1718" s="43">
        <v>44653.26597222222</v>
      </c>
      <c r="E1718" s="7">
        <v>44653.53680555556</v>
      </c>
      <c r="F1718" s="7">
        <v>44653.34930555556</v>
      </c>
      <c r="G1718" s="7">
        <v>44653.634722222225</v>
      </c>
      <c r="H1718" s="12">
        <f>Enduser_Deliverytime-HubVN_Pickup_Time</f>
        <v>0.1673611111</v>
      </c>
      <c r="I1718" s="12">
        <f>Enduser_Plan_Deliverytime-Plan_HubVN_Pickup_Time</f>
        <v>0.0625</v>
      </c>
      <c r="J1718" s="12">
        <f>HubVN_Pickup_Time-HubVN_Receiving_Time</f>
        <v>0.09791666667</v>
      </c>
      <c r="K1718" s="12">
        <f>Plan_HubVN_Pickup_Time-Plan_HubVN_Receiving_Time</f>
        <v>0.08333333334</v>
      </c>
      <c r="L1718" s="44">
        <f>IF(OnHold_Time="",0,Enduser_Deliverytime-OnHold_Time)</f>
        <v>0</v>
      </c>
    </row>
    <row r="1719" ht="15.75" hidden="1" customHeight="1">
      <c r="A1719" s="21" t="s">
        <v>4855</v>
      </c>
      <c r="B1719" s="21" t="s">
        <v>2577</v>
      </c>
      <c r="C1719" s="21" t="s">
        <v>5231</v>
      </c>
      <c r="D1719" s="43">
        <v>44653.50833333333</v>
      </c>
      <c r="E1719" s="18">
        <v>44653.52916666667</v>
      </c>
      <c r="F1719" s="18">
        <v>44653.59166666667</v>
      </c>
      <c r="G1719" s="18">
        <v>44653.60972222222</v>
      </c>
      <c r="H1719" s="24">
        <f>Enduser_Deliverytime-HubVN_Pickup_Time</f>
        <v>0.1208333333</v>
      </c>
      <c r="I1719" s="24">
        <f>Enduser_Plan_Deliverytime-Plan_HubVN_Pickup_Time</f>
        <v>0.04166666666</v>
      </c>
      <c r="J1719" s="24">
        <f>HubVN_Pickup_Time-HubVN_Receiving_Time</f>
        <v>0.08055555556</v>
      </c>
      <c r="K1719" s="24">
        <f>Plan_HubVN_Pickup_Time-Plan_HubVN_Receiving_Time</f>
        <v>0.08333333334</v>
      </c>
      <c r="L1719" s="44">
        <f>IF(OnHold_Time="",0,Enduser_Deliverytime-OnHold_Time)</f>
        <v>0</v>
      </c>
    </row>
    <row r="1720" ht="15.75" hidden="1" customHeight="1">
      <c r="A1720" s="9" t="s">
        <v>4857</v>
      </c>
      <c r="B1720" s="9" t="s">
        <v>4858</v>
      </c>
      <c r="C1720" s="9" t="s">
        <v>5232</v>
      </c>
      <c r="D1720" s="43">
        <v>44654.26458333333</v>
      </c>
      <c r="E1720" s="7">
        <v>44654.52569444444</v>
      </c>
      <c r="F1720" s="7">
        <v>44654.347916666666</v>
      </c>
      <c r="G1720" s="7">
        <v>44654.623611111114</v>
      </c>
      <c r="H1720" s="12">
        <f>Enduser_Deliverytime-HubVN_Pickup_Time</f>
        <v>0.1465277778</v>
      </c>
      <c r="I1720" s="12">
        <f>Enduser_Plan_Deliverytime-Plan_HubVN_Pickup_Time</f>
        <v>0.08333333334</v>
      </c>
      <c r="J1720" s="12">
        <f>HubVN_Pickup_Time-HubVN_Receiving_Time</f>
        <v>0.09791666667</v>
      </c>
      <c r="K1720" s="12">
        <f>Plan_HubVN_Pickup_Time-Plan_HubVN_Receiving_Time</f>
        <v>0.08333333334</v>
      </c>
      <c r="L1720" s="44">
        <f>IF(OnHold_Time="",0,Enduser_Deliverytime-OnHold_Time)</f>
        <v>0</v>
      </c>
    </row>
    <row r="1721" ht="15.75" customHeight="1">
      <c r="A1721" s="21" t="s">
        <v>4860</v>
      </c>
      <c r="B1721" s="21" t="s">
        <v>132</v>
      </c>
      <c r="C1721" s="21" t="s">
        <v>5230</v>
      </c>
      <c r="D1721" s="43">
        <v>44653.2625</v>
      </c>
      <c r="E1721" s="18">
        <v>44654.25486111111</v>
      </c>
      <c r="F1721" s="18">
        <v>44653.34583333333</v>
      </c>
      <c r="G1721" s="18">
        <v>44654.388194444444</v>
      </c>
      <c r="H1721" s="24">
        <f>Enduser_Deliverytime-HubVN_Pickup_Time</f>
        <v>0.2020833333</v>
      </c>
      <c r="I1721" s="24">
        <f>Enduser_Plan_Deliverytime-Plan_HubVN_Pickup_Time</f>
        <v>0.0625</v>
      </c>
      <c r="J1721" s="24">
        <f>HubVN_Pickup_Time-HubVN_Receiving_Time</f>
        <v>0.1333333333</v>
      </c>
      <c r="K1721" s="24">
        <f>Plan_HubVN_Pickup_Time-Plan_HubVN_Receiving_Time</f>
        <v>0.08333333334</v>
      </c>
      <c r="L1721" s="44">
        <f>IF(OnHold_Time="",0,Enduser_Deliverytime-OnHold_Time)</f>
        <v>0</v>
      </c>
    </row>
    <row r="1722" ht="15.75" hidden="1" customHeight="1">
      <c r="A1722" s="9" t="s">
        <v>4862</v>
      </c>
      <c r="B1722" s="9" t="s">
        <v>4863</v>
      </c>
      <c r="C1722" s="9" t="s">
        <v>5231</v>
      </c>
      <c r="D1722" s="43">
        <v>44653.51458333333</v>
      </c>
      <c r="E1722" s="7">
        <v>44653.524305555555</v>
      </c>
      <c r="F1722" s="7">
        <v>44653.597916666666</v>
      </c>
      <c r="G1722" s="7">
        <v>44653.62291666667</v>
      </c>
      <c r="H1722" s="12">
        <f>Enduser_Deliverytime-HubVN_Pickup_Time</f>
        <v>0.1451388889</v>
      </c>
      <c r="I1722" s="12">
        <f>Enduser_Plan_Deliverytime-Plan_HubVN_Pickup_Time</f>
        <v>0.04166666666</v>
      </c>
      <c r="J1722" s="12">
        <f>HubVN_Pickup_Time-HubVN_Receiving_Time</f>
        <v>0.09861111111</v>
      </c>
      <c r="K1722" s="12">
        <f>Plan_HubVN_Pickup_Time-Plan_HubVN_Receiving_Time</f>
        <v>0.08333333334</v>
      </c>
      <c r="L1722" s="44">
        <f>IF(OnHold_Time="",0,Enduser_Deliverytime-OnHold_Time)</f>
        <v>0</v>
      </c>
    </row>
    <row r="1723" ht="15.75" hidden="1" customHeight="1">
      <c r="A1723" s="21" t="s">
        <v>4865</v>
      </c>
      <c r="B1723" s="21" t="s">
        <v>4866</v>
      </c>
      <c r="C1723" s="21" t="s">
        <v>5231</v>
      </c>
      <c r="D1723" s="43">
        <v>44654.51527777778</v>
      </c>
      <c r="E1723" s="18">
        <v>44655.28333333333</v>
      </c>
      <c r="F1723" s="18">
        <v>44654.59861111111</v>
      </c>
      <c r="G1723" s="18">
        <v>44655.40555555555</v>
      </c>
      <c r="H1723" s="24">
        <f>Enduser_Deliverytime-HubVN_Pickup_Time</f>
        <v>0.2027777778</v>
      </c>
      <c r="I1723" s="24">
        <f>Enduser_Plan_Deliverytime-Plan_HubVN_Pickup_Time</f>
        <v>0.04166666666</v>
      </c>
      <c r="J1723" s="24">
        <f>HubVN_Pickup_Time-HubVN_Receiving_Time</f>
        <v>0.1222222222</v>
      </c>
      <c r="K1723" s="24">
        <f>Plan_HubVN_Pickup_Time-Plan_HubVN_Receiving_Time</f>
        <v>0.08333333334</v>
      </c>
      <c r="L1723" s="44">
        <f>IF(OnHold_Time="",0,Enduser_Deliverytime-OnHold_Time)</f>
        <v>0</v>
      </c>
    </row>
    <row r="1724" ht="15.75" customHeight="1">
      <c r="A1724" s="9" t="s">
        <v>4868</v>
      </c>
      <c r="B1724" s="9" t="s">
        <v>4869</v>
      </c>
      <c r="C1724" s="9" t="s">
        <v>5230</v>
      </c>
      <c r="D1724" s="43">
        <v>44653.51736111111</v>
      </c>
      <c r="E1724" s="7">
        <v>44654.290972222225</v>
      </c>
      <c r="F1724" s="7">
        <v>44653.600694444445</v>
      </c>
      <c r="G1724" s="7">
        <v>44654.39375</v>
      </c>
      <c r="H1724" s="12">
        <f>Enduser_Deliverytime-HubVN_Pickup_Time</f>
        <v>0.03819444444</v>
      </c>
      <c r="I1724" s="12">
        <f>Enduser_Plan_Deliverytime-Plan_HubVN_Pickup_Time</f>
        <v>0.0625</v>
      </c>
      <c r="J1724" s="12">
        <f>HubVN_Pickup_Time-HubVN_Receiving_Time</f>
        <v>0.1027777778</v>
      </c>
      <c r="K1724" s="12">
        <f>Plan_HubVN_Pickup_Time-Plan_HubVN_Receiving_Time</f>
        <v>0.08333333334</v>
      </c>
      <c r="L1724" s="44">
        <f>IF(OnHold_Time="",0,Enduser_Deliverytime-OnHold_Time)</f>
        <v>0</v>
      </c>
    </row>
    <row r="1725" ht="15.75" customHeight="1">
      <c r="A1725" s="21" t="s">
        <v>4871</v>
      </c>
      <c r="B1725" s="21" t="s">
        <v>4872</v>
      </c>
      <c r="C1725" s="21" t="s">
        <v>5230</v>
      </c>
      <c r="D1725" s="43">
        <v>44652.27777777778</v>
      </c>
      <c r="E1725" s="18">
        <v>44653.26666666667</v>
      </c>
      <c r="F1725" s="18">
        <v>44652.36111111111</v>
      </c>
      <c r="G1725" s="18">
        <v>44653.336805555555</v>
      </c>
      <c r="H1725" s="24">
        <f>Enduser_Deliverytime-HubVN_Pickup_Time</f>
        <v>0.08263888889</v>
      </c>
      <c r="I1725" s="24">
        <f>Enduser_Plan_Deliverytime-Plan_HubVN_Pickup_Time</f>
        <v>0.0625</v>
      </c>
      <c r="J1725" s="24">
        <f>HubVN_Pickup_Time-HubVN_Receiving_Time</f>
        <v>0.07013888888</v>
      </c>
      <c r="K1725" s="24">
        <f>Plan_HubVN_Pickup_Time-Plan_HubVN_Receiving_Time</f>
        <v>0.08333333333</v>
      </c>
      <c r="L1725" s="44">
        <f>IF(OnHold_Time="",0,Enduser_Deliverytime-OnHold_Time)</f>
        <v>0</v>
      </c>
    </row>
    <row r="1726" ht="15.75" customHeight="1">
      <c r="A1726" s="9" t="s">
        <v>4874</v>
      </c>
      <c r="B1726" s="9" t="s">
        <v>865</v>
      </c>
      <c r="C1726" s="9" t="s">
        <v>5230</v>
      </c>
      <c r="D1726" s="43">
        <v>44653.53680555556</v>
      </c>
      <c r="E1726" s="7">
        <v>44653.50625</v>
      </c>
      <c r="F1726" s="7">
        <v>44653.62013888889</v>
      </c>
      <c r="G1726" s="7">
        <v>44653.61736111111</v>
      </c>
      <c r="H1726" s="12">
        <f>Enduser_Deliverytime-HubVN_Pickup_Time</f>
        <v>0.2486111111</v>
      </c>
      <c r="I1726" s="12">
        <f>Enduser_Plan_Deliverytime-Plan_HubVN_Pickup_Time</f>
        <v>0.0625</v>
      </c>
      <c r="J1726" s="12">
        <f>HubVN_Pickup_Time-HubVN_Receiving_Time</f>
        <v>0.1111111111</v>
      </c>
      <c r="K1726" s="12">
        <f>Plan_HubVN_Pickup_Time-Plan_HubVN_Receiving_Time</f>
        <v>0.08333333333</v>
      </c>
      <c r="L1726" s="44">
        <f>IF(OnHold_Time="",0,Enduser_Deliverytime-OnHold_Time)</f>
        <v>0</v>
      </c>
    </row>
    <row r="1727" ht="15.75" customHeight="1">
      <c r="A1727" s="21" t="s">
        <v>4876</v>
      </c>
      <c r="B1727" s="21" t="s">
        <v>4877</v>
      </c>
      <c r="C1727" s="21" t="s">
        <v>5230</v>
      </c>
      <c r="D1727" s="43">
        <v>44654.254166666666</v>
      </c>
      <c r="E1727" s="18">
        <v>44655.25763888889</v>
      </c>
      <c r="F1727" s="18">
        <v>44654.3375</v>
      </c>
      <c r="G1727" s="18">
        <v>44655.356944444444</v>
      </c>
      <c r="H1727" s="24">
        <f>Enduser_Deliverytime-HubVN_Pickup_Time</f>
        <v>0.08125</v>
      </c>
      <c r="I1727" s="24">
        <f>Enduser_Plan_Deliverytime-Plan_HubVN_Pickup_Time</f>
        <v>0.0625</v>
      </c>
      <c r="J1727" s="24">
        <f>HubVN_Pickup_Time-HubVN_Receiving_Time</f>
        <v>0.09930555555</v>
      </c>
      <c r="K1727" s="24">
        <f>Plan_HubVN_Pickup_Time-Plan_HubVN_Receiving_Time</f>
        <v>0.08333333334</v>
      </c>
      <c r="L1727" s="44">
        <f>IF(OnHold_Time="",0,Enduser_Deliverytime-OnHold_Time)</f>
        <v>0</v>
      </c>
    </row>
    <row r="1728" ht="15.75" hidden="1" customHeight="1">
      <c r="A1728" s="9" t="s">
        <v>4879</v>
      </c>
      <c r="B1728" s="9" t="s">
        <v>2947</v>
      </c>
      <c r="C1728" s="9" t="s">
        <v>5231</v>
      </c>
      <c r="D1728" s="43">
        <v>44655.529861111114</v>
      </c>
      <c r="E1728" s="7">
        <v>44655.53055555555</v>
      </c>
      <c r="F1728" s="7">
        <v>44655.61319444444</v>
      </c>
      <c r="G1728" s="7">
        <v>44655.646527777775</v>
      </c>
      <c r="H1728" s="12">
        <f>Enduser_Deliverytime-HubVN_Pickup_Time</f>
        <v>0.08263888889</v>
      </c>
      <c r="I1728" s="12">
        <f>Enduser_Plan_Deliverytime-Plan_HubVN_Pickup_Time</f>
        <v>0.04166666667</v>
      </c>
      <c r="J1728" s="12">
        <f>HubVN_Pickup_Time-HubVN_Receiving_Time</f>
        <v>0.1159722222</v>
      </c>
      <c r="K1728" s="12">
        <f>Plan_HubVN_Pickup_Time-Plan_HubVN_Receiving_Time</f>
        <v>0.08333333333</v>
      </c>
      <c r="L1728" s="44">
        <f>IF(OnHold_Time="",0,Enduser_Deliverytime-OnHold_Time)</f>
        <v>0</v>
      </c>
    </row>
    <row r="1729" ht="15.75" customHeight="1">
      <c r="A1729" s="21" t="s">
        <v>4881</v>
      </c>
      <c r="B1729" s="21" t="s">
        <v>4882</v>
      </c>
      <c r="C1729" s="21" t="s">
        <v>5230</v>
      </c>
      <c r="D1729" s="43">
        <v>44651.28680555556</v>
      </c>
      <c r="E1729" s="18">
        <v>44652.251388888886</v>
      </c>
      <c r="F1729" s="18">
        <v>44651.37013888889</v>
      </c>
      <c r="G1729" s="18">
        <v>44652.368055555555</v>
      </c>
      <c r="H1729" s="24">
        <f>Enduser_Deliverytime-HubVN_Pickup_Time</f>
        <v>0.1611111111</v>
      </c>
      <c r="I1729" s="24">
        <f>Enduser_Plan_Deliverytime-Plan_HubVN_Pickup_Time</f>
        <v>0.0625</v>
      </c>
      <c r="J1729" s="24">
        <f>HubVN_Pickup_Time-HubVN_Receiving_Time</f>
        <v>0.1166666667</v>
      </c>
      <c r="K1729" s="24">
        <f>Plan_HubVN_Pickup_Time-Plan_HubVN_Receiving_Time</f>
        <v>0.08333333333</v>
      </c>
      <c r="L1729" s="44">
        <f>IF(OnHold_Time="",0,Enduser_Deliverytime-OnHold_Time)</f>
        <v>0</v>
      </c>
    </row>
    <row r="1730" ht="15.75" hidden="1" customHeight="1">
      <c r="A1730" s="9" t="s">
        <v>4884</v>
      </c>
      <c r="B1730" s="9" t="s">
        <v>4885</v>
      </c>
      <c r="C1730" s="9" t="s">
        <v>5232</v>
      </c>
      <c r="D1730" s="43">
        <v>44653.29027777778</v>
      </c>
      <c r="E1730" s="7">
        <v>44654.27222222222</v>
      </c>
      <c r="F1730" s="7">
        <v>44653.373611111114</v>
      </c>
      <c r="G1730" s="7">
        <v>44654.388194444444</v>
      </c>
      <c r="H1730" s="12">
        <f>Enduser_Deliverytime-HubVN_Pickup_Time</f>
        <v>0.20625</v>
      </c>
      <c r="I1730" s="12">
        <f>Enduser_Plan_Deliverytime-Plan_HubVN_Pickup_Time</f>
        <v>0.08333333333</v>
      </c>
      <c r="J1730" s="12">
        <f>HubVN_Pickup_Time-HubVN_Receiving_Time</f>
        <v>0.1159722222</v>
      </c>
      <c r="K1730" s="12">
        <f>Plan_HubVN_Pickup_Time-Plan_HubVN_Receiving_Time</f>
        <v>0.08333333334</v>
      </c>
      <c r="L1730" s="44">
        <f>IF(OnHold_Time="",0,Enduser_Deliverytime-OnHold_Time)</f>
        <v>0</v>
      </c>
    </row>
    <row r="1731" ht="15.75" customHeight="1">
      <c r="A1731" s="21" t="s">
        <v>4887</v>
      </c>
      <c r="B1731" s="21" t="s">
        <v>4888</v>
      </c>
      <c r="C1731" s="21" t="s">
        <v>5230</v>
      </c>
      <c r="D1731" s="43">
        <v>44653.25208333333</v>
      </c>
      <c r="E1731" s="18">
        <v>44654.25347222222</v>
      </c>
      <c r="F1731" s="18">
        <v>44653.33541666667</v>
      </c>
      <c r="G1731" s="18">
        <v>44654.34861111111</v>
      </c>
      <c r="H1731" s="24">
        <f>Enduser_Deliverytime-HubVN_Pickup_Time</f>
        <v>0.08125</v>
      </c>
      <c r="I1731" s="24">
        <f>Enduser_Plan_Deliverytime-Plan_HubVN_Pickup_Time</f>
        <v>0.0625</v>
      </c>
      <c r="J1731" s="24">
        <f>HubVN_Pickup_Time-HubVN_Receiving_Time</f>
        <v>0.09513888889</v>
      </c>
      <c r="K1731" s="24">
        <f>Plan_HubVN_Pickup_Time-Plan_HubVN_Receiving_Time</f>
        <v>0.08333333334</v>
      </c>
      <c r="L1731" s="44">
        <f>IF(OnHold_Time="",0,Enduser_Deliverytime-OnHold_Time)</f>
        <v>0</v>
      </c>
    </row>
    <row r="1732" ht="15.75" hidden="1" customHeight="1">
      <c r="A1732" s="9" t="s">
        <v>4890</v>
      </c>
      <c r="B1732" s="9" t="s">
        <v>4891</v>
      </c>
      <c r="C1732" s="9" t="s">
        <v>5231</v>
      </c>
      <c r="D1732" s="43">
        <v>44655.509722222225</v>
      </c>
      <c r="E1732" s="7">
        <v>44655.52638888889</v>
      </c>
      <c r="F1732" s="7">
        <v>44655.59305555555</v>
      </c>
      <c r="G1732" s="7">
        <v>44655.63125</v>
      </c>
      <c r="H1732" s="12">
        <f>Enduser_Deliverytime-HubVN_Pickup_Time</f>
        <v>0.16875</v>
      </c>
      <c r="I1732" s="12">
        <f>Enduser_Plan_Deliverytime-Plan_HubVN_Pickup_Time</f>
        <v>0.04166666667</v>
      </c>
      <c r="J1732" s="12">
        <f>HubVN_Pickup_Time-HubVN_Receiving_Time</f>
        <v>0.1048611111</v>
      </c>
      <c r="K1732" s="12">
        <f>Plan_HubVN_Pickup_Time-Plan_HubVN_Receiving_Time</f>
        <v>0.08333333333</v>
      </c>
      <c r="L1732" s="44">
        <f>IF(OnHold_Time="",0,Enduser_Deliverytime-OnHold_Time)</f>
        <v>0</v>
      </c>
    </row>
    <row r="1733" ht="15.75" hidden="1" customHeight="1">
      <c r="A1733" s="21" t="s">
        <v>4893</v>
      </c>
      <c r="B1733" s="21" t="s">
        <v>4894</v>
      </c>
      <c r="C1733" s="21" t="s">
        <v>5231</v>
      </c>
      <c r="D1733" s="43">
        <v>44653.51388888889</v>
      </c>
      <c r="E1733" s="18">
        <v>44654.53194444445</v>
      </c>
      <c r="F1733" s="18">
        <v>44653.59722222222</v>
      </c>
      <c r="G1733" s="18">
        <v>44654.663194444445</v>
      </c>
      <c r="H1733" s="24">
        <f>Enduser_Deliverytime-HubVN_Pickup_Time</f>
        <v>0.08055555556</v>
      </c>
      <c r="I1733" s="24">
        <f>Enduser_Plan_Deliverytime-Plan_HubVN_Pickup_Time</f>
        <v>0.04166666667</v>
      </c>
      <c r="J1733" s="24">
        <f>HubVN_Pickup_Time-HubVN_Receiving_Time</f>
        <v>0.13125</v>
      </c>
      <c r="K1733" s="24">
        <f>Plan_HubVN_Pickup_Time-Plan_HubVN_Receiving_Time</f>
        <v>0.08333333333</v>
      </c>
      <c r="L1733" s="44">
        <f>IF(OnHold_Time="",0,Enduser_Deliverytime-OnHold_Time)</f>
        <v>0</v>
      </c>
    </row>
    <row r="1734" ht="15.75" customHeight="1">
      <c r="A1734" s="9" t="s">
        <v>4896</v>
      </c>
      <c r="B1734" s="9" t="s">
        <v>4897</v>
      </c>
      <c r="C1734" s="9" t="s">
        <v>5230</v>
      </c>
      <c r="D1734" s="43">
        <v>44655.52777777778</v>
      </c>
      <c r="E1734" s="7">
        <v>44655.52847222222</v>
      </c>
      <c r="F1734" s="7">
        <v>44655.61111111111</v>
      </c>
      <c r="G1734" s="7">
        <v>44655.63055555556</v>
      </c>
      <c r="H1734" s="12">
        <f>Enduser_Deliverytime-HubVN_Pickup_Time</f>
        <v>0.07777777778</v>
      </c>
      <c r="I1734" s="12">
        <f>Enduser_Plan_Deliverytime-Plan_HubVN_Pickup_Time</f>
        <v>0.0625</v>
      </c>
      <c r="J1734" s="12">
        <f>HubVN_Pickup_Time-HubVN_Receiving_Time</f>
        <v>0.1020833333</v>
      </c>
      <c r="K1734" s="12">
        <f>Plan_HubVN_Pickup_Time-Plan_HubVN_Receiving_Time</f>
        <v>0.08333333333</v>
      </c>
      <c r="L1734" s="44">
        <f>IF(OnHold_Time="",0,Enduser_Deliverytime-OnHold_Time)</f>
        <v>0</v>
      </c>
    </row>
    <row r="1735" ht="15.75" customHeight="1">
      <c r="A1735" s="21" t="s">
        <v>4899</v>
      </c>
      <c r="B1735" s="21" t="s">
        <v>1612</v>
      </c>
      <c r="C1735" s="21" t="s">
        <v>5230</v>
      </c>
      <c r="D1735" s="43">
        <v>44653.259722222225</v>
      </c>
      <c r="E1735" s="18">
        <v>44654.285416666666</v>
      </c>
      <c r="F1735" s="18">
        <v>44653.34305555555</v>
      </c>
      <c r="G1735" s="18">
        <v>44654.388194444444</v>
      </c>
      <c r="H1735" s="24">
        <f>Enduser_Deliverytime-HubVN_Pickup_Time</f>
        <v>0.0375</v>
      </c>
      <c r="I1735" s="24">
        <f>Enduser_Plan_Deliverytime-Plan_HubVN_Pickup_Time</f>
        <v>0.125</v>
      </c>
      <c r="J1735" s="24">
        <f>HubVN_Pickup_Time-HubVN_Receiving_Time</f>
        <v>0.1027777778</v>
      </c>
      <c r="K1735" s="24">
        <f>Plan_HubVN_Pickup_Time-Plan_HubVN_Receiving_Time</f>
        <v>0.08333333333</v>
      </c>
      <c r="L1735" s="44">
        <f>IF(OnHold_Time="",0,Enduser_Deliverytime-OnHold_Time)</f>
        <v>0</v>
      </c>
    </row>
    <row r="1736" ht="15.75" hidden="1" customHeight="1">
      <c r="A1736" s="9" t="s">
        <v>4901</v>
      </c>
      <c r="B1736" s="9" t="s">
        <v>4902</v>
      </c>
      <c r="C1736" s="9" t="s">
        <v>5231</v>
      </c>
      <c r="D1736" s="43">
        <v>44653.518055555556</v>
      </c>
      <c r="E1736" s="7">
        <v>44654.259722222225</v>
      </c>
      <c r="F1736" s="7">
        <v>44653.60138888889</v>
      </c>
      <c r="G1736" s="7">
        <v>44654.35486111111</v>
      </c>
      <c r="H1736" s="12">
        <f>Enduser_Deliverytime-HubVN_Pickup_Time</f>
        <v>0.1222222222</v>
      </c>
      <c r="I1736" s="12">
        <f>Enduser_Plan_Deliverytime-Plan_HubVN_Pickup_Time</f>
        <v>0.04166666666</v>
      </c>
      <c r="J1736" s="12">
        <f>HubVN_Pickup_Time-HubVN_Receiving_Time</f>
        <v>0.09513888889</v>
      </c>
      <c r="K1736" s="12">
        <f>Plan_HubVN_Pickup_Time-Plan_HubVN_Receiving_Time</f>
        <v>0.08333333334</v>
      </c>
      <c r="L1736" s="44">
        <f>IF(OnHold_Time="",0,Enduser_Deliverytime-OnHold_Time)</f>
        <v>0</v>
      </c>
    </row>
    <row r="1737" ht="15.75" hidden="1" customHeight="1">
      <c r="A1737" s="21" t="s">
        <v>4904</v>
      </c>
      <c r="B1737" s="21" t="s">
        <v>4905</v>
      </c>
      <c r="C1737" s="21" t="s">
        <v>5231</v>
      </c>
      <c r="D1737" s="43">
        <v>44652.50555555556</v>
      </c>
      <c r="E1737" s="18">
        <v>44653.2625</v>
      </c>
      <c r="F1737" s="18">
        <v>44652.58888888889</v>
      </c>
      <c r="G1737" s="18">
        <v>44653.33194444444</v>
      </c>
      <c r="H1737" s="24">
        <f>Enduser_Deliverytime-HubVN_Pickup_Time</f>
        <v>0.1618055556</v>
      </c>
      <c r="I1737" s="24">
        <f>Enduser_Plan_Deliverytime-Plan_HubVN_Pickup_Time</f>
        <v>0.04166666667</v>
      </c>
      <c r="J1737" s="24">
        <f>HubVN_Pickup_Time-HubVN_Receiving_Time</f>
        <v>0.06944444445</v>
      </c>
      <c r="K1737" s="24">
        <f>Plan_HubVN_Pickup_Time-Plan_HubVN_Receiving_Time</f>
        <v>0.08333333333</v>
      </c>
      <c r="L1737" s="44">
        <f>IF(OnHold_Time="",0,Enduser_Deliverytime-OnHold_Time)</f>
        <v>0</v>
      </c>
    </row>
    <row r="1738" ht="15.75" hidden="1" customHeight="1">
      <c r="A1738" s="9" t="s">
        <v>4907</v>
      </c>
      <c r="B1738" s="9" t="s">
        <v>4908</v>
      </c>
      <c r="C1738" s="9" t="s">
        <v>5231</v>
      </c>
      <c r="D1738" s="43">
        <v>44655.288194444445</v>
      </c>
      <c r="E1738" s="7">
        <v>44655.501388888886</v>
      </c>
      <c r="F1738" s="7">
        <v>44655.37152777778</v>
      </c>
      <c r="G1738" s="7">
        <v>44655.60625</v>
      </c>
      <c r="H1738" s="12">
        <f>Enduser_Deliverytime-HubVN_Pickup_Time</f>
        <v>0.1236111111</v>
      </c>
      <c r="I1738" s="12">
        <f>Enduser_Plan_Deliverytime-Plan_HubVN_Pickup_Time</f>
        <v>0.08333333333</v>
      </c>
      <c r="J1738" s="12">
        <f>HubVN_Pickup_Time-HubVN_Receiving_Time</f>
        <v>0.1048611111</v>
      </c>
      <c r="K1738" s="12">
        <f>Plan_HubVN_Pickup_Time-Plan_HubVN_Receiving_Time</f>
        <v>0.08333333334</v>
      </c>
      <c r="L1738" s="44">
        <f>IF(OnHold_Time="",0,Enduser_Deliverytime-OnHold_Time)</f>
        <v>0</v>
      </c>
    </row>
    <row r="1739" ht="15.75" customHeight="1">
      <c r="A1739" s="21" t="s">
        <v>4910</v>
      </c>
      <c r="B1739" s="21" t="s">
        <v>4911</v>
      </c>
      <c r="C1739" s="21" t="s">
        <v>5230</v>
      </c>
      <c r="D1739" s="43">
        <v>44653.26458333333</v>
      </c>
      <c r="E1739" s="18">
        <v>44654.263194444444</v>
      </c>
      <c r="F1739" s="18">
        <v>44653.347916666666</v>
      </c>
      <c r="G1739" s="18">
        <v>44654.36041666667</v>
      </c>
      <c r="H1739" s="24">
        <f>Enduser_Deliverytime-HubVN_Pickup_Time</f>
        <v>0.1194444444</v>
      </c>
      <c r="I1739" s="24">
        <f>Enduser_Plan_Deliverytime-Plan_HubVN_Pickup_Time</f>
        <v>0.0625</v>
      </c>
      <c r="J1739" s="24">
        <f>HubVN_Pickup_Time-HubVN_Receiving_Time</f>
        <v>0.09722222223</v>
      </c>
      <c r="K1739" s="24">
        <f>Plan_HubVN_Pickup_Time-Plan_HubVN_Receiving_Time</f>
        <v>0.08333333334</v>
      </c>
      <c r="L1739" s="44">
        <f>IF(OnHold_Time="",0,Enduser_Deliverytime-OnHold_Time)</f>
        <v>0</v>
      </c>
    </row>
    <row r="1740" ht="15.75" hidden="1" customHeight="1">
      <c r="A1740" s="9" t="s">
        <v>4913</v>
      </c>
      <c r="B1740" s="9" t="s">
        <v>4914</v>
      </c>
      <c r="C1740" s="9" t="s">
        <v>5231</v>
      </c>
      <c r="D1740" s="43">
        <v>44652.288194444445</v>
      </c>
      <c r="E1740" s="7">
        <v>44652.51666666667</v>
      </c>
      <c r="F1740" s="7">
        <v>44652.37152777778</v>
      </c>
      <c r="G1740" s="7">
        <v>44652.561111111114</v>
      </c>
      <c r="H1740" s="12">
        <f>Enduser_Deliverytime-HubVN_Pickup_Time</f>
        <v>0.08749999999</v>
      </c>
      <c r="I1740" s="12">
        <f>Enduser_Plan_Deliverytime-Plan_HubVN_Pickup_Time</f>
        <v>0.04166666666</v>
      </c>
      <c r="J1740" s="12">
        <f>HubVN_Pickup_Time-HubVN_Receiving_Time</f>
        <v>0.04444444444</v>
      </c>
      <c r="K1740" s="12">
        <f>Plan_HubVN_Pickup_Time-Plan_HubVN_Receiving_Time</f>
        <v>0.08333333334</v>
      </c>
      <c r="L1740" s="44">
        <f>IF(OnHold_Time="",0,Enduser_Deliverytime-OnHold_Time)</f>
        <v>0</v>
      </c>
    </row>
    <row r="1741" ht="15.75" hidden="1" customHeight="1">
      <c r="A1741" s="21" t="s">
        <v>4916</v>
      </c>
      <c r="B1741" s="21" t="s">
        <v>4917</v>
      </c>
      <c r="C1741" s="21" t="s">
        <v>5232</v>
      </c>
      <c r="D1741" s="43">
        <v>44652.25486111111</v>
      </c>
      <c r="E1741" s="18">
        <v>44652.52847222222</v>
      </c>
      <c r="F1741" s="18">
        <v>44652.33819444444</v>
      </c>
      <c r="G1741" s="18">
        <v>44652.56527777778</v>
      </c>
      <c r="H1741" s="24">
        <f>Enduser_Deliverytime-HubVN_Pickup_Time</f>
        <v>0.1638888889</v>
      </c>
      <c r="I1741" s="24">
        <f>Enduser_Plan_Deliverytime-Plan_HubVN_Pickup_Time</f>
        <v>0.08333333334</v>
      </c>
      <c r="J1741" s="24">
        <f>HubVN_Pickup_Time-HubVN_Receiving_Time</f>
        <v>0.03680555556</v>
      </c>
      <c r="K1741" s="24">
        <f>Plan_HubVN_Pickup_Time-Plan_HubVN_Receiving_Time</f>
        <v>0.08333333333</v>
      </c>
      <c r="L1741" s="44">
        <f>IF(OnHold_Time="",0,Enduser_Deliverytime-OnHold_Time)</f>
        <v>0</v>
      </c>
    </row>
    <row r="1742" ht="15.75" customHeight="1">
      <c r="A1742" s="9" t="s">
        <v>4919</v>
      </c>
      <c r="B1742" s="9" t="s">
        <v>4410</v>
      </c>
      <c r="C1742" s="9" t="s">
        <v>5230</v>
      </c>
      <c r="D1742" s="43">
        <v>44653.51527777778</v>
      </c>
      <c r="E1742" s="7">
        <v>44654.27638888889</v>
      </c>
      <c r="F1742" s="7">
        <v>44653.59861111111</v>
      </c>
      <c r="G1742" s="7">
        <v>44654.38055555556</v>
      </c>
      <c r="H1742" s="12">
        <f>Enduser_Deliverytime-HubVN_Pickup_Time</f>
        <v>0.04097222222</v>
      </c>
      <c r="I1742" s="12">
        <f>Enduser_Plan_Deliverytime-Plan_HubVN_Pickup_Time</f>
        <v>0.125</v>
      </c>
      <c r="J1742" s="12">
        <f>HubVN_Pickup_Time-HubVN_Receiving_Time</f>
        <v>0.1041666667</v>
      </c>
      <c r="K1742" s="12">
        <f>Plan_HubVN_Pickup_Time-Plan_HubVN_Receiving_Time</f>
        <v>0.08333333334</v>
      </c>
      <c r="L1742" s="44">
        <f>IF(OnHold_Time="",0,Enduser_Deliverytime-OnHold_Time)</f>
        <v>0</v>
      </c>
    </row>
    <row r="1743" ht="15.75" customHeight="1">
      <c r="A1743" s="21" t="s">
        <v>4921</v>
      </c>
      <c r="B1743" s="21" t="s">
        <v>4922</v>
      </c>
      <c r="C1743" s="21" t="s">
        <v>5230</v>
      </c>
      <c r="D1743" s="43">
        <v>44655.520833333336</v>
      </c>
      <c r="E1743" s="18">
        <v>44655.509722222225</v>
      </c>
      <c r="F1743" s="18">
        <v>44655.604166666664</v>
      </c>
      <c r="G1743" s="18">
        <v>44655.61736111111</v>
      </c>
      <c r="H1743" s="24">
        <f>Enduser_Deliverytime-HubVN_Pickup_Time</f>
        <v>0.1208333333</v>
      </c>
      <c r="I1743" s="24">
        <f>Enduser_Plan_Deliverytime-Plan_HubVN_Pickup_Time</f>
        <v>0.125</v>
      </c>
      <c r="J1743" s="24">
        <f>HubVN_Pickup_Time-HubVN_Receiving_Time</f>
        <v>0.1076388889</v>
      </c>
      <c r="K1743" s="24">
        <f>Plan_HubVN_Pickup_Time-Plan_HubVN_Receiving_Time</f>
        <v>0.08333333333</v>
      </c>
      <c r="L1743" s="44">
        <f>IF(OnHold_Time="",0,Enduser_Deliverytime-OnHold_Time)</f>
        <v>0</v>
      </c>
    </row>
    <row r="1744" ht="15.75" customHeight="1">
      <c r="A1744" s="9" t="s">
        <v>4924</v>
      </c>
      <c r="B1744" s="9" t="s">
        <v>4925</v>
      </c>
      <c r="C1744" s="9" t="s">
        <v>5230</v>
      </c>
      <c r="D1744" s="43">
        <v>44655.51458333333</v>
      </c>
      <c r="E1744" s="7">
        <v>44655.51736111111</v>
      </c>
      <c r="F1744" s="7">
        <v>44655.597916666666</v>
      </c>
      <c r="G1744" s="7">
        <v>44655.625</v>
      </c>
      <c r="H1744" s="12">
        <f>Enduser_Deliverytime-HubVN_Pickup_Time</f>
        <v>0.07986111111</v>
      </c>
      <c r="I1744" s="12">
        <f>Enduser_Plan_Deliverytime-Plan_HubVN_Pickup_Time</f>
        <v>0.1666666667</v>
      </c>
      <c r="J1744" s="12">
        <f>HubVN_Pickup_Time-HubVN_Receiving_Time</f>
        <v>0.1076388889</v>
      </c>
      <c r="K1744" s="12">
        <f>Plan_HubVN_Pickup_Time-Plan_HubVN_Receiving_Time</f>
        <v>0.08333333334</v>
      </c>
      <c r="L1744" s="44">
        <f>IF(OnHold_Time="",0,Enduser_Deliverytime-OnHold_Time)</f>
        <v>0</v>
      </c>
    </row>
    <row r="1745" ht="15.75" customHeight="1">
      <c r="A1745" s="21" t="s">
        <v>4927</v>
      </c>
      <c r="B1745" s="21" t="s">
        <v>4928</v>
      </c>
      <c r="C1745" s="21" t="s">
        <v>5230</v>
      </c>
      <c r="D1745" s="43">
        <v>44654.28333333333</v>
      </c>
      <c r="E1745" s="18">
        <v>44655.27222222222</v>
      </c>
      <c r="F1745" s="18">
        <v>44654.36666666667</v>
      </c>
      <c r="G1745" s="18">
        <v>44655.37708333333</v>
      </c>
      <c r="H1745" s="24">
        <f>Enduser_Deliverytime-HubVN_Pickup_Time</f>
        <v>0.1006944444</v>
      </c>
      <c r="I1745" s="24">
        <f>Enduser_Plan_Deliverytime-Plan_HubVN_Pickup_Time</f>
        <v>0.0625</v>
      </c>
      <c r="J1745" s="24">
        <f>HubVN_Pickup_Time-HubVN_Receiving_Time</f>
        <v>0.1048611111</v>
      </c>
      <c r="K1745" s="24">
        <f>Plan_HubVN_Pickup_Time-Plan_HubVN_Receiving_Time</f>
        <v>0.08333333334</v>
      </c>
      <c r="L1745" s="44">
        <f>IF(OnHold_Time="",0,Enduser_Deliverytime-OnHold_Time)</f>
        <v>0</v>
      </c>
    </row>
    <row r="1746" ht="15.75" customHeight="1">
      <c r="A1746" s="9" t="s">
        <v>4930</v>
      </c>
      <c r="B1746" s="9" t="s">
        <v>4931</v>
      </c>
      <c r="C1746" s="9" t="s">
        <v>5230</v>
      </c>
      <c r="D1746" s="43">
        <v>44651.53194444445</v>
      </c>
      <c r="E1746" s="7">
        <v>44652.52569444444</v>
      </c>
      <c r="F1746" s="7">
        <v>44651.615277777775</v>
      </c>
      <c r="G1746" s="7">
        <v>44652.57083333333</v>
      </c>
      <c r="H1746" s="12">
        <f>Enduser_Deliverytime-HubVN_Pickup_Time</f>
        <v>0.1631944444</v>
      </c>
      <c r="I1746" s="12">
        <f>Enduser_Plan_Deliverytime-Plan_HubVN_Pickup_Time</f>
        <v>0.125</v>
      </c>
      <c r="J1746" s="12">
        <f>HubVN_Pickup_Time-HubVN_Receiving_Time</f>
        <v>0.04513888889</v>
      </c>
      <c r="K1746" s="12">
        <f>Plan_HubVN_Pickup_Time-Plan_HubVN_Receiving_Time</f>
        <v>0.08333333333</v>
      </c>
      <c r="L1746" s="44">
        <f>IF(OnHold_Time="",0,Enduser_Deliverytime-OnHold_Time)</f>
        <v>0</v>
      </c>
    </row>
    <row r="1747" ht="15.75" hidden="1" customHeight="1">
      <c r="A1747" s="21" t="s">
        <v>4933</v>
      </c>
      <c r="B1747" s="21" t="s">
        <v>4934</v>
      </c>
      <c r="C1747" s="21" t="s">
        <v>5231</v>
      </c>
      <c r="D1747" s="43">
        <v>44653.28958333333</v>
      </c>
      <c r="E1747" s="18">
        <v>44654.26111111111</v>
      </c>
      <c r="F1747" s="18">
        <v>44653.37291666667</v>
      </c>
      <c r="G1747" s="18">
        <v>44654.35833333333</v>
      </c>
      <c r="H1747" s="24">
        <f>Enduser_Deliverytime-HubVN_Pickup_Time</f>
        <v>0.1208333333</v>
      </c>
      <c r="I1747" s="24">
        <f>Enduser_Plan_Deliverytime-Plan_HubVN_Pickup_Time</f>
        <v>0.04166666666</v>
      </c>
      <c r="J1747" s="24">
        <f>HubVN_Pickup_Time-HubVN_Receiving_Time</f>
        <v>0.09722222222</v>
      </c>
      <c r="K1747" s="24">
        <f>Plan_HubVN_Pickup_Time-Plan_HubVN_Receiving_Time</f>
        <v>0.08333333334</v>
      </c>
      <c r="L1747" s="44">
        <f>IF(OnHold_Time="",0,Enduser_Deliverytime-OnHold_Time)</f>
        <v>0</v>
      </c>
    </row>
    <row r="1748" ht="15.75" hidden="1" customHeight="1">
      <c r="A1748" s="9" t="s">
        <v>4936</v>
      </c>
      <c r="B1748" s="9" t="s">
        <v>4937</v>
      </c>
      <c r="C1748" s="9" t="s">
        <v>5232</v>
      </c>
      <c r="D1748" s="43">
        <v>44654.254166666666</v>
      </c>
      <c r="E1748" s="7">
        <v>44655.274305555555</v>
      </c>
      <c r="F1748" s="7">
        <v>44654.3375</v>
      </c>
      <c r="G1748" s="7">
        <v>44655.402083333334</v>
      </c>
      <c r="H1748" s="12">
        <f>Enduser_Deliverytime-HubVN_Pickup_Time</f>
        <v>0.20625</v>
      </c>
      <c r="I1748" s="12">
        <f>Enduser_Plan_Deliverytime-Plan_HubVN_Pickup_Time</f>
        <v>0.08333333333</v>
      </c>
      <c r="J1748" s="12">
        <f>HubVN_Pickup_Time-HubVN_Receiving_Time</f>
        <v>0.1277777778</v>
      </c>
      <c r="K1748" s="12">
        <f>Plan_HubVN_Pickup_Time-Plan_HubVN_Receiving_Time</f>
        <v>0.08333333334</v>
      </c>
      <c r="L1748" s="44">
        <f>IF(OnHold_Time="",0,Enduser_Deliverytime-OnHold_Time)</f>
        <v>0</v>
      </c>
    </row>
    <row r="1749" ht="15.75" customHeight="1">
      <c r="A1749" s="21" t="s">
        <v>4939</v>
      </c>
      <c r="B1749" s="21" t="s">
        <v>2242</v>
      </c>
      <c r="C1749" s="21" t="s">
        <v>5230</v>
      </c>
      <c r="D1749" s="43">
        <v>44654.53333333333</v>
      </c>
      <c r="E1749" s="18">
        <v>44654.50902777778</v>
      </c>
      <c r="F1749" s="18">
        <v>44654.61666666667</v>
      </c>
      <c r="G1749" s="18">
        <v>44654.62152777778</v>
      </c>
      <c r="H1749" s="24">
        <f>Enduser_Deliverytime-HubVN_Pickup_Time</f>
        <v>0.1236111111</v>
      </c>
      <c r="I1749" s="24">
        <f>Enduser_Plan_Deliverytime-Plan_HubVN_Pickup_Time</f>
        <v>0.125</v>
      </c>
      <c r="J1749" s="24">
        <f>HubVN_Pickup_Time-HubVN_Receiving_Time</f>
        <v>0.1125</v>
      </c>
      <c r="K1749" s="24">
        <f>Plan_HubVN_Pickup_Time-Plan_HubVN_Receiving_Time</f>
        <v>0.08333333334</v>
      </c>
      <c r="L1749" s="44">
        <f>IF(OnHold_Time="",0,Enduser_Deliverytime-OnHold_Time)</f>
        <v>0</v>
      </c>
    </row>
    <row r="1750" ht="15.75" customHeight="1">
      <c r="A1750" s="9" t="s">
        <v>4941</v>
      </c>
      <c r="B1750" s="9" t="s">
        <v>4942</v>
      </c>
      <c r="C1750" s="9" t="s">
        <v>5230</v>
      </c>
      <c r="D1750" s="43">
        <v>44654.5375</v>
      </c>
      <c r="E1750" s="7">
        <v>44655.26111111111</v>
      </c>
      <c r="F1750" s="7">
        <v>44654.620833333334</v>
      </c>
      <c r="G1750" s="7">
        <v>44655.38402777778</v>
      </c>
      <c r="H1750" s="12">
        <f>Enduser_Deliverytime-HubVN_Pickup_Time</f>
        <v>0.2041666667</v>
      </c>
      <c r="I1750" s="12">
        <f>Enduser_Plan_Deliverytime-Plan_HubVN_Pickup_Time</f>
        <v>0.0625</v>
      </c>
      <c r="J1750" s="12">
        <f>HubVN_Pickup_Time-HubVN_Receiving_Time</f>
        <v>0.1229166667</v>
      </c>
      <c r="K1750" s="12">
        <f>Plan_HubVN_Pickup_Time-Plan_HubVN_Receiving_Time</f>
        <v>0.08333333334</v>
      </c>
      <c r="L1750" s="44">
        <f>IF(OnHold_Time="",0,Enduser_Deliverytime-OnHold_Time)</f>
        <v>0</v>
      </c>
    </row>
    <row r="1751" ht="15.75" customHeight="1">
      <c r="A1751" s="21" t="s">
        <v>4944</v>
      </c>
      <c r="B1751" s="21" t="s">
        <v>4945</v>
      </c>
      <c r="C1751" s="21" t="s">
        <v>5230</v>
      </c>
      <c r="D1751" s="43">
        <v>44652.50833333333</v>
      </c>
      <c r="E1751" s="18">
        <v>44652.52291666667</v>
      </c>
      <c r="F1751" s="18">
        <v>44652.59166666667</v>
      </c>
      <c r="G1751" s="18">
        <v>44652.563888888886</v>
      </c>
      <c r="H1751" s="24">
        <f>Enduser_Deliverytime-HubVN_Pickup_Time</f>
        <v>0.1652777778</v>
      </c>
      <c r="I1751" s="24">
        <f>Enduser_Plan_Deliverytime-Plan_HubVN_Pickup_Time</f>
        <v>0.0625</v>
      </c>
      <c r="J1751" s="24">
        <f>HubVN_Pickup_Time-HubVN_Receiving_Time</f>
        <v>0.04097222222</v>
      </c>
      <c r="K1751" s="24">
        <f>Plan_HubVN_Pickup_Time-Plan_HubVN_Receiving_Time</f>
        <v>0.08333333334</v>
      </c>
      <c r="L1751" s="44">
        <f>IF(OnHold_Time="",0,Enduser_Deliverytime-OnHold_Time)</f>
        <v>0</v>
      </c>
    </row>
    <row r="1752" ht="15.75" hidden="1" customHeight="1">
      <c r="A1752" s="9" t="s">
        <v>4947</v>
      </c>
      <c r="B1752" s="9" t="s">
        <v>3305</v>
      </c>
      <c r="C1752" s="9" t="s">
        <v>5232</v>
      </c>
      <c r="D1752" s="43">
        <v>44652.5375</v>
      </c>
      <c r="E1752" s="7">
        <v>44652.52013888889</v>
      </c>
      <c r="F1752" s="7">
        <v>44652.620833333334</v>
      </c>
      <c r="G1752" s="7">
        <v>44652.55138888889</v>
      </c>
      <c r="H1752" s="12">
        <f>Enduser_Deliverytime-HubVN_Pickup_Time</f>
        <v>0.1611111111</v>
      </c>
      <c r="I1752" s="12">
        <f>Enduser_Plan_Deliverytime-Plan_HubVN_Pickup_Time</f>
        <v>0.08333333334</v>
      </c>
      <c r="J1752" s="12">
        <f>HubVN_Pickup_Time-HubVN_Receiving_Time</f>
        <v>0.03125</v>
      </c>
      <c r="K1752" s="12">
        <f>Plan_HubVN_Pickup_Time-Plan_HubVN_Receiving_Time</f>
        <v>0.08333333334</v>
      </c>
      <c r="L1752" s="44">
        <f>IF(OnHold_Time="",0,Enduser_Deliverytime-OnHold_Time)</f>
        <v>0</v>
      </c>
    </row>
    <row r="1753" ht="15.75" customHeight="1">
      <c r="A1753" s="21" t="s">
        <v>4949</v>
      </c>
      <c r="B1753" s="21" t="s">
        <v>4950</v>
      </c>
      <c r="C1753" s="21" t="s">
        <v>5230</v>
      </c>
      <c r="D1753" s="43">
        <v>44654.51736111111</v>
      </c>
      <c r="E1753" s="18">
        <v>44655.51597222222</v>
      </c>
      <c r="F1753" s="18">
        <v>44654.600694444445</v>
      </c>
      <c r="G1753" s="18">
        <v>44655.61944444444</v>
      </c>
      <c r="H1753" s="24">
        <f>Enduser_Deliverytime-HubVN_Pickup_Time</f>
        <v>0.1194444444</v>
      </c>
      <c r="I1753" s="24">
        <f>Enduser_Plan_Deliverytime-Plan_HubVN_Pickup_Time</f>
        <v>0.0625</v>
      </c>
      <c r="J1753" s="24">
        <f>HubVN_Pickup_Time-HubVN_Receiving_Time</f>
        <v>0.1034722222</v>
      </c>
      <c r="K1753" s="24">
        <f>Plan_HubVN_Pickup_Time-Plan_HubVN_Receiving_Time</f>
        <v>0.08333333334</v>
      </c>
      <c r="L1753" s="44">
        <f>IF(OnHold_Time="",0,Enduser_Deliverytime-OnHold_Time)</f>
        <v>0</v>
      </c>
    </row>
    <row r="1754" ht="15.75" customHeight="1">
      <c r="A1754" s="9" t="s">
        <v>4952</v>
      </c>
      <c r="B1754" s="9" t="s">
        <v>4953</v>
      </c>
      <c r="C1754" s="9" t="s">
        <v>5230</v>
      </c>
      <c r="D1754" s="43">
        <v>44652.5125</v>
      </c>
      <c r="E1754" s="7">
        <v>44652.53958333333</v>
      </c>
      <c r="F1754" s="7">
        <v>44652.59583333333</v>
      </c>
      <c r="G1754" s="7">
        <v>44652.62291666667</v>
      </c>
      <c r="H1754" s="12">
        <f>Enduser_Deliverytime-HubVN_Pickup_Time</f>
        <v>0.2465277778</v>
      </c>
      <c r="I1754" s="12">
        <f>Enduser_Plan_Deliverytime-Plan_HubVN_Pickup_Time</f>
        <v>0.0625</v>
      </c>
      <c r="J1754" s="12">
        <f>HubVN_Pickup_Time-HubVN_Receiving_Time</f>
        <v>0.08333333334</v>
      </c>
      <c r="K1754" s="12">
        <f>Plan_HubVN_Pickup_Time-Plan_HubVN_Receiving_Time</f>
        <v>0.08333333334</v>
      </c>
      <c r="L1754" s="44">
        <f>IF(OnHold_Time="",0,Enduser_Deliverytime-OnHold_Time)</f>
        <v>0</v>
      </c>
    </row>
    <row r="1755" ht="15.75" customHeight="1">
      <c r="A1755" s="21" t="s">
        <v>4955</v>
      </c>
      <c r="B1755" s="21" t="s">
        <v>3858</v>
      </c>
      <c r="C1755" s="21" t="s">
        <v>5230</v>
      </c>
      <c r="D1755" s="43">
        <v>44651.53888888889</v>
      </c>
      <c r="E1755" s="18">
        <v>44652.50833333333</v>
      </c>
      <c r="F1755" s="18">
        <v>44651.62222222222</v>
      </c>
      <c r="G1755" s="18">
        <v>44652.552777777775</v>
      </c>
      <c r="H1755" s="24">
        <f>Enduser_Deliverytime-HubVN_Pickup_Time</f>
        <v>0.09166666667</v>
      </c>
      <c r="I1755" s="24">
        <f>Enduser_Plan_Deliverytime-Plan_HubVN_Pickup_Time</f>
        <v>0.0625</v>
      </c>
      <c r="J1755" s="24">
        <f>HubVN_Pickup_Time-HubVN_Receiving_Time</f>
        <v>0.04444444444</v>
      </c>
      <c r="K1755" s="24">
        <f>Plan_HubVN_Pickup_Time-Plan_HubVN_Receiving_Time</f>
        <v>0.08333333333</v>
      </c>
      <c r="L1755" s="44">
        <f>IF(OnHold_Time="",0,Enduser_Deliverytime-OnHold_Time)</f>
        <v>0</v>
      </c>
    </row>
    <row r="1756" ht="15.75" customHeight="1">
      <c r="A1756" s="9" t="s">
        <v>4957</v>
      </c>
      <c r="B1756" s="9" t="s">
        <v>4958</v>
      </c>
      <c r="C1756" s="9" t="s">
        <v>5230</v>
      </c>
      <c r="D1756" s="43">
        <v>44654.521527777775</v>
      </c>
      <c r="E1756" s="7">
        <v>44654.51736111111</v>
      </c>
      <c r="F1756" s="7">
        <v>44654.60486111111</v>
      </c>
      <c r="G1756" s="7">
        <v>44654.61388888889</v>
      </c>
      <c r="H1756" s="12">
        <f>Enduser_Deliverytime-HubVN_Pickup_Time</f>
        <v>0.1243055556</v>
      </c>
      <c r="I1756" s="12">
        <f>Enduser_Plan_Deliverytime-Plan_HubVN_Pickup_Time</f>
        <v>0.0625</v>
      </c>
      <c r="J1756" s="12">
        <f>HubVN_Pickup_Time-HubVN_Receiving_Time</f>
        <v>0.09652777778</v>
      </c>
      <c r="K1756" s="12">
        <f>Plan_HubVN_Pickup_Time-Plan_HubVN_Receiving_Time</f>
        <v>0.08333333334</v>
      </c>
      <c r="L1756" s="44">
        <f>IF(OnHold_Time="",0,Enduser_Deliverytime-OnHold_Time)</f>
        <v>0</v>
      </c>
    </row>
    <row r="1757" ht="15.75" customHeight="1">
      <c r="A1757" s="21" t="s">
        <v>4960</v>
      </c>
      <c r="B1757" s="21" t="s">
        <v>4961</v>
      </c>
      <c r="C1757" s="21" t="s">
        <v>5230</v>
      </c>
      <c r="D1757" s="43">
        <v>44652.25833333333</v>
      </c>
      <c r="E1757" s="18">
        <v>44652.51111111111</v>
      </c>
      <c r="F1757" s="18">
        <v>44652.34166666667</v>
      </c>
      <c r="G1757" s="18">
        <v>44652.555555555555</v>
      </c>
      <c r="H1757" s="24">
        <f>Enduser_Deliverytime-HubVN_Pickup_Time</f>
        <v>0.08888888889</v>
      </c>
      <c r="I1757" s="24">
        <f>Enduser_Plan_Deliverytime-Plan_HubVN_Pickup_Time</f>
        <v>0.0625</v>
      </c>
      <c r="J1757" s="24">
        <f>HubVN_Pickup_Time-HubVN_Receiving_Time</f>
        <v>0.04444444444</v>
      </c>
      <c r="K1757" s="24">
        <f>Plan_HubVN_Pickup_Time-Plan_HubVN_Receiving_Time</f>
        <v>0.08333333334</v>
      </c>
      <c r="L1757" s="44">
        <f>IF(OnHold_Time="",0,Enduser_Deliverytime-OnHold_Time)</f>
        <v>0</v>
      </c>
    </row>
    <row r="1758" ht="15.75" customHeight="1">
      <c r="A1758" s="9" t="s">
        <v>4963</v>
      </c>
      <c r="B1758" s="9" t="s">
        <v>3808</v>
      </c>
      <c r="C1758" s="9" t="s">
        <v>5230</v>
      </c>
      <c r="D1758" s="43">
        <v>44653.50902777778</v>
      </c>
      <c r="E1758" s="7">
        <v>44654.27847222222</v>
      </c>
      <c r="F1758" s="7">
        <v>44653.592361111114</v>
      </c>
      <c r="G1758" s="7">
        <v>44654.38402777778</v>
      </c>
      <c r="H1758" s="12">
        <f>Enduser_Deliverytime-HubVN_Pickup_Time</f>
        <v>0.03958333333</v>
      </c>
      <c r="I1758" s="12">
        <f>Enduser_Plan_Deliverytime-Plan_HubVN_Pickup_Time</f>
        <v>0.0625</v>
      </c>
      <c r="J1758" s="12">
        <f>HubVN_Pickup_Time-HubVN_Receiving_Time</f>
        <v>0.1055555556</v>
      </c>
      <c r="K1758" s="12">
        <f>Plan_HubVN_Pickup_Time-Plan_HubVN_Receiving_Time</f>
        <v>0.08333333334</v>
      </c>
      <c r="L1758" s="44">
        <f>IF(OnHold_Time="",0,Enduser_Deliverytime-OnHold_Time)</f>
        <v>0</v>
      </c>
    </row>
    <row r="1759" ht="15.75" hidden="1" customHeight="1">
      <c r="A1759" s="21" t="s">
        <v>4965</v>
      </c>
      <c r="B1759" s="21" t="s">
        <v>4966</v>
      </c>
      <c r="C1759" s="21" t="s">
        <v>5231</v>
      </c>
      <c r="D1759" s="43">
        <v>44652.27916666667</v>
      </c>
      <c r="E1759" s="18">
        <v>44653.270833333336</v>
      </c>
      <c r="F1759" s="18">
        <v>44652.3625</v>
      </c>
      <c r="G1759" s="18">
        <v>44653.36944444444</v>
      </c>
      <c r="H1759" s="24">
        <f>Enduser_Deliverytime-HubVN_Pickup_Time</f>
        <v>0.1645833333</v>
      </c>
      <c r="I1759" s="24">
        <f>Enduser_Plan_Deliverytime-Plan_HubVN_Pickup_Time</f>
        <v>0.08333333333</v>
      </c>
      <c r="J1759" s="24">
        <f>HubVN_Pickup_Time-HubVN_Receiving_Time</f>
        <v>0.09861111111</v>
      </c>
      <c r="K1759" s="24">
        <f>Plan_HubVN_Pickup_Time-Plan_HubVN_Receiving_Time</f>
        <v>0.08333333334</v>
      </c>
      <c r="L1759" s="44">
        <f>IF(OnHold_Time="",0,Enduser_Deliverytime-OnHold_Time)</f>
        <v>0</v>
      </c>
    </row>
    <row r="1760" ht="15.75" customHeight="1">
      <c r="A1760" s="9" t="s">
        <v>4968</v>
      </c>
      <c r="B1760" s="9" t="s">
        <v>2173</v>
      </c>
      <c r="C1760" s="9" t="s">
        <v>5230</v>
      </c>
      <c r="D1760" s="43">
        <v>44652.53958333333</v>
      </c>
      <c r="E1760" s="7">
        <v>44653.251388888886</v>
      </c>
      <c r="F1760" s="7">
        <v>44652.62291666667</v>
      </c>
      <c r="G1760" s="7">
        <v>44653.325694444444</v>
      </c>
      <c r="H1760" s="12">
        <f>Enduser_Deliverytime-HubVN_Pickup_Time</f>
        <v>0.1618055556</v>
      </c>
      <c r="I1760" s="12">
        <f>Enduser_Plan_Deliverytime-Plan_HubVN_Pickup_Time</f>
        <v>0.0625</v>
      </c>
      <c r="J1760" s="12">
        <f>HubVN_Pickup_Time-HubVN_Receiving_Time</f>
        <v>0.07430555556</v>
      </c>
      <c r="K1760" s="12">
        <f>Plan_HubVN_Pickup_Time-Plan_HubVN_Receiving_Time</f>
        <v>0.08333333334</v>
      </c>
      <c r="L1760" s="44">
        <f>IF(OnHold_Time="",0,Enduser_Deliverytime-OnHold_Time)</f>
        <v>0</v>
      </c>
    </row>
    <row r="1761" ht="15.75" customHeight="1">
      <c r="A1761" s="21" t="s">
        <v>4970</v>
      </c>
      <c r="B1761" s="21" t="s">
        <v>4971</v>
      </c>
      <c r="C1761" s="21" t="s">
        <v>5230</v>
      </c>
      <c r="D1761" s="43">
        <v>44653.51736111111</v>
      </c>
      <c r="E1761" s="18">
        <v>44653.529861111114</v>
      </c>
      <c r="F1761" s="18">
        <v>44653.600694444445</v>
      </c>
      <c r="G1761" s="18">
        <v>44653.629166666666</v>
      </c>
      <c r="H1761" s="24">
        <f>Enduser_Deliverytime-HubVN_Pickup_Time</f>
        <v>0.1722222222</v>
      </c>
      <c r="I1761" s="24">
        <f>Enduser_Plan_Deliverytime-Plan_HubVN_Pickup_Time</f>
        <v>0.0625</v>
      </c>
      <c r="J1761" s="24">
        <f>HubVN_Pickup_Time-HubVN_Receiving_Time</f>
        <v>0.09930555555</v>
      </c>
      <c r="K1761" s="24">
        <f>Plan_HubVN_Pickup_Time-Plan_HubVN_Receiving_Time</f>
        <v>0.08333333334</v>
      </c>
      <c r="L1761" s="44">
        <f>IF(OnHold_Time="",0,Enduser_Deliverytime-OnHold_Time)</f>
        <v>0</v>
      </c>
    </row>
    <row r="1762" ht="15.75" customHeight="1">
      <c r="A1762" s="9" t="s">
        <v>4973</v>
      </c>
      <c r="B1762" s="9" t="s">
        <v>2271</v>
      </c>
      <c r="C1762" s="9" t="s">
        <v>5230</v>
      </c>
      <c r="D1762" s="43">
        <v>44653.535416666666</v>
      </c>
      <c r="E1762" s="7">
        <v>44654.279861111114</v>
      </c>
      <c r="F1762" s="7">
        <v>44653.61875</v>
      </c>
      <c r="G1762" s="7">
        <v>44654.407638888886</v>
      </c>
      <c r="H1762" s="12">
        <f>Enduser_Deliverytime-HubVN_Pickup_Time</f>
        <v>0.2041666667</v>
      </c>
      <c r="I1762" s="12">
        <f>Enduser_Plan_Deliverytime-Plan_HubVN_Pickup_Time</f>
        <v>0.0625</v>
      </c>
      <c r="J1762" s="12">
        <f>HubVN_Pickup_Time-HubVN_Receiving_Time</f>
        <v>0.1277777778</v>
      </c>
      <c r="K1762" s="12">
        <f>Plan_HubVN_Pickup_Time-Plan_HubVN_Receiving_Time</f>
        <v>0.08333333334</v>
      </c>
      <c r="L1762" s="44">
        <f>IF(OnHold_Time="",0,Enduser_Deliverytime-OnHold_Time)</f>
        <v>0</v>
      </c>
    </row>
    <row r="1763" ht="15.75" hidden="1" customHeight="1">
      <c r="A1763" s="21" t="s">
        <v>4975</v>
      </c>
      <c r="B1763" s="21" t="s">
        <v>4976</v>
      </c>
      <c r="C1763" s="21" t="s">
        <v>5231</v>
      </c>
      <c r="D1763" s="43">
        <v>44651.52847222222</v>
      </c>
      <c r="E1763" s="18">
        <v>44652.52361111111</v>
      </c>
      <c r="F1763" s="18">
        <v>44651.611805555556</v>
      </c>
      <c r="G1763" s="18">
        <v>44652.606944444444</v>
      </c>
      <c r="H1763" s="24">
        <f>Enduser_Deliverytime-HubVN_Pickup_Time</f>
        <v>0.24375</v>
      </c>
      <c r="I1763" s="24">
        <f>Enduser_Plan_Deliverytime-Plan_HubVN_Pickup_Time</f>
        <v>0.08333333334</v>
      </c>
      <c r="J1763" s="24">
        <f>HubVN_Pickup_Time-HubVN_Receiving_Time</f>
        <v>0.08333333334</v>
      </c>
      <c r="K1763" s="24">
        <f>Plan_HubVN_Pickup_Time-Plan_HubVN_Receiving_Time</f>
        <v>0.08333333334</v>
      </c>
      <c r="L1763" s="44">
        <f>IF(OnHold_Time="",0,Enduser_Deliverytime-OnHold_Time)</f>
        <v>0</v>
      </c>
    </row>
    <row r="1764" ht="15.75" customHeight="1">
      <c r="A1764" s="9" t="s">
        <v>4978</v>
      </c>
      <c r="B1764" s="9" t="s">
        <v>4979</v>
      </c>
      <c r="C1764" s="9" t="s">
        <v>5230</v>
      </c>
      <c r="D1764" s="43">
        <v>44651.52777777778</v>
      </c>
      <c r="E1764" s="7">
        <v>44652.506944444445</v>
      </c>
      <c r="F1764" s="7">
        <v>44651.61111111111</v>
      </c>
      <c r="G1764" s="7">
        <v>44652.61111111111</v>
      </c>
      <c r="H1764" s="12">
        <f>Enduser_Deliverytime-HubVN_Pickup_Time</f>
        <v>0.2451388889</v>
      </c>
      <c r="I1764" s="12">
        <f>Enduser_Plan_Deliverytime-Plan_HubVN_Pickup_Time</f>
        <v>0.0625</v>
      </c>
      <c r="J1764" s="12">
        <f>HubVN_Pickup_Time-HubVN_Receiving_Time</f>
        <v>0.1041666667</v>
      </c>
      <c r="K1764" s="12">
        <f>Plan_HubVN_Pickup_Time-Plan_HubVN_Receiving_Time</f>
        <v>0.08333333333</v>
      </c>
      <c r="L1764" s="44">
        <f>IF(OnHold_Time="",0,Enduser_Deliverytime-OnHold_Time)</f>
        <v>0</v>
      </c>
    </row>
    <row r="1765" ht="15.75" customHeight="1">
      <c r="A1765" s="21" t="s">
        <v>4981</v>
      </c>
      <c r="B1765" s="21" t="s">
        <v>4081</v>
      </c>
      <c r="C1765" s="21" t="s">
        <v>5230</v>
      </c>
      <c r="D1765" s="43">
        <v>44652.26666666667</v>
      </c>
      <c r="E1765" s="18">
        <v>44653.25347222222</v>
      </c>
      <c r="F1765" s="18">
        <v>44652.35</v>
      </c>
      <c r="G1765" s="18">
        <v>44653.32152777778</v>
      </c>
      <c r="H1765" s="24">
        <f>Enduser_Deliverytime-HubVN_Pickup_Time</f>
        <v>0.1659722222</v>
      </c>
      <c r="I1765" s="24">
        <f>Enduser_Plan_Deliverytime-Plan_HubVN_Pickup_Time</f>
        <v>0.0625</v>
      </c>
      <c r="J1765" s="24">
        <f>HubVN_Pickup_Time-HubVN_Receiving_Time</f>
        <v>0.06805555556</v>
      </c>
      <c r="K1765" s="24">
        <f>Plan_HubVN_Pickup_Time-Plan_HubVN_Receiving_Time</f>
        <v>0.08333333333</v>
      </c>
      <c r="L1765" s="44">
        <f>IF(OnHold_Time="",0,Enduser_Deliverytime-OnHold_Time)</f>
        <v>0</v>
      </c>
    </row>
    <row r="1766" ht="15.75" customHeight="1">
      <c r="A1766" s="9" t="s">
        <v>4983</v>
      </c>
      <c r="B1766" s="9" t="s">
        <v>4984</v>
      </c>
      <c r="C1766" s="9" t="s">
        <v>5230</v>
      </c>
      <c r="D1766" s="43">
        <v>44653.28194444445</v>
      </c>
      <c r="E1766" s="7">
        <v>44653.53958333333</v>
      </c>
      <c r="F1766" s="7">
        <v>44653.365277777775</v>
      </c>
      <c r="G1766" s="7">
        <v>44653.59930555556</v>
      </c>
      <c r="H1766" s="12">
        <f>Enduser_Deliverytime-HubVN_Pickup_Time</f>
        <v>0.1444444444</v>
      </c>
      <c r="I1766" s="12">
        <f>Enduser_Plan_Deliverytime-Plan_HubVN_Pickup_Time</f>
        <v>0.0625</v>
      </c>
      <c r="J1766" s="12">
        <f>HubVN_Pickup_Time-HubVN_Receiving_Time</f>
        <v>0.05972222223</v>
      </c>
      <c r="K1766" s="12">
        <f>Plan_HubVN_Pickup_Time-Plan_HubVN_Receiving_Time</f>
        <v>0.08333333333</v>
      </c>
      <c r="L1766" s="44">
        <f>IF(OnHold_Time="",0,Enduser_Deliverytime-OnHold_Time)</f>
        <v>0</v>
      </c>
    </row>
    <row r="1767" ht="15.75" customHeight="1">
      <c r="A1767" s="21" t="s">
        <v>4986</v>
      </c>
      <c r="B1767" s="21" t="s">
        <v>783</v>
      </c>
      <c r="C1767" s="21" t="s">
        <v>5230</v>
      </c>
      <c r="D1767" s="43">
        <v>44654.52222222222</v>
      </c>
      <c r="E1767" s="18">
        <v>44655.26597222222</v>
      </c>
      <c r="F1767" s="18">
        <v>44654.60555555556</v>
      </c>
      <c r="G1767" s="18">
        <v>44655.38958333333</v>
      </c>
      <c r="H1767" s="24">
        <f>Enduser_Deliverytime-HubVN_Pickup_Time</f>
        <v>0.2055555556</v>
      </c>
      <c r="I1767" s="24">
        <f>Enduser_Plan_Deliverytime-Plan_HubVN_Pickup_Time</f>
        <v>0.0625</v>
      </c>
      <c r="J1767" s="24">
        <f>HubVN_Pickup_Time-HubVN_Receiving_Time</f>
        <v>0.1236111111</v>
      </c>
      <c r="K1767" s="24">
        <f>Plan_HubVN_Pickup_Time-Plan_HubVN_Receiving_Time</f>
        <v>0.08333333334</v>
      </c>
      <c r="L1767" s="44">
        <f>IF(OnHold_Time="",0,Enduser_Deliverytime-OnHold_Time)</f>
        <v>0</v>
      </c>
    </row>
    <row r="1768" ht="15.75" customHeight="1">
      <c r="A1768" s="9" t="s">
        <v>4988</v>
      </c>
      <c r="B1768" s="9" t="s">
        <v>4989</v>
      </c>
      <c r="C1768" s="9" t="s">
        <v>5230</v>
      </c>
      <c r="D1768" s="43">
        <v>44653.535416666666</v>
      </c>
      <c r="E1768" s="7">
        <v>44654.50555555556</v>
      </c>
      <c r="F1768" s="7">
        <v>44653.61875</v>
      </c>
      <c r="G1768" s="7">
        <v>44654.61736111111</v>
      </c>
      <c r="H1768" s="12">
        <f>Enduser_Deliverytime-HubVN_Pickup_Time</f>
        <v>0.11875</v>
      </c>
      <c r="I1768" s="12">
        <f>Enduser_Plan_Deliverytime-Plan_HubVN_Pickup_Time</f>
        <v>0.1666666667</v>
      </c>
      <c r="J1768" s="12">
        <f>HubVN_Pickup_Time-HubVN_Receiving_Time</f>
        <v>0.1118055555</v>
      </c>
      <c r="K1768" s="12">
        <f>Plan_HubVN_Pickup_Time-Plan_HubVN_Receiving_Time</f>
        <v>0.08333333334</v>
      </c>
      <c r="L1768" s="44">
        <f>IF(OnHold_Time="",0,Enduser_Deliverytime-OnHold_Time)</f>
        <v>0</v>
      </c>
    </row>
    <row r="1769" ht="15.75" customHeight="1">
      <c r="A1769" s="21" t="s">
        <v>4991</v>
      </c>
      <c r="B1769" s="21" t="s">
        <v>85</v>
      </c>
      <c r="C1769" s="21" t="s">
        <v>5230</v>
      </c>
      <c r="D1769" s="43">
        <v>44653.509722222225</v>
      </c>
      <c r="E1769" s="18">
        <v>44654.26597222222</v>
      </c>
      <c r="F1769" s="18">
        <v>44653.59305555555</v>
      </c>
      <c r="G1769" s="18">
        <v>44654.38333333333</v>
      </c>
      <c r="H1769" s="24">
        <f>Enduser_Deliverytime-HubVN_Pickup_Time</f>
        <v>0.2027777778</v>
      </c>
      <c r="I1769" s="24">
        <f>Enduser_Plan_Deliverytime-Plan_HubVN_Pickup_Time</f>
        <v>0.0625</v>
      </c>
      <c r="J1769" s="24">
        <f>HubVN_Pickup_Time-HubVN_Receiving_Time</f>
        <v>0.1173611111</v>
      </c>
      <c r="K1769" s="24">
        <f>Plan_HubVN_Pickup_Time-Plan_HubVN_Receiving_Time</f>
        <v>0.08333333333</v>
      </c>
      <c r="L1769" s="44">
        <f>IF(OnHold_Time="",0,Enduser_Deliverytime-OnHold_Time)</f>
        <v>0</v>
      </c>
    </row>
    <row r="1770" ht="15.75" hidden="1" customHeight="1">
      <c r="A1770" s="9" t="s">
        <v>4993</v>
      </c>
      <c r="B1770" s="9" t="s">
        <v>1121</v>
      </c>
      <c r="C1770" s="9" t="s">
        <v>5231</v>
      </c>
      <c r="D1770" s="43">
        <v>44651.51666666667</v>
      </c>
      <c r="E1770" s="7">
        <v>44652.50208333333</v>
      </c>
      <c r="F1770" s="7">
        <v>44651.6</v>
      </c>
      <c r="G1770" s="7">
        <v>44652.55416666667</v>
      </c>
      <c r="H1770" s="12">
        <f>Enduser_Deliverytime-HubVN_Pickup_Time</f>
        <v>0.09305555555</v>
      </c>
      <c r="I1770" s="12">
        <f>Enduser_Plan_Deliverytime-Plan_HubVN_Pickup_Time</f>
        <v>0.04166666667</v>
      </c>
      <c r="J1770" s="12">
        <f>HubVN_Pickup_Time-HubVN_Receiving_Time</f>
        <v>0.05208333334</v>
      </c>
      <c r="K1770" s="12">
        <f>Plan_HubVN_Pickup_Time-Plan_HubVN_Receiving_Time</f>
        <v>0.08333333333</v>
      </c>
      <c r="L1770" s="44">
        <f>IF(OnHold_Time="",0,Enduser_Deliverytime-OnHold_Time)</f>
        <v>0</v>
      </c>
    </row>
    <row r="1771" ht="15.75" customHeight="1">
      <c r="A1771" s="21" t="s">
        <v>4995</v>
      </c>
      <c r="B1771" s="21" t="s">
        <v>1370</v>
      </c>
      <c r="C1771" s="21" t="s">
        <v>5230</v>
      </c>
      <c r="D1771" s="43">
        <v>44652.25486111111</v>
      </c>
      <c r="E1771" s="18">
        <v>44653.27569444444</v>
      </c>
      <c r="F1771" s="18">
        <v>44652.33819444444</v>
      </c>
      <c r="G1771" s="18">
        <v>44653.350694444445</v>
      </c>
      <c r="H1771" s="24">
        <f>Enduser_Deliverytime-HubVN_Pickup_Time</f>
        <v>0.07986111111</v>
      </c>
      <c r="I1771" s="24">
        <f>Enduser_Plan_Deliverytime-Plan_HubVN_Pickup_Time</f>
        <v>0.0625</v>
      </c>
      <c r="J1771" s="24">
        <f>HubVN_Pickup_Time-HubVN_Receiving_Time</f>
        <v>0.075</v>
      </c>
      <c r="K1771" s="24">
        <f>Plan_HubVN_Pickup_Time-Plan_HubVN_Receiving_Time</f>
        <v>0.08333333333</v>
      </c>
      <c r="L1771" s="44">
        <f>IF(OnHold_Time="",0,Enduser_Deliverytime-OnHold_Time)</f>
        <v>0</v>
      </c>
    </row>
    <row r="1772" ht="15.75" customHeight="1">
      <c r="A1772" s="9" t="s">
        <v>4997</v>
      </c>
      <c r="B1772" s="9" t="s">
        <v>4998</v>
      </c>
      <c r="C1772" s="9" t="s">
        <v>5230</v>
      </c>
      <c r="D1772" s="43">
        <v>44654.25347222222</v>
      </c>
      <c r="E1772" s="7">
        <v>44655.279861111114</v>
      </c>
      <c r="F1772" s="7">
        <v>44654.336805555555</v>
      </c>
      <c r="G1772" s="7">
        <v>44655.384722222225</v>
      </c>
      <c r="H1772" s="12">
        <f>Enduser_Deliverytime-HubVN_Pickup_Time</f>
        <v>0.04027777778</v>
      </c>
      <c r="I1772" s="12">
        <f>Enduser_Plan_Deliverytime-Plan_HubVN_Pickup_Time</f>
        <v>0.0625</v>
      </c>
      <c r="J1772" s="12">
        <f>HubVN_Pickup_Time-HubVN_Receiving_Time</f>
        <v>0.1048611111</v>
      </c>
      <c r="K1772" s="12">
        <f>Plan_HubVN_Pickup_Time-Plan_HubVN_Receiving_Time</f>
        <v>0.08333333334</v>
      </c>
      <c r="L1772" s="44">
        <f>IF(OnHold_Time="",0,Enduser_Deliverytime-OnHold_Time)</f>
        <v>0</v>
      </c>
    </row>
    <row r="1773" ht="15.75" customHeight="1">
      <c r="A1773" s="21" t="s">
        <v>5000</v>
      </c>
      <c r="B1773" s="21" t="s">
        <v>5001</v>
      </c>
      <c r="C1773" s="21" t="s">
        <v>5230</v>
      </c>
      <c r="D1773" s="43">
        <v>44653.53402777778</v>
      </c>
      <c r="E1773" s="18">
        <v>44654.274305555555</v>
      </c>
      <c r="F1773" s="18">
        <v>44653.61736111111</v>
      </c>
      <c r="G1773" s="18">
        <v>44654.39097222222</v>
      </c>
      <c r="H1773" s="24">
        <f>Enduser_Deliverytime-HubVN_Pickup_Time</f>
        <v>0.2048611111</v>
      </c>
      <c r="I1773" s="24">
        <f>Enduser_Plan_Deliverytime-Plan_HubVN_Pickup_Time</f>
        <v>0.0625</v>
      </c>
      <c r="J1773" s="24">
        <f>HubVN_Pickup_Time-HubVN_Receiving_Time</f>
        <v>0.1166666667</v>
      </c>
      <c r="K1773" s="24">
        <f>Plan_HubVN_Pickup_Time-Plan_HubVN_Receiving_Time</f>
        <v>0.08333333333</v>
      </c>
      <c r="L1773" s="44">
        <f>IF(OnHold_Time="",0,Enduser_Deliverytime-OnHold_Time)</f>
        <v>0</v>
      </c>
    </row>
    <row r="1774" ht="15.75" customHeight="1">
      <c r="A1774" s="9" t="s">
        <v>5003</v>
      </c>
      <c r="B1774" s="9" t="s">
        <v>5004</v>
      </c>
      <c r="C1774" s="9" t="s">
        <v>5230</v>
      </c>
      <c r="D1774" s="43">
        <v>44655.521527777775</v>
      </c>
      <c r="E1774" s="7">
        <v>44655.525</v>
      </c>
      <c r="F1774" s="7">
        <v>44655.60486111111</v>
      </c>
      <c r="G1774" s="7">
        <v>44655.626388888886</v>
      </c>
      <c r="H1774" s="12">
        <f>Enduser_Deliverytime-HubVN_Pickup_Time</f>
        <v>0.07708333334</v>
      </c>
      <c r="I1774" s="12">
        <f>Enduser_Plan_Deliverytime-Plan_HubVN_Pickup_Time</f>
        <v>0.0625</v>
      </c>
      <c r="J1774" s="12">
        <f>HubVN_Pickup_Time-HubVN_Receiving_Time</f>
        <v>0.1013888889</v>
      </c>
      <c r="K1774" s="12">
        <f>Plan_HubVN_Pickup_Time-Plan_HubVN_Receiving_Time</f>
        <v>0.08333333334</v>
      </c>
      <c r="L1774" s="44">
        <f>IF(OnHold_Time="",0,Enduser_Deliverytime-OnHold_Time)</f>
        <v>0</v>
      </c>
    </row>
    <row r="1775" ht="15.75" hidden="1" customHeight="1">
      <c r="A1775" s="21" t="s">
        <v>5006</v>
      </c>
      <c r="B1775" s="21" t="s">
        <v>5007</v>
      </c>
      <c r="C1775" s="21" t="s">
        <v>5231</v>
      </c>
      <c r="D1775" s="43">
        <v>44654.51111111111</v>
      </c>
      <c r="E1775" s="18">
        <v>44655.518055555556</v>
      </c>
      <c r="F1775" s="18">
        <v>44654.59444444445</v>
      </c>
      <c r="G1775" s="18">
        <v>44655.643055555556</v>
      </c>
      <c r="H1775" s="24">
        <f>Enduser_Deliverytime-HubVN_Pickup_Time</f>
        <v>0.08055555556</v>
      </c>
      <c r="I1775" s="24">
        <f>Enduser_Plan_Deliverytime-Plan_HubVN_Pickup_Time</f>
        <v>0.08333333333</v>
      </c>
      <c r="J1775" s="24">
        <f>HubVN_Pickup_Time-HubVN_Receiving_Time</f>
        <v>0.125</v>
      </c>
      <c r="K1775" s="24">
        <f>Plan_HubVN_Pickup_Time-Plan_HubVN_Receiving_Time</f>
        <v>0.08333333334</v>
      </c>
      <c r="L1775" s="44">
        <f>IF(OnHold_Time="",0,Enduser_Deliverytime-OnHold_Time)</f>
        <v>0</v>
      </c>
    </row>
    <row r="1776" ht="15.75" hidden="1" customHeight="1">
      <c r="A1776" s="9" t="s">
        <v>5009</v>
      </c>
      <c r="B1776" s="9" t="s">
        <v>5010</v>
      </c>
      <c r="C1776" s="9" t="s">
        <v>5231</v>
      </c>
      <c r="D1776" s="43">
        <v>44655.26944444444</v>
      </c>
      <c r="E1776" s="7">
        <v>44655.50555555556</v>
      </c>
      <c r="F1776" s="7">
        <v>44655.35277777778</v>
      </c>
      <c r="G1776" s="7">
        <v>44655.631944444445</v>
      </c>
      <c r="H1776" s="12">
        <f>Enduser_Deliverytime-HubVN_Pickup_Time</f>
        <v>0.07847222222</v>
      </c>
      <c r="I1776" s="12">
        <f>Enduser_Plan_Deliverytime-Plan_HubVN_Pickup_Time</f>
        <v>0.04166666666</v>
      </c>
      <c r="J1776" s="12">
        <f>HubVN_Pickup_Time-HubVN_Receiving_Time</f>
        <v>0.1263888889</v>
      </c>
      <c r="K1776" s="12">
        <f>Plan_HubVN_Pickup_Time-Plan_HubVN_Receiving_Time</f>
        <v>0.08333333334</v>
      </c>
      <c r="L1776" s="44">
        <f>IF(OnHold_Time="",0,Enduser_Deliverytime-OnHold_Time)</f>
        <v>0</v>
      </c>
    </row>
    <row r="1777" ht="15.75" hidden="1" customHeight="1">
      <c r="A1777" s="21" t="s">
        <v>5012</v>
      </c>
      <c r="B1777" s="21" t="s">
        <v>5013</v>
      </c>
      <c r="C1777" s="21" t="s">
        <v>5231</v>
      </c>
      <c r="D1777" s="43">
        <v>44653.506944444445</v>
      </c>
      <c r="E1777" s="18">
        <v>44653.50347222222</v>
      </c>
      <c r="F1777" s="18">
        <v>44653.59027777778</v>
      </c>
      <c r="G1777" s="18">
        <v>44653.59930555556</v>
      </c>
      <c r="H1777" s="24">
        <f>Enduser_Deliverytime-HubVN_Pickup_Time</f>
        <v>0.1472222222</v>
      </c>
      <c r="I1777" s="24">
        <f>Enduser_Plan_Deliverytime-Plan_HubVN_Pickup_Time</f>
        <v>0.08333333333</v>
      </c>
      <c r="J1777" s="24">
        <f>HubVN_Pickup_Time-HubVN_Receiving_Time</f>
        <v>0.09583333334</v>
      </c>
      <c r="K1777" s="24">
        <f>Plan_HubVN_Pickup_Time-Plan_HubVN_Receiving_Time</f>
        <v>0.08333333334</v>
      </c>
      <c r="L1777" s="44">
        <f>IF(OnHold_Time="",0,Enduser_Deliverytime-OnHold_Time)</f>
        <v>0</v>
      </c>
    </row>
    <row r="1778" ht="15.75" customHeight="1">
      <c r="A1778" s="9" t="s">
        <v>5015</v>
      </c>
      <c r="B1778" s="9" t="s">
        <v>5016</v>
      </c>
      <c r="C1778" s="9" t="s">
        <v>5230</v>
      </c>
      <c r="D1778" s="43">
        <v>44654.28888888889</v>
      </c>
      <c r="E1778" s="7">
        <v>44655.26527777778</v>
      </c>
      <c r="F1778" s="7">
        <v>44654.37222222222</v>
      </c>
      <c r="G1778" s="7">
        <v>44655.37152777778</v>
      </c>
      <c r="H1778" s="12">
        <f>Enduser_Deliverytime-HubVN_Pickup_Time</f>
        <v>0.07708333333</v>
      </c>
      <c r="I1778" s="12">
        <f>Enduser_Plan_Deliverytime-Plan_HubVN_Pickup_Time</f>
        <v>0.0625</v>
      </c>
      <c r="J1778" s="12">
        <f>HubVN_Pickup_Time-HubVN_Receiving_Time</f>
        <v>0.10625</v>
      </c>
      <c r="K1778" s="12">
        <f>Plan_HubVN_Pickup_Time-Plan_HubVN_Receiving_Time</f>
        <v>0.08333333333</v>
      </c>
      <c r="L1778" s="44">
        <f>IF(OnHold_Time="",0,Enduser_Deliverytime-OnHold_Time)</f>
        <v>0</v>
      </c>
    </row>
    <row r="1779" ht="15.75" customHeight="1">
      <c r="A1779" s="21" t="s">
        <v>5018</v>
      </c>
      <c r="B1779" s="21" t="s">
        <v>4546</v>
      </c>
      <c r="C1779" s="21" t="s">
        <v>5230</v>
      </c>
      <c r="D1779" s="43">
        <v>44653.51736111111</v>
      </c>
      <c r="E1779" s="18">
        <v>44654.25555555556</v>
      </c>
      <c r="F1779" s="18">
        <v>44653.600694444445</v>
      </c>
      <c r="G1779" s="18">
        <v>44654.354166666664</v>
      </c>
      <c r="H1779" s="24">
        <f>Enduser_Deliverytime-HubVN_Pickup_Time</f>
        <v>0.1215277778</v>
      </c>
      <c r="I1779" s="24">
        <f>Enduser_Plan_Deliverytime-Plan_HubVN_Pickup_Time</f>
        <v>0.0625</v>
      </c>
      <c r="J1779" s="24">
        <f>HubVN_Pickup_Time-HubVN_Receiving_Time</f>
        <v>0.09861111111</v>
      </c>
      <c r="K1779" s="24">
        <f>Plan_HubVN_Pickup_Time-Plan_HubVN_Receiving_Time</f>
        <v>0.08333333334</v>
      </c>
      <c r="L1779" s="44">
        <f>IF(OnHold_Time="",0,Enduser_Deliverytime-OnHold_Time)</f>
        <v>0</v>
      </c>
    </row>
    <row r="1780" ht="15.75" customHeight="1">
      <c r="A1780" s="9" t="s">
        <v>5020</v>
      </c>
      <c r="B1780" s="9" t="s">
        <v>5021</v>
      </c>
      <c r="C1780" s="9" t="s">
        <v>5230</v>
      </c>
      <c r="D1780" s="43">
        <v>44653.5</v>
      </c>
      <c r="E1780" s="7">
        <v>44654.26180555556</v>
      </c>
      <c r="F1780" s="7">
        <v>44653.583333333336</v>
      </c>
      <c r="G1780" s="7">
        <v>44654.38402777778</v>
      </c>
      <c r="H1780" s="12">
        <f>Enduser_Deliverytime-HubVN_Pickup_Time</f>
        <v>0.2055555556</v>
      </c>
      <c r="I1780" s="12">
        <f>Enduser_Plan_Deliverytime-Plan_HubVN_Pickup_Time</f>
        <v>0.0625</v>
      </c>
      <c r="J1780" s="12">
        <f>HubVN_Pickup_Time-HubVN_Receiving_Time</f>
        <v>0.1222222222</v>
      </c>
      <c r="K1780" s="12">
        <f>Plan_HubVN_Pickup_Time-Plan_HubVN_Receiving_Time</f>
        <v>0.08333333334</v>
      </c>
      <c r="L1780" s="44">
        <f>IF(OnHold_Time="",0,Enduser_Deliverytime-OnHold_Time)</f>
        <v>0</v>
      </c>
    </row>
    <row r="1781" ht="15.75" hidden="1" customHeight="1">
      <c r="A1781" s="21" t="s">
        <v>5023</v>
      </c>
      <c r="B1781" s="21" t="s">
        <v>5024</v>
      </c>
      <c r="C1781" s="21" t="s">
        <v>5231</v>
      </c>
      <c r="D1781" s="43">
        <v>44651.5125</v>
      </c>
      <c r="E1781" s="18">
        <v>44652.52291666667</v>
      </c>
      <c r="F1781" s="18">
        <v>44651.59583333333</v>
      </c>
      <c r="G1781" s="18">
        <v>44652.55763888889</v>
      </c>
      <c r="H1781" s="24">
        <f>Enduser_Deliverytime-HubVN_Pickup_Time</f>
        <v>0.1611111111</v>
      </c>
      <c r="I1781" s="24">
        <f>Enduser_Plan_Deliverytime-Plan_HubVN_Pickup_Time</f>
        <v>0.04166666666</v>
      </c>
      <c r="J1781" s="24">
        <f>HubVN_Pickup_Time-HubVN_Receiving_Time</f>
        <v>0.03472222222</v>
      </c>
      <c r="K1781" s="24">
        <f>Plan_HubVN_Pickup_Time-Plan_HubVN_Receiving_Time</f>
        <v>0.08333333334</v>
      </c>
      <c r="L1781" s="44">
        <f>IF(OnHold_Time="",0,Enduser_Deliverytime-OnHold_Time)</f>
        <v>0</v>
      </c>
    </row>
    <row r="1782" ht="15.75" customHeight="1">
      <c r="A1782" s="9" t="s">
        <v>5026</v>
      </c>
      <c r="B1782" s="9" t="s">
        <v>783</v>
      </c>
      <c r="C1782" s="9" t="s">
        <v>5230</v>
      </c>
      <c r="D1782" s="43">
        <v>44651.27222222222</v>
      </c>
      <c r="E1782" s="7">
        <v>44652.25625</v>
      </c>
      <c r="F1782" s="7">
        <v>44651.35555555556</v>
      </c>
      <c r="G1782" s="7">
        <v>44652.370833333334</v>
      </c>
      <c r="H1782" s="12">
        <f>Enduser_Deliverytime-HubVN_Pickup_Time</f>
        <v>0.1625</v>
      </c>
      <c r="I1782" s="12">
        <f>Enduser_Plan_Deliverytime-Plan_HubVN_Pickup_Time</f>
        <v>0.0625</v>
      </c>
      <c r="J1782" s="12">
        <f>HubVN_Pickup_Time-HubVN_Receiving_Time</f>
        <v>0.1145833333</v>
      </c>
      <c r="K1782" s="12">
        <f>Plan_HubVN_Pickup_Time-Plan_HubVN_Receiving_Time</f>
        <v>0.08333333334</v>
      </c>
      <c r="L1782" s="44">
        <f>IF(OnHold_Time="",0,Enduser_Deliverytime-OnHold_Time)</f>
        <v>0</v>
      </c>
    </row>
    <row r="1783" ht="15.75" customHeight="1">
      <c r="A1783" s="21" t="s">
        <v>5028</v>
      </c>
      <c r="B1783" s="21" t="s">
        <v>5029</v>
      </c>
      <c r="C1783" s="21" t="s">
        <v>5230</v>
      </c>
      <c r="D1783" s="43">
        <v>44654.5</v>
      </c>
      <c r="E1783" s="18">
        <v>44655.50277777778</v>
      </c>
      <c r="F1783" s="18">
        <v>44654.583333333336</v>
      </c>
      <c r="G1783" s="18">
        <v>44655.62777777778</v>
      </c>
      <c r="H1783" s="24">
        <f>Enduser_Deliverytime-HubVN_Pickup_Time</f>
        <v>0.08194444444</v>
      </c>
      <c r="I1783" s="24">
        <f>Enduser_Plan_Deliverytime-Plan_HubVN_Pickup_Time</f>
        <v>0.0625</v>
      </c>
      <c r="J1783" s="24">
        <f>HubVN_Pickup_Time-HubVN_Receiving_Time</f>
        <v>0.125</v>
      </c>
      <c r="K1783" s="24">
        <f>Plan_HubVN_Pickup_Time-Plan_HubVN_Receiving_Time</f>
        <v>0.08333333334</v>
      </c>
      <c r="L1783" s="44">
        <f>IF(OnHold_Time="",0,Enduser_Deliverytime-OnHold_Time)</f>
        <v>0</v>
      </c>
    </row>
    <row r="1784" ht="15.75" customHeight="1">
      <c r="A1784" s="9" t="s">
        <v>5031</v>
      </c>
      <c r="B1784" s="9" t="s">
        <v>4584</v>
      </c>
      <c r="C1784" s="9" t="s">
        <v>5230</v>
      </c>
      <c r="D1784" s="43">
        <v>44654.28472222222</v>
      </c>
      <c r="E1784" s="7">
        <v>44655.25277777778</v>
      </c>
      <c r="F1784" s="7">
        <v>44654.368055555555</v>
      </c>
      <c r="G1784" s="7">
        <v>44655.38611111111</v>
      </c>
      <c r="H1784" s="12">
        <f>Enduser_Deliverytime-HubVN_Pickup_Time</f>
        <v>0.2020833333</v>
      </c>
      <c r="I1784" s="12">
        <f>Enduser_Plan_Deliverytime-Plan_HubVN_Pickup_Time</f>
        <v>0.0625</v>
      </c>
      <c r="J1784" s="12">
        <f>HubVN_Pickup_Time-HubVN_Receiving_Time</f>
        <v>0.1333333333</v>
      </c>
      <c r="K1784" s="12">
        <f>Plan_HubVN_Pickup_Time-Plan_HubVN_Receiving_Time</f>
        <v>0.08333333334</v>
      </c>
      <c r="L1784" s="44">
        <f>IF(OnHold_Time="",0,Enduser_Deliverytime-OnHold_Time)</f>
        <v>0</v>
      </c>
    </row>
    <row r="1785" ht="15.75" hidden="1" customHeight="1">
      <c r="A1785" s="21" t="s">
        <v>5033</v>
      </c>
      <c r="B1785" s="21" t="s">
        <v>5034</v>
      </c>
      <c r="C1785" s="21" t="s">
        <v>5232</v>
      </c>
      <c r="D1785" s="43">
        <v>44652.53888888889</v>
      </c>
      <c r="E1785" s="18">
        <v>44652.532638888886</v>
      </c>
      <c r="F1785" s="18">
        <v>44652.62222222222</v>
      </c>
      <c r="G1785" s="18">
        <v>44652.57777777778</v>
      </c>
      <c r="H1785" s="24">
        <f>Enduser_Deliverytime-HubVN_Pickup_Time</f>
        <v>0.09305555555</v>
      </c>
      <c r="I1785" s="24">
        <f>Enduser_Plan_Deliverytime-Plan_HubVN_Pickup_Time</f>
        <v>0.08333333334</v>
      </c>
      <c r="J1785" s="24">
        <f>HubVN_Pickup_Time-HubVN_Receiving_Time</f>
        <v>0.04513888889</v>
      </c>
      <c r="K1785" s="24">
        <f>Plan_HubVN_Pickup_Time-Plan_HubVN_Receiving_Time</f>
        <v>0.08333333333</v>
      </c>
      <c r="L1785" s="44">
        <f>IF(OnHold_Time="",0,Enduser_Deliverytime-OnHold_Time)</f>
        <v>0</v>
      </c>
    </row>
    <row r="1786" ht="15.75" customHeight="1">
      <c r="A1786" s="9" t="s">
        <v>5036</v>
      </c>
      <c r="B1786" s="9" t="s">
        <v>5037</v>
      </c>
      <c r="C1786" s="9" t="s">
        <v>5230</v>
      </c>
      <c r="D1786" s="43">
        <v>44651.51666666667</v>
      </c>
      <c r="E1786" s="7">
        <v>44652.28611111111</v>
      </c>
      <c r="F1786" s="7">
        <v>44651.6</v>
      </c>
      <c r="G1786" s="7">
        <v>44652.35</v>
      </c>
      <c r="H1786" s="12">
        <f>Enduser_Deliverytime-HubVN_Pickup_Time</f>
        <v>0.08263888889</v>
      </c>
      <c r="I1786" s="12">
        <f>Enduser_Plan_Deliverytime-Plan_HubVN_Pickup_Time</f>
        <v>0.125</v>
      </c>
      <c r="J1786" s="12">
        <f>HubVN_Pickup_Time-HubVN_Receiving_Time</f>
        <v>0.06388888889</v>
      </c>
      <c r="K1786" s="12">
        <f>Plan_HubVN_Pickup_Time-Plan_HubVN_Receiving_Time</f>
        <v>0.08333333333</v>
      </c>
      <c r="L1786" s="44">
        <f>IF(OnHold_Time="",0,Enduser_Deliverytime-OnHold_Time)</f>
        <v>0</v>
      </c>
    </row>
    <row r="1787" ht="15.75" customHeight="1">
      <c r="A1787" s="21" t="s">
        <v>5039</v>
      </c>
      <c r="B1787" s="21" t="s">
        <v>294</v>
      </c>
      <c r="C1787" s="21" t="s">
        <v>5230</v>
      </c>
      <c r="D1787" s="43">
        <v>44652.5</v>
      </c>
      <c r="E1787" s="18">
        <v>44652.50625</v>
      </c>
      <c r="F1787" s="18">
        <v>44652.583333333336</v>
      </c>
      <c r="G1787" s="18">
        <v>44652.6</v>
      </c>
      <c r="H1787" s="24">
        <f>Enduser_Deliverytime-HubVN_Pickup_Time</f>
        <v>0.2458333333</v>
      </c>
      <c r="I1787" s="24">
        <f>Enduser_Plan_Deliverytime-Plan_HubVN_Pickup_Time</f>
        <v>0.0625</v>
      </c>
      <c r="J1787" s="24">
        <f>HubVN_Pickup_Time-HubVN_Receiving_Time</f>
        <v>0.09375</v>
      </c>
      <c r="K1787" s="24">
        <f>Plan_HubVN_Pickup_Time-Plan_HubVN_Receiving_Time</f>
        <v>0.08333333334</v>
      </c>
      <c r="L1787" s="44">
        <f>IF(OnHold_Time="",0,Enduser_Deliverytime-OnHold_Time)</f>
        <v>0</v>
      </c>
    </row>
    <row r="1788" ht="15.75" customHeight="1">
      <c r="A1788" s="9" t="s">
        <v>5041</v>
      </c>
      <c r="B1788" s="9" t="s">
        <v>5042</v>
      </c>
      <c r="C1788" s="9" t="s">
        <v>5230</v>
      </c>
      <c r="D1788" s="43">
        <v>44651.53472222222</v>
      </c>
      <c r="E1788" s="7">
        <v>44652.254166666666</v>
      </c>
      <c r="F1788" s="7">
        <v>44651.618055555555</v>
      </c>
      <c r="G1788" s="7">
        <v>44652.32986111111</v>
      </c>
      <c r="H1788" s="12">
        <f>Enduser_Deliverytime-HubVN_Pickup_Time</f>
        <v>0.1631944444</v>
      </c>
      <c r="I1788" s="12">
        <f>Enduser_Plan_Deliverytime-Plan_HubVN_Pickup_Time</f>
        <v>0.1666666667</v>
      </c>
      <c r="J1788" s="12">
        <f>HubVN_Pickup_Time-HubVN_Receiving_Time</f>
        <v>0.07569444444</v>
      </c>
      <c r="K1788" s="12">
        <f>Plan_HubVN_Pickup_Time-Plan_HubVN_Receiving_Time</f>
        <v>0.08333333334</v>
      </c>
      <c r="L1788" s="44">
        <f>IF(OnHold_Time="",0,Enduser_Deliverytime-OnHold_Time)</f>
        <v>0</v>
      </c>
    </row>
    <row r="1789" ht="15.75" hidden="1" customHeight="1">
      <c r="A1789" s="21" t="s">
        <v>5044</v>
      </c>
      <c r="B1789" s="21" t="s">
        <v>5045</v>
      </c>
      <c r="C1789" s="21" t="s">
        <v>5231</v>
      </c>
      <c r="D1789" s="43">
        <v>44654.54027777778</v>
      </c>
      <c r="E1789" s="18">
        <v>44655.53194444445</v>
      </c>
      <c r="F1789" s="18">
        <v>44654.623611111114</v>
      </c>
      <c r="G1789" s="18">
        <v>44655.626388888886</v>
      </c>
      <c r="H1789" s="24">
        <f>Enduser_Deliverytime-HubVN_Pickup_Time</f>
        <v>0.07708333334</v>
      </c>
      <c r="I1789" s="24">
        <f>Enduser_Plan_Deliverytime-Plan_HubVN_Pickup_Time</f>
        <v>0.04166666666</v>
      </c>
      <c r="J1789" s="24">
        <f>HubVN_Pickup_Time-HubVN_Receiving_Time</f>
        <v>0.09444444444</v>
      </c>
      <c r="K1789" s="24">
        <f>Plan_HubVN_Pickup_Time-Plan_HubVN_Receiving_Time</f>
        <v>0.08333333334</v>
      </c>
      <c r="L1789" s="44">
        <f>IF(OnHold_Time="",0,Enduser_Deliverytime-OnHold_Time)</f>
        <v>0</v>
      </c>
    </row>
    <row r="1790" ht="15.75" customHeight="1">
      <c r="A1790" s="9" t="s">
        <v>5047</v>
      </c>
      <c r="B1790" s="9" t="s">
        <v>5048</v>
      </c>
      <c r="C1790" s="9" t="s">
        <v>5230</v>
      </c>
      <c r="D1790" s="43">
        <v>44653.26736111111</v>
      </c>
      <c r="E1790" s="7">
        <v>44654.28055555555</v>
      </c>
      <c r="F1790" s="7">
        <v>44653.350694444445</v>
      </c>
      <c r="G1790" s="7">
        <v>44654.40833333333</v>
      </c>
      <c r="H1790" s="12">
        <f>Enduser_Deliverytime-HubVN_Pickup_Time</f>
        <v>0.2076388889</v>
      </c>
      <c r="I1790" s="12">
        <f>Enduser_Plan_Deliverytime-Plan_HubVN_Pickup_Time</f>
        <v>0.0625</v>
      </c>
      <c r="J1790" s="12">
        <f>HubVN_Pickup_Time-HubVN_Receiving_Time</f>
        <v>0.1277777778</v>
      </c>
      <c r="K1790" s="12">
        <f>Plan_HubVN_Pickup_Time-Plan_HubVN_Receiving_Time</f>
        <v>0.08333333334</v>
      </c>
      <c r="L1790" s="44">
        <f>IF(OnHold_Time="",0,Enduser_Deliverytime-OnHold_Time)</f>
        <v>0</v>
      </c>
    </row>
    <row r="1791" ht="15.75" hidden="1" customHeight="1">
      <c r="A1791" s="21" t="s">
        <v>5050</v>
      </c>
      <c r="B1791" s="21" t="s">
        <v>5051</v>
      </c>
      <c r="C1791" s="21" t="s">
        <v>5232</v>
      </c>
      <c r="D1791" s="43">
        <v>44651.288194444445</v>
      </c>
      <c r="E1791" s="18">
        <v>44659.26527777778</v>
      </c>
      <c r="F1791" s="18">
        <v>44651.37152777778</v>
      </c>
      <c r="G1791" s="18">
        <v>44659.336805555555</v>
      </c>
      <c r="H1791" s="24">
        <f>Enduser_Deliverytime-HubVN_Pickup_Time</f>
        <v>0.07986111111</v>
      </c>
      <c r="I1791" s="24">
        <f>Enduser_Plan_Deliverytime-Plan_HubVN_Pickup_Time</f>
        <v>0.08333333333</v>
      </c>
      <c r="J1791" s="24">
        <f>HubVN_Pickup_Time-HubVN_Receiving_Time</f>
        <v>0.07152777778</v>
      </c>
      <c r="K1791" s="24">
        <f>Plan_HubVN_Pickup_Time-Plan_HubVN_Receiving_Time</f>
        <v>0.08333333334</v>
      </c>
      <c r="L1791" s="44">
        <f>IF(OnHold_Time="",0,Enduser_Deliverytime-OnHold_Time)</f>
        <v>0</v>
      </c>
    </row>
    <row r="1792" ht="15.75" customHeight="1">
      <c r="A1792" s="9" t="s">
        <v>5053</v>
      </c>
      <c r="B1792" s="9" t="s">
        <v>5054</v>
      </c>
      <c r="C1792" s="9" t="s">
        <v>5230</v>
      </c>
      <c r="D1792" s="43">
        <v>44655.28333333333</v>
      </c>
      <c r="E1792" s="7">
        <v>44655.510416666664</v>
      </c>
      <c r="F1792" s="7">
        <v>44655.36666666667</v>
      </c>
      <c r="G1792" s="7">
        <v>44655.61944444444</v>
      </c>
      <c r="H1792" s="12">
        <f>Enduser_Deliverytime-HubVN_Pickup_Time</f>
        <v>0.1430555556</v>
      </c>
      <c r="I1792" s="12">
        <f>Enduser_Plan_Deliverytime-Plan_HubVN_Pickup_Time</f>
        <v>0.0625</v>
      </c>
      <c r="J1792" s="12">
        <f>HubVN_Pickup_Time-HubVN_Receiving_Time</f>
        <v>0.1090277778</v>
      </c>
      <c r="K1792" s="12">
        <f>Plan_HubVN_Pickup_Time-Plan_HubVN_Receiving_Time</f>
        <v>0.08333333334</v>
      </c>
      <c r="L1792" s="44">
        <f>IF(OnHold_Time="",0,Enduser_Deliverytime-OnHold_Time)</f>
        <v>0</v>
      </c>
    </row>
    <row r="1793" ht="15.75" customHeight="1">
      <c r="A1793" s="21" t="s">
        <v>5056</v>
      </c>
      <c r="B1793" s="21" t="s">
        <v>5057</v>
      </c>
      <c r="C1793" s="21" t="s">
        <v>5230</v>
      </c>
      <c r="D1793" s="43">
        <v>44653.51875</v>
      </c>
      <c r="E1793" s="18">
        <v>44653.52361111111</v>
      </c>
      <c r="F1793" s="18">
        <v>44653.60208333333</v>
      </c>
      <c r="G1793" s="18">
        <v>44653.62013888889</v>
      </c>
      <c r="H1793" s="24">
        <f>Enduser_Deliverytime-HubVN_Pickup_Time</f>
        <v>0.1458333333</v>
      </c>
      <c r="I1793" s="24">
        <f>Enduser_Plan_Deliverytime-Plan_HubVN_Pickup_Time</f>
        <v>0.125</v>
      </c>
      <c r="J1793" s="24">
        <f>HubVN_Pickup_Time-HubVN_Receiving_Time</f>
        <v>0.09652777778</v>
      </c>
      <c r="K1793" s="24">
        <f>Plan_HubVN_Pickup_Time-Plan_HubVN_Receiving_Time</f>
        <v>0.08333333333</v>
      </c>
      <c r="L1793" s="44">
        <f>IF(OnHold_Time="",0,Enduser_Deliverytime-OnHold_Time)</f>
        <v>0</v>
      </c>
    </row>
    <row r="1794" ht="15.75" customHeight="1">
      <c r="A1794" s="9" t="s">
        <v>5059</v>
      </c>
      <c r="B1794" s="9" t="s">
        <v>5060</v>
      </c>
      <c r="C1794" s="9" t="s">
        <v>5230</v>
      </c>
      <c r="D1794" s="43">
        <v>44653.50347222222</v>
      </c>
      <c r="E1794" s="7">
        <v>44654.25208333333</v>
      </c>
      <c r="F1794" s="7">
        <v>44653.586805555555</v>
      </c>
      <c r="G1794" s="7">
        <v>44654.34722222222</v>
      </c>
      <c r="H1794" s="12">
        <f>Enduser_Deliverytime-HubVN_Pickup_Time</f>
        <v>0.07986111112</v>
      </c>
      <c r="I1794" s="12">
        <f>Enduser_Plan_Deliverytime-Plan_HubVN_Pickup_Time</f>
        <v>0.1666666667</v>
      </c>
      <c r="J1794" s="12">
        <f>HubVN_Pickup_Time-HubVN_Receiving_Time</f>
        <v>0.09513888889</v>
      </c>
      <c r="K1794" s="12">
        <f>Plan_HubVN_Pickup_Time-Plan_HubVN_Receiving_Time</f>
        <v>0.08333333334</v>
      </c>
      <c r="L1794" s="44">
        <f>IF(OnHold_Time="",0,Enduser_Deliverytime-OnHold_Time)</f>
        <v>0</v>
      </c>
    </row>
    <row r="1795" ht="15.75" customHeight="1">
      <c r="A1795" s="21" t="s">
        <v>5062</v>
      </c>
      <c r="B1795" s="21" t="s">
        <v>5063</v>
      </c>
      <c r="C1795" s="21" t="s">
        <v>5230</v>
      </c>
      <c r="D1795" s="43">
        <v>44654.53333333333</v>
      </c>
      <c r="E1795" s="18">
        <v>44655.28958333333</v>
      </c>
      <c r="F1795" s="18">
        <v>44654.61666666667</v>
      </c>
      <c r="G1795" s="18">
        <v>44655.393055555556</v>
      </c>
      <c r="H1795" s="24">
        <f>Enduser_Deliverytime-HubVN_Pickup_Time</f>
        <v>0.03819444445</v>
      </c>
      <c r="I1795" s="24">
        <f>Enduser_Plan_Deliverytime-Plan_HubVN_Pickup_Time</f>
        <v>0.0625</v>
      </c>
      <c r="J1795" s="24">
        <f>HubVN_Pickup_Time-HubVN_Receiving_Time</f>
        <v>0.1034722222</v>
      </c>
      <c r="K1795" s="24">
        <f>Plan_HubVN_Pickup_Time-Plan_HubVN_Receiving_Time</f>
        <v>0.08333333334</v>
      </c>
      <c r="L1795" s="44">
        <f>IF(OnHold_Time="",0,Enduser_Deliverytime-OnHold_Time)</f>
        <v>0</v>
      </c>
    </row>
    <row r="1796" ht="15.75" hidden="1" customHeight="1">
      <c r="A1796" s="9" t="s">
        <v>5065</v>
      </c>
      <c r="B1796" s="9" t="s">
        <v>5066</v>
      </c>
      <c r="C1796" s="9" t="s">
        <v>5232</v>
      </c>
      <c r="D1796" s="43">
        <v>44654.2875</v>
      </c>
      <c r="E1796" s="7">
        <v>44654.510416666664</v>
      </c>
      <c r="F1796" s="7">
        <v>44654.370833333334</v>
      </c>
      <c r="G1796" s="7">
        <v>44654.618055555555</v>
      </c>
      <c r="H1796" s="12">
        <f>Enduser_Deliverytime-HubVN_Pickup_Time</f>
        <v>0.1222222222</v>
      </c>
      <c r="I1796" s="12">
        <f>Enduser_Plan_Deliverytime-Plan_HubVN_Pickup_Time</f>
        <v>0.08333333334</v>
      </c>
      <c r="J1796" s="12">
        <f>HubVN_Pickup_Time-HubVN_Receiving_Time</f>
        <v>0.1076388889</v>
      </c>
      <c r="K1796" s="12">
        <f>Plan_HubVN_Pickup_Time-Plan_HubVN_Receiving_Time</f>
        <v>0.08333333334</v>
      </c>
      <c r="L1796" s="44">
        <f>IF(OnHold_Time="",0,Enduser_Deliverytime-OnHold_Time)</f>
        <v>0</v>
      </c>
    </row>
    <row r="1797" ht="15.75" customHeight="1">
      <c r="A1797" s="21" t="s">
        <v>5068</v>
      </c>
      <c r="B1797" s="21" t="s">
        <v>5069</v>
      </c>
      <c r="C1797" s="21" t="s">
        <v>5230</v>
      </c>
      <c r="D1797" s="43">
        <v>44652.50069444445</v>
      </c>
      <c r="E1797" s="18">
        <v>44652.518055555556</v>
      </c>
      <c r="F1797" s="18">
        <v>44652.584027777775</v>
      </c>
      <c r="G1797" s="18">
        <v>44652.55763888889</v>
      </c>
      <c r="H1797" s="24">
        <f>Enduser_Deliverytime-HubVN_Pickup_Time</f>
        <v>0.09027777778</v>
      </c>
      <c r="I1797" s="24">
        <f>Enduser_Plan_Deliverytime-Plan_HubVN_Pickup_Time</f>
        <v>0.0625</v>
      </c>
      <c r="J1797" s="24">
        <f>HubVN_Pickup_Time-HubVN_Receiving_Time</f>
        <v>0.03958333333</v>
      </c>
      <c r="K1797" s="24">
        <f>Plan_HubVN_Pickup_Time-Plan_HubVN_Receiving_Time</f>
        <v>0.08333333333</v>
      </c>
      <c r="L1797" s="44">
        <f>IF(OnHold_Time="",0,Enduser_Deliverytime-OnHold_Time)</f>
        <v>0</v>
      </c>
    </row>
    <row r="1798" ht="15.75" hidden="1" customHeight="1">
      <c r="A1798" s="9" t="s">
        <v>5071</v>
      </c>
      <c r="B1798" s="9" t="s">
        <v>5072</v>
      </c>
      <c r="C1798" s="9" t="s">
        <v>5231</v>
      </c>
      <c r="D1798" s="43">
        <v>44653.53055555555</v>
      </c>
      <c r="E1798" s="7">
        <v>44654.275</v>
      </c>
      <c r="F1798" s="7">
        <v>44653.61388888889</v>
      </c>
      <c r="G1798" s="7">
        <v>44654.38402777778</v>
      </c>
      <c r="H1798" s="12">
        <f>Enduser_Deliverytime-HubVN_Pickup_Time</f>
        <v>0.03541666667</v>
      </c>
      <c r="I1798" s="12">
        <f>Enduser_Plan_Deliverytime-Plan_HubVN_Pickup_Time</f>
        <v>0.04166666666</v>
      </c>
      <c r="J1798" s="12">
        <f>HubVN_Pickup_Time-HubVN_Receiving_Time</f>
        <v>0.1090277778</v>
      </c>
      <c r="K1798" s="12">
        <f>Plan_HubVN_Pickup_Time-Plan_HubVN_Receiving_Time</f>
        <v>0.08333333334</v>
      </c>
      <c r="L1798" s="44">
        <f>IF(OnHold_Time="",0,Enduser_Deliverytime-OnHold_Time)</f>
        <v>0</v>
      </c>
    </row>
    <row r="1799" ht="15.75" customHeight="1">
      <c r="A1799" s="21" t="s">
        <v>5074</v>
      </c>
      <c r="B1799" s="21" t="s">
        <v>5075</v>
      </c>
      <c r="C1799" s="21" t="s">
        <v>5230</v>
      </c>
      <c r="D1799" s="43">
        <v>44655.288194444445</v>
      </c>
      <c r="E1799" s="18">
        <v>44655.52847222222</v>
      </c>
      <c r="F1799" s="18">
        <v>44655.37152777778</v>
      </c>
      <c r="G1799" s="18">
        <v>44655.65277777778</v>
      </c>
      <c r="H1799" s="24">
        <f>Enduser_Deliverytime-HubVN_Pickup_Time</f>
        <v>0.07916666666</v>
      </c>
      <c r="I1799" s="24">
        <f>Enduser_Plan_Deliverytime-Plan_HubVN_Pickup_Time</f>
        <v>0.1666666667</v>
      </c>
      <c r="J1799" s="24">
        <f>HubVN_Pickup_Time-HubVN_Receiving_Time</f>
        <v>0.1243055556</v>
      </c>
      <c r="K1799" s="24">
        <f>Plan_HubVN_Pickup_Time-Plan_HubVN_Receiving_Time</f>
        <v>0.08333333334</v>
      </c>
      <c r="L1799" s="44">
        <f>IF(OnHold_Time="",0,Enduser_Deliverytime-OnHold_Time)</f>
        <v>0</v>
      </c>
    </row>
    <row r="1800" ht="15.75" hidden="1" customHeight="1">
      <c r="A1800" s="9" t="s">
        <v>5077</v>
      </c>
      <c r="B1800" s="9" t="s">
        <v>4248</v>
      </c>
      <c r="C1800" s="9" t="s">
        <v>5232</v>
      </c>
      <c r="D1800" s="43">
        <v>44652.53194444445</v>
      </c>
      <c r="E1800" s="7">
        <v>44653.51458333333</v>
      </c>
      <c r="F1800" s="7">
        <v>44652.615277777775</v>
      </c>
      <c r="G1800" s="7">
        <v>44653.61319444444</v>
      </c>
      <c r="H1800" s="12">
        <f>Enduser_Deliverytime-HubVN_Pickup_Time</f>
        <v>0.2493055556</v>
      </c>
      <c r="I1800" s="12">
        <f>Enduser_Plan_Deliverytime-Plan_HubVN_Pickup_Time</f>
        <v>0.08333333334</v>
      </c>
      <c r="J1800" s="12">
        <f>HubVN_Pickup_Time-HubVN_Receiving_Time</f>
        <v>0.09861111111</v>
      </c>
      <c r="K1800" s="12">
        <f>Plan_HubVN_Pickup_Time-Plan_HubVN_Receiving_Time</f>
        <v>0.08333333333</v>
      </c>
      <c r="L1800" s="44">
        <f>IF(OnHold_Time="",0,Enduser_Deliverytime-OnHold_Time)</f>
        <v>0</v>
      </c>
    </row>
    <row r="1801" ht="15.75" customHeight="1">
      <c r="A1801" s="21" t="s">
        <v>5079</v>
      </c>
      <c r="B1801" s="21" t="s">
        <v>5080</v>
      </c>
      <c r="C1801" s="21" t="s">
        <v>5230</v>
      </c>
      <c r="D1801" s="43">
        <v>44652.504166666666</v>
      </c>
      <c r="E1801" s="18">
        <v>44653.275</v>
      </c>
      <c r="F1801" s="18">
        <v>44652.5875</v>
      </c>
      <c r="G1801" s="18">
        <v>44653.345138888886</v>
      </c>
      <c r="H1801" s="24">
        <f>Enduser_Deliverytime-HubVN_Pickup_Time</f>
        <v>0.07847222222</v>
      </c>
      <c r="I1801" s="24">
        <f>Enduser_Plan_Deliverytime-Plan_HubVN_Pickup_Time</f>
        <v>0.0625</v>
      </c>
      <c r="J1801" s="24">
        <f>HubVN_Pickup_Time-HubVN_Receiving_Time</f>
        <v>0.07013888888</v>
      </c>
      <c r="K1801" s="24">
        <f>Plan_HubVN_Pickup_Time-Plan_HubVN_Receiving_Time</f>
        <v>0.08333333334</v>
      </c>
      <c r="L1801" s="44">
        <f>IF(OnHold_Time="",0,Enduser_Deliverytime-OnHold_Time)</f>
        <v>0</v>
      </c>
    </row>
    <row r="1802" ht="15.75" customHeight="1">
      <c r="A1802" s="9" t="s">
        <v>5082</v>
      </c>
      <c r="B1802" s="9" t="s">
        <v>5083</v>
      </c>
      <c r="C1802" s="9" t="s">
        <v>5230</v>
      </c>
      <c r="D1802" s="43">
        <v>44651.26944444444</v>
      </c>
      <c r="E1802" s="7">
        <v>44652.26180555556</v>
      </c>
      <c r="F1802" s="7">
        <v>44651.35277777778</v>
      </c>
      <c r="G1802" s="7">
        <v>44652.37013888889</v>
      </c>
      <c r="H1802" s="12">
        <f>Enduser_Deliverytime-HubVN_Pickup_Time</f>
        <v>0.1652777778</v>
      </c>
      <c r="I1802" s="12">
        <f>Enduser_Plan_Deliverytime-Plan_HubVN_Pickup_Time</f>
        <v>0.125</v>
      </c>
      <c r="J1802" s="12">
        <f>HubVN_Pickup_Time-HubVN_Receiving_Time</f>
        <v>0.1083333333</v>
      </c>
      <c r="K1802" s="12">
        <f>Plan_HubVN_Pickup_Time-Plan_HubVN_Receiving_Time</f>
        <v>0.08333333334</v>
      </c>
      <c r="L1802" s="44">
        <f>IF(OnHold_Time="",0,Enduser_Deliverytime-OnHold_Time)</f>
        <v>0</v>
      </c>
    </row>
    <row r="1803" ht="15.75" hidden="1" customHeight="1">
      <c r="A1803" s="21" t="s">
        <v>5085</v>
      </c>
      <c r="B1803" s="21" t="s">
        <v>303</v>
      </c>
      <c r="C1803" s="21" t="s">
        <v>5232</v>
      </c>
      <c r="D1803" s="43">
        <v>44654.275</v>
      </c>
      <c r="E1803" s="18">
        <v>44655.26875</v>
      </c>
      <c r="F1803" s="18">
        <v>44654.35833333333</v>
      </c>
      <c r="G1803" s="18">
        <v>44655.37013888889</v>
      </c>
      <c r="H1803" s="24">
        <f>Enduser_Deliverytime-HubVN_Pickup_Time</f>
        <v>0.08194444444</v>
      </c>
      <c r="I1803" s="24">
        <f>Enduser_Plan_Deliverytime-Plan_HubVN_Pickup_Time</f>
        <v>0.08333333334</v>
      </c>
      <c r="J1803" s="24">
        <f>HubVN_Pickup_Time-HubVN_Receiving_Time</f>
        <v>0.1013888889</v>
      </c>
      <c r="K1803" s="24">
        <f>Plan_HubVN_Pickup_Time-Plan_HubVN_Receiving_Time</f>
        <v>0.08333333333</v>
      </c>
      <c r="L1803" s="44">
        <f>IF(OnHold_Time="",0,Enduser_Deliverytime-OnHold_Time)</f>
        <v>0</v>
      </c>
    </row>
    <row r="1804" ht="15.75" hidden="1" customHeight="1">
      <c r="A1804" s="9" t="s">
        <v>5087</v>
      </c>
      <c r="B1804" s="9" t="s">
        <v>3435</v>
      </c>
      <c r="C1804" s="9" t="s">
        <v>5231</v>
      </c>
      <c r="D1804" s="43">
        <v>44655.28333333333</v>
      </c>
      <c r="E1804" s="7">
        <v>44655.51527777778</v>
      </c>
      <c r="F1804" s="7">
        <v>44655.36666666667</v>
      </c>
      <c r="G1804" s="7">
        <v>44655.62013888889</v>
      </c>
      <c r="H1804" s="12">
        <f>Enduser_Deliverytime-HubVN_Pickup_Time</f>
        <v>0.1472222222</v>
      </c>
      <c r="I1804" s="12">
        <f>Enduser_Plan_Deliverytime-Plan_HubVN_Pickup_Time</f>
        <v>0.04166666666</v>
      </c>
      <c r="J1804" s="12">
        <f>HubVN_Pickup_Time-HubVN_Receiving_Time</f>
        <v>0.1048611111</v>
      </c>
      <c r="K1804" s="12">
        <f>Plan_HubVN_Pickup_Time-Plan_HubVN_Receiving_Time</f>
        <v>0.08333333334</v>
      </c>
      <c r="L1804" s="44">
        <f>IF(OnHold_Time="",0,Enduser_Deliverytime-OnHold_Time)</f>
        <v>0</v>
      </c>
    </row>
    <row r="1805" ht="15.75" customHeight="1">
      <c r="A1805" s="21" t="s">
        <v>5089</v>
      </c>
      <c r="B1805" s="21" t="s">
        <v>5090</v>
      </c>
      <c r="C1805" s="21" t="s">
        <v>5230</v>
      </c>
      <c r="D1805" s="43">
        <v>44654.510416666664</v>
      </c>
      <c r="E1805" s="18">
        <v>44655.52569444444</v>
      </c>
      <c r="F1805" s="18">
        <v>44654.59375</v>
      </c>
      <c r="G1805" s="18">
        <v>44655.631944444445</v>
      </c>
      <c r="H1805" s="24">
        <f>Enduser_Deliverytime-HubVN_Pickup_Time</f>
        <v>0.07986111111</v>
      </c>
      <c r="I1805" s="24">
        <f>Enduser_Plan_Deliverytime-Plan_HubVN_Pickup_Time</f>
        <v>0.0625</v>
      </c>
      <c r="J1805" s="24">
        <f>HubVN_Pickup_Time-HubVN_Receiving_Time</f>
        <v>0.10625</v>
      </c>
      <c r="K1805" s="24">
        <f>Plan_HubVN_Pickup_Time-Plan_HubVN_Receiving_Time</f>
        <v>0.08333333334</v>
      </c>
      <c r="L1805" s="44">
        <f>IF(OnHold_Time="",0,Enduser_Deliverytime-OnHold_Time)</f>
        <v>0</v>
      </c>
    </row>
    <row r="1806" ht="15.75" hidden="1" customHeight="1">
      <c r="A1806" s="9" t="s">
        <v>5092</v>
      </c>
      <c r="B1806" s="9" t="s">
        <v>5093</v>
      </c>
      <c r="C1806" s="9" t="s">
        <v>5232</v>
      </c>
      <c r="D1806" s="43">
        <v>44651.279861111114</v>
      </c>
      <c r="E1806" s="7">
        <v>44652.27013888889</v>
      </c>
      <c r="F1806" s="7">
        <v>44651.36319444444</v>
      </c>
      <c r="G1806" s="7">
        <v>44652.34305555555</v>
      </c>
      <c r="H1806" s="12">
        <f>Enduser_Deliverytime-HubVN_Pickup_Time</f>
        <v>0.1236111111</v>
      </c>
      <c r="I1806" s="12">
        <f>Enduser_Plan_Deliverytime-Plan_HubVN_Pickup_Time</f>
        <v>0.08333333334</v>
      </c>
      <c r="J1806" s="12">
        <f>HubVN_Pickup_Time-HubVN_Receiving_Time</f>
        <v>0.07291666666</v>
      </c>
      <c r="K1806" s="12">
        <f>Plan_HubVN_Pickup_Time-Plan_HubVN_Receiving_Time</f>
        <v>0.08333333333</v>
      </c>
      <c r="L1806" s="44">
        <f>IF(OnHold_Time="",0,Enduser_Deliverytime-OnHold_Time)</f>
        <v>0</v>
      </c>
    </row>
    <row r="1807" ht="15.75" customHeight="1">
      <c r="A1807" s="21" t="s">
        <v>5095</v>
      </c>
      <c r="B1807" s="21" t="s">
        <v>5096</v>
      </c>
      <c r="C1807" s="21" t="s">
        <v>5230</v>
      </c>
      <c r="D1807" s="43">
        <v>44653.25347222222</v>
      </c>
      <c r="E1807" s="18">
        <v>44653.52847222222</v>
      </c>
      <c r="F1807" s="18">
        <v>44653.336805555555</v>
      </c>
      <c r="G1807" s="18">
        <v>44653.62708333333</v>
      </c>
      <c r="H1807" s="24">
        <f>Enduser_Deliverytime-HubVN_Pickup_Time</f>
        <v>0.1680555556</v>
      </c>
      <c r="I1807" s="24">
        <f>Enduser_Plan_Deliverytime-Plan_HubVN_Pickup_Time</f>
        <v>0.125</v>
      </c>
      <c r="J1807" s="24">
        <f>HubVN_Pickup_Time-HubVN_Receiving_Time</f>
        <v>0.09861111111</v>
      </c>
      <c r="K1807" s="24">
        <f>Plan_HubVN_Pickup_Time-Plan_HubVN_Receiving_Time</f>
        <v>0.08333333334</v>
      </c>
      <c r="L1807" s="44">
        <f>IF(OnHold_Time="",0,Enduser_Deliverytime-OnHold_Time)</f>
        <v>0</v>
      </c>
    </row>
    <row r="1808" ht="15.75" hidden="1" customHeight="1">
      <c r="A1808" s="9" t="s">
        <v>5098</v>
      </c>
      <c r="B1808" s="9" t="s">
        <v>2947</v>
      </c>
      <c r="C1808" s="9" t="s">
        <v>5232</v>
      </c>
      <c r="D1808" s="43">
        <v>44652.51944444444</v>
      </c>
      <c r="E1808" s="7">
        <v>44652.54027777778</v>
      </c>
      <c r="F1808" s="7">
        <v>44652.60277777778</v>
      </c>
      <c r="G1808" s="7">
        <v>44652.57430555556</v>
      </c>
      <c r="H1808" s="12">
        <f>Enduser_Deliverytime-HubVN_Pickup_Time</f>
        <v>0.09305555555</v>
      </c>
      <c r="I1808" s="12">
        <f>Enduser_Plan_Deliverytime-Plan_HubVN_Pickup_Time</f>
        <v>0.08333333334</v>
      </c>
      <c r="J1808" s="12">
        <f>HubVN_Pickup_Time-HubVN_Receiving_Time</f>
        <v>0.03402777778</v>
      </c>
      <c r="K1808" s="12">
        <f>Plan_HubVN_Pickup_Time-Plan_HubVN_Receiving_Time</f>
        <v>0.08333333334</v>
      </c>
      <c r="L1808" s="44">
        <f>IF(OnHold_Time="",0,Enduser_Deliverytime-OnHold_Time)</f>
        <v>0</v>
      </c>
    </row>
    <row r="1809" ht="15.75" customHeight="1">
      <c r="A1809" s="21" t="s">
        <v>5100</v>
      </c>
      <c r="B1809" s="21" t="s">
        <v>186</v>
      </c>
      <c r="C1809" s="21" t="s">
        <v>5230</v>
      </c>
      <c r="D1809" s="43">
        <v>44652.52291666667</v>
      </c>
      <c r="E1809" s="18">
        <v>44653.52222222222</v>
      </c>
      <c r="F1809" s="18">
        <v>44652.60625</v>
      </c>
      <c r="G1809" s="18">
        <v>44653.63125</v>
      </c>
      <c r="H1809" s="24">
        <f>Enduser_Deliverytime-HubVN_Pickup_Time</f>
        <v>0.07847222222</v>
      </c>
      <c r="I1809" s="24">
        <f>Enduser_Plan_Deliverytime-Plan_HubVN_Pickup_Time</f>
        <v>0.125</v>
      </c>
      <c r="J1809" s="24">
        <f>HubVN_Pickup_Time-HubVN_Receiving_Time</f>
        <v>0.1090277778</v>
      </c>
      <c r="K1809" s="24">
        <f>Plan_HubVN_Pickup_Time-Plan_HubVN_Receiving_Time</f>
        <v>0.08333333333</v>
      </c>
      <c r="L1809" s="44">
        <f>IF(OnHold_Time="",0,Enduser_Deliverytime-OnHold_Time)</f>
        <v>0</v>
      </c>
    </row>
    <row r="1810" ht="15.75" customHeight="1">
      <c r="A1810" s="9" t="s">
        <v>5102</v>
      </c>
      <c r="B1810" s="9" t="s">
        <v>5103</v>
      </c>
      <c r="C1810" s="9" t="s">
        <v>5230</v>
      </c>
      <c r="D1810" s="43">
        <v>44652.26388888889</v>
      </c>
      <c r="E1810" s="7">
        <v>44653.270833333336</v>
      </c>
      <c r="F1810" s="7">
        <v>44652.34722222222</v>
      </c>
      <c r="G1810" s="7">
        <v>44653.354166666664</v>
      </c>
      <c r="H1810" s="12">
        <f>Enduser_Deliverytime-HubVN_Pickup_Time</f>
        <v>0.1243055556</v>
      </c>
      <c r="I1810" s="12">
        <f>Enduser_Plan_Deliverytime-Plan_HubVN_Pickup_Time</f>
        <v>0.125</v>
      </c>
      <c r="J1810" s="12">
        <f>HubVN_Pickup_Time-HubVN_Receiving_Time</f>
        <v>0.08333333333</v>
      </c>
      <c r="K1810" s="12">
        <f>Plan_HubVN_Pickup_Time-Plan_HubVN_Receiving_Time</f>
        <v>0.08333333333</v>
      </c>
      <c r="L1810" s="44">
        <f>IF(OnHold_Time="",0,Enduser_Deliverytime-OnHold_Time)</f>
        <v>0</v>
      </c>
    </row>
    <row r="1811" ht="15.75" customHeight="1">
      <c r="A1811" s="21" t="s">
        <v>5105</v>
      </c>
      <c r="B1811" s="21" t="s">
        <v>55</v>
      </c>
      <c r="C1811" s="21" t="s">
        <v>5230</v>
      </c>
      <c r="D1811" s="43">
        <v>44653.532638888886</v>
      </c>
      <c r="E1811" s="18">
        <v>44654.26736111111</v>
      </c>
      <c r="F1811" s="18">
        <v>44653.61597222222</v>
      </c>
      <c r="G1811" s="18">
        <v>44654.384722222225</v>
      </c>
      <c r="H1811" s="24">
        <f>Enduser_Deliverytime-HubVN_Pickup_Time</f>
        <v>0.2076388889</v>
      </c>
      <c r="I1811" s="24">
        <f>Enduser_Plan_Deliverytime-Plan_HubVN_Pickup_Time</f>
        <v>0.0625</v>
      </c>
      <c r="J1811" s="24">
        <f>HubVN_Pickup_Time-HubVN_Receiving_Time</f>
        <v>0.1173611111</v>
      </c>
      <c r="K1811" s="24">
        <f>Plan_HubVN_Pickup_Time-Plan_HubVN_Receiving_Time</f>
        <v>0.08333333334</v>
      </c>
      <c r="L1811" s="44">
        <f>IF(OnHold_Time="",0,Enduser_Deliverytime-OnHold_Time)</f>
        <v>0</v>
      </c>
    </row>
    <row r="1812" ht="15.75" customHeight="1">
      <c r="A1812" s="9" t="s">
        <v>5107</v>
      </c>
      <c r="B1812" s="9" t="s">
        <v>5108</v>
      </c>
      <c r="C1812" s="9" t="s">
        <v>5230</v>
      </c>
      <c r="D1812" s="43">
        <v>44653.51875</v>
      </c>
      <c r="E1812" s="7">
        <v>44654.50763888889</v>
      </c>
      <c r="F1812" s="7">
        <v>44653.60208333333</v>
      </c>
      <c r="G1812" s="7">
        <v>44654.62152777778</v>
      </c>
      <c r="H1812" s="12">
        <f>Enduser_Deliverytime-HubVN_Pickup_Time</f>
        <v>0.1243055556</v>
      </c>
      <c r="I1812" s="12">
        <f>Enduser_Plan_Deliverytime-Plan_HubVN_Pickup_Time</f>
        <v>0.0625</v>
      </c>
      <c r="J1812" s="12">
        <f>HubVN_Pickup_Time-HubVN_Receiving_Time</f>
        <v>0.1138888889</v>
      </c>
      <c r="K1812" s="12">
        <f>Plan_HubVN_Pickup_Time-Plan_HubVN_Receiving_Time</f>
        <v>0.08333333333</v>
      </c>
      <c r="L1812" s="44">
        <f>IF(OnHold_Time="",0,Enduser_Deliverytime-OnHold_Time)</f>
        <v>0</v>
      </c>
    </row>
    <row r="1813" ht="15.75" customHeight="1">
      <c r="A1813" s="21" t="s">
        <v>5110</v>
      </c>
      <c r="B1813" s="21" t="s">
        <v>3659</v>
      </c>
      <c r="C1813" s="21" t="s">
        <v>5230</v>
      </c>
      <c r="D1813" s="43">
        <v>44653.51597222222</v>
      </c>
      <c r="E1813" s="18">
        <v>44654.27569444444</v>
      </c>
      <c r="F1813" s="18">
        <v>44653.59930555556</v>
      </c>
      <c r="G1813" s="18">
        <v>44654.402083333334</v>
      </c>
      <c r="H1813" s="24">
        <f>Enduser_Deliverytime-HubVN_Pickup_Time</f>
        <v>0.2020833333</v>
      </c>
      <c r="I1813" s="24">
        <f>Enduser_Plan_Deliverytime-Plan_HubVN_Pickup_Time</f>
        <v>0.0625</v>
      </c>
      <c r="J1813" s="24">
        <f>HubVN_Pickup_Time-HubVN_Receiving_Time</f>
        <v>0.1263888889</v>
      </c>
      <c r="K1813" s="24">
        <f>Plan_HubVN_Pickup_Time-Plan_HubVN_Receiving_Time</f>
        <v>0.08333333334</v>
      </c>
      <c r="L1813" s="44">
        <f>IF(OnHold_Time="",0,Enduser_Deliverytime-OnHold_Time)</f>
        <v>0</v>
      </c>
    </row>
    <row r="1814" ht="15.75" customHeight="1">
      <c r="A1814" s="9" t="s">
        <v>5112</v>
      </c>
      <c r="B1814" s="9" t="s">
        <v>3426</v>
      </c>
      <c r="C1814" s="9" t="s">
        <v>5230</v>
      </c>
      <c r="D1814" s="43">
        <v>44652.25486111111</v>
      </c>
      <c r="E1814" s="7">
        <v>44652.525</v>
      </c>
      <c r="F1814" s="7">
        <v>44652.33819444444</v>
      </c>
      <c r="G1814" s="7">
        <v>44652.57083333333</v>
      </c>
      <c r="H1814" s="12">
        <f>Enduser_Deliverytime-HubVN_Pickup_Time</f>
        <v>0.09305555556</v>
      </c>
      <c r="I1814" s="12">
        <f>Enduser_Plan_Deliverytime-Plan_HubVN_Pickup_Time</f>
        <v>0.125</v>
      </c>
      <c r="J1814" s="12">
        <f>HubVN_Pickup_Time-HubVN_Receiving_Time</f>
        <v>0.04583333333</v>
      </c>
      <c r="K1814" s="12">
        <f>Plan_HubVN_Pickup_Time-Plan_HubVN_Receiving_Time</f>
        <v>0.08333333333</v>
      </c>
      <c r="L1814" s="44">
        <f>IF(OnHold_Time="",0,Enduser_Deliverytime-OnHold_Time)</f>
        <v>0</v>
      </c>
    </row>
    <row r="1815" ht="15.75" customHeight="1">
      <c r="A1815" s="21" t="s">
        <v>5114</v>
      </c>
      <c r="B1815" s="21" t="s">
        <v>5115</v>
      </c>
      <c r="C1815" s="21" t="s">
        <v>5230</v>
      </c>
      <c r="D1815" s="43">
        <v>44654.510416666664</v>
      </c>
      <c r="E1815" s="18">
        <v>44654.538194444445</v>
      </c>
      <c r="F1815" s="18">
        <v>44654.59375</v>
      </c>
      <c r="G1815" s="18">
        <v>44654.64236111111</v>
      </c>
      <c r="H1815" s="24">
        <f>Enduser_Deliverytime-HubVN_Pickup_Time</f>
        <v>0.1694444444</v>
      </c>
      <c r="I1815" s="24">
        <f>Enduser_Plan_Deliverytime-Plan_HubVN_Pickup_Time</f>
        <v>0.1666666667</v>
      </c>
      <c r="J1815" s="24">
        <f>HubVN_Pickup_Time-HubVN_Receiving_Time</f>
        <v>0.1041666667</v>
      </c>
      <c r="K1815" s="24">
        <f>Plan_HubVN_Pickup_Time-Plan_HubVN_Receiving_Time</f>
        <v>0.08333333334</v>
      </c>
      <c r="L1815" s="44">
        <f>IF(OnHold_Time="",0,Enduser_Deliverytime-OnHold_Time)</f>
        <v>0</v>
      </c>
    </row>
    <row r="1816" ht="15.75" customHeight="1">
      <c r="A1816" s="9" t="s">
        <v>5117</v>
      </c>
      <c r="B1816" s="9" t="s">
        <v>5118</v>
      </c>
      <c r="C1816" s="9" t="s">
        <v>5230</v>
      </c>
      <c r="D1816" s="43">
        <v>44651.53611111111</v>
      </c>
      <c r="E1816" s="7">
        <v>44652.28125</v>
      </c>
      <c r="F1816" s="7">
        <v>44651.61944444444</v>
      </c>
      <c r="G1816" s="7">
        <v>44652.3625</v>
      </c>
      <c r="H1816" s="12">
        <f>Enduser_Deliverytime-HubVN_Pickup_Time</f>
        <v>0.1222222222</v>
      </c>
      <c r="I1816" s="12">
        <f>Enduser_Plan_Deliverytime-Plan_HubVN_Pickup_Time</f>
        <v>0.1666666667</v>
      </c>
      <c r="J1816" s="12">
        <f>HubVN_Pickup_Time-HubVN_Receiving_Time</f>
        <v>0.08125</v>
      </c>
      <c r="K1816" s="12">
        <f>Plan_HubVN_Pickup_Time-Plan_HubVN_Receiving_Time</f>
        <v>0.08333333333</v>
      </c>
      <c r="L1816" s="44">
        <f>IF(OnHold_Time="",0,Enduser_Deliverytime-OnHold_Time)</f>
        <v>0</v>
      </c>
    </row>
    <row r="1817" ht="15.75" hidden="1" customHeight="1">
      <c r="A1817" s="21" t="s">
        <v>5120</v>
      </c>
      <c r="B1817" s="21" t="s">
        <v>1538</v>
      </c>
      <c r="C1817" s="21" t="s">
        <v>5231</v>
      </c>
      <c r="D1817" s="43">
        <v>44653.251388888886</v>
      </c>
      <c r="E1817" s="18">
        <v>44654.25277777778</v>
      </c>
      <c r="F1817" s="18">
        <v>44653.33472222222</v>
      </c>
      <c r="G1817" s="18">
        <v>44654.345138888886</v>
      </c>
      <c r="H1817" s="24">
        <f>Enduser_Deliverytime-HubVN_Pickup_Time</f>
        <v>0.1229166667</v>
      </c>
      <c r="I1817" s="24">
        <f>Enduser_Plan_Deliverytime-Plan_HubVN_Pickup_Time</f>
        <v>0.08333333334</v>
      </c>
      <c r="J1817" s="24">
        <f>HubVN_Pickup_Time-HubVN_Receiving_Time</f>
        <v>0.09236111111</v>
      </c>
      <c r="K1817" s="24">
        <f>Plan_HubVN_Pickup_Time-Plan_HubVN_Receiving_Time</f>
        <v>0.08333333334</v>
      </c>
      <c r="L1817" s="44">
        <f>IF(OnHold_Time="",0,Enduser_Deliverytime-OnHold_Time)</f>
        <v>0</v>
      </c>
    </row>
    <row r="1818" ht="15.75" hidden="1" customHeight="1">
      <c r="A1818" s="9" t="s">
        <v>5121</v>
      </c>
      <c r="B1818" s="9" t="s">
        <v>5122</v>
      </c>
      <c r="C1818" s="9" t="s">
        <v>5232</v>
      </c>
      <c r="D1818" s="43">
        <v>44653.25208333333</v>
      </c>
      <c r="E1818" s="7">
        <v>44654.26458333333</v>
      </c>
      <c r="F1818" s="7">
        <v>44653.33541666667</v>
      </c>
      <c r="G1818" s="7">
        <v>44654.37430555555</v>
      </c>
      <c r="H1818" s="12">
        <f>Enduser_Deliverytime-HubVN_Pickup_Time</f>
        <v>0.08194444445</v>
      </c>
      <c r="I1818" s="12">
        <f>Enduser_Plan_Deliverytime-Plan_HubVN_Pickup_Time</f>
        <v>0.08333333333</v>
      </c>
      <c r="J1818" s="12">
        <f>HubVN_Pickup_Time-HubVN_Receiving_Time</f>
        <v>0.1097222222</v>
      </c>
      <c r="K1818" s="12">
        <f>Plan_HubVN_Pickup_Time-Plan_HubVN_Receiving_Time</f>
        <v>0.08333333334</v>
      </c>
      <c r="L1818" s="44">
        <f>IF(OnHold_Time="",0,Enduser_Deliverytime-OnHold_Time)</f>
        <v>0</v>
      </c>
    </row>
    <row r="1819" ht="15.75" hidden="1" customHeight="1">
      <c r="A1819" s="21" t="s">
        <v>5124</v>
      </c>
      <c r="B1819" s="21" t="s">
        <v>5125</v>
      </c>
      <c r="C1819" s="21" t="s">
        <v>5232</v>
      </c>
      <c r="D1819" s="43">
        <v>44652.25069444445</v>
      </c>
      <c r="E1819" s="18">
        <v>44652.521527777775</v>
      </c>
      <c r="F1819" s="18">
        <v>44652.334027777775</v>
      </c>
      <c r="G1819" s="18">
        <v>44652.552083333336</v>
      </c>
      <c r="H1819" s="24">
        <f>Enduser_Deliverytime-HubVN_Pickup_Time</f>
        <v>0.1604166667</v>
      </c>
      <c r="I1819" s="24">
        <f>Enduser_Plan_Deliverytime-Plan_HubVN_Pickup_Time</f>
        <v>0.08333333334</v>
      </c>
      <c r="J1819" s="24">
        <f>HubVN_Pickup_Time-HubVN_Receiving_Time</f>
        <v>0.03055555556</v>
      </c>
      <c r="K1819" s="24">
        <f>Plan_HubVN_Pickup_Time-Plan_HubVN_Receiving_Time</f>
        <v>0.08333333333</v>
      </c>
      <c r="L1819" s="44">
        <f>IF(OnHold_Time="",0,Enduser_Deliverytime-OnHold_Time)</f>
        <v>0</v>
      </c>
    </row>
    <row r="1820" ht="15.75" hidden="1" customHeight="1">
      <c r="A1820" s="9" t="s">
        <v>5127</v>
      </c>
      <c r="B1820" s="9" t="s">
        <v>5128</v>
      </c>
      <c r="C1820" s="9" t="s">
        <v>5231</v>
      </c>
      <c r="D1820" s="43">
        <v>44653.524305555555</v>
      </c>
      <c r="E1820" s="7">
        <v>44654.535416666666</v>
      </c>
      <c r="F1820" s="7">
        <v>44653.60763888889</v>
      </c>
      <c r="G1820" s="7">
        <v>44654.66736111111</v>
      </c>
      <c r="H1820" s="12">
        <f>Enduser_Deliverytime-HubVN_Pickup_Time</f>
        <v>0.1618055556</v>
      </c>
      <c r="I1820" s="12">
        <f>Enduser_Plan_Deliverytime-Plan_HubVN_Pickup_Time</f>
        <v>0.04166666666</v>
      </c>
      <c r="J1820" s="12">
        <f>HubVN_Pickup_Time-HubVN_Receiving_Time</f>
        <v>0.1319444444</v>
      </c>
      <c r="K1820" s="12">
        <f>Plan_HubVN_Pickup_Time-Plan_HubVN_Receiving_Time</f>
        <v>0.08333333334</v>
      </c>
      <c r="L1820" s="44">
        <f>IF(OnHold_Time="",0,Enduser_Deliverytime-OnHold_Time)</f>
        <v>0</v>
      </c>
    </row>
    <row r="1821" ht="15.75" customHeight="1">
      <c r="A1821" s="21" t="s">
        <v>5130</v>
      </c>
      <c r="B1821" s="21" t="s">
        <v>5131</v>
      </c>
      <c r="C1821" s="21" t="s">
        <v>5230</v>
      </c>
      <c r="D1821" s="43">
        <v>44652.285416666666</v>
      </c>
      <c r="E1821" s="18">
        <v>44652.51458333333</v>
      </c>
      <c r="F1821" s="18">
        <v>44652.36875</v>
      </c>
      <c r="G1821" s="18">
        <v>44652.55972222222</v>
      </c>
      <c r="H1821" s="24">
        <f>Enduser_Deliverytime-HubVN_Pickup_Time</f>
        <v>0.09166666667</v>
      </c>
      <c r="I1821" s="24">
        <f>Enduser_Plan_Deliverytime-Plan_HubVN_Pickup_Time</f>
        <v>0.0625</v>
      </c>
      <c r="J1821" s="24">
        <f>HubVN_Pickup_Time-HubVN_Receiving_Time</f>
        <v>0.04513888889</v>
      </c>
      <c r="K1821" s="24">
        <f>Plan_HubVN_Pickup_Time-Plan_HubVN_Receiving_Time</f>
        <v>0.08333333334</v>
      </c>
      <c r="L1821" s="44">
        <f>IF(OnHold_Time="",0,Enduser_Deliverytime-OnHold_Time)</f>
        <v>0</v>
      </c>
    </row>
    <row r="1822" ht="15.75" customHeight="1">
      <c r="A1822" s="9" t="s">
        <v>5133</v>
      </c>
      <c r="B1822" s="9" t="s">
        <v>1255</v>
      </c>
      <c r="C1822" s="9" t="s">
        <v>5230</v>
      </c>
      <c r="D1822" s="43">
        <v>44653.5375</v>
      </c>
      <c r="E1822" s="7">
        <v>44654.282638888886</v>
      </c>
      <c r="F1822" s="7">
        <v>44653.620833333334</v>
      </c>
      <c r="G1822" s="7">
        <v>44654.38402777778</v>
      </c>
      <c r="H1822" s="12">
        <f>Enduser_Deliverytime-HubVN_Pickup_Time</f>
        <v>0.04097222222</v>
      </c>
      <c r="I1822" s="12">
        <f>Enduser_Plan_Deliverytime-Plan_HubVN_Pickup_Time</f>
        <v>0.0625</v>
      </c>
      <c r="J1822" s="12">
        <f>HubVN_Pickup_Time-HubVN_Receiving_Time</f>
        <v>0.1013888889</v>
      </c>
      <c r="K1822" s="12">
        <f>Plan_HubVN_Pickup_Time-Plan_HubVN_Receiving_Time</f>
        <v>0.08333333334</v>
      </c>
      <c r="L1822" s="44">
        <f>IF(OnHold_Time="",0,Enduser_Deliverytime-OnHold_Time)</f>
        <v>0</v>
      </c>
    </row>
    <row r="1823" ht="15.75" hidden="1" customHeight="1">
      <c r="A1823" s="21" t="s">
        <v>5135</v>
      </c>
      <c r="B1823" s="21" t="s">
        <v>474</v>
      </c>
      <c r="C1823" s="21" t="s">
        <v>5232</v>
      </c>
      <c r="D1823" s="43">
        <v>44655.27222222222</v>
      </c>
      <c r="E1823" s="18">
        <v>44655.524305555555</v>
      </c>
      <c r="F1823" s="18">
        <v>44655.35555555556</v>
      </c>
      <c r="G1823" s="18">
        <v>44655.65</v>
      </c>
      <c r="H1823" s="24">
        <f>Enduser_Deliverytime-HubVN_Pickup_Time</f>
        <v>0.07916666666</v>
      </c>
      <c r="I1823" s="24">
        <f>Enduser_Plan_Deliverytime-Plan_HubVN_Pickup_Time</f>
        <v>0.08333333333</v>
      </c>
      <c r="J1823" s="24">
        <f>HubVN_Pickup_Time-HubVN_Receiving_Time</f>
        <v>0.1256944444</v>
      </c>
      <c r="K1823" s="24">
        <f>Plan_HubVN_Pickup_Time-Plan_HubVN_Receiving_Time</f>
        <v>0.08333333334</v>
      </c>
      <c r="L1823" s="44">
        <f>IF(OnHold_Time="",0,Enduser_Deliverytime-OnHold_Time)</f>
        <v>0</v>
      </c>
    </row>
    <row r="1824" ht="15.75" customHeight="1">
      <c r="A1824" s="9" t="s">
        <v>5137</v>
      </c>
      <c r="B1824" s="9" t="s">
        <v>5138</v>
      </c>
      <c r="C1824" s="9" t="s">
        <v>5230</v>
      </c>
      <c r="D1824" s="43">
        <v>44653.513194444444</v>
      </c>
      <c r="E1824" s="7">
        <v>44654.532638888886</v>
      </c>
      <c r="F1824" s="7">
        <v>44653.59652777778</v>
      </c>
      <c r="G1824" s="7">
        <v>44654.6625</v>
      </c>
      <c r="H1824" s="12">
        <f>Enduser_Deliverytime-HubVN_Pickup_Time</f>
        <v>0.07708333334</v>
      </c>
      <c r="I1824" s="12">
        <f>Enduser_Plan_Deliverytime-Plan_HubVN_Pickup_Time</f>
        <v>0.0625</v>
      </c>
      <c r="J1824" s="12">
        <f>HubVN_Pickup_Time-HubVN_Receiving_Time</f>
        <v>0.1298611111</v>
      </c>
      <c r="K1824" s="12">
        <f>Plan_HubVN_Pickup_Time-Plan_HubVN_Receiving_Time</f>
        <v>0.08333333334</v>
      </c>
      <c r="L1824" s="44">
        <f>IF(OnHold_Time="",0,Enduser_Deliverytime-OnHold_Time)</f>
        <v>0</v>
      </c>
    </row>
    <row r="1825" ht="15.75" hidden="1" customHeight="1">
      <c r="A1825" s="21" t="s">
        <v>5140</v>
      </c>
      <c r="B1825" s="21" t="s">
        <v>5141</v>
      </c>
      <c r="C1825" s="21" t="s">
        <v>5231</v>
      </c>
      <c r="D1825" s="43">
        <v>44654.54027777778</v>
      </c>
      <c r="E1825" s="18">
        <v>44654.50208333333</v>
      </c>
      <c r="F1825" s="18">
        <v>44654.623611111114</v>
      </c>
      <c r="G1825" s="18">
        <v>44654.611805555556</v>
      </c>
      <c r="H1825" s="24">
        <f>Enduser_Deliverytime-HubVN_Pickup_Time</f>
        <v>0.1465277778</v>
      </c>
      <c r="I1825" s="24">
        <f>Enduser_Plan_Deliverytime-Plan_HubVN_Pickup_Time</f>
        <v>0.08333333333</v>
      </c>
      <c r="J1825" s="24">
        <f>HubVN_Pickup_Time-HubVN_Receiving_Time</f>
        <v>0.1097222222</v>
      </c>
      <c r="K1825" s="24">
        <f>Plan_HubVN_Pickup_Time-Plan_HubVN_Receiving_Time</f>
        <v>0.08333333334</v>
      </c>
      <c r="L1825" s="44">
        <f>IF(OnHold_Time="",0,Enduser_Deliverytime-OnHold_Time)</f>
        <v>0</v>
      </c>
    </row>
    <row r="1826" ht="15.75" hidden="1" customHeight="1">
      <c r="A1826" s="9" t="s">
        <v>5143</v>
      </c>
      <c r="B1826" s="9" t="s">
        <v>5144</v>
      </c>
      <c r="C1826" s="9" t="s">
        <v>5231</v>
      </c>
      <c r="D1826" s="43">
        <v>44652.28680555556</v>
      </c>
      <c r="E1826" s="7">
        <v>44652.525</v>
      </c>
      <c r="F1826" s="7">
        <v>44652.37013888889</v>
      </c>
      <c r="G1826" s="7">
        <v>44652.6</v>
      </c>
      <c r="H1826" s="12">
        <f>Enduser_Deliverytime-HubVN_Pickup_Time</f>
        <v>0.24375</v>
      </c>
      <c r="I1826" s="12">
        <f>Enduser_Plan_Deliverytime-Plan_HubVN_Pickup_Time</f>
        <v>0.08333333334</v>
      </c>
      <c r="J1826" s="12">
        <f>HubVN_Pickup_Time-HubVN_Receiving_Time</f>
        <v>0.075</v>
      </c>
      <c r="K1826" s="12">
        <f>Plan_HubVN_Pickup_Time-Plan_HubVN_Receiving_Time</f>
        <v>0.08333333333</v>
      </c>
      <c r="L1826" s="44">
        <f>IF(OnHold_Time="",0,Enduser_Deliverytime-OnHold_Time)</f>
        <v>0</v>
      </c>
    </row>
    <row r="1827" ht="15.75" hidden="1" customHeight="1">
      <c r="A1827" s="21" t="s">
        <v>5146</v>
      </c>
      <c r="B1827" s="21" t="s">
        <v>1514</v>
      </c>
      <c r="C1827" s="21" t="s">
        <v>5232</v>
      </c>
      <c r="D1827" s="43">
        <v>44653.540972222225</v>
      </c>
      <c r="E1827" s="18">
        <v>44654.26111111111</v>
      </c>
      <c r="F1827" s="18">
        <v>44653.62430555555</v>
      </c>
      <c r="G1827" s="18">
        <v>44654.38402777778</v>
      </c>
      <c r="H1827" s="24">
        <f>Enduser_Deliverytime-HubVN_Pickup_Time</f>
        <v>0.2027777778</v>
      </c>
      <c r="I1827" s="24">
        <f>Enduser_Plan_Deliverytime-Plan_HubVN_Pickup_Time</f>
        <v>0.08333333334</v>
      </c>
      <c r="J1827" s="24">
        <f>HubVN_Pickup_Time-HubVN_Receiving_Time</f>
        <v>0.1229166667</v>
      </c>
      <c r="K1827" s="24">
        <f>Plan_HubVN_Pickup_Time-Plan_HubVN_Receiving_Time</f>
        <v>0.08333333333</v>
      </c>
      <c r="L1827" s="44">
        <f>IF(OnHold_Time="",0,Enduser_Deliverytime-OnHold_Time)</f>
        <v>0</v>
      </c>
    </row>
    <row r="1828" ht="15.75" customHeight="1">
      <c r="A1828" s="9" t="s">
        <v>5148</v>
      </c>
      <c r="B1828" s="9" t="s">
        <v>5149</v>
      </c>
      <c r="C1828" s="9" t="s">
        <v>5230</v>
      </c>
      <c r="D1828" s="43">
        <v>44653.53888888889</v>
      </c>
      <c r="E1828" s="7">
        <v>44654.254166666666</v>
      </c>
      <c r="F1828" s="7">
        <v>44653.62222222222</v>
      </c>
      <c r="G1828" s="7">
        <v>44654.34722222222</v>
      </c>
      <c r="H1828" s="12">
        <f>Enduser_Deliverytime-HubVN_Pickup_Time</f>
        <v>0.08263888889</v>
      </c>
      <c r="I1828" s="12">
        <f>Enduser_Plan_Deliverytime-Plan_HubVN_Pickup_Time</f>
        <v>0.0625</v>
      </c>
      <c r="J1828" s="12">
        <f>HubVN_Pickup_Time-HubVN_Receiving_Time</f>
        <v>0.09305555555</v>
      </c>
      <c r="K1828" s="12">
        <f>Plan_HubVN_Pickup_Time-Plan_HubVN_Receiving_Time</f>
        <v>0.08333333333</v>
      </c>
      <c r="L1828" s="44">
        <f>IF(OnHold_Time="",0,Enduser_Deliverytime-OnHold_Time)</f>
        <v>0</v>
      </c>
    </row>
    <row r="1829" ht="15.75" customHeight="1">
      <c r="A1829" s="21" t="s">
        <v>5151</v>
      </c>
      <c r="B1829" s="21" t="s">
        <v>1069</v>
      </c>
      <c r="C1829" s="21" t="s">
        <v>5230</v>
      </c>
      <c r="D1829" s="43">
        <v>44653.506944444445</v>
      </c>
      <c r="E1829" s="18">
        <v>44654.282638888886</v>
      </c>
      <c r="F1829" s="18">
        <v>44653.59027777778</v>
      </c>
      <c r="G1829" s="18">
        <v>44654.38611111111</v>
      </c>
      <c r="H1829" s="24">
        <f>Enduser_Deliverytime-HubVN_Pickup_Time</f>
        <v>0.1034722222</v>
      </c>
      <c r="I1829" s="24">
        <f>Enduser_Plan_Deliverytime-Plan_HubVN_Pickup_Time</f>
        <v>0.125</v>
      </c>
      <c r="J1829" s="24">
        <f>HubVN_Pickup_Time-HubVN_Receiving_Time</f>
        <v>0.1034722222</v>
      </c>
      <c r="K1829" s="24">
        <f>Plan_HubVN_Pickup_Time-Plan_HubVN_Receiving_Time</f>
        <v>0.08333333334</v>
      </c>
      <c r="L1829" s="44">
        <f>IF(OnHold_Time="",0,Enduser_Deliverytime-OnHold_Time)</f>
        <v>0</v>
      </c>
    </row>
    <row r="1830" ht="15.75" hidden="1" customHeight="1">
      <c r="A1830" s="9" t="s">
        <v>5153</v>
      </c>
      <c r="B1830" s="9" t="s">
        <v>5154</v>
      </c>
      <c r="C1830" s="9" t="s">
        <v>5231</v>
      </c>
      <c r="D1830" s="43">
        <v>44653.50625</v>
      </c>
      <c r="E1830" s="7">
        <v>44654.285416666666</v>
      </c>
      <c r="F1830" s="7">
        <v>44653.589583333334</v>
      </c>
      <c r="G1830" s="7">
        <v>44654.3875</v>
      </c>
      <c r="H1830" s="12">
        <f>Enduser_Deliverytime-HubVN_Pickup_Time</f>
        <v>0.1</v>
      </c>
      <c r="I1830" s="12">
        <f>Enduser_Plan_Deliverytime-Plan_HubVN_Pickup_Time</f>
        <v>0.04166666666</v>
      </c>
      <c r="J1830" s="12">
        <f>HubVN_Pickup_Time-HubVN_Receiving_Time</f>
        <v>0.1020833333</v>
      </c>
      <c r="K1830" s="12">
        <f>Plan_HubVN_Pickup_Time-Plan_HubVN_Receiving_Time</f>
        <v>0.08333333334</v>
      </c>
      <c r="L1830" s="44">
        <f>IF(OnHold_Time="",0,Enduser_Deliverytime-OnHold_Time)</f>
        <v>0</v>
      </c>
    </row>
    <row r="1831" ht="15.75" hidden="1" customHeight="1">
      <c r="A1831" s="21" t="s">
        <v>5156</v>
      </c>
      <c r="B1831" s="21" t="s">
        <v>3967</v>
      </c>
      <c r="C1831" s="21" t="s">
        <v>5232</v>
      </c>
      <c r="D1831" s="43">
        <v>44651.513194444444</v>
      </c>
      <c r="E1831" s="18">
        <v>44652.26111111111</v>
      </c>
      <c r="F1831" s="18">
        <v>44651.59652777778</v>
      </c>
      <c r="G1831" s="18">
        <v>44652.37291666667</v>
      </c>
      <c r="H1831" s="24">
        <f>Enduser_Deliverytime-HubVN_Pickup_Time</f>
        <v>0.1659722222</v>
      </c>
      <c r="I1831" s="24">
        <f>Enduser_Plan_Deliverytime-Plan_HubVN_Pickup_Time</f>
        <v>0.08333333333</v>
      </c>
      <c r="J1831" s="24">
        <f>HubVN_Pickup_Time-HubVN_Receiving_Time</f>
        <v>0.1118055556</v>
      </c>
      <c r="K1831" s="24">
        <f>Plan_HubVN_Pickup_Time-Plan_HubVN_Receiving_Time</f>
        <v>0.08333333334</v>
      </c>
      <c r="L1831" s="44">
        <f>IF(OnHold_Time="",0,Enduser_Deliverytime-OnHold_Time)</f>
        <v>0</v>
      </c>
    </row>
    <row r="1832" ht="15.75" customHeight="1">
      <c r="A1832" s="9" t="s">
        <v>5158</v>
      </c>
      <c r="B1832" s="9" t="s">
        <v>556</v>
      </c>
      <c r="C1832" s="9" t="s">
        <v>5230</v>
      </c>
      <c r="D1832" s="43">
        <v>44652.28333333333</v>
      </c>
      <c r="E1832" s="7">
        <v>44653.25625</v>
      </c>
      <c r="F1832" s="7">
        <v>44652.36666666667</v>
      </c>
      <c r="G1832" s="7">
        <v>44653.34722222222</v>
      </c>
      <c r="H1832" s="12">
        <f>Enduser_Deliverytime-HubVN_Pickup_Time</f>
        <v>0.1208333333</v>
      </c>
      <c r="I1832" s="12">
        <f>Enduser_Plan_Deliverytime-Plan_HubVN_Pickup_Time</f>
        <v>0.0625</v>
      </c>
      <c r="J1832" s="12">
        <f>HubVN_Pickup_Time-HubVN_Receiving_Time</f>
        <v>0.09097222222</v>
      </c>
      <c r="K1832" s="12">
        <f>Plan_HubVN_Pickup_Time-Plan_HubVN_Receiving_Time</f>
        <v>0.08333333334</v>
      </c>
      <c r="L1832" s="44">
        <f>IF(OnHold_Time="",0,Enduser_Deliverytime-OnHold_Time)</f>
        <v>0</v>
      </c>
    </row>
    <row r="1833" ht="15.75" customHeight="1">
      <c r="A1833" s="21" t="s">
        <v>5160</v>
      </c>
      <c r="B1833" s="21" t="s">
        <v>5161</v>
      </c>
      <c r="C1833" s="21" t="s">
        <v>5230</v>
      </c>
      <c r="D1833" s="43">
        <v>44652.53194444445</v>
      </c>
      <c r="E1833" s="18">
        <v>44653.28888888889</v>
      </c>
      <c r="F1833" s="18">
        <v>44652.615277777775</v>
      </c>
      <c r="G1833" s="18">
        <v>44653.40416666667</v>
      </c>
      <c r="H1833" s="24">
        <f>Enduser_Deliverytime-HubVN_Pickup_Time</f>
        <v>0.2020833333</v>
      </c>
      <c r="I1833" s="24">
        <f>Enduser_Plan_Deliverytime-Plan_HubVN_Pickup_Time</f>
        <v>0.1666666667</v>
      </c>
      <c r="J1833" s="24">
        <f>HubVN_Pickup_Time-HubVN_Receiving_Time</f>
        <v>0.1152777778</v>
      </c>
      <c r="K1833" s="24">
        <f>Plan_HubVN_Pickup_Time-Plan_HubVN_Receiving_Time</f>
        <v>0.08333333333</v>
      </c>
      <c r="L1833" s="44">
        <f>IF(OnHold_Time="",0,Enduser_Deliverytime-OnHold_Time)</f>
        <v>0</v>
      </c>
    </row>
    <row r="1834" ht="15.75" hidden="1" customHeight="1">
      <c r="A1834" s="9" t="s">
        <v>5163</v>
      </c>
      <c r="B1834" s="9" t="s">
        <v>1523</v>
      </c>
      <c r="C1834" s="9" t="s">
        <v>5231</v>
      </c>
      <c r="D1834" s="43">
        <v>44653.520833333336</v>
      </c>
      <c r="E1834" s="7">
        <v>44653.53611111111</v>
      </c>
      <c r="F1834" s="7">
        <v>44653.604166666664</v>
      </c>
      <c r="G1834" s="7">
        <v>44653.64027777778</v>
      </c>
      <c r="H1834" s="12">
        <f>Enduser_Deliverytime-HubVN_Pickup_Time</f>
        <v>0.07708333334</v>
      </c>
      <c r="I1834" s="12">
        <f>Enduser_Plan_Deliverytime-Plan_HubVN_Pickup_Time</f>
        <v>0.04166666667</v>
      </c>
      <c r="J1834" s="12">
        <f>HubVN_Pickup_Time-HubVN_Receiving_Time</f>
        <v>0.1041666667</v>
      </c>
      <c r="K1834" s="12">
        <f>Plan_HubVN_Pickup_Time-Plan_HubVN_Receiving_Time</f>
        <v>0.08333333333</v>
      </c>
      <c r="L1834" s="44">
        <f>IF(OnHold_Time="",0,Enduser_Deliverytime-OnHold_Time)</f>
        <v>0</v>
      </c>
    </row>
    <row r="1835" ht="15.75" customHeight="1">
      <c r="A1835" s="21" t="s">
        <v>5165</v>
      </c>
      <c r="B1835" s="21" t="s">
        <v>451</v>
      </c>
      <c r="C1835" s="21" t="s">
        <v>5230</v>
      </c>
      <c r="D1835" s="43">
        <v>44653.27569444444</v>
      </c>
      <c r="E1835" s="18">
        <v>44653.51388888889</v>
      </c>
      <c r="F1835" s="18">
        <v>44653.35902777778</v>
      </c>
      <c r="G1835" s="18">
        <v>44653.626388888886</v>
      </c>
      <c r="H1835" s="24">
        <f>Enduser_Deliverytime-HubVN_Pickup_Time</f>
        <v>0.07708333334</v>
      </c>
      <c r="I1835" s="24">
        <f>Enduser_Plan_Deliverytime-Plan_HubVN_Pickup_Time</f>
        <v>0.0625</v>
      </c>
      <c r="J1835" s="24">
        <f>HubVN_Pickup_Time-HubVN_Receiving_Time</f>
        <v>0.1125</v>
      </c>
      <c r="K1835" s="24">
        <f>Plan_HubVN_Pickup_Time-Plan_HubVN_Receiving_Time</f>
        <v>0.08333333334</v>
      </c>
      <c r="L1835" s="44">
        <f>IF(OnHold_Time="",0,Enduser_Deliverytime-OnHold_Time)</f>
        <v>0</v>
      </c>
    </row>
    <row r="1836" ht="15.75" customHeight="1">
      <c r="A1836" s="9" t="s">
        <v>5167</v>
      </c>
      <c r="B1836" s="9" t="s">
        <v>3839</v>
      </c>
      <c r="C1836" s="9" t="s">
        <v>5230</v>
      </c>
      <c r="D1836" s="43">
        <v>44654.28680555556</v>
      </c>
      <c r="E1836" s="7">
        <v>44654.524305555555</v>
      </c>
      <c r="F1836" s="7">
        <v>44654.37013888889</v>
      </c>
      <c r="G1836" s="7">
        <v>44654.62430555555</v>
      </c>
      <c r="H1836" s="12">
        <f>Enduser_Deliverytime-HubVN_Pickup_Time</f>
        <v>0.1222222222</v>
      </c>
      <c r="I1836" s="12">
        <f>Enduser_Plan_Deliverytime-Plan_HubVN_Pickup_Time</f>
        <v>0.0625</v>
      </c>
      <c r="J1836" s="12">
        <f>HubVN_Pickup_Time-HubVN_Receiving_Time</f>
        <v>0.1</v>
      </c>
      <c r="K1836" s="12">
        <f>Plan_HubVN_Pickup_Time-Plan_HubVN_Receiving_Time</f>
        <v>0.08333333333</v>
      </c>
      <c r="L1836" s="44">
        <f>IF(OnHold_Time="",0,Enduser_Deliverytime-OnHold_Time)</f>
        <v>0</v>
      </c>
    </row>
    <row r="1837" ht="15.75" customHeight="1">
      <c r="A1837" s="21" t="s">
        <v>5169</v>
      </c>
      <c r="B1837" s="21" t="s">
        <v>5170</v>
      </c>
      <c r="C1837" s="21" t="s">
        <v>5230</v>
      </c>
      <c r="D1837" s="43">
        <v>44654.26527777778</v>
      </c>
      <c r="E1837" s="18">
        <v>44654.51111111111</v>
      </c>
      <c r="F1837" s="18">
        <v>44654.34861111111</v>
      </c>
      <c r="G1837" s="18">
        <v>44654.62291666667</v>
      </c>
      <c r="H1837" s="24">
        <f>Enduser_Deliverytime-HubVN_Pickup_Time</f>
        <v>0.1236111111</v>
      </c>
      <c r="I1837" s="24">
        <f>Enduser_Plan_Deliverytime-Plan_HubVN_Pickup_Time</f>
        <v>0.0625</v>
      </c>
      <c r="J1837" s="24">
        <f>HubVN_Pickup_Time-HubVN_Receiving_Time</f>
        <v>0.1118055556</v>
      </c>
      <c r="K1837" s="24">
        <f>Plan_HubVN_Pickup_Time-Plan_HubVN_Receiving_Time</f>
        <v>0.08333333334</v>
      </c>
      <c r="L1837" s="44">
        <f>IF(OnHold_Time="",0,Enduser_Deliverytime-OnHold_Time)</f>
        <v>0</v>
      </c>
    </row>
    <row r="1838" ht="15.75" customHeight="1">
      <c r="A1838" s="9" t="s">
        <v>5172</v>
      </c>
      <c r="B1838" s="9" t="s">
        <v>1549</v>
      </c>
      <c r="C1838" s="9" t="s">
        <v>5230</v>
      </c>
      <c r="D1838" s="43">
        <v>44654.52361111111</v>
      </c>
      <c r="E1838" s="7">
        <v>44654.51458333333</v>
      </c>
      <c r="F1838" s="7">
        <v>44654.606944444444</v>
      </c>
      <c r="G1838" s="7">
        <v>44654.62569444445</v>
      </c>
      <c r="H1838" s="12">
        <f>Enduser_Deliverytime-HubVN_Pickup_Time</f>
        <v>0.07708333333</v>
      </c>
      <c r="I1838" s="12">
        <f>Enduser_Plan_Deliverytime-Plan_HubVN_Pickup_Time</f>
        <v>0.0625</v>
      </c>
      <c r="J1838" s="12">
        <f>HubVN_Pickup_Time-HubVN_Receiving_Time</f>
        <v>0.1111111111</v>
      </c>
      <c r="K1838" s="12">
        <f>Plan_HubVN_Pickup_Time-Plan_HubVN_Receiving_Time</f>
        <v>0.08333333334</v>
      </c>
      <c r="L1838" s="44">
        <f>IF(OnHold_Time="",0,Enduser_Deliverytime-OnHold_Time)</f>
        <v>0</v>
      </c>
    </row>
    <row r="1839" ht="15.75" customHeight="1">
      <c r="A1839" s="21" t="s">
        <v>5174</v>
      </c>
      <c r="B1839" s="21" t="s">
        <v>5175</v>
      </c>
      <c r="C1839" s="21" t="s">
        <v>5230</v>
      </c>
      <c r="D1839" s="43">
        <v>44654.27638888889</v>
      </c>
      <c r="E1839" s="18">
        <v>44654.504166666666</v>
      </c>
      <c r="F1839" s="18">
        <v>44654.35972222222</v>
      </c>
      <c r="G1839" s="18">
        <v>44654.614583333336</v>
      </c>
      <c r="H1839" s="24">
        <f>Enduser_Deliverytime-HubVN_Pickup_Time</f>
        <v>0.2444444444</v>
      </c>
      <c r="I1839" s="24">
        <f>Enduser_Plan_Deliverytime-Plan_HubVN_Pickup_Time</f>
        <v>0.0625</v>
      </c>
      <c r="J1839" s="24">
        <f>HubVN_Pickup_Time-HubVN_Receiving_Time</f>
        <v>0.1104166667</v>
      </c>
      <c r="K1839" s="24">
        <f>Plan_HubVN_Pickup_Time-Plan_HubVN_Receiving_Time</f>
        <v>0.08333333334</v>
      </c>
      <c r="L1839" s="44">
        <f>IF(OnHold_Time="",0,Enduser_Deliverytime-OnHold_Time)</f>
        <v>0</v>
      </c>
    </row>
    <row r="1840" ht="15.75" customHeight="1">
      <c r="A1840" s="9" t="s">
        <v>5177</v>
      </c>
      <c r="B1840" s="9" t="s">
        <v>5178</v>
      </c>
      <c r="C1840" s="9" t="s">
        <v>5230</v>
      </c>
      <c r="D1840" s="43">
        <v>44652.27291666667</v>
      </c>
      <c r="E1840" s="7">
        <v>44652.50763888889</v>
      </c>
      <c r="F1840" s="7">
        <v>44652.35625</v>
      </c>
      <c r="G1840" s="7">
        <v>44652.60972222222</v>
      </c>
      <c r="H1840" s="12">
        <f>Enduser_Deliverytime-HubVN_Pickup_Time</f>
        <v>0.24375</v>
      </c>
      <c r="I1840" s="12">
        <f>Enduser_Plan_Deliverytime-Plan_HubVN_Pickup_Time</f>
        <v>0.125</v>
      </c>
      <c r="J1840" s="12">
        <f>HubVN_Pickup_Time-HubVN_Receiving_Time</f>
        <v>0.1020833333</v>
      </c>
      <c r="K1840" s="12">
        <f>Plan_HubVN_Pickup_Time-Plan_HubVN_Receiving_Time</f>
        <v>0.08333333333</v>
      </c>
      <c r="L1840" s="44">
        <f>IF(OnHold_Time="",0,Enduser_Deliverytime-OnHold_Time)</f>
        <v>0</v>
      </c>
    </row>
    <row r="1841" ht="15.75" customHeight="1">
      <c r="A1841" s="21" t="s">
        <v>5180</v>
      </c>
      <c r="B1841" s="21" t="s">
        <v>5181</v>
      </c>
      <c r="C1841" s="21" t="s">
        <v>5230</v>
      </c>
      <c r="D1841" s="43">
        <v>44655.535416666666</v>
      </c>
      <c r="E1841" s="18">
        <v>44655.53958333333</v>
      </c>
      <c r="F1841" s="18">
        <v>44655.61875</v>
      </c>
      <c r="G1841" s="18">
        <v>44655.66111111111</v>
      </c>
      <c r="H1841" s="24">
        <f>Enduser_Deliverytime-HubVN_Pickup_Time</f>
        <v>0.07777777778</v>
      </c>
      <c r="I1841" s="24">
        <f>Enduser_Plan_Deliverytime-Plan_HubVN_Pickup_Time</f>
        <v>0.0625</v>
      </c>
      <c r="J1841" s="24">
        <f>HubVN_Pickup_Time-HubVN_Receiving_Time</f>
        <v>0.1215277778</v>
      </c>
      <c r="K1841" s="24">
        <f>Plan_HubVN_Pickup_Time-Plan_HubVN_Receiving_Time</f>
        <v>0.08333333334</v>
      </c>
      <c r="L1841" s="44">
        <f>IF(OnHold_Time="",0,Enduser_Deliverytime-OnHold_Time)</f>
        <v>0</v>
      </c>
    </row>
    <row r="1842" ht="15.75" customHeight="1">
      <c r="A1842" s="9" t="s">
        <v>5183</v>
      </c>
      <c r="B1842" s="9" t="s">
        <v>5184</v>
      </c>
      <c r="C1842" s="9" t="s">
        <v>5230</v>
      </c>
      <c r="D1842" s="43">
        <v>44654.51944444444</v>
      </c>
      <c r="E1842" s="7">
        <v>44655.5</v>
      </c>
      <c r="F1842" s="7">
        <v>44654.60277777778</v>
      </c>
      <c r="G1842" s="7">
        <v>44655.62152777778</v>
      </c>
      <c r="H1842" s="12">
        <f>Enduser_Deliverytime-HubVN_Pickup_Time</f>
        <v>0.2465277778</v>
      </c>
      <c r="I1842" s="12">
        <f>Enduser_Plan_Deliverytime-Plan_HubVN_Pickup_Time</f>
        <v>0.0625</v>
      </c>
      <c r="J1842" s="12">
        <f>HubVN_Pickup_Time-HubVN_Receiving_Time</f>
        <v>0.1215277778</v>
      </c>
      <c r="K1842" s="12">
        <f>Plan_HubVN_Pickup_Time-Plan_HubVN_Receiving_Time</f>
        <v>0.08333333334</v>
      </c>
      <c r="L1842" s="44">
        <f>IF(OnHold_Time="",0,Enduser_Deliverytime-OnHold_Time)</f>
        <v>0</v>
      </c>
    </row>
    <row r="1843" ht="15.75" hidden="1" customHeight="1">
      <c r="A1843" s="21" t="s">
        <v>5186</v>
      </c>
      <c r="B1843" s="21" t="s">
        <v>209</v>
      </c>
      <c r="C1843" s="21" t="s">
        <v>5231</v>
      </c>
      <c r="D1843" s="43">
        <v>44653.27291666667</v>
      </c>
      <c r="E1843" s="18">
        <v>44653.501388888886</v>
      </c>
      <c r="F1843" s="18">
        <v>44653.35625</v>
      </c>
      <c r="G1843" s="18">
        <v>44653.60208333333</v>
      </c>
      <c r="H1843" s="24">
        <f>Enduser_Deliverytime-HubVN_Pickup_Time</f>
        <v>0.2479166667</v>
      </c>
      <c r="I1843" s="24">
        <f>Enduser_Plan_Deliverytime-Plan_HubVN_Pickup_Time</f>
        <v>0.08333333334</v>
      </c>
      <c r="J1843" s="24">
        <f>HubVN_Pickup_Time-HubVN_Receiving_Time</f>
        <v>0.1006944444</v>
      </c>
      <c r="K1843" s="24">
        <f>Plan_HubVN_Pickup_Time-Plan_HubVN_Receiving_Time</f>
        <v>0.08333333333</v>
      </c>
      <c r="L1843" s="44">
        <f>IF(OnHold_Time="",0,Enduser_Deliverytime-OnHold_Time)</f>
        <v>0</v>
      </c>
    </row>
    <row r="1844" ht="15.75" hidden="1" customHeight="1">
      <c r="A1844" s="9" t="s">
        <v>5188</v>
      </c>
      <c r="B1844" s="9" t="s">
        <v>1592</v>
      </c>
      <c r="C1844" s="9" t="s">
        <v>5232</v>
      </c>
      <c r="D1844" s="43">
        <v>44651.50833333333</v>
      </c>
      <c r="E1844" s="7">
        <v>44652.54027777778</v>
      </c>
      <c r="F1844" s="7">
        <v>44651.59166666667</v>
      </c>
      <c r="G1844" s="7">
        <v>44652.64236111111</v>
      </c>
      <c r="H1844" s="12">
        <f>Enduser_Deliverytime-HubVN_Pickup_Time</f>
        <v>0.07847222222</v>
      </c>
      <c r="I1844" s="12">
        <f>Enduser_Plan_Deliverytime-Plan_HubVN_Pickup_Time</f>
        <v>0.08333333334</v>
      </c>
      <c r="J1844" s="12">
        <f>HubVN_Pickup_Time-HubVN_Receiving_Time</f>
        <v>0.1020833333</v>
      </c>
      <c r="K1844" s="12">
        <f>Plan_HubVN_Pickup_Time-Plan_HubVN_Receiving_Time</f>
        <v>0.08333333334</v>
      </c>
      <c r="L1844" s="44">
        <f>IF(OnHold_Time="",0,Enduser_Deliverytime-OnHold_Time)</f>
        <v>0</v>
      </c>
    </row>
    <row r="1845" ht="15.75" customHeight="1">
      <c r="A1845" s="21" t="s">
        <v>5190</v>
      </c>
      <c r="B1845" s="21" t="s">
        <v>5191</v>
      </c>
      <c r="C1845" s="21" t="s">
        <v>5230</v>
      </c>
      <c r="D1845" s="43">
        <v>44651.525</v>
      </c>
      <c r="E1845" s="18">
        <v>44652.275</v>
      </c>
      <c r="F1845" s="18">
        <v>44651.60833333333</v>
      </c>
      <c r="G1845" s="18">
        <v>44652.39236111111</v>
      </c>
      <c r="H1845" s="24">
        <f>Enduser_Deliverytime-HubVN_Pickup_Time</f>
        <v>0.2020833333</v>
      </c>
      <c r="I1845" s="24">
        <f>Enduser_Plan_Deliverytime-Plan_HubVN_Pickup_Time</f>
        <v>0.0625</v>
      </c>
      <c r="J1845" s="24">
        <f>HubVN_Pickup_Time-HubVN_Receiving_Time</f>
        <v>0.1173611111</v>
      </c>
      <c r="K1845" s="24">
        <f>Plan_HubVN_Pickup_Time-Plan_HubVN_Receiving_Time</f>
        <v>0.08333333333</v>
      </c>
      <c r="L1845" s="44">
        <f>IF(OnHold_Time="",0,Enduser_Deliverytime-OnHold_Time)</f>
        <v>0</v>
      </c>
    </row>
    <row r="1846" ht="15.75" customHeight="1">
      <c r="A1846" s="9" t="s">
        <v>5193</v>
      </c>
      <c r="B1846" s="9" t="s">
        <v>118</v>
      </c>
      <c r="C1846" s="9" t="s">
        <v>5230</v>
      </c>
      <c r="D1846" s="43">
        <v>44652.27777777778</v>
      </c>
      <c r="E1846" s="7">
        <v>44652.529861111114</v>
      </c>
      <c r="F1846" s="7">
        <v>44652.36111111111</v>
      </c>
      <c r="G1846" s="7">
        <v>44652.61319444444</v>
      </c>
      <c r="H1846" s="12">
        <f>Enduser_Deliverytime-HubVN_Pickup_Time</f>
        <v>0.2444444444</v>
      </c>
      <c r="I1846" s="12">
        <f>Enduser_Plan_Deliverytime-Plan_HubVN_Pickup_Time</f>
        <v>0.1666666667</v>
      </c>
      <c r="J1846" s="12">
        <f>HubVN_Pickup_Time-HubVN_Receiving_Time</f>
        <v>0.08333333333</v>
      </c>
      <c r="K1846" s="12">
        <f>Plan_HubVN_Pickup_Time-Plan_HubVN_Receiving_Time</f>
        <v>0.08333333333</v>
      </c>
      <c r="L1846" s="44">
        <f>IF(OnHold_Time="",0,Enduser_Deliverytime-OnHold_Time)</f>
        <v>0</v>
      </c>
    </row>
    <row r="1847" ht="15.75" hidden="1" customHeight="1">
      <c r="A1847" s="21" t="s">
        <v>5195</v>
      </c>
      <c r="B1847" s="21" t="s">
        <v>5196</v>
      </c>
      <c r="C1847" s="21" t="s">
        <v>5231</v>
      </c>
      <c r="D1847" s="43">
        <v>44652.25277777778</v>
      </c>
      <c r="E1847" s="18">
        <v>44653.25763888889</v>
      </c>
      <c r="F1847" s="18">
        <v>44652.33611111111</v>
      </c>
      <c r="G1847" s="18">
        <v>44653.35</v>
      </c>
      <c r="H1847" s="24">
        <f>Enduser_Deliverytime-HubVN_Pickup_Time</f>
        <v>0.1208333333</v>
      </c>
      <c r="I1847" s="24">
        <f>Enduser_Plan_Deliverytime-Plan_HubVN_Pickup_Time</f>
        <v>0.04166666667</v>
      </c>
      <c r="J1847" s="24">
        <f>HubVN_Pickup_Time-HubVN_Receiving_Time</f>
        <v>0.09236111111</v>
      </c>
      <c r="K1847" s="24">
        <f>Plan_HubVN_Pickup_Time-Plan_HubVN_Receiving_Time</f>
        <v>0.08333333333</v>
      </c>
      <c r="L1847" s="44">
        <f>IF(OnHold_Time="",0,Enduser_Deliverytime-OnHold_Time)</f>
        <v>0</v>
      </c>
    </row>
    <row r="1848" ht="15.75" customHeight="1">
      <c r="A1848" s="9" t="s">
        <v>5198</v>
      </c>
      <c r="B1848" s="9" t="s">
        <v>5199</v>
      </c>
      <c r="C1848" s="9" t="s">
        <v>5230</v>
      </c>
      <c r="D1848" s="43">
        <v>44652.527083333334</v>
      </c>
      <c r="E1848" s="7">
        <v>44655.27777777778</v>
      </c>
      <c r="F1848" s="7">
        <v>44652.61041666667</v>
      </c>
      <c r="G1848" s="7">
        <v>44655.36597222222</v>
      </c>
      <c r="H1848" s="12">
        <f>Enduser_Deliverytime-HubVN_Pickup_Time</f>
        <v>4.124305556</v>
      </c>
      <c r="I1848" s="12">
        <f>Enduser_Plan_Deliverytime-Plan_HubVN_Pickup_Time</f>
        <v>0.0625</v>
      </c>
      <c r="J1848" s="12">
        <f>HubVN_Pickup_Time-HubVN_Receiving_Time</f>
        <v>0.08819444444</v>
      </c>
      <c r="K1848" s="12">
        <f>Plan_HubVN_Pickup_Time-Plan_HubVN_Receiving_Time</f>
        <v>0.08333333334</v>
      </c>
      <c r="L1848" s="44">
        <f>IF(OnHold_Time="",0,Enduser_Deliverytime-OnHold_Time)</f>
        <v>0</v>
      </c>
    </row>
    <row r="1849" ht="15.75" customHeight="1">
      <c r="A1849" s="21" t="s">
        <v>5201</v>
      </c>
      <c r="B1849" s="21" t="s">
        <v>3528</v>
      </c>
      <c r="C1849" s="21" t="s">
        <v>5230</v>
      </c>
      <c r="D1849" s="43">
        <v>44655.277083333334</v>
      </c>
      <c r="E1849" s="18">
        <v>44655.53402777778</v>
      </c>
      <c r="F1849" s="18">
        <v>44655.36041666667</v>
      </c>
      <c r="G1849" s="18">
        <v>44655.65138888889</v>
      </c>
      <c r="H1849" s="24">
        <f>Enduser_Deliverytime-HubVN_Pickup_Time</f>
        <v>0.08194444444</v>
      </c>
      <c r="I1849" s="24">
        <f>Enduser_Plan_Deliverytime-Plan_HubVN_Pickup_Time</f>
        <v>0.0625</v>
      </c>
      <c r="J1849" s="24">
        <f>HubVN_Pickup_Time-HubVN_Receiving_Time</f>
        <v>0.1173611111</v>
      </c>
      <c r="K1849" s="24">
        <f>Plan_HubVN_Pickup_Time-Plan_HubVN_Receiving_Time</f>
        <v>0.08333333334</v>
      </c>
      <c r="L1849" s="44">
        <f>IF(OnHold_Time="",0,Enduser_Deliverytime-OnHold_Time)</f>
        <v>0</v>
      </c>
    </row>
    <row r="1850" ht="15.75" customHeight="1">
      <c r="A1850" s="9" t="s">
        <v>5203</v>
      </c>
      <c r="B1850" s="9" t="s">
        <v>5204</v>
      </c>
      <c r="C1850" s="9" t="s">
        <v>5230</v>
      </c>
      <c r="D1850" s="43">
        <v>44652.50625</v>
      </c>
      <c r="E1850" s="7">
        <v>44653.25486111111</v>
      </c>
      <c r="F1850" s="7">
        <v>44652.589583333334</v>
      </c>
      <c r="G1850" s="7">
        <v>44653.34166666667</v>
      </c>
      <c r="H1850" s="12">
        <f>Enduser_Deliverytime-HubVN_Pickup_Time</f>
        <v>0.1243055556</v>
      </c>
      <c r="I1850" s="12">
        <f>Enduser_Plan_Deliverytime-Plan_HubVN_Pickup_Time</f>
        <v>0.125</v>
      </c>
      <c r="J1850" s="12">
        <f>HubVN_Pickup_Time-HubVN_Receiving_Time</f>
        <v>0.08680555555</v>
      </c>
      <c r="K1850" s="12">
        <f>Plan_HubVN_Pickup_Time-Plan_HubVN_Receiving_Time</f>
        <v>0.08333333334</v>
      </c>
      <c r="L1850" s="44">
        <f>IF(OnHold_Time="",0,Enduser_Deliverytime-OnHold_Time)</f>
        <v>0</v>
      </c>
    </row>
    <row r="1851" ht="15.75" customHeight="1">
      <c r="A1851" s="21" t="s">
        <v>5206</v>
      </c>
      <c r="B1851" s="21" t="s">
        <v>5207</v>
      </c>
      <c r="C1851" s="21" t="s">
        <v>5230</v>
      </c>
      <c r="D1851" s="43">
        <v>44652.26527777778</v>
      </c>
      <c r="E1851" s="18">
        <v>44653.28333333333</v>
      </c>
      <c r="F1851" s="18">
        <v>44652.34861111111</v>
      </c>
      <c r="G1851" s="18">
        <v>44653.39861111111</v>
      </c>
      <c r="H1851" s="24">
        <f>Enduser_Deliverytime-HubVN_Pickup_Time</f>
        <v>0.2048611111</v>
      </c>
      <c r="I1851" s="24">
        <f>Enduser_Plan_Deliverytime-Plan_HubVN_Pickup_Time</f>
        <v>0.0625</v>
      </c>
      <c r="J1851" s="24">
        <f>HubVN_Pickup_Time-HubVN_Receiving_Time</f>
        <v>0.1152777778</v>
      </c>
      <c r="K1851" s="24">
        <f>Plan_HubVN_Pickup_Time-Plan_HubVN_Receiving_Time</f>
        <v>0.08333333334</v>
      </c>
      <c r="L1851" s="44">
        <f>IF(OnHold_Time="",0,Enduser_Deliverytime-OnHold_Time)</f>
        <v>0</v>
      </c>
    </row>
    <row r="1852" ht="15.75" customHeight="1">
      <c r="A1852" s="9" t="s">
        <v>5209</v>
      </c>
      <c r="B1852" s="9" t="s">
        <v>5210</v>
      </c>
      <c r="C1852" s="9" t="s">
        <v>5230</v>
      </c>
      <c r="D1852" s="43">
        <v>44652.28125</v>
      </c>
      <c r="E1852" s="7">
        <v>44653.28402777778</v>
      </c>
      <c r="F1852" s="7">
        <v>44652.364583333336</v>
      </c>
      <c r="G1852" s="7">
        <v>44653.399305555555</v>
      </c>
      <c r="H1852" s="12">
        <f>Enduser_Deliverytime-HubVN_Pickup_Time</f>
        <v>0.2027777778</v>
      </c>
      <c r="I1852" s="12">
        <f>Enduser_Plan_Deliverytime-Plan_HubVN_Pickup_Time</f>
        <v>0.0625</v>
      </c>
      <c r="J1852" s="12">
        <f>HubVN_Pickup_Time-HubVN_Receiving_Time</f>
        <v>0.1152777778</v>
      </c>
      <c r="K1852" s="12">
        <f>Plan_HubVN_Pickup_Time-Plan_HubVN_Receiving_Time</f>
        <v>0.08333333334</v>
      </c>
      <c r="L1852" s="44">
        <f>IF(OnHold_Time="",0,Enduser_Deliverytime-OnHold_Time)</f>
        <v>0</v>
      </c>
    </row>
    <row r="1853" ht="15.75" customHeight="1">
      <c r="A1853" s="21" t="s">
        <v>5212</v>
      </c>
      <c r="B1853" s="21" t="s">
        <v>5213</v>
      </c>
      <c r="C1853" s="21" t="s">
        <v>5230</v>
      </c>
      <c r="D1853" s="43">
        <v>44652.26736111111</v>
      </c>
      <c r="E1853" s="18">
        <v>44652.53125</v>
      </c>
      <c r="F1853" s="18">
        <v>44652.350694444445</v>
      </c>
      <c r="G1853" s="18">
        <v>44652.580555555556</v>
      </c>
      <c r="H1853" s="24">
        <f>Enduser_Deliverytime-HubVN_Pickup_Time</f>
        <v>0.08819444444</v>
      </c>
      <c r="I1853" s="24">
        <f>Enduser_Plan_Deliverytime-Plan_HubVN_Pickup_Time</f>
        <v>0.125</v>
      </c>
      <c r="J1853" s="24">
        <f>HubVN_Pickup_Time-HubVN_Receiving_Time</f>
        <v>0.04930555556</v>
      </c>
      <c r="K1853" s="24">
        <f>Plan_HubVN_Pickup_Time-Plan_HubVN_Receiving_Time</f>
        <v>0.08333333334</v>
      </c>
      <c r="L1853" s="44">
        <f>IF(OnHold_Time="",0,Enduser_Deliverytime-OnHold_Time)</f>
        <v>0</v>
      </c>
    </row>
    <row r="1854" ht="15.75" customHeight="1">
      <c r="A1854" s="9" t="s">
        <v>5215</v>
      </c>
      <c r="B1854" s="9" t="s">
        <v>2520</v>
      </c>
      <c r="C1854" s="9" t="s">
        <v>5230</v>
      </c>
      <c r="D1854" s="43">
        <v>44654.27222222222</v>
      </c>
      <c r="E1854" s="7">
        <v>44654.51736111111</v>
      </c>
      <c r="F1854" s="7">
        <v>44654.35555555556</v>
      </c>
      <c r="G1854" s="7">
        <v>44654.64861111111</v>
      </c>
      <c r="H1854" s="12">
        <f>Enduser_Deliverytime-HubVN_Pickup_Time</f>
        <v>0.08125</v>
      </c>
      <c r="I1854" s="12">
        <f>Enduser_Plan_Deliverytime-Plan_HubVN_Pickup_Time</f>
        <v>0.0625</v>
      </c>
      <c r="J1854" s="12">
        <f>HubVN_Pickup_Time-HubVN_Receiving_Time</f>
        <v>0.13125</v>
      </c>
      <c r="K1854" s="12">
        <f>Plan_HubVN_Pickup_Time-Plan_HubVN_Receiving_Time</f>
        <v>0.08333333334</v>
      </c>
      <c r="L1854" s="44">
        <f>IF(OnHold_Time="",0,Enduser_Deliverytime-OnHold_Time)</f>
        <v>0</v>
      </c>
    </row>
    <row r="1855" ht="15.75" hidden="1" customHeight="1">
      <c r="A1855" s="21" t="s">
        <v>5217</v>
      </c>
      <c r="B1855" s="21" t="s">
        <v>5218</v>
      </c>
      <c r="C1855" s="21" t="s">
        <v>5231</v>
      </c>
      <c r="D1855" s="43">
        <v>44653.52569444444</v>
      </c>
      <c r="E1855" s="18">
        <v>44654.50069444445</v>
      </c>
      <c r="F1855" s="18">
        <v>44653.60902777778</v>
      </c>
      <c r="G1855" s="18">
        <v>44654.61319444444</v>
      </c>
      <c r="H1855" s="24">
        <f>Enduser_Deliverytime-HubVN_Pickup_Time</f>
        <v>0.2486111111</v>
      </c>
      <c r="I1855" s="24">
        <f>Enduser_Plan_Deliverytime-Plan_HubVN_Pickup_Time</f>
        <v>0.04166666666</v>
      </c>
      <c r="J1855" s="24">
        <f>HubVN_Pickup_Time-HubVN_Receiving_Time</f>
        <v>0.1125</v>
      </c>
      <c r="K1855" s="24">
        <f>Plan_HubVN_Pickup_Time-Plan_HubVN_Receiving_Time</f>
        <v>0.08333333334</v>
      </c>
      <c r="L1855" s="44">
        <f>IF(OnHold_Time="",0,Enduser_Deliverytime-OnHold_Time)</f>
        <v>0</v>
      </c>
    </row>
    <row r="1856" ht="15.75" customHeight="1">
      <c r="A1856" s="45" t="s">
        <v>5220</v>
      </c>
      <c r="B1856" s="45"/>
      <c r="C1856" s="45" t="str">
        <f>SUBTOTAL(103,HubVN[HubVN ID])</f>
        <v>#ERROR!</v>
      </c>
      <c r="D1856" s="46"/>
      <c r="E1856" s="45"/>
      <c r="F1856" s="45"/>
      <c r="G1856" s="45"/>
      <c r="H1856" s="47"/>
      <c r="I1856" s="45"/>
      <c r="J1856" s="44" t="str">
        <f>SUBTOTAL(101,HubVN[TG_xử_lý_VN])</f>
        <v>#ERROR!</v>
      </c>
      <c r="K1856" s="47"/>
      <c r="L1856" s="44" t="str">
        <f>SUBTOTAL(109,HubVN[Thời_gian_Trì_hoãn_giao])</f>
        <v>#ERROR!</v>
      </c>
    </row>
  </sheetData>
  <printOptions/>
  <pageMargins bottom="0.75" footer="0.0" header="0.0" left="0.7" right="0.7" top="0.75"/>
  <pageSetup orientation="landscape"/>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9.5"/>
    <col customWidth="1" min="2" max="3" width="12.5"/>
    <col customWidth="1" min="4" max="4" width="29.0"/>
    <col customWidth="1" min="5" max="5" width="23.63"/>
    <col customWidth="1" hidden="1" min="6" max="6" width="25.88"/>
    <col customWidth="1" min="7" max="7" width="25.88"/>
    <col customWidth="1" min="8" max="8" width="21.0"/>
    <col customWidth="1" hidden="1" min="9" max="9" width="12.5"/>
    <col customWidth="1" hidden="1" min="10" max="10" width="16.5"/>
    <col customWidth="1" hidden="1" min="11" max="11" width="17.63"/>
    <col customWidth="1" hidden="1" min="12" max="12" width="22.63"/>
    <col customWidth="1" hidden="1" min="13" max="13" width="16.5"/>
    <col customWidth="1" hidden="1" min="14" max="14" width="21.38"/>
    <col customWidth="1" hidden="1" min="15" max="15" width="16.0"/>
    <col customWidth="1" hidden="1" min="16" max="16" width="17.5"/>
    <col customWidth="1" min="17" max="21" width="17.5"/>
    <col customWidth="1" min="22" max="22" width="20.63"/>
  </cols>
  <sheetData>
    <row r="1" ht="15.75" customHeight="1">
      <c r="A1" s="48" t="s">
        <v>0</v>
      </c>
      <c r="B1" s="48" t="s">
        <v>5233</v>
      </c>
      <c r="C1" s="48" t="s">
        <v>5234</v>
      </c>
      <c r="D1" s="48" t="s">
        <v>5235</v>
      </c>
      <c r="E1" s="49" t="s">
        <v>5236</v>
      </c>
      <c r="F1" s="48" t="s">
        <v>5237</v>
      </c>
      <c r="G1" s="48" t="s">
        <v>3</v>
      </c>
      <c r="H1" s="49" t="s">
        <v>5238</v>
      </c>
      <c r="I1" s="50" t="s">
        <v>5239</v>
      </c>
      <c r="J1" s="50" t="s">
        <v>5240</v>
      </c>
      <c r="K1" s="50" t="s">
        <v>5241</v>
      </c>
      <c r="L1" s="50" t="s">
        <v>5242</v>
      </c>
      <c r="M1" s="50" t="s">
        <v>5243</v>
      </c>
      <c r="N1" s="50" t="s">
        <v>5244</v>
      </c>
      <c r="O1" s="50" t="s">
        <v>5245</v>
      </c>
      <c r="P1" s="50" t="s">
        <v>5246</v>
      </c>
      <c r="Q1" s="50" t="s">
        <v>20</v>
      </c>
      <c r="R1" s="50" t="s">
        <v>5247</v>
      </c>
      <c r="S1" s="50" t="s">
        <v>5248</v>
      </c>
      <c r="T1" s="51" t="s">
        <v>5249</v>
      </c>
      <c r="U1" s="51" t="s">
        <v>5250</v>
      </c>
      <c r="V1" s="51" t="s">
        <v>5251</v>
      </c>
    </row>
    <row r="2" ht="15.75" customHeight="1">
      <c r="A2" s="52" t="s">
        <v>29</v>
      </c>
      <c r="B2" s="52" t="s">
        <v>5252</v>
      </c>
      <c r="C2" s="52" t="s">
        <v>5253</v>
      </c>
      <c r="D2" s="53">
        <v>44650.35902777778</v>
      </c>
      <c r="E2" s="53">
        <v>44650.660416666666</v>
      </c>
      <c r="F2" s="53">
        <v>44650.53055555555</v>
      </c>
      <c r="G2" s="53">
        <f>HubVN_Receiving_Time</f>
        <v>44654.50486</v>
      </c>
      <c r="H2" s="54">
        <v>44651.0</v>
      </c>
      <c r="I2" s="44">
        <f>HubCN_Receiving_Time-Order_Create_Time</f>
        <v>3.467361111</v>
      </c>
      <c r="J2" s="44">
        <f>Plan__HubCN_Receiving_Time-Order_Create_Time</f>
        <v>3.165972222</v>
      </c>
      <c r="K2" s="44">
        <f>HubCN_Pickup_Time-HubCN_Receiving_Time</f>
        <v>0.3395833333</v>
      </c>
      <c r="L2" s="44">
        <f>Plan_HubCN_Pickup_Time-Plan__HubCN_Receiving_Time</f>
        <v>0.1715277778</v>
      </c>
      <c r="M2" s="44">
        <f>HubCN_Receiving_Time-Vendor_PickupTime</f>
        <v>0.2541666667</v>
      </c>
      <c r="N2" s="44">
        <f>Plan__HubCN_Receiving_Time-Plan_Vendor_Pickup_Time</f>
        <v>0.05347222222</v>
      </c>
      <c r="O2" s="44">
        <f>Vendor_PickupTime-Order_Create_Time</f>
        <v>3.213194444</v>
      </c>
      <c r="P2" s="44">
        <f>Plan_Vendor_Pickup_Time-Order_Create_Time</f>
        <v>3.1125</v>
      </c>
      <c r="Q2" s="44">
        <f>HubVN_Receiving_Time-HubCN_Pickup_Time</f>
        <v>3.504861111</v>
      </c>
      <c r="R2" s="44">
        <f>Plan_HubVN_Receiving_Time-Plan_HubCN_Pickup_Time</f>
        <v>3.005555556</v>
      </c>
      <c r="S2" s="44">
        <f>TG_lấy+TG_xử_lý_CN+Thông_quan</f>
        <v>7.311805556</v>
      </c>
      <c r="T2" s="55">
        <f>IFS(HubCN_ID="LECCNSZ",Quantity__piece*500,HubCN_ID="LECCNYW",Quantity__piece*700)</f>
        <v>2800</v>
      </c>
      <c r="U2" s="55">
        <f>Chi_phí_lấy_hàng-Chi_phí_xử_lý</f>
        <v>17750</v>
      </c>
      <c r="V2" s="55">
        <f>IFS(HubCN_ID="LECCNSZ",IF(Grossweight&lt;=3,17000+Quantity__piece*500,17000+(Grossweight-3)*1500+Quantity__piece*500),HubCN_ID="LECCNYW", IF(Grossweight&lt;=3,15000+Quantity__piece*700,15000+(Grossweight-3)*2500+Quantity__piece*700))</f>
        <v>20550</v>
      </c>
    </row>
    <row r="3" ht="15.75" hidden="1" customHeight="1">
      <c r="A3" s="52" t="s">
        <v>36</v>
      </c>
      <c r="B3" s="52" t="s">
        <v>5254</v>
      </c>
      <c r="C3" s="52" t="s">
        <v>5255</v>
      </c>
      <c r="D3" s="53">
        <v>44648.33125</v>
      </c>
      <c r="E3" s="53">
        <v>44648.748611111114</v>
      </c>
      <c r="F3" s="53">
        <v>44648.50277777778</v>
      </c>
      <c r="G3" s="53">
        <f>HubVN_Receiving_Time</f>
        <v>44652.25833</v>
      </c>
      <c r="H3" s="54">
        <v>44649.254166666666</v>
      </c>
      <c r="I3" s="44">
        <f>HubCN_Receiving_Time-Order_Create_Time</f>
        <v>2.078472222</v>
      </c>
      <c r="J3" s="44">
        <f>Plan__HubCN_Receiving_Time-Order_Create_Time</f>
        <v>1.661111111</v>
      </c>
      <c r="K3" s="44">
        <f>HubCN_Pickup_Time-HubCN_Receiving_Time</f>
        <v>0.5055555556</v>
      </c>
      <c r="L3" s="44">
        <f>Plan_HubCN_Pickup_Time-Plan__HubCN_Receiving_Time</f>
        <v>0.1715277778</v>
      </c>
      <c r="M3" s="44">
        <f>HubCN_Receiving_Time-Vendor_PickupTime</f>
        <v>0.1694444444</v>
      </c>
      <c r="N3" s="44">
        <f>Plan__HubCN_Receiving_Time-Plan_Vendor_Pickup_Time</f>
        <v>2.665277778</v>
      </c>
      <c r="O3" s="44">
        <f>Vendor_PickupTime-Order_Create_Time</f>
        <v>1.909027778</v>
      </c>
      <c r="P3" s="44">
        <f>Plan_Vendor_Pickup_Time-Order_Create_Time</f>
        <v>-1.004166667</v>
      </c>
      <c r="Q3" s="44">
        <f>HubVN_Receiving_Time-HubCN_Pickup_Time</f>
        <v>3.004166667</v>
      </c>
      <c r="R3" s="44">
        <f>Plan_HubVN_Receiving_Time-Plan_HubCN_Pickup_Time</f>
        <v>3.004861111</v>
      </c>
      <c r="S3" s="44">
        <f>TG_lấy+TG_xử_lý_CN+Thông_quan</f>
        <v>5.588194444</v>
      </c>
      <c r="T3" s="55">
        <f>IFS(HubCN_ID="LECCNSZ",Quantity__piece*500,HubCN_ID="LECCNYW",Quantity__piece*700)</f>
        <v>2000</v>
      </c>
      <c r="U3" s="55">
        <f>Chi_phí_lấy_hàng-Chi_phí_xử_lý</f>
        <v>17000</v>
      </c>
      <c r="V3" s="55">
        <f>IFS(HubCN_ID="LECCNSZ",IF(Grossweight&lt;=3,17000+Quantity__piece*500,17000+(Grossweight-3)*1500+Quantity__piece*500),HubCN_ID="LECCNYW", IF(Grossweight&lt;=3,15000+Quantity__piece*700,15000+(Grossweight-3)*2500+Quantity__piece*700))</f>
        <v>19000</v>
      </c>
    </row>
    <row r="4" ht="15.75" hidden="1" customHeight="1">
      <c r="A4" s="52" t="s">
        <v>42</v>
      </c>
      <c r="B4" s="52" t="s">
        <v>5254</v>
      </c>
      <c r="C4" s="52" t="s">
        <v>5255</v>
      </c>
      <c r="D4" s="53">
        <v>44650.11666666667</v>
      </c>
      <c r="E4" s="53">
        <v>44650.78055555555</v>
      </c>
      <c r="F4" s="53">
        <v>44650.26875</v>
      </c>
      <c r="G4" s="53">
        <f>HubVN_Receiving_Time</f>
        <v>44653.2875</v>
      </c>
      <c r="H4" s="54">
        <v>44651.28125</v>
      </c>
      <c r="I4" s="44">
        <f>HubCN_Receiving_Time-Order_Create_Time</f>
        <v>2.898611111</v>
      </c>
      <c r="J4" s="44">
        <f>Plan__HubCN_Receiving_Time-Order_Create_Time</f>
        <v>2.234722222</v>
      </c>
      <c r="K4" s="44">
        <f>HubCN_Pickup_Time-HubCN_Receiving_Time</f>
        <v>0.5006944444</v>
      </c>
      <c r="L4" s="44">
        <f>Plan_HubCN_Pickup_Time-Plan__HubCN_Receiving_Time</f>
        <v>0.1520833333</v>
      </c>
      <c r="M4" s="44">
        <f>HubCN_Receiving_Time-Vendor_PickupTime</f>
        <v>0.1506944444</v>
      </c>
      <c r="N4" s="44">
        <f>Plan__HubCN_Receiving_Time-Plan_Vendor_Pickup_Time</f>
        <v>1.652083333</v>
      </c>
      <c r="O4" s="44">
        <f>Vendor_PickupTime-Order_Create_Time</f>
        <v>2.747916667</v>
      </c>
      <c r="P4" s="44">
        <f>Plan_Vendor_Pickup_Time-Order_Create_Time</f>
        <v>0.5826388889</v>
      </c>
      <c r="Q4" s="44">
        <f>HubVN_Receiving_Time-HubCN_Pickup_Time</f>
        <v>2.00625</v>
      </c>
      <c r="R4" s="44">
        <f>Plan_HubVN_Receiving_Time-Plan_HubCN_Pickup_Time</f>
        <v>2.003472222</v>
      </c>
      <c r="S4" s="44">
        <f>TG_lấy+TG_xử_lý_CN+Thông_quan</f>
        <v>5.405555556</v>
      </c>
      <c r="T4" s="55">
        <f>IFS(HubCN_ID="LECCNSZ",Quantity__piece*500,HubCN_ID="LECCNYW",Quantity__piece*700)</f>
        <v>2500</v>
      </c>
      <c r="U4" s="55">
        <f>Chi_phí_lấy_hàng-Chi_phí_xử_lý</f>
        <v>17000</v>
      </c>
      <c r="V4" s="55">
        <f>IFS(HubCN_ID="LECCNSZ",IF(Grossweight&lt;=3,17000+Quantity__piece*500,17000+(Grossweight-3)*1500+Quantity__piece*500),HubCN_ID="LECCNYW", IF(Grossweight&lt;=3,15000+Quantity__piece*700,15000+(Grossweight-3)*2500+Quantity__piece*700))</f>
        <v>19500</v>
      </c>
    </row>
    <row r="5" ht="15.75" customHeight="1">
      <c r="A5" s="52" t="s">
        <v>46</v>
      </c>
      <c r="B5" s="52" t="s">
        <v>5256</v>
      </c>
      <c r="C5" s="52" t="s">
        <v>5253</v>
      </c>
      <c r="D5" s="53">
        <v>44648.86597222222</v>
      </c>
      <c r="E5" s="53">
        <v>44649.825694444444</v>
      </c>
      <c r="F5" s="53">
        <v>44649.0125</v>
      </c>
      <c r="G5" s="53">
        <f>HubVN_Receiving_Time</f>
        <v>44653.26042</v>
      </c>
      <c r="H5" s="54">
        <v>44650.25486111111</v>
      </c>
      <c r="I5" s="44">
        <f>HubCN_Receiving_Time-Order_Create_Time</f>
        <v>3.083333333</v>
      </c>
      <c r="J5" s="44">
        <f>Plan__HubCN_Receiving_Time-Order_Create_Time</f>
        <v>2.123611111</v>
      </c>
      <c r="K5" s="44">
        <f>HubCN_Pickup_Time-HubCN_Receiving_Time</f>
        <v>0.4291666667</v>
      </c>
      <c r="L5" s="44">
        <f>Plan_HubCN_Pickup_Time-Plan__HubCN_Receiving_Time</f>
        <v>0.1465277778</v>
      </c>
      <c r="M5" s="44">
        <f>HubCN_Receiving_Time-Vendor_PickupTime</f>
        <v>0.08958333333</v>
      </c>
      <c r="N5" s="44">
        <f>Plan__HubCN_Receiving_Time-Plan_Vendor_Pickup_Time</f>
        <v>1.793055556</v>
      </c>
      <c r="O5" s="44">
        <f>Vendor_PickupTime-Order_Create_Time</f>
        <v>2.99375</v>
      </c>
      <c r="P5" s="44">
        <f>Plan_Vendor_Pickup_Time-Order_Create_Time</f>
        <v>0.3305555556</v>
      </c>
      <c r="Q5" s="44">
        <f>HubVN_Receiving_Time-HubCN_Pickup_Time</f>
        <v>3.005555556</v>
      </c>
      <c r="R5" s="44">
        <f>Plan_HubVN_Receiving_Time-Plan_HubCN_Pickup_Time</f>
        <v>3.502777778</v>
      </c>
      <c r="S5" s="44">
        <f>TG_lấy+TG_xử_lý_CN+Thông_quan</f>
        <v>6.518055556</v>
      </c>
      <c r="T5" s="55">
        <f>IFS(HubCN_ID="LECCNSZ",Quantity__piece*500,HubCN_ID="LECCNYW",Quantity__piece*700)</f>
        <v>2800</v>
      </c>
      <c r="U5" s="55">
        <f>Chi_phí_lấy_hàng-Chi_phí_xử_lý</f>
        <v>15000</v>
      </c>
      <c r="V5" s="55">
        <f>IFS(HubCN_ID="LECCNSZ",IF(Grossweight&lt;=3,17000+Quantity__piece*500,17000+(Grossweight-3)*1500+Quantity__piece*500),HubCN_ID="LECCNYW", IF(Grossweight&lt;=3,15000+Quantity__piece*700,15000+(Grossweight-3)*2500+Quantity__piece*700))</f>
        <v>17800</v>
      </c>
    </row>
    <row r="6" ht="15.75" customHeight="1">
      <c r="A6" s="52" t="s">
        <v>50</v>
      </c>
      <c r="B6" s="52" t="s">
        <v>5257</v>
      </c>
      <c r="C6" s="52" t="s">
        <v>5253</v>
      </c>
      <c r="D6" s="53">
        <v>44651.32777777778</v>
      </c>
      <c r="E6" s="53">
        <v>44649.779861111114</v>
      </c>
      <c r="F6" s="53">
        <v>44651.49930555555</v>
      </c>
      <c r="G6" s="53">
        <f>HubVN_Receiving_Time</f>
        <v>44654.28264</v>
      </c>
      <c r="H6" s="54">
        <v>44650.28125</v>
      </c>
      <c r="I6" s="44">
        <f>HubCN_Receiving_Time-Order_Create_Time</f>
        <v>0.6131944444</v>
      </c>
      <c r="J6" s="44">
        <f>Plan__HubCN_Receiving_Time-Order_Create_Time</f>
        <v>2.161111111</v>
      </c>
      <c r="K6" s="44">
        <f>HubCN_Pickup_Time-HubCN_Receiving_Time</f>
        <v>0.5013888889</v>
      </c>
      <c r="L6" s="44">
        <f>Plan_HubCN_Pickup_Time-Plan__HubCN_Receiving_Time</f>
        <v>0.1715277778</v>
      </c>
      <c r="M6" s="44">
        <f>HubCN_Receiving_Time-Vendor_PickupTime</f>
        <v>0.1125</v>
      </c>
      <c r="N6" s="44">
        <f>Plan__HubCN_Receiving_Time-Plan_Vendor_Pickup_Time</f>
        <v>2.077777778</v>
      </c>
      <c r="O6" s="44">
        <f>Vendor_PickupTime-Order_Create_Time</f>
        <v>0.5006944444</v>
      </c>
      <c r="P6" s="44">
        <f>Plan_Vendor_Pickup_Time-Order_Create_Time</f>
        <v>0.08333333334</v>
      </c>
      <c r="Q6" s="44">
        <f>HubVN_Receiving_Time-HubCN_Pickup_Time</f>
        <v>4.001388889</v>
      </c>
      <c r="R6" s="44">
        <f>Plan_HubVN_Receiving_Time-Plan_HubCN_Pickup_Time</f>
        <v>2.000694444</v>
      </c>
      <c r="S6" s="44">
        <f>TG_lấy+TG_xử_lý_CN+Thông_quan</f>
        <v>5.115972222</v>
      </c>
      <c r="T6" s="55">
        <f>IFS(HubCN_ID="LECCNSZ",Quantity__piece*500,HubCN_ID="LECCNYW",Quantity__piece*700)</f>
        <v>1400</v>
      </c>
      <c r="U6" s="55">
        <f>Chi_phí_lấy_hàng-Chi_phí_xử_lý</f>
        <v>15000</v>
      </c>
      <c r="V6" s="55">
        <f>IFS(HubCN_ID="LECCNSZ",IF(Grossweight&lt;=3,17000+Quantity__piece*500,17000+(Grossweight-3)*1500+Quantity__piece*500),HubCN_ID="LECCNYW", IF(Grossweight&lt;=3,15000+Quantity__piece*700,15000+(Grossweight-3)*2500+Quantity__piece*700))</f>
        <v>16400</v>
      </c>
    </row>
    <row r="7" ht="15.75" customHeight="1">
      <c r="A7" s="52" t="s">
        <v>54</v>
      </c>
      <c r="B7" s="52" t="s">
        <v>5258</v>
      </c>
      <c r="C7" s="52" t="s">
        <v>5253</v>
      </c>
      <c r="D7" s="53">
        <v>44650.353472222225</v>
      </c>
      <c r="E7" s="53">
        <v>44649.79861111111</v>
      </c>
      <c r="F7" s="53">
        <v>44650.50486111111</v>
      </c>
      <c r="G7" s="53">
        <f>HubVN_Receiving_Time</f>
        <v>44653.26528</v>
      </c>
      <c r="H7" s="54">
        <v>44650.2625</v>
      </c>
      <c r="I7" s="44">
        <f>HubCN_Receiving_Time-Order_Create_Time</f>
        <v>2.086805556</v>
      </c>
      <c r="J7" s="44">
        <f>Plan__HubCN_Receiving_Time-Order_Create_Time</f>
        <v>2.641666667</v>
      </c>
      <c r="K7" s="44">
        <f>HubCN_Pickup_Time-HubCN_Receiving_Time</f>
        <v>0.4638888889</v>
      </c>
      <c r="L7" s="44">
        <f>Plan_HubCN_Pickup_Time-Plan__HubCN_Receiving_Time</f>
        <v>0.1513888889</v>
      </c>
      <c r="M7" s="44">
        <f>HubCN_Receiving_Time-Vendor_PickupTime</f>
        <v>0.0875</v>
      </c>
      <c r="N7" s="44">
        <f>Plan__HubCN_Receiving_Time-Plan_Vendor_Pickup_Time</f>
        <v>3.522916667</v>
      </c>
      <c r="O7" s="44">
        <f>Vendor_PickupTime-Order_Create_Time</f>
        <v>1.999305556</v>
      </c>
      <c r="P7" s="44">
        <f>Plan_Vendor_Pickup_Time-Order_Create_Time</f>
        <v>-0.88125</v>
      </c>
      <c r="Q7" s="44">
        <f>HubVN_Receiving_Time-HubCN_Pickup_Time</f>
        <v>3.002777778</v>
      </c>
      <c r="R7" s="44">
        <f>Plan_HubVN_Receiving_Time-Plan_HubCN_Pickup_Time</f>
        <v>2.00625</v>
      </c>
      <c r="S7" s="44">
        <f>TG_lấy+TG_xử_lý_CN+Thông_quan</f>
        <v>5.553472222</v>
      </c>
      <c r="T7" s="55">
        <f>IFS(HubCN_ID="LECCNSZ",Quantity__piece*500,HubCN_ID="LECCNYW",Quantity__piece*700)</f>
        <v>3500</v>
      </c>
      <c r="U7" s="55">
        <f>Chi_phí_lấy_hàng-Chi_phí_xử_lý</f>
        <v>15000</v>
      </c>
      <c r="V7" s="55">
        <f>IFS(HubCN_ID="LECCNSZ",IF(Grossweight&lt;=3,17000+Quantity__piece*500,17000+(Grossweight-3)*1500+Quantity__piece*500),HubCN_ID="LECCNYW", IF(Grossweight&lt;=3,15000+Quantity__piece*700,15000+(Grossweight-3)*2500+Quantity__piece*700))</f>
        <v>18500</v>
      </c>
    </row>
    <row r="8" ht="15.75" hidden="1" customHeight="1">
      <c r="A8" s="52" t="s">
        <v>58</v>
      </c>
      <c r="B8" s="52" t="s">
        <v>5259</v>
      </c>
      <c r="C8" s="52" t="s">
        <v>5255</v>
      </c>
      <c r="D8" s="53">
        <v>44652.11041666667</v>
      </c>
      <c r="E8" s="53">
        <v>44652.54236111111</v>
      </c>
      <c r="F8" s="53">
        <v>44652.27777777778</v>
      </c>
      <c r="G8" s="53">
        <f>HubVN_Receiving_Time</f>
        <v>44655.51806</v>
      </c>
      <c r="H8" s="54">
        <v>44653.01736111111</v>
      </c>
      <c r="I8" s="44">
        <f>HubCN_Receiving_Time-Order_Create_Time</f>
        <v>3.207638889</v>
      </c>
      <c r="J8" s="44">
        <f>Plan__HubCN_Receiving_Time-Order_Create_Time</f>
        <v>2.775694444</v>
      </c>
      <c r="K8" s="44">
        <f>HubCN_Pickup_Time-HubCN_Receiving_Time</f>
        <v>0.475</v>
      </c>
      <c r="L8" s="44">
        <f>Plan_HubCN_Pickup_Time-Plan__HubCN_Receiving_Time</f>
        <v>0.1673611111</v>
      </c>
      <c r="M8" s="44">
        <f>HubCN_Receiving_Time-Vendor_PickupTime</f>
        <v>0.05277777778</v>
      </c>
      <c r="N8" s="44">
        <f>Plan__HubCN_Receiving_Time-Plan_Vendor_Pickup_Time</f>
        <v>1.611111111</v>
      </c>
      <c r="O8" s="44">
        <f>Vendor_PickupTime-Order_Create_Time</f>
        <v>3.154861111</v>
      </c>
      <c r="P8" s="44">
        <f>Plan_Vendor_Pickup_Time-Order_Create_Time</f>
        <v>1.164583333</v>
      </c>
      <c r="Q8" s="44">
        <f>HubVN_Receiving_Time-HubCN_Pickup_Time</f>
        <v>2.500694444</v>
      </c>
      <c r="R8" s="44">
        <f>Plan_HubVN_Receiving_Time-Plan_HubCN_Pickup_Time</f>
        <v>3.002083333</v>
      </c>
      <c r="S8" s="44">
        <f>TG_lấy+TG_xử_lý_CN+Thông_quan</f>
        <v>6.183333333</v>
      </c>
      <c r="T8" s="55">
        <f>IFS(HubCN_ID="LECCNSZ",Quantity__piece*500,HubCN_ID="LECCNYW",Quantity__piece*700)</f>
        <v>2500</v>
      </c>
      <c r="U8" s="55">
        <f>Chi_phí_lấy_hàng-Chi_phí_xử_lý</f>
        <v>17000</v>
      </c>
      <c r="V8" s="55">
        <f>IFS(HubCN_ID="LECCNSZ",IF(Grossweight&lt;=3,17000+Quantity__piece*500,17000+(Grossweight-3)*1500+Quantity__piece*500),HubCN_ID="LECCNYW", IF(Grossweight&lt;=3,15000+Quantity__piece*700,15000+(Grossweight-3)*2500+Quantity__piece*700))</f>
        <v>19500</v>
      </c>
    </row>
    <row r="9" ht="15.75" customHeight="1">
      <c r="A9" s="52" t="s">
        <v>61</v>
      </c>
      <c r="B9" s="52" t="s">
        <v>5260</v>
      </c>
      <c r="C9" s="52" t="s">
        <v>5253</v>
      </c>
      <c r="D9" s="53">
        <v>44651.90277777778</v>
      </c>
      <c r="E9" s="53">
        <v>44649.24444444444</v>
      </c>
      <c r="F9" s="53">
        <v>44652.029861111114</v>
      </c>
      <c r="G9" s="53">
        <f>HubVN_Receiving_Time</f>
        <v>44653.54028</v>
      </c>
      <c r="H9" s="54">
        <v>44649.53958333333</v>
      </c>
      <c r="I9" s="44">
        <f>HubCN_Receiving_Time-Order_Create_Time</f>
        <v>0.3722222222</v>
      </c>
      <c r="J9" s="44">
        <f>Plan__HubCN_Receiving_Time-Order_Create_Time</f>
        <v>3.030555556</v>
      </c>
      <c r="K9" s="44">
        <f>HubCN_Pickup_Time-HubCN_Receiving_Time</f>
        <v>0.2951388889</v>
      </c>
      <c r="L9" s="44">
        <f>Plan_HubCN_Pickup_Time-Plan__HubCN_Receiving_Time</f>
        <v>0.1270833333</v>
      </c>
      <c r="M9" s="44">
        <f>HubCN_Receiving_Time-Vendor_PickupTime</f>
        <v>0.08472222222</v>
      </c>
      <c r="N9" s="44">
        <f>Plan__HubCN_Receiving_Time-Plan_Vendor_Pickup_Time</f>
        <v>3.034027778</v>
      </c>
      <c r="O9" s="44">
        <f>Vendor_PickupTime-Order_Create_Time</f>
        <v>0.2875</v>
      </c>
      <c r="P9" s="44">
        <f>Plan_Vendor_Pickup_Time-Order_Create_Time</f>
        <v>-0.003472222219</v>
      </c>
      <c r="Q9" s="44">
        <f>HubVN_Receiving_Time-HubCN_Pickup_Time</f>
        <v>4.000694444</v>
      </c>
      <c r="R9" s="44">
        <f>Plan_HubVN_Receiving_Time-Plan_HubCN_Pickup_Time</f>
        <v>1.501388889</v>
      </c>
      <c r="S9" s="44">
        <f>TG_lấy+TG_xử_lý_CN+Thông_quan</f>
        <v>4.668055556</v>
      </c>
      <c r="T9" s="55">
        <f>IFS(HubCN_ID="LECCNSZ",Quantity__piece*500,HubCN_ID="LECCNYW",Quantity__piece*700)</f>
        <v>2800</v>
      </c>
      <c r="U9" s="55">
        <f>Chi_phí_lấy_hàng-Chi_phí_xử_lý</f>
        <v>15000</v>
      </c>
      <c r="V9" s="55">
        <f>IFS(HubCN_ID="LECCNSZ",IF(Grossweight&lt;=3,17000+Quantity__piece*500,17000+(Grossweight-3)*1500+Quantity__piece*500),HubCN_ID="LECCNYW", IF(Grossweight&lt;=3,15000+Quantity__piece*700,15000+(Grossweight-3)*2500+Quantity__piece*700))</f>
        <v>17800</v>
      </c>
    </row>
    <row r="10" ht="15.75" customHeight="1">
      <c r="A10" s="52" t="s">
        <v>65</v>
      </c>
      <c r="B10" s="52" t="s">
        <v>5261</v>
      </c>
      <c r="C10" s="52" t="s">
        <v>5253</v>
      </c>
      <c r="D10" s="53">
        <v>44651.87569444445</v>
      </c>
      <c r="E10" s="53">
        <v>44649.23819444444</v>
      </c>
      <c r="F10" s="53">
        <v>44652.02222222222</v>
      </c>
      <c r="G10" s="53">
        <f>HubVN_Receiving_Time</f>
        <v>44653.53542</v>
      </c>
      <c r="H10" s="54">
        <v>44649.532638888886</v>
      </c>
      <c r="I10" s="44">
        <f>HubCN_Receiving_Time-Order_Create_Time</f>
        <v>0.38125</v>
      </c>
      <c r="J10" s="44">
        <f>Plan__HubCN_Receiving_Time-Order_Create_Time</f>
        <v>3.01875</v>
      </c>
      <c r="K10" s="44">
        <f>HubCN_Pickup_Time-HubCN_Receiving_Time</f>
        <v>0.2944444444</v>
      </c>
      <c r="L10" s="44">
        <f>Plan_HubCN_Pickup_Time-Plan__HubCN_Receiving_Time</f>
        <v>0.1465277778</v>
      </c>
      <c r="M10" s="44">
        <f>HubCN_Receiving_Time-Vendor_PickupTime</f>
        <v>0.08472222222</v>
      </c>
      <c r="N10" s="44">
        <f>Plan__HubCN_Receiving_Time-Plan_Vendor_Pickup_Time</f>
        <v>4.476388889</v>
      </c>
      <c r="O10" s="44">
        <f>Vendor_PickupTime-Order_Create_Time</f>
        <v>0.2965277778</v>
      </c>
      <c r="P10" s="44">
        <f>Plan_Vendor_Pickup_Time-Order_Create_Time</f>
        <v>-1.457638889</v>
      </c>
      <c r="Q10" s="44">
        <f>HubVN_Receiving_Time-HubCN_Pickup_Time</f>
        <v>4.002777778</v>
      </c>
      <c r="R10" s="44">
        <f>Plan_HubVN_Receiving_Time-Plan_HubCN_Pickup_Time</f>
        <v>1.502777778</v>
      </c>
      <c r="S10" s="44">
        <f>TG_lấy+TG_xử_lý_CN+Thông_quan</f>
        <v>4.678472222</v>
      </c>
      <c r="T10" s="55">
        <f>IFS(HubCN_ID="LECCNSZ",Quantity__piece*500,HubCN_ID="LECCNYW",Quantity__piece*700)</f>
        <v>2100</v>
      </c>
      <c r="U10" s="55">
        <f>Chi_phí_lấy_hàng-Chi_phí_xử_lý</f>
        <v>15000</v>
      </c>
      <c r="V10" s="55">
        <f>IFS(HubCN_ID="LECCNSZ",IF(Grossweight&lt;=3,17000+Quantity__piece*500,17000+(Grossweight-3)*1500+Quantity__piece*500),HubCN_ID="LECCNYW", IF(Grossweight&lt;=3,15000+Quantity__piece*700,15000+(Grossweight-3)*2500+Quantity__piece*700))</f>
        <v>17100</v>
      </c>
    </row>
    <row r="11" ht="15.75" hidden="1" customHeight="1">
      <c r="A11" s="52" t="s">
        <v>68</v>
      </c>
      <c r="B11" s="52" t="s">
        <v>5262</v>
      </c>
      <c r="C11" s="52" t="s">
        <v>5255</v>
      </c>
      <c r="D11" s="53">
        <v>44651.88958333333</v>
      </c>
      <c r="E11" s="53">
        <v>44649.56319444445</v>
      </c>
      <c r="F11" s="53">
        <v>44652.018055555556</v>
      </c>
      <c r="G11" s="53">
        <f>HubVN_Receiving_Time</f>
        <v>44653.53958</v>
      </c>
      <c r="H11" s="54">
        <v>44650.038194444445</v>
      </c>
      <c r="I11" s="44">
        <f>HubCN_Receiving_Time-Order_Create_Time</f>
        <v>1.2375</v>
      </c>
      <c r="J11" s="44">
        <f>Plan__HubCN_Receiving_Time-Order_Create_Time</f>
        <v>3.563888889</v>
      </c>
      <c r="K11" s="44">
        <f>HubCN_Pickup_Time-HubCN_Receiving_Time</f>
        <v>0.475</v>
      </c>
      <c r="L11" s="44">
        <f>Plan_HubCN_Pickup_Time-Plan__HubCN_Receiving_Time</f>
        <v>0.1284722222</v>
      </c>
      <c r="M11" s="44">
        <f>HubCN_Receiving_Time-Vendor_PickupTime</f>
        <v>0.1729166667</v>
      </c>
      <c r="N11" s="44">
        <f>Plan__HubCN_Receiving_Time-Plan_Vendor_Pickup_Time</f>
        <v>4.570833333</v>
      </c>
      <c r="O11" s="44">
        <f>Vendor_PickupTime-Order_Create_Time</f>
        <v>1.064583333</v>
      </c>
      <c r="P11" s="44">
        <f>Plan_Vendor_Pickup_Time-Order_Create_Time</f>
        <v>-1.006944444</v>
      </c>
      <c r="Q11" s="44">
        <f>HubVN_Receiving_Time-HubCN_Pickup_Time</f>
        <v>3.501388889</v>
      </c>
      <c r="R11" s="44">
        <f>Plan_HubVN_Receiving_Time-Plan_HubCN_Pickup_Time</f>
        <v>1.503472222</v>
      </c>
      <c r="S11" s="44">
        <f>TG_lấy+TG_xử_lý_CN+Thông_quan</f>
        <v>5.213888889</v>
      </c>
      <c r="T11" s="55">
        <f>IFS(HubCN_ID="LECCNSZ",Quantity__piece*500,HubCN_ID="LECCNYW",Quantity__piece*700)</f>
        <v>2000</v>
      </c>
      <c r="U11" s="55">
        <f>Chi_phí_lấy_hàng-Chi_phí_xử_lý</f>
        <v>17000</v>
      </c>
      <c r="V11" s="55">
        <f>IFS(HubCN_ID="LECCNSZ",IF(Grossweight&lt;=3,17000+Quantity__piece*500,17000+(Grossweight-3)*1500+Quantity__piece*500),HubCN_ID="LECCNYW", IF(Grossweight&lt;=3,15000+Quantity__piece*700,15000+(Grossweight-3)*2500+Quantity__piece*700))</f>
        <v>19000</v>
      </c>
    </row>
    <row r="12" ht="15.75" customHeight="1">
      <c r="A12" s="52" t="s">
        <v>72</v>
      </c>
      <c r="B12" s="52" t="s">
        <v>5252</v>
      </c>
      <c r="C12" s="52" t="s">
        <v>5253</v>
      </c>
      <c r="D12" s="53">
        <v>44650.379166666666</v>
      </c>
      <c r="E12" s="53">
        <v>44649.21875</v>
      </c>
      <c r="F12" s="53">
        <v>44650.50625</v>
      </c>
      <c r="G12" s="53">
        <f>HubVN_Receiving_Time</f>
        <v>44653.51875</v>
      </c>
      <c r="H12" s="54">
        <v>44649.5125</v>
      </c>
      <c r="I12" s="44">
        <f>HubCN_Receiving_Time-Order_Create_Time</f>
        <v>0.3284722222</v>
      </c>
      <c r="J12" s="44">
        <f>Plan__HubCN_Receiving_Time-Order_Create_Time</f>
        <v>1.488888889</v>
      </c>
      <c r="K12" s="44">
        <f>HubCN_Pickup_Time-HubCN_Receiving_Time</f>
        <v>0.29375</v>
      </c>
      <c r="L12" s="44">
        <f>Plan_HubCN_Pickup_Time-Plan__HubCN_Receiving_Time</f>
        <v>0.1270833333</v>
      </c>
      <c r="M12" s="44">
        <f>HubCN_Receiving_Time-Vendor_PickupTime</f>
        <v>0.08402777778</v>
      </c>
      <c r="N12" s="44">
        <f>Plan__HubCN_Receiving_Time-Plan_Vendor_Pickup_Time</f>
        <v>1.9125</v>
      </c>
      <c r="O12" s="44">
        <f>Vendor_PickupTime-Order_Create_Time</f>
        <v>0.2444444444</v>
      </c>
      <c r="P12" s="44">
        <f>Plan_Vendor_Pickup_Time-Order_Create_Time</f>
        <v>-0.4236111111</v>
      </c>
      <c r="Q12" s="44">
        <f>HubVN_Receiving_Time-HubCN_Pickup_Time</f>
        <v>4.00625</v>
      </c>
      <c r="R12" s="44">
        <f>Plan_HubVN_Receiving_Time-Plan_HubCN_Pickup_Time</f>
        <v>3.004166667</v>
      </c>
      <c r="S12" s="44">
        <f>TG_lấy+TG_xử_lý_CN+Thông_quan</f>
        <v>4.628472222</v>
      </c>
      <c r="T12" s="55">
        <f>IFS(HubCN_ID="LECCNSZ",Quantity__piece*500,HubCN_ID="LECCNYW",Quantity__piece*700)</f>
        <v>1400</v>
      </c>
      <c r="U12" s="55">
        <f>Chi_phí_lấy_hàng-Chi_phí_xử_lý</f>
        <v>19500</v>
      </c>
      <c r="V12" s="55">
        <f>IFS(HubCN_ID="LECCNSZ",IF(Grossweight&lt;=3,17000+Quantity__piece*500,17000+(Grossweight-3)*1500+Quantity__piece*500),HubCN_ID="LECCNYW", IF(Grossweight&lt;=3,15000+Quantity__piece*700,15000+(Grossweight-3)*2500+Quantity__piece*700))</f>
        <v>20900</v>
      </c>
    </row>
    <row r="13" ht="15.75" customHeight="1">
      <c r="A13" s="52" t="s">
        <v>75</v>
      </c>
      <c r="B13" s="52" t="s">
        <v>5263</v>
      </c>
      <c r="C13" s="52" t="s">
        <v>5253</v>
      </c>
      <c r="D13" s="53">
        <v>44650.419444444444</v>
      </c>
      <c r="E13" s="53">
        <v>44649.80416666667</v>
      </c>
      <c r="F13" s="53">
        <v>44650.50833333333</v>
      </c>
      <c r="G13" s="53">
        <f>HubVN_Receiving_Time</f>
        <v>44653.27153</v>
      </c>
      <c r="H13" s="54">
        <v>44650.26666666667</v>
      </c>
      <c r="I13" s="44">
        <f>HubCN_Receiving_Time-Order_Create_Time</f>
        <v>3.077083333</v>
      </c>
      <c r="J13" s="44">
        <f>Plan__HubCN_Receiving_Time-Order_Create_Time</f>
        <v>3.692361111</v>
      </c>
      <c r="K13" s="44">
        <f>HubCN_Pickup_Time-HubCN_Receiving_Time</f>
        <v>0.4625</v>
      </c>
      <c r="L13" s="44">
        <f>Plan_HubCN_Pickup_Time-Plan__HubCN_Receiving_Time</f>
        <v>0.08888888889</v>
      </c>
      <c r="M13" s="44">
        <f>HubCN_Receiving_Time-Vendor_PickupTime</f>
        <v>0.08888888889</v>
      </c>
      <c r="N13" s="44">
        <f>Plan__HubCN_Receiving_Time-Plan_Vendor_Pickup_Time</f>
        <v>3.367361111</v>
      </c>
      <c r="O13" s="44">
        <f>Vendor_PickupTime-Order_Create_Time</f>
        <v>2.988194444</v>
      </c>
      <c r="P13" s="44">
        <f>Plan_Vendor_Pickup_Time-Order_Create_Time</f>
        <v>0.325</v>
      </c>
      <c r="Q13" s="44">
        <f>HubVN_Receiving_Time-HubCN_Pickup_Time</f>
        <v>3.004861111</v>
      </c>
      <c r="R13" s="44">
        <f>Plan_HubVN_Receiving_Time-Plan_HubCN_Pickup_Time</f>
        <v>2.004861111</v>
      </c>
      <c r="S13" s="44">
        <f>TG_lấy+TG_xử_lý_CN+Thông_quan</f>
        <v>6.544444444</v>
      </c>
      <c r="T13" s="55">
        <f>IFS(HubCN_ID="LECCNSZ",Quantity__piece*500,HubCN_ID="LECCNYW",Quantity__piece*700)</f>
        <v>2100</v>
      </c>
      <c r="U13" s="55">
        <f>Chi_phí_lấy_hàng-Chi_phí_xử_lý</f>
        <v>15000</v>
      </c>
      <c r="V13" s="55">
        <f>IFS(HubCN_ID="LECCNSZ",IF(Grossweight&lt;=3,17000+Quantity__piece*500,17000+(Grossweight-3)*1500+Quantity__piece*500),HubCN_ID="LECCNYW", IF(Grossweight&lt;=3,15000+Quantity__piece*700,15000+(Grossweight-3)*2500+Quantity__piece*700))</f>
        <v>17100</v>
      </c>
    </row>
    <row r="14" ht="15.75" customHeight="1">
      <c r="A14" s="52" t="s">
        <v>78</v>
      </c>
      <c r="B14" s="52" t="s">
        <v>5252</v>
      </c>
      <c r="C14" s="52" t="s">
        <v>5253</v>
      </c>
      <c r="D14" s="53">
        <v>44649.35763888889</v>
      </c>
      <c r="E14" s="53">
        <v>44649.82777777778</v>
      </c>
      <c r="F14" s="53">
        <v>44649.52569444444</v>
      </c>
      <c r="G14" s="53">
        <f>HubVN_Receiving_Time</f>
        <v>44653.25694</v>
      </c>
      <c r="H14" s="54">
        <v>44650.25555555556</v>
      </c>
      <c r="I14" s="44">
        <f>HubCN_Receiving_Time-Order_Create_Time</f>
        <v>0.09305555555</v>
      </c>
      <c r="J14" s="44">
        <f>Plan__HubCN_Receiving_Time-Order_Create_Time</f>
        <v>-0.3770833333</v>
      </c>
      <c r="K14" s="44">
        <f>HubCN_Pickup_Time-HubCN_Receiving_Time</f>
        <v>0.4277777778</v>
      </c>
      <c r="L14" s="44">
        <f>Plan_HubCN_Pickup_Time-Plan__HubCN_Receiving_Time</f>
        <v>0.1680555556</v>
      </c>
      <c r="M14" s="44">
        <f>HubCN_Receiving_Time-Vendor_PickupTime</f>
        <v>0.0875</v>
      </c>
      <c r="N14" s="44">
        <f>Plan__HubCN_Receiving_Time-Plan_Vendor_Pickup_Time</f>
        <v>1.122222222</v>
      </c>
      <c r="O14" s="44">
        <f>Vendor_PickupTime-Order_Create_Time</f>
        <v>0.005555555552</v>
      </c>
      <c r="P14" s="44">
        <f>Plan_Vendor_Pickup_Time-Order_Create_Time</f>
        <v>-1.499305556</v>
      </c>
      <c r="Q14" s="44">
        <f>HubVN_Receiving_Time-HubCN_Pickup_Time</f>
        <v>3.001388889</v>
      </c>
      <c r="R14" s="44">
        <f>Plan_HubVN_Receiving_Time-Plan_HubCN_Pickup_Time</f>
        <v>3.004166667</v>
      </c>
      <c r="S14" s="44">
        <f>TG_lấy+TG_xử_lý_CN+Thông_quan</f>
        <v>3.522222222</v>
      </c>
      <c r="T14" s="55">
        <f>IFS(HubCN_ID="LECCNSZ",Quantity__piece*500,HubCN_ID="LECCNYW",Quantity__piece*700)</f>
        <v>3500</v>
      </c>
      <c r="U14" s="55">
        <f>Chi_phí_lấy_hàng-Chi_phí_xử_lý</f>
        <v>15000</v>
      </c>
      <c r="V14" s="55">
        <f>IFS(HubCN_ID="LECCNSZ",IF(Grossweight&lt;=3,17000+Quantity__piece*500,17000+(Grossweight-3)*1500+Quantity__piece*500),HubCN_ID="LECCNYW", IF(Grossweight&lt;=3,15000+Quantity__piece*700,15000+(Grossweight-3)*2500+Quantity__piece*700))</f>
        <v>18500</v>
      </c>
    </row>
    <row r="15" ht="15.75" customHeight="1">
      <c r="A15" s="52" t="s">
        <v>81</v>
      </c>
      <c r="B15" s="52" t="s">
        <v>5264</v>
      </c>
      <c r="C15" s="52" t="s">
        <v>5253</v>
      </c>
      <c r="D15" s="53">
        <v>44649.42013888889</v>
      </c>
      <c r="E15" s="53">
        <v>44649.188888888886</v>
      </c>
      <c r="F15" s="53">
        <v>44649.50486111111</v>
      </c>
      <c r="G15" s="53">
        <f>HubVN_Receiving_Time</f>
        <v>44652.52917</v>
      </c>
      <c r="H15" s="54">
        <v>44649.52638888889</v>
      </c>
      <c r="I15" s="44">
        <f>HubCN_Receiving_Time-Order_Create_Time</f>
        <v>3.358333333</v>
      </c>
      <c r="J15" s="44">
        <f>Plan__HubCN_Receiving_Time-Order_Create_Time</f>
        <v>3.589583333</v>
      </c>
      <c r="K15" s="44">
        <f>HubCN_Pickup_Time-HubCN_Receiving_Time</f>
        <v>0.3375</v>
      </c>
      <c r="L15" s="44">
        <f>Plan_HubCN_Pickup_Time-Plan__HubCN_Receiving_Time</f>
        <v>0.08472222222</v>
      </c>
      <c r="M15" s="44">
        <f>HubCN_Receiving_Time-Vendor_PickupTime</f>
        <v>0.1715277778</v>
      </c>
      <c r="N15" s="44">
        <f>Plan__HubCN_Receiving_Time-Plan_Vendor_Pickup_Time</f>
        <v>3.095833333</v>
      </c>
      <c r="O15" s="44">
        <f>Vendor_PickupTime-Order_Create_Time</f>
        <v>3.186805556</v>
      </c>
      <c r="P15" s="44">
        <f>Plan_Vendor_Pickup_Time-Order_Create_Time</f>
        <v>0.49375</v>
      </c>
      <c r="Q15" s="44">
        <f>HubVN_Receiving_Time-HubCN_Pickup_Time</f>
        <v>3.002777778</v>
      </c>
      <c r="R15" s="44">
        <f>Plan_HubVN_Receiving_Time-Plan_HubCN_Pickup_Time</f>
        <v>3.005555556</v>
      </c>
      <c r="S15" s="44">
        <f>TG_lấy+TG_xử_lý_CN+Thông_quan</f>
        <v>6.698611111</v>
      </c>
      <c r="T15" s="55">
        <f>IFS(HubCN_ID="LECCNSZ",Quantity__piece*500,HubCN_ID="LECCNYW",Quantity__piece*700)</f>
        <v>2800</v>
      </c>
      <c r="U15" s="55">
        <f>Chi_phí_lấy_hàng-Chi_phí_xử_lý</f>
        <v>17250</v>
      </c>
      <c r="V15" s="55">
        <f>IFS(HubCN_ID="LECCNSZ",IF(Grossweight&lt;=3,17000+Quantity__piece*500,17000+(Grossweight-3)*1500+Quantity__piece*500),HubCN_ID="LECCNYW", IF(Grossweight&lt;=3,15000+Quantity__piece*700,15000+(Grossweight-3)*2500+Quantity__piece*700))</f>
        <v>20050</v>
      </c>
    </row>
    <row r="16" ht="15.75" customHeight="1">
      <c r="A16" s="52" t="s">
        <v>84</v>
      </c>
      <c r="B16" s="52" t="s">
        <v>5265</v>
      </c>
      <c r="C16" s="52" t="s">
        <v>5253</v>
      </c>
      <c r="D16" s="53">
        <v>44649.61111111111</v>
      </c>
      <c r="E16" s="53">
        <v>44646.97361111111</v>
      </c>
      <c r="F16" s="53">
        <v>44649.75902777778</v>
      </c>
      <c r="G16" s="53">
        <f>HubVN_Receiving_Time</f>
        <v>44652.27083</v>
      </c>
      <c r="H16" s="54">
        <v>44647.268055555556</v>
      </c>
      <c r="I16" s="44">
        <f>HubCN_Receiving_Time-Order_Create_Time</f>
        <v>0.3361111111</v>
      </c>
      <c r="J16" s="44">
        <f>Plan__HubCN_Receiving_Time-Order_Create_Time</f>
        <v>2.973611111</v>
      </c>
      <c r="K16" s="44">
        <f>HubCN_Pickup_Time-HubCN_Receiving_Time</f>
        <v>0.2944444444</v>
      </c>
      <c r="L16" s="44">
        <f>Plan_HubCN_Pickup_Time-Plan__HubCN_Receiving_Time</f>
        <v>0.1479166667</v>
      </c>
      <c r="M16" s="44">
        <f>HubCN_Receiving_Time-Vendor_PickupTime</f>
        <v>0.08819444445</v>
      </c>
      <c r="N16" s="44">
        <f>Plan__HubCN_Receiving_Time-Plan_Vendor_Pickup_Time</f>
        <v>2.477777778</v>
      </c>
      <c r="O16" s="44">
        <f>Vendor_PickupTime-Order_Create_Time</f>
        <v>0.2479166667</v>
      </c>
      <c r="P16" s="44">
        <f>Plan_Vendor_Pickup_Time-Order_Create_Time</f>
        <v>0.4958333333</v>
      </c>
      <c r="Q16" s="44">
        <f>HubVN_Receiving_Time-HubCN_Pickup_Time</f>
        <v>5.002777778</v>
      </c>
      <c r="R16" s="44">
        <f>Plan_HubVN_Receiving_Time-Plan_HubCN_Pickup_Time</f>
        <v>1.504861111</v>
      </c>
      <c r="S16" s="44">
        <f>TG_lấy+TG_xử_lý_CN+Thông_quan</f>
        <v>5.633333333</v>
      </c>
      <c r="T16" s="55">
        <f>IFS(HubCN_ID="LECCNSZ",Quantity__piece*500,HubCN_ID="LECCNYW",Quantity__piece*700)</f>
        <v>700</v>
      </c>
      <c r="U16" s="55">
        <f>Chi_phí_lấy_hàng-Chi_phí_xử_lý</f>
        <v>15000</v>
      </c>
      <c r="V16" s="55">
        <f>IFS(HubCN_ID="LECCNSZ",IF(Grossweight&lt;=3,17000+Quantity__piece*500,17000+(Grossweight-3)*1500+Quantity__piece*500),HubCN_ID="LECCNYW", IF(Grossweight&lt;=3,15000+Quantity__piece*700,15000+(Grossweight-3)*2500+Quantity__piece*700))</f>
        <v>15700</v>
      </c>
    </row>
    <row r="17" ht="15.75" hidden="1" customHeight="1">
      <c r="A17" s="52" t="s">
        <v>87</v>
      </c>
      <c r="B17" s="52" t="s">
        <v>5266</v>
      </c>
      <c r="C17" s="52" t="s">
        <v>5255</v>
      </c>
      <c r="D17" s="53">
        <v>44648.106944444444</v>
      </c>
      <c r="E17" s="53">
        <v>44648.75625</v>
      </c>
      <c r="F17" s="53">
        <v>44648.254166666666</v>
      </c>
      <c r="G17" s="53">
        <f>HubVN_Receiving_Time</f>
        <v>44652.26389</v>
      </c>
      <c r="H17" s="54">
        <v>44649.26180555556</v>
      </c>
      <c r="I17" s="44">
        <f>HubCN_Receiving_Time-Order_Create_Time</f>
        <v>2.089583333</v>
      </c>
      <c r="J17" s="44">
        <f>Plan__HubCN_Receiving_Time-Order_Create_Time</f>
        <v>1.440277778</v>
      </c>
      <c r="K17" s="44">
        <f>HubCN_Pickup_Time-HubCN_Receiving_Time</f>
        <v>0.5055555556</v>
      </c>
      <c r="L17" s="44">
        <f>Plan_HubCN_Pickup_Time-Plan__HubCN_Receiving_Time</f>
        <v>0.1472222222</v>
      </c>
      <c r="M17" s="44">
        <f>HubCN_Receiving_Time-Vendor_PickupTime</f>
        <v>0.1701388889</v>
      </c>
      <c r="N17" s="44">
        <f>Plan__HubCN_Receiving_Time-Plan_Vendor_Pickup_Time</f>
        <v>2.440972222</v>
      </c>
      <c r="O17" s="44">
        <f>Vendor_PickupTime-Order_Create_Time</f>
        <v>1.919444444</v>
      </c>
      <c r="P17" s="44">
        <f>Plan_Vendor_Pickup_Time-Order_Create_Time</f>
        <v>-1.000694444</v>
      </c>
      <c r="Q17" s="44">
        <f>HubVN_Receiving_Time-HubCN_Pickup_Time</f>
        <v>3.002083333</v>
      </c>
      <c r="R17" s="44">
        <f>Plan_HubVN_Receiving_Time-Plan_HubCN_Pickup_Time</f>
        <v>3.004861111</v>
      </c>
      <c r="S17" s="44">
        <f>TG_lấy+TG_xử_lý_CN+Thông_quan</f>
        <v>5.597222222</v>
      </c>
      <c r="T17" s="55">
        <f>IFS(HubCN_ID="LECCNSZ",Quantity__piece*500,HubCN_ID="LECCNYW",Quantity__piece*700)</f>
        <v>2000</v>
      </c>
      <c r="U17" s="55">
        <f>Chi_phí_lấy_hàng-Chi_phí_xử_lý</f>
        <v>18050</v>
      </c>
      <c r="V17" s="55">
        <f>IFS(HubCN_ID="LECCNSZ",IF(Grossweight&lt;=3,17000+Quantity__piece*500,17000+(Grossweight-3)*1500+Quantity__piece*500),HubCN_ID="LECCNYW", IF(Grossweight&lt;=3,15000+Quantity__piece*700,15000+(Grossweight-3)*2500+Quantity__piece*700))</f>
        <v>20050</v>
      </c>
    </row>
    <row r="18" ht="15.75" customHeight="1">
      <c r="A18" s="52" t="s">
        <v>90</v>
      </c>
      <c r="B18" s="52" t="s">
        <v>5267</v>
      </c>
      <c r="C18" s="52" t="s">
        <v>5253</v>
      </c>
      <c r="D18" s="53">
        <v>44651.7875</v>
      </c>
      <c r="E18" s="53">
        <v>44649.78611111111</v>
      </c>
      <c r="F18" s="53">
        <v>44652.00208333333</v>
      </c>
      <c r="G18" s="53">
        <f>HubVN_Receiving_Time</f>
        <v>44654.29028</v>
      </c>
      <c r="H18" s="54">
        <v>44650.2875</v>
      </c>
      <c r="I18" s="44">
        <f>HubCN_Receiving_Time-Order_Create_Time</f>
        <v>0.6166666667</v>
      </c>
      <c r="J18" s="44">
        <f>Plan__HubCN_Receiving_Time-Order_Create_Time</f>
        <v>2.618055556</v>
      </c>
      <c r="K18" s="44">
        <f>HubCN_Pickup_Time-HubCN_Receiving_Time</f>
        <v>0.5013888889</v>
      </c>
      <c r="L18" s="44">
        <f>Plan_HubCN_Pickup_Time-Plan__HubCN_Receiving_Time</f>
        <v>0.2145833333</v>
      </c>
      <c r="M18" s="44">
        <f>HubCN_Receiving_Time-Vendor_PickupTime</f>
        <v>0.1097222222</v>
      </c>
      <c r="N18" s="44">
        <f>Plan__HubCN_Receiving_Time-Plan_Vendor_Pickup_Time</f>
        <v>3.03125</v>
      </c>
      <c r="O18" s="44">
        <f>Vendor_PickupTime-Order_Create_Time</f>
        <v>0.5069444444</v>
      </c>
      <c r="P18" s="44">
        <f>Plan_Vendor_Pickup_Time-Order_Create_Time</f>
        <v>-0.4131944444</v>
      </c>
      <c r="Q18" s="44">
        <f>HubVN_Receiving_Time-HubCN_Pickup_Time</f>
        <v>4.002777778</v>
      </c>
      <c r="R18" s="44">
        <f>Plan_HubVN_Receiving_Time-Plan_HubCN_Pickup_Time</f>
        <v>1.50625</v>
      </c>
      <c r="S18" s="44">
        <f>TG_lấy+TG_xử_lý_CN+Thông_quan</f>
        <v>5.120833333</v>
      </c>
      <c r="T18" s="55">
        <f>IFS(HubCN_ID="LECCNSZ",Quantity__piece*500,HubCN_ID="LECCNYW",Quantity__piece*700)</f>
        <v>700</v>
      </c>
      <c r="U18" s="55">
        <f>Chi_phí_lấy_hàng-Chi_phí_xử_lý</f>
        <v>15000</v>
      </c>
      <c r="V18" s="55">
        <f>IFS(HubCN_ID="LECCNSZ",IF(Grossweight&lt;=3,17000+Quantity__piece*500,17000+(Grossweight-3)*1500+Quantity__piece*500),HubCN_ID="LECCNYW", IF(Grossweight&lt;=3,15000+Quantity__piece*700,15000+(Grossweight-3)*2500+Quantity__piece*700))</f>
        <v>15700</v>
      </c>
    </row>
    <row r="19" ht="15.75" hidden="1" customHeight="1">
      <c r="A19" s="52" t="s">
        <v>94</v>
      </c>
      <c r="B19" s="52" t="s">
        <v>5268</v>
      </c>
      <c r="C19" s="52" t="s">
        <v>5255</v>
      </c>
      <c r="D19" s="53">
        <v>44648.115277777775</v>
      </c>
      <c r="E19" s="53">
        <v>44648.743055555555</v>
      </c>
      <c r="F19" s="53">
        <v>44648.28333333333</v>
      </c>
      <c r="G19" s="53">
        <f>HubVN_Receiving_Time</f>
        <v>44652.25208</v>
      </c>
      <c r="H19" s="54">
        <v>44649.245833333334</v>
      </c>
      <c r="I19" s="44">
        <f>HubCN_Receiving_Time-Order_Create_Time</f>
        <v>2.125</v>
      </c>
      <c r="J19" s="44">
        <f>Plan__HubCN_Receiving_Time-Order_Create_Time</f>
        <v>1.497222222</v>
      </c>
      <c r="K19" s="44">
        <f>HubCN_Pickup_Time-HubCN_Receiving_Time</f>
        <v>0.5027777778</v>
      </c>
      <c r="L19" s="44">
        <f>Plan_HubCN_Pickup_Time-Plan__HubCN_Receiving_Time</f>
        <v>0.1680555556</v>
      </c>
      <c r="M19" s="44">
        <f>HubCN_Receiving_Time-Vendor_PickupTime</f>
        <v>0.1291666667</v>
      </c>
      <c r="N19" s="44">
        <f>Plan__HubCN_Receiving_Time-Plan_Vendor_Pickup_Time</f>
        <v>1.504166667</v>
      </c>
      <c r="O19" s="44">
        <f>Vendor_PickupTime-Order_Create_Time</f>
        <v>1.995833333</v>
      </c>
      <c r="P19" s="44">
        <f>Plan_Vendor_Pickup_Time-Order_Create_Time</f>
        <v>-0.006944444445</v>
      </c>
      <c r="Q19" s="44">
        <f>HubVN_Receiving_Time-HubCN_Pickup_Time</f>
        <v>3.00625</v>
      </c>
      <c r="R19" s="44">
        <f>Plan_HubVN_Receiving_Time-Plan_HubCN_Pickup_Time</f>
        <v>3.004861111</v>
      </c>
      <c r="S19" s="44">
        <f>TG_lấy+TG_xử_lý_CN+Thông_quan</f>
        <v>5.634027778</v>
      </c>
      <c r="T19" s="55">
        <f>IFS(HubCN_ID="LECCNSZ",Quantity__piece*500,HubCN_ID="LECCNYW",Quantity__piece*700)</f>
        <v>2500</v>
      </c>
      <c r="U19" s="55">
        <f>Chi_phí_lấy_hàng-Chi_phí_xử_lý</f>
        <v>17000</v>
      </c>
      <c r="V19" s="55">
        <f>IFS(HubCN_ID="LECCNSZ",IF(Grossweight&lt;=3,17000+Quantity__piece*500,17000+(Grossweight-3)*1500+Quantity__piece*500),HubCN_ID="LECCNYW", IF(Grossweight&lt;=3,15000+Quantity__piece*700,15000+(Grossweight-3)*2500+Quantity__piece*700))</f>
        <v>19500</v>
      </c>
    </row>
    <row r="20" ht="15.75" customHeight="1">
      <c r="A20" s="52" t="s">
        <v>98</v>
      </c>
      <c r="B20" s="52" t="s">
        <v>5269</v>
      </c>
      <c r="C20" s="52" t="s">
        <v>5253</v>
      </c>
      <c r="D20" s="53">
        <v>44652.791666666664</v>
      </c>
      <c r="E20" s="53">
        <v>44652.21597222222</v>
      </c>
      <c r="F20" s="53">
        <v>44653.00625</v>
      </c>
      <c r="G20" s="53">
        <f>HubVN_Receiving_Time</f>
        <v>44655.51528</v>
      </c>
      <c r="H20" s="54">
        <v>44652.513194444444</v>
      </c>
      <c r="I20" s="44">
        <f>HubCN_Receiving_Time-Order_Create_Time</f>
        <v>2.375</v>
      </c>
      <c r="J20" s="44">
        <f>Plan__HubCN_Receiving_Time-Order_Create_Time</f>
        <v>2.950694444</v>
      </c>
      <c r="K20" s="44">
        <f>HubCN_Pickup_Time-HubCN_Receiving_Time</f>
        <v>0.2972222222</v>
      </c>
      <c r="L20" s="44">
        <f>Plan_HubCN_Pickup_Time-Plan__HubCN_Receiving_Time</f>
        <v>0.2145833333</v>
      </c>
      <c r="M20" s="44">
        <f>HubCN_Receiving_Time-Vendor_PickupTime</f>
        <v>0.08541666666</v>
      </c>
      <c r="N20" s="44">
        <f>Plan__HubCN_Receiving_Time-Plan_Vendor_Pickup_Time</f>
        <v>4.365972222</v>
      </c>
      <c r="O20" s="44">
        <f>Vendor_PickupTime-Order_Create_Time</f>
        <v>2.289583333</v>
      </c>
      <c r="P20" s="44">
        <f>Plan_Vendor_Pickup_Time-Order_Create_Time</f>
        <v>-1.415277778</v>
      </c>
      <c r="Q20" s="44">
        <f>HubVN_Receiving_Time-HubCN_Pickup_Time</f>
        <v>3.002083333</v>
      </c>
      <c r="R20" s="44">
        <f>Plan_HubVN_Receiving_Time-Plan_HubCN_Pickup_Time</f>
        <v>1.502777778</v>
      </c>
      <c r="S20" s="44">
        <f>TG_lấy+TG_xử_lý_CN+Thông_quan</f>
        <v>5.674305556</v>
      </c>
      <c r="T20" s="55">
        <f>IFS(HubCN_ID="LECCNSZ",Quantity__piece*500,HubCN_ID="LECCNYW",Quantity__piece*700)</f>
        <v>1400</v>
      </c>
      <c r="U20" s="55">
        <f>Chi_phí_lấy_hàng-Chi_phí_xử_lý</f>
        <v>15000</v>
      </c>
      <c r="V20" s="55">
        <f>IFS(HubCN_ID="LECCNSZ",IF(Grossweight&lt;=3,17000+Quantity__piece*500,17000+(Grossweight-3)*1500+Quantity__piece*500),HubCN_ID="LECCNYW", IF(Grossweight&lt;=3,15000+Quantity__piece*700,15000+(Grossweight-3)*2500+Quantity__piece*700))</f>
        <v>16400</v>
      </c>
    </row>
    <row r="21" ht="15.75" customHeight="1">
      <c r="A21" s="52" t="s">
        <v>101</v>
      </c>
      <c r="B21" s="52" t="s">
        <v>5270</v>
      </c>
      <c r="C21" s="52" t="s">
        <v>5253</v>
      </c>
      <c r="D21" s="53">
        <v>44649.78472222222</v>
      </c>
      <c r="E21" s="53">
        <v>44649.80902777778</v>
      </c>
      <c r="F21" s="53">
        <v>44649.99930555555</v>
      </c>
      <c r="G21" s="53">
        <f>HubVN_Receiving_Time</f>
        <v>44654.27708</v>
      </c>
      <c r="H21" s="54">
        <v>44650.27291666667</v>
      </c>
      <c r="I21" s="44">
        <f>HubCN_Receiving_Time-Order_Create_Time</f>
        <v>1.102777778</v>
      </c>
      <c r="J21" s="44">
        <f>Plan__HubCN_Receiving_Time-Order_Create_Time</f>
        <v>1.078472222</v>
      </c>
      <c r="K21" s="44">
        <f>HubCN_Pickup_Time-HubCN_Receiving_Time</f>
        <v>0.4638888889</v>
      </c>
      <c r="L21" s="44">
        <f>Plan_HubCN_Pickup_Time-Plan__HubCN_Receiving_Time</f>
        <v>0.2145833333</v>
      </c>
      <c r="M21" s="44">
        <f>HubCN_Receiving_Time-Vendor_PickupTime</f>
        <v>0.1125</v>
      </c>
      <c r="N21" s="44">
        <f>Plan__HubCN_Receiving_Time-Plan_Vendor_Pickup_Time</f>
        <v>2.754166667</v>
      </c>
      <c r="O21" s="44">
        <f>Vendor_PickupTime-Order_Create_Time</f>
        <v>0.9902777778</v>
      </c>
      <c r="P21" s="44">
        <f>Plan_Vendor_Pickup_Time-Order_Create_Time</f>
        <v>-1.675694444</v>
      </c>
      <c r="Q21" s="44">
        <f>HubVN_Receiving_Time-HubCN_Pickup_Time</f>
        <v>4.004166667</v>
      </c>
      <c r="R21" s="44">
        <f>Plan_HubVN_Receiving_Time-Plan_HubCN_Pickup_Time</f>
        <v>3.500694444</v>
      </c>
      <c r="S21" s="44">
        <f>TG_lấy+TG_xử_lý_CN+Thông_quan</f>
        <v>5.570833333</v>
      </c>
      <c r="T21" s="55">
        <f>IFS(HubCN_ID="LECCNSZ",Quantity__piece*500,HubCN_ID="LECCNYW",Quantity__piece*700)</f>
        <v>2100</v>
      </c>
      <c r="U21" s="55">
        <f>Chi_phí_lấy_hàng-Chi_phí_xử_lý</f>
        <v>15000</v>
      </c>
      <c r="V21" s="55">
        <f>IFS(HubCN_ID="LECCNSZ",IF(Grossweight&lt;=3,17000+Quantity__piece*500,17000+(Grossweight-3)*1500+Quantity__piece*500),HubCN_ID="LECCNYW", IF(Grossweight&lt;=3,15000+Quantity__piece*700,15000+(Grossweight-3)*2500+Quantity__piece*700))</f>
        <v>17100</v>
      </c>
    </row>
    <row r="22" ht="15.75" customHeight="1">
      <c r="A22" s="52" t="s">
        <v>104</v>
      </c>
      <c r="B22" s="52" t="s">
        <v>5271</v>
      </c>
      <c r="C22" s="52" t="s">
        <v>5253</v>
      </c>
      <c r="D22" s="53">
        <v>44650.43402777778</v>
      </c>
      <c r="E22" s="53">
        <v>44649.166666666664</v>
      </c>
      <c r="F22" s="53">
        <v>44650.52291666667</v>
      </c>
      <c r="G22" s="53">
        <f>HubVN_Receiving_Time</f>
        <v>44653.50139</v>
      </c>
      <c r="H22" s="54">
        <v>44649.50069444445</v>
      </c>
      <c r="I22" s="44">
        <f>HubCN_Receiving_Time-Order_Create_Time</f>
        <v>0.3138888889</v>
      </c>
      <c r="J22" s="44">
        <f>Plan__HubCN_Receiving_Time-Order_Create_Time</f>
        <v>1.58125</v>
      </c>
      <c r="K22" s="44">
        <f>HubCN_Pickup_Time-HubCN_Receiving_Time</f>
        <v>0.3340277778</v>
      </c>
      <c r="L22" s="44">
        <f>Plan_HubCN_Pickup_Time-Plan__HubCN_Receiving_Time</f>
        <v>0.08888888889</v>
      </c>
      <c r="M22" s="44">
        <f>HubCN_Receiving_Time-Vendor_PickupTime</f>
        <v>0.08402777778</v>
      </c>
      <c r="N22" s="44">
        <f>Plan__HubCN_Receiving_Time-Plan_Vendor_Pickup_Time</f>
        <v>4.042361111</v>
      </c>
      <c r="O22" s="44">
        <f>Vendor_PickupTime-Order_Create_Time</f>
        <v>0.2298611111</v>
      </c>
      <c r="P22" s="44">
        <f>Plan_Vendor_Pickup_Time-Order_Create_Time</f>
        <v>-2.461111111</v>
      </c>
      <c r="Q22" s="44">
        <f>HubVN_Receiving_Time-HubCN_Pickup_Time</f>
        <v>4.000694444</v>
      </c>
      <c r="R22" s="44">
        <f>Plan_HubVN_Receiving_Time-Plan_HubCN_Pickup_Time</f>
        <v>2.003472222</v>
      </c>
      <c r="S22" s="44">
        <f>TG_lấy+TG_xử_lý_CN+Thông_quan</f>
        <v>4.648611111</v>
      </c>
      <c r="T22" s="55">
        <f>IFS(HubCN_ID="LECCNSZ",Quantity__piece*500,HubCN_ID="LECCNYW",Quantity__piece*700)</f>
        <v>1400</v>
      </c>
      <c r="U22" s="55">
        <f>Chi_phí_lấy_hàng-Chi_phí_xử_lý</f>
        <v>19500</v>
      </c>
      <c r="V22" s="55">
        <f>IFS(HubCN_ID="LECCNSZ",IF(Grossweight&lt;=3,17000+Quantity__piece*500,17000+(Grossweight-3)*1500+Quantity__piece*500),HubCN_ID="LECCNYW", IF(Grossweight&lt;=3,15000+Quantity__piece*700,15000+(Grossweight-3)*2500+Quantity__piece*700))</f>
        <v>20900</v>
      </c>
    </row>
    <row r="23" ht="15.75" customHeight="1">
      <c r="A23" s="52" t="s">
        <v>107</v>
      </c>
      <c r="B23" s="52" t="s">
        <v>5258</v>
      </c>
      <c r="C23" s="52" t="s">
        <v>5253</v>
      </c>
      <c r="D23" s="53">
        <v>44647.91111111111</v>
      </c>
      <c r="E23" s="53">
        <v>44649.20763888889</v>
      </c>
      <c r="F23" s="53">
        <v>44647.99791666667</v>
      </c>
      <c r="G23" s="53">
        <f>HubVN_Receiving_Time</f>
        <v>44652.50833</v>
      </c>
      <c r="H23" s="54">
        <v>44649.50277777778</v>
      </c>
      <c r="I23" s="44">
        <f>HubCN_Receiving_Time-Order_Create_Time</f>
        <v>1.870138889</v>
      </c>
      <c r="J23" s="44">
        <f>Plan__HubCN_Receiving_Time-Order_Create_Time</f>
        <v>0.5736111111</v>
      </c>
      <c r="K23" s="44">
        <f>HubCN_Pickup_Time-HubCN_Receiving_Time</f>
        <v>0.2951388889</v>
      </c>
      <c r="L23" s="44">
        <f>Plan_HubCN_Pickup_Time-Plan__HubCN_Receiving_Time</f>
        <v>0.08680555555</v>
      </c>
      <c r="M23" s="44">
        <f>HubCN_Receiving_Time-Vendor_PickupTime</f>
        <v>0.08541666667</v>
      </c>
      <c r="N23" s="44">
        <f>Plan__HubCN_Receiving_Time-Plan_Vendor_Pickup_Time</f>
        <v>1.043055556</v>
      </c>
      <c r="O23" s="44">
        <f>Vendor_PickupTime-Order_Create_Time</f>
        <v>1.784722222</v>
      </c>
      <c r="P23" s="44">
        <f>Plan_Vendor_Pickup_Time-Order_Create_Time</f>
        <v>-0.4694444444</v>
      </c>
      <c r="Q23" s="44">
        <f>HubVN_Receiving_Time-HubCN_Pickup_Time</f>
        <v>3.005555556</v>
      </c>
      <c r="R23" s="44">
        <f>Plan_HubVN_Receiving_Time-Plan_HubCN_Pickup_Time</f>
        <v>3.504861111</v>
      </c>
      <c r="S23" s="44">
        <f>TG_lấy+TG_xử_lý_CN+Thông_quan</f>
        <v>5.170833333</v>
      </c>
      <c r="T23" s="55">
        <f>IFS(HubCN_ID="LECCNSZ",Quantity__piece*500,HubCN_ID="LECCNYW",Quantity__piece*700)</f>
        <v>1400</v>
      </c>
      <c r="U23" s="55">
        <f>Chi_phí_lấy_hàng-Chi_phí_xử_lý</f>
        <v>15000</v>
      </c>
      <c r="V23" s="55">
        <f>IFS(HubCN_ID="LECCNSZ",IF(Grossweight&lt;=3,17000+Quantity__piece*500,17000+(Grossweight-3)*1500+Quantity__piece*500),HubCN_ID="LECCNYW", IF(Grossweight&lt;=3,15000+Quantity__piece*700,15000+(Grossweight-3)*2500+Quantity__piece*700))</f>
        <v>16400</v>
      </c>
    </row>
    <row r="24" ht="15.75" hidden="1" customHeight="1">
      <c r="A24" s="52" t="s">
        <v>110</v>
      </c>
      <c r="B24" s="52" t="s">
        <v>5272</v>
      </c>
      <c r="C24" s="52" t="s">
        <v>5255</v>
      </c>
      <c r="D24" s="53">
        <v>44652.364583333336</v>
      </c>
      <c r="E24" s="53">
        <v>44651.77847222222</v>
      </c>
      <c r="F24" s="53">
        <v>44652.53333333333</v>
      </c>
      <c r="G24" s="53">
        <f>HubVN_Receiving_Time</f>
        <v>44655.28472</v>
      </c>
      <c r="H24" s="54">
        <v>44652.27916666667</v>
      </c>
      <c r="I24" s="44">
        <f>HubCN_Receiving_Time-Order_Create_Time</f>
        <v>4.076388889</v>
      </c>
      <c r="J24" s="44">
        <f>Plan__HubCN_Receiving_Time-Order_Create_Time</f>
        <v>4.6625</v>
      </c>
      <c r="K24" s="44">
        <f>HubCN_Pickup_Time-HubCN_Receiving_Time</f>
        <v>0.5006944444</v>
      </c>
      <c r="L24" s="44">
        <f>Plan_HubCN_Pickup_Time-Plan__HubCN_Receiving_Time</f>
        <v>0.16875</v>
      </c>
      <c r="M24" s="44">
        <f>HubCN_Receiving_Time-Vendor_PickupTime</f>
        <v>0.1173611111</v>
      </c>
      <c r="N24" s="44">
        <f>Plan__HubCN_Receiving_Time-Plan_Vendor_Pickup_Time</f>
        <v>5.6625</v>
      </c>
      <c r="O24" s="44">
        <f>Vendor_PickupTime-Order_Create_Time</f>
        <v>3.959027778</v>
      </c>
      <c r="P24" s="44">
        <f>Plan_Vendor_Pickup_Time-Order_Create_Time</f>
        <v>-1</v>
      </c>
      <c r="Q24" s="44">
        <f>HubVN_Receiving_Time-HubCN_Pickup_Time</f>
        <v>3.005555556</v>
      </c>
      <c r="R24" s="44">
        <f>Plan_HubVN_Receiving_Time-Plan_HubCN_Pickup_Time</f>
        <v>2.002083333</v>
      </c>
      <c r="S24" s="44">
        <f>TG_lấy+TG_xử_lý_CN+Thông_quan</f>
        <v>7.582638889</v>
      </c>
      <c r="T24" s="55">
        <f>IFS(HubCN_ID="LECCNSZ",Quantity__piece*500,HubCN_ID="LECCNYW",Quantity__piece*700)</f>
        <v>2000</v>
      </c>
      <c r="U24" s="55">
        <f>Chi_phí_lấy_hàng-Chi_phí_xử_lý</f>
        <v>17000</v>
      </c>
      <c r="V24" s="55">
        <f>IFS(HubCN_ID="LECCNSZ",IF(Grossweight&lt;=3,17000+Quantity__piece*500,17000+(Grossweight-3)*1500+Quantity__piece*500),HubCN_ID="LECCNYW", IF(Grossweight&lt;=3,15000+Quantity__piece*700,15000+(Grossweight-3)*2500+Quantity__piece*700))</f>
        <v>19000</v>
      </c>
    </row>
    <row r="25" ht="15.75" hidden="1" customHeight="1">
      <c r="A25" s="52" t="s">
        <v>113</v>
      </c>
      <c r="B25" s="52" t="s">
        <v>5268</v>
      </c>
      <c r="C25" s="52" t="s">
        <v>5255</v>
      </c>
      <c r="D25" s="53">
        <v>44650.86111111111</v>
      </c>
      <c r="E25" s="53">
        <v>44649.53055555555</v>
      </c>
      <c r="F25" s="53">
        <v>44651.03333333333</v>
      </c>
      <c r="G25" s="53">
        <f>HubVN_Receiving_Time</f>
        <v>44653.50208</v>
      </c>
      <c r="H25" s="54">
        <v>44650.001388888886</v>
      </c>
      <c r="I25" s="44">
        <f>HubCN_Receiving_Time-Order_Create_Time</f>
        <v>1.809027778</v>
      </c>
      <c r="J25" s="44">
        <f>Plan__HubCN_Receiving_Time-Order_Create_Time</f>
        <v>3.139583333</v>
      </c>
      <c r="K25" s="44">
        <f>HubCN_Pickup_Time-HubCN_Receiving_Time</f>
        <v>0.4708333333</v>
      </c>
      <c r="L25" s="44">
        <f>Plan_HubCN_Pickup_Time-Plan__HubCN_Receiving_Time</f>
        <v>0.1722222222</v>
      </c>
      <c r="M25" s="44">
        <f>HubCN_Receiving_Time-Vendor_PickupTime</f>
        <v>0.1534722222</v>
      </c>
      <c r="N25" s="44">
        <f>Plan__HubCN_Receiving_Time-Plan_Vendor_Pickup_Time</f>
        <v>2.1375</v>
      </c>
      <c r="O25" s="44">
        <f>Vendor_PickupTime-Order_Create_Time</f>
        <v>1.655555556</v>
      </c>
      <c r="P25" s="44">
        <f>Plan_Vendor_Pickup_Time-Order_Create_Time</f>
        <v>1.002083333</v>
      </c>
      <c r="Q25" s="44">
        <f>HubVN_Receiving_Time-HubCN_Pickup_Time</f>
        <v>3.500694444</v>
      </c>
      <c r="R25" s="44">
        <f>Plan_HubVN_Receiving_Time-Plan_HubCN_Pickup_Time</f>
        <v>1.504861111</v>
      </c>
      <c r="S25" s="44">
        <f>TG_lấy+TG_xử_lý_CN+Thông_quan</f>
        <v>5.780555556</v>
      </c>
      <c r="T25" s="55">
        <f>IFS(HubCN_ID="LECCNSZ",Quantity__piece*500,HubCN_ID="LECCNYW",Quantity__piece*700)</f>
        <v>1000</v>
      </c>
      <c r="U25" s="55">
        <f>Chi_phí_lấy_hàng-Chi_phí_xử_lý</f>
        <v>17000</v>
      </c>
      <c r="V25" s="55">
        <f>IFS(HubCN_ID="LECCNSZ",IF(Grossweight&lt;=3,17000+Quantity__piece*500,17000+(Grossweight-3)*1500+Quantity__piece*500),HubCN_ID="LECCNYW", IF(Grossweight&lt;=3,15000+Quantity__piece*700,15000+(Grossweight-3)*2500+Quantity__piece*700))</f>
        <v>18000</v>
      </c>
    </row>
    <row r="26" ht="15.75" customHeight="1">
      <c r="A26" s="52" t="s">
        <v>117</v>
      </c>
      <c r="B26" s="52" t="s">
        <v>5264</v>
      </c>
      <c r="C26" s="52" t="s">
        <v>5253</v>
      </c>
      <c r="D26" s="53">
        <v>44649.19236111111</v>
      </c>
      <c r="E26" s="53">
        <v>44649.84722222222</v>
      </c>
      <c r="F26" s="53">
        <v>44649.28055555555</v>
      </c>
      <c r="G26" s="53">
        <f>HubVN_Receiving_Time</f>
        <v>44653.28125</v>
      </c>
      <c r="H26" s="54">
        <v>44650.27847222222</v>
      </c>
      <c r="I26" s="44">
        <f>HubCN_Receiving_Time-Order_Create_Time</f>
        <v>2.581944444</v>
      </c>
      <c r="J26" s="44">
        <f>Plan__HubCN_Receiving_Time-Order_Create_Time</f>
        <v>1.927083333</v>
      </c>
      <c r="K26" s="44">
        <f>HubCN_Pickup_Time-HubCN_Receiving_Time</f>
        <v>0.43125</v>
      </c>
      <c r="L26" s="44">
        <f>Plan_HubCN_Pickup_Time-Plan__HubCN_Receiving_Time</f>
        <v>0.08819444444</v>
      </c>
      <c r="M26" s="44">
        <f>HubCN_Receiving_Time-Vendor_PickupTime</f>
        <v>0.08958333333</v>
      </c>
      <c r="N26" s="44">
        <f>Plan__HubCN_Receiving_Time-Plan_Vendor_Pickup_Time</f>
        <v>3.344444444</v>
      </c>
      <c r="O26" s="44">
        <f>Vendor_PickupTime-Order_Create_Time</f>
        <v>2.492361111</v>
      </c>
      <c r="P26" s="44">
        <f>Plan_Vendor_Pickup_Time-Order_Create_Time</f>
        <v>-1.417361111</v>
      </c>
      <c r="Q26" s="44">
        <f>HubVN_Receiving_Time-HubCN_Pickup_Time</f>
        <v>3.002777778</v>
      </c>
      <c r="R26" s="44">
        <f>Plan_HubVN_Receiving_Time-Plan_HubCN_Pickup_Time</f>
        <v>3.000694444</v>
      </c>
      <c r="S26" s="44">
        <f>TG_lấy+TG_xử_lý_CN+Thông_quan</f>
        <v>6.015972222</v>
      </c>
      <c r="T26" s="55">
        <f>IFS(HubCN_ID="LECCNSZ",Quantity__piece*500,HubCN_ID="LECCNYW",Quantity__piece*700)</f>
        <v>700</v>
      </c>
      <c r="U26" s="55">
        <f>Chi_phí_lấy_hàng-Chi_phí_xử_lý</f>
        <v>15000</v>
      </c>
      <c r="V26" s="55">
        <f>IFS(HubCN_ID="LECCNSZ",IF(Grossweight&lt;=3,17000+Quantity__piece*500,17000+(Grossweight-3)*1500+Quantity__piece*500),HubCN_ID="LECCNYW", IF(Grossweight&lt;=3,15000+Quantity__piece*700,15000+(Grossweight-3)*2500+Quantity__piece*700))</f>
        <v>15700</v>
      </c>
    </row>
    <row r="27" ht="15.75" hidden="1" customHeight="1">
      <c r="A27" s="52" t="s">
        <v>121</v>
      </c>
      <c r="B27" s="52" t="s">
        <v>5266</v>
      </c>
      <c r="C27" s="52" t="s">
        <v>5255</v>
      </c>
      <c r="D27" s="53">
        <v>44650.05416666667</v>
      </c>
      <c r="E27" s="53">
        <v>44649.833333333336</v>
      </c>
      <c r="F27" s="53">
        <v>44650.26666666667</v>
      </c>
      <c r="G27" s="53">
        <f>HubVN_Receiving_Time</f>
        <v>44654.27778</v>
      </c>
      <c r="H27" s="54">
        <v>44650.27638888889</v>
      </c>
      <c r="I27" s="44">
        <f>HubCN_Receiving_Time-Order_Create_Time</f>
        <v>0.3805555556</v>
      </c>
      <c r="J27" s="44">
        <f>Plan__HubCN_Receiving_Time-Order_Create_Time</f>
        <v>0.6013888889</v>
      </c>
      <c r="K27" s="44">
        <f>HubCN_Pickup_Time-HubCN_Receiving_Time</f>
        <v>0.4430555556</v>
      </c>
      <c r="L27" s="44">
        <f>Plan_HubCN_Pickup_Time-Plan__HubCN_Receiving_Time</f>
        <v>0.2125</v>
      </c>
      <c r="M27" s="44">
        <f>HubCN_Receiving_Time-Vendor_PickupTime</f>
        <v>0.05694444445</v>
      </c>
      <c r="N27" s="44">
        <f>Plan__HubCN_Receiving_Time-Plan_Vendor_Pickup_Time</f>
        <v>0.1076388889</v>
      </c>
      <c r="O27" s="44">
        <f>Vendor_PickupTime-Order_Create_Time</f>
        <v>0.3236111111</v>
      </c>
      <c r="P27" s="44">
        <f>Plan_Vendor_Pickup_Time-Order_Create_Time</f>
        <v>0.49375</v>
      </c>
      <c r="Q27" s="44">
        <f>HubVN_Receiving_Time-HubCN_Pickup_Time</f>
        <v>4.001388889</v>
      </c>
      <c r="R27" s="44">
        <f>Plan_HubVN_Receiving_Time-Plan_HubCN_Pickup_Time</f>
        <v>3.002083333</v>
      </c>
      <c r="S27" s="44">
        <f>TG_lấy+TG_xử_lý_CN+Thông_quan</f>
        <v>4.825</v>
      </c>
      <c r="T27" s="55">
        <f>IFS(HubCN_ID="LECCNSZ",Quantity__piece*500,HubCN_ID="LECCNYW",Quantity__piece*700)</f>
        <v>2500</v>
      </c>
      <c r="U27" s="55">
        <f>Chi_phí_lấy_hàng-Chi_phí_xử_lý</f>
        <v>18350</v>
      </c>
      <c r="V27" s="55">
        <f>IFS(HubCN_ID="LECCNSZ",IF(Grossweight&lt;=3,17000+Quantity__piece*500,17000+(Grossweight-3)*1500+Quantity__piece*500),HubCN_ID="LECCNYW", IF(Grossweight&lt;=3,15000+Quantity__piece*700,15000+(Grossweight-3)*2500+Quantity__piece*700))</f>
        <v>20850</v>
      </c>
    </row>
    <row r="28" ht="15.75" hidden="1" customHeight="1">
      <c r="A28" s="52" t="s">
        <v>125</v>
      </c>
      <c r="B28" s="52" t="s">
        <v>5272</v>
      </c>
      <c r="C28" s="52" t="s">
        <v>5255</v>
      </c>
      <c r="D28" s="53">
        <v>44650.85833333333</v>
      </c>
      <c r="E28" s="53">
        <v>44650.78194444445</v>
      </c>
      <c r="F28" s="53">
        <v>44651.006944444445</v>
      </c>
      <c r="G28" s="53">
        <f>HubVN_Receiving_Time</f>
        <v>44653.28542</v>
      </c>
      <c r="H28" s="54">
        <v>44651.28402777778</v>
      </c>
      <c r="I28" s="44">
        <f>HubCN_Receiving_Time-Order_Create_Time</f>
        <v>2.901388889</v>
      </c>
      <c r="J28" s="44">
        <f>Plan__HubCN_Receiving_Time-Order_Create_Time</f>
        <v>2.977777778</v>
      </c>
      <c r="K28" s="44">
        <f>HubCN_Pickup_Time-HubCN_Receiving_Time</f>
        <v>0.5020833333</v>
      </c>
      <c r="L28" s="44">
        <f>Plan_HubCN_Pickup_Time-Plan__HubCN_Receiving_Time</f>
        <v>0.1486111111</v>
      </c>
      <c r="M28" s="44">
        <f>HubCN_Receiving_Time-Vendor_PickupTime</f>
        <v>0.15</v>
      </c>
      <c r="N28" s="44">
        <f>Plan__HubCN_Receiving_Time-Plan_Vendor_Pickup_Time</f>
        <v>1.986111111</v>
      </c>
      <c r="O28" s="44">
        <f>Vendor_PickupTime-Order_Create_Time</f>
        <v>2.751388889</v>
      </c>
      <c r="P28" s="44">
        <f>Plan_Vendor_Pickup_Time-Order_Create_Time</f>
        <v>0.9916666667</v>
      </c>
      <c r="Q28" s="44">
        <f>HubVN_Receiving_Time-HubCN_Pickup_Time</f>
        <v>2.001388889</v>
      </c>
      <c r="R28" s="44">
        <f>Plan_HubVN_Receiving_Time-Plan_HubCN_Pickup_Time</f>
        <v>1.502777778</v>
      </c>
      <c r="S28" s="44">
        <f>TG_lấy+TG_xử_lý_CN+Thông_quan</f>
        <v>5.404861111</v>
      </c>
      <c r="T28" s="55">
        <f>IFS(HubCN_ID="LECCNSZ",Quantity__piece*500,HubCN_ID="LECCNYW",Quantity__piece*700)</f>
        <v>2500</v>
      </c>
      <c r="U28" s="55">
        <f>Chi_phí_lấy_hàng-Chi_phí_xử_lý</f>
        <v>19700</v>
      </c>
      <c r="V28" s="55">
        <f>IFS(HubCN_ID="LECCNSZ",IF(Grossweight&lt;=3,17000+Quantity__piece*500,17000+(Grossweight-3)*1500+Quantity__piece*500),HubCN_ID="LECCNYW", IF(Grossweight&lt;=3,15000+Quantity__piece*700,15000+(Grossweight-3)*2500+Quantity__piece*700))</f>
        <v>22200</v>
      </c>
    </row>
    <row r="29" ht="15.75" hidden="1" customHeight="1">
      <c r="A29" s="52" t="s">
        <v>128</v>
      </c>
      <c r="B29" s="52" t="s">
        <v>5272</v>
      </c>
      <c r="C29" s="52" t="s">
        <v>5255</v>
      </c>
      <c r="D29" s="53">
        <v>44651.05416666667</v>
      </c>
      <c r="E29" s="53">
        <v>44651.74375</v>
      </c>
      <c r="F29" s="53">
        <v>44651.26666666667</v>
      </c>
      <c r="G29" s="53">
        <f>HubVN_Receiving_Time</f>
        <v>44655.25</v>
      </c>
      <c r="H29" s="54">
        <v>44652.248611111114</v>
      </c>
      <c r="I29" s="44">
        <f>HubCN_Receiving_Time-Order_Create_Time</f>
        <v>2.125</v>
      </c>
      <c r="J29" s="44">
        <f>Plan__HubCN_Receiving_Time-Order_Create_Time</f>
        <v>1.435416667</v>
      </c>
      <c r="K29" s="44">
        <f>HubCN_Pickup_Time-HubCN_Receiving_Time</f>
        <v>0.5048611111</v>
      </c>
      <c r="L29" s="44">
        <f>Plan_HubCN_Pickup_Time-Plan__HubCN_Receiving_Time</f>
        <v>0.2125</v>
      </c>
      <c r="M29" s="44">
        <f>HubCN_Receiving_Time-Vendor_PickupTime</f>
        <v>0.1291666667</v>
      </c>
      <c r="N29" s="44">
        <f>Plan__HubCN_Receiving_Time-Plan_Vendor_Pickup_Time</f>
        <v>1.729861111</v>
      </c>
      <c r="O29" s="44">
        <f>Vendor_PickupTime-Order_Create_Time</f>
        <v>1.995833333</v>
      </c>
      <c r="P29" s="44">
        <f>Plan_Vendor_Pickup_Time-Order_Create_Time</f>
        <v>-0.2944444444</v>
      </c>
      <c r="Q29" s="44">
        <f>HubVN_Receiving_Time-HubCN_Pickup_Time</f>
        <v>3.001388889</v>
      </c>
      <c r="R29" s="44">
        <f>Plan_HubVN_Receiving_Time-Plan_HubCN_Pickup_Time</f>
        <v>3.002777778</v>
      </c>
      <c r="S29" s="44">
        <f>TG_lấy+TG_xử_lý_CN+Thông_quan</f>
        <v>5.63125</v>
      </c>
      <c r="T29" s="55">
        <f>IFS(HubCN_ID="LECCNSZ",Quantity__piece*500,HubCN_ID="LECCNYW",Quantity__piece*700)</f>
        <v>2000</v>
      </c>
      <c r="U29" s="55">
        <f>Chi_phí_lấy_hàng-Chi_phí_xử_lý</f>
        <v>17000</v>
      </c>
      <c r="V29" s="55">
        <f>IFS(HubCN_ID="LECCNSZ",IF(Grossweight&lt;=3,17000+Quantity__piece*500,17000+(Grossweight-3)*1500+Quantity__piece*500),HubCN_ID="LECCNYW", IF(Grossweight&lt;=3,15000+Quantity__piece*700,15000+(Grossweight-3)*2500+Quantity__piece*700))</f>
        <v>19000</v>
      </c>
    </row>
    <row r="30" ht="15.75" customHeight="1">
      <c r="A30" s="52" t="s">
        <v>131</v>
      </c>
      <c r="B30" s="52" t="s">
        <v>5252</v>
      </c>
      <c r="C30" s="52" t="s">
        <v>5253</v>
      </c>
      <c r="D30" s="53">
        <v>44649.361805555556</v>
      </c>
      <c r="E30" s="53">
        <v>44649.21111111111</v>
      </c>
      <c r="F30" s="53">
        <v>44649.51180555556</v>
      </c>
      <c r="G30" s="53">
        <f>HubVN_Receiving_Time</f>
        <v>44652.50833</v>
      </c>
      <c r="H30" s="54">
        <v>44649.50555555556</v>
      </c>
      <c r="I30" s="44">
        <f>HubCN_Receiving_Time-Order_Create_Time</f>
        <v>2.372222222</v>
      </c>
      <c r="J30" s="44">
        <f>Plan__HubCN_Receiving_Time-Order_Create_Time</f>
        <v>2.522916667</v>
      </c>
      <c r="K30" s="44">
        <f>HubCN_Pickup_Time-HubCN_Receiving_Time</f>
        <v>0.2944444445</v>
      </c>
      <c r="L30" s="44">
        <f>Plan_HubCN_Pickup_Time-Plan__HubCN_Receiving_Time</f>
        <v>0.15</v>
      </c>
      <c r="M30" s="44">
        <f>HubCN_Receiving_Time-Vendor_PickupTime</f>
        <v>0.08749999999</v>
      </c>
      <c r="N30" s="44">
        <f>Plan__HubCN_Receiving_Time-Plan_Vendor_Pickup_Time</f>
        <v>1.778472222</v>
      </c>
      <c r="O30" s="44">
        <f>Vendor_PickupTime-Order_Create_Time</f>
        <v>2.284722222</v>
      </c>
      <c r="P30" s="44">
        <f>Plan_Vendor_Pickup_Time-Order_Create_Time</f>
        <v>0.7444444444</v>
      </c>
      <c r="Q30" s="44">
        <f>HubVN_Receiving_Time-HubCN_Pickup_Time</f>
        <v>3.002777778</v>
      </c>
      <c r="R30" s="44">
        <f>Plan_HubVN_Receiving_Time-Plan_HubCN_Pickup_Time</f>
        <v>2.003472222</v>
      </c>
      <c r="S30" s="44">
        <f>TG_lấy+TG_xử_lý_CN+Thông_quan</f>
        <v>5.669444444</v>
      </c>
      <c r="T30" s="55">
        <f>IFS(HubCN_ID="LECCNSZ",Quantity__piece*500,HubCN_ID="LECCNYW",Quantity__piece*700)</f>
        <v>2800</v>
      </c>
      <c r="U30" s="55">
        <f>Chi_phí_lấy_hàng-Chi_phí_xử_lý</f>
        <v>15000</v>
      </c>
      <c r="V30" s="55">
        <f>IFS(HubCN_ID="LECCNSZ",IF(Grossweight&lt;=3,17000+Quantity__piece*500,17000+(Grossweight-3)*1500+Quantity__piece*500),HubCN_ID="LECCNYW", IF(Grossweight&lt;=3,15000+Quantity__piece*700,15000+(Grossweight-3)*2500+Quantity__piece*700))</f>
        <v>17800</v>
      </c>
    </row>
    <row r="31" ht="15.75" hidden="1" customHeight="1">
      <c r="A31" s="52" t="s">
        <v>134</v>
      </c>
      <c r="B31" s="52" t="s">
        <v>5262</v>
      </c>
      <c r="C31" s="52" t="s">
        <v>5255</v>
      </c>
      <c r="D31" s="53">
        <v>44649.66180555556</v>
      </c>
      <c r="E31" s="53">
        <v>44649.549305555556</v>
      </c>
      <c r="F31" s="53">
        <v>44649.7875</v>
      </c>
      <c r="G31" s="53">
        <f>HubVN_Receiving_Time</f>
        <v>44653.525</v>
      </c>
      <c r="H31" s="54">
        <v>44650.021527777775</v>
      </c>
      <c r="I31" s="44">
        <f>HubCN_Receiving_Time-Order_Create_Time</f>
        <v>1.23125</v>
      </c>
      <c r="J31" s="44">
        <f>Plan__HubCN_Receiving_Time-Order_Create_Time</f>
        <v>1.34375</v>
      </c>
      <c r="K31" s="44">
        <f>HubCN_Pickup_Time-HubCN_Receiving_Time</f>
        <v>0.4722222222</v>
      </c>
      <c r="L31" s="44">
        <f>Plan_HubCN_Pickup_Time-Plan__HubCN_Receiving_Time</f>
        <v>0.1256944444</v>
      </c>
      <c r="M31" s="44">
        <f>HubCN_Receiving_Time-Vendor_PickupTime</f>
        <v>0.1722222222</v>
      </c>
      <c r="N31" s="44">
        <f>Plan__HubCN_Receiving_Time-Plan_Vendor_Pickup_Time</f>
        <v>0.7708333333</v>
      </c>
      <c r="O31" s="44">
        <f>Vendor_PickupTime-Order_Create_Time</f>
        <v>1.059027778</v>
      </c>
      <c r="P31" s="44">
        <f>Plan_Vendor_Pickup_Time-Order_Create_Time</f>
        <v>0.5729166667</v>
      </c>
      <c r="Q31" s="44">
        <f>HubVN_Receiving_Time-HubCN_Pickup_Time</f>
        <v>3.503472222</v>
      </c>
      <c r="R31" s="44">
        <f>Plan_HubVN_Receiving_Time-Plan_HubCN_Pickup_Time</f>
        <v>3.502083333</v>
      </c>
      <c r="S31" s="44">
        <f>TG_lấy+TG_xử_lý_CN+Thông_quan</f>
        <v>5.206944444</v>
      </c>
      <c r="T31" s="55">
        <f>IFS(HubCN_ID="LECCNSZ",Quantity__piece*500,HubCN_ID="LECCNYW",Quantity__piece*700)</f>
        <v>500</v>
      </c>
      <c r="U31" s="55">
        <f>Chi_phí_lấy_hàng-Chi_phí_xử_lý</f>
        <v>17000</v>
      </c>
      <c r="V31" s="55">
        <f>IFS(HubCN_ID="LECCNSZ",IF(Grossweight&lt;=3,17000+Quantity__piece*500,17000+(Grossweight-3)*1500+Quantity__piece*500),HubCN_ID="LECCNYW", IF(Grossweight&lt;=3,15000+Quantity__piece*700,15000+(Grossweight-3)*2500+Quantity__piece*700))</f>
        <v>17500</v>
      </c>
    </row>
    <row r="32" ht="15.75" customHeight="1">
      <c r="A32" s="52" t="s">
        <v>138</v>
      </c>
      <c r="B32" s="52" t="s">
        <v>5258</v>
      </c>
      <c r="C32" s="52" t="s">
        <v>5253</v>
      </c>
      <c r="D32" s="53">
        <v>44649.54791666667</v>
      </c>
      <c r="E32" s="53">
        <v>44649.97986111111</v>
      </c>
      <c r="F32" s="53">
        <v>44649.760416666664</v>
      </c>
      <c r="G32" s="53">
        <f>HubVN_Receiving_Time</f>
        <v>44654.27431</v>
      </c>
      <c r="H32" s="54">
        <v>44650.27222222222</v>
      </c>
      <c r="I32" s="44">
        <f>HubCN_Receiving_Time-Order_Create_Time</f>
        <v>2.854861111</v>
      </c>
      <c r="J32" s="44">
        <f>Plan__HubCN_Receiving_Time-Order_Create_Time</f>
        <v>2.422916667</v>
      </c>
      <c r="K32" s="44">
        <f>HubCN_Pickup_Time-HubCN_Receiving_Time</f>
        <v>0.2923611111</v>
      </c>
      <c r="L32" s="44">
        <f>Plan_HubCN_Pickup_Time-Plan__HubCN_Receiving_Time</f>
        <v>0.2125</v>
      </c>
      <c r="M32" s="44">
        <f>HubCN_Receiving_Time-Vendor_PickupTime</f>
        <v>0.8534722222</v>
      </c>
      <c r="N32" s="44">
        <f>Plan__HubCN_Receiving_Time-Plan_Vendor_Pickup_Time</f>
        <v>2.425</v>
      </c>
      <c r="O32" s="44">
        <f>Vendor_PickupTime-Order_Create_Time</f>
        <v>2.001388889</v>
      </c>
      <c r="P32" s="44">
        <f>Plan_Vendor_Pickup_Time-Order_Create_Time</f>
        <v>-0.002083333333</v>
      </c>
      <c r="Q32" s="44">
        <f>HubVN_Receiving_Time-HubCN_Pickup_Time</f>
        <v>4.002083333</v>
      </c>
      <c r="R32" s="44">
        <f>Plan_HubVN_Receiving_Time-Plan_HubCN_Pickup_Time</f>
        <v>1.502777778</v>
      </c>
      <c r="S32" s="44">
        <f>TG_lấy+TG_xử_lý_CN+Thông_quan</f>
        <v>7.149305556</v>
      </c>
      <c r="T32" s="55">
        <f>IFS(HubCN_ID="LECCNSZ",Quantity__piece*500,HubCN_ID="LECCNYW",Quantity__piece*700)</f>
        <v>2800</v>
      </c>
      <c r="U32" s="55">
        <f>Chi_phí_lấy_hàng-Chi_phí_xử_lý</f>
        <v>15000</v>
      </c>
      <c r="V32" s="55">
        <f>IFS(HubCN_ID="LECCNSZ",IF(Grossweight&lt;=3,17000+Quantity__piece*500,17000+(Grossweight-3)*1500+Quantity__piece*500),HubCN_ID="LECCNYW", IF(Grossweight&lt;=3,15000+Quantity__piece*700,15000+(Grossweight-3)*2500+Quantity__piece*700))</f>
        <v>17800</v>
      </c>
    </row>
    <row r="33" ht="15.75" hidden="1" customHeight="1">
      <c r="A33" s="52" t="s">
        <v>141</v>
      </c>
      <c r="B33" s="52" t="s">
        <v>5268</v>
      </c>
      <c r="C33" s="52" t="s">
        <v>5255</v>
      </c>
      <c r="D33" s="53">
        <v>44648.94583333333</v>
      </c>
      <c r="E33" s="53">
        <v>44649.49097222222</v>
      </c>
      <c r="F33" s="53">
        <v>44649.03333333333</v>
      </c>
      <c r="G33" s="53">
        <f>HubVN_Receiving_Time</f>
        <v>44652.50069</v>
      </c>
      <c r="H33" s="54">
        <v>44649.99444444444</v>
      </c>
      <c r="I33" s="44">
        <f>HubCN_Receiving_Time-Order_Create_Time</f>
        <v>3.554861111</v>
      </c>
      <c r="J33" s="44">
        <f>Plan__HubCN_Receiving_Time-Order_Create_Time</f>
        <v>3.009722222</v>
      </c>
      <c r="K33" s="44">
        <f>HubCN_Pickup_Time-HubCN_Receiving_Time</f>
        <v>0.5034722222</v>
      </c>
      <c r="L33" s="44">
        <f>Plan_HubCN_Pickup_Time-Plan__HubCN_Receiving_Time</f>
        <v>0.0875</v>
      </c>
      <c r="M33" s="44">
        <f>HubCN_Receiving_Time-Vendor_PickupTime</f>
        <v>0.05347222222</v>
      </c>
      <c r="N33" s="44">
        <f>Plan__HubCN_Receiving_Time-Plan_Vendor_Pickup_Time</f>
        <v>1.847222222</v>
      </c>
      <c r="O33" s="44">
        <f>Vendor_PickupTime-Order_Create_Time</f>
        <v>3.501388889</v>
      </c>
      <c r="P33" s="44">
        <f>Plan_Vendor_Pickup_Time-Order_Create_Time</f>
        <v>1.1625</v>
      </c>
      <c r="Q33" s="44">
        <f>HubVN_Receiving_Time-HubCN_Pickup_Time</f>
        <v>2.50625</v>
      </c>
      <c r="R33" s="44">
        <f>Plan_HubVN_Receiving_Time-Plan_HubCN_Pickup_Time</f>
        <v>3.500694444</v>
      </c>
      <c r="S33" s="44">
        <f>TG_lấy+TG_xử_lý_CN+Thông_quan</f>
        <v>6.564583333</v>
      </c>
      <c r="T33" s="55">
        <f>IFS(HubCN_ID="LECCNSZ",Quantity__piece*500,HubCN_ID="LECCNYW",Quantity__piece*700)</f>
        <v>1500</v>
      </c>
      <c r="U33" s="55">
        <f>Chi_phí_lấy_hàng-Chi_phí_xử_lý</f>
        <v>17000</v>
      </c>
      <c r="V33" s="55">
        <f>IFS(HubCN_ID="LECCNSZ",IF(Grossweight&lt;=3,17000+Quantity__piece*500,17000+(Grossweight-3)*1500+Quantity__piece*500),HubCN_ID="LECCNYW", IF(Grossweight&lt;=3,15000+Quantity__piece*700,15000+(Grossweight-3)*2500+Quantity__piece*700))</f>
        <v>18500</v>
      </c>
    </row>
    <row r="34" ht="15.75" hidden="1" customHeight="1">
      <c r="A34" s="52" t="s">
        <v>144</v>
      </c>
      <c r="B34" s="52" t="s">
        <v>5259</v>
      </c>
      <c r="C34" s="52" t="s">
        <v>5255</v>
      </c>
      <c r="D34" s="53">
        <v>44651.35138888889</v>
      </c>
      <c r="E34" s="53">
        <v>44652.24236111111</v>
      </c>
      <c r="F34" s="53">
        <v>44651.52222222222</v>
      </c>
      <c r="G34" s="53">
        <f>HubVN_Receiving_Time</f>
        <v>44654.51528</v>
      </c>
      <c r="H34" s="54">
        <v>44652.680555555555</v>
      </c>
      <c r="I34" s="44">
        <f>HubCN_Receiving_Time-Order_Create_Time</f>
        <v>1.74375</v>
      </c>
      <c r="J34" s="44">
        <f>Plan__HubCN_Receiving_Time-Order_Create_Time</f>
        <v>0.8527777778</v>
      </c>
      <c r="K34" s="44">
        <f>HubCN_Pickup_Time-HubCN_Receiving_Time</f>
        <v>0.4381944444</v>
      </c>
      <c r="L34" s="44">
        <f>Plan_HubCN_Pickup_Time-Plan__HubCN_Receiving_Time</f>
        <v>0.1708333333</v>
      </c>
      <c r="M34" s="44">
        <f>HubCN_Receiving_Time-Vendor_PickupTime</f>
        <v>0.1166666667</v>
      </c>
      <c r="N34" s="44">
        <f>Plan__HubCN_Receiving_Time-Plan_Vendor_Pickup_Time</f>
        <v>1.861111111</v>
      </c>
      <c r="O34" s="44">
        <f>Vendor_PickupTime-Order_Create_Time</f>
        <v>1.627083333</v>
      </c>
      <c r="P34" s="44">
        <f>Plan_Vendor_Pickup_Time-Order_Create_Time</f>
        <v>-1.008333333</v>
      </c>
      <c r="Q34" s="44">
        <f>HubVN_Receiving_Time-HubCN_Pickup_Time</f>
        <v>1.834722222</v>
      </c>
      <c r="R34" s="44">
        <f>Plan_HubVN_Receiving_Time-Plan_HubCN_Pickup_Time</f>
        <v>3.005555556</v>
      </c>
      <c r="S34" s="44">
        <f>TG_lấy+TG_xử_lý_CN+Thông_quan</f>
        <v>4.016666667</v>
      </c>
      <c r="T34" s="55">
        <f>IFS(HubCN_ID="LECCNSZ",Quantity__piece*500,HubCN_ID="LECCNYW",Quantity__piece*700)</f>
        <v>1500</v>
      </c>
      <c r="U34" s="55">
        <f>Chi_phí_lấy_hàng-Chi_phí_xử_lý</f>
        <v>17000</v>
      </c>
      <c r="V34" s="55">
        <f>IFS(HubCN_ID="LECCNSZ",IF(Grossweight&lt;=3,17000+Quantity__piece*500,17000+(Grossweight-3)*1500+Quantity__piece*500),HubCN_ID="LECCNYW", IF(Grossweight&lt;=3,15000+Quantity__piece*700,15000+(Grossweight-3)*2500+Quantity__piece*700))</f>
        <v>18500</v>
      </c>
    </row>
    <row r="35" ht="15.75" hidden="1" customHeight="1">
      <c r="A35" s="52" t="s">
        <v>147</v>
      </c>
      <c r="B35" s="52" t="s">
        <v>5262</v>
      </c>
      <c r="C35" s="52" t="s">
        <v>5255</v>
      </c>
      <c r="D35" s="53">
        <v>44647.83819444444</v>
      </c>
      <c r="E35" s="53">
        <v>44649.527083333334</v>
      </c>
      <c r="F35" s="53">
        <v>44648.010416666664</v>
      </c>
      <c r="G35" s="53">
        <f>HubVN_Receiving_Time</f>
        <v>44652.50069</v>
      </c>
      <c r="H35" s="54">
        <v>44649.99652777778</v>
      </c>
      <c r="I35" s="44">
        <f>HubCN_Receiving_Time-Order_Create_Time</f>
        <v>2.205555556</v>
      </c>
      <c r="J35" s="44">
        <f>Plan__HubCN_Receiving_Time-Order_Create_Time</f>
        <v>0.5166666667</v>
      </c>
      <c r="K35" s="44">
        <f>HubCN_Pickup_Time-HubCN_Receiving_Time</f>
        <v>0.4694444444</v>
      </c>
      <c r="L35" s="44">
        <f>Plan_HubCN_Pickup_Time-Plan__HubCN_Receiving_Time</f>
        <v>0.1722222222</v>
      </c>
      <c r="M35" s="44">
        <f>HubCN_Receiving_Time-Vendor_PickupTime</f>
        <v>0.05833333333</v>
      </c>
      <c r="N35" s="44">
        <f>Plan__HubCN_Receiving_Time-Plan_Vendor_Pickup_Time</f>
        <v>-0.2284722222</v>
      </c>
      <c r="O35" s="44">
        <f>Vendor_PickupTime-Order_Create_Time</f>
        <v>2.147222222</v>
      </c>
      <c r="P35" s="44">
        <f>Plan_Vendor_Pickup_Time-Order_Create_Time</f>
        <v>0.7451388889</v>
      </c>
      <c r="Q35" s="44">
        <f>HubVN_Receiving_Time-HubCN_Pickup_Time</f>
        <v>2.504166667</v>
      </c>
      <c r="R35" s="44">
        <f>Plan_HubVN_Receiving_Time-Plan_HubCN_Pickup_Time</f>
        <v>3.50625</v>
      </c>
      <c r="S35" s="44">
        <f>TG_lấy+TG_xử_lý_CN+Thông_quan</f>
        <v>5.179166667</v>
      </c>
      <c r="T35" s="55">
        <f>IFS(HubCN_ID="LECCNSZ",Quantity__piece*500,HubCN_ID="LECCNYW",Quantity__piece*700)</f>
        <v>1000</v>
      </c>
      <c r="U35" s="55">
        <f>Chi_phí_lấy_hàng-Chi_phí_xử_lý</f>
        <v>17000</v>
      </c>
      <c r="V35" s="55">
        <f>IFS(HubCN_ID="LECCNSZ",IF(Grossweight&lt;=3,17000+Quantity__piece*500,17000+(Grossweight-3)*1500+Quantity__piece*500),HubCN_ID="LECCNYW", IF(Grossweight&lt;=3,15000+Quantity__piece*700,15000+(Grossweight-3)*2500+Quantity__piece*700))</f>
        <v>18000</v>
      </c>
    </row>
    <row r="36" ht="15.75" customHeight="1">
      <c r="A36" s="52" t="s">
        <v>150</v>
      </c>
      <c r="B36" s="52" t="s">
        <v>5273</v>
      </c>
      <c r="C36" s="52" t="s">
        <v>5253</v>
      </c>
      <c r="D36" s="53">
        <v>44651.10833333333</v>
      </c>
      <c r="E36" s="53">
        <v>44649.78402777778</v>
      </c>
      <c r="F36" s="53">
        <v>44651.27847222222</v>
      </c>
      <c r="G36" s="53">
        <f>HubVN_Receiving_Time</f>
        <v>44654.29097</v>
      </c>
      <c r="H36" s="54">
        <v>44650.288194444445</v>
      </c>
      <c r="I36" s="44">
        <f>HubCN_Receiving_Time-Order_Create_Time</f>
        <v>0.6069444444</v>
      </c>
      <c r="J36" s="44">
        <f>Plan__HubCN_Receiving_Time-Order_Create_Time</f>
        <v>1.93125</v>
      </c>
      <c r="K36" s="44">
        <f>HubCN_Pickup_Time-HubCN_Receiving_Time</f>
        <v>0.5041666667</v>
      </c>
      <c r="L36" s="44">
        <f>Plan_HubCN_Pickup_Time-Plan__HubCN_Receiving_Time</f>
        <v>0.1701388889</v>
      </c>
      <c r="M36" s="44">
        <f>HubCN_Receiving_Time-Vendor_PickupTime</f>
        <v>0.1097222222</v>
      </c>
      <c r="N36" s="44">
        <f>Plan__HubCN_Receiving_Time-Plan_Vendor_Pickup_Time</f>
        <v>1.765972222</v>
      </c>
      <c r="O36" s="44">
        <f>Vendor_PickupTime-Order_Create_Time</f>
        <v>0.4972222222</v>
      </c>
      <c r="P36" s="44">
        <f>Plan_Vendor_Pickup_Time-Order_Create_Time</f>
        <v>0.1652777778</v>
      </c>
      <c r="Q36" s="44">
        <f>HubVN_Receiving_Time-HubCN_Pickup_Time</f>
        <v>4.002777778</v>
      </c>
      <c r="R36" s="44">
        <f>Plan_HubVN_Receiving_Time-Plan_HubCN_Pickup_Time</f>
        <v>2.000694444</v>
      </c>
      <c r="S36" s="44">
        <f>TG_lấy+TG_xử_lý_CN+Thông_quan</f>
        <v>5.113888889</v>
      </c>
      <c r="T36" s="55">
        <f>IFS(HubCN_ID="LECCNSZ",Quantity__piece*500,HubCN_ID="LECCNYW",Quantity__piece*700)</f>
        <v>700</v>
      </c>
      <c r="U36" s="55">
        <f>Chi_phí_lấy_hàng-Chi_phí_xử_lý</f>
        <v>15000</v>
      </c>
      <c r="V36" s="55">
        <f>IFS(HubCN_ID="LECCNSZ",IF(Grossweight&lt;=3,17000+Quantity__piece*500,17000+(Grossweight-3)*1500+Quantity__piece*500),HubCN_ID="LECCNYW", IF(Grossweight&lt;=3,15000+Quantity__piece*700,15000+(Grossweight-3)*2500+Quantity__piece*700))</f>
        <v>15700</v>
      </c>
    </row>
    <row r="37" ht="15.75" customHeight="1">
      <c r="A37" s="52" t="s">
        <v>154</v>
      </c>
      <c r="B37" s="52" t="s">
        <v>5274</v>
      </c>
      <c r="C37" s="52" t="s">
        <v>5253</v>
      </c>
      <c r="D37" s="53">
        <v>44651.845138888886</v>
      </c>
      <c r="E37" s="53">
        <v>44649.782638888886</v>
      </c>
      <c r="F37" s="53">
        <v>44651.99722222222</v>
      </c>
      <c r="G37" s="53">
        <f>HubVN_Receiving_Time</f>
        <v>44654.28681</v>
      </c>
      <c r="H37" s="54">
        <v>44650.28402777778</v>
      </c>
      <c r="I37" s="44">
        <f>HubCN_Receiving_Time-Order_Create_Time</f>
        <v>0.6076388889</v>
      </c>
      <c r="J37" s="44">
        <f>Plan__HubCN_Receiving_Time-Order_Create_Time</f>
        <v>2.670138889</v>
      </c>
      <c r="K37" s="44">
        <f>HubCN_Pickup_Time-HubCN_Receiving_Time</f>
        <v>0.5013888889</v>
      </c>
      <c r="L37" s="44">
        <f>Plan_HubCN_Pickup_Time-Plan__HubCN_Receiving_Time</f>
        <v>0.1520833333</v>
      </c>
      <c r="M37" s="44">
        <f>HubCN_Receiving_Time-Vendor_PickupTime</f>
        <v>0.1138888889</v>
      </c>
      <c r="N37" s="44">
        <f>Plan__HubCN_Receiving_Time-Plan_Vendor_Pickup_Time</f>
        <v>1.925694444</v>
      </c>
      <c r="O37" s="44">
        <f>Vendor_PickupTime-Order_Create_Time</f>
        <v>0.49375</v>
      </c>
      <c r="P37" s="44">
        <f>Plan_Vendor_Pickup_Time-Order_Create_Time</f>
        <v>0.7444444444</v>
      </c>
      <c r="Q37" s="44">
        <f>HubVN_Receiving_Time-HubCN_Pickup_Time</f>
        <v>4.002777778</v>
      </c>
      <c r="R37" s="44">
        <f>Plan_HubVN_Receiving_Time-Plan_HubCN_Pickup_Time</f>
        <v>1.505555556</v>
      </c>
      <c r="S37" s="44">
        <f>TG_lấy+TG_xử_lý_CN+Thông_quan</f>
        <v>5.111805556</v>
      </c>
      <c r="T37" s="55">
        <f>IFS(HubCN_ID="LECCNSZ",Quantity__piece*500,HubCN_ID="LECCNYW",Quantity__piece*700)</f>
        <v>2100</v>
      </c>
      <c r="U37" s="55">
        <f>Chi_phí_lấy_hàng-Chi_phí_xử_lý</f>
        <v>15000</v>
      </c>
      <c r="V37" s="55">
        <f>IFS(HubCN_ID="LECCNSZ",IF(Grossweight&lt;=3,17000+Quantity__piece*500,17000+(Grossweight-3)*1500+Quantity__piece*500),HubCN_ID="LECCNYW", IF(Grossweight&lt;=3,15000+Quantity__piece*700,15000+(Grossweight-3)*2500+Quantity__piece*700))</f>
        <v>17100</v>
      </c>
    </row>
    <row r="38" ht="15.75" hidden="1" customHeight="1">
      <c r="A38" s="52" t="s">
        <v>157</v>
      </c>
      <c r="B38" s="52" t="s">
        <v>5275</v>
      </c>
      <c r="C38" s="52" t="s">
        <v>5255</v>
      </c>
      <c r="D38" s="53">
        <v>44650.85277777778</v>
      </c>
      <c r="E38" s="53">
        <v>44652.24097222222</v>
      </c>
      <c r="F38" s="53">
        <v>44651.02569444444</v>
      </c>
      <c r="G38" s="53">
        <f>HubVN_Receiving_Time</f>
        <v>44654.51597</v>
      </c>
      <c r="H38" s="54">
        <v>44652.67916666667</v>
      </c>
      <c r="I38" s="44">
        <f>HubCN_Receiving_Time-Order_Create_Time</f>
        <v>1.745138889</v>
      </c>
      <c r="J38" s="44">
        <f>Plan__HubCN_Receiving_Time-Order_Create_Time</f>
        <v>0.3569444444</v>
      </c>
      <c r="K38" s="44">
        <f>HubCN_Pickup_Time-HubCN_Receiving_Time</f>
        <v>0.4381944444</v>
      </c>
      <c r="L38" s="44">
        <f>Plan_HubCN_Pickup_Time-Plan__HubCN_Receiving_Time</f>
        <v>0.1729166667</v>
      </c>
      <c r="M38" s="44">
        <f>HubCN_Receiving_Time-Vendor_PickupTime</f>
        <v>0.1159722222</v>
      </c>
      <c r="N38" s="44">
        <f>Plan__HubCN_Receiving_Time-Plan_Vendor_Pickup_Time</f>
        <v>0.7743055556</v>
      </c>
      <c r="O38" s="44">
        <f>Vendor_PickupTime-Order_Create_Time</f>
        <v>1.629166667</v>
      </c>
      <c r="P38" s="44">
        <f>Plan_Vendor_Pickup_Time-Order_Create_Time</f>
        <v>-0.4173611111</v>
      </c>
      <c r="Q38" s="44">
        <f>HubVN_Receiving_Time-HubCN_Pickup_Time</f>
        <v>1.836805556</v>
      </c>
      <c r="R38" s="44">
        <f>Plan_HubVN_Receiving_Time-Plan_HubCN_Pickup_Time</f>
        <v>3.504861111</v>
      </c>
      <c r="S38" s="44">
        <f>TG_lấy+TG_xử_lý_CN+Thông_quan</f>
        <v>4.020138889</v>
      </c>
      <c r="T38" s="55">
        <f>IFS(HubCN_ID="LECCNSZ",Quantity__piece*500,HubCN_ID="LECCNYW",Quantity__piece*700)</f>
        <v>1000</v>
      </c>
      <c r="U38" s="55">
        <f>Chi_phí_lấy_hàng-Chi_phí_xử_lý</f>
        <v>17000</v>
      </c>
      <c r="V38" s="55">
        <f>IFS(HubCN_ID="LECCNSZ",IF(Grossweight&lt;=3,17000+Quantity__piece*500,17000+(Grossweight-3)*1500+Quantity__piece*500),HubCN_ID="LECCNYW", IF(Grossweight&lt;=3,15000+Quantity__piece*700,15000+(Grossweight-3)*2500+Quantity__piece*700))</f>
        <v>18000</v>
      </c>
    </row>
    <row r="39" ht="15.75" customHeight="1">
      <c r="A39" s="52" t="s">
        <v>160</v>
      </c>
      <c r="B39" s="52" t="s">
        <v>5276</v>
      </c>
      <c r="C39" s="52" t="s">
        <v>5253</v>
      </c>
      <c r="D39" s="53">
        <v>44650.425</v>
      </c>
      <c r="E39" s="53">
        <v>44649.82708333333</v>
      </c>
      <c r="F39" s="53">
        <v>44650.51111111111</v>
      </c>
      <c r="G39" s="53">
        <f>HubVN_Receiving_Time</f>
        <v>44653.26042</v>
      </c>
      <c r="H39" s="54">
        <v>44650.25763888889</v>
      </c>
      <c r="I39" s="44">
        <f>HubCN_Receiving_Time-Order_Create_Time</f>
        <v>3.084027778</v>
      </c>
      <c r="J39" s="44">
        <f>Plan__HubCN_Receiving_Time-Order_Create_Time</f>
        <v>3.681944444</v>
      </c>
      <c r="K39" s="44">
        <f>HubCN_Pickup_Time-HubCN_Receiving_Time</f>
        <v>0.4305555556</v>
      </c>
      <c r="L39" s="44">
        <f>Plan_HubCN_Pickup_Time-Plan__HubCN_Receiving_Time</f>
        <v>0.08611111111</v>
      </c>
      <c r="M39" s="44">
        <f>HubCN_Receiving_Time-Vendor_PickupTime</f>
        <v>0.08541666666</v>
      </c>
      <c r="N39" s="44">
        <f>Plan__HubCN_Receiving_Time-Plan_Vendor_Pickup_Time</f>
        <v>3.179861111</v>
      </c>
      <c r="O39" s="44">
        <f>Vendor_PickupTime-Order_Create_Time</f>
        <v>2.998611111</v>
      </c>
      <c r="P39" s="44">
        <f>Plan_Vendor_Pickup_Time-Order_Create_Time</f>
        <v>0.5020833333</v>
      </c>
      <c r="Q39" s="44">
        <f>HubVN_Receiving_Time-HubCN_Pickup_Time</f>
        <v>3.002777778</v>
      </c>
      <c r="R39" s="44">
        <f>Plan_HubVN_Receiving_Time-Plan_HubCN_Pickup_Time</f>
        <v>2.002777778</v>
      </c>
      <c r="S39" s="44">
        <f>TG_lấy+TG_xử_lý_CN+Thông_quan</f>
        <v>6.517361111</v>
      </c>
      <c r="T39" s="55">
        <f>IFS(HubCN_ID="LECCNSZ",Quantity__piece*500,HubCN_ID="LECCNYW",Quantity__piece*700)</f>
        <v>700</v>
      </c>
      <c r="U39" s="55">
        <f>Chi_phí_lấy_hàng-Chi_phí_xử_lý</f>
        <v>15000</v>
      </c>
      <c r="V39" s="55">
        <f>IFS(HubCN_ID="LECCNSZ",IF(Grossweight&lt;=3,17000+Quantity__piece*500,17000+(Grossweight-3)*1500+Quantity__piece*500),HubCN_ID="LECCNYW", IF(Grossweight&lt;=3,15000+Quantity__piece*700,15000+(Grossweight-3)*2500+Quantity__piece*700))</f>
        <v>15700</v>
      </c>
    </row>
    <row r="40" ht="15.75" hidden="1" customHeight="1">
      <c r="A40" s="52" t="s">
        <v>163</v>
      </c>
      <c r="B40" s="52" t="s">
        <v>5266</v>
      </c>
      <c r="C40" s="52" t="s">
        <v>5255</v>
      </c>
      <c r="D40" s="53">
        <v>44651.129166666666</v>
      </c>
      <c r="E40" s="53">
        <v>44649.50763888889</v>
      </c>
      <c r="F40" s="53">
        <v>44651.25555555556</v>
      </c>
      <c r="G40" s="53">
        <f>HubVN_Receiving_Time</f>
        <v>44653.51806</v>
      </c>
      <c r="H40" s="54">
        <v>44650.0125</v>
      </c>
      <c r="I40" s="44">
        <f>HubCN_Receiving_Time-Order_Create_Time</f>
        <v>1.168055556</v>
      </c>
      <c r="J40" s="44">
        <f>Plan__HubCN_Receiving_Time-Order_Create_Time</f>
        <v>2.789583333</v>
      </c>
      <c r="K40" s="44">
        <f>HubCN_Pickup_Time-HubCN_Receiving_Time</f>
        <v>0.5048611111</v>
      </c>
      <c r="L40" s="44">
        <f>Plan_HubCN_Pickup_Time-Plan__HubCN_Receiving_Time</f>
        <v>0.1263888889</v>
      </c>
      <c r="M40" s="44">
        <f>HubCN_Receiving_Time-Vendor_PickupTime</f>
        <v>0.1694444445</v>
      </c>
      <c r="N40" s="44">
        <f>Plan__HubCN_Receiving_Time-Plan_Vendor_Pickup_Time</f>
        <v>3.794444444</v>
      </c>
      <c r="O40" s="44">
        <f>Vendor_PickupTime-Order_Create_Time</f>
        <v>0.9986111111</v>
      </c>
      <c r="P40" s="44">
        <f>Plan_Vendor_Pickup_Time-Order_Create_Time</f>
        <v>-1.004861111</v>
      </c>
      <c r="Q40" s="44">
        <f>HubVN_Receiving_Time-HubCN_Pickup_Time</f>
        <v>3.505555556</v>
      </c>
      <c r="R40" s="44">
        <f>Plan_HubVN_Receiving_Time-Plan_HubCN_Pickup_Time</f>
        <v>2.000694444</v>
      </c>
      <c r="S40" s="44">
        <f>TG_lấy+TG_xử_lý_CN+Thông_quan</f>
        <v>5.178472222</v>
      </c>
      <c r="T40" s="55">
        <f>IFS(HubCN_ID="LECCNSZ",Quantity__piece*500,HubCN_ID="LECCNYW",Quantity__piece*700)</f>
        <v>2500</v>
      </c>
      <c r="U40" s="55">
        <f>Chi_phí_lấy_hàng-Chi_phí_xử_lý</f>
        <v>17000</v>
      </c>
      <c r="V40" s="55">
        <f>IFS(HubCN_ID="LECCNSZ",IF(Grossweight&lt;=3,17000+Quantity__piece*500,17000+(Grossweight-3)*1500+Quantity__piece*500),HubCN_ID="LECCNYW", IF(Grossweight&lt;=3,15000+Quantity__piece*700,15000+(Grossweight-3)*2500+Quantity__piece*700))</f>
        <v>19500</v>
      </c>
    </row>
    <row r="41" ht="15.75" customHeight="1">
      <c r="A41" s="52" t="s">
        <v>166</v>
      </c>
      <c r="B41" s="52" t="s">
        <v>5269</v>
      </c>
      <c r="C41" s="52" t="s">
        <v>5253</v>
      </c>
      <c r="D41" s="53">
        <v>44649.06527777778</v>
      </c>
      <c r="E41" s="53">
        <v>44646.99236111111</v>
      </c>
      <c r="F41" s="53">
        <v>44649.279861111114</v>
      </c>
      <c r="G41" s="53">
        <f>HubVN_Receiving_Time</f>
        <v>44652.29097</v>
      </c>
      <c r="H41" s="54">
        <v>44647.285416666666</v>
      </c>
      <c r="I41" s="44">
        <f>HubCN_Receiving_Time-Order_Create_Time</f>
        <v>0.3486111111</v>
      </c>
      <c r="J41" s="44">
        <f>Plan__HubCN_Receiving_Time-Order_Create_Time</f>
        <v>2.421527778</v>
      </c>
      <c r="K41" s="44">
        <f>HubCN_Pickup_Time-HubCN_Receiving_Time</f>
        <v>0.2930555556</v>
      </c>
      <c r="L41" s="44">
        <f>Plan_HubCN_Pickup_Time-Plan__HubCN_Receiving_Time</f>
        <v>0.2145833333</v>
      </c>
      <c r="M41" s="44">
        <f>HubCN_Receiving_Time-Vendor_PickupTime</f>
        <v>0.1</v>
      </c>
      <c r="N41" s="44">
        <f>Plan__HubCN_Receiving_Time-Plan_Vendor_Pickup_Time</f>
        <v>2.43125</v>
      </c>
      <c r="O41" s="44">
        <f>Vendor_PickupTime-Order_Create_Time</f>
        <v>0.2486111111</v>
      </c>
      <c r="P41" s="44">
        <f>Plan_Vendor_Pickup_Time-Order_Create_Time</f>
        <v>-0.009722222225</v>
      </c>
      <c r="Q41" s="44">
        <f>HubVN_Receiving_Time-HubCN_Pickup_Time</f>
        <v>5.005555556</v>
      </c>
      <c r="R41" s="44">
        <f>Plan_HubVN_Receiving_Time-Plan_HubCN_Pickup_Time</f>
        <v>2.004166667</v>
      </c>
      <c r="S41" s="44">
        <f>TG_lấy+TG_xử_lý_CN+Thông_quan</f>
        <v>5.647222222</v>
      </c>
      <c r="T41" s="55">
        <f>IFS(HubCN_ID="LECCNSZ",Quantity__piece*500,HubCN_ID="LECCNYW",Quantity__piece*700)</f>
        <v>2800</v>
      </c>
      <c r="U41" s="55">
        <f>Chi_phí_lấy_hàng-Chi_phí_xử_lý</f>
        <v>15000</v>
      </c>
      <c r="V41" s="55">
        <f>IFS(HubCN_ID="LECCNSZ",IF(Grossweight&lt;=3,17000+Quantity__piece*500,17000+(Grossweight-3)*1500+Quantity__piece*500),HubCN_ID="LECCNYW", IF(Grossweight&lt;=3,15000+Quantity__piece*700,15000+(Grossweight-3)*2500+Quantity__piece*700))</f>
        <v>17800</v>
      </c>
    </row>
    <row r="42" ht="15.75" customHeight="1">
      <c r="A42" s="52" t="s">
        <v>169</v>
      </c>
      <c r="B42" s="52" t="s">
        <v>5264</v>
      </c>
      <c r="C42" s="52" t="s">
        <v>5253</v>
      </c>
      <c r="D42" s="53">
        <v>44649.11666666667</v>
      </c>
      <c r="E42" s="53">
        <v>44646.97777777778</v>
      </c>
      <c r="F42" s="53">
        <v>44649.263194444444</v>
      </c>
      <c r="G42" s="53">
        <f>HubVN_Receiving_Time</f>
        <v>44652.27639</v>
      </c>
      <c r="H42" s="54">
        <v>44647.274305555555</v>
      </c>
      <c r="I42" s="44">
        <f>HubCN_Receiving_Time-Order_Create_Time</f>
        <v>0.3472222222</v>
      </c>
      <c r="J42" s="44">
        <f>Plan__HubCN_Receiving_Time-Order_Create_Time</f>
        <v>2.486111111</v>
      </c>
      <c r="K42" s="44">
        <f>HubCN_Pickup_Time-HubCN_Receiving_Time</f>
        <v>0.2965277778</v>
      </c>
      <c r="L42" s="44">
        <f>Plan_HubCN_Pickup_Time-Plan__HubCN_Receiving_Time</f>
        <v>0.1465277778</v>
      </c>
      <c r="M42" s="44">
        <f>HubCN_Receiving_Time-Vendor_PickupTime</f>
        <v>0.1</v>
      </c>
      <c r="N42" s="44">
        <f>Plan__HubCN_Receiving_Time-Plan_Vendor_Pickup_Time</f>
        <v>1.320833333</v>
      </c>
      <c r="O42" s="44">
        <f>Vendor_PickupTime-Order_Create_Time</f>
        <v>0.2472222222</v>
      </c>
      <c r="P42" s="44">
        <f>Plan_Vendor_Pickup_Time-Order_Create_Time</f>
        <v>1.165277778</v>
      </c>
      <c r="Q42" s="44">
        <f>HubVN_Receiving_Time-HubCN_Pickup_Time</f>
        <v>5.002083333</v>
      </c>
      <c r="R42" s="44">
        <f>Plan_HubVN_Receiving_Time-Plan_HubCN_Pickup_Time</f>
        <v>2.002777778</v>
      </c>
      <c r="S42" s="44">
        <f>TG_lấy+TG_xử_lý_CN+Thông_quan</f>
        <v>5.645833333</v>
      </c>
      <c r="T42" s="55">
        <f>IFS(HubCN_ID="LECCNSZ",Quantity__piece*500,HubCN_ID="LECCNYW",Quantity__piece*700)</f>
        <v>700</v>
      </c>
      <c r="U42" s="55">
        <f>Chi_phí_lấy_hàng-Chi_phí_xử_lý</f>
        <v>15000</v>
      </c>
      <c r="V42" s="55">
        <f>IFS(HubCN_ID="LECCNSZ",IF(Grossweight&lt;=3,17000+Quantity__piece*500,17000+(Grossweight-3)*1500+Quantity__piece*500),HubCN_ID="LECCNYW", IF(Grossweight&lt;=3,15000+Quantity__piece*700,15000+(Grossweight-3)*2500+Quantity__piece*700))</f>
        <v>15700</v>
      </c>
    </row>
    <row r="43" ht="15.75" customHeight="1">
      <c r="A43" s="52" t="s">
        <v>172</v>
      </c>
      <c r="B43" s="52" t="s">
        <v>5277</v>
      </c>
      <c r="C43" s="52" t="s">
        <v>5253</v>
      </c>
      <c r="D43" s="53">
        <v>44652.89236111111</v>
      </c>
      <c r="E43" s="53">
        <v>44652.21388888889</v>
      </c>
      <c r="F43" s="53">
        <v>44653.02013888889</v>
      </c>
      <c r="G43" s="53">
        <f>HubVN_Receiving_Time</f>
        <v>44655.51042</v>
      </c>
      <c r="H43" s="54">
        <v>44652.50833333333</v>
      </c>
      <c r="I43" s="44">
        <f>HubCN_Receiving_Time-Order_Create_Time</f>
        <v>2.36875</v>
      </c>
      <c r="J43" s="44">
        <f>Plan__HubCN_Receiving_Time-Order_Create_Time</f>
        <v>3.047222222</v>
      </c>
      <c r="K43" s="44">
        <f>HubCN_Pickup_Time-HubCN_Receiving_Time</f>
        <v>0.2944444444</v>
      </c>
      <c r="L43" s="44">
        <f>Plan_HubCN_Pickup_Time-Plan__HubCN_Receiving_Time</f>
        <v>0.1277777778</v>
      </c>
      <c r="M43" s="44">
        <f>HubCN_Receiving_Time-Vendor_PickupTime</f>
        <v>0.08888888889</v>
      </c>
      <c r="N43" s="44">
        <f>Plan__HubCN_Receiving_Time-Plan_Vendor_Pickup_Time</f>
        <v>2.302777778</v>
      </c>
      <c r="O43" s="44">
        <f>Vendor_PickupTime-Order_Create_Time</f>
        <v>2.279861111</v>
      </c>
      <c r="P43" s="44">
        <f>Plan_Vendor_Pickup_Time-Order_Create_Time</f>
        <v>0.7444444444</v>
      </c>
      <c r="Q43" s="44">
        <f>HubVN_Receiving_Time-HubCN_Pickup_Time</f>
        <v>3.002083333</v>
      </c>
      <c r="R43" s="44">
        <f>Plan_HubVN_Receiving_Time-Plan_HubCN_Pickup_Time</f>
        <v>1.502083333</v>
      </c>
      <c r="S43" s="44">
        <f>TG_lấy+TG_xử_lý_CN+Thông_quan</f>
        <v>5.665277778</v>
      </c>
      <c r="T43" s="55">
        <f>IFS(HubCN_ID="LECCNSZ",Quantity__piece*500,HubCN_ID="LECCNYW",Quantity__piece*700)</f>
        <v>3500</v>
      </c>
      <c r="U43" s="55">
        <f>Chi_phí_lấy_hàng-Chi_phí_xử_lý</f>
        <v>15000</v>
      </c>
      <c r="V43" s="55">
        <f>IFS(HubCN_ID="LECCNSZ",IF(Grossweight&lt;=3,17000+Quantity__piece*500,17000+(Grossweight-3)*1500+Quantity__piece*500),HubCN_ID="LECCNYW", IF(Grossweight&lt;=3,15000+Quantity__piece*700,15000+(Grossweight-3)*2500+Quantity__piece*700))</f>
        <v>18500</v>
      </c>
    </row>
    <row r="44" ht="15.75" customHeight="1">
      <c r="A44" s="52" t="s">
        <v>176</v>
      </c>
      <c r="B44" s="52" t="s">
        <v>5278</v>
      </c>
      <c r="C44" s="52" t="s">
        <v>5253</v>
      </c>
      <c r="D44" s="53">
        <v>44650.663194444445</v>
      </c>
      <c r="E44" s="53">
        <v>44649.82847222222</v>
      </c>
      <c r="F44" s="53">
        <v>44650.75277777778</v>
      </c>
      <c r="G44" s="53">
        <f>HubVN_Receiving_Time</f>
        <v>44653.26111</v>
      </c>
      <c r="H44" s="54">
        <v>44650.25763888889</v>
      </c>
      <c r="I44" s="44">
        <f>HubCN_Receiving_Time-Order_Create_Time</f>
        <v>3.081944444</v>
      </c>
      <c r="J44" s="44">
        <f>Plan__HubCN_Receiving_Time-Order_Create_Time</f>
        <v>3.916666667</v>
      </c>
      <c r="K44" s="44">
        <f>HubCN_Pickup_Time-HubCN_Receiving_Time</f>
        <v>0.4291666667</v>
      </c>
      <c r="L44" s="44">
        <f>Plan_HubCN_Pickup_Time-Plan__HubCN_Receiving_Time</f>
        <v>0.08958333333</v>
      </c>
      <c r="M44" s="44">
        <f>HubCN_Receiving_Time-Vendor_PickupTime</f>
        <v>0.08541666667</v>
      </c>
      <c r="N44" s="44">
        <f>Plan__HubCN_Receiving_Time-Plan_Vendor_Pickup_Time</f>
        <v>3.589583333</v>
      </c>
      <c r="O44" s="44">
        <f>Vendor_PickupTime-Order_Create_Time</f>
        <v>2.996527778</v>
      </c>
      <c r="P44" s="44">
        <f>Plan_Vendor_Pickup_Time-Order_Create_Time</f>
        <v>0.3270833333</v>
      </c>
      <c r="Q44" s="44">
        <f>HubVN_Receiving_Time-HubCN_Pickup_Time</f>
        <v>3.003472222</v>
      </c>
      <c r="R44" s="44">
        <f>Plan_HubVN_Receiving_Time-Plan_HubCN_Pickup_Time</f>
        <v>1.504861111</v>
      </c>
      <c r="S44" s="44">
        <f>TG_lấy+TG_xử_lý_CN+Thông_quan</f>
        <v>6.514583333</v>
      </c>
      <c r="T44" s="55">
        <f>IFS(HubCN_ID="LECCNSZ",Quantity__piece*500,HubCN_ID="LECCNYW",Quantity__piece*700)</f>
        <v>2100</v>
      </c>
      <c r="U44" s="55">
        <f>Chi_phí_lấy_hàng-Chi_phí_xử_lý</f>
        <v>15000</v>
      </c>
      <c r="V44" s="55">
        <f>IFS(HubCN_ID="LECCNSZ",IF(Grossweight&lt;=3,17000+Quantity__piece*500,17000+(Grossweight-3)*1500+Quantity__piece*500),HubCN_ID="LECCNYW", IF(Grossweight&lt;=3,15000+Quantity__piece*700,15000+(Grossweight-3)*2500+Quantity__piece*700))</f>
        <v>17100</v>
      </c>
    </row>
    <row r="45" ht="15.75" customHeight="1">
      <c r="A45" s="52" t="s">
        <v>179</v>
      </c>
      <c r="B45" s="52" t="s">
        <v>5252</v>
      </c>
      <c r="C45" s="52" t="s">
        <v>5253</v>
      </c>
      <c r="D45" s="53">
        <v>44650.350694444445</v>
      </c>
      <c r="E45" s="53">
        <v>44649.20416666667</v>
      </c>
      <c r="F45" s="53">
        <v>44650.51875</v>
      </c>
      <c r="G45" s="53">
        <f>HubVN_Receiving_Time</f>
        <v>44653.50139</v>
      </c>
      <c r="H45" s="54">
        <v>44649.50069444445</v>
      </c>
      <c r="I45" s="44">
        <f>HubCN_Receiving_Time-Order_Create_Time</f>
        <v>1.342361111</v>
      </c>
      <c r="J45" s="44">
        <f>Plan__HubCN_Receiving_Time-Order_Create_Time</f>
        <v>2.488888889</v>
      </c>
      <c r="K45" s="44">
        <f>HubCN_Pickup_Time-HubCN_Receiving_Time</f>
        <v>0.2965277778</v>
      </c>
      <c r="L45" s="44">
        <f>Plan_HubCN_Pickup_Time-Plan__HubCN_Receiving_Time</f>
        <v>0.1680555556</v>
      </c>
      <c r="M45" s="44">
        <f>HubCN_Receiving_Time-Vendor_PickupTime</f>
        <v>0.08958333333</v>
      </c>
      <c r="N45" s="44">
        <f>Plan__HubCN_Receiving_Time-Plan_Vendor_Pickup_Time</f>
        <v>1.990972222</v>
      </c>
      <c r="O45" s="44">
        <f>Vendor_PickupTime-Order_Create_Time</f>
        <v>1.252777778</v>
      </c>
      <c r="P45" s="44">
        <f>Plan_Vendor_Pickup_Time-Order_Create_Time</f>
        <v>0.4979166667</v>
      </c>
      <c r="Q45" s="44">
        <f>HubVN_Receiving_Time-HubCN_Pickup_Time</f>
        <v>4.000694444</v>
      </c>
      <c r="R45" s="44">
        <f>Plan_HubVN_Receiving_Time-Plan_HubCN_Pickup_Time</f>
        <v>3.002777778</v>
      </c>
      <c r="S45" s="44">
        <f>TG_lấy+TG_xử_lý_CN+Thông_quan</f>
        <v>5.639583333</v>
      </c>
      <c r="T45" s="55">
        <f>IFS(HubCN_ID="LECCNSZ",Quantity__piece*500,HubCN_ID="LECCNYW",Quantity__piece*700)</f>
        <v>700</v>
      </c>
      <c r="U45" s="55">
        <f>Chi_phí_lấy_hàng-Chi_phí_xử_lý</f>
        <v>15000</v>
      </c>
      <c r="V45" s="55">
        <f>IFS(HubCN_ID="LECCNSZ",IF(Grossweight&lt;=3,17000+Quantity__piece*500,17000+(Grossweight-3)*1500+Quantity__piece*500),HubCN_ID="LECCNYW", IF(Grossweight&lt;=3,15000+Quantity__piece*700,15000+(Grossweight-3)*2500+Quantity__piece*700))</f>
        <v>15700</v>
      </c>
    </row>
    <row r="46" ht="15.75" customHeight="1">
      <c r="A46" s="52" t="s">
        <v>182</v>
      </c>
      <c r="B46" s="52" t="s">
        <v>5276</v>
      </c>
      <c r="C46" s="52" t="s">
        <v>5253</v>
      </c>
      <c r="D46" s="53">
        <v>44649.12291666667</v>
      </c>
      <c r="E46" s="53">
        <v>44649.157638888886</v>
      </c>
      <c r="F46" s="53">
        <v>44649.275</v>
      </c>
      <c r="G46" s="53">
        <f>HubVN_Receiving_Time</f>
        <v>44652.50139</v>
      </c>
      <c r="H46" s="54">
        <v>44649.49652777778</v>
      </c>
      <c r="I46" s="44">
        <f>HubCN_Receiving_Time-Order_Create_Time</f>
        <v>2.308333333</v>
      </c>
      <c r="J46" s="44">
        <f>Plan__HubCN_Receiving_Time-Order_Create_Time</f>
        <v>2.273611111</v>
      </c>
      <c r="K46" s="44">
        <f>HubCN_Pickup_Time-HubCN_Receiving_Time</f>
        <v>0.3388888889</v>
      </c>
      <c r="L46" s="44">
        <f>Plan_HubCN_Pickup_Time-Plan__HubCN_Receiving_Time</f>
        <v>0.1520833333</v>
      </c>
      <c r="M46" s="44">
        <f>HubCN_Receiving_Time-Vendor_PickupTime</f>
        <v>0.08958333333</v>
      </c>
      <c r="N46" s="44">
        <f>Plan__HubCN_Receiving_Time-Plan_Vendor_Pickup_Time</f>
        <v>1.528472222</v>
      </c>
      <c r="O46" s="44">
        <f>Vendor_PickupTime-Order_Create_Time</f>
        <v>2.21875</v>
      </c>
      <c r="P46" s="44">
        <f>Plan_Vendor_Pickup_Time-Order_Create_Time</f>
        <v>0.7451388889</v>
      </c>
      <c r="Q46" s="44">
        <f>HubVN_Receiving_Time-HubCN_Pickup_Time</f>
        <v>3.004861111</v>
      </c>
      <c r="R46" s="44">
        <f>Plan_HubVN_Receiving_Time-Plan_HubCN_Pickup_Time</f>
        <v>3.001388889</v>
      </c>
      <c r="S46" s="44">
        <f>TG_lấy+TG_xử_lý_CN+Thông_quan</f>
        <v>5.652083333</v>
      </c>
      <c r="T46" s="55">
        <f>IFS(HubCN_ID="LECCNSZ",Quantity__piece*500,HubCN_ID="LECCNYW",Quantity__piece*700)</f>
        <v>700</v>
      </c>
      <c r="U46" s="55">
        <f>Chi_phí_lấy_hàng-Chi_phí_xử_lý</f>
        <v>15000</v>
      </c>
      <c r="V46" s="55">
        <f>IFS(HubCN_ID="LECCNSZ",IF(Grossweight&lt;=3,17000+Quantity__piece*500,17000+(Grossweight-3)*1500+Quantity__piece*500),HubCN_ID="LECCNYW", IF(Grossweight&lt;=3,15000+Quantity__piece*700,15000+(Grossweight-3)*2500+Quantity__piece*700))</f>
        <v>15700</v>
      </c>
    </row>
    <row r="47" ht="15.75" customHeight="1">
      <c r="A47" s="52" t="s">
        <v>185</v>
      </c>
      <c r="B47" s="52" t="s">
        <v>5279</v>
      </c>
      <c r="C47" s="52" t="s">
        <v>5253</v>
      </c>
      <c r="D47" s="53">
        <v>44648.61597222222</v>
      </c>
      <c r="E47" s="53">
        <v>44649.20694444444</v>
      </c>
      <c r="F47" s="53">
        <v>44648.78472222222</v>
      </c>
      <c r="G47" s="53">
        <f>HubVN_Receiving_Time</f>
        <v>44652.50625</v>
      </c>
      <c r="H47" s="54">
        <v>44649.50208333333</v>
      </c>
      <c r="I47" s="44">
        <f>HubCN_Receiving_Time-Order_Create_Time</f>
        <v>1.836111111</v>
      </c>
      <c r="J47" s="44">
        <f>Plan__HubCN_Receiving_Time-Order_Create_Time</f>
        <v>1.245138889</v>
      </c>
      <c r="K47" s="44">
        <f>HubCN_Pickup_Time-HubCN_Receiving_Time</f>
        <v>0.2951388889</v>
      </c>
      <c r="L47" s="44">
        <f>Plan_HubCN_Pickup_Time-Plan__HubCN_Receiving_Time</f>
        <v>0.16875</v>
      </c>
      <c r="M47" s="44">
        <f>HubCN_Receiving_Time-Vendor_PickupTime</f>
        <v>0.0875</v>
      </c>
      <c r="N47" s="44">
        <f>Plan__HubCN_Receiving_Time-Plan_Vendor_Pickup_Time</f>
        <v>1.745138889</v>
      </c>
      <c r="O47" s="44">
        <f>Vendor_PickupTime-Order_Create_Time</f>
        <v>1.748611111</v>
      </c>
      <c r="P47" s="44">
        <f>Plan_Vendor_Pickup_Time-Order_Create_Time</f>
        <v>-0.5</v>
      </c>
      <c r="Q47" s="44">
        <f>HubVN_Receiving_Time-HubCN_Pickup_Time</f>
        <v>3.004166667</v>
      </c>
      <c r="R47" s="44">
        <f>Plan_HubVN_Receiving_Time-Plan_HubCN_Pickup_Time</f>
        <v>3.500694444</v>
      </c>
      <c r="S47" s="44">
        <f>TG_lấy+TG_xử_lý_CN+Thông_quan</f>
        <v>5.135416667</v>
      </c>
      <c r="T47" s="55">
        <f>IFS(HubCN_ID="LECCNSZ",Quantity__piece*500,HubCN_ID="LECCNYW",Quantity__piece*700)</f>
        <v>700</v>
      </c>
      <c r="U47" s="55">
        <f>Chi_phí_lấy_hàng-Chi_phí_xử_lý</f>
        <v>19500</v>
      </c>
      <c r="V47" s="55">
        <f>IFS(HubCN_ID="LECCNSZ",IF(Grossweight&lt;=3,17000+Quantity__piece*500,17000+(Grossweight-3)*1500+Quantity__piece*500),HubCN_ID="LECCNYW", IF(Grossweight&lt;=3,15000+Quantity__piece*700,15000+(Grossweight-3)*2500+Quantity__piece*700))</f>
        <v>20200</v>
      </c>
    </row>
    <row r="48" ht="15.75" customHeight="1">
      <c r="A48" s="52" t="s">
        <v>188</v>
      </c>
      <c r="B48" s="52" t="s">
        <v>5267</v>
      </c>
      <c r="C48" s="52" t="s">
        <v>5253</v>
      </c>
      <c r="D48" s="53">
        <v>44649.345138888886</v>
      </c>
      <c r="E48" s="53">
        <v>44649.2</v>
      </c>
      <c r="F48" s="53">
        <v>44649.51527777778</v>
      </c>
      <c r="G48" s="53">
        <f>HubVN_Receiving_Time</f>
        <v>44652.5</v>
      </c>
      <c r="H48" s="54">
        <v>44649.49444444444</v>
      </c>
      <c r="I48" s="44">
        <f>HubCN_Receiving_Time-Order_Create_Time</f>
        <v>3.378472222</v>
      </c>
      <c r="J48" s="44">
        <f>Plan__HubCN_Receiving_Time-Order_Create_Time</f>
        <v>3.523611111</v>
      </c>
      <c r="K48" s="44">
        <f>HubCN_Pickup_Time-HubCN_Receiving_Time</f>
        <v>0.2944444444</v>
      </c>
      <c r="L48" s="44">
        <f>Plan_HubCN_Pickup_Time-Plan__HubCN_Receiving_Time</f>
        <v>0.1701388889</v>
      </c>
      <c r="M48" s="44">
        <f>HubCN_Receiving_Time-Vendor_PickupTime</f>
        <v>0.08958333333</v>
      </c>
      <c r="N48" s="44">
        <f>Plan__HubCN_Receiving_Time-Plan_Vendor_Pickup_Time</f>
        <v>2.350694444</v>
      </c>
      <c r="O48" s="44">
        <f>Vendor_PickupTime-Order_Create_Time</f>
        <v>3.288888889</v>
      </c>
      <c r="P48" s="44">
        <f>Plan_Vendor_Pickup_Time-Order_Create_Time</f>
        <v>1.172916667</v>
      </c>
      <c r="Q48" s="44">
        <f>HubVN_Receiving_Time-HubCN_Pickup_Time</f>
        <v>3.005555556</v>
      </c>
      <c r="R48" s="44">
        <f>Plan_HubVN_Receiving_Time-Plan_HubCN_Pickup_Time</f>
        <v>3.002083333</v>
      </c>
      <c r="S48" s="44">
        <f>TG_lấy+TG_xử_lý_CN+Thông_quan</f>
        <v>6.678472222</v>
      </c>
      <c r="T48" s="55">
        <f>IFS(HubCN_ID="LECCNSZ",Quantity__piece*500,HubCN_ID="LECCNYW",Quantity__piece*700)</f>
        <v>2800</v>
      </c>
      <c r="U48" s="55">
        <f>Chi_phí_lấy_hàng-Chi_phí_xử_lý</f>
        <v>16750</v>
      </c>
      <c r="V48" s="55">
        <f>IFS(HubCN_ID="LECCNSZ",IF(Grossweight&lt;=3,17000+Quantity__piece*500,17000+(Grossweight-3)*1500+Quantity__piece*500),HubCN_ID="LECCNYW", IF(Grossweight&lt;=3,15000+Quantity__piece*700,15000+(Grossweight-3)*2500+Quantity__piece*700))</f>
        <v>19550</v>
      </c>
    </row>
    <row r="49" ht="15.75" customHeight="1">
      <c r="A49" s="52" t="s">
        <v>191</v>
      </c>
      <c r="B49" s="52" t="s">
        <v>5252</v>
      </c>
      <c r="C49" s="52" t="s">
        <v>5253</v>
      </c>
      <c r="D49" s="53">
        <v>44649.385416666664</v>
      </c>
      <c r="E49" s="53">
        <v>44649.21111111111</v>
      </c>
      <c r="F49" s="53">
        <v>44649.51180555556</v>
      </c>
      <c r="G49" s="53">
        <f>HubVN_Receiving_Time</f>
        <v>44652.50972</v>
      </c>
      <c r="H49" s="54">
        <v>44649.50833333333</v>
      </c>
      <c r="I49" s="44">
        <f>HubCN_Receiving_Time-Order_Create_Time</f>
        <v>1.875</v>
      </c>
      <c r="J49" s="44">
        <f>Plan__HubCN_Receiving_Time-Order_Create_Time</f>
        <v>2.049305556</v>
      </c>
      <c r="K49" s="44">
        <f>HubCN_Pickup_Time-HubCN_Receiving_Time</f>
        <v>0.2972222222</v>
      </c>
      <c r="L49" s="44">
        <f>Plan_HubCN_Pickup_Time-Plan__HubCN_Receiving_Time</f>
        <v>0.1263888889</v>
      </c>
      <c r="M49" s="44">
        <f>HubCN_Receiving_Time-Vendor_PickupTime</f>
        <v>0.08541666666</v>
      </c>
      <c r="N49" s="44">
        <f>Plan__HubCN_Receiving_Time-Plan_Vendor_Pickup_Time</f>
        <v>2.342361111</v>
      </c>
      <c r="O49" s="44">
        <f>Vendor_PickupTime-Order_Create_Time</f>
        <v>1.789583333</v>
      </c>
      <c r="P49" s="44">
        <f>Plan_Vendor_Pickup_Time-Order_Create_Time</f>
        <v>-0.2930555556</v>
      </c>
      <c r="Q49" s="44">
        <f>HubVN_Receiving_Time-HubCN_Pickup_Time</f>
        <v>3.001388889</v>
      </c>
      <c r="R49" s="44">
        <f>Plan_HubVN_Receiving_Time-Plan_HubCN_Pickup_Time</f>
        <v>2.004166667</v>
      </c>
      <c r="S49" s="44">
        <f>TG_lấy+TG_xử_lý_CN+Thông_quan</f>
        <v>5.173611111</v>
      </c>
      <c r="T49" s="55">
        <f>IFS(HubCN_ID="LECCNSZ",Quantity__piece*500,HubCN_ID="LECCNYW",Quantity__piece*700)</f>
        <v>2800</v>
      </c>
      <c r="U49" s="55">
        <f>Chi_phí_lấy_hàng-Chi_phí_xử_lý</f>
        <v>16000</v>
      </c>
      <c r="V49" s="55">
        <f>IFS(HubCN_ID="LECCNSZ",IF(Grossweight&lt;=3,17000+Quantity__piece*500,17000+(Grossweight-3)*1500+Quantity__piece*500),HubCN_ID="LECCNYW", IF(Grossweight&lt;=3,15000+Quantity__piece*700,15000+(Grossweight-3)*2500+Quantity__piece*700))</f>
        <v>18800</v>
      </c>
    </row>
    <row r="50" ht="15.75" customHeight="1">
      <c r="A50" s="52" t="s">
        <v>194</v>
      </c>
      <c r="B50" s="52" t="s">
        <v>5280</v>
      </c>
      <c r="C50" s="52" t="s">
        <v>5253</v>
      </c>
      <c r="D50" s="53">
        <v>44651.85763888889</v>
      </c>
      <c r="E50" s="53">
        <v>44649.811111111114</v>
      </c>
      <c r="F50" s="53">
        <v>44652.006944444445</v>
      </c>
      <c r="G50" s="53">
        <f>HubVN_Receiving_Time</f>
        <v>44654.27569</v>
      </c>
      <c r="H50" s="54">
        <v>44650.274305555555</v>
      </c>
      <c r="I50" s="44">
        <f>HubCN_Receiving_Time-Order_Create_Time</f>
        <v>1.110416667</v>
      </c>
      <c r="J50" s="44">
        <f>Plan__HubCN_Receiving_Time-Order_Create_Time</f>
        <v>3.156944444</v>
      </c>
      <c r="K50" s="44">
        <f>HubCN_Pickup_Time-HubCN_Receiving_Time</f>
        <v>0.4631944444</v>
      </c>
      <c r="L50" s="44">
        <f>Plan_HubCN_Pickup_Time-Plan__HubCN_Receiving_Time</f>
        <v>0.1493055556</v>
      </c>
      <c r="M50" s="44">
        <f>HubCN_Receiving_Time-Vendor_PickupTime</f>
        <v>0.1097222222</v>
      </c>
      <c r="N50" s="44">
        <f>Plan__HubCN_Receiving_Time-Plan_Vendor_Pickup_Time</f>
        <v>3.240972222</v>
      </c>
      <c r="O50" s="44">
        <f>Vendor_PickupTime-Order_Create_Time</f>
        <v>1.000694444</v>
      </c>
      <c r="P50" s="44">
        <f>Plan_Vendor_Pickup_Time-Order_Create_Time</f>
        <v>-0.08402777778</v>
      </c>
      <c r="Q50" s="44">
        <f>HubVN_Receiving_Time-HubCN_Pickup_Time</f>
        <v>4.001388889</v>
      </c>
      <c r="R50" s="44">
        <f>Plan_HubVN_Receiving_Time-Plan_HubCN_Pickup_Time</f>
        <v>1.502083333</v>
      </c>
      <c r="S50" s="44">
        <f>TG_lấy+TG_xử_lý_CN+Thông_quan</f>
        <v>5.575</v>
      </c>
      <c r="T50" s="55">
        <f>IFS(HubCN_ID="LECCNSZ",Quantity__piece*500,HubCN_ID="LECCNYW",Quantity__piece*700)</f>
        <v>700</v>
      </c>
      <c r="U50" s="55">
        <f>Chi_phí_lấy_hàng-Chi_phí_xử_lý</f>
        <v>15000</v>
      </c>
      <c r="V50" s="55">
        <f>IFS(HubCN_ID="LECCNSZ",IF(Grossweight&lt;=3,17000+Quantity__piece*500,17000+(Grossweight-3)*1500+Quantity__piece*500),HubCN_ID="LECCNYW", IF(Grossweight&lt;=3,15000+Quantity__piece*700,15000+(Grossweight-3)*2500+Quantity__piece*700))</f>
        <v>15700</v>
      </c>
    </row>
    <row r="51" ht="15.75" customHeight="1">
      <c r="A51" s="52" t="s">
        <v>197</v>
      </c>
      <c r="B51" s="52" t="s">
        <v>5270</v>
      </c>
      <c r="C51" s="52" t="s">
        <v>5253</v>
      </c>
      <c r="D51" s="53">
        <v>44653.364583333336</v>
      </c>
      <c r="E51" s="53">
        <v>44652.209027777775</v>
      </c>
      <c r="F51" s="53">
        <v>44653.53611111111</v>
      </c>
      <c r="G51" s="53">
        <f>HubVN_Receiving_Time</f>
        <v>44655.50833</v>
      </c>
      <c r="H51" s="54">
        <v>44652.504166666666</v>
      </c>
      <c r="I51" s="44">
        <f>HubCN_Receiving_Time-Order_Create_Time</f>
        <v>2.372222222</v>
      </c>
      <c r="J51" s="44">
        <f>Plan__HubCN_Receiving_Time-Order_Create_Time</f>
        <v>3.527777778</v>
      </c>
      <c r="K51" s="44">
        <f>HubCN_Pickup_Time-HubCN_Receiving_Time</f>
        <v>0.2951388889</v>
      </c>
      <c r="L51" s="44">
        <f>Plan_HubCN_Pickup_Time-Plan__HubCN_Receiving_Time</f>
        <v>0.1715277778</v>
      </c>
      <c r="M51" s="44">
        <f>HubCN_Receiving_Time-Vendor_PickupTime</f>
        <v>0.08402777778</v>
      </c>
      <c r="N51" s="44">
        <f>Plan__HubCN_Receiving_Time-Plan_Vendor_Pickup_Time</f>
        <v>2.785416667</v>
      </c>
      <c r="O51" s="44">
        <f>Vendor_PickupTime-Order_Create_Time</f>
        <v>2.288194444</v>
      </c>
      <c r="P51" s="44">
        <f>Plan_Vendor_Pickup_Time-Order_Create_Time</f>
        <v>0.7423611111</v>
      </c>
      <c r="Q51" s="44">
        <f>HubVN_Receiving_Time-HubCN_Pickup_Time</f>
        <v>3.004166667</v>
      </c>
      <c r="R51" s="44">
        <f>Plan_HubVN_Receiving_Time-Plan_HubCN_Pickup_Time</f>
        <v>2.000694444</v>
      </c>
      <c r="S51" s="44">
        <f>TG_lấy+TG_xử_lý_CN+Thông_quan</f>
        <v>5.671527778</v>
      </c>
      <c r="T51" s="55">
        <f>IFS(HubCN_ID="LECCNSZ",Quantity__piece*500,HubCN_ID="LECCNYW",Quantity__piece*700)</f>
        <v>2800</v>
      </c>
      <c r="U51" s="55">
        <f>Chi_phí_lấy_hàng-Chi_phí_xử_lý</f>
        <v>15000</v>
      </c>
      <c r="V51" s="55">
        <f>IFS(HubCN_ID="LECCNSZ",IF(Grossweight&lt;=3,17000+Quantity__piece*500,17000+(Grossweight-3)*1500+Quantity__piece*500),HubCN_ID="LECCNYW", IF(Grossweight&lt;=3,15000+Quantity__piece*700,15000+(Grossweight-3)*2500+Quantity__piece*700))</f>
        <v>17800</v>
      </c>
    </row>
    <row r="52" ht="15.75" customHeight="1">
      <c r="A52" s="52" t="s">
        <v>200</v>
      </c>
      <c r="B52" s="52" t="s">
        <v>5265</v>
      </c>
      <c r="C52" s="52" t="s">
        <v>5253</v>
      </c>
      <c r="D52" s="53">
        <v>44651.06527777778</v>
      </c>
      <c r="E52" s="53">
        <v>44649.21041666667</v>
      </c>
      <c r="F52" s="53">
        <v>44651.274305555555</v>
      </c>
      <c r="G52" s="53">
        <f>HubVN_Receiving_Time</f>
        <v>44653.50764</v>
      </c>
      <c r="H52" s="54">
        <v>44649.50347222222</v>
      </c>
      <c r="I52" s="44">
        <f>HubCN_Receiving_Time-Order_Create_Time</f>
        <v>0.3763888889</v>
      </c>
      <c r="J52" s="44">
        <f>Plan__HubCN_Receiving_Time-Order_Create_Time</f>
        <v>2.23125</v>
      </c>
      <c r="K52" s="44">
        <f>HubCN_Pickup_Time-HubCN_Receiving_Time</f>
        <v>0.2930555556</v>
      </c>
      <c r="L52" s="44">
        <f>Plan_HubCN_Pickup_Time-Plan__HubCN_Receiving_Time</f>
        <v>0.2090277778</v>
      </c>
      <c r="M52" s="44">
        <f>HubCN_Receiving_Time-Vendor_PickupTime</f>
        <v>0.08819444445</v>
      </c>
      <c r="N52" s="44">
        <f>Plan__HubCN_Receiving_Time-Plan_Vendor_Pickup_Time</f>
        <v>3.195138889</v>
      </c>
      <c r="O52" s="44">
        <f>Vendor_PickupTime-Order_Create_Time</f>
        <v>0.2881944444</v>
      </c>
      <c r="P52" s="44">
        <f>Plan_Vendor_Pickup_Time-Order_Create_Time</f>
        <v>-0.9638888889</v>
      </c>
      <c r="Q52" s="44">
        <f>HubVN_Receiving_Time-HubCN_Pickup_Time</f>
        <v>4.004166667</v>
      </c>
      <c r="R52" s="44">
        <f>Plan_HubVN_Receiving_Time-Plan_HubCN_Pickup_Time</f>
        <v>2.002777778</v>
      </c>
      <c r="S52" s="44">
        <f>TG_lấy+TG_xử_lý_CN+Thông_quan</f>
        <v>4.673611111</v>
      </c>
      <c r="T52" s="55">
        <f>IFS(HubCN_ID="LECCNSZ",Quantity__piece*500,HubCN_ID="LECCNYW",Quantity__piece*700)</f>
        <v>1400</v>
      </c>
      <c r="U52" s="55">
        <f>Chi_phí_lấy_hàng-Chi_phí_xử_lý</f>
        <v>15000</v>
      </c>
      <c r="V52" s="55">
        <f>IFS(HubCN_ID="LECCNSZ",IF(Grossweight&lt;=3,17000+Quantity__piece*500,17000+(Grossweight-3)*1500+Quantity__piece*500),HubCN_ID="LECCNYW", IF(Grossweight&lt;=3,15000+Quantity__piece*700,15000+(Grossweight-3)*2500+Quantity__piece*700))</f>
        <v>16400</v>
      </c>
    </row>
    <row r="53" ht="15.75" hidden="1" customHeight="1">
      <c r="A53" s="52" t="s">
        <v>203</v>
      </c>
      <c r="B53" s="52" t="s">
        <v>5268</v>
      </c>
      <c r="C53" s="52" t="s">
        <v>5255</v>
      </c>
      <c r="D53" s="53">
        <v>44653.09444444445</v>
      </c>
      <c r="E53" s="53">
        <v>44652.56180555555</v>
      </c>
      <c r="F53" s="53">
        <v>44653.26527777778</v>
      </c>
      <c r="G53" s="53">
        <f>HubVN_Receiving_Time</f>
        <v>44655.53403</v>
      </c>
      <c r="H53" s="54">
        <v>44653.03194444445</v>
      </c>
      <c r="I53" s="44">
        <f>HubCN_Receiving_Time-Order_Create_Time</f>
        <v>3.231944444</v>
      </c>
      <c r="J53" s="44">
        <f>Plan__HubCN_Receiving_Time-Order_Create_Time</f>
        <v>3.764583333</v>
      </c>
      <c r="K53" s="44">
        <f>HubCN_Pickup_Time-HubCN_Receiving_Time</f>
        <v>0.4701388889</v>
      </c>
      <c r="L53" s="44">
        <f>Plan_HubCN_Pickup_Time-Plan__HubCN_Receiving_Time</f>
        <v>0.1708333333</v>
      </c>
      <c r="M53" s="44">
        <f>HubCN_Receiving_Time-Vendor_PickupTime</f>
        <v>0.1173611111</v>
      </c>
      <c r="N53" s="44">
        <f>Plan__HubCN_Receiving_Time-Plan_Vendor_Pickup_Time</f>
        <v>2.770138889</v>
      </c>
      <c r="O53" s="44">
        <f>Vendor_PickupTime-Order_Create_Time</f>
        <v>3.114583333</v>
      </c>
      <c r="P53" s="44">
        <f>Plan_Vendor_Pickup_Time-Order_Create_Time</f>
        <v>0.9944444444</v>
      </c>
      <c r="Q53" s="44">
        <f>HubVN_Receiving_Time-HubCN_Pickup_Time</f>
        <v>2.502083333</v>
      </c>
      <c r="R53" s="44">
        <f>Plan_HubVN_Receiving_Time-Plan_HubCN_Pickup_Time</f>
        <v>2.000694444</v>
      </c>
      <c r="S53" s="44">
        <f>TG_lấy+TG_xử_lý_CN+Thông_quan</f>
        <v>6.204166667</v>
      </c>
      <c r="T53" s="55">
        <f>IFS(HubCN_ID="LECCNSZ",Quantity__piece*500,HubCN_ID="LECCNYW",Quantity__piece*700)</f>
        <v>2500</v>
      </c>
      <c r="U53" s="55">
        <f>Chi_phí_lấy_hàng-Chi_phí_xử_lý</f>
        <v>18650</v>
      </c>
      <c r="V53" s="55">
        <f>IFS(HubCN_ID="LECCNSZ",IF(Grossweight&lt;=3,17000+Quantity__piece*500,17000+(Grossweight-3)*1500+Quantity__piece*500),HubCN_ID="LECCNYW", IF(Grossweight&lt;=3,15000+Quantity__piece*700,15000+(Grossweight-3)*2500+Quantity__piece*700))</f>
        <v>21150</v>
      </c>
    </row>
    <row r="54" ht="15.75" hidden="1" customHeight="1">
      <c r="A54" s="52" t="s">
        <v>206</v>
      </c>
      <c r="B54" s="52" t="s">
        <v>5281</v>
      </c>
      <c r="C54" s="52" t="s">
        <v>5255</v>
      </c>
      <c r="D54" s="53">
        <v>44650.373611111114</v>
      </c>
      <c r="E54" s="53">
        <v>44650.82638888889</v>
      </c>
      <c r="F54" s="53">
        <v>44650.504166666666</v>
      </c>
      <c r="G54" s="53">
        <f>HubVN_Receiving_Time</f>
        <v>44653.26875</v>
      </c>
      <c r="H54" s="54">
        <v>44651.26597222222</v>
      </c>
      <c r="I54" s="44">
        <f>HubCN_Receiving_Time-Order_Create_Time</f>
        <v>2.990972222</v>
      </c>
      <c r="J54" s="44">
        <f>Plan__HubCN_Receiving_Time-Order_Create_Time</f>
        <v>2.538194444</v>
      </c>
      <c r="K54" s="44">
        <f>HubCN_Pickup_Time-HubCN_Receiving_Time</f>
        <v>0.4395833333</v>
      </c>
      <c r="L54" s="44">
        <f>Plan_HubCN_Pickup_Time-Plan__HubCN_Receiving_Time</f>
        <v>0.1305555556</v>
      </c>
      <c r="M54" s="44">
        <f>HubCN_Receiving_Time-Vendor_PickupTime</f>
        <v>0.1548611111</v>
      </c>
      <c r="N54" s="44">
        <f>Plan__HubCN_Receiving_Time-Plan_Vendor_Pickup_Time</f>
        <v>2.540277778</v>
      </c>
      <c r="O54" s="44">
        <f>Vendor_PickupTime-Order_Create_Time</f>
        <v>2.836111111</v>
      </c>
      <c r="P54" s="44">
        <f>Plan_Vendor_Pickup_Time-Order_Create_Time</f>
        <v>-0.002083333333</v>
      </c>
      <c r="Q54" s="44">
        <f>HubVN_Receiving_Time-HubCN_Pickup_Time</f>
        <v>2.002777778</v>
      </c>
      <c r="R54" s="44">
        <f>Plan_HubVN_Receiving_Time-Plan_HubCN_Pickup_Time</f>
        <v>2.003472222</v>
      </c>
      <c r="S54" s="44">
        <f>TG_lấy+TG_xử_lý_CN+Thông_quan</f>
        <v>5.433333333</v>
      </c>
      <c r="T54" s="55">
        <f>IFS(HubCN_ID="LECCNSZ",Quantity__piece*500,HubCN_ID="LECCNYW",Quantity__piece*700)</f>
        <v>2500</v>
      </c>
      <c r="U54" s="55">
        <f>Chi_phí_lấy_hàng-Chi_phí_xử_lý</f>
        <v>18350</v>
      </c>
      <c r="V54" s="55">
        <f>IFS(HubCN_ID="LECCNSZ",IF(Grossweight&lt;=3,17000+Quantity__piece*500,17000+(Grossweight-3)*1500+Quantity__piece*500),HubCN_ID="LECCNYW", IF(Grossweight&lt;=3,15000+Quantity__piece*700,15000+(Grossweight-3)*2500+Quantity__piece*700))</f>
        <v>20850</v>
      </c>
    </row>
    <row r="55" ht="15.75" customHeight="1">
      <c r="A55" s="52" t="s">
        <v>208</v>
      </c>
      <c r="B55" s="52" t="s">
        <v>5252</v>
      </c>
      <c r="C55" s="52" t="s">
        <v>5253</v>
      </c>
      <c r="D55" s="53">
        <v>44648.865277777775</v>
      </c>
      <c r="E55" s="53">
        <v>44649.197916666664</v>
      </c>
      <c r="F55" s="53">
        <v>44648.995833333334</v>
      </c>
      <c r="G55" s="53">
        <f>HubVN_Receiving_Time</f>
        <v>44652.53472</v>
      </c>
      <c r="H55" s="54">
        <v>44649.53194444445</v>
      </c>
      <c r="I55" s="44">
        <f>HubCN_Receiving_Time-Order_Create_Time</f>
        <v>3.811805556</v>
      </c>
      <c r="J55" s="44">
        <f>Plan__HubCN_Receiving_Time-Order_Create_Time</f>
        <v>3.479166667</v>
      </c>
      <c r="K55" s="44">
        <f>HubCN_Pickup_Time-HubCN_Receiving_Time</f>
        <v>0.3340277778</v>
      </c>
      <c r="L55" s="44">
        <f>Plan_HubCN_Pickup_Time-Plan__HubCN_Receiving_Time</f>
        <v>0.1305555556</v>
      </c>
      <c r="M55" s="44">
        <f>HubCN_Receiving_Time-Vendor_PickupTime</f>
        <v>0.08541666666</v>
      </c>
      <c r="N55" s="44">
        <f>Plan__HubCN_Receiving_Time-Plan_Vendor_Pickup_Time</f>
        <v>2.896527778</v>
      </c>
      <c r="O55" s="44">
        <f>Vendor_PickupTime-Order_Create_Time</f>
        <v>3.726388889</v>
      </c>
      <c r="P55" s="44">
        <f>Plan_Vendor_Pickup_Time-Order_Create_Time</f>
        <v>0.5826388889</v>
      </c>
      <c r="Q55" s="44">
        <f>HubVN_Receiving_Time-HubCN_Pickup_Time</f>
        <v>3.002777778</v>
      </c>
      <c r="R55" s="44">
        <f>Plan_HubVN_Receiving_Time-Plan_HubCN_Pickup_Time</f>
        <v>3.50625</v>
      </c>
      <c r="S55" s="44">
        <f>TG_lấy+TG_xử_lý_CN+Thông_quan</f>
        <v>7.148611111</v>
      </c>
      <c r="T55" s="55">
        <f>IFS(HubCN_ID="LECCNSZ",Quantity__piece*500,HubCN_ID="LECCNYW",Quantity__piece*700)</f>
        <v>1400</v>
      </c>
      <c r="U55" s="55">
        <f>Chi_phí_lấy_hàng-Chi_phí_xử_lý</f>
        <v>15000</v>
      </c>
      <c r="V55" s="55">
        <f>IFS(HubCN_ID="LECCNSZ",IF(Grossweight&lt;=3,17000+Quantity__piece*500,17000+(Grossweight-3)*1500+Quantity__piece*500),HubCN_ID="LECCNYW", IF(Grossweight&lt;=3,15000+Quantity__piece*700,15000+(Grossweight-3)*2500+Quantity__piece*700))</f>
        <v>16400</v>
      </c>
    </row>
    <row r="56" ht="15.75" customHeight="1">
      <c r="A56" s="52" t="s">
        <v>212</v>
      </c>
      <c r="B56" s="52" t="s">
        <v>5263</v>
      </c>
      <c r="C56" s="52" t="s">
        <v>5253</v>
      </c>
      <c r="D56" s="53">
        <v>44651.82916666667</v>
      </c>
      <c r="E56" s="53">
        <v>44649.80902777778</v>
      </c>
      <c r="F56" s="53">
        <v>44651.998611111114</v>
      </c>
      <c r="G56" s="53">
        <f>HubVN_Receiving_Time</f>
        <v>44654.27222</v>
      </c>
      <c r="H56" s="54">
        <v>44650.271527777775</v>
      </c>
      <c r="I56" s="44">
        <f>HubCN_Receiving_Time-Order_Create_Time</f>
        <v>0.6118055556</v>
      </c>
      <c r="J56" s="44">
        <f>Plan__HubCN_Receiving_Time-Order_Create_Time</f>
        <v>2.631944444</v>
      </c>
      <c r="K56" s="44">
        <f>HubCN_Pickup_Time-HubCN_Receiving_Time</f>
        <v>0.4625</v>
      </c>
      <c r="L56" s="44">
        <f>Plan_HubCN_Pickup_Time-Plan__HubCN_Receiving_Time</f>
        <v>0.1694444444</v>
      </c>
      <c r="M56" s="44">
        <f>HubCN_Receiving_Time-Vendor_PickupTime</f>
        <v>0.1138888889</v>
      </c>
      <c r="N56" s="44">
        <f>Plan__HubCN_Receiving_Time-Plan_Vendor_Pickup_Time</f>
        <v>2.473611111</v>
      </c>
      <c r="O56" s="44">
        <f>Vendor_PickupTime-Order_Create_Time</f>
        <v>0.4979166667</v>
      </c>
      <c r="P56" s="44">
        <f>Plan_Vendor_Pickup_Time-Order_Create_Time</f>
        <v>0.1583333333</v>
      </c>
      <c r="Q56" s="44">
        <f>HubVN_Receiving_Time-HubCN_Pickup_Time</f>
        <v>4.000694444</v>
      </c>
      <c r="R56" s="44">
        <f>Plan_HubVN_Receiving_Time-Plan_HubCN_Pickup_Time</f>
        <v>1.501388889</v>
      </c>
      <c r="S56" s="44">
        <f>TG_lấy+TG_xử_lý_CN+Thông_quan</f>
        <v>5.075</v>
      </c>
      <c r="T56" s="55">
        <f>IFS(HubCN_ID="LECCNSZ",Quantity__piece*500,HubCN_ID="LECCNYW",Quantity__piece*700)</f>
        <v>700</v>
      </c>
      <c r="U56" s="55">
        <f>Chi_phí_lấy_hàng-Chi_phí_xử_lý</f>
        <v>15000</v>
      </c>
      <c r="V56" s="55">
        <f>IFS(HubCN_ID="LECCNSZ",IF(Grossweight&lt;=3,17000+Quantity__piece*500,17000+(Grossweight-3)*1500+Quantity__piece*500),HubCN_ID="LECCNYW", IF(Grossweight&lt;=3,15000+Quantity__piece*700,15000+(Grossweight-3)*2500+Quantity__piece*700))</f>
        <v>15700</v>
      </c>
    </row>
    <row r="57" ht="15.75" customHeight="1">
      <c r="A57" s="52" t="s">
        <v>215</v>
      </c>
      <c r="B57" s="52" t="s">
        <v>5276</v>
      </c>
      <c r="C57" s="52" t="s">
        <v>5253</v>
      </c>
      <c r="D57" s="53">
        <v>44650.044444444444</v>
      </c>
      <c r="E57" s="53">
        <v>44649.788194444445</v>
      </c>
      <c r="F57" s="53">
        <v>44650.25763888889</v>
      </c>
      <c r="G57" s="53">
        <f>HubVN_Receiving_Time</f>
        <v>44653.25278</v>
      </c>
      <c r="H57" s="54">
        <v>44650.24791666667</v>
      </c>
      <c r="I57" s="44">
        <f>HubCN_Receiving_Time-Order_Create_Time</f>
        <v>3.584027778</v>
      </c>
      <c r="J57" s="44">
        <f>Plan__HubCN_Receiving_Time-Order_Create_Time</f>
        <v>3.840277778</v>
      </c>
      <c r="K57" s="44">
        <f>HubCN_Pickup_Time-HubCN_Receiving_Time</f>
        <v>0.4597222222</v>
      </c>
      <c r="L57" s="44">
        <f>Plan_HubCN_Pickup_Time-Plan__HubCN_Receiving_Time</f>
        <v>0.2131944444</v>
      </c>
      <c r="M57" s="44">
        <f>HubCN_Receiving_Time-Vendor_PickupTime</f>
        <v>0.08472222222</v>
      </c>
      <c r="N57" s="44">
        <f>Plan__HubCN_Receiving_Time-Plan_Vendor_Pickup_Time</f>
        <v>4.843055556</v>
      </c>
      <c r="O57" s="44">
        <f>Vendor_PickupTime-Order_Create_Time</f>
        <v>3.499305556</v>
      </c>
      <c r="P57" s="44">
        <f>Plan_Vendor_Pickup_Time-Order_Create_Time</f>
        <v>-1.002777778</v>
      </c>
      <c r="Q57" s="44">
        <f>HubVN_Receiving_Time-HubCN_Pickup_Time</f>
        <v>3.004861111</v>
      </c>
      <c r="R57" s="44">
        <f>Plan_HubVN_Receiving_Time-Plan_HubCN_Pickup_Time</f>
        <v>2.005555556</v>
      </c>
      <c r="S57" s="44">
        <f>TG_lấy+TG_xử_lý_CN+Thông_quan</f>
        <v>7.048611111</v>
      </c>
      <c r="T57" s="55">
        <f>IFS(HubCN_ID="LECCNSZ",Quantity__piece*500,HubCN_ID="LECCNYW",Quantity__piece*700)</f>
        <v>2800</v>
      </c>
      <c r="U57" s="55">
        <f>Chi_phí_lấy_hàng-Chi_phí_xử_lý</f>
        <v>15000</v>
      </c>
      <c r="V57" s="55">
        <f>IFS(HubCN_ID="LECCNSZ",IF(Grossweight&lt;=3,17000+Quantity__piece*500,17000+(Grossweight-3)*1500+Quantity__piece*500),HubCN_ID="LECCNYW", IF(Grossweight&lt;=3,15000+Quantity__piece*700,15000+(Grossweight-3)*2500+Quantity__piece*700))</f>
        <v>17800</v>
      </c>
    </row>
    <row r="58" ht="15.75" customHeight="1">
      <c r="A58" s="52" t="s">
        <v>218</v>
      </c>
      <c r="B58" s="52" t="s">
        <v>5258</v>
      </c>
      <c r="C58" s="52" t="s">
        <v>5253</v>
      </c>
      <c r="D58" s="53">
        <v>44650.354166666664</v>
      </c>
      <c r="E58" s="53">
        <v>44649.80486111111</v>
      </c>
      <c r="F58" s="53">
        <v>44650.50625</v>
      </c>
      <c r="G58" s="53">
        <f>HubVN_Receiving_Time</f>
        <v>44654.27222</v>
      </c>
      <c r="H58" s="54">
        <v>44650.26736111111</v>
      </c>
      <c r="I58" s="44">
        <f>HubCN_Receiving_Time-Order_Create_Time</f>
        <v>1.108333333</v>
      </c>
      <c r="J58" s="44">
        <f>Plan__HubCN_Receiving_Time-Order_Create_Time</f>
        <v>1.657638889</v>
      </c>
      <c r="K58" s="44">
        <f>HubCN_Pickup_Time-HubCN_Receiving_Time</f>
        <v>0.4625</v>
      </c>
      <c r="L58" s="44">
        <f>Plan_HubCN_Pickup_Time-Plan__HubCN_Receiving_Time</f>
        <v>0.1520833333</v>
      </c>
      <c r="M58" s="44">
        <f>HubCN_Receiving_Time-Vendor_PickupTime</f>
        <v>0.1111111111</v>
      </c>
      <c r="N58" s="44">
        <f>Plan__HubCN_Receiving_Time-Plan_Vendor_Pickup_Time</f>
        <v>1.323611111</v>
      </c>
      <c r="O58" s="44">
        <f>Vendor_PickupTime-Order_Create_Time</f>
        <v>0.9972222222</v>
      </c>
      <c r="P58" s="44">
        <f>Plan_Vendor_Pickup_Time-Order_Create_Time</f>
        <v>0.3340277778</v>
      </c>
      <c r="Q58" s="44">
        <f>HubVN_Receiving_Time-HubCN_Pickup_Time</f>
        <v>4.004861111</v>
      </c>
      <c r="R58" s="44">
        <f>Plan_HubVN_Receiving_Time-Plan_HubCN_Pickup_Time</f>
        <v>3.002777778</v>
      </c>
      <c r="S58" s="44">
        <f>TG_lấy+TG_xử_lý_CN+Thông_quan</f>
        <v>5.575694444</v>
      </c>
      <c r="T58" s="55">
        <f>IFS(HubCN_ID="LECCNSZ",Quantity__piece*500,HubCN_ID="LECCNYW",Quantity__piece*700)</f>
        <v>2100</v>
      </c>
      <c r="U58" s="55">
        <f>Chi_phí_lấy_hàng-Chi_phí_xử_lý</f>
        <v>15000</v>
      </c>
      <c r="V58" s="55">
        <f>IFS(HubCN_ID="LECCNSZ",IF(Grossweight&lt;=3,17000+Quantity__piece*500,17000+(Grossweight-3)*1500+Quantity__piece*500),HubCN_ID="LECCNYW", IF(Grossweight&lt;=3,15000+Quantity__piece*700,15000+(Grossweight-3)*2500+Quantity__piece*700))</f>
        <v>17100</v>
      </c>
    </row>
    <row r="59" ht="15.75" hidden="1" customHeight="1">
      <c r="A59" s="52" t="s">
        <v>221</v>
      </c>
      <c r="B59" s="52" t="s">
        <v>5282</v>
      </c>
      <c r="C59" s="52" t="s">
        <v>5255</v>
      </c>
      <c r="D59" s="53">
        <v>44650.11388888889</v>
      </c>
      <c r="E59" s="53">
        <v>44649.56458333333</v>
      </c>
      <c r="F59" s="53">
        <v>44650.24444444444</v>
      </c>
      <c r="G59" s="53">
        <f>HubVN_Receiving_Time</f>
        <v>44653.5375</v>
      </c>
      <c r="H59" s="54">
        <v>44650.03611111111</v>
      </c>
      <c r="I59" s="44">
        <f>HubCN_Receiving_Time-Order_Create_Time</f>
        <v>1.236111111</v>
      </c>
      <c r="J59" s="44">
        <f>Plan__HubCN_Receiving_Time-Order_Create_Time</f>
        <v>1.785416667</v>
      </c>
      <c r="K59" s="44">
        <f>HubCN_Pickup_Time-HubCN_Receiving_Time</f>
        <v>0.4715277778</v>
      </c>
      <c r="L59" s="44">
        <f>Plan_HubCN_Pickup_Time-Plan__HubCN_Receiving_Time</f>
        <v>0.1305555556</v>
      </c>
      <c r="M59" s="44">
        <f>HubCN_Receiving_Time-Vendor_PickupTime</f>
        <v>0.1715277778</v>
      </c>
      <c r="N59" s="44">
        <f>Plan__HubCN_Receiving_Time-Plan_Vendor_Pickup_Time</f>
        <v>1.288888889</v>
      </c>
      <c r="O59" s="44">
        <f>Vendor_PickupTime-Order_Create_Time</f>
        <v>1.064583333</v>
      </c>
      <c r="P59" s="44">
        <f>Plan_Vendor_Pickup_Time-Order_Create_Time</f>
        <v>0.4965277778</v>
      </c>
      <c r="Q59" s="44">
        <f>HubVN_Receiving_Time-HubCN_Pickup_Time</f>
        <v>3.501388889</v>
      </c>
      <c r="R59" s="44">
        <f>Plan_HubVN_Receiving_Time-Plan_HubCN_Pickup_Time</f>
        <v>3.005555556</v>
      </c>
      <c r="S59" s="44">
        <f>TG_lấy+TG_xử_lý_CN+Thông_quan</f>
        <v>5.209027778</v>
      </c>
      <c r="T59" s="55">
        <f>IFS(HubCN_ID="LECCNSZ",Quantity__piece*500,HubCN_ID="LECCNYW",Quantity__piece*700)</f>
        <v>2000</v>
      </c>
      <c r="U59" s="55">
        <f>Chi_phí_lấy_hàng-Chi_phí_xử_lý</f>
        <v>17000</v>
      </c>
      <c r="V59" s="55">
        <f>IFS(HubCN_ID="LECCNSZ",IF(Grossweight&lt;=3,17000+Quantity__piece*500,17000+(Grossweight-3)*1500+Quantity__piece*500),HubCN_ID="LECCNYW", IF(Grossweight&lt;=3,15000+Quantity__piece*700,15000+(Grossweight-3)*2500+Quantity__piece*700))</f>
        <v>19000</v>
      </c>
    </row>
    <row r="60" ht="15.75" hidden="1" customHeight="1">
      <c r="A60" s="52" t="s">
        <v>224</v>
      </c>
      <c r="B60" s="52" t="s">
        <v>5281</v>
      </c>
      <c r="C60" s="52" t="s">
        <v>5255</v>
      </c>
      <c r="D60" s="53">
        <v>44648.35277777778</v>
      </c>
      <c r="E60" s="53">
        <v>44649.56180555555</v>
      </c>
      <c r="F60" s="53">
        <v>44648.52222222222</v>
      </c>
      <c r="G60" s="53">
        <f>HubVN_Receiving_Time</f>
        <v>44652.53889</v>
      </c>
      <c r="H60" s="54">
        <v>44650.035416666666</v>
      </c>
      <c r="I60" s="44">
        <f>HubCN_Receiving_Time-Order_Create_Time</f>
        <v>2.226388889</v>
      </c>
      <c r="J60" s="44">
        <f>Plan__HubCN_Receiving_Time-Order_Create_Time</f>
        <v>1.017361111</v>
      </c>
      <c r="K60" s="44">
        <f>HubCN_Pickup_Time-HubCN_Receiving_Time</f>
        <v>0.4736111111</v>
      </c>
      <c r="L60" s="44">
        <f>Plan_HubCN_Pickup_Time-Plan__HubCN_Receiving_Time</f>
        <v>0.1694444444</v>
      </c>
      <c r="M60" s="44">
        <f>HubCN_Receiving_Time-Vendor_PickupTime</f>
        <v>0.1173611111</v>
      </c>
      <c r="N60" s="44">
        <f>Plan__HubCN_Receiving_Time-Plan_Vendor_Pickup_Time</f>
        <v>2.434722222</v>
      </c>
      <c r="O60" s="44">
        <f>Vendor_PickupTime-Order_Create_Time</f>
        <v>2.109027778</v>
      </c>
      <c r="P60" s="44">
        <f>Plan_Vendor_Pickup_Time-Order_Create_Time</f>
        <v>-1.417361111</v>
      </c>
      <c r="Q60" s="44">
        <f>HubVN_Receiving_Time-HubCN_Pickup_Time</f>
        <v>2.503472222</v>
      </c>
      <c r="R60" s="44">
        <f>Plan_HubVN_Receiving_Time-Plan_HubCN_Pickup_Time</f>
        <v>3.000694444</v>
      </c>
      <c r="S60" s="44">
        <f>TG_lấy+TG_xử_lý_CN+Thông_quan</f>
        <v>5.203472222</v>
      </c>
      <c r="T60" s="55">
        <f>IFS(HubCN_ID="LECCNSZ",Quantity__piece*500,HubCN_ID="LECCNYW",Quantity__piece*700)</f>
        <v>500</v>
      </c>
      <c r="U60" s="55">
        <f>Chi_phí_lấy_hàng-Chi_phí_xử_lý</f>
        <v>17000</v>
      </c>
      <c r="V60" s="55">
        <f>IFS(HubCN_ID="LECCNSZ",IF(Grossweight&lt;=3,17000+Quantity__piece*500,17000+(Grossweight-3)*1500+Quantity__piece*500),HubCN_ID="LECCNYW", IF(Grossweight&lt;=3,15000+Quantity__piece*700,15000+(Grossweight-3)*2500+Quantity__piece*700))</f>
        <v>17500</v>
      </c>
    </row>
    <row r="61" ht="15.75" customHeight="1">
      <c r="A61" s="52" t="s">
        <v>227</v>
      </c>
      <c r="B61" s="52" t="s">
        <v>5283</v>
      </c>
      <c r="C61" s="52" t="s">
        <v>5253</v>
      </c>
      <c r="D61" s="53">
        <v>44650.419444444444</v>
      </c>
      <c r="E61" s="53">
        <v>44649.83263888889</v>
      </c>
      <c r="F61" s="53">
        <v>44650.50347222222</v>
      </c>
      <c r="G61" s="53">
        <f>HubVN_Receiving_Time</f>
        <v>44654.26667</v>
      </c>
      <c r="H61" s="54">
        <v>44650.263194444444</v>
      </c>
      <c r="I61" s="44">
        <f>HubCN_Receiving_Time-Order_Create_Time</f>
        <v>2.111805556</v>
      </c>
      <c r="J61" s="44">
        <f>Plan__HubCN_Receiving_Time-Order_Create_Time</f>
        <v>2.698611111</v>
      </c>
      <c r="K61" s="44">
        <f>HubCN_Pickup_Time-HubCN_Receiving_Time</f>
        <v>0.4305555556</v>
      </c>
      <c r="L61" s="44">
        <f>Plan_HubCN_Pickup_Time-Plan__HubCN_Receiving_Time</f>
        <v>0.08402777778</v>
      </c>
      <c r="M61" s="44">
        <f>HubCN_Receiving_Time-Vendor_PickupTime</f>
        <v>0.1125</v>
      </c>
      <c r="N61" s="44">
        <f>Plan__HubCN_Receiving_Time-Plan_Vendor_Pickup_Time</f>
        <v>2.699305556</v>
      </c>
      <c r="O61" s="44">
        <f>Vendor_PickupTime-Order_Create_Time</f>
        <v>1.999305556</v>
      </c>
      <c r="P61" s="44">
        <f>Plan_Vendor_Pickup_Time-Order_Create_Time</f>
        <v>-0.0006944444467</v>
      </c>
      <c r="Q61" s="44">
        <f>HubVN_Receiving_Time-HubCN_Pickup_Time</f>
        <v>4.003472222</v>
      </c>
      <c r="R61" s="44">
        <f>Plan_HubVN_Receiving_Time-Plan_HubCN_Pickup_Time</f>
        <v>3.004166667</v>
      </c>
      <c r="S61" s="44">
        <f>TG_lấy+TG_xử_lý_CN+Thông_quan</f>
        <v>6.545833333</v>
      </c>
      <c r="T61" s="55">
        <f>IFS(HubCN_ID="LECCNSZ",Quantity__piece*500,HubCN_ID="LECCNYW",Quantity__piece*700)</f>
        <v>1400</v>
      </c>
      <c r="U61" s="55">
        <f>Chi_phí_lấy_hàng-Chi_phí_xử_lý</f>
        <v>16750</v>
      </c>
      <c r="V61" s="55">
        <f>IFS(HubCN_ID="LECCNSZ",IF(Grossweight&lt;=3,17000+Quantity__piece*500,17000+(Grossweight-3)*1500+Quantity__piece*500),HubCN_ID="LECCNYW", IF(Grossweight&lt;=3,15000+Quantity__piece*700,15000+(Grossweight-3)*2500+Quantity__piece*700))</f>
        <v>18150</v>
      </c>
    </row>
    <row r="62" ht="15.75" customHeight="1">
      <c r="A62" s="52" t="s">
        <v>230</v>
      </c>
      <c r="B62" s="52" t="s">
        <v>5252</v>
      </c>
      <c r="C62" s="52" t="s">
        <v>5253</v>
      </c>
      <c r="D62" s="53">
        <v>44652.660416666666</v>
      </c>
      <c r="E62" s="53">
        <v>44653.91875</v>
      </c>
      <c r="F62" s="53">
        <v>44652.74791666667</v>
      </c>
      <c r="G62" s="53">
        <f>HubVN_Receiving_Time</f>
        <v>44657.26042</v>
      </c>
      <c r="H62" s="54">
        <v>44654.25625</v>
      </c>
      <c r="I62" s="44">
        <f>HubCN_Receiving_Time-Order_Create_Time</f>
        <v>2.338194444</v>
      </c>
      <c r="J62" s="44">
        <f>Plan__HubCN_Receiving_Time-Order_Create_Time</f>
        <v>1.079861111</v>
      </c>
      <c r="K62" s="44">
        <f>HubCN_Pickup_Time-HubCN_Receiving_Time</f>
        <v>0.3375</v>
      </c>
      <c r="L62" s="44">
        <f>Plan_HubCN_Pickup_Time-Plan__HubCN_Receiving_Time</f>
        <v>0.0875</v>
      </c>
      <c r="M62" s="44">
        <f>HubCN_Receiving_Time-Vendor_PickupTime</f>
        <v>0.1111111111</v>
      </c>
      <c r="N62" s="44">
        <f>Plan__HubCN_Receiving_Time-Plan_Vendor_Pickup_Time</f>
        <v>1.501388889</v>
      </c>
      <c r="O62" s="44">
        <f>Vendor_PickupTime-Order_Create_Time</f>
        <v>2.227083333</v>
      </c>
      <c r="P62" s="44">
        <f>Plan_Vendor_Pickup_Time-Order_Create_Time</f>
        <v>-0.4215277778</v>
      </c>
      <c r="Q62" s="44">
        <f>HubVN_Receiving_Time-HubCN_Pickup_Time</f>
        <v>3.004166667</v>
      </c>
      <c r="R62" s="44">
        <f>Plan_HubVN_Receiving_Time-Plan_HubCN_Pickup_Time</f>
        <v>1.502083333</v>
      </c>
      <c r="S62" s="44">
        <f>TG_lấy+TG_xử_lý_CN+Thông_quan</f>
        <v>5.679861111</v>
      </c>
      <c r="T62" s="55">
        <f>IFS(HubCN_ID="LECCNSZ",Quantity__piece*500,HubCN_ID="LECCNYW",Quantity__piece*700)</f>
        <v>700</v>
      </c>
      <c r="U62" s="55">
        <f>Chi_phí_lấy_hàng-Chi_phí_xử_lý</f>
        <v>15000</v>
      </c>
      <c r="V62" s="55">
        <f>IFS(HubCN_ID="LECCNSZ",IF(Grossweight&lt;=3,17000+Quantity__piece*500,17000+(Grossweight-3)*1500+Quantity__piece*500),HubCN_ID="LECCNYW", IF(Grossweight&lt;=3,15000+Quantity__piece*700,15000+(Grossweight-3)*2500+Quantity__piece*700))</f>
        <v>15700</v>
      </c>
    </row>
    <row r="63" ht="15.75" customHeight="1">
      <c r="A63" s="52" t="s">
        <v>233</v>
      </c>
      <c r="B63" s="52" t="s">
        <v>5284</v>
      </c>
      <c r="C63" s="52" t="s">
        <v>5253</v>
      </c>
      <c r="D63" s="53">
        <v>44650.59861111111</v>
      </c>
      <c r="E63" s="53">
        <v>44649.92638888889</v>
      </c>
      <c r="F63" s="53">
        <v>44650.76666666667</v>
      </c>
      <c r="G63" s="53">
        <f>HubVN_Receiving_Time</f>
        <v>44655.27083</v>
      </c>
      <c r="H63" s="54">
        <v>44650.26458333333</v>
      </c>
      <c r="I63" s="44">
        <f>HubCN_Receiving_Time-Order_Create_Time</f>
        <v>0.3145833333</v>
      </c>
      <c r="J63" s="44">
        <f>Plan__HubCN_Receiving_Time-Order_Create_Time</f>
        <v>0.9868055556</v>
      </c>
      <c r="K63" s="44">
        <f>HubCN_Pickup_Time-HubCN_Receiving_Time</f>
        <v>0.3381944444</v>
      </c>
      <c r="L63" s="44">
        <f>Plan_HubCN_Pickup_Time-Plan__HubCN_Receiving_Time</f>
        <v>0.1680555556</v>
      </c>
      <c r="M63" s="44">
        <f>HubCN_Receiving_Time-Vendor_PickupTime</f>
        <v>0.08680555555</v>
      </c>
      <c r="N63" s="44">
        <f>Plan__HubCN_Receiving_Time-Plan_Vendor_Pickup_Time</f>
        <v>0.9833333333</v>
      </c>
      <c r="O63" s="44">
        <f>Vendor_PickupTime-Order_Create_Time</f>
        <v>0.2277777778</v>
      </c>
      <c r="P63" s="44">
        <f>Plan_Vendor_Pickup_Time-Order_Create_Time</f>
        <v>0.003472222219</v>
      </c>
      <c r="Q63" s="44">
        <f>HubVN_Receiving_Time-HubCN_Pickup_Time</f>
        <v>5.00625</v>
      </c>
      <c r="R63" s="44">
        <f>Plan_HubVN_Receiving_Time-Plan_HubCN_Pickup_Time</f>
        <v>3.502083333</v>
      </c>
      <c r="S63" s="44">
        <f>TG_lấy+TG_xử_lý_CN+Thông_quan</f>
        <v>5.659027778</v>
      </c>
      <c r="T63" s="55">
        <f>IFS(HubCN_ID="LECCNSZ",Quantity__piece*500,HubCN_ID="LECCNYW",Quantity__piece*700)</f>
        <v>700</v>
      </c>
      <c r="U63" s="55">
        <f>Chi_phí_lấy_hàng-Chi_phí_xử_lý</f>
        <v>15000</v>
      </c>
      <c r="V63" s="55">
        <f>IFS(HubCN_ID="LECCNSZ",IF(Grossweight&lt;=3,17000+Quantity__piece*500,17000+(Grossweight-3)*1500+Quantity__piece*500),HubCN_ID="LECCNYW", IF(Grossweight&lt;=3,15000+Quantity__piece*700,15000+(Grossweight-3)*2500+Quantity__piece*700))</f>
        <v>15700</v>
      </c>
    </row>
    <row r="64" ht="15.75" customHeight="1">
      <c r="A64" s="52" t="s">
        <v>236</v>
      </c>
      <c r="B64" s="52" t="s">
        <v>5285</v>
      </c>
      <c r="C64" s="52" t="s">
        <v>5253</v>
      </c>
      <c r="D64" s="53">
        <v>44651.37291666667</v>
      </c>
      <c r="E64" s="53">
        <v>44650.66736111111</v>
      </c>
      <c r="F64" s="53">
        <v>44651.504166666666</v>
      </c>
      <c r="G64" s="53">
        <f>HubVN_Receiving_Time</f>
        <v>44654.50556</v>
      </c>
      <c r="H64" s="54">
        <v>44651.001388888886</v>
      </c>
      <c r="I64" s="44">
        <f>HubCN_Receiving_Time-Order_Create_Time</f>
        <v>3.484722222</v>
      </c>
      <c r="J64" s="44">
        <f>Plan__HubCN_Receiving_Time-Order_Create_Time</f>
        <v>4.190277778</v>
      </c>
      <c r="K64" s="44">
        <f>HubCN_Pickup_Time-HubCN_Receiving_Time</f>
        <v>0.3340277778</v>
      </c>
      <c r="L64" s="44">
        <f>Plan_HubCN_Pickup_Time-Plan__HubCN_Receiving_Time</f>
        <v>0.13125</v>
      </c>
      <c r="M64" s="44">
        <f>HubCN_Receiving_Time-Vendor_PickupTime</f>
        <v>0.2506944444</v>
      </c>
      <c r="N64" s="44">
        <f>Plan__HubCN_Receiving_Time-Plan_Vendor_Pickup_Time</f>
        <v>5.1875</v>
      </c>
      <c r="O64" s="44">
        <f>Vendor_PickupTime-Order_Create_Time</f>
        <v>3.234027778</v>
      </c>
      <c r="P64" s="44">
        <f>Plan_Vendor_Pickup_Time-Order_Create_Time</f>
        <v>-0.9972222222</v>
      </c>
      <c r="Q64" s="44">
        <f>HubVN_Receiving_Time-HubCN_Pickup_Time</f>
        <v>3.504166667</v>
      </c>
      <c r="R64" s="44">
        <f>Plan_HubVN_Receiving_Time-Plan_HubCN_Pickup_Time</f>
        <v>2.002083333</v>
      </c>
      <c r="S64" s="44">
        <f>TG_lấy+TG_xử_lý_CN+Thông_quan</f>
        <v>7.322916667</v>
      </c>
      <c r="T64" s="55">
        <f>IFS(HubCN_ID="LECCNSZ",Quantity__piece*500,HubCN_ID="LECCNYW",Quantity__piece*700)</f>
        <v>3500</v>
      </c>
      <c r="U64" s="55">
        <f>Chi_phí_lấy_hàng-Chi_phí_xử_lý</f>
        <v>15000</v>
      </c>
      <c r="V64" s="55">
        <f>IFS(HubCN_ID="LECCNSZ",IF(Grossweight&lt;=3,17000+Quantity__piece*500,17000+(Grossweight-3)*1500+Quantity__piece*500),HubCN_ID="LECCNYW", IF(Grossweight&lt;=3,15000+Quantity__piece*700,15000+(Grossweight-3)*2500+Quantity__piece*700))</f>
        <v>18500</v>
      </c>
    </row>
    <row r="65" ht="15.75" customHeight="1">
      <c r="A65" s="52" t="s">
        <v>239</v>
      </c>
      <c r="B65" s="52" t="s">
        <v>5264</v>
      </c>
      <c r="C65" s="52" t="s">
        <v>5253</v>
      </c>
      <c r="D65" s="53">
        <v>44650.6875</v>
      </c>
      <c r="E65" s="53">
        <v>44649.82847222222</v>
      </c>
      <c r="F65" s="53">
        <v>44650.77569444444</v>
      </c>
      <c r="G65" s="53">
        <f>HubVN_Receiving_Time</f>
        <v>44653.25972</v>
      </c>
      <c r="H65" s="54">
        <v>44650.25625</v>
      </c>
      <c r="I65" s="44">
        <f>HubCN_Receiving_Time-Order_Create_Time</f>
        <v>3.0875</v>
      </c>
      <c r="J65" s="44">
        <f>Plan__HubCN_Receiving_Time-Order_Create_Time</f>
        <v>3.946527778</v>
      </c>
      <c r="K65" s="44">
        <f>HubCN_Pickup_Time-HubCN_Receiving_Time</f>
        <v>0.4277777778</v>
      </c>
      <c r="L65" s="44">
        <f>Plan_HubCN_Pickup_Time-Plan__HubCN_Receiving_Time</f>
        <v>0.08819444444</v>
      </c>
      <c r="M65" s="44">
        <f>HubCN_Receiving_Time-Vendor_PickupTime</f>
        <v>0.08611111112</v>
      </c>
      <c r="N65" s="44">
        <f>Plan__HubCN_Receiving_Time-Plan_Vendor_Pickup_Time</f>
        <v>3.447222222</v>
      </c>
      <c r="O65" s="44">
        <f>Vendor_PickupTime-Order_Create_Time</f>
        <v>3.001388889</v>
      </c>
      <c r="P65" s="44">
        <f>Plan_Vendor_Pickup_Time-Order_Create_Time</f>
        <v>0.4993055556</v>
      </c>
      <c r="Q65" s="44">
        <f>HubVN_Receiving_Time-HubCN_Pickup_Time</f>
        <v>3.003472222</v>
      </c>
      <c r="R65" s="44">
        <f>Plan_HubVN_Receiving_Time-Plan_HubCN_Pickup_Time</f>
        <v>1.504166667</v>
      </c>
      <c r="S65" s="44">
        <f>TG_lấy+TG_xử_lý_CN+Thông_quan</f>
        <v>6.51875</v>
      </c>
      <c r="T65" s="55">
        <f>IFS(HubCN_ID="LECCNSZ",Quantity__piece*500,HubCN_ID="LECCNYW",Quantity__piece*700)</f>
        <v>2800</v>
      </c>
      <c r="U65" s="55">
        <f>Chi_phí_lấy_hàng-Chi_phí_xử_lý</f>
        <v>15000</v>
      </c>
      <c r="V65" s="55">
        <f>IFS(HubCN_ID="LECCNSZ",IF(Grossweight&lt;=3,17000+Quantity__piece*500,17000+(Grossweight-3)*1500+Quantity__piece*500),HubCN_ID="LECCNYW", IF(Grossweight&lt;=3,15000+Quantity__piece*700,15000+(Grossweight-3)*2500+Quantity__piece*700))</f>
        <v>17800</v>
      </c>
    </row>
    <row r="66" ht="15.75" customHeight="1">
      <c r="A66" s="52" t="s">
        <v>242</v>
      </c>
      <c r="B66" s="52" t="s">
        <v>5286</v>
      </c>
      <c r="C66" s="52" t="s">
        <v>5253</v>
      </c>
      <c r="D66" s="53">
        <v>44649.85555555556</v>
      </c>
      <c r="E66" s="53">
        <v>44649.80694444444</v>
      </c>
      <c r="F66" s="53">
        <v>44650.00555555556</v>
      </c>
      <c r="G66" s="53">
        <f>HubVN_Receiving_Time</f>
        <v>44654.27569</v>
      </c>
      <c r="H66" s="54">
        <v>44650.27013888889</v>
      </c>
      <c r="I66" s="44">
        <f>HubCN_Receiving_Time-Order_Create_Time</f>
        <v>1.104861111</v>
      </c>
      <c r="J66" s="44">
        <f>Plan__HubCN_Receiving_Time-Order_Create_Time</f>
        <v>1.153472222</v>
      </c>
      <c r="K66" s="44">
        <f>HubCN_Pickup_Time-HubCN_Receiving_Time</f>
        <v>0.4631944444</v>
      </c>
      <c r="L66" s="44">
        <f>Plan_HubCN_Pickup_Time-Plan__HubCN_Receiving_Time</f>
        <v>0.15</v>
      </c>
      <c r="M66" s="44">
        <f>HubCN_Receiving_Time-Vendor_PickupTime</f>
        <v>0.1090277778</v>
      </c>
      <c r="N66" s="44">
        <f>Plan__HubCN_Receiving_Time-Plan_Vendor_Pickup_Time</f>
        <v>1.238194444</v>
      </c>
      <c r="O66" s="44">
        <f>Vendor_PickupTime-Order_Create_Time</f>
        <v>0.9958333333</v>
      </c>
      <c r="P66" s="44">
        <f>Plan_Vendor_Pickup_Time-Order_Create_Time</f>
        <v>-0.08472222222</v>
      </c>
      <c r="Q66" s="44">
        <f>HubVN_Receiving_Time-HubCN_Pickup_Time</f>
        <v>4.005555556</v>
      </c>
      <c r="R66" s="44">
        <f>Plan_HubVN_Receiving_Time-Plan_HubCN_Pickup_Time</f>
        <v>3.501388889</v>
      </c>
      <c r="S66" s="44">
        <f>TG_lấy+TG_xử_lý_CN+Thông_quan</f>
        <v>5.573611111</v>
      </c>
      <c r="T66" s="55">
        <f>IFS(HubCN_ID="LECCNSZ",Quantity__piece*500,HubCN_ID="LECCNYW",Quantity__piece*700)</f>
        <v>700</v>
      </c>
      <c r="U66" s="55">
        <f>Chi_phí_lấy_hàng-Chi_phí_xử_lý</f>
        <v>15000</v>
      </c>
      <c r="V66" s="55">
        <f>IFS(HubCN_ID="LECCNSZ",IF(Grossweight&lt;=3,17000+Quantity__piece*500,17000+(Grossweight-3)*1500+Quantity__piece*500),HubCN_ID="LECCNYW", IF(Grossweight&lt;=3,15000+Quantity__piece*700,15000+(Grossweight-3)*2500+Quantity__piece*700))</f>
        <v>15700</v>
      </c>
    </row>
    <row r="67" ht="15.75" customHeight="1">
      <c r="A67" s="52" t="s">
        <v>245</v>
      </c>
      <c r="B67" s="52" t="s">
        <v>5258</v>
      </c>
      <c r="C67" s="52" t="s">
        <v>5253</v>
      </c>
      <c r="D67" s="53">
        <v>44649.09097222222</v>
      </c>
      <c r="E67" s="53">
        <v>44649.808333333334</v>
      </c>
      <c r="F67" s="53">
        <v>44649.263194444444</v>
      </c>
      <c r="G67" s="53">
        <f>HubVN_Receiving_Time</f>
        <v>44653.27431</v>
      </c>
      <c r="H67" s="54">
        <v>44650.26875</v>
      </c>
      <c r="I67" s="44">
        <f>HubCN_Receiving_Time-Order_Create_Time</f>
        <v>1.078472222</v>
      </c>
      <c r="J67" s="44">
        <f>Plan__HubCN_Receiving_Time-Order_Create_Time</f>
        <v>0.3611111111</v>
      </c>
      <c r="K67" s="44">
        <f>HubCN_Pickup_Time-HubCN_Receiving_Time</f>
        <v>0.4604166667</v>
      </c>
      <c r="L67" s="44">
        <f>Plan_HubCN_Pickup_Time-Plan__HubCN_Receiving_Time</f>
        <v>0.1722222222</v>
      </c>
      <c r="M67" s="44">
        <f>HubCN_Receiving_Time-Vendor_PickupTime</f>
        <v>0.08402777778</v>
      </c>
      <c r="N67" s="44">
        <f>Plan__HubCN_Receiving_Time-Plan_Vendor_Pickup_Time</f>
        <v>0.8708333333</v>
      </c>
      <c r="O67" s="44">
        <f>Vendor_PickupTime-Order_Create_Time</f>
        <v>0.9944444444</v>
      </c>
      <c r="P67" s="44">
        <f>Plan_Vendor_Pickup_Time-Order_Create_Time</f>
        <v>-0.5097222222</v>
      </c>
      <c r="Q67" s="44">
        <f>HubVN_Receiving_Time-HubCN_Pickup_Time</f>
        <v>3.005555556</v>
      </c>
      <c r="R67" s="44">
        <f>Plan_HubVN_Receiving_Time-Plan_HubCN_Pickup_Time</f>
        <v>3.000694444</v>
      </c>
      <c r="S67" s="44">
        <f>TG_lấy+TG_xử_lý_CN+Thông_quan</f>
        <v>4.544444444</v>
      </c>
      <c r="T67" s="55">
        <f>IFS(HubCN_ID="LECCNSZ",Quantity__piece*500,HubCN_ID="LECCNYW",Quantity__piece*700)</f>
        <v>2800</v>
      </c>
      <c r="U67" s="55">
        <f>Chi_phí_lấy_hàng-Chi_phí_xử_lý</f>
        <v>15000</v>
      </c>
      <c r="V67" s="55">
        <f>IFS(HubCN_ID="LECCNSZ",IF(Grossweight&lt;=3,17000+Quantity__piece*500,17000+(Grossweight-3)*1500+Quantity__piece*500),HubCN_ID="LECCNYW", IF(Grossweight&lt;=3,15000+Quantity__piece*700,15000+(Grossweight-3)*2500+Quantity__piece*700))</f>
        <v>17800</v>
      </c>
    </row>
    <row r="68" ht="15.75" customHeight="1">
      <c r="A68" s="52" t="s">
        <v>248</v>
      </c>
      <c r="B68" s="52" t="s">
        <v>5264</v>
      </c>
      <c r="C68" s="52" t="s">
        <v>5253</v>
      </c>
      <c r="D68" s="53">
        <v>44648.822916666664</v>
      </c>
      <c r="E68" s="53">
        <v>44649.183333333334</v>
      </c>
      <c r="F68" s="53">
        <v>44648.99513888889</v>
      </c>
      <c r="G68" s="53">
        <f>HubVN_Receiving_Time</f>
        <v>44652.52292</v>
      </c>
      <c r="H68" s="54">
        <v>44649.521527777775</v>
      </c>
      <c r="I68" s="44">
        <f>HubCN_Receiving_Time-Order_Create_Time</f>
        <v>1.816666667</v>
      </c>
      <c r="J68" s="44">
        <f>Plan__HubCN_Receiving_Time-Order_Create_Time</f>
        <v>1.45625</v>
      </c>
      <c r="K68" s="44">
        <f>HubCN_Pickup_Time-HubCN_Receiving_Time</f>
        <v>0.3381944444</v>
      </c>
      <c r="L68" s="44">
        <f>Plan_HubCN_Pickup_Time-Plan__HubCN_Receiving_Time</f>
        <v>0.1722222222</v>
      </c>
      <c r="M68" s="44">
        <f>HubCN_Receiving_Time-Vendor_PickupTime</f>
        <v>0.1701388889</v>
      </c>
      <c r="N68" s="44">
        <f>Plan__HubCN_Receiving_Time-Plan_Vendor_Pickup_Time</f>
        <v>2.45625</v>
      </c>
      <c r="O68" s="44">
        <f>Vendor_PickupTime-Order_Create_Time</f>
        <v>1.646527778</v>
      </c>
      <c r="P68" s="44">
        <f>Plan_Vendor_Pickup_Time-Order_Create_Time</f>
        <v>-1</v>
      </c>
      <c r="Q68" s="44">
        <f>HubVN_Receiving_Time-HubCN_Pickup_Time</f>
        <v>3.001388889</v>
      </c>
      <c r="R68" s="44">
        <f>Plan_HubVN_Receiving_Time-Plan_HubCN_Pickup_Time</f>
        <v>3.504861111</v>
      </c>
      <c r="S68" s="44">
        <f>TG_lấy+TG_xử_lý_CN+Thông_quan</f>
        <v>5.15625</v>
      </c>
      <c r="T68" s="55">
        <f>IFS(HubCN_ID="LECCNSZ",Quantity__piece*500,HubCN_ID="LECCNYW",Quantity__piece*700)</f>
        <v>2800</v>
      </c>
      <c r="U68" s="55">
        <f>Chi_phí_lấy_hàng-Chi_phí_xử_lý</f>
        <v>15000</v>
      </c>
      <c r="V68" s="55">
        <f>IFS(HubCN_ID="LECCNSZ",IF(Grossweight&lt;=3,17000+Quantity__piece*500,17000+(Grossweight-3)*1500+Quantity__piece*500),HubCN_ID="LECCNYW", IF(Grossweight&lt;=3,15000+Quantity__piece*700,15000+(Grossweight-3)*2500+Quantity__piece*700))</f>
        <v>17800</v>
      </c>
    </row>
    <row r="69" ht="15.75" hidden="1" customHeight="1">
      <c r="A69" s="52" t="s">
        <v>251</v>
      </c>
      <c r="B69" s="52" t="s">
        <v>5254</v>
      </c>
      <c r="C69" s="52" t="s">
        <v>5255</v>
      </c>
      <c r="D69" s="53">
        <v>44649.075</v>
      </c>
      <c r="E69" s="53">
        <v>44650.78125</v>
      </c>
      <c r="F69" s="53">
        <v>44649.24791666667</v>
      </c>
      <c r="G69" s="53">
        <f>HubVN_Receiving_Time</f>
        <v>44653.28819</v>
      </c>
      <c r="H69" s="54">
        <v>44651.2875</v>
      </c>
      <c r="I69" s="44">
        <f>HubCN_Receiving_Time-Order_Create_Time</f>
        <v>2.902777778</v>
      </c>
      <c r="J69" s="44">
        <f>Plan__HubCN_Receiving_Time-Order_Create_Time</f>
        <v>1.196527778</v>
      </c>
      <c r="K69" s="44">
        <f>HubCN_Pickup_Time-HubCN_Receiving_Time</f>
        <v>0.50625</v>
      </c>
      <c r="L69" s="44">
        <f>Plan_HubCN_Pickup_Time-Plan__HubCN_Receiving_Time</f>
        <v>0.1729166667</v>
      </c>
      <c r="M69" s="44">
        <f>HubCN_Receiving_Time-Vendor_PickupTime</f>
        <v>0.15</v>
      </c>
      <c r="N69" s="44">
        <f>Plan__HubCN_Receiving_Time-Plan_Vendor_Pickup_Time</f>
        <v>0.6972222222</v>
      </c>
      <c r="O69" s="44">
        <f>Vendor_PickupTime-Order_Create_Time</f>
        <v>2.752777778</v>
      </c>
      <c r="P69" s="44">
        <f>Plan_Vendor_Pickup_Time-Order_Create_Time</f>
        <v>0.4993055556</v>
      </c>
      <c r="Q69" s="44">
        <f>HubVN_Receiving_Time-HubCN_Pickup_Time</f>
        <v>2.000694444</v>
      </c>
      <c r="R69" s="44">
        <f>Plan_HubVN_Receiving_Time-Plan_HubCN_Pickup_Time</f>
        <v>3.003472222</v>
      </c>
      <c r="S69" s="44">
        <f>TG_lấy+TG_xử_lý_CN+Thông_quan</f>
        <v>5.409722222</v>
      </c>
      <c r="T69" s="55">
        <f>IFS(HubCN_ID="LECCNSZ",Quantity__piece*500,HubCN_ID="LECCNYW",Quantity__piece*700)</f>
        <v>2000</v>
      </c>
      <c r="U69" s="55">
        <f>Chi_phí_lấy_hàng-Chi_phí_xử_lý</f>
        <v>17000</v>
      </c>
      <c r="V69" s="55">
        <f>IFS(HubCN_ID="LECCNSZ",IF(Grossweight&lt;=3,17000+Quantity__piece*500,17000+(Grossweight-3)*1500+Quantity__piece*500),HubCN_ID="LECCNYW", IF(Grossweight&lt;=3,15000+Quantity__piece*700,15000+(Grossweight-3)*2500+Quantity__piece*700))</f>
        <v>19000</v>
      </c>
    </row>
    <row r="70" ht="15.75" hidden="1" customHeight="1">
      <c r="A70" s="52" t="s">
        <v>254</v>
      </c>
      <c r="B70" s="52" t="s">
        <v>5259</v>
      </c>
      <c r="C70" s="52" t="s">
        <v>5255</v>
      </c>
      <c r="D70" s="53">
        <v>44649.31180555555</v>
      </c>
      <c r="E70" s="53">
        <v>44650.81805555556</v>
      </c>
      <c r="F70" s="53">
        <v>44649.52638888889</v>
      </c>
      <c r="G70" s="53">
        <f>HubVN_Receiving_Time</f>
        <v>44653.2625</v>
      </c>
      <c r="H70" s="54">
        <v>44651.25625</v>
      </c>
      <c r="I70" s="44">
        <f>HubCN_Receiving_Time-Order_Create_Time</f>
        <v>2.978472222</v>
      </c>
      <c r="J70" s="44">
        <f>Plan__HubCN_Receiving_Time-Order_Create_Time</f>
        <v>1.472222222</v>
      </c>
      <c r="K70" s="44">
        <f>HubCN_Pickup_Time-HubCN_Receiving_Time</f>
        <v>0.4381944444</v>
      </c>
      <c r="L70" s="44">
        <f>Plan_HubCN_Pickup_Time-Plan__HubCN_Receiving_Time</f>
        <v>0.2145833333</v>
      </c>
      <c r="M70" s="44">
        <f>HubCN_Receiving_Time-Vendor_PickupTime</f>
        <v>0.1513888889</v>
      </c>
      <c r="N70" s="44">
        <f>Plan__HubCN_Receiving_Time-Plan_Vendor_Pickup_Time</f>
        <v>0.4777777778</v>
      </c>
      <c r="O70" s="44">
        <f>Vendor_PickupTime-Order_Create_Time</f>
        <v>2.827083333</v>
      </c>
      <c r="P70" s="44">
        <f>Plan_Vendor_Pickup_Time-Order_Create_Time</f>
        <v>0.9944444444</v>
      </c>
      <c r="Q70" s="44">
        <f>HubVN_Receiving_Time-HubCN_Pickup_Time</f>
        <v>2.00625</v>
      </c>
      <c r="R70" s="44">
        <f>Plan_HubVN_Receiving_Time-Plan_HubCN_Pickup_Time</f>
        <v>3.002083333</v>
      </c>
      <c r="S70" s="44">
        <f>TG_lấy+TG_xử_lý_CN+Thông_quan</f>
        <v>5.422916667</v>
      </c>
      <c r="T70" s="55">
        <f>IFS(HubCN_ID="LECCNSZ",Quantity__piece*500,HubCN_ID="LECCNYW",Quantity__piece*700)</f>
        <v>2000</v>
      </c>
      <c r="U70" s="55">
        <f>Chi_phí_lấy_hàng-Chi_phí_xử_lý</f>
        <v>17000</v>
      </c>
      <c r="V70" s="55">
        <f>IFS(HubCN_ID="LECCNSZ",IF(Grossweight&lt;=3,17000+Quantity__piece*500,17000+(Grossweight-3)*1500+Quantity__piece*500),HubCN_ID="LECCNYW", IF(Grossweight&lt;=3,15000+Quantity__piece*700,15000+(Grossweight-3)*2500+Quantity__piece*700))</f>
        <v>19000</v>
      </c>
    </row>
    <row r="71" ht="15.75" customHeight="1">
      <c r="A71" s="52" t="s">
        <v>257</v>
      </c>
      <c r="B71" s="52" t="s">
        <v>5252</v>
      </c>
      <c r="C71" s="52" t="s">
        <v>5253</v>
      </c>
      <c r="D71" s="53">
        <v>44650.32916666667</v>
      </c>
      <c r="E71" s="53">
        <v>44649.8125</v>
      </c>
      <c r="F71" s="53">
        <v>44650.49930555555</v>
      </c>
      <c r="G71" s="53">
        <f>HubVN_Receiving_Time</f>
        <v>44654.27222</v>
      </c>
      <c r="H71" s="54">
        <v>44650.271527777775</v>
      </c>
      <c r="I71" s="44">
        <f>HubCN_Receiving_Time-Order_Create_Time</f>
        <v>2.109027778</v>
      </c>
      <c r="J71" s="44">
        <f>Plan__HubCN_Receiving_Time-Order_Create_Time</f>
        <v>2.625694444</v>
      </c>
      <c r="K71" s="44">
        <f>HubCN_Pickup_Time-HubCN_Receiving_Time</f>
        <v>0.4590277778</v>
      </c>
      <c r="L71" s="44">
        <f>Plan_HubCN_Pickup_Time-Plan__HubCN_Receiving_Time</f>
        <v>0.1701388889</v>
      </c>
      <c r="M71" s="44">
        <f>HubCN_Receiving_Time-Vendor_PickupTime</f>
        <v>0.1125</v>
      </c>
      <c r="N71" s="44">
        <f>Plan__HubCN_Receiving_Time-Plan_Vendor_Pickup_Time</f>
        <v>2.045138889</v>
      </c>
      <c r="O71" s="44">
        <f>Vendor_PickupTime-Order_Create_Time</f>
        <v>1.996527778</v>
      </c>
      <c r="P71" s="44">
        <f>Plan_Vendor_Pickup_Time-Order_Create_Time</f>
        <v>0.5805555556</v>
      </c>
      <c r="Q71" s="44">
        <f>HubVN_Receiving_Time-HubCN_Pickup_Time</f>
        <v>4.000694444</v>
      </c>
      <c r="R71" s="44">
        <f>Plan_HubVN_Receiving_Time-Plan_HubCN_Pickup_Time</f>
        <v>3.002777778</v>
      </c>
      <c r="S71" s="44">
        <f>TG_lấy+TG_xử_lý_CN+Thông_quan</f>
        <v>6.56875</v>
      </c>
      <c r="T71" s="55">
        <f>IFS(HubCN_ID="LECCNSZ",Quantity__piece*500,HubCN_ID="LECCNYW",Quantity__piece*700)</f>
        <v>700</v>
      </c>
      <c r="U71" s="55">
        <f>Chi_phí_lấy_hàng-Chi_phí_xử_lý</f>
        <v>15000</v>
      </c>
      <c r="V71" s="55">
        <f>IFS(HubCN_ID="LECCNSZ",IF(Grossweight&lt;=3,17000+Quantity__piece*500,17000+(Grossweight-3)*1500+Quantity__piece*500),HubCN_ID="LECCNYW", IF(Grossweight&lt;=3,15000+Quantity__piece*700,15000+(Grossweight-3)*2500+Quantity__piece*700))</f>
        <v>15700</v>
      </c>
    </row>
    <row r="72" ht="15.75" hidden="1" customHeight="1">
      <c r="A72" s="52" t="s">
        <v>260</v>
      </c>
      <c r="B72" s="52" t="s">
        <v>5287</v>
      </c>
      <c r="C72" s="52" t="s">
        <v>5255</v>
      </c>
      <c r="D72" s="53">
        <v>44651.407638888886</v>
      </c>
      <c r="E72" s="53">
        <v>44652.22638888889</v>
      </c>
      <c r="F72" s="53">
        <v>44651.53472222222</v>
      </c>
      <c r="G72" s="53">
        <f>HubVN_Receiving_Time</f>
        <v>44654.5</v>
      </c>
      <c r="H72" s="54">
        <v>44652.66458333333</v>
      </c>
      <c r="I72" s="44">
        <f>HubCN_Receiving_Time-Order_Create_Time</f>
        <v>3.876388889</v>
      </c>
      <c r="J72" s="44">
        <f>Plan__HubCN_Receiving_Time-Order_Create_Time</f>
        <v>3.057638889</v>
      </c>
      <c r="K72" s="44">
        <f>HubCN_Pickup_Time-HubCN_Receiving_Time</f>
        <v>0.4381944444</v>
      </c>
      <c r="L72" s="44">
        <f>Plan_HubCN_Pickup_Time-Plan__HubCN_Receiving_Time</f>
        <v>0.1270833333</v>
      </c>
      <c r="M72" s="44">
        <f>HubCN_Receiving_Time-Vendor_PickupTime</f>
        <v>0.3805555556</v>
      </c>
      <c r="N72" s="44">
        <f>Plan__HubCN_Receiving_Time-Plan_Vendor_Pickup_Time</f>
        <v>2.561805556</v>
      </c>
      <c r="O72" s="44">
        <f>Vendor_PickupTime-Order_Create_Time</f>
        <v>3.495833333</v>
      </c>
      <c r="P72" s="44">
        <f>Plan_Vendor_Pickup_Time-Order_Create_Time</f>
        <v>0.4958333333</v>
      </c>
      <c r="Q72" s="44">
        <f>HubVN_Receiving_Time-HubCN_Pickup_Time</f>
        <v>1.835416667</v>
      </c>
      <c r="R72" s="44">
        <f>Plan_HubVN_Receiving_Time-Plan_HubCN_Pickup_Time</f>
        <v>2.003472222</v>
      </c>
      <c r="S72" s="44">
        <f>TG_lấy+TG_xử_lý_CN+Thông_quan</f>
        <v>6.15</v>
      </c>
      <c r="T72" s="55">
        <f>IFS(HubCN_ID="LECCNSZ",Quantity__piece*500,HubCN_ID="LECCNYW",Quantity__piece*700)</f>
        <v>2500</v>
      </c>
      <c r="U72" s="55">
        <f>Chi_phí_lấy_hàng-Chi_phí_xử_lý</f>
        <v>17000</v>
      </c>
      <c r="V72" s="55">
        <f>IFS(HubCN_ID="LECCNSZ",IF(Grossweight&lt;=3,17000+Quantity__piece*500,17000+(Grossweight-3)*1500+Quantity__piece*500),HubCN_ID="LECCNYW", IF(Grossweight&lt;=3,15000+Quantity__piece*700,15000+(Grossweight-3)*2500+Quantity__piece*700))</f>
        <v>19500</v>
      </c>
    </row>
    <row r="73" ht="15.75" customHeight="1">
      <c r="A73" s="52" t="s">
        <v>263</v>
      </c>
      <c r="B73" s="52" t="s">
        <v>5286</v>
      </c>
      <c r="C73" s="52" t="s">
        <v>5253</v>
      </c>
      <c r="D73" s="53">
        <v>44648.90833333333</v>
      </c>
      <c r="E73" s="53">
        <v>44649.82013888889</v>
      </c>
      <c r="F73" s="53">
        <v>44648.995833333334</v>
      </c>
      <c r="G73" s="53">
        <f>HubVN_Receiving_Time</f>
        <v>44653.28264</v>
      </c>
      <c r="H73" s="54">
        <v>44650.28055555555</v>
      </c>
      <c r="I73" s="44">
        <f>HubCN_Receiving_Time-Order_Create_Time</f>
        <v>0.09097222223</v>
      </c>
      <c r="J73" s="44">
        <f>Plan__HubCN_Receiving_Time-Order_Create_Time</f>
        <v>-0.8208333333</v>
      </c>
      <c r="K73" s="44">
        <f>HubCN_Pickup_Time-HubCN_Receiving_Time</f>
        <v>0.4604166667</v>
      </c>
      <c r="L73" s="44">
        <f>Plan_HubCN_Pickup_Time-Plan__HubCN_Receiving_Time</f>
        <v>0.0875</v>
      </c>
      <c r="M73" s="44">
        <f>HubCN_Receiving_Time-Vendor_PickupTime</f>
        <v>0.08680555556</v>
      </c>
      <c r="N73" s="44">
        <f>Plan__HubCN_Receiving_Time-Plan_Vendor_Pickup_Time</f>
        <v>0.1770833333</v>
      </c>
      <c r="O73" s="44">
        <f>Vendor_PickupTime-Order_Create_Time</f>
        <v>0.004166666666</v>
      </c>
      <c r="P73" s="44">
        <f>Plan_Vendor_Pickup_Time-Order_Create_Time</f>
        <v>-0.9979166667</v>
      </c>
      <c r="Q73" s="44">
        <f>HubVN_Receiving_Time-HubCN_Pickup_Time</f>
        <v>3.002083333</v>
      </c>
      <c r="R73" s="44">
        <f>Plan_HubVN_Receiving_Time-Plan_HubCN_Pickup_Time</f>
        <v>3.50625</v>
      </c>
      <c r="S73" s="44">
        <f>TG_lấy+TG_xử_lý_CN+Thông_quan</f>
        <v>3.553472222</v>
      </c>
      <c r="T73" s="55">
        <f>IFS(HubCN_ID="LECCNSZ",Quantity__piece*500,HubCN_ID="LECCNYW",Quantity__piece*700)</f>
        <v>3500</v>
      </c>
      <c r="U73" s="55">
        <f>Chi_phí_lấy_hàng-Chi_phí_xử_lý</f>
        <v>15000</v>
      </c>
      <c r="V73" s="55">
        <f>IFS(HubCN_ID="LECCNSZ",IF(Grossweight&lt;=3,17000+Quantity__piece*500,17000+(Grossweight-3)*1500+Quantity__piece*500),HubCN_ID="LECCNYW", IF(Grossweight&lt;=3,15000+Quantity__piece*700,15000+(Grossweight-3)*2500+Quantity__piece*700))</f>
        <v>18500</v>
      </c>
    </row>
    <row r="74" ht="15.75" customHeight="1">
      <c r="A74" s="52" t="s">
        <v>266</v>
      </c>
      <c r="B74" s="52" t="s">
        <v>5286</v>
      </c>
      <c r="C74" s="52" t="s">
        <v>5253</v>
      </c>
      <c r="D74" s="53">
        <v>44649.111805555556</v>
      </c>
      <c r="E74" s="53">
        <v>44649.78888888889</v>
      </c>
      <c r="F74" s="53">
        <v>44649.259722222225</v>
      </c>
      <c r="G74" s="53">
        <f>HubVN_Receiving_Time</f>
        <v>44653.25278</v>
      </c>
      <c r="H74" s="54">
        <v>44650.24930555555</v>
      </c>
      <c r="I74" s="44">
        <f>HubCN_Receiving_Time-Order_Create_Time</f>
        <v>3.589583333</v>
      </c>
      <c r="J74" s="44">
        <f>Plan__HubCN_Receiving_Time-Order_Create_Time</f>
        <v>2.9125</v>
      </c>
      <c r="K74" s="44">
        <f>HubCN_Pickup_Time-HubCN_Receiving_Time</f>
        <v>0.4604166667</v>
      </c>
      <c r="L74" s="44">
        <f>Plan_HubCN_Pickup_Time-Plan__HubCN_Receiving_Time</f>
        <v>0.1479166667</v>
      </c>
      <c r="M74" s="44">
        <f>HubCN_Receiving_Time-Vendor_PickupTime</f>
        <v>0.08541666667</v>
      </c>
      <c r="N74" s="44">
        <f>Plan__HubCN_Receiving_Time-Plan_Vendor_Pickup_Time</f>
        <v>3.919444444</v>
      </c>
      <c r="O74" s="44">
        <f>Vendor_PickupTime-Order_Create_Time</f>
        <v>3.504166667</v>
      </c>
      <c r="P74" s="44">
        <f>Plan_Vendor_Pickup_Time-Order_Create_Time</f>
        <v>-1.006944444</v>
      </c>
      <c r="Q74" s="44">
        <f>HubVN_Receiving_Time-HubCN_Pickup_Time</f>
        <v>3.003472222</v>
      </c>
      <c r="R74" s="44">
        <f>Plan_HubVN_Receiving_Time-Plan_HubCN_Pickup_Time</f>
        <v>3.00625</v>
      </c>
      <c r="S74" s="44">
        <f>TG_lấy+TG_xử_lý_CN+Thông_quan</f>
        <v>7.053472222</v>
      </c>
      <c r="T74" s="55">
        <f>IFS(HubCN_ID="LECCNSZ",Quantity__piece*500,HubCN_ID="LECCNYW",Quantity__piece*700)</f>
        <v>2100</v>
      </c>
      <c r="U74" s="55">
        <f>Chi_phí_lấy_hàng-Chi_phí_xử_lý</f>
        <v>15000</v>
      </c>
      <c r="V74" s="55">
        <f>IFS(HubCN_ID="LECCNSZ",IF(Grossweight&lt;=3,17000+Quantity__piece*500,17000+(Grossweight-3)*1500+Quantity__piece*500),HubCN_ID="LECCNYW", IF(Grossweight&lt;=3,15000+Quantity__piece*700,15000+(Grossweight-3)*2500+Quantity__piece*700))</f>
        <v>17100</v>
      </c>
    </row>
    <row r="75" ht="15.75" hidden="1" customHeight="1">
      <c r="A75" s="52" t="s">
        <v>269</v>
      </c>
      <c r="B75" s="52" t="s">
        <v>5288</v>
      </c>
      <c r="C75" s="52" t="s">
        <v>5255</v>
      </c>
      <c r="D75" s="53">
        <v>44649.64375</v>
      </c>
      <c r="E75" s="53">
        <v>44649.77847222222</v>
      </c>
      <c r="F75" s="53">
        <v>44649.771527777775</v>
      </c>
      <c r="G75" s="53">
        <f>HubVN_Receiving_Time</f>
        <v>44654.25347</v>
      </c>
      <c r="H75" s="54">
        <v>44650.251388888886</v>
      </c>
      <c r="I75" s="44">
        <f>HubCN_Receiving_Time-Order_Create_Time</f>
        <v>0.8895833333</v>
      </c>
      <c r="J75" s="44">
        <f>Plan__HubCN_Receiving_Time-Order_Create_Time</f>
        <v>0.7548611111</v>
      </c>
      <c r="K75" s="44">
        <f>HubCN_Pickup_Time-HubCN_Receiving_Time</f>
        <v>0.4729166667</v>
      </c>
      <c r="L75" s="44">
        <f>Plan_HubCN_Pickup_Time-Plan__HubCN_Receiving_Time</f>
        <v>0.1277777778</v>
      </c>
      <c r="M75" s="44">
        <f>HubCN_Receiving_Time-Vendor_PickupTime</f>
        <v>0.05416666666</v>
      </c>
      <c r="N75" s="44">
        <f>Plan__HubCN_Receiving_Time-Plan_Vendor_Pickup_Time</f>
        <v>1.754861111</v>
      </c>
      <c r="O75" s="44">
        <f>Vendor_PickupTime-Order_Create_Time</f>
        <v>0.8354166667</v>
      </c>
      <c r="P75" s="44">
        <f>Plan_Vendor_Pickup_Time-Order_Create_Time</f>
        <v>-1</v>
      </c>
      <c r="Q75" s="44">
        <f>HubVN_Receiving_Time-HubCN_Pickup_Time</f>
        <v>4.002083333</v>
      </c>
      <c r="R75" s="44">
        <f>Plan_HubVN_Receiving_Time-Plan_HubCN_Pickup_Time</f>
        <v>3.504166667</v>
      </c>
      <c r="S75" s="44">
        <f>TG_lấy+TG_xử_lý_CN+Thông_quan</f>
        <v>5.364583333</v>
      </c>
      <c r="T75" s="55">
        <f>IFS(HubCN_ID="LECCNSZ",Quantity__piece*500,HubCN_ID="LECCNYW",Quantity__piece*700)</f>
        <v>1000</v>
      </c>
      <c r="U75" s="55">
        <f>Chi_phí_lấy_hàng-Chi_phí_xử_lý</f>
        <v>17000</v>
      </c>
      <c r="V75" s="55">
        <f>IFS(HubCN_ID="LECCNSZ",IF(Grossweight&lt;=3,17000+Quantity__piece*500,17000+(Grossweight-3)*1500+Quantity__piece*500),HubCN_ID="LECCNYW", IF(Grossweight&lt;=3,15000+Quantity__piece*700,15000+(Grossweight-3)*2500+Quantity__piece*700))</f>
        <v>18000</v>
      </c>
    </row>
    <row r="76" ht="15.75" customHeight="1">
      <c r="A76" s="52" t="s">
        <v>272</v>
      </c>
      <c r="B76" s="52" t="s">
        <v>5252</v>
      </c>
      <c r="C76" s="52" t="s">
        <v>5253</v>
      </c>
      <c r="D76" s="53">
        <v>44650.29236111111</v>
      </c>
      <c r="E76" s="53">
        <v>44649.78125</v>
      </c>
      <c r="F76" s="53">
        <v>44650.501388888886</v>
      </c>
      <c r="G76" s="53">
        <f>HubVN_Receiving_Time</f>
        <v>44654.28681</v>
      </c>
      <c r="H76" s="54">
        <v>44650.28611111111</v>
      </c>
      <c r="I76" s="44">
        <f>HubCN_Receiving_Time-Order_Create_Time</f>
        <v>0.6145833333</v>
      </c>
      <c r="J76" s="44">
        <f>Plan__HubCN_Receiving_Time-Order_Create_Time</f>
        <v>1.125694444</v>
      </c>
      <c r="K76" s="44">
        <f>HubCN_Pickup_Time-HubCN_Receiving_Time</f>
        <v>0.5048611111</v>
      </c>
      <c r="L76" s="44">
        <f>Plan_HubCN_Pickup_Time-Plan__HubCN_Receiving_Time</f>
        <v>0.2090277778</v>
      </c>
      <c r="M76" s="44">
        <f>HubCN_Receiving_Time-Vendor_PickupTime</f>
        <v>0.1131944444</v>
      </c>
      <c r="N76" s="44">
        <f>Plan__HubCN_Receiving_Time-Plan_Vendor_Pickup_Time</f>
        <v>0.9631944444</v>
      </c>
      <c r="O76" s="44">
        <f>Vendor_PickupTime-Order_Create_Time</f>
        <v>0.5013888889</v>
      </c>
      <c r="P76" s="44">
        <f>Plan_Vendor_Pickup_Time-Order_Create_Time</f>
        <v>0.1625</v>
      </c>
      <c r="Q76" s="44">
        <f>HubVN_Receiving_Time-HubCN_Pickup_Time</f>
        <v>4.000694444</v>
      </c>
      <c r="R76" s="44">
        <f>Plan_HubVN_Receiving_Time-Plan_HubCN_Pickup_Time</f>
        <v>3.004861111</v>
      </c>
      <c r="S76" s="44">
        <f>TG_lấy+TG_xử_lý_CN+Thông_quan</f>
        <v>5.120138889</v>
      </c>
      <c r="T76" s="55">
        <f>IFS(HubCN_ID="LECCNSZ",Quantity__piece*500,HubCN_ID="LECCNYW",Quantity__piece*700)</f>
        <v>3500</v>
      </c>
      <c r="U76" s="55">
        <f>Chi_phí_lấy_hàng-Chi_phí_xử_lý</f>
        <v>17500</v>
      </c>
      <c r="V76" s="55">
        <f>IFS(HubCN_ID="LECCNSZ",IF(Grossweight&lt;=3,17000+Quantity__piece*500,17000+(Grossweight-3)*1500+Quantity__piece*500),HubCN_ID="LECCNYW", IF(Grossweight&lt;=3,15000+Quantity__piece*700,15000+(Grossweight-3)*2500+Quantity__piece*700))</f>
        <v>21000</v>
      </c>
    </row>
    <row r="77" ht="15.75" customHeight="1">
      <c r="A77" s="52" t="s">
        <v>275</v>
      </c>
      <c r="B77" s="52" t="s">
        <v>5277</v>
      </c>
      <c r="C77" s="52" t="s">
        <v>5253</v>
      </c>
      <c r="D77" s="53">
        <v>44651.61736111111</v>
      </c>
      <c r="E77" s="53">
        <v>44652.20763888889</v>
      </c>
      <c r="F77" s="53">
        <v>44651.788194444445</v>
      </c>
      <c r="G77" s="53">
        <f>HubVN_Receiving_Time</f>
        <v>44655.50833</v>
      </c>
      <c r="H77" s="54">
        <v>44652.50208333333</v>
      </c>
      <c r="I77" s="44">
        <f>HubCN_Receiving_Time-Order_Create_Time</f>
        <v>2.368055556</v>
      </c>
      <c r="J77" s="44">
        <f>Plan__HubCN_Receiving_Time-Order_Create_Time</f>
        <v>1.777777778</v>
      </c>
      <c r="K77" s="44">
        <f>HubCN_Pickup_Time-HubCN_Receiving_Time</f>
        <v>0.2944444444</v>
      </c>
      <c r="L77" s="44">
        <f>Plan_HubCN_Pickup_Time-Plan__HubCN_Receiving_Time</f>
        <v>0.1708333333</v>
      </c>
      <c r="M77" s="44">
        <f>HubCN_Receiving_Time-Vendor_PickupTime</f>
        <v>0.0875</v>
      </c>
      <c r="N77" s="44">
        <f>Plan__HubCN_Receiving_Time-Plan_Vendor_Pickup_Time</f>
        <v>1.202777778</v>
      </c>
      <c r="O77" s="44">
        <f>Vendor_PickupTime-Order_Create_Time</f>
        <v>2.280555556</v>
      </c>
      <c r="P77" s="44">
        <f>Plan_Vendor_Pickup_Time-Order_Create_Time</f>
        <v>0.575</v>
      </c>
      <c r="Q77" s="44">
        <f>HubVN_Receiving_Time-HubCN_Pickup_Time</f>
        <v>3.00625</v>
      </c>
      <c r="R77" s="44">
        <f>Plan_HubVN_Receiving_Time-Plan_HubCN_Pickup_Time</f>
        <v>3.501388889</v>
      </c>
      <c r="S77" s="44">
        <f>TG_lấy+TG_xử_lý_CN+Thông_quan</f>
        <v>5.66875</v>
      </c>
      <c r="T77" s="55">
        <f>IFS(HubCN_ID="LECCNSZ",Quantity__piece*500,HubCN_ID="LECCNYW",Quantity__piece*700)</f>
        <v>1400</v>
      </c>
      <c r="U77" s="55">
        <f>Chi_phí_lấy_hàng-Chi_phí_xử_lý</f>
        <v>15000</v>
      </c>
      <c r="V77" s="55">
        <f>IFS(HubCN_ID="LECCNSZ",IF(Grossweight&lt;=3,17000+Quantity__piece*500,17000+(Grossweight-3)*1500+Quantity__piece*500),HubCN_ID="LECCNYW", IF(Grossweight&lt;=3,15000+Quantity__piece*700,15000+(Grossweight-3)*2500+Quantity__piece*700))</f>
        <v>16400</v>
      </c>
    </row>
    <row r="78" ht="15.75" customHeight="1">
      <c r="A78" s="52" t="s">
        <v>278</v>
      </c>
      <c r="B78" s="52" t="s">
        <v>5279</v>
      </c>
      <c r="C78" s="52" t="s">
        <v>5253</v>
      </c>
      <c r="D78" s="53">
        <v>44651.36597222222</v>
      </c>
      <c r="E78" s="53">
        <v>44650.73611111111</v>
      </c>
      <c r="F78" s="53">
        <v>44651.51458333333</v>
      </c>
      <c r="G78" s="53">
        <f>HubVN_Receiving_Time</f>
        <v>44654.53194</v>
      </c>
      <c r="H78" s="54">
        <v>44651.02916666667</v>
      </c>
      <c r="I78" s="44">
        <f>HubCN_Receiving_Time-Order_Create_Time</f>
        <v>3.542361111</v>
      </c>
      <c r="J78" s="44">
        <f>Plan__HubCN_Receiving_Time-Order_Create_Time</f>
        <v>4.172222222</v>
      </c>
      <c r="K78" s="44">
        <f>HubCN_Pickup_Time-HubCN_Receiving_Time</f>
        <v>0.2930555556</v>
      </c>
      <c r="L78" s="44">
        <f>Plan_HubCN_Pickup_Time-Plan__HubCN_Receiving_Time</f>
        <v>0.1486111111</v>
      </c>
      <c r="M78" s="44">
        <f>HubCN_Receiving_Time-Vendor_PickupTime</f>
        <v>0.25625</v>
      </c>
      <c r="N78" s="44">
        <f>Plan__HubCN_Receiving_Time-Plan_Vendor_Pickup_Time</f>
        <v>3.177083333</v>
      </c>
      <c r="O78" s="44">
        <f>Vendor_PickupTime-Order_Create_Time</f>
        <v>3.286111111</v>
      </c>
      <c r="P78" s="44">
        <f>Plan_Vendor_Pickup_Time-Order_Create_Time</f>
        <v>0.9951388889</v>
      </c>
      <c r="Q78" s="44">
        <f>HubVN_Receiving_Time-HubCN_Pickup_Time</f>
        <v>3.502777778</v>
      </c>
      <c r="R78" s="44">
        <f>Plan_HubVN_Receiving_Time-Plan_HubCN_Pickup_Time</f>
        <v>2.00625</v>
      </c>
      <c r="S78" s="44">
        <f>TG_lấy+TG_xử_lý_CN+Thông_quan</f>
        <v>7.338194444</v>
      </c>
      <c r="T78" s="55">
        <f>IFS(HubCN_ID="LECCNSZ",Quantity__piece*500,HubCN_ID="LECCNYW",Quantity__piece*700)</f>
        <v>3500</v>
      </c>
      <c r="U78" s="55">
        <f>Chi_phí_lấy_hàng-Chi_phí_xử_lý</f>
        <v>15000</v>
      </c>
      <c r="V78" s="55">
        <f>IFS(HubCN_ID="LECCNSZ",IF(Grossweight&lt;=3,17000+Quantity__piece*500,17000+(Grossweight-3)*1500+Quantity__piece*500),HubCN_ID="LECCNYW", IF(Grossweight&lt;=3,15000+Quantity__piece*700,15000+(Grossweight-3)*2500+Quantity__piece*700))</f>
        <v>18500</v>
      </c>
    </row>
    <row r="79" ht="15.75" customHeight="1">
      <c r="A79" s="52" t="s">
        <v>281</v>
      </c>
      <c r="B79" s="52" t="s">
        <v>5280</v>
      </c>
      <c r="C79" s="52" t="s">
        <v>5253</v>
      </c>
      <c r="D79" s="53">
        <v>44651.94513888889</v>
      </c>
      <c r="E79" s="53">
        <v>44649.77638888889</v>
      </c>
      <c r="F79" s="53">
        <v>44652.032638888886</v>
      </c>
      <c r="G79" s="53">
        <f>HubVN_Receiving_Time</f>
        <v>44654.28194</v>
      </c>
      <c r="H79" s="54">
        <v>44650.277083333334</v>
      </c>
      <c r="I79" s="44">
        <f>HubCN_Receiving_Time-Order_Create_Time</f>
        <v>0.6118055556</v>
      </c>
      <c r="J79" s="44">
        <f>Plan__HubCN_Receiving_Time-Order_Create_Time</f>
        <v>2.780555556</v>
      </c>
      <c r="K79" s="44">
        <f>HubCN_Pickup_Time-HubCN_Receiving_Time</f>
        <v>0.5006944444</v>
      </c>
      <c r="L79" s="44">
        <f>Plan_HubCN_Pickup_Time-Plan__HubCN_Receiving_Time</f>
        <v>0.08749999999</v>
      </c>
      <c r="M79" s="44">
        <f>HubCN_Receiving_Time-Vendor_PickupTime</f>
        <v>0.1097222222</v>
      </c>
      <c r="N79" s="44">
        <f>Plan__HubCN_Receiving_Time-Plan_Vendor_Pickup_Time</f>
        <v>2.699305556</v>
      </c>
      <c r="O79" s="44">
        <f>Vendor_PickupTime-Order_Create_Time</f>
        <v>0.5020833333</v>
      </c>
      <c r="P79" s="44">
        <f>Plan_Vendor_Pickup_Time-Order_Create_Time</f>
        <v>0.08125</v>
      </c>
      <c r="Q79" s="44">
        <f>HubVN_Receiving_Time-HubCN_Pickup_Time</f>
        <v>4.004861111</v>
      </c>
      <c r="R79" s="44">
        <f>Plan_HubVN_Receiving_Time-Plan_HubCN_Pickup_Time</f>
        <v>1.502083333</v>
      </c>
      <c r="S79" s="44">
        <f>TG_lấy+TG_xử_lý_CN+Thông_quan</f>
        <v>5.117361111</v>
      </c>
      <c r="T79" s="55">
        <f>IFS(HubCN_ID="LECCNSZ",Quantity__piece*500,HubCN_ID="LECCNYW",Quantity__piece*700)</f>
        <v>3500</v>
      </c>
      <c r="U79" s="55">
        <f>Chi_phí_lấy_hàng-Chi_phí_xử_lý</f>
        <v>15000</v>
      </c>
      <c r="V79" s="55">
        <f>IFS(HubCN_ID="LECCNSZ",IF(Grossweight&lt;=3,17000+Quantity__piece*500,17000+(Grossweight-3)*1500+Quantity__piece*500),HubCN_ID="LECCNYW", IF(Grossweight&lt;=3,15000+Quantity__piece*700,15000+(Grossweight-3)*2500+Quantity__piece*700))</f>
        <v>18500</v>
      </c>
    </row>
    <row r="80" ht="15.75" hidden="1" customHeight="1">
      <c r="A80" s="52" t="s">
        <v>284</v>
      </c>
      <c r="B80" s="52" t="s">
        <v>5254</v>
      </c>
      <c r="C80" s="52" t="s">
        <v>5255</v>
      </c>
      <c r="D80" s="53">
        <v>44649.31527777778</v>
      </c>
      <c r="E80" s="53">
        <v>44649.55069444444</v>
      </c>
      <c r="F80" s="53">
        <v>44649.52916666667</v>
      </c>
      <c r="G80" s="53">
        <f>HubVN_Receiving_Time</f>
        <v>44652.52222</v>
      </c>
      <c r="H80" s="54">
        <v>44650.021527777775</v>
      </c>
      <c r="I80" s="44">
        <f>HubCN_Receiving_Time-Order_Create_Time</f>
        <v>2.213888889</v>
      </c>
      <c r="J80" s="44">
        <f>Plan__HubCN_Receiving_Time-Order_Create_Time</f>
        <v>1.978472222</v>
      </c>
      <c r="K80" s="44">
        <f>HubCN_Pickup_Time-HubCN_Receiving_Time</f>
        <v>0.4708333333</v>
      </c>
      <c r="L80" s="44">
        <f>Plan_HubCN_Pickup_Time-Plan__HubCN_Receiving_Time</f>
        <v>0.2138888889</v>
      </c>
      <c r="M80" s="44">
        <f>HubCN_Receiving_Time-Vendor_PickupTime</f>
        <v>0.05694444444</v>
      </c>
      <c r="N80" s="44">
        <f>Plan__HubCN_Receiving_Time-Plan_Vendor_Pickup_Time</f>
        <v>3.395833333</v>
      </c>
      <c r="O80" s="44">
        <f>Vendor_PickupTime-Order_Create_Time</f>
        <v>2.156944444</v>
      </c>
      <c r="P80" s="44">
        <f>Plan_Vendor_Pickup_Time-Order_Create_Time</f>
        <v>-1.417361111</v>
      </c>
      <c r="Q80" s="44">
        <f>HubVN_Receiving_Time-HubCN_Pickup_Time</f>
        <v>2.500694444</v>
      </c>
      <c r="R80" s="44">
        <f>Plan_HubVN_Receiving_Time-Plan_HubCN_Pickup_Time</f>
        <v>2.004166667</v>
      </c>
      <c r="S80" s="44">
        <f>TG_lấy+TG_xử_lý_CN+Thông_quan</f>
        <v>5.185416667</v>
      </c>
      <c r="T80" s="55">
        <f>IFS(HubCN_ID="LECCNSZ",Quantity__piece*500,HubCN_ID="LECCNYW",Quantity__piece*700)</f>
        <v>1000</v>
      </c>
      <c r="U80" s="55">
        <f>Chi_phí_lấy_hàng-Chi_phí_xử_lý</f>
        <v>17000</v>
      </c>
      <c r="V80" s="55">
        <f>IFS(HubCN_ID="LECCNSZ",IF(Grossweight&lt;=3,17000+Quantity__piece*500,17000+(Grossweight-3)*1500+Quantity__piece*500),HubCN_ID="LECCNYW", IF(Grossweight&lt;=3,15000+Quantity__piece*700,15000+(Grossweight-3)*2500+Quantity__piece*700))</f>
        <v>18000</v>
      </c>
    </row>
    <row r="81" ht="15.75" hidden="1" customHeight="1">
      <c r="A81" s="52" t="s">
        <v>287</v>
      </c>
      <c r="B81" s="52" t="s">
        <v>5262</v>
      </c>
      <c r="C81" s="52" t="s">
        <v>5255</v>
      </c>
      <c r="D81" s="53">
        <v>44649.11319444444</v>
      </c>
      <c r="E81" s="53">
        <v>44650.80902777778</v>
      </c>
      <c r="F81" s="53">
        <v>44649.28472222222</v>
      </c>
      <c r="G81" s="53">
        <f>HubVN_Receiving_Time</f>
        <v>44653.25069</v>
      </c>
      <c r="H81" s="54">
        <v>44651.24791666667</v>
      </c>
      <c r="I81" s="44">
        <f>HubCN_Receiving_Time-Order_Create_Time</f>
        <v>1.488888889</v>
      </c>
      <c r="J81" s="44">
        <f>Plan__HubCN_Receiving_Time-Order_Create_Time</f>
        <v>-0.2069444444</v>
      </c>
      <c r="K81" s="44">
        <f>HubCN_Pickup_Time-HubCN_Receiving_Time</f>
        <v>0.4388888889</v>
      </c>
      <c r="L81" s="44">
        <f>Plan_HubCN_Pickup_Time-Plan__HubCN_Receiving_Time</f>
        <v>0.1715277778</v>
      </c>
      <c r="M81" s="44">
        <f>HubCN_Receiving_Time-Vendor_PickupTime</f>
        <v>0.1541666667</v>
      </c>
      <c r="N81" s="44">
        <f>Plan__HubCN_Receiving_Time-Plan_Vendor_Pickup_Time</f>
        <v>0.2986111111</v>
      </c>
      <c r="O81" s="44">
        <f>Vendor_PickupTime-Order_Create_Time</f>
        <v>1.334722222</v>
      </c>
      <c r="P81" s="44">
        <f>Plan_Vendor_Pickup_Time-Order_Create_Time</f>
        <v>-0.5055555556</v>
      </c>
      <c r="Q81" s="44">
        <f>HubVN_Receiving_Time-HubCN_Pickup_Time</f>
        <v>2.002777778</v>
      </c>
      <c r="R81" s="44">
        <f>Plan_HubVN_Receiving_Time-Plan_HubCN_Pickup_Time</f>
        <v>3.001388889</v>
      </c>
      <c r="S81" s="44">
        <f>TG_lấy+TG_xử_lý_CN+Thông_quan</f>
        <v>3.930555556</v>
      </c>
      <c r="T81" s="55">
        <f>IFS(HubCN_ID="LECCNSZ",Quantity__piece*500,HubCN_ID="LECCNYW",Quantity__piece*700)</f>
        <v>2000</v>
      </c>
      <c r="U81" s="55">
        <f>Chi_phí_lấy_hàng-Chi_phí_xử_lý</f>
        <v>17000</v>
      </c>
      <c r="V81" s="55">
        <f>IFS(HubCN_ID="LECCNSZ",IF(Grossweight&lt;=3,17000+Quantity__piece*500,17000+(Grossweight-3)*1500+Quantity__piece*500),HubCN_ID="LECCNYW", IF(Grossweight&lt;=3,15000+Quantity__piece*700,15000+(Grossweight-3)*2500+Quantity__piece*700))</f>
        <v>19000</v>
      </c>
    </row>
    <row r="82" ht="15.75" customHeight="1">
      <c r="A82" s="52" t="s">
        <v>290</v>
      </c>
      <c r="B82" s="52" t="s">
        <v>5256</v>
      </c>
      <c r="C82" s="52" t="s">
        <v>5253</v>
      </c>
      <c r="D82" s="53">
        <v>44651.885416666664</v>
      </c>
      <c r="E82" s="53">
        <v>44650.71666666667</v>
      </c>
      <c r="F82" s="53">
        <v>44652.032638888886</v>
      </c>
      <c r="G82" s="53">
        <f>HubVN_Receiving_Time</f>
        <v>44654.52014</v>
      </c>
      <c r="H82" s="54">
        <v>44651.01388888889</v>
      </c>
      <c r="I82" s="44">
        <f>HubCN_Receiving_Time-Order_Create_Time</f>
        <v>1.999305556</v>
      </c>
      <c r="J82" s="44">
        <f>Plan__HubCN_Receiving_Time-Order_Create_Time</f>
        <v>3.168055556</v>
      </c>
      <c r="K82" s="44">
        <f>HubCN_Pickup_Time-HubCN_Receiving_Time</f>
        <v>0.2972222222</v>
      </c>
      <c r="L82" s="44">
        <f>Plan_HubCN_Pickup_Time-Plan__HubCN_Receiving_Time</f>
        <v>0.1472222222</v>
      </c>
      <c r="M82" s="44">
        <f>HubCN_Receiving_Time-Vendor_PickupTime</f>
        <v>0.2527777778</v>
      </c>
      <c r="N82" s="44">
        <f>Plan__HubCN_Receiving_Time-Plan_Vendor_Pickup_Time</f>
        <v>5.622222222</v>
      </c>
      <c r="O82" s="44">
        <f>Vendor_PickupTime-Order_Create_Time</f>
        <v>1.746527778</v>
      </c>
      <c r="P82" s="44">
        <f>Plan_Vendor_Pickup_Time-Order_Create_Time</f>
        <v>-2.454166667</v>
      </c>
      <c r="Q82" s="44">
        <f>HubVN_Receiving_Time-HubCN_Pickup_Time</f>
        <v>3.50625</v>
      </c>
      <c r="R82" s="44">
        <f>Plan_HubVN_Receiving_Time-Plan_HubCN_Pickup_Time</f>
        <v>1.50625</v>
      </c>
      <c r="S82" s="44">
        <f>TG_lấy+TG_xử_lý_CN+Thông_quan</f>
        <v>5.802777778</v>
      </c>
      <c r="T82" s="55">
        <f>IFS(HubCN_ID="LECCNSZ",Quantity__piece*500,HubCN_ID="LECCNYW",Quantity__piece*700)</f>
        <v>2800</v>
      </c>
      <c r="U82" s="55">
        <f>Chi_phí_lấy_hàng-Chi_phí_xử_lý</f>
        <v>15000</v>
      </c>
      <c r="V82" s="55">
        <f>IFS(HubCN_ID="LECCNSZ",IF(Grossweight&lt;=3,17000+Quantity__piece*500,17000+(Grossweight-3)*1500+Quantity__piece*500),HubCN_ID="LECCNYW", IF(Grossweight&lt;=3,15000+Quantity__piece*700,15000+(Grossweight-3)*2500+Quantity__piece*700))</f>
        <v>17800</v>
      </c>
    </row>
    <row r="83" ht="15.75" hidden="1" customHeight="1">
      <c r="A83" s="52" t="s">
        <v>293</v>
      </c>
      <c r="B83" s="52" t="s">
        <v>5289</v>
      </c>
      <c r="C83" s="52" t="s">
        <v>5255</v>
      </c>
      <c r="D83" s="53">
        <v>44651.895833333336</v>
      </c>
      <c r="E83" s="53">
        <v>44652.55</v>
      </c>
      <c r="F83" s="53">
        <v>44652.02361111111</v>
      </c>
      <c r="G83" s="53">
        <f>HubVN_Receiving_Time</f>
        <v>44655.52222</v>
      </c>
      <c r="H83" s="54">
        <v>44653.020833333336</v>
      </c>
      <c r="I83" s="44">
        <f>HubCN_Receiving_Time-Order_Create_Time</f>
        <v>3.208333333</v>
      </c>
      <c r="J83" s="44">
        <f>Plan__HubCN_Receiving_Time-Order_Create_Time</f>
        <v>2.554166667</v>
      </c>
      <c r="K83" s="44">
        <f>HubCN_Pickup_Time-HubCN_Receiving_Time</f>
        <v>0.4708333333</v>
      </c>
      <c r="L83" s="44">
        <f>Plan_HubCN_Pickup_Time-Plan__HubCN_Receiving_Time</f>
        <v>0.1277777778</v>
      </c>
      <c r="M83" s="44">
        <f>HubCN_Receiving_Time-Vendor_PickupTime</f>
        <v>0.05416666667</v>
      </c>
      <c r="N83" s="44">
        <f>Plan__HubCN_Receiving_Time-Plan_Vendor_Pickup_Time</f>
        <v>1.561805556</v>
      </c>
      <c r="O83" s="44">
        <f>Vendor_PickupTime-Order_Create_Time</f>
        <v>3.154166667</v>
      </c>
      <c r="P83" s="44">
        <f>Plan_Vendor_Pickup_Time-Order_Create_Time</f>
        <v>0.9923611111</v>
      </c>
      <c r="Q83" s="44">
        <f>HubVN_Receiving_Time-HubCN_Pickup_Time</f>
        <v>2.501388889</v>
      </c>
      <c r="R83" s="44">
        <f>Plan_HubVN_Receiving_Time-Plan_HubCN_Pickup_Time</f>
        <v>3.505555556</v>
      </c>
      <c r="S83" s="44">
        <f>TG_lấy+TG_xử_lý_CN+Thông_quan</f>
        <v>6.180555556</v>
      </c>
      <c r="T83" s="55">
        <f>IFS(HubCN_ID="LECCNSZ",Quantity__piece*500,HubCN_ID="LECCNYW",Quantity__piece*700)</f>
        <v>1500</v>
      </c>
      <c r="U83" s="55">
        <f>Chi_phí_lấy_hàng-Chi_phí_xử_lý</f>
        <v>17750</v>
      </c>
      <c r="V83" s="55">
        <f>IFS(HubCN_ID="LECCNSZ",IF(Grossweight&lt;=3,17000+Quantity__piece*500,17000+(Grossweight-3)*1500+Quantity__piece*500),HubCN_ID="LECCNYW", IF(Grossweight&lt;=3,15000+Quantity__piece*700,15000+(Grossweight-3)*2500+Quantity__piece*700))</f>
        <v>19250</v>
      </c>
    </row>
    <row r="84" ht="15.75" hidden="1" customHeight="1">
      <c r="A84" s="52" t="s">
        <v>296</v>
      </c>
      <c r="B84" s="52" t="s">
        <v>5259</v>
      </c>
      <c r="C84" s="52" t="s">
        <v>5255</v>
      </c>
      <c r="D84" s="53">
        <v>44652.62708333333</v>
      </c>
      <c r="E84" s="53">
        <v>44651.74444444444</v>
      </c>
      <c r="F84" s="53">
        <v>44652.754166666666</v>
      </c>
      <c r="G84" s="53">
        <f>HubVN_Receiving_Time</f>
        <v>44655.25</v>
      </c>
      <c r="H84" s="54">
        <v>44652.24513888889</v>
      </c>
      <c r="I84" s="44">
        <f>HubCN_Receiving_Time-Order_Create_Time</f>
        <v>2.626388889</v>
      </c>
      <c r="J84" s="44">
        <f>Plan__HubCN_Receiving_Time-Order_Create_Time</f>
        <v>3.509027778</v>
      </c>
      <c r="K84" s="44">
        <f>HubCN_Pickup_Time-HubCN_Receiving_Time</f>
        <v>0.5006944444</v>
      </c>
      <c r="L84" s="44">
        <f>Plan_HubCN_Pickup_Time-Plan__HubCN_Receiving_Time</f>
        <v>0.1270833333</v>
      </c>
      <c r="M84" s="44">
        <f>HubCN_Receiving_Time-Vendor_PickupTime</f>
        <v>0.1305555556</v>
      </c>
      <c r="N84" s="44">
        <f>Plan__HubCN_Receiving_Time-Plan_Vendor_Pickup_Time</f>
        <v>2.926388889</v>
      </c>
      <c r="O84" s="44">
        <f>Vendor_PickupTime-Order_Create_Time</f>
        <v>2.495833333</v>
      </c>
      <c r="P84" s="44">
        <f>Plan_Vendor_Pickup_Time-Order_Create_Time</f>
        <v>0.5826388889</v>
      </c>
      <c r="Q84" s="44">
        <f>HubVN_Receiving_Time-HubCN_Pickup_Time</f>
        <v>3.004861111</v>
      </c>
      <c r="R84" s="44">
        <f>Plan_HubVN_Receiving_Time-Plan_HubCN_Pickup_Time</f>
        <v>1.503472222</v>
      </c>
      <c r="S84" s="44">
        <f>TG_lấy+TG_xử_lý_CN+Thông_quan</f>
        <v>6.131944444</v>
      </c>
      <c r="T84" s="55">
        <f>IFS(HubCN_ID="LECCNSZ",Quantity__piece*500,HubCN_ID="LECCNYW",Quantity__piece*700)</f>
        <v>2000</v>
      </c>
      <c r="U84" s="55">
        <f>Chi_phí_lấy_hàng-Chi_phí_xử_lý</f>
        <v>17000</v>
      </c>
      <c r="V84" s="55">
        <f>IFS(HubCN_ID="LECCNSZ",IF(Grossweight&lt;=3,17000+Quantity__piece*500,17000+(Grossweight-3)*1500+Quantity__piece*500),HubCN_ID="LECCNYW", IF(Grossweight&lt;=3,15000+Quantity__piece*700,15000+(Grossweight-3)*2500+Quantity__piece*700))</f>
        <v>19000</v>
      </c>
    </row>
    <row r="85" ht="15.75" customHeight="1">
      <c r="A85" s="52" t="s">
        <v>299</v>
      </c>
      <c r="B85" s="52" t="s">
        <v>5284</v>
      </c>
      <c r="C85" s="52" t="s">
        <v>5253</v>
      </c>
      <c r="D85" s="53">
        <v>44651.339583333334</v>
      </c>
      <c r="E85" s="53">
        <v>44649.77222222222</v>
      </c>
      <c r="F85" s="53">
        <v>44651.509722222225</v>
      </c>
      <c r="G85" s="53">
        <f>HubVN_Receiving_Time</f>
        <v>44654.28056</v>
      </c>
      <c r="H85" s="54">
        <v>44650.27569444444</v>
      </c>
      <c r="I85" s="44">
        <f>HubCN_Receiving_Time-Order_Create_Time</f>
        <v>0.6069444444</v>
      </c>
      <c r="J85" s="44">
        <f>Plan__HubCN_Receiving_Time-Order_Create_Time</f>
        <v>2.174305556</v>
      </c>
      <c r="K85" s="44">
        <f>HubCN_Pickup_Time-HubCN_Receiving_Time</f>
        <v>0.5034722222</v>
      </c>
      <c r="L85" s="44">
        <f>Plan_HubCN_Pickup_Time-Plan__HubCN_Receiving_Time</f>
        <v>0.1701388889</v>
      </c>
      <c r="M85" s="44">
        <f>HubCN_Receiving_Time-Vendor_PickupTime</f>
        <v>0.1145833333</v>
      </c>
      <c r="N85" s="44">
        <f>Plan__HubCN_Receiving_Time-Plan_Vendor_Pickup_Time</f>
        <v>3.592361111</v>
      </c>
      <c r="O85" s="44">
        <f>Vendor_PickupTime-Order_Create_Time</f>
        <v>0.4923611111</v>
      </c>
      <c r="P85" s="44">
        <f>Plan_Vendor_Pickup_Time-Order_Create_Time</f>
        <v>-1.418055556</v>
      </c>
      <c r="Q85" s="44">
        <f>HubVN_Receiving_Time-HubCN_Pickup_Time</f>
        <v>4.004861111</v>
      </c>
      <c r="R85" s="44">
        <f>Plan_HubVN_Receiving_Time-Plan_HubCN_Pickup_Time</f>
        <v>2.004861111</v>
      </c>
      <c r="S85" s="44">
        <f>TG_lấy+TG_xử_lý_CN+Thông_quan</f>
        <v>5.115277778</v>
      </c>
      <c r="T85" s="55">
        <f>IFS(HubCN_ID="LECCNSZ",Quantity__piece*500,HubCN_ID="LECCNYW",Quantity__piece*700)</f>
        <v>3500</v>
      </c>
      <c r="U85" s="55">
        <f>Chi_phí_lấy_hàng-Chi_phí_xử_lý</f>
        <v>15000</v>
      </c>
      <c r="V85" s="55">
        <f>IFS(HubCN_ID="LECCNSZ",IF(Grossweight&lt;=3,17000+Quantity__piece*500,17000+(Grossweight-3)*1500+Quantity__piece*500),HubCN_ID="LECCNYW", IF(Grossweight&lt;=3,15000+Quantity__piece*700,15000+(Grossweight-3)*2500+Quantity__piece*700))</f>
        <v>18500</v>
      </c>
    </row>
    <row r="86" ht="15.75" customHeight="1">
      <c r="A86" s="52" t="s">
        <v>302</v>
      </c>
      <c r="B86" s="52" t="s">
        <v>5252</v>
      </c>
      <c r="C86" s="52" t="s">
        <v>5253</v>
      </c>
      <c r="D86" s="53">
        <v>44649.334027777775</v>
      </c>
      <c r="E86" s="53">
        <v>44649.19305555556</v>
      </c>
      <c r="F86" s="53">
        <v>44649.504166666666</v>
      </c>
      <c r="G86" s="53">
        <f>HubVN_Receiving_Time</f>
        <v>44652.53125</v>
      </c>
      <c r="H86" s="54">
        <v>44649.52777777778</v>
      </c>
      <c r="I86" s="44">
        <f>HubCN_Receiving_Time-Order_Create_Time</f>
        <v>3.813888889</v>
      </c>
      <c r="J86" s="44">
        <f>Plan__HubCN_Receiving_Time-Order_Create_Time</f>
        <v>3.954861111</v>
      </c>
      <c r="K86" s="44">
        <f>HubCN_Pickup_Time-HubCN_Receiving_Time</f>
        <v>0.3347222222</v>
      </c>
      <c r="L86" s="44">
        <f>Plan_HubCN_Pickup_Time-Plan__HubCN_Receiving_Time</f>
        <v>0.1701388889</v>
      </c>
      <c r="M86" s="44">
        <f>HubCN_Receiving_Time-Vendor_PickupTime</f>
        <v>0.1694444445</v>
      </c>
      <c r="N86" s="44">
        <f>Plan__HubCN_Receiving_Time-Plan_Vendor_Pickup_Time</f>
        <v>2.790277778</v>
      </c>
      <c r="O86" s="44">
        <f>Vendor_PickupTime-Order_Create_Time</f>
        <v>3.644444444</v>
      </c>
      <c r="P86" s="44">
        <f>Plan_Vendor_Pickup_Time-Order_Create_Time</f>
        <v>1.164583333</v>
      </c>
      <c r="Q86" s="44">
        <f>HubVN_Receiving_Time-HubCN_Pickup_Time</f>
        <v>3.003472222</v>
      </c>
      <c r="R86" s="44">
        <f>Plan_HubVN_Receiving_Time-Plan_HubCN_Pickup_Time</f>
        <v>3.002777778</v>
      </c>
      <c r="S86" s="44">
        <f>TG_lấy+TG_xử_lý_CN+Thông_quan</f>
        <v>7.152083333</v>
      </c>
      <c r="T86" s="55">
        <f>IFS(HubCN_ID="LECCNSZ",Quantity__piece*500,HubCN_ID="LECCNYW",Quantity__piece*700)</f>
        <v>2100</v>
      </c>
      <c r="U86" s="55">
        <f>Chi_phí_lấy_hàng-Chi_phí_xử_lý</f>
        <v>17500</v>
      </c>
      <c r="V86" s="55">
        <f>IFS(HubCN_ID="LECCNSZ",IF(Grossweight&lt;=3,17000+Quantity__piece*500,17000+(Grossweight-3)*1500+Quantity__piece*500),HubCN_ID="LECCNYW", IF(Grossweight&lt;=3,15000+Quantity__piece*700,15000+(Grossweight-3)*2500+Quantity__piece*700))</f>
        <v>19600</v>
      </c>
    </row>
    <row r="87" ht="15.75" customHeight="1">
      <c r="A87" s="52" t="s">
        <v>305</v>
      </c>
      <c r="B87" s="52" t="s">
        <v>5265</v>
      </c>
      <c r="C87" s="52" t="s">
        <v>5253</v>
      </c>
      <c r="D87" s="53">
        <v>44653.85138888889</v>
      </c>
      <c r="E87" s="53">
        <v>44652.22430555556</v>
      </c>
      <c r="F87" s="53">
        <v>44654.00277777778</v>
      </c>
      <c r="G87" s="53">
        <f>HubVN_Receiving_Time</f>
        <v>44655.52083</v>
      </c>
      <c r="H87" s="54">
        <v>44652.518055555556</v>
      </c>
      <c r="I87" s="44">
        <f>HubCN_Receiving_Time-Order_Create_Time</f>
        <v>1.903472222</v>
      </c>
      <c r="J87" s="44">
        <f>Plan__HubCN_Receiving_Time-Order_Create_Time</f>
        <v>3.530555556</v>
      </c>
      <c r="K87" s="44">
        <f>HubCN_Pickup_Time-HubCN_Receiving_Time</f>
        <v>0.29375</v>
      </c>
      <c r="L87" s="44">
        <f>Plan_HubCN_Pickup_Time-Plan__HubCN_Receiving_Time</f>
        <v>0.1513888889</v>
      </c>
      <c r="M87" s="44">
        <f>HubCN_Receiving_Time-Vendor_PickupTime</f>
        <v>0.1097222222</v>
      </c>
      <c r="N87" s="44">
        <f>Plan__HubCN_Receiving_Time-Plan_Vendor_Pickup_Time</f>
        <v>3.822222222</v>
      </c>
      <c r="O87" s="44">
        <f>Vendor_PickupTime-Order_Create_Time</f>
        <v>1.79375</v>
      </c>
      <c r="P87" s="44">
        <f>Plan_Vendor_Pickup_Time-Order_Create_Time</f>
        <v>-0.2916666667</v>
      </c>
      <c r="Q87" s="44">
        <f>HubVN_Receiving_Time-HubCN_Pickup_Time</f>
        <v>3.002777778</v>
      </c>
      <c r="R87" s="44">
        <f>Plan_HubVN_Receiving_Time-Plan_HubCN_Pickup_Time</f>
        <v>1.504166667</v>
      </c>
      <c r="S87" s="44">
        <f>TG_lấy+TG_xử_lý_CN+Thông_quan</f>
        <v>5.2</v>
      </c>
      <c r="T87" s="55">
        <f>IFS(HubCN_ID="LECCNSZ",Quantity__piece*500,HubCN_ID="LECCNYW",Quantity__piece*700)</f>
        <v>1400</v>
      </c>
      <c r="U87" s="55">
        <f>Chi_phí_lấy_hàng-Chi_phí_xử_lý</f>
        <v>15000</v>
      </c>
      <c r="V87" s="55">
        <f>IFS(HubCN_ID="LECCNSZ",IF(Grossweight&lt;=3,17000+Quantity__piece*500,17000+(Grossweight-3)*1500+Quantity__piece*500),HubCN_ID="LECCNYW", IF(Grossweight&lt;=3,15000+Quantity__piece*700,15000+(Grossweight-3)*2500+Quantity__piece*700))</f>
        <v>16400</v>
      </c>
    </row>
    <row r="88" ht="15.75" customHeight="1">
      <c r="A88" s="52" t="s">
        <v>308</v>
      </c>
      <c r="B88" s="52" t="s">
        <v>5274</v>
      </c>
      <c r="C88" s="52" t="s">
        <v>5253</v>
      </c>
      <c r="D88" s="53">
        <v>44650.376388888886</v>
      </c>
      <c r="E88" s="53">
        <v>44650.73611111111</v>
      </c>
      <c r="F88" s="53">
        <v>44650.52361111111</v>
      </c>
      <c r="G88" s="53">
        <f>HubVN_Receiving_Time</f>
        <v>44654.52986</v>
      </c>
      <c r="H88" s="54">
        <v>44651.02916666667</v>
      </c>
      <c r="I88" s="44">
        <f>HubCN_Receiving_Time-Order_Create_Time</f>
        <v>3.548611111</v>
      </c>
      <c r="J88" s="44">
        <f>Plan__HubCN_Receiving_Time-Order_Create_Time</f>
        <v>3.188888889</v>
      </c>
      <c r="K88" s="44">
        <f>HubCN_Pickup_Time-HubCN_Receiving_Time</f>
        <v>0.2930555556</v>
      </c>
      <c r="L88" s="44">
        <f>Plan_HubCN_Pickup_Time-Plan__HubCN_Receiving_Time</f>
        <v>0.1472222222</v>
      </c>
      <c r="M88" s="44">
        <f>HubCN_Receiving_Time-Vendor_PickupTime</f>
        <v>0.2527777778</v>
      </c>
      <c r="N88" s="44">
        <f>Plan__HubCN_Receiving_Time-Plan_Vendor_Pickup_Time</f>
        <v>2.604861111</v>
      </c>
      <c r="O88" s="44">
        <f>Vendor_PickupTime-Order_Create_Time</f>
        <v>3.295833333</v>
      </c>
      <c r="P88" s="44">
        <f>Plan_Vendor_Pickup_Time-Order_Create_Time</f>
        <v>0.5840277778</v>
      </c>
      <c r="Q88" s="44">
        <f>HubVN_Receiving_Time-HubCN_Pickup_Time</f>
        <v>3.500694444</v>
      </c>
      <c r="R88" s="44">
        <f>Plan_HubVN_Receiving_Time-Plan_HubCN_Pickup_Time</f>
        <v>3.001388889</v>
      </c>
      <c r="S88" s="44">
        <f>TG_lấy+TG_xử_lý_CN+Thông_quan</f>
        <v>7.342361111</v>
      </c>
      <c r="T88" s="55">
        <f>IFS(HubCN_ID="LECCNSZ",Quantity__piece*500,HubCN_ID="LECCNYW",Quantity__piece*700)</f>
        <v>2100</v>
      </c>
      <c r="U88" s="55">
        <f>Chi_phí_lấy_hàng-Chi_phí_xử_lý</f>
        <v>17750</v>
      </c>
      <c r="V88" s="55">
        <f>IFS(HubCN_ID="LECCNSZ",IF(Grossweight&lt;=3,17000+Quantity__piece*500,17000+(Grossweight-3)*1500+Quantity__piece*500),HubCN_ID="LECCNYW", IF(Grossweight&lt;=3,15000+Quantity__piece*700,15000+(Grossweight-3)*2500+Quantity__piece*700))</f>
        <v>19850</v>
      </c>
    </row>
    <row r="89" ht="15.75" customHeight="1">
      <c r="A89" s="52" t="s">
        <v>311</v>
      </c>
      <c r="B89" s="52" t="s">
        <v>5290</v>
      </c>
      <c r="C89" s="52" t="s">
        <v>5253</v>
      </c>
      <c r="D89" s="53">
        <v>44650.92152777778</v>
      </c>
      <c r="E89" s="53">
        <v>44649.80069444444</v>
      </c>
      <c r="F89" s="53">
        <v>44651.010416666664</v>
      </c>
      <c r="G89" s="53">
        <f>HubVN_Receiving_Time</f>
        <v>44653.26389</v>
      </c>
      <c r="H89" s="54">
        <v>44650.260416666664</v>
      </c>
      <c r="I89" s="44">
        <f>HubCN_Receiving_Time-Order_Create_Time</f>
        <v>2.092361111</v>
      </c>
      <c r="J89" s="44">
        <f>Plan__HubCN_Receiving_Time-Order_Create_Time</f>
        <v>3.213194444</v>
      </c>
      <c r="K89" s="44">
        <f>HubCN_Pickup_Time-HubCN_Receiving_Time</f>
        <v>0.4597222222</v>
      </c>
      <c r="L89" s="44">
        <f>Plan_HubCN_Pickup_Time-Plan__HubCN_Receiving_Time</f>
        <v>0.08888888889</v>
      </c>
      <c r="M89" s="44">
        <f>HubCN_Receiving_Time-Vendor_PickupTime</f>
        <v>0.08541666666</v>
      </c>
      <c r="N89" s="44">
        <f>Plan__HubCN_Receiving_Time-Plan_Vendor_Pickup_Time</f>
        <v>3.506944444</v>
      </c>
      <c r="O89" s="44">
        <f>Vendor_PickupTime-Order_Create_Time</f>
        <v>2.006944444</v>
      </c>
      <c r="P89" s="44">
        <f>Plan_Vendor_Pickup_Time-Order_Create_Time</f>
        <v>-0.29375</v>
      </c>
      <c r="Q89" s="44">
        <f>HubVN_Receiving_Time-HubCN_Pickup_Time</f>
        <v>3.003472222</v>
      </c>
      <c r="R89" s="44">
        <f>Plan_HubVN_Receiving_Time-Plan_HubCN_Pickup_Time</f>
        <v>1.505555556</v>
      </c>
      <c r="S89" s="44">
        <f>TG_lấy+TG_xử_lý_CN+Thông_quan</f>
        <v>5.555555556</v>
      </c>
      <c r="T89" s="55">
        <f>IFS(HubCN_ID="LECCNSZ",Quantity__piece*500,HubCN_ID="LECCNYW",Quantity__piece*700)</f>
        <v>700</v>
      </c>
      <c r="U89" s="55">
        <f>Chi_phí_lấy_hàng-Chi_phí_xử_lý</f>
        <v>16750</v>
      </c>
      <c r="V89" s="55">
        <f>IFS(HubCN_ID="LECCNSZ",IF(Grossweight&lt;=3,17000+Quantity__piece*500,17000+(Grossweight-3)*1500+Quantity__piece*500),HubCN_ID="LECCNYW", IF(Grossweight&lt;=3,15000+Quantity__piece*700,15000+(Grossweight-3)*2500+Quantity__piece*700))</f>
        <v>17450</v>
      </c>
    </row>
    <row r="90" ht="15.75" customHeight="1">
      <c r="A90" s="52" t="s">
        <v>314</v>
      </c>
      <c r="B90" s="52" t="s">
        <v>5291</v>
      </c>
      <c r="C90" s="52" t="s">
        <v>5253</v>
      </c>
      <c r="D90" s="53">
        <v>44651.80902777778</v>
      </c>
      <c r="E90" s="53">
        <v>44652.21527777778</v>
      </c>
      <c r="F90" s="53">
        <v>44652.02013888889</v>
      </c>
      <c r="G90" s="53">
        <f>HubVN_Receiving_Time</f>
        <v>44655.51458</v>
      </c>
      <c r="H90" s="54">
        <v>44652.50833333333</v>
      </c>
      <c r="I90" s="44">
        <f>HubCN_Receiving_Time-Order_Create_Time</f>
        <v>2.369444444</v>
      </c>
      <c r="J90" s="44">
        <f>Plan__HubCN_Receiving_Time-Order_Create_Time</f>
        <v>1.963194444</v>
      </c>
      <c r="K90" s="44">
        <f>HubCN_Pickup_Time-HubCN_Receiving_Time</f>
        <v>0.2930555556</v>
      </c>
      <c r="L90" s="44">
        <f>Plan_HubCN_Pickup_Time-Plan__HubCN_Receiving_Time</f>
        <v>0.2111111111</v>
      </c>
      <c r="M90" s="44">
        <f>HubCN_Receiving_Time-Vendor_PickupTime</f>
        <v>0.08541666667</v>
      </c>
      <c r="N90" s="44">
        <f>Plan__HubCN_Receiving_Time-Plan_Vendor_Pickup_Time</f>
        <v>3.393055556</v>
      </c>
      <c r="O90" s="44">
        <f>Vendor_PickupTime-Order_Create_Time</f>
        <v>2.284027778</v>
      </c>
      <c r="P90" s="44">
        <f>Plan_Vendor_Pickup_Time-Order_Create_Time</f>
        <v>-1.429861111</v>
      </c>
      <c r="Q90" s="44">
        <f>HubVN_Receiving_Time-HubCN_Pickup_Time</f>
        <v>3.00625</v>
      </c>
      <c r="R90" s="44">
        <f>Plan_HubVN_Receiving_Time-Plan_HubCN_Pickup_Time</f>
        <v>3.503472222</v>
      </c>
      <c r="S90" s="44">
        <f>TG_lấy+TG_xử_lý_CN+Thông_quan</f>
        <v>5.66875</v>
      </c>
      <c r="T90" s="55">
        <f>IFS(HubCN_ID="LECCNSZ",Quantity__piece*500,HubCN_ID="LECCNYW",Quantity__piece*700)</f>
        <v>2800</v>
      </c>
      <c r="U90" s="55">
        <f>Chi_phí_lấy_hàng-Chi_phí_xử_lý</f>
        <v>19500</v>
      </c>
      <c r="V90" s="55">
        <f>IFS(HubCN_ID="LECCNSZ",IF(Grossweight&lt;=3,17000+Quantity__piece*500,17000+(Grossweight-3)*1500+Quantity__piece*500),HubCN_ID="LECCNYW", IF(Grossweight&lt;=3,15000+Quantity__piece*700,15000+(Grossweight-3)*2500+Quantity__piece*700))</f>
        <v>22300</v>
      </c>
    </row>
    <row r="91" ht="15.75" customHeight="1">
      <c r="A91" s="52" t="s">
        <v>317</v>
      </c>
      <c r="B91" s="52" t="s">
        <v>5263</v>
      </c>
      <c r="C91" s="52" t="s">
        <v>5253</v>
      </c>
      <c r="D91" s="53">
        <v>44649.825</v>
      </c>
      <c r="E91" s="53">
        <v>44649.813888888886</v>
      </c>
      <c r="F91" s="53">
        <v>44650.03402777778</v>
      </c>
      <c r="G91" s="53">
        <f>HubVN_Receiving_Time</f>
        <v>44654.27639</v>
      </c>
      <c r="H91" s="54">
        <v>44650.27569444444</v>
      </c>
      <c r="I91" s="44">
        <f>HubCN_Receiving_Time-Order_Create_Time</f>
        <v>2.107638889</v>
      </c>
      <c r="J91" s="44">
        <f>Plan__HubCN_Receiving_Time-Order_Create_Time</f>
        <v>2.11875</v>
      </c>
      <c r="K91" s="44">
        <f>HubCN_Pickup_Time-HubCN_Receiving_Time</f>
        <v>0.4618055556</v>
      </c>
      <c r="L91" s="44">
        <f>Plan_HubCN_Pickup_Time-Plan__HubCN_Receiving_Time</f>
        <v>0.2090277778</v>
      </c>
      <c r="M91" s="44">
        <f>HubCN_Receiving_Time-Vendor_PickupTime</f>
        <v>0.1145833333</v>
      </c>
      <c r="N91" s="44">
        <f>Plan__HubCN_Receiving_Time-Plan_Vendor_Pickup_Time</f>
        <v>1.613888889</v>
      </c>
      <c r="O91" s="44">
        <f>Vendor_PickupTime-Order_Create_Time</f>
        <v>1.993055556</v>
      </c>
      <c r="P91" s="44">
        <f>Plan_Vendor_Pickup_Time-Order_Create_Time</f>
        <v>0.5048611111</v>
      </c>
      <c r="Q91" s="44">
        <f>HubVN_Receiving_Time-HubCN_Pickup_Time</f>
        <v>4.000694444</v>
      </c>
      <c r="R91" s="44">
        <f>Plan_HubVN_Receiving_Time-Plan_HubCN_Pickup_Time</f>
        <v>3.505555556</v>
      </c>
      <c r="S91" s="44">
        <f>TG_lấy+TG_xử_lý_CN+Thông_quan</f>
        <v>6.570138889</v>
      </c>
      <c r="T91" s="55">
        <f>IFS(HubCN_ID="LECCNSZ",Quantity__piece*500,HubCN_ID="LECCNYW",Quantity__piece*700)</f>
        <v>1400</v>
      </c>
      <c r="U91" s="55">
        <f>Chi_phí_lấy_hàng-Chi_phí_xử_lý</f>
        <v>15000</v>
      </c>
      <c r="V91" s="55">
        <f>IFS(HubCN_ID="LECCNSZ",IF(Grossweight&lt;=3,17000+Quantity__piece*500,17000+(Grossweight-3)*1500+Quantity__piece*500),HubCN_ID="LECCNYW", IF(Grossweight&lt;=3,15000+Quantity__piece*700,15000+(Grossweight-3)*2500+Quantity__piece*700))</f>
        <v>16400</v>
      </c>
    </row>
    <row r="92" ht="15.75" customHeight="1">
      <c r="A92" s="52" t="s">
        <v>320</v>
      </c>
      <c r="B92" s="52" t="s">
        <v>5252</v>
      </c>
      <c r="C92" s="52" t="s">
        <v>5253</v>
      </c>
      <c r="D92" s="53">
        <v>44652.361805555556</v>
      </c>
      <c r="E92" s="53">
        <v>44649.94236111111</v>
      </c>
      <c r="F92" s="53">
        <v>44652.51180555556</v>
      </c>
      <c r="G92" s="53">
        <f>HubVN_Receiving_Time</f>
        <v>44655.28333</v>
      </c>
      <c r="H92" s="54">
        <v>44650.279861111114</v>
      </c>
      <c r="I92" s="44">
        <f>HubCN_Receiving_Time-Order_Create_Time</f>
        <v>0.3277777778</v>
      </c>
      <c r="J92" s="44">
        <f>Plan__HubCN_Receiving_Time-Order_Create_Time</f>
        <v>2.747222222</v>
      </c>
      <c r="K92" s="44">
        <f>HubCN_Pickup_Time-HubCN_Receiving_Time</f>
        <v>0.3375</v>
      </c>
      <c r="L92" s="44">
        <f>Plan_HubCN_Pickup_Time-Plan__HubCN_Receiving_Time</f>
        <v>0.15</v>
      </c>
      <c r="M92" s="44">
        <f>HubCN_Receiving_Time-Vendor_PickupTime</f>
        <v>0.1013888889</v>
      </c>
      <c r="N92" s="44">
        <f>Plan__HubCN_Receiving_Time-Plan_Vendor_Pickup_Time</f>
        <v>1.749305556</v>
      </c>
      <c r="O92" s="44">
        <f>Vendor_PickupTime-Order_Create_Time</f>
        <v>0.2263888889</v>
      </c>
      <c r="P92" s="44">
        <f>Plan_Vendor_Pickup_Time-Order_Create_Time</f>
        <v>0.9979166667</v>
      </c>
      <c r="Q92" s="44">
        <f>HubVN_Receiving_Time-HubCN_Pickup_Time</f>
        <v>5.003472222</v>
      </c>
      <c r="R92" s="44">
        <f>Plan_HubVN_Receiving_Time-Plan_HubCN_Pickup_Time</f>
        <v>2.000694444</v>
      </c>
      <c r="S92" s="44">
        <f>TG_lấy+TG_xử_lý_CN+Thông_quan</f>
        <v>5.66875</v>
      </c>
      <c r="T92" s="55">
        <f>IFS(HubCN_ID="LECCNSZ",Quantity__piece*500,HubCN_ID="LECCNYW",Quantity__piece*700)</f>
        <v>1400</v>
      </c>
      <c r="U92" s="55">
        <f>Chi_phí_lấy_hàng-Chi_phí_xử_lý</f>
        <v>15000</v>
      </c>
      <c r="V92" s="55">
        <f>IFS(HubCN_ID="LECCNSZ",IF(Grossweight&lt;=3,17000+Quantity__piece*500,17000+(Grossweight-3)*1500+Quantity__piece*500),HubCN_ID="LECCNYW", IF(Grossweight&lt;=3,15000+Quantity__piece*700,15000+(Grossweight-3)*2500+Quantity__piece*700))</f>
        <v>16400</v>
      </c>
    </row>
    <row r="93" ht="15.75" hidden="1" customHeight="1">
      <c r="A93" s="52" t="s">
        <v>323</v>
      </c>
      <c r="B93" s="52" t="s">
        <v>5254</v>
      </c>
      <c r="C93" s="52" t="s">
        <v>5255</v>
      </c>
      <c r="D93" s="53">
        <v>44649.125</v>
      </c>
      <c r="E93" s="53">
        <v>44649.584027777775</v>
      </c>
      <c r="F93" s="53">
        <v>44649.251388888886</v>
      </c>
      <c r="G93" s="53">
        <f>HubVN_Receiving_Time</f>
        <v>44652.52986</v>
      </c>
      <c r="H93" s="54">
        <v>44650.02777777778</v>
      </c>
      <c r="I93" s="44">
        <f>HubCN_Receiving_Time-Order_Create_Time</f>
        <v>3.736111111</v>
      </c>
      <c r="J93" s="44">
        <f>Plan__HubCN_Receiving_Time-Order_Create_Time</f>
        <v>3.277083333</v>
      </c>
      <c r="K93" s="44">
        <f>HubCN_Pickup_Time-HubCN_Receiving_Time</f>
        <v>0.44375</v>
      </c>
      <c r="L93" s="44">
        <f>Plan_HubCN_Pickup_Time-Plan__HubCN_Receiving_Time</f>
        <v>0.1263888889</v>
      </c>
      <c r="M93" s="44">
        <f>HubCN_Receiving_Time-Vendor_PickupTime</f>
        <v>0.1125</v>
      </c>
      <c r="N93" s="44">
        <f>Plan__HubCN_Receiving_Time-Plan_Vendor_Pickup_Time</f>
        <v>2.115277778</v>
      </c>
      <c r="O93" s="44">
        <f>Vendor_PickupTime-Order_Create_Time</f>
        <v>3.623611111</v>
      </c>
      <c r="P93" s="44">
        <f>Plan_Vendor_Pickup_Time-Order_Create_Time</f>
        <v>1.161805556</v>
      </c>
      <c r="Q93" s="44">
        <f>HubVN_Receiving_Time-HubCN_Pickup_Time</f>
        <v>2.502083333</v>
      </c>
      <c r="R93" s="44">
        <f>Plan_HubVN_Receiving_Time-Plan_HubCN_Pickup_Time</f>
        <v>3.000694444</v>
      </c>
      <c r="S93" s="44">
        <f>TG_lấy+TG_xử_lý_CN+Thông_quan</f>
        <v>6.681944444</v>
      </c>
      <c r="T93" s="55">
        <f>IFS(HubCN_ID="LECCNSZ",Quantity__piece*500,HubCN_ID="LECCNYW",Quantity__piece*700)</f>
        <v>1000</v>
      </c>
      <c r="U93" s="55">
        <f>Chi_phí_lấy_hàng-Chi_phí_xử_lý</f>
        <v>17000</v>
      </c>
      <c r="V93" s="55">
        <f>IFS(HubCN_ID="LECCNSZ",IF(Grossweight&lt;=3,17000+Quantity__piece*500,17000+(Grossweight-3)*1500+Quantity__piece*500),HubCN_ID="LECCNYW", IF(Grossweight&lt;=3,15000+Quantity__piece*700,15000+(Grossweight-3)*2500+Quantity__piece*700))</f>
        <v>18000</v>
      </c>
    </row>
    <row r="94" ht="15.75" hidden="1" customHeight="1">
      <c r="A94" s="52" t="s">
        <v>327</v>
      </c>
      <c r="B94" s="52" t="s">
        <v>5254</v>
      </c>
      <c r="C94" s="52" t="s">
        <v>5255</v>
      </c>
      <c r="D94" s="53">
        <v>44652.13263888889</v>
      </c>
      <c r="E94" s="53">
        <v>44651.743055555555</v>
      </c>
      <c r="F94" s="53">
        <v>44652.28333333333</v>
      </c>
      <c r="G94" s="53">
        <f>HubVN_Receiving_Time</f>
        <v>44655.25</v>
      </c>
      <c r="H94" s="54">
        <v>44652.248611111114</v>
      </c>
      <c r="I94" s="44">
        <f>HubCN_Receiving_Time-Order_Create_Time</f>
        <v>2.131944444</v>
      </c>
      <c r="J94" s="44">
        <f>Plan__HubCN_Receiving_Time-Order_Create_Time</f>
        <v>2.521527778</v>
      </c>
      <c r="K94" s="44">
        <f>HubCN_Pickup_Time-HubCN_Receiving_Time</f>
        <v>0.5055555556</v>
      </c>
      <c r="L94" s="44">
        <f>Plan_HubCN_Pickup_Time-Plan__HubCN_Receiving_Time</f>
        <v>0.1506944444</v>
      </c>
      <c r="M94" s="44">
        <f>HubCN_Receiving_Time-Vendor_PickupTime</f>
        <v>0.1256944444</v>
      </c>
      <c r="N94" s="44">
        <f>Plan__HubCN_Receiving_Time-Plan_Vendor_Pickup_Time</f>
        <v>2.814583333</v>
      </c>
      <c r="O94" s="44">
        <f>Vendor_PickupTime-Order_Create_Time</f>
        <v>2.00625</v>
      </c>
      <c r="P94" s="44">
        <f>Plan_Vendor_Pickup_Time-Order_Create_Time</f>
        <v>-0.2930555556</v>
      </c>
      <c r="Q94" s="44">
        <f>HubVN_Receiving_Time-HubCN_Pickup_Time</f>
        <v>3.001388889</v>
      </c>
      <c r="R94" s="44">
        <f>Plan_HubVN_Receiving_Time-Plan_HubCN_Pickup_Time</f>
        <v>2.001388889</v>
      </c>
      <c r="S94" s="44">
        <f>TG_lấy+TG_xử_lý_CN+Thông_quan</f>
        <v>5.638888889</v>
      </c>
      <c r="T94" s="55">
        <f>IFS(HubCN_ID="LECCNSZ",Quantity__piece*500,HubCN_ID="LECCNYW",Quantity__piece*700)</f>
        <v>2500</v>
      </c>
      <c r="U94" s="55">
        <f>Chi_phí_lấy_hàng-Chi_phí_xử_lý</f>
        <v>17000</v>
      </c>
      <c r="V94" s="55">
        <f>IFS(HubCN_ID="LECCNSZ",IF(Grossweight&lt;=3,17000+Quantity__piece*500,17000+(Grossweight-3)*1500+Quantity__piece*500),HubCN_ID="LECCNYW", IF(Grossweight&lt;=3,15000+Quantity__piece*700,15000+(Grossweight-3)*2500+Quantity__piece*700))</f>
        <v>19500</v>
      </c>
    </row>
    <row r="95" ht="15.75" hidden="1" customHeight="1">
      <c r="A95" s="52" t="s">
        <v>330</v>
      </c>
      <c r="B95" s="52" t="s">
        <v>5254</v>
      </c>
      <c r="C95" s="52" t="s">
        <v>5255</v>
      </c>
      <c r="D95" s="53">
        <v>44650.368055555555</v>
      </c>
      <c r="E95" s="53">
        <v>44649.78194444445</v>
      </c>
      <c r="F95" s="53">
        <v>44650.51597222222</v>
      </c>
      <c r="G95" s="53">
        <f>HubVN_Receiving_Time</f>
        <v>44654.25694</v>
      </c>
      <c r="H95" s="54">
        <v>44650.254166666666</v>
      </c>
      <c r="I95" s="44">
        <f>HubCN_Receiving_Time-Order_Create_Time</f>
        <v>0.8951388889</v>
      </c>
      <c r="J95" s="44">
        <f>Plan__HubCN_Receiving_Time-Order_Create_Time</f>
        <v>1.48125</v>
      </c>
      <c r="K95" s="44">
        <f>HubCN_Pickup_Time-HubCN_Receiving_Time</f>
        <v>0.4722222222</v>
      </c>
      <c r="L95" s="44">
        <f>Plan_HubCN_Pickup_Time-Plan__HubCN_Receiving_Time</f>
        <v>0.1479166667</v>
      </c>
      <c r="M95" s="44">
        <f>HubCN_Receiving_Time-Vendor_PickupTime</f>
        <v>0.05416666667</v>
      </c>
      <c r="N95" s="44">
        <f>Plan__HubCN_Receiving_Time-Plan_Vendor_Pickup_Time</f>
        <v>1.482638889</v>
      </c>
      <c r="O95" s="44">
        <f>Vendor_PickupTime-Order_Create_Time</f>
        <v>0.8409722222</v>
      </c>
      <c r="P95" s="44">
        <f>Plan_Vendor_Pickup_Time-Order_Create_Time</f>
        <v>-0.001388888893</v>
      </c>
      <c r="Q95" s="44">
        <f>HubVN_Receiving_Time-HubCN_Pickup_Time</f>
        <v>4.002777778</v>
      </c>
      <c r="R95" s="44">
        <f>Plan_HubVN_Receiving_Time-Plan_HubCN_Pickup_Time</f>
        <v>3.000694444</v>
      </c>
      <c r="S95" s="44">
        <f>TG_lấy+TG_xử_lý_CN+Thông_quan</f>
        <v>5.370138889</v>
      </c>
      <c r="T95" s="55">
        <f>IFS(HubCN_ID="LECCNSZ",Quantity__piece*500,HubCN_ID="LECCNYW",Quantity__piece*700)</f>
        <v>1500</v>
      </c>
      <c r="U95" s="55">
        <f>Chi_phí_lấy_hàng-Chi_phí_xử_lý</f>
        <v>17000</v>
      </c>
      <c r="V95" s="55">
        <f>IFS(HubCN_ID="LECCNSZ",IF(Grossweight&lt;=3,17000+Quantity__piece*500,17000+(Grossweight-3)*1500+Quantity__piece*500),HubCN_ID="LECCNYW", IF(Grossweight&lt;=3,15000+Quantity__piece*700,15000+(Grossweight-3)*2500+Quantity__piece*700))</f>
        <v>18500</v>
      </c>
    </row>
    <row r="96" ht="15.75" hidden="1" customHeight="1">
      <c r="A96" s="52" t="s">
        <v>333</v>
      </c>
      <c r="B96" s="52" t="s">
        <v>5292</v>
      </c>
      <c r="C96" s="52" t="s">
        <v>5255</v>
      </c>
      <c r="D96" s="53">
        <v>44650.0625</v>
      </c>
      <c r="E96" s="53">
        <v>44649.53611111111</v>
      </c>
      <c r="F96" s="53">
        <v>44650.27291666667</v>
      </c>
      <c r="G96" s="53">
        <f>HubVN_Receiving_Time</f>
        <v>44652.5125</v>
      </c>
      <c r="H96" s="54">
        <v>44650.00625</v>
      </c>
      <c r="I96" s="44">
        <f>HubCN_Receiving_Time-Order_Create_Time</f>
        <v>2.208333333</v>
      </c>
      <c r="J96" s="44">
        <f>Plan__HubCN_Receiving_Time-Order_Create_Time</f>
        <v>2.734722222</v>
      </c>
      <c r="K96" s="44">
        <f>HubCN_Pickup_Time-HubCN_Receiving_Time</f>
        <v>0.4701388889</v>
      </c>
      <c r="L96" s="44">
        <f>Plan_HubCN_Pickup_Time-Plan__HubCN_Receiving_Time</f>
        <v>0.2104166667</v>
      </c>
      <c r="M96" s="44">
        <f>HubCN_Receiving_Time-Vendor_PickupTime</f>
        <v>0.05763888889</v>
      </c>
      <c r="N96" s="44">
        <f>Plan__HubCN_Receiving_Time-Plan_Vendor_Pickup_Time</f>
        <v>3.15625</v>
      </c>
      <c r="O96" s="44">
        <f>Vendor_PickupTime-Order_Create_Time</f>
        <v>2.150694444</v>
      </c>
      <c r="P96" s="44">
        <f>Plan_Vendor_Pickup_Time-Order_Create_Time</f>
        <v>-0.4215277778</v>
      </c>
      <c r="Q96" s="44">
        <f>HubVN_Receiving_Time-HubCN_Pickup_Time</f>
        <v>2.50625</v>
      </c>
      <c r="R96" s="44">
        <f>Plan_HubVN_Receiving_Time-Plan_HubCN_Pickup_Time</f>
        <v>2.002777778</v>
      </c>
      <c r="S96" s="44">
        <f>TG_lấy+TG_xử_lý_CN+Thông_quan</f>
        <v>5.184722222</v>
      </c>
      <c r="T96" s="55">
        <f>IFS(HubCN_ID="LECCNSZ",Quantity__piece*500,HubCN_ID="LECCNYW",Quantity__piece*700)</f>
        <v>1500</v>
      </c>
      <c r="U96" s="55">
        <f>Chi_phí_lấy_hàng-Chi_phí_xử_lý</f>
        <v>17000</v>
      </c>
      <c r="V96" s="55">
        <f>IFS(HubCN_ID="LECCNSZ",IF(Grossweight&lt;=3,17000+Quantity__piece*500,17000+(Grossweight-3)*1500+Quantity__piece*500),HubCN_ID="LECCNYW", IF(Grossweight&lt;=3,15000+Quantity__piece*700,15000+(Grossweight-3)*2500+Quantity__piece*700))</f>
        <v>18500</v>
      </c>
    </row>
    <row r="97" ht="15.75" customHeight="1">
      <c r="A97" s="52" t="s">
        <v>336</v>
      </c>
      <c r="B97" s="52" t="s">
        <v>5264</v>
      </c>
      <c r="C97" s="52" t="s">
        <v>5253</v>
      </c>
      <c r="D97" s="53">
        <v>44647.6375</v>
      </c>
      <c r="E97" s="53">
        <v>44646.961805555555</v>
      </c>
      <c r="F97" s="53">
        <v>44647.763194444444</v>
      </c>
      <c r="G97" s="53">
        <f>HubVN_Receiving_Time</f>
        <v>44652.25833</v>
      </c>
      <c r="H97" s="54">
        <v>44647.25555555556</v>
      </c>
      <c r="I97" s="44">
        <f>HubCN_Receiving_Time-Order_Create_Time</f>
        <v>0.3784722222</v>
      </c>
      <c r="J97" s="44">
        <f>Plan__HubCN_Receiving_Time-Order_Create_Time</f>
        <v>1.054166667</v>
      </c>
      <c r="K97" s="44">
        <f>HubCN_Pickup_Time-HubCN_Receiving_Time</f>
        <v>0.29375</v>
      </c>
      <c r="L97" s="44">
        <f>Plan_HubCN_Pickup_Time-Plan__HubCN_Receiving_Time</f>
        <v>0.1256944444</v>
      </c>
      <c r="M97" s="44">
        <f>HubCN_Receiving_Time-Vendor_PickupTime</f>
        <v>0.1673611111</v>
      </c>
      <c r="N97" s="44">
        <f>Plan__HubCN_Receiving_Time-Plan_Vendor_Pickup_Time</f>
        <v>1.05625</v>
      </c>
      <c r="O97" s="44">
        <f>Vendor_PickupTime-Order_Create_Time</f>
        <v>0.2111111111</v>
      </c>
      <c r="P97" s="44">
        <f>Plan_Vendor_Pickup_Time-Order_Create_Time</f>
        <v>-0.002083333333</v>
      </c>
      <c r="Q97" s="44">
        <f>HubVN_Receiving_Time-HubCN_Pickup_Time</f>
        <v>5.002777778</v>
      </c>
      <c r="R97" s="44">
        <f>Plan_HubVN_Receiving_Time-Plan_HubCN_Pickup_Time</f>
        <v>3.503472222</v>
      </c>
      <c r="S97" s="44">
        <f>TG_lấy+TG_xử_lý_CN+Thông_quan</f>
        <v>5.675</v>
      </c>
      <c r="T97" s="55">
        <f>IFS(HubCN_ID="LECCNSZ",Quantity__piece*500,HubCN_ID="LECCNYW",Quantity__piece*700)</f>
        <v>1400</v>
      </c>
      <c r="U97" s="55">
        <f>Chi_phí_lấy_hàng-Chi_phí_xử_lý</f>
        <v>15000</v>
      </c>
      <c r="V97" s="55">
        <f>IFS(HubCN_ID="LECCNSZ",IF(Grossweight&lt;=3,17000+Quantity__piece*500,17000+(Grossweight-3)*1500+Quantity__piece*500),HubCN_ID="LECCNYW", IF(Grossweight&lt;=3,15000+Quantity__piece*700,15000+(Grossweight-3)*2500+Quantity__piece*700))</f>
        <v>16400</v>
      </c>
    </row>
    <row r="98" ht="15.75" hidden="1" customHeight="1">
      <c r="A98" s="52" t="s">
        <v>339</v>
      </c>
      <c r="B98" s="52" t="s">
        <v>5272</v>
      </c>
      <c r="C98" s="52" t="s">
        <v>5255</v>
      </c>
      <c r="D98" s="53">
        <v>44651.78402777778</v>
      </c>
      <c r="E98" s="53">
        <v>44649.77916666667</v>
      </c>
      <c r="F98" s="53">
        <v>44651.995833333334</v>
      </c>
      <c r="G98" s="53">
        <f>HubVN_Receiving_Time</f>
        <v>44654.28333</v>
      </c>
      <c r="H98" s="54">
        <v>44650.282638888886</v>
      </c>
      <c r="I98" s="44">
        <f>HubCN_Receiving_Time-Order_Create_Time</f>
        <v>0.8868055556</v>
      </c>
      <c r="J98" s="44">
        <f>Plan__HubCN_Receiving_Time-Order_Create_Time</f>
        <v>2.891666667</v>
      </c>
      <c r="K98" s="44">
        <f>HubCN_Pickup_Time-HubCN_Receiving_Time</f>
        <v>0.5034722222</v>
      </c>
      <c r="L98" s="44">
        <f>Plan_HubCN_Pickup_Time-Plan__HubCN_Receiving_Time</f>
        <v>0.2118055556</v>
      </c>
      <c r="M98" s="44">
        <f>HubCN_Receiving_Time-Vendor_PickupTime</f>
        <v>0.05833333333</v>
      </c>
      <c r="N98" s="44">
        <f>Plan__HubCN_Receiving_Time-Plan_Vendor_Pickup_Time</f>
        <v>3.896527778</v>
      </c>
      <c r="O98" s="44">
        <f>Vendor_PickupTime-Order_Create_Time</f>
        <v>0.8284722222</v>
      </c>
      <c r="P98" s="44">
        <f>Plan_Vendor_Pickup_Time-Order_Create_Time</f>
        <v>-1.004861111</v>
      </c>
      <c r="Q98" s="44">
        <f>HubVN_Receiving_Time-HubCN_Pickup_Time</f>
        <v>4.000694444</v>
      </c>
      <c r="R98" s="44">
        <f>Plan_HubVN_Receiving_Time-Plan_HubCN_Pickup_Time</f>
        <v>1.50625</v>
      </c>
      <c r="S98" s="44">
        <f>TG_lấy+TG_xử_lý_CN+Thông_quan</f>
        <v>5.390972222</v>
      </c>
      <c r="T98" s="55">
        <f>IFS(HubCN_ID="LECCNSZ",Quantity__piece*500,HubCN_ID="LECCNYW",Quantity__piece*700)</f>
        <v>500</v>
      </c>
      <c r="U98" s="55">
        <f>Chi_phí_lấy_hàng-Chi_phí_xử_lý</f>
        <v>17000</v>
      </c>
      <c r="V98" s="55">
        <f>IFS(HubCN_ID="LECCNSZ",IF(Grossweight&lt;=3,17000+Quantity__piece*500,17000+(Grossweight-3)*1500+Quantity__piece*500),HubCN_ID="LECCNYW", IF(Grossweight&lt;=3,15000+Quantity__piece*700,15000+(Grossweight-3)*2500+Quantity__piece*700))</f>
        <v>17500</v>
      </c>
    </row>
    <row r="99" ht="15.75" customHeight="1">
      <c r="A99" s="52" t="s">
        <v>342</v>
      </c>
      <c r="B99" s="52" t="s">
        <v>5293</v>
      </c>
      <c r="C99" s="52" t="s">
        <v>5253</v>
      </c>
      <c r="D99" s="53">
        <v>44650.629166666666</v>
      </c>
      <c r="E99" s="53">
        <v>44649.79791666667</v>
      </c>
      <c r="F99" s="53">
        <v>44650.77916666667</v>
      </c>
      <c r="G99" s="53">
        <f>HubVN_Receiving_Time</f>
        <v>44653.26458</v>
      </c>
      <c r="H99" s="54">
        <v>44650.26180555556</v>
      </c>
      <c r="I99" s="44">
        <f>HubCN_Receiving_Time-Order_Create_Time</f>
        <v>2.079166667</v>
      </c>
      <c r="J99" s="44">
        <f>Plan__HubCN_Receiving_Time-Order_Create_Time</f>
        <v>2.910416667</v>
      </c>
      <c r="K99" s="44">
        <f>HubCN_Pickup_Time-HubCN_Receiving_Time</f>
        <v>0.4638888889</v>
      </c>
      <c r="L99" s="44">
        <f>Plan_HubCN_Pickup_Time-Plan__HubCN_Receiving_Time</f>
        <v>0.15</v>
      </c>
      <c r="M99" s="44">
        <f>HubCN_Receiving_Time-Vendor_PickupTime</f>
        <v>0.0875</v>
      </c>
      <c r="N99" s="44">
        <f>Plan__HubCN_Receiving_Time-Plan_Vendor_Pickup_Time</f>
        <v>3.79375</v>
      </c>
      <c r="O99" s="44">
        <f>Vendor_PickupTime-Order_Create_Time</f>
        <v>1.991666667</v>
      </c>
      <c r="P99" s="44">
        <f>Plan_Vendor_Pickup_Time-Order_Create_Time</f>
        <v>-0.8833333333</v>
      </c>
      <c r="Q99" s="44">
        <f>HubVN_Receiving_Time-HubCN_Pickup_Time</f>
        <v>3.002777778</v>
      </c>
      <c r="R99" s="44">
        <f>Plan_HubVN_Receiving_Time-Plan_HubCN_Pickup_Time</f>
        <v>1.50625</v>
      </c>
      <c r="S99" s="44">
        <f>TG_lấy+TG_xử_lý_CN+Thông_quan</f>
        <v>5.545833333</v>
      </c>
      <c r="T99" s="55">
        <f>IFS(HubCN_ID="LECCNSZ",Quantity__piece*500,HubCN_ID="LECCNYW",Quantity__piece*700)</f>
        <v>2100</v>
      </c>
      <c r="U99" s="55">
        <f>Chi_phí_lấy_hàng-Chi_phí_xử_lý</f>
        <v>17250</v>
      </c>
      <c r="V99" s="55">
        <f>IFS(HubCN_ID="LECCNSZ",IF(Grossweight&lt;=3,17000+Quantity__piece*500,17000+(Grossweight-3)*1500+Quantity__piece*500),HubCN_ID="LECCNYW", IF(Grossweight&lt;=3,15000+Quantity__piece*700,15000+(Grossweight-3)*2500+Quantity__piece*700))</f>
        <v>19350</v>
      </c>
    </row>
    <row r="100" ht="15.75" customHeight="1">
      <c r="A100" s="52" t="s">
        <v>345</v>
      </c>
      <c r="B100" s="52" t="s">
        <v>5263</v>
      </c>
      <c r="C100" s="52" t="s">
        <v>5253</v>
      </c>
      <c r="D100" s="53">
        <v>44652.080555555556</v>
      </c>
      <c r="E100" s="53">
        <v>44649.92013888889</v>
      </c>
      <c r="F100" s="53">
        <v>44652.28958333333</v>
      </c>
      <c r="G100" s="53">
        <f>HubVN_Receiving_Time</f>
        <v>44655.26111</v>
      </c>
      <c r="H100" s="54">
        <v>44650.25833333333</v>
      </c>
      <c r="I100" s="44">
        <f>HubCN_Receiving_Time-Order_Create_Time</f>
        <v>0.3166666667</v>
      </c>
      <c r="J100" s="44">
        <f>Plan__HubCN_Receiving_Time-Order_Create_Time</f>
        <v>2.477083333</v>
      </c>
      <c r="K100" s="44">
        <f>HubCN_Pickup_Time-HubCN_Receiving_Time</f>
        <v>0.3381944444</v>
      </c>
      <c r="L100" s="44">
        <f>Plan_HubCN_Pickup_Time-Plan__HubCN_Receiving_Time</f>
        <v>0.2090277778</v>
      </c>
      <c r="M100" s="44">
        <f>HubCN_Receiving_Time-Vendor_PickupTime</f>
        <v>0.08819444445</v>
      </c>
      <c r="N100" s="44">
        <f>Plan__HubCN_Receiving_Time-Plan_Vendor_Pickup_Time</f>
        <v>3.472916667</v>
      </c>
      <c r="O100" s="44">
        <f>Vendor_PickupTime-Order_Create_Time</f>
        <v>0.2284722222</v>
      </c>
      <c r="P100" s="44">
        <f>Plan_Vendor_Pickup_Time-Order_Create_Time</f>
        <v>-0.9958333333</v>
      </c>
      <c r="Q100" s="44">
        <f>HubVN_Receiving_Time-HubCN_Pickup_Time</f>
        <v>5.002777778</v>
      </c>
      <c r="R100" s="44">
        <f>Plan_HubVN_Receiving_Time-Plan_HubCN_Pickup_Time</f>
        <v>2.001388889</v>
      </c>
      <c r="S100" s="44">
        <f>TG_lấy+TG_xử_lý_CN+Thông_quan</f>
        <v>5.657638889</v>
      </c>
      <c r="T100" s="55">
        <f>IFS(HubCN_ID="LECCNSZ",Quantity__piece*500,HubCN_ID="LECCNYW",Quantity__piece*700)</f>
        <v>2100</v>
      </c>
      <c r="U100" s="55">
        <f>Chi_phí_lấy_hàng-Chi_phí_xử_lý</f>
        <v>15000</v>
      </c>
      <c r="V100" s="55">
        <f>IFS(HubCN_ID="LECCNSZ",IF(Grossweight&lt;=3,17000+Quantity__piece*500,17000+(Grossweight-3)*1500+Quantity__piece*500),HubCN_ID="LECCNYW", IF(Grossweight&lt;=3,15000+Quantity__piece*700,15000+(Grossweight-3)*2500+Quantity__piece*700))</f>
        <v>17100</v>
      </c>
    </row>
    <row r="101" ht="15.75" hidden="1" customHeight="1">
      <c r="A101" s="52" t="s">
        <v>348</v>
      </c>
      <c r="B101" s="52" t="s">
        <v>5266</v>
      </c>
      <c r="C101" s="52" t="s">
        <v>5255</v>
      </c>
      <c r="D101" s="53">
        <v>44649.884722222225</v>
      </c>
      <c r="E101" s="53">
        <v>44650.86041666667</v>
      </c>
      <c r="F101" s="53">
        <v>44650.03333333333</v>
      </c>
      <c r="G101" s="53">
        <f>HubVN_Receiving_Time</f>
        <v>44655.28472</v>
      </c>
      <c r="H101" s="54">
        <v>44651.27916666667</v>
      </c>
      <c r="I101" s="44">
        <f>HubCN_Receiving_Time-Order_Create_Time</f>
        <v>0.4625</v>
      </c>
      <c r="J101" s="44">
        <f>Plan__HubCN_Receiving_Time-Order_Create_Time</f>
        <v>-0.5131944444</v>
      </c>
      <c r="K101" s="44">
        <f>HubCN_Pickup_Time-HubCN_Receiving_Time</f>
        <v>0.41875</v>
      </c>
      <c r="L101" s="44">
        <f>Plan_HubCN_Pickup_Time-Plan__HubCN_Receiving_Time</f>
        <v>0.1486111111</v>
      </c>
      <c r="M101" s="44">
        <f>HubCN_Receiving_Time-Vendor_PickupTime</f>
        <v>0.1409722222</v>
      </c>
      <c r="N101" s="44">
        <f>Plan__HubCN_Receiving_Time-Plan_Vendor_Pickup_Time</f>
        <v>0.9458333333</v>
      </c>
      <c r="O101" s="44">
        <f>Vendor_PickupTime-Order_Create_Time</f>
        <v>0.3215277778</v>
      </c>
      <c r="P101" s="44">
        <f>Plan_Vendor_Pickup_Time-Order_Create_Time</f>
        <v>-1.459027778</v>
      </c>
      <c r="Q101" s="44">
        <f>HubVN_Receiving_Time-HubCN_Pickup_Time</f>
        <v>4.005555556</v>
      </c>
      <c r="R101" s="44">
        <f>Plan_HubVN_Receiving_Time-Plan_HubCN_Pickup_Time</f>
        <v>3.50625</v>
      </c>
      <c r="S101" s="44">
        <f>TG_lấy+TG_xử_lý_CN+Thông_quan</f>
        <v>4.886805556</v>
      </c>
      <c r="T101" s="55">
        <f>IFS(HubCN_ID="LECCNSZ",Quantity__piece*500,HubCN_ID="LECCNYW",Quantity__piece*700)</f>
        <v>500</v>
      </c>
      <c r="U101" s="55">
        <f>Chi_phí_lấy_hàng-Chi_phí_xử_lý</f>
        <v>17000</v>
      </c>
      <c r="V101" s="55">
        <f>IFS(HubCN_ID="LECCNSZ",IF(Grossweight&lt;=3,17000+Quantity__piece*500,17000+(Grossweight-3)*1500+Quantity__piece*500),HubCN_ID="LECCNYW", IF(Grossweight&lt;=3,15000+Quantity__piece*700,15000+(Grossweight-3)*2500+Quantity__piece*700))</f>
        <v>17500</v>
      </c>
    </row>
    <row r="102" ht="15.75" hidden="1" customHeight="1">
      <c r="A102" s="52" t="s">
        <v>351</v>
      </c>
      <c r="B102" s="52" t="s">
        <v>5254</v>
      </c>
      <c r="C102" s="52" t="s">
        <v>5255</v>
      </c>
      <c r="D102" s="53">
        <v>44650.56458333333</v>
      </c>
      <c r="E102" s="53">
        <v>44650.839583333334</v>
      </c>
      <c r="F102" s="53">
        <v>44650.777083333334</v>
      </c>
      <c r="G102" s="53">
        <f>HubVN_Receiving_Time</f>
        <v>44653.28125</v>
      </c>
      <c r="H102" s="54">
        <v>44651.279861111114</v>
      </c>
      <c r="I102" s="44">
        <f>HubCN_Receiving_Time-Order_Create_Time</f>
        <v>2.9875</v>
      </c>
      <c r="J102" s="44">
        <f>Plan__HubCN_Receiving_Time-Order_Create_Time</f>
        <v>2.7125</v>
      </c>
      <c r="K102" s="44">
        <f>HubCN_Pickup_Time-HubCN_Receiving_Time</f>
        <v>0.4402777778</v>
      </c>
      <c r="L102" s="44">
        <f>Plan_HubCN_Pickup_Time-Plan__HubCN_Receiving_Time</f>
        <v>0.2125</v>
      </c>
      <c r="M102" s="44">
        <f>HubCN_Receiving_Time-Vendor_PickupTime</f>
        <v>0.1534722222</v>
      </c>
      <c r="N102" s="44">
        <f>Plan__HubCN_Receiving_Time-Plan_Vendor_Pickup_Time</f>
        <v>2.211111111</v>
      </c>
      <c r="O102" s="44">
        <f>Vendor_PickupTime-Order_Create_Time</f>
        <v>2.834027778</v>
      </c>
      <c r="P102" s="44">
        <f>Plan_Vendor_Pickup_Time-Order_Create_Time</f>
        <v>0.5013888889</v>
      </c>
      <c r="Q102" s="44">
        <f>HubVN_Receiving_Time-HubCN_Pickup_Time</f>
        <v>2.001388889</v>
      </c>
      <c r="R102" s="44">
        <f>Plan_HubVN_Receiving_Time-Plan_HubCN_Pickup_Time</f>
        <v>1.50625</v>
      </c>
      <c r="S102" s="44">
        <f>TG_lấy+TG_xử_lý_CN+Thông_quan</f>
        <v>5.429166667</v>
      </c>
      <c r="T102" s="55">
        <f>IFS(HubCN_ID="LECCNSZ",Quantity__piece*500,HubCN_ID="LECCNYW",Quantity__piece*700)</f>
        <v>2500</v>
      </c>
      <c r="U102" s="55">
        <f>Chi_phí_lấy_hàng-Chi_phí_xử_lý</f>
        <v>17000</v>
      </c>
      <c r="V102" s="55">
        <f>IFS(HubCN_ID="LECCNSZ",IF(Grossweight&lt;=3,17000+Quantity__piece*500,17000+(Grossweight-3)*1500+Quantity__piece*500),HubCN_ID="LECCNYW", IF(Grossweight&lt;=3,15000+Quantity__piece*700,15000+(Grossweight-3)*2500+Quantity__piece*700))</f>
        <v>19500</v>
      </c>
    </row>
    <row r="103" ht="15.75" hidden="1" customHeight="1">
      <c r="A103" s="52" t="s">
        <v>354</v>
      </c>
      <c r="B103" s="52" t="s">
        <v>5287</v>
      </c>
      <c r="C103" s="52" t="s">
        <v>5255</v>
      </c>
      <c r="D103" s="53">
        <v>44653.05486111111</v>
      </c>
      <c r="E103" s="53">
        <v>44652.495833333334</v>
      </c>
      <c r="F103" s="53">
        <v>44653.26458333333</v>
      </c>
      <c r="G103" s="53">
        <f>HubVN_Receiving_Time</f>
        <v>44655.50139</v>
      </c>
      <c r="H103" s="54">
        <v>44652.99791666667</v>
      </c>
      <c r="I103" s="44">
        <f>HubCN_Receiving_Time-Order_Create_Time</f>
        <v>2.58125</v>
      </c>
      <c r="J103" s="44">
        <f>Plan__HubCN_Receiving_Time-Order_Create_Time</f>
        <v>3.140277778</v>
      </c>
      <c r="K103" s="44">
        <f>HubCN_Pickup_Time-HubCN_Receiving_Time</f>
        <v>0.5020833333</v>
      </c>
      <c r="L103" s="44">
        <f>Plan_HubCN_Pickup_Time-Plan__HubCN_Receiving_Time</f>
        <v>0.2097222222</v>
      </c>
      <c r="M103" s="44">
        <f>HubCN_Receiving_Time-Vendor_PickupTime</f>
        <v>0.1729166667</v>
      </c>
      <c r="N103" s="44">
        <f>Plan__HubCN_Receiving_Time-Plan_Vendor_Pickup_Time</f>
        <v>2.397916667</v>
      </c>
      <c r="O103" s="44">
        <f>Vendor_PickupTime-Order_Create_Time</f>
        <v>2.408333333</v>
      </c>
      <c r="P103" s="44">
        <f>Plan_Vendor_Pickup_Time-Order_Create_Time</f>
        <v>0.7423611111</v>
      </c>
      <c r="Q103" s="44">
        <f>HubVN_Receiving_Time-HubCN_Pickup_Time</f>
        <v>2.503472222</v>
      </c>
      <c r="R103" s="44">
        <f>Plan_HubVN_Receiving_Time-Plan_HubCN_Pickup_Time</f>
        <v>2.003472222</v>
      </c>
      <c r="S103" s="44">
        <f>TG_lấy+TG_xử_lý_CN+Thông_quan</f>
        <v>5.586805556</v>
      </c>
      <c r="T103" s="55">
        <f>IFS(HubCN_ID="LECCNSZ",Quantity__piece*500,HubCN_ID="LECCNYW",Quantity__piece*700)</f>
        <v>2500</v>
      </c>
      <c r="U103" s="55">
        <f>Chi_phí_lấy_hàng-Chi_phí_xử_lý</f>
        <v>17000</v>
      </c>
      <c r="V103" s="55">
        <f>IFS(HubCN_ID="LECCNSZ",IF(Grossweight&lt;=3,17000+Quantity__piece*500,17000+(Grossweight-3)*1500+Quantity__piece*500),HubCN_ID="LECCNYW", IF(Grossweight&lt;=3,15000+Quantity__piece*700,15000+(Grossweight-3)*2500+Quantity__piece*700))</f>
        <v>19500</v>
      </c>
    </row>
    <row r="104" ht="15.75" hidden="1" customHeight="1">
      <c r="A104" s="52" t="s">
        <v>357</v>
      </c>
      <c r="B104" s="52" t="s">
        <v>5268</v>
      </c>
      <c r="C104" s="52" t="s">
        <v>5255</v>
      </c>
      <c r="D104" s="53">
        <v>44651.84722222222</v>
      </c>
      <c r="E104" s="53">
        <v>44652.54305555556</v>
      </c>
      <c r="F104" s="53">
        <v>44651.99652777778</v>
      </c>
      <c r="G104" s="53">
        <f>HubVN_Receiving_Time</f>
        <v>44655.51736</v>
      </c>
      <c r="H104" s="54">
        <v>44653.01597222222</v>
      </c>
      <c r="I104" s="44">
        <f>HubCN_Receiving_Time-Order_Create_Time</f>
        <v>3.213888889</v>
      </c>
      <c r="J104" s="44">
        <f>Plan__HubCN_Receiving_Time-Order_Create_Time</f>
        <v>2.518055556</v>
      </c>
      <c r="K104" s="44">
        <f>HubCN_Pickup_Time-HubCN_Receiving_Time</f>
        <v>0.4729166667</v>
      </c>
      <c r="L104" s="44">
        <f>Plan_HubCN_Pickup_Time-Plan__HubCN_Receiving_Time</f>
        <v>0.1493055556</v>
      </c>
      <c r="M104" s="44">
        <f>HubCN_Receiving_Time-Vendor_PickupTime</f>
        <v>0.05694444445</v>
      </c>
      <c r="N104" s="44">
        <f>Plan__HubCN_Receiving_Time-Plan_Vendor_Pickup_Time</f>
        <v>3.525694444</v>
      </c>
      <c r="O104" s="44">
        <f>Vendor_PickupTime-Order_Create_Time</f>
        <v>3.156944444</v>
      </c>
      <c r="P104" s="44">
        <f>Plan_Vendor_Pickup_Time-Order_Create_Time</f>
        <v>-1.007638889</v>
      </c>
      <c r="Q104" s="44">
        <f>HubVN_Receiving_Time-HubCN_Pickup_Time</f>
        <v>2.501388889</v>
      </c>
      <c r="R104" s="44">
        <f>Plan_HubVN_Receiving_Time-Plan_HubCN_Pickup_Time</f>
        <v>3.503472222</v>
      </c>
      <c r="S104" s="44">
        <f>TG_lấy+TG_xử_lý_CN+Thông_quan</f>
        <v>6.188194444</v>
      </c>
      <c r="T104" s="55">
        <f>IFS(HubCN_ID="LECCNSZ",Quantity__piece*500,HubCN_ID="LECCNYW",Quantity__piece*700)</f>
        <v>1500</v>
      </c>
      <c r="U104" s="55">
        <f>Chi_phí_lấy_hàng-Chi_phí_xử_lý</f>
        <v>17000</v>
      </c>
      <c r="V104" s="55">
        <f>IFS(HubCN_ID="LECCNSZ",IF(Grossweight&lt;=3,17000+Quantity__piece*500,17000+(Grossweight-3)*1500+Quantity__piece*500),HubCN_ID="LECCNYW", IF(Grossweight&lt;=3,15000+Quantity__piece*700,15000+(Grossweight-3)*2500+Quantity__piece*700))</f>
        <v>18500</v>
      </c>
    </row>
    <row r="105" ht="15.75" customHeight="1">
      <c r="A105" s="52" t="s">
        <v>360</v>
      </c>
      <c r="B105" s="52" t="s">
        <v>5278</v>
      </c>
      <c r="C105" s="52" t="s">
        <v>5253</v>
      </c>
      <c r="D105" s="53">
        <v>44650.541666666664</v>
      </c>
      <c r="E105" s="53">
        <v>44649.84375</v>
      </c>
      <c r="F105" s="53">
        <v>44650.75347222222</v>
      </c>
      <c r="G105" s="53">
        <f>HubVN_Receiving_Time</f>
        <v>44653.27778</v>
      </c>
      <c r="H105" s="54">
        <v>44650.27638888889</v>
      </c>
      <c r="I105" s="44">
        <f>HubCN_Receiving_Time-Order_Create_Time</f>
        <v>3.079166667</v>
      </c>
      <c r="J105" s="44">
        <f>Plan__HubCN_Receiving_Time-Order_Create_Time</f>
        <v>3.777083333</v>
      </c>
      <c r="K105" s="44">
        <f>HubCN_Pickup_Time-HubCN_Receiving_Time</f>
        <v>0.4326388889</v>
      </c>
      <c r="L105" s="44">
        <f>Plan_HubCN_Pickup_Time-Plan__HubCN_Receiving_Time</f>
        <v>0.2118055556</v>
      </c>
      <c r="M105" s="44">
        <f>HubCN_Receiving_Time-Vendor_PickupTime</f>
        <v>0.08888888889</v>
      </c>
      <c r="N105" s="44">
        <f>Plan__HubCN_Receiving_Time-Plan_Vendor_Pickup_Time</f>
        <v>4.447916667</v>
      </c>
      <c r="O105" s="44">
        <f>Vendor_PickupTime-Order_Create_Time</f>
        <v>2.990277778</v>
      </c>
      <c r="P105" s="44">
        <f>Plan_Vendor_Pickup_Time-Order_Create_Time</f>
        <v>-0.6708333333</v>
      </c>
      <c r="Q105" s="44">
        <f>HubVN_Receiving_Time-HubCN_Pickup_Time</f>
        <v>3.001388889</v>
      </c>
      <c r="R105" s="44">
        <f>Plan_HubVN_Receiving_Time-Plan_HubCN_Pickup_Time</f>
        <v>1.50625</v>
      </c>
      <c r="S105" s="44">
        <f>TG_lấy+TG_xử_lý_CN+Thông_quan</f>
        <v>6.513194444</v>
      </c>
      <c r="T105" s="55">
        <f>IFS(HubCN_ID="LECCNSZ",Quantity__piece*500,HubCN_ID="LECCNYW",Quantity__piece*700)</f>
        <v>3500</v>
      </c>
      <c r="U105" s="55">
        <f>Chi_phí_lấy_hàng-Chi_phí_xử_lý</f>
        <v>15000</v>
      </c>
      <c r="V105" s="55">
        <f>IFS(HubCN_ID="LECCNSZ",IF(Grossweight&lt;=3,17000+Quantity__piece*500,17000+(Grossweight-3)*1500+Quantity__piece*500),HubCN_ID="LECCNYW", IF(Grossweight&lt;=3,15000+Quantity__piece*700,15000+(Grossweight-3)*2500+Quantity__piece*700))</f>
        <v>18500</v>
      </c>
    </row>
    <row r="106" ht="15.75" customHeight="1">
      <c r="A106" s="52" t="s">
        <v>362</v>
      </c>
      <c r="B106" s="52" t="s">
        <v>5276</v>
      </c>
      <c r="C106" s="52" t="s">
        <v>5253</v>
      </c>
      <c r="D106" s="53">
        <v>44650.563888888886</v>
      </c>
      <c r="E106" s="53">
        <v>44649.183333333334</v>
      </c>
      <c r="F106" s="53">
        <v>44650.77291666667</v>
      </c>
      <c r="G106" s="53">
        <f>HubVN_Receiving_Time</f>
        <v>44652.52292</v>
      </c>
      <c r="H106" s="54">
        <v>44649.51736111111</v>
      </c>
      <c r="I106" s="44">
        <f>HubCN_Receiving_Time-Order_Create_Time</f>
        <v>1.809027778</v>
      </c>
      <c r="J106" s="44">
        <f>Plan__HubCN_Receiving_Time-Order_Create_Time</f>
        <v>3.189583333</v>
      </c>
      <c r="K106" s="44">
        <f>HubCN_Pickup_Time-HubCN_Receiving_Time</f>
        <v>0.3340277778</v>
      </c>
      <c r="L106" s="44">
        <f>Plan_HubCN_Pickup_Time-Plan__HubCN_Receiving_Time</f>
        <v>0.2090277778</v>
      </c>
      <c r="M106" s="44">
        <f>HubCN_Receiving_Time-Vendor_PickupTime</f>
        <v>0.16875</v>
      </c>
      <c r="N106" s="44">
        <f>Plan__HubCN_Receiving_Time-Plan_Vendor_Pickup_Time</f>
        <v>3.613194444</v>
      </c>
      <c r="O106" s="44">
        <f>Vendor_PickupTime-Order_Create_Time</f>
        <v>1.640277778</v>
      </c>
      <c r="P106" s="44">
        <f>Plan_Vendor_Pickup_Time-Order_Create_Time</f>
        <v>-0.4236111111</v>
      </c>
      <c r="Q106" s="44">
        <f>HubVN_Receiving_Time-HubCN_Pickup_Time</f>
        <v>3.005555556</v>
      </c>
      <c r="R106" s="44">
        <f>Plan_HubVN_Receiving_Time-Plan_HubCN_Pickup_Time</f>
        <v>1.503472222</v>
      </c>
      <c r="S106" s="44">
        <f>TG_lấy+TG_xử_lý_CN+Thông_quan</f>
        <v>5.148611111</v>
      </c>
      <c r="T106" s="55">
        <f>IFS(HubCN_ID="LECCNSZ",Quantity__piece*500,HubCN_ID="LECCNYW",Quantity__piece*700)</f>
        <v>3500</v>
      </c>
      <c r="U106" s="55">
        <f>Chi_phí_lấy_hàng-Chi_phí_xử_lý</f>
        <v>15000</v>
      </c>
      <c r="V106" s="55">
        <f>IFS(HubCN_ID="LECCNSZ",IF(Grossweight&lt;=3,17000+Quantity__piece*500,17000+(Grossweight-3)*1500+Quantity__piece*500),HubCN_ID="LECCNYW", IF(Grossweight&lt;=3,15000+Quantity__piece*700,15000+(Grossweight-3)*2500+Quantity__piece*700))</f>
        <v>18500</v>
      </c>
    </row>
    <row r="107" ht="15.75" customHeight="1">
      <c r="A107" s="52" t="s">
        <v>365</v>
      </c>
      <c r="B107" s="52" t="s">
        <v>5285</v>
      </c>
      <c r="C107" s="52" t="s">
        <v>5253</v>
      </c>
      <c r="D107" s="53">
        <v>44653.17013888889</v>
      </c>
      <c r="E107" s="53">
        <v>44652.239583333336</v>
      </c>
      <c r="F107" s="53">
        <v>44653.25486111111</v>
      </c>
      <c r="G107" s="53">
        <f>HubVN_Receiving_Time</f>
        <v>44655.53958</v>
      </c>
      <c r="H107" s="54">
        <v>44652.5375</v>
      </c>
      <c r="I107" s="44">
        <f>HubCN_Receiving_Time-Order_Create_Time</f>
        <v>3.866666667</v>
      </c>
      <c r="J107" s="44">
        <f>Plan__HubCN_Receiving_Time-Order_Create_Time</f>
        <v>4.797222222</v>
      </c>
      <c r="K107" s="44">
        <f>HubCN_Pickup_Time-HubCN_Receiving_Time</f>
        <v>0.2979166667</v>
      </c>
      <c r="L107" s="44">
        <f>Plan_HubCN_Pickup_Time-Plan__HubCN_Receiving_Time</f>
        <v>0.08472222222</v>
      </c>
      <c r="M107" s="44">
        <f>HubCN_Receiving_Time-Vendor_PickupTime</f>
        <v>0.08541666667</v>
      </c>
      <c r="N107" s="44">
        <f>Plan__HubCN_Receiving_Time-Plan_Vendor_Pickup_Time</f>
        <v>4.302777778</v>
      </c>
      <c r="O107" s="44">
        <f>Vendor_PickupTime-Order_Create_Time</f>
        <v>3.78125</v>
      </c>
      <c r="P107" s="44">
        <f>Plan_Vendor_Pickup_Time-Order_Create_Time</f>
        <v>0.4944444444</v>
      </c>
      <c r="Q107" s="44">
        <f>HubVN_Receiving_Time-HubCN_Pickup_Time</f>
        <v>3.002083333</v>
      </c>
      <c r="R107" s="44">
        <f>Plan_HubVN_Receiving_Time-Plan_HubCN_Pickup_Time</f>
        <v>2.001388889</v>
      </c>
      <c r="S107" s="44">
        <f>TG_lấy+TG_xử_lý_CN+Thông_quan</f>
        <v>7.166666667</v>
      </c>
      <c r="T107" s="55">
        <f>IFS(HubCN_ID="LECCNSZ",Quantity__piece*500,HubCN_ID="LECCNYW",Quantity__piece*700)</f>
        <v>2800</v>
      </c>
      <c r="U107" s="55">
        <f>Chi_phí_lấy_hàng-Chi_phí_xử_lý</f>
        <v>15000</v>
      </c>
      <c r="V107" s="55">
        <f>IFS(HubCN_ID="LECCNSZ",IF(Grossweight&lt;=3,17000+Quantity__piece*500,17000+(Grossweight-3)*1500+Quantity__piece*500),HubCN_ID="LECCNYW", IF(Grossweight&lt;=3,15000+Quantity__piece*700,15000+(Grossweight-3)*2500+Quantity__piece*700))</f>
        <v>17800</v>
      </c>
    </row>
    <row r="108" ht="15.75" customHeight="1">
      <c r="A108" s="52" t="s">
        <v>368</v>
      </c>
      <c r="B108" s="52" t="s">
        <v>5279</v>
      </c>
      <c r="C108" s="52" t="s">
        <v>5253</v>
      </c>
      <c r="D108" s="53">
        <v>44652.072222222225</v>
      </c>
      <c r="E108" s="53">
        <v>44652.2125</v>
      </c>
      <c r="F108" s="53">
        <v>44652.28194444445</v>
      </c>
      <c r="G108" s="53">
        <f>HubVN_Receiving_Time</f>
        <v>44655.50694</v>
      </c>
      <c r="H108" s="54">
        <v>44652.50555555556</v>
      </c>
      <c r="I108" s="44">
        <f>HubCN_Receiving_Time-Order_Create_Time</f>
        <v>3.423611111</v>
      </c>
      <c r="J108" s="44">
        <f>Plan__HubCN_Receiving_Time-Order_Create_Time</f>
        <v>3.283333333</v>
      </c>
      <c r="K108" s="44">
        <f>HubCN_Pickup_Time-HubCN_Receiving_Time</f>
        <v>0.2930555556</v>
      </c>
      <c r="L108" s="44">
        <f>Plan_HubCN_Pickup_Time-Plan__HubCN_Receiving_Time</f>
        <v>0.2097222222</v>
      </c>
      <c r="M108" s="44">
        <f>HubCN_Receiving_Time-Vendor_PickupTime</f>
        <v>0.1680555556</v>
      </c>
      <c r="N108" s="44">
        <f>Plan__HubCN_Receiving_Time-Plan_Vendor_Pickup_Time</f>
        <v>3.288194444</v>
      </c>
      <c r="O108" s="44">
        <f>Vendor_PickupTime-Order_Create_Time</f>
        <v>3.255555556</v>
      </c>
      <c r="P108" s="44">
        <f>Plan_Vendor_Pickup_Time-Order_Create_Time</f>
        <v>-0.004861111112</v>
      </c>
      <c r="Q108" s="44">
        <f>HubVN_Receiving_Time-HubCN_Pickup_Time</f>
        <v>3.001388889</v>
      </c>
      <c r="R108" s="44">
        <f>Plan_HubVN_Receiving_Time-Plan_HubCN_Pickup_Time</f>
        <v>3.002777778</v>
      </c>
      <c r="S108" s="44">
        <f>TG_lấy+TG_xử_lý_CN+Thông_quan</f>
        <v>6.718055556</v>
      </c>
      <c r="T108" s="55">
        <f>IFS(HubCN_ID="LECCNSZ",Quantity__piece*500,HubCN_ID="LECCNYW",Quantity__piece*700)</f>
        <v>2100</v>
      </c>
      <c r="U108" s="55">
        <f>Chi_phí_lấy_hàng-Chi_phí_xử_lý</f>
        <v>15000</v>
      </c>
      <c r="V108" s="55">
        <f>IFS(HubCN_ID="LECCNSZ",IF(Grossweight&lt;=3,17000+Quantity__piece*500,17000+(Grossweight-3)*1500+Quantity__piece*500),HubCN_ID="LECCNYW", IF(Grossweight&lt;=3,15000+Quantity__piece*700,15000+(Grossweight-3)*2500+Quantity__piece*700))</f>
        <v>17100</v>
      </c>
    </row>
    <row r="109" ht="15.75" customHeight="1">
      <c r="A109" s="52" t="s">
        <v>371</v>
      </c>
      <c r="B109" s="52" t="s">
        <v>5294</v>
      </c>
      <c r="C109" s="52" t="s">
        <v>5253</v>
      </c>
      <c r="D109" s="53">
        <v>44650.350694444445</v>
      </c>
      <c r="E109" s="53">
        <v>44649.82430555556</v>
      </c>
      <c r="F109" s="53">
        <v>44650.501388888886</v>
      </c>
      <c r="G109" s="53">
        <f>HubVN_Receiving_Time</f>
        <v>44653.25833</v>
      </c>
      <c r="H109" s="54">
        <v>44650.25486111111</v>
      </c>
      <c r="I109" s="44">
        <f>HubCN_Receiving_Time-Order_Create_Time</f>
        <v>0.08888888889</v>
      </c>
      <c r="J109" s="44">
        <f>Plan__HubCN_Receiving_Time-Order_Create_Time</f>
        <v>0.6152777778</v>
      </c>
      <c r="K109" s="44">
        <f>HubCN_Pickup_Time-HubCN_Receiving_Time</f>
        <v>0.4305555556</v>
      </c>
      <c r="L109" s="44">
        <f>Plan_HubCN_Pickup_Time-Plan__HubCN_Receiving_Time</f>
        <v>0.1506944444</v>
      </c>
      <c r="M109" s="44">
        <f>HubCN_Receiving_Time-Vendor_PickupTime</f>
        <v>0.0875</v>
      </c>
      <c r="N109" s="44">
        <f>Plan__HubCN_Receiving_Time-Plan_Vendor_Pickup_Time</f>
        <v>2.615277778</v>
      </c>
      <c r="O109" s="44">
        <f>Vendor_PickupTime-Order_Create_Time</f>
        <v>0.001388888886</v>
      </c>
      <c r="P109" s="44">
        <f>Plan_Vendor_Pickup_Time-Order_Create_Time</f>
        <v>-2</v>
      </c>
      <c r="Q109" s="44">
        <f>HubVN_Receiving_Time-HubCN_Pickup_Time</f>
        <v>3.003472222</v>
      </c>
      <c r="R109" s="44">
        <f>Plan_HubVN_Receiving_Time-Plan_HubCN_Pickup_Time</f>
        <v>2.002777778</v>
      </c>
      <c r="S109" s="44">
        <f>TG_lấy+TG_xử_lý_CN+Thông_quan</f>
        <v>3.522916667</v>
      </c>
      <c r="T109" s="55">
        <f>IFS(HubCN_ID="LECCNSZ",Quantity__piece*500,HubCN_ID="LECCNYW",Quantity__piece*700)</f>
        <v>2100</v>
      </c>
      <c r="U109" s="55">
        <f>Chi_phí_lấy_hàng-Chi_phí_xử_lý</f>
        <v>15000</v>
      </c>
      <c r="V109" s="55">
        <f>IFS(HubCN_ID="LECCNSZ",IF(Grossweight&lt;=3,17000+Quantity__piece*500,17000+(Grossweight-3)*1500+Quantity__piece*500),HubCN_ID="LECCNYW", IF(Grossweight&lt;=3,15000+Quantity__piece*700,15000+(Grossweight-3)*2500+Quantity__piece*700))</f>
        <v>17100</v>
      </c>
    </row>
    <row r="110" ht="15.75" customHeight="1">
      <c r="A110" s="52" t="s">
        <v>374</v>
      </c>
      <c r="B110" s="52" t="s">
        <v>5263</v>
      </c>
      <c r="C110" s="52" t="s">
        <v>5253</v>
      </c>
      <c r="D110" s="53">
        <v>44648.87569444445</v>
      </c>
      <c r="E110" s="53">
        <v>44650.81527777778</v>
      </c>
      <c r="F110" s="53">
        <v>44649.02569444444</v>
      </c>
      <c r="G110" s="53">
        <f>HubVN_Receiving_Time</f>
        <v>44655.28194</v>
      </c>
      <c r="H110" s="54">
        <v>44652.27569444444</v>
      </c>
      <c r="I110" s="44">
        <f>HubCN_Receiving_Time-Order_Create_Time</f>
        <v>1.074305556</v>
      </c>
      <c r="J110" s="44">
        <f>Plan__HubCN_Receiving_Time-Order_Create_Time</f>
        <v>-0.8652777778</v>
      </c>
      <c r="K110" s="44">
        <f>HubCN_Pickup_Time-HubCN_Receiving_Time</f>
        <v>1.460416667</v>
      </c>
      <c r="L110" s="44">
        <f>Plan_HubCN_Pickup_Time-Plan__HubCN_Receiving_Time</f>
        <v>0.15</v>
      </c>
      <c r="M110" s="44">
        <f>HubCN_Receiving_Time-Vendor_PickupTime</f>
        <v>0.08611111112</v>
      </c>
      <c r="N110" s="44">
        <f>Plan__HubCN_Receiving_Time-Plan_Vendor_Pickup_Time</f>
        <v>0.5569444444</v>
      </c>
      <c r="O110" s="44">
        <f>Vendor_PickupTime-Order_Create_Time</f>
        <v>0.9881944444</v>
      </c>
      <c r="P110" s="44">
        <f>Plan_Vendor_Pickup_Time-Order_Create_Time</f>
        <v>-1.422222222</v>
      </c>
      <c r="Q110" s="44">
        <f>HubVN_Receiving_Time-HubCN_Pickup_Time</f>
        <v>3.00625</v>
      </c>
      <c r="R110" s="44">
        <f>Plan_HubVN_Receiving_Time-Plan_HubCN_Pickup_Time</f>
        <v>3.503472222</v>
      </c>
      <c r="S110" s="44">
        <f>TG_lấy+TG_xử_lý_CN+Thông_quan</f>
        <v>5.540972222</v>
      </c>
      <c r="T110" s="55">
        <f>IFS(HubCN_ID="LECCNSZ",Quantity__piece*500,HubCN_ID="LECCNYW",Quantity__piece*700)</f>
        <v>1400</v>
      </c>
      <c r="U110" s="55">
        <f>Chi_phí_lấy_hàng-Chi_phí_xử_lý</f>
        <v>15000</v>
      </c>
      <c r="V110" s="55">
        <f>IFS(HubCN_ID="LECCNSZ",IF(Grossweight&lt;=3,17000+Quantity__piece*500,17000+(Grossweight-3)*1500+Quantity__piece*500),HubCN_ID="LECCNYW", IF(Grossweight&lt;=3,15000+Quantity__piece*700,15000+(Grossweight-3)*2500+Quantity__piece*700))</f>
        <v>16400</v>
      </c>
    </row>
    <row r="111" ht="15.75" hidden="1" customHeight="1">
      <c r="A111" s="52" t="s">
        <v>377</v>
      </c>
      <c r="B111" s="52" t="s">
        <v>5289</v>
      </c>
      <c r="C111" s="52" t="s">
        <v>5255</v>
      </c>
      <c r="D111" s="53">
        <v>44649.78402777778</v>
      </c>
      <c r="E111" s="53">
        <v>44651.77916666667</v>
      </c>
      <c r="F111" s="53">
        <v>44649.998611111114</v>
      </c>
      <c r="G111" s="53">
        <f>HubVN_Receiving_Time</f>
        <v>44656.25694</v>
      </c>
      <c r="H111" s="54">
        <v>44652.25069444445</v>
      </c>
      <c r="I111" s="44">
        <f>HubCN_Receiving_Time-Order_Create_Time</f>
        <v>1.384722222</v>
      </c>
      <c r="J111" s="44">
        <f>Plan__HubCN_Receiving_Time-Order_Create_Time</f>
        <v>-0.6104166667</v>
      </c>
      <c r="K111" s="44">
        <f>HubCN_Pickup_Time-HubCN_Receiving_Time</f>
        <v>0.4715277778</v>
      </c>
      <c r="L111" s="44">
        <f>Plan_HubCN_Pickup_Time-Plan__HubCN_Receiving_Time</f>
        <v>0.2145833333</v>
      </c>
      <c r="M111" s="44">
        <f>HubCN_Receiving_Time-Vendor_PickupTime</f>
        <v>0.05694444445</v>
      </c>
      <c r="N111" s="44">
        <f>Plan__HubCN_Receiving_Time-Plan_Vendor_Pickup_Time</f>
        <v>0.3513888889</v>
      </c>
      <c r="O111" s="44">
        <f>Vendor_PickupTime-Order_Create_Time</f>
        <v>1.327777778</v>
      </c>
      <c r="P111" s="44">
        <f>Plan_Vendor_Pickup_Time-Order_Create_Time</f>
        <v>-0.9618055556</v>
      </c>
      <c r="Q111" s="44">
        <f>HubVN_Receiving_Time-HubCN_Pickup_Time</f>
        <v>4.00625</v>
      </c>
      <c r="R111" s="44">
        <f>Plan_HubVN_Receiving_Time-Plan_HubCN_Pickup_Time</f>
        <v>3.504861111</v>
      </c>
      <c r="S111" s="44">
        <f>TG_lấy+TG_xử_lý_CN+Thông_quan</f>
        <v>5.8625</v>
      </c>
      <c r="T111" s="55">
        <f>IFS(HubCN_ID="LECCNSZ",Quantity__piece*500,HubCN_ID="LECCNYW",Quantity__piece*700)</f>
        <v>1500</v>
      </c>
      <c r="U111" s="55">
        <f>Chi_phí_lấy_hàng-Chi_phí_xử_lý</f>
        <v>17000</v>
      </c>
      <c r="V111" s="55">
        <f>IFS(HubCN_ID="LECCNSZ",IF(Grossweight&lt;=3,17000+Quantity__piece*500,17000+(Grossweight-3)*1500+Quantity__piece*500),HubCN_ID="LECCNYW", IF(Grossweight&lt;=3,15000+Quantity__piece*700,15000+(Grossweight-3)*2500+Quantity__piece*700))</f>
        <v>18500</v>
      </c>
    </row>
    <row r="112" ht="15.75" customHeight="1">
      <c r="A112" s="52" t="s">
        <v>380</v>
      </c>
      <c r="B112" s="52" t="s">
        <v>5280</v>
      </c>
      <c r="C112" s="52" t="s">
        <v>5253</v>
      </c>
      <c r="D112" s="53">
        <v>44651.34930555556</v>
      </c>
      <c r="E112" s="53">
        <v>44652.20972222222</v>
      </c>
      <c r="F112" s="53">
        <v>44651.5</v>
      </c>
      <c r="G112" s="53">
        <f>HubVN_Receiving_Time</f>
        <v>44655.50764</v>
      </c>
      <c r="H112" s="54">
        <v>44652.504166666666</v>
      </c>
      <c r="I112" s="44">
        <f>HubCN_Receiving_Time-Order_Create_Time</f>
        <v>2.375694444</v>
      </c>
      <c r="J112" s="44">
        <f>Plan__HubCN_Receiving_Time-Order_Create_Time</f>
        <v>1.515277778</v>
      </c>
      <c r="K112" s="44">
        <f>HubCN_Pickup_Time-HubCN_Receiving_Time</f>
        <v>0.2944444444</v>
      </c>
      <c r="L112" s="44">
        <f>Plan_HubCN_Pickup_Time-Plan__HubCN_Receiving_Time</f>
        <v>0.1506944444</v>
      </c>
      <c r="M112" s="44">
        <f>HubCN_Receiving_Time-Vendor_PickupTime</f>
        <v>0.08472222222</v>
      </c>
      <c r="N112" s="44">
        <f>Plan__HubCN_Receiving_Time-Plan_Vendor_Pickup_Time</f>
        <v>1.438888889</v>
      </c>
      <c r="O112" s="44">
        <f>Vendor_PickupTime-Order_Create_Time</f>
        <v>2.290972222</v>
      </c>
      <c r="P112" s="44">
        <f>Plan_Vendor_Pickup_Time-Order_Create_Time</f>
        <v>0.07638888889</v>
      </c>
      <c r="Q112" s="44">
        <f>HubVN_Receiving_Time-HubCN_Pickup_Time</f>
        <v>3.003472222</v>
      </c>
      <c r="R112" s="44">
        <f>Plan_HubVN_Receiving_Time-Plan_HubCN_Pickup_Time</f>
        <v>3.002777778</v>
      </c>
      <c r="S112" s="44">
        <f>TG_lấy+TG_xử_lý_CN+Thông_quan</f>
        <v>5.673611111</v>
      </c>
      <c r="T112" s="55">
        <f>IFS(HubCN_ID="LECCNSZ",Quantity__piece*500,HubCN_ID="LECCNYW",Quantity__piece*700)</f>
        <v>700</v>
      </c>
      <c r="U112" s="55">
        <f>Chi_phí_lấy_hàng-Chi_phí_xử_lý</f>
        <v>15000</v>
      </c>
      <c r="V112" s="55">
        <f>IFS(HubCN_ID="LECCNSZ",IF(Grossweight&lt;=3,17000+Quantity__piece*500,17000+(Grossweight-3)*1500+Quantity__piece*500),HubCN_ID="LECCNYW", IF(Grossweight&lt;=3,15000+Quantity__piece*700,15000+(Grossweight-3)*2500+Quantity__piece*700))</f>
        <v>15700</v>
      </c>
    </row>
    <row r="113" ht="15.75" customHeight="1">
      <c r="A113" s="52" t="s">
        <v>383</v>
      </c>
      <c r="B113" s="52" t="s">
        <v>5264</v>
      </c>
      <c r="C113" s="52" t="s">
        <v>5253</v>
      </c>
      <c r="D113" s="53">
        <v>44649.169444444444</v>
      </c>
      <c r="E113" s="53">
        <v>44649.84652777778</v>
      </c>
      <c r="F113" s="53">
        <v>44649.25486111111</v>
      </c>
      <c r="G113" s="53">
        <f>HubVN_Receiving_Time</f>
        <v>44653.28125</v>
      </c>
      <c r="H113" s="54">
        <v>44650.277083333334</v>
      </c>
      <c r="I113" s="44">
        <f>HubCN_Receiving_Time-Order_Create_Time</f>
        <v>2.582638889</v>
      </c>
      <c r="J113" s="44">
        <f>Plan__HubCN_Receiving_Time-Order_Create_Time</f>
        <v>1.905555556</v>
      </c>
      <c r="K113" s="44">
        <f>HubCN_Pickup_Time-HubCN_Receiving_Time</f>
        <v>0.4305555556</v>
      </c>
      <c r="L113" s="44">
        <f>Plan_HubCN_Pickup_Time-Plan__HubCN_Receiving_Time</f>
        <v>0.08541666667</v>
      </c>
      <c r="M113" s="44">
        <f>HubCN_Receiving_Time-Vendor_PickupTime</f>
        <v>0.0875</v>
      </c>
      <c r="N113" s="44">
        <f>Plan__HubCN_Receiving_Time-Plan_Vendor_Pickup_Time</f>
        <v>1.825</v>
      </c>
      <c r="O113" s="44">
        <f>Vendor_PickupTime-Order_Create_Time</f>
        <v>2.495138889</v>
      </c>
      <c r="P113" s="44">
        <f>Plan_Vendor_Pickup_Time-Order_Create_Time</f>
        <v>0.08055555556</v>
      </c>
      <c r="Q113" s="44">
        <f>HubVN_Receiving_Time-HubCN_Pickup_Time</f>
        <v>3.004166667</v>
      </c>
      <c r="R113" s="44">
        <f>Plan_HubVN_Receiving_Time-Plan_HubCN_Pickup_Time</f>
        <v>3.005555556</v>
      </c>
      <c r="S113" s="44">
        <f>TG_lấy+TG_xử_lý_CN+Thông_quan</f>
        <v>6.017361111</v>
      </c>
      <c r="T113" s="55">
        <f>IFS(HubCN_ID="LECCNSZ",Quantity__piece*500,HubCN_ID="LECCNYW",Quantity__piece*700)</f>
        <v>3500</v>
      </c>
      <c r="U113" s="55">
        <f>Chi_phí_lấy_hàng-Chi_phí_xử_lý</f>
        <v>15000</v>
      </c>
      <c r="V113" s="55">
        <f>IFS(HubCN_ID="LECCNSZ",IF(Grossweight&lt;=3,17000+Quantity__piece*500,17000+(Grossweight-3)*1500+Quantity__piece*500),HubCN_ID="LECCNYW", IF(Grossweight&lt;=3,15000+Quantity__piece*700,15000+(Grossweight-3)*2500+Quantity__piece*700))</f>
        <v>18500</v>
      </c>
    </row>
    <row r="114" ht="15.75" customHeight="1">
      <c r="A114" s="52" t="s">
        <v>386</v>
      </c>
      <c r="B114" s="52" t="s">
        <v>5278</v>
      </c>
      <c r="C114" s="52" t="s">
        <v>5253</v>
      </c>
      <c r="D114" s="53">
        <v>44651.910416666666</v>
      </c>
      <c r="E114" s="53">
        <v>44649.222916666666</v>
      </c>
      <c r="F114" s="53">
        <v>44651.99722222222</v>
      </c>
      <c r="G114" s="53">
        <f>HubVN_Receiving_Time</f>
        <v>44653.52153</v>
      </c>
      <c r="H114" s="54">
        <v>44649.51875</v>
      </c>
      <c r="I114" s="44">
        <f>HubCN_Receiving_Time-Order_Create_Time</f>
        <v>0.3354166667</v>
      </c>
      <c r="J114" s="44">
        <f>Plan__HubCN_Receiving_Time-Order_Create_Time</f>
        <v>3.022916667</v>
      </c>
      <c r="K114" s="44">
        <f>HubCN_Pickup_Time-HubCN_Receiving_Time</f>
        <v>0.2958333333</v>
      </c>
      <c r="L114" s="44">
        <f>Plan_HubCN_Pickup_Time-Plan__HubCN_Receiving_Time</f>
        <v>0.08680555555</v>
      </c>
      <c r="M114" s="44">
        <f>HubCN_Receiving_Time-Vendor_PickupTime</f>
        <v>0.08888888889</v>
      </c>
      <c r="N114" s="44">
        <f>Plan__HubCN_Receiving_Time-Plan_Vendor_Pickup_Time</f>
        <v>3.525</v>
      </c>
      <c r="O114" s="44">
        <f>Vendor_PickupTime-Order_Create_Time</f>
        <v>0.2465277778</v>
      </c>
      <c r="P114" s="44">
        <f>Plan_Vendor_Pickup_Time-Order_Create_Time</f>
        <v>-0.5020833333</v>
      </c>
      <c r="Q114" s="44">
        <f>HubVN_Receiving_Time-HubCN_Pickup_Time</f>
        <v>4.002777778</v>
      </c>
      <c r="R114" s="44">
        <f>Plan_HubVN_Receiving_Time-Plan_HubCN_Pickup_Time</f>
        <v>1.50625</v>
      </c>
      <c r="S114" s="44">
        <f>TG_lấy+TG_xử_lý_CN+Thông_quan</f>
        <v>4.634027778</v>
      </c>
      <c r="T114" s="55">
        <f>IFS(HubCN_ID="LECCNSZ",Quantity__piece*500,HubCN_ID="LECCNYW",Quantity__piece*700)</f>
        <v>2100</v>
      </c>
      <c r="U114" s="55">
        <f>Chi_phí_lấy_hàng-Chi_phí_xử_lý</f>
        <v>16750</v>
      </c>
      <c r="V114" s="55">
        <f>IFS(HubCN_ID="LECCNSZ",IF(Grossweight&lt;=3,17000+Quantity__piece*500,17000+(Grossweight-3)*1500+Quantity__piece*500),HubCN_ID="LECCNYW", IF(Grossweight&lt;=3,15000+Quantity__piece*700,15000+(Grossweight-3)*2500+Quantity__piece*700))</f>
        <v>18850</v>
      </c>
    </row>
    <row r="115" ht="15.75" customHeight="1">
      <c r="A115" s="52" t="s">
        <v>389</v>
      </c>
      <c r="B115" s="52" t="s">
        <v>5295</v>
      </c>
      <c r="C115" s="52" t="s">
        <v>5253</v>
      </c>
      <c r="D115" s="53">
        <v>44653.103472222225</v>
      </c>
      <c r="E115" s="53">
        <v>44652.20347222222</v>
      </c>
      <c r="F115" s="53">
        <v>44653.25</v>
      </c>
      <c r="G115" s="53">
        <f>HubVN_Receiving_Time</f>
        <v>44655.50139</v>
      </c>
      <c r="H115" s="54">
        <v>44652.49930555555</v>
      </c>
      <c r="I115" s="44">
        <f>HubCN_Receiving_Time-Order_Create_Time</f>
        <v>3.413888889</v>
      </c>
      <c r="J115" s="44">
        <f>Plan__HubCN_Receiving_Time-Order_Create_Time</f>
        <v>4.313888889</v>
      </c>
      <c r="K115" s="44">
        <f>HubCN_Pickup_Time-HubCN_Receiving_Time</f>
        <v>0.2958333333</v>
      </c>
      <c r="L115" s="44">
        <f>Plan_HubCN_Pickup_Time-Plan__HubCN_Receiving_Time</f>
        <v>0.1465277778</v>
      </c>
      <c r="M115" s="44">
        <f>HubCN_Receiving_Time-Vendor_PickupTime</f>
        <v>0.1673611111</v>
      </c>
      <c r="N115" s="44">
        <f>Plan__HubCN_Receiving_Time-Plan_Vendor_Pickup_Time</f>
        <v>3.152777778</v>
      </c>
      <c r="O115" s="44">
        <f>Vendor_PickupTime-Order_Create_Time</f>
        <v>3.246527778</v>
      </c>
      <c r="P115" s="44">
        <f>Plan_Vendor_Pickup_Time-Order_Create_Time</f>
        <v>1.161111111</v>
      </c>
      <c r="Q115" s="44">
        <f>HubVN_Receiving_Time-HubCN_Pickup_Time</f>
        <v>3.002083333</v>
      </c>
      <c r="R115" s="44">
        <f>Plan_HubVN_Receiving_Time-Plan_HubCN_Pickup_Time</f>
        <v>2.003472222</v>
      </c>
      <c r="S115" s="44">
        <f>TG_lấy+TG_xử_lý_CN+Thông_quan</f>
        <v>6.711805556</v>
      </c>
      <c r="T115" s="55">
        <f>IFS(HubCN_ID="LECCNSZ",Quantity__piece*500,HubCN_ID="LECCNYW",Quantity__piece*700)</f>
        <v>1400</v>
      </c>
      <c r="U115" s="55">
        <f>Chi_phí_lấy_hàng-Chi_phí_xử_lý</f>
        <v>15000</v>
      </c>
      <c r="V115" s="55">
        <f>IFS(HubCN_ID="LECCNSZ",IF(Grossweight&lt;=3,17000+Quantity__piece*500,17000+(Grossweight-3)*1500+Quantity__piece*500),HubCN_ID="LECCNYW", IF(Grossweight&lt;=3,15000+Quantity__piece*700,15000+(Grossweight-3)*2500+Quantity__piece*700))</f>
        <v>16400</v>
      </c>
    </row>
    <row r="116" ht="15.75" hidden="1" customHeight="1">
      <c r="A116" s="52" t="s">
        <v>392</v>
      </c>
      <c r="B116" s="52" t="s">
        <v>5296</v>
      </c>
      <c r="C116" s="52" t="s">
        <v>5255</v>
      </c>
      <c r="D116" s="53">
        <v>44651.60208333333</v>
      </c>
      <c r="E116" s="53">
        <v>44649.563888888886</v>
      </c>
      <c r="F116" s="53">
        <v>44651.75</v>
      </c>
      <c r="G116" s="53">
        <f>HubVN_Receiving_Time</f>
        <v>44653.51181</v>
      </c>
      <c r="H116" s="54">
        <v>44650.00555555556</v>
      </c>
      <c r="I116" s="44">
        <f>HubCN_Receiving_Time-Order_Create_Time</f>
        <v>1.241666667</v>
      </c>
      <c r="J116" s="44">
        <f>Plan__HubCN_Receiving_Time-Order_Create_Time</f>
        <v>3.279861111</v>
      </c>
      <c r="K116" s="44">
        <f>HubCN_Pickup_Time-HubCN_Receiving_Time</f>
        <v>0.4416666667</v>
      </c>
      <c r="L116" s="44">
        <f>Plan_HubCN_Pickup_Time-Plan__HubCN_Receiving_Time</f>
        <v>0.1479166667</v>
      </c>
      <c r="M116" s="44">
        <f>HubCN_Receiving_Time-Vendor_PickupTime</f>
        <v>0.1708333333</v>
      </c>
      <c r="N116" s="44">
        <f>Plan__HubCN_Receiving_Time-Plan_Vendor_Pickup_Time</f>
        <v>2.283333333</v>
      </c>
      <c r="O116" s="44">
        <f>Vendor_PickupTime-Order_Create_Time</f>
        <v>1.070833333</v>
      </c>
      <c r="P116" s="44">
        <f>Plan_Vendor_Pickup_Time-Order_Create_Time</f>
        <v>0.9965277778</v>
      </c>
      <c r="Q116" s="44">
        <f>HubVN_Receiving_Time-HubCN_Pickup_Time</f>
        <v>3.50625</v>
      </c>
      <c r="R116" s="44">
        <f>Plan_HubVN_Receiving_Time-Plan_HubCN_Pickup_Time</f>
        <v>1.502777778</v>
      </c>
      <c r="S116" s="44">
        <f>TG_lấy+TG_xử_lý_CN+Thông_quan</f>
        <v>5.189583333</v>
      </c>
      <c r="T116" s="55">
        <f>IFS(HubCN_ID="LECCNSZ",Quantity__piece*500,HubCN_ID="LECCNYW",Quantity__piece*700)</f>
        <v>2500</v>
      </c>
      <c r="U116" s="55">
        <f>Chi_phí_lấy_hàng-Chi_phí_xử_lý</f>
        <v>17000</v>
      </c>
      <c r="V116" s="55">
        <f>IFS(HubCN_ID="LECCNSZ",IF(Grossweight&lt;=3,17000+Quantity__piece*500,17000+(Grossweight-3)*1500+Quantity__piece*500),HubCN_ID="LECCNYW", IF(Grossweight&lt;=3,15000+Quantity__piece*700,15000+(Grossweight-3)*2500+Quantity__piece*700))</f>
        <v>19500</v>
      </c>
    </row>
    <row r="117" ht="15.75" hidden="1" customHeight="1">
      <c r="A117" s="52" t="s">
        <v>395</v>
      </c>
      <c r="B117" s="52" t="s">
        <v>5289</v>
      </c>
      <c r="C117" s="52" t="s">
        <v>5255</v>
      </c>
      <c r="D117" s="53">
        <v>44649.339583333334</v>
      </c>
      <c r="E117" s="53">
        <v>44649.54513888889</v>
      </c>
      <c r="F117" s="53">
        <v>44649.51180555556</v>
      </c>
      <c r="G117" s="53">
        <f>HubVN_Receiving_Time</f>
        <v>44652.52292</v>
      </c>
      <c r="H117" s="54">
        <v>44650.01875</v>
      </c>
      <c r="I117" s="44">
        <f>HubCN_Receiving_Time-Order_Create_Time</f>
        <v>2.209027778</v>
      </c>
      <c r="J117" s="44">
        <f>Plan__HubCN_Receiving_Time-Order_Create_Time</f>
        <v>2.003472222</v>
      </c>
      <c r="K117" s="44">
        <f>HubCN_Pickup_Time-HubCN_Receiving_Time</f>
        <v>0.4736111111</v>
      </c>
      <c r="L117" s="44">
        <f>Plan_HubCN_Pickup_Time-Plan__HubCN_Receiving_Time</f>
        <v>0.1722222222</v>
      </c>
      <c r="M117" s="44">
        <f>HubCN_Receiving_Time-Vendor_PickupTime</f>
        <v>0.05763888889</v>
      </c>
      <c r="N117" s="44">
        <f>Plan__HubCN_Receiving_Time-Plan_Vendor_Pickup_Time</f>
        <v>2.429166667</v>
      </c>
      <c r="O117" s="44">
        <f>Vendor_PickupTime-Order_Create_Time</f>
        <v>2.151388889</v>
      </c>
      <c r="P117" s="44">
        <f>Plan_Vendor_Pickup_Time-Order_Create_Time</f>
        <v>-0.4256944444</v>
      </c>
      <c r="Q117" s="44">
        <f>HubVN_Receiving_Time-HubCN_Pickup_Time</f>
        <v>2.504166667</v>
      </c>
      <c r="R117" s="44">
        <f>Plan_HubVN_Receiving_Time-Plan_HubCN_Pickup_Time</f>
        <v>2.002083333</v>
      </c>
      <c r="S117" s="44">
        <f>TG_lấy+TG_xử_lý_CN+Thông_quan</f>
        <v>5.186805556</v>
      </c>
      <c r="T117" s="55">
        <f>IFS(HubCN_ID="LECCNSZ",Quantity__piece*500,HubCN_ID="LECCNYW",Quantity__piece*700)</f>
        <v>2500</v>
      </c>
      <c r="U117" s="55">
        <f>Chi_phí_lấy_hàng-Chi_phí_xử_lý</f>
        <v>17000</v>
      </c>
      <c r="V117" s="55">
        <f>IFS(HubCN_ID="LECCNSZ",IF(Grossweight&lt;=3,17000+Quantity__piece*500,17000+(Grossweight-3)*1500+Quantity__piece*500),HubCN_ID="LECCNYW", IF(Grossweight&lt;=3,15000+Quantity__piece*700,15000+(Grossweight-3)*2500+Quantity__piece*700))</f>
        <v>19500</v>
      </c>
    </row>
    <row r="118" ht="15.75" customHeight="1">
      <c r="A118" s="52" t="s">
        <v>398</v>
      </c>
      <c r="B118" s="52" t="s">
        <v>5264</v>
      </c>
      <c r="C118" s="52" t="s">
        <v>5253</v>
      </c>
      <c r="D118" s="53">
        <v>44648.629166666666</v>
      </c>
      <c r="E118" s="53">
        <v>44649.17083333333</v>
      </c>
      <c r="F118" s="53">
        <v>44648.75555555556</v>
      </c>
      <c r="G118" s="53">
        <f>HubVN_Receiving_Time</f>
        <v>44652.50972</v>
      </c>
      <c r="H118" s="54">
        <v>44649.50833333333</v>
      </c>
      <c r="I118" s="44">
        <f>HubCN_Receiving_Time-Order_Create_Time</f>
        <v>1.816666667</v>
      </c>
      <c r="J118" s="44">
        <f>Plan__HubCN_Receiving_Time-Order_Create_Time</f>
        <v>1.275</v>
      </c>
      <c r="K118" s="44">
        <f>HubCN_Pickup_Time-HubCN_Receiving_Time</f>
        <v>0.3375</v>
      </c>
      <c r="L118" s="44">
        <f>Plan_HubCN_Pickup_Time-Plan__HubCN_Receiving_Time</f>
        <v>0.1263888889</v>
      </c>
      <c r="M118" s="44">
        <f>HubCN_Receiving_Time-Vendor_PickupTime</f>
        <v>0.08958333333</v>
      </c>
      <c r="N118" s="44">
        <f>Plan__HubCN_Receiving_Time-Plan_Vendor_Pickup_Time</f>
        <v>1.104166667</v>
      </c>
      <c r="O118" s="44">
        <f>Vendor_PickupTime-Order_Create_Time</f>
        <v>1.727083333</v>
      </c>
      <c r="P118" s="44">
        <f>Plan_Vendor_Pickup_Time-Order_Create_Time</f>
        <v>0.1708333333</v>
      </c>
      <c r="Q118" s="44">
        <f>HubVN_Receiving_Time-HubCN_Pickup_Time</f>
        <v>3.001388889</v>
      </c>
      <c r="R118" s="44">
        <f>Plan_HubVN_Receiving_Time-Plan_HubCN_Pickup_Time</f>
        <v>3.501388889</v>
      </c>
      <c r="S118" s="44">
        <f>TG_lấy+TG_xử_lý_CN+Thông_quan</f>
        <v>5.155555556</v>
      </c>
      <c r="T118" s="55">
        <f>IFS(HubCN_ID="LECCNSZ",Quantity__piece*500,HubCN_ID="LECCNYW",Quantity__piece*700)</f>
        <v>3500</v>
      </c>
      <c r="U118" s="55">
        <f>Chi_phí_lấy_hàng-Chi_phí_xử_lý</f>
        <v>15000</v>
      </c>
      <c r="V118" s="55">
        <f>IFS(HubCN_ID="LECCNSZ",IF(Grossweight&lt;=3,17000+Quantity__piece*500,17000+(Grossweight-3)*1500+Quantity__piece*500),HubCN_ID="LECCNYW", IF(Grossweight&lt;=3,15000+Quantity__piece*700,15000+(Grossweight-3)*2500+Quantity__piece*700))</f>
        <v>18500</v>
      </c>
    </row>
    <row r="119" ht="15.75" hidden="1" customHeight="1">
      <c r="A119" s="52" t="s">
        <v>401</v>
      </c>
      <c r="B119" s="52" t="s">
        <v>5296</v>
      </c>
      <c r="C119" s="52" t="s">
        <v>5255</v>
      </c>
      <c r="D119" s="53">
        <v>44651.881944444445</v>
      </c>
      <c r="E119" s="53">
        <v>44652.50277777778</v>
      </c>
      <c r="F119" s="53">
        <v>44652.03402777778</v>
      </c>
      <c r="G119" s="53">
        <f>HubVN_Receiving_Time</f>
        <v>44655.50764</v>
      </c>
      <c r="H119" s="54">
        <v>44653.00347222222</v>
      </c>
      <c r="I119" s="44">
        <f>HubCN_Receiving_Time-Order_Create_Time</f>
        <v>3.059027778</v>
      </c>
      <c r="J119" s="44">
        <f>Plan__HubCN_Receiving_Time-Order_Create_Time</f>
        <v>2.438194444</v>
      </c>
      <c r="K119" s="44">
        <f>HubCN_Pickup_Time-HubCN_Receiving_Time</f>
        <v>0.5006944444</v>
      </c>
      <c r="L119" s="44">
        <f>Plan_HubCN_Pickup_Time-Plan__HubCN_Receiving_Time</f>
        <v>0.1520833333</v>
      </c>
      <c r="M119" s="44">
        <f>HubCN_Receiving_Time-Vendor_PickupTime</f>
        <v>0.05694444445</v>
      </c>
      <c r="N119" s="44">
        <f>Plan__HubCN_Receiving_Time-Plan_Vendor_Pickup_Time</f>
        <v>4.104861111</v>
      </c>
      <c r="O119" s="44">
        <f>Vendor_PickupTime-Order_Create_Time</f>
        <v>3.002083333</v>
      </c>
      <c r="P119" s="44">
        <f>Plan_Vendor_Pickup_Time-Order_Create_Time</f>
        <v>-1.666666667</v>
      </c>
      <c r="Q119" s="44">
        <f>HubVN_Receiving_Time-HubCN_Pickup_Time</f>
        <v>2.504166667</v>
      </c>
      <c r="R119" s="44">
        <f>Plan_HubVN_Receiving_Time-Plan_HubCN_Pickup_Time</f>
        <v>3.502777778</v>
      </c>
      <c r="S119" s="44">
        <f>TG_lấy+TG_xử_lý_CN+Thông_quan</f>
        <v>6.063888889</v>
      </c>
      <c r="T119" s="55">
        <f>IFS(HubCN_ID="LECCNSZ",Quantity__piece*500,HubCN_ID="LECCNYW",Quantity__piece*700)</f>
        <v>1500</v>
      </c>
      <c r="U119" s="55">
        <f>Chi_phí_lấy_hàng-Chi_phí_xử_lý</f>
        <v>17000</v>
      </c>
      <c r="V119" s="55">
        <f>IFS(HubCN_ID="LECCNSZ",IF(Grossweight&lt;=3,17000+Quantity__piece*500,17000+(Grossweight-3)*1500+Quantity__piece*500),HubCN_ID="LECCNYW", IF(Grossweight&lt;=3,15000+Quantity__piece*700,15000+(Grossweight-3)*2500+Quantity__piece*700))</f>
        <v>18500</v>
      </c>
    </row>
    <row r="120" ht="15.75" customHeight="1">
      <c r="A120" s="52" t="s">
        <v>404</v>
      </c>
      <c r="B120" s="52" t="s">
        <v>5278</v>
      </c>
      <c r="C120" s="52" t="s">
        <v>5253</v>
      </c>
      <c r="D120" s="53">
        <v>44652.28958333333</v>
      </c>
      <c r="E120" s="53">
        <v>44652.21597222222</v>
      </c>
      <c r="F120" s="53">
        <v>44652.498611111114</v>
      </c>
      <c r="G120" s="53">
        <f>HubVN_Receiving_Time</f>
        <v>44655.51597</v>
      </c>
      <c r="H120" s="54">
        <v>44652.51180555556</v>
      </c>
      <c r="I120" s="44">
        <f>HubCN_Receiving_Time-Order_Create_Time</f>
        <v>2.372916667</v>
      </c>
      <c r="J120" s="44">
        <f>Plan__HubCN_Receiving_Time-Order_Create_Time</f>
        <v>2.446527778</v>
      </c>
      <c r="K120" s="44">
        <f>HubCN_Pickup_Time-HubCN_Receiving_Time</f>
        <v>0.2958333333</v>
      </c>
      <c r="L120" s="44">
        <f>Plan_HubCN_Pickup_Time-Plan__HubCN_Receiving_Time</f>
        <v>0.2090277778</v>
      </c>
      <c r="M120" s="44">
        <f>HubCN_Receiving_Time-Vendor_PickupTime</f>
        <v>0.1659722222</v>
      </c>
      <c r="N120" s="44">
        <f>Plan__HubCN_Receiving_Time-Plan_Vendor_Pickup_Time</f>
        <v>1.699305556</v>
      </c>
      <c r="O120" s="44">
        <f>Vendor_PickupTime-Order_Create_Time</f>
        <v>2.206944444</v>
      </c>
      <c r="P120" s="44">
        <f>Plan_Vendor_Pickup_Time-Order_Create_Time</f>
        <v>0.7472222222</v>
      </c>
      <c r="Q120" s="44">
        <f>HubVN_Receiving_Time-HubCN_Pickup_Time</f>
        <v>3.004166667</v>
      </c>
      <c r="R120" s="44">
        <f>Plan_HubVN_Receiving_Time-Plan_HubCN_Pickup_Time</f>
        <v>3.003472222</v>
      </c>
      <c r="S120" s="44">
        <f>TG_lấy+TG_xử_lý_CN+Thông_quan</f>
        <v>5.672916667</v>
      </c>
      <c r="T120" s="55">
        <f>IFS(HubCN_ID="LECCNSZ",Quantity__piece*500,HubCN_ID="LECCNYW",Quantity__piece*700)</f>
        <v>3500</v>
      </c>
      <c r="U120" s="55">
        <f>Chi_phí_lấy_hàng-Chi_phí_xử_lý</f>
        <v>15000</v>
      </c>
      <c r="V120" s="55">
        <f>IFS(HubCN_ID="LECCNSZ",IF(Grossweight&lt;=3,17000+Quantity__piece*500,17000+(Grossweight-3)*1500+Quantity__piece*500),HubCN_ID="LECCNYW", IF(Grossweight&lt;=3,15000+Quantity__piece*700,15000+(Grossweight-3)*2500+Quantity__piece*700))</f>
        <v>18500</v>
      </c>
    </row>
    <row r="121" ht="15.75" customHeight="1">
      <c r="A121" s="52" t="s">
        <v>407</v>
      </c>
      <c r="B121" s="52" t="s">
        <v>5278</v>
      </c>
      <c r="C121" s="52" t="s">
        <v>5253</v>
      </c>
      <c r="D121" s="53">
        <v>44647.85555555556</v>
      </c>
      <c r="E121" s="53">
        <v>44647.925</v>
      </c>
      <c r="F121" s="53">
        <v>44648.00347222222</v>
      </c>
      <c r="G121" s="53">
        <f>HubVN_Receiving_Time</f>
        <v>44653.2625</v>
      </c>
      <c r="H121" s="54">
        <v>44648.26111111111</v>
      </c>
      <c r="I121" s="44">
        <f>HubCN_Receiving_Time-Order_Create_Time</f>
        <v>0.8138888889</v>
      </c>
      <c r="J121" s="44">
        <f>Plan__HubCN_Receiving_Time-Order_Create_Time</f>
        <v>0.7444444444</v>
      </c>
      <c r="K121" s="44">
        <f>HubCN_Pickup_Time-HubCN_Receiving_Time</f>
        <v>0.3361111111</v>
      </c>
      <c r="L121" s="44">
        <f>Plan_HubCN_Pickup_Time-Plan__HubCN_Receiving_Time</f>
        <v>0.1479166667</v>
      </c>
      <c r="M121" s="44">
        <f>HubCN_Receiving_Time-Vendor_PickupTime</f>
        <v>0.08680555556</v>
      </c>
      <c r="N121" s="44">
        <f>Plan__HubCN_Receiving_Time-Plan_Vendor_Pickup_Time</f>
        <v>1.745833333</v>
      </c>
      <c r="O121" s="44">
        <f>Vendor_PickupTime-Order_Create_Time</f>
        <v>0.7270833333</v>
      </c>
      <c r="P121" s="44">
        <f>Plan_Vendor_Pickup_Time-Order_Create_Time</f>
        <v>-1.001388889</v>
      </c>
      <c r="Q121" s="44">
        <f>HubVN_Receiving_Time-HubCN_Pickup_Time</f>
        <v>5.001388889</v>
      </c>
      <c r="R121" s="44">
        <f>Plan_HubVN_Receiving_Time-Plan_HubCN_Pickup_Time</f>
        <v>3.505555556</v>
      </c>
      <c r="S121" s="44">
        <f>TG_lấy+TG_xử_lý_CN+Thông_quan</f>
        <v>6.151388889</v>
      </c>
      <c r="T121" s="55">
        <f>IFS(HubCN_ID="LECCNSZ",Quantity__piece*500,HubCN_ID="LECCNYW",Quantity__piece*700)</f>
        <v>700</v>
      </c>
      <c r="U121" s="55">
        <f>Chi_phí_lấy_hàng-Chi_phí_xử_lý</f>
        <v>15000</v>
      </c>
      <c r="V121" s="55">
        <f>IFS(HubCN_ID="LECCNSZ",IF(Grossweight&lt;=3,17000+Quantity__piece*500,17000+(Grossweight-3)*1500+Quantity__piece*500),HubCN_ID="LECCNYW", IF(Grossweight&lt;=3,15000+Quantity__piece*700,15000+(Grossweight-3)*2500+Quantity__piece*700))</f>
        <v>15700</v>
      </c>
    </row>
    <row r="122" ht="15.75" customHeight="1">
      <c r="A122" s="52" t="s">
        <v>410</v>
      </c>
      <c r="B122" s="52" t="s">
        <v>5294</v>
      </c>
      <c r="C122" s="52" t="s">
        <v>5253</v>
      </c>
      <c r="D122" s="53">
        <v>44648.407638888886</v>
      </c>
      <c r="E122" s="53">
        <v>44646.95763888889</v>
      </c>
      <c r="F122" s="53">
        <v>44648.53402777778</v>
      </c>
      <c r="G122" s="53">
        <f>HubVN_Receiving_Time</f>
        <v>44652.25347</v>
      </c>
      <c r="H122" s="54">
        <v>44647.251388888886</v>
      </c>
      <c r="I122" s="44">
        <f>HubCN_Receiving_Time-Order_Create_Time</f>
        <v>0.375</v>
      </c>
      <c r="J122" s="44">
        <f>Plan__HubCN_Receiving_Time-Order_Create_Time</f>
        <v>1.825</v>
      </c>
      <c r="K122" s="44">
        <f>HubCN_Pickup_Time-HubCN_Receiving_Time</f>
        <v>0.29375</v>
      </c>
      <c r="L122" s="44">
        <f>Plan_HubCN_Pickup_Time-Plan__HubCN_Receiving_Time</f>
        <v>0.1263888889</v>
      </c>
      <c r="M122" s="44">
        <f>HubCN_Receiving_Time-Vendor_PickupTime</f>
        <v>0.1645833333</v>
      </c>
      <c r="N122" s="44">
        <f>Plan__HubCN_Receiving_Time-Plan_Vendor_Pickup_Time</f>
        <v>1.334027778</v>
      </c>
      <c r="O122" s="44">
        <f>Vendor_PickupTime-Order_Create_Time</f>
        <v>0.2104166667</v>
      </c>
      <c r="P122" s="44">
        <f>Plan_Vendor_Pickup_Time-Order_Create_Time</f>
        <v>0.4909722222</v>
      </c>
      <c r="Q122" s="44">
        <f>HubVN_Receiving_Time-HubCN_Pickup_Time</f>
        <v>5.002083333</v>
      </c>
      <c r="R122" s="44">
        <f>Plan_HubVN_Receiving_Time-Plan_HubCN_Pickup_Time</f>
        <v>3.005555556</v>
      </c>
      <c r="S122" s="44">
        <f>TG_lấy+TG_xử_lý_CN+Thông_quan</f>
        <v>5.670833333</v>
      </c>
      <c r="T122" s="55">
        <f>IFS(HubCN_ID="LECCNSZ",Quantity__piece*500,HubCN_ID="LECCNYW",Quantity__piece*700)</f>
        <v>700</v>
      </c>
      <c r="U122" s="55">
        <f>Chi_phí_lấy_hàng-Chi_phí_xử_lý</f>
        <v>15000</v>
      </c>
      <c r="V122" s="55">
        <f>IFS(HubCN_ID="LECCNSZ",IF(Grossweight&lt;=3,17000+Quantity__piece*500,17000+(Grossweight-3)*1500+Quantity__piece*500),HubCN_ID="LECCNYW", IF(Grossweight&lt;=3,15000+Quantity__piece*700,15000+(Grossweight-3)*2500+Quantity__piece*700))</f>
        <v>15700</v>
      </c>
    </row>
    <row r="123" ht="15.75" customHeight="1">
      <c r="A123" s="52" t="s">
        <v>413</v>
      </c>
      <c r="B123" s="52" t="s">
        <v>5260</v>
      </c>
      <c r="C123" s="52" t="s">
        <v>5253</v>
      </c>
      <c r="D123" s="53">
        <v>44648.625</v>
      </c>
      <c r="E123" s="53">
        <v>44649.79305555556</v>
      </c>
      <c r="F123" s="53">
        <v>44648.75555555556</v>
      </c>
      <c r="G123" s="53">
        <f>HubVN_Receiving_Time</f>
        <v>44653.25833</v>
      </c>
      <c r="H123" s="54">
        <v>44650.254166666666</v>
      </c>
      <c r="I123" s="44">
        <f>HubCN_Receiving_Time-Order_Create_Time</f>
        <v>3.58125</v>
      </c>
      <c r="J123" s="44">
        <f>Plan__HubCN_Receiving_Time-Order_Create_Time</f>
        <v>2.413194444</v>
      </c>
      <c r="K123" s="44">
        <f>HubCN_Pickup_Time-HubCN_Receiving_Time</f>
        <v>0.4611111111</v>
      </c>
      <c r="L123" s="44">
        <f>Plan_HubCN_Pickup_Time-Plan__HubCN_Receiving_Time</f>
        <v>0.1305555556</v>
      </c>
      <c r="M123" s="44">
        <f>HubCN_Receiving_Time-Vendor_PickupTime</f>
        <v>0.08541666667</v>
      </c>
      <c r="N123" s="44">
        <f>Plan__HubCN_Receiving_Time-Plan_Vendor_Pickup_Time</f>
        <v>2.420138889</v>
      </c>
      <c r="O123" s="44">
        <f>Vendor_PickupTime-Order_Create_Time</f>
        <v>3.495833333</v>
      </c>
      <c r="P123" s="44">
        <f>Plan_Vendor_Pickup_Time-Order_Create_Time</f>
        <v>-0.006944444445</v>
      </c>
      <c r="Q123" s="44">
        <f>HubVN_Receiving_Time-HubCN_Pickup_Time</f>
        <v>3.004166667</v>
      </c>
      <c r="R123" s="44">
        <f>Plan_HubVN_Receiving_Time-Plan_HubCN_Pickup_Time</f>
        <v>3.501388889</v>
      </c>
      <c r="S123" s="44">
        <f>TG_lấy+TG_xử_lý_CN+Thông_quan</f>
        <v>7.046527778</v>
      </c>
      <c r="T123" s="55">
        <f>IFS(HubCN_ID="LECCNSZ",Quantity__piece*500,HubCN_ID="LECCNYW",Quantity__piece*700)</f>
        <v>2100</v>
      </c>
      <c r="U123" s="55">
        <f>Chi_phí_lấy_hàng-Chi_phí_xử_lý</f>
        <v>15000</v>
      </c>
      <c r="V123" s="55">
        <f>IFS(HubCN_ID="LECCNSZ",IF(Grossweight&lt;=3,17000+Quantity__piece*500,17000+(Grossweight-3)*1500+Quantity__piece*500),HubCN_ID="LECCNYW", IF(Grossweight&lt;=3,15000+Quantity__piece*700,15000+(Grossweight-3)*2500+Quantity__piece*700))</f>
        <v>17100</v>
      </c>
    </row>
    <row r="124" ht="15.75" customHeight="1">
      <c r="A124" s="52" t="s">
        <v>417</v>
      </c>
      <c r="B124" s="52" t="s">
        <v>5297</v>
      </c>
      <c r="C124" s="52" t="s">
        <v>5253</v>
      </c>
      <c r="D124" s="53">
        <v>44652.3875</v>
      </c>
      <c r="E124" s="53">
        <v>44652.93402777778</v>
      </c>
      <c r="F124" s="53">
        <v>44652.535416666666</v>
      </c>
      <c r="G124" s="53">
        <f>HubVN_Receiving_Time</f>
        <v>44657.27569</v>
      </c>
      <c r="H124" s="54">
        <v>44653.27222222222</v>
      </c>
      <c r="I124" s="44">
        <f>HubCN_Receiving_Time-Order_Create_Time</f>
        <v>1.311805556</v>
      </c>
      <c r="J124" s="44">
        <f>Plan__HubCN_Receiving_Time-Order_Create_Time</f>
        <v>0.7652777778</v>
      </c>
      <c r="K124" s="44">
        <f>HubCN_Pickup_Time-HubCN_Receiving_Time</f>
        <v>0.3381944444</v>
      </c>
      <c r="L124" s="44">
        <f>Plan_HubCN_Pickup_Time-Plan__HubCN_Receiving_Time</f>
        <v>0.1479166667</v>
      </c>
      <c r="M124" s="44">
        <f>HubCN_Receiving_Time-Vendor_PickupTime</f>
        <v>0.08402777778</v>
      </c>
      <c r="N124" s="44">
        <f>Plan__HubCN_Receiving_Time-Plan_Vendor_Pickup_Time</f>
        <v>1.055555556</v>
      </c>
      <c r="O124" s="44">
        <f>Vendor_PickupTime-Order_Create_Time</f>
        <v>1.227777778</v>
      </c>
      <c r="P124" s="44">
        <f>Plan_Vendor_Pickup_Time-Order_Create_Time</f>
        <v>-0.2902777778</v>
      </c>
      <c r="Q124" s="44">
        <f>HubVN_Receiving_Time-HubCN_Pickup_Time</f>
        <v>4.003472222</v>
      </c>
      <c r="R124" s="44">
        <f>Plan_HubVN_Receiving_Time-Plan_HubCN_Pickup_Time</f>
        <v>2.003472222</v>
      </c>
      <c r="S124" s="44">
        <f>TG_lấy+TG_xử_lý_CN+Thông_quan</f>
        <v>5.653472222</v>
      </c>
      <c r="T124" s="55">
        <f>IFS(HubCN_ID="LECCNSZ",Quantity__piece*500,HubCN_ID="LECCNYW",Quantity__piece*700)</f>
        <v>2800</v>
      </c>
      <c r="U124" s="55">
        <f>Chi_phí_lấy_hàng-Chi_phí_xử_lý</f>
        <v>15000</v>
      </c>
      <c r="V124" s="55">
        <f>IFS(HubCN_ID="LECCNSZ",IF(Grossweight&lt;=3,17000+Quantity__piece*500,17000+(Grossweight-3)*1500+Quantity__piece*500),HubCN_ID="LECCNYW", IF(Grossweight&lt;=3,15000+Quantity__piece*700,15000+(Grossweight-3)*2500+Quantity__piece*700))</f>
        <v>17800</v>
      </c>
    </row>
    <row r="125" ht="15.75" customHeight="1">
      <c r="A125" s="52" t="s">
        <v>420</v>
      </c>
      <c r="B125" s="52" t="s">
        <v>5280</v>
      </c>
      <c r="C125" s="52" t="s">
        <v>5253</v>
      </c>
      <c r="D125" s="53">
        <v>44652.1625</v>
      </c>
      <c r="E125" s="53">
        <v>44652.22430555556</v>
      </c>
      <c r="F125" s="53">
        <v>44652.288194444445</v>
      </c>
      <c r="G125" s="53">
        <f>HubVN_Receiving_Time</f>
        <v>44655.52361</v>
      </c>
      <c r="H125" s="54">
        <v>44652.521527777775</v>
      </c>
      <c r="I125" s="44">
        <f>HubCN_Receiving_Time-Order_Create_Time</f>
        <v>1.904861111</v>
      </c>
      <c r="J125" s="44">
        <f>Plan__HubCN_Receiving_Time-Order_Create_Time</f>
        <v>1.843055556</v>
      </c>
      <c r="K125" s="44">
        <f>HubCN_Pickup_Time-HubCN_Receiving_Time</f>
        <v>0.2972222222</v>
      </c>
      <c r="L125" s="44">
        <f>Plan_HubCN_Pickup_Time-Plan__HubCN_Receiving_Time</f>
        <v>0.1256944444</v>
      </c>
      <c r="M125" s="44">
        <f>HubCN_Receiving_Time-Vendor_PickupTime</f>
        <v>0.1131944444</v>
      </c>
      <c r="N125" s="44">
        <f>Plan__HubCN_Receiving_Time-Plan_Vendor_Pickup_Time</f>
        <v>2.720138889</v>
      </c>
      <c r="O125" s="44">
        <f>Vendor_PickupTime-Order_Create_Time</f>
        <v>1.791666667</v>
      </c>
      <c r="P125" s="44">
        <f>Plan_Vendor_Pickup_Time-Order_Create_Time</f>
        <v>-0.8770833333</v>
      </c>
      <c r="Q125" s="44">
        <f>HubVN_Receiving_Time-HubCN_Pickup_Time</f>
        <v>3.002083333</v>
      </c>
      <c r="R125" s="44">
        <f>Plan_HubVN_Receiving_Time-Plan_HubCN_Pickup_Time</f>
        <v>3.001388889</v>
      </c>
      <c r="S125" s="44">
        <f>TG_lấy+TG_xử_lý_CN+Thông_quan</f>
        <v>5.204166667</v>
      </c>
      <c r="T125" s="55">
        <f>IFS(HubCN_ID="LECCNSZ",Quantity__piece*500,HubCN_ID="LECCNYW",Quantity__piece*700)</f>
        <v>2100</v>
      </c>
      <c r="U125" s="55">
        <f>Chi_phí_lấy_hàng-Chi_phí_xử_lý</f>
        <v>15000</v>
      </c>
      <c r="V125" s="55">
        <f>IFS(HubCN_ID="LECCNSZ",IF(Grossweight&lt;=3,17000+Quantity__piece*500,17000+(Grossweight-3)*1500+Quantity__piece*500),HubCN_ID="LECCNYW", IF(Grossweight&lt;=3,15000+Quantity__piece*700,15000+(Grossweight-3)*2500+Quantity__piece*700))</f>
        <v>17100</v>
      </c>
    </row>
    <row r="126" ht="15.75" customHeight="1">
      <c r="A126" s="52" t="s">
        <v>423</v>
      </c>
      <c r="B126" s="52" t="s">
        <v>5260</v>
      </c>
      <c r="C126" s="52" t="s">
        <v>5253</v>
      </c>
      <c r="D126" s="53">
        <v>44652.393055555556</v>
      </c>
      <c r="E126" s="53">
        <v>44649.92916666667</v>
      </c>
      <c r="F126" s="53">
        <v>44652.524305555555</v>
      </c>
      <c r="G126" s="53">
        <f>HubVN_Receiving_Time</f>
        <v>44655.26458</v>
      </c>
      <c r="H126" s="54">
        <v>44650.263194444444</v>
      </c>
      <c r="I126" s="44">
        <f>HubCN_Receiving_Time-Order_Create_Time</f>
        <v>0.3180555556</v>
      </c>
      <c r="J126" s="44">
        <f>Plan__HubCN_Receiving_Time-Order_Create_Time</f>
        <v>2.781944444</v>
      </c>
      <c r="K126" s="44">
        <f>HubCN_Pickup_Time-HubCN_Receiving_Time</f>
        <v>0.3340277778</v>
      </c>
      <c r="L126" s="44">
        <f>Plan_HubCN_Pickup_Time-Plan__HubCN_Receiving_Time</f>
        <v>0.13125</v>
      </c>
      <c r="M126" s="44">
        <f>HubCN_Receiving_Time-Vendor_PickupTime</f>
        <v>0.08611111112</v>
      </c>
      <c r="N126" s="44">
        <f>Plan__HubCN_Receiving_Time-Plan_Vendor_Pickup_Time</f>
        <v>1.620138889</v>
      </c>
      <c r="O126" s="44">
        <f>Vendor_PickupTime-Order_Create_Time</f>
        <v>0.2319444444</v>
      </c>
      <c r="P126" s="44">
        <f>Plan_Vendor_Pickup_Time-Order_Create_Time</f>
        <v>1.161805556</v>
      </c>
      <c r="Q126" s="44">
        <f>HubVN_Receiving_Time-HubCN_Pickup_Time</f>
        <v>5.001388889</v>
      </c>
      <c r="R126" s="44">
        <f>Plan_HubVN_Receiving_Time-Plan_HubCN_Pickup_Time</f>
        <v>2.001388889</v>
      </c>
      <c r="S126" s="44">
        <f>TG_lấy+TG_xử_lý_CN+Thông_quan</f>
        <v>5.653472222</v>
      </c>
      <c r="T126" s="55">
        <f>IFS(HubCN_ID="LECCNSZ",Quantity__piece*500,HubCN_ID="LECCNYW",Quantity__piece*700)</f>
        <v>2100</v>
      </c>
      <c r="U126" s="55">
        <f>Chi_phí_lấy_hàng-Chi_phí_xử_lý</f>
        <v>15000</v>
      </c>
      <c r="V126" s="55">
        <f>IFS(HubCN_ID="LECCNSZ",IF(Grossweight&lt;=3,17000+Quantity__piece*500,17000+(Grossweight-3)*1500+Quantity__piece*500),HubCN_ID="LECCNYW", IF(Grossweight&lt;=3,15000+Quantity__piece*700,15000+(Grossweight-3)*2500+Quantity__piece*700))</f>
        <v>17100</v>
      </c>
    </row>
    <row r="127" ht="15.75" customHeight="1">
      <c r="A127" s="52" t="s">
        <v>426</v>
      </c>
      <c r="B127" s="52" t="s">
        <v>5298</v>
      </c>
      <c r="C127" s="52" t="s">
        <v>5253</v>
      </c>
      <c r="D127" s="53">
        <v>44651.86597222222</v>
      </c>
      <c r="E127" s="53">
        <v>44652.228472222225</v>
      </c>
      <c r="F127" s="53">
        <v>44652.01597222222</v>
      </c>
      <c r="G127" s="53">
        <f>HubVN_Receiving_Time</f>
        <v>44655.52778</v>
      </c>
      <c r="H127" s="54">
        <v>44652.521527777775</v>
      </c>
      <c r="I127" s="44">
        <f>HubCN_Receiving_Time-Order_Create_Time</f>
        <v>2.392361111</v>
      </c>
      <c r="J127" s="44">
        <f>Plan__HubCN_Receiving_Time-Order_Create_Time</f>
        <v>2.029861111</v>
      </c>
      <c r="K127" s="44">
        <f>HubCN_Pickup_Time-HubCN_Receiving_Time</f>
        <v>0.2930555556</v>
      </c>
      <c r="L127" s="44">
        <f>Plan_HubCN_Pickup_Time-Plan__HubCN_Receiving_Time</f>
        <v>0.15</v>
      </c>
      <c r="M127" s="44">
        <f>HubCN_Receiving_Time-Vendor_PickupTime</f>
        <v>0.1125</v>
      </c>
      <c r="N127" s="44">
        <f>Plan__HubCN_Receiving_Time-Plan_Vendor_Pickup_Time</f>
        <v>3.45625</v>
      </c>
      <c r="O127" s="44">
        <f>Vendor_PickupTime-Order_Create_Time</f>
        <v>2.279861111</v>
      </c>
      <c r="P127" s="44">
        <f>Plan_Vendor_Pickup_Time-Order_Create_Time</f>
        <v>-1.426388889</v>
      </c>
      <c r="Q127" s="44">
        <f>HubVN_Receiving_Time-HubCN_Pickup_Time</f>
        <v>3.00625</v>
      </c>
      <c r="R127" s="44">
        <f>Plan_HubVN_Receiving_Time-Plan_HubCN_Pickup_Time</f>
        <v>3.501388889</v>
      </c>
      <c r="S127" s="44">
        <f>TG_lấy+TG_xử_lý_CN+Thông_quan</f>
        <v>5.691666667</v>
      </c>
      <c r="T127" s="55">
        <f>IFS(HubCN_ID="LECCNSZ",Quantity__piece*500,HubCN_ID="LECCNYW",Quantity__piece*700)</f>
        <v>3500</v>
      </c>
      <c r="U127" s="55">
        <f>Chi_phí_lấy_hàng-Chi_phí_xử_lý</f>
        <v>15000</v>
      </c>
      <c r="V127" s="55">
        <f>IFS(HubCN_ID="LECCNSZ",IF(Grossweight&lt;=3,17000+Quantity__piece*500,17000+(Grossweight-3)*1500+Quantity__piece*500),HubCN_ID="LECCNYW", IF(Grossweight&lt;=3,15000+Quantity__piece*700,15000+(Grossweight-3)*2500+Quantity__piece*700))</f>
        <v>18500</v>
      </c>
    </row>
    <row r="128" ht="15.75" customHeight="1">
      <c r="A128" s="52" t="s">
        <v>429</v>
      </c>
      <c r="B128" s="52" t="s">
        <v>5299</v>
      </c>
      <c r="C128" s="52" t="s">
        <v>5253</v>
      </c>
      <c r="D128" s="53">
        <v>44651.1</v>
      </c>
      <c r="E128" s="53">
        <v>44649.225694444445</v>
      </c>
      <c r="F128" s="53">
        <v>44651.248611111114</v>
      </c>
      <c r="G128" s="53">
        <f>HubVN_Receiving_Time</f>
        <v>44653.52083</v>
      </c>
      <c r="H128" s="54">
        <v>44649.52013888889</v>
      </c>
      <c r="I128" s="44">
        <f>HubCN_Receiving_Time-Order_Create_Time</f>
        <v>0.3395833333</v>
      </c>
      <c r="J128" s="44">
        <f>Plan__HubCN_Receiving_Time-Order_Create_Time</f>
        <v>2.213888889</v>
      </c>
      <c r="K128" s="44">
        <f>HubCN_Pickup_Time-HubCN_Receiving_Time</f>
        <v>0.2944444444</v>
      </c>
      <c r="L128" s="44">
        <f>Plan_HubCN_Pickup_Time-Plan__HubCN_Receiving_Time</f>
        <v>0.1486111111</v>
      </c>
      <c r="M128" s="44">
        <f>HubCN_Receiving_Time-Vendor_PickupTime</f>
        <v>0.08958333333</v>
      </c>
      <c r="N128" s="44">
        <f>Plan__HubCN_Receiving_Time-Plan_Vendor_Pickup_Time</f>
        <v>2.211805556</v>
      </c>
      <c r="O128" s="44">
        <f>Vendor_PickupTime-Order_Create_Time</f>
        <v>0.25</v>
      </c>
      <c r="P128" s="44">
        <f>Plan_Vendor_Pickup_Time-Order_Create_Time</f>
        <v>0.002083333333</v>
      </c>
      <c r="Q128" s="44">
        <f>HubVN_Receiving_Time-HubCN_Pickup_Time</f>
        <v>4.000694444</v>
      </c>
      <c r="R128" s="44">
        <f>Plan_HubVN_Receiving_Time-Plan_HubCN_Pickup_Time</f>
        <v>2.004166667</v>
      </c>
      <c r="S128" s="44">
        <f>TG_lấy+TG_xử_lý_CN+Thông_quan</f>
        <v>4.634722222</v>
      </c>
      <c r="T128" s="55">
        <f>IFS(HubCN_ID="LECCNSZ",Quantity__piece*500,HubCN_ID="LECCNYW",Quantity__piece*700)</f>
        <v>3500</v>
      </c>
      <c r="U128" s="55">
        <f>Chi_phí_lấy_hàng-Chi_phí_xử_lý</f>
        <v>15000</v>
      </c>
      <c r="V128" s="55">
        <f>IFS(HubCN_ID="LECCNSZ",IF(Grossweight&lt;=3,17000+Quantity__piece*500,17000+(Grossweight-3)*1500+Quantity__piece*500),HubCN_ID="LECCNYW", IF(Grossweight&lt;=3,15000+Quantity__piece*700,15000+(Grossweight-3)*2500+Quantity__piece*700))</f>
        <v>18500</v>
      </c>
    </row>
    <row r="129" ht="15.75" customHeight="1">
      <c r="A129" s="52" t="s">
        <v>432</v>
      </c>
      <c r="B129" s="52" t="s">
        <v>5300</v>
      </c>
      <c r="C129" s="52" t="s">
        <v>5253</v>
      </c>
      <c r="D129" s="53">
        <v>44650.336805555555</v>
      </c>
      <c r="E129" s="53">
        <v>44649.775</v>
      </c>
      <c r="F129" s="53">
        <v>44650.50625</v>
      </c>
      <c r="G129" s="53">
        <f>HubVN_Receiving_Time</f>
        <v>44654.28542</v>
      </c>
      <c r="H129" s="54">
        <v>44650.279861111114</v>
      </c>
      <c r="I129" s="44">
        <f>HubCN_Receiving_Time-Order_Create_Time</f>
        <v>0.6048611111</v>
      </c>
      <c r="J129" s="44">
        <f>Plan__HubCN_Receiving_Time-Order_Create_Time</f>
        <v>1.166666667</v>
      </c>
      <c r="K129" s="44">
        <f>HubCN_Pickup_Time-HubCN_Receiving_Time</f>
        <v>0.5048611111</v>
      </c>
      <c r="L129" s="44">
        <f>Plan_HubCN_Pickup_Time-Plan__HubCN_Receiving_Time</f>
        <v>0.1694444444</v>
      </c>
      <c r="M129" s="44">
        <f>HubCN_Receiving_Time-Vendor_PickupTime</f>
        <v>0.1125</v>
      </c>
      <c r="N129" s="44">
        <f>Plan__HubCN_Receiving_Time-Plan_Vendor_Pickup_Time</f>
        <v>0.4291666667</v>
      </c>
      <c r="O129" s="44">
        <f>Vendor_PickupTime-Order_Create_Time</f>
        <v>0.4923611111</v>
      </c>
      <c r="P129" s="44">
        <f>Plan_Vendor_Pickup_Time-Order_Create_Time</f>
        <v>0.7375</v>
      </c>
      <c r="Q129" s="44">
        <f>HubVN_Receiving_Time-HubCN_Pickup_Time</f>
        <v>4.005555556</v>
      </c>
      <c r="R129" s="44">
        <f>Plan_HubVN_Receiving_Time-Plan_HubCN_Pickup_Time</f>
        <v>3.002083333</v>
      </c>
      <c r="S129" s="44">
        <f>TG_lấy+TG_xử_lý_CN+Thông_quan</f>
        <v>5.115277778</v>
      </c>
      <c r="T129" s="55">
        <f>IFS(HubCN_ID="LECCNSZ",Quantity__piece*500,HubCN_ID="LECCNYW",Quantity__piece*700)</f>
        <v>700</v>
      </c>
      <c r="U129" s="55">
        <f>Chi_phí_lấy_hàng-Chi_phí_xử_lý</f>
        <v>15000</v>
      </c>
      <c r="V129" s="55">
        <f>IFS(HubCN_ID="LECCNSZ",IF(Grossweight&lt;=3,17000+Quantity__piece*500,17000+(Grossweight-3)*1500+Quantity__piece*500),HubCN_ID="LECCNYW", IF(Grossweight&lt;=3,15000+Quantity__piece*700,15000+(Grossweight-3)*2500+Quantity__piece*700))</f>
        <v>15700</v>
      </c>
    </row>
    <row r="130" ht="15.75" hidden="1" customHeight="1">
      <c r="A130" s="52" t="s">
        <v>435</v>
      </c>
      <c r="B130" s="52" t="s">
        <v>5301</v>
      </c>
      <c r="C130" s="52" t="s">
        <v>5255</v>
      </c>
      <c r="D130" s="53">
        <v>44651.416666666664</v>
      </c>
      <c r="E130" s="53">
        <v>44651.76944444444</v>
      </c>
      <c r="F130" s="53">
        <v>44651.50277777778</v>
      </c>
      <c r="G130" s="53">
        <f>HubVN_Receiving_Time</f>
        <v>44655.27361</v>
      </c>
      <c r="H130" s="54">
        <v>44652.271527777775</v>
      </c>
      <c r="I130" s="44">
        <f>HubCN_Receiving_Time-Order_Create_Time</f>
        <v>2.630555556</v>
      </c>
      <c r="J130" s="44">
        <f>Plan__HubCN_Receiving_Time-Order_Create_Time</f>
        <v>2.277777778</v>
      </c>
      <c r="K130" s="44">
        <f>HubCN_Pickup_Time-HubCN_Receiving_Time</f>
        <v>0.5020833333</v>
      </c>
      <c r="L130" s="44">
        <f>Plan_HubCN_Pickup_Time-Plan__HubCN_Receiving_Time</f>
        <v>0.08611111112</v>
      </c>
      <c r="M130" s="44">
        <f>HubCN_Receiving_Time-Vendor_PickupTime</f>
        <v>0.1263888889</v>
      </c>
      <c r="N130" s="44">
        <f>Plan__HubCN_Receiving_Time-Plan_Vendor_Pickup_Time</f>
        <v>1.530555556</v>
      </c>
      <c r="O130" s="44">
        <f>Vendor_PickupTime-Order_Create_Time</f>
        <v>2.504166667</v>
      </c>
      <c r="P130" s="44">
        <f>Plan_Vendor_Pickup_Time-Order_Create_Time</f>
        <v>0.7472222222</v>
      </c>
      <c r="Q130" s="44">
        <f>HubVN_Receiving_Time-HubCN_Pickup_Time</f>
        <v>3.002083333</v>
      </c>
      <c r="R130" s="44">
        <f>Plan_HubVN_Receiving_Time-Plan_HubCN_Pickup_Time</f>
        <v>3.002777778</v>
      </c>
      <c r="S130" s="44">
        <f>TG_lấy+TG_xử_lý_CN+Thông_quan</f>
        <v>6.134722222</v>
      </c>
      <c r="T130" s="55">
        <f>IFS(HubCN_ID="LECCNSZ",Quantity__piece*500,HubCN_ID="LECCNYW",Quantity__piece*700)</f>
        <v>2500</v>
      </c>
      <c r="U130" s="55">
        <f>Chi_phí_lấy_hàng-Chi_phí_xử_lý</f>
        <v>17000</v>
      </c>
      <c r="V130" s="55">
        <f>IFS(HubCN_ID="LECCNSZ",IF(Grossweight&lt;=3,17000+Quantity__piece*500,17000+(Grossweight-3)*1500+Quantity__piece*500),HubCN_ID="LECCNYW", IF(Grossweight&lt;=3,15000+Quantity__piece*700,15000+(Grossweight-3)*2500+Quantity__piece*700))</f>
        <v>19500</v>
      </c>
    </row>
    <row r="131" ht="15.75" customHeight="1">
      <c r="A131" s="52" t="s">
        <v>438</v>
      </c>
      <c r="B131" s="52" t="s">
        <v>5257</v>
      </c>
      <c r="C131" s="52" t="s">
        <v>5253</v>
      </c>
      <c r="D131" s="53">
        <v>44651.37291666667</v>
      </c>
      <c r="E131" s="53">
        <v>44649.83472222222</v>
      </c>
      <c r="F131" s="53">
        <v>44651.51944444444</v>
      </c>
      <c r="G131" s="53">
        <f>HubVN_Receiving_Time</f>
        <v>44654.26528</v>
      </c>
      <c r="H131" s="54">
        <v>44650.26388888889</v>
      </c>
      <c r="I131" s="44">
        <f>HubCN_Receiving_Time-Order_Create_Time</f>
        <v>2.114583333</v>
      </c>
      <c r="J131" s="44">
        <f>Plan__HubCN_Receiving_Time-Order_Create_Time</f>
        <v>3.652777778</v>
      </c>
      <c r="K131" s="44">
        <f>HubCN_Pickup_Time-HubCN_Receiving_Time</f>
        <v>0.4291666667</v>
      </c>
      <c r="L131" s="44">
        <f>Plan_HubCN_Pickup_Time-Plan__HubCN_Receiving_Time</f>
        <v>0.1465277778</v>
      </c>
      <c r="M131" s="44">
        <f>HubCN_Receiving_Time-Vendor_PickupTime</f>
        <v>0.1090277778</v>
      </c>
      <c r="N131" s="44">
        <f>Plan__HubCN_Receiving_Time-Plan_Vendor_Pickup_Time</f>
        <v>3.077083333</v>
      </c>
      <c r="O131" s="44">
        <f>Vendor_PickupTime-Order_Create_Time</f>
        <v>2.005555556</v>
      </c>
      <c r="P131" s="44">
        <f>Plan_Vendor_Pickup_Time-Order_Create_Time</f>
        <v>0.5756944444</v>
      </c>
      <c r="Q131" s="44">
        <f>HubVN_Receiving_Time-HubCN_Pickup_Time</f>
        <v>4.001388889</v>
      </c>
      <c r="R131" s="44">
        <f>Plan_HubVN_Receiving_Time-Plan_HubCN_Pickup_Time</f>
        <v>2.005555556</v>
      </c>
      <c r="S131" s="44">
        <f>TG_lấy+TG_xử_lý_CN+Thông_quan</f>
        <v>6.545138889</v>
      </c>
      <c r="T131" s="55">
        <f>IFS(HubCN_ID="LECCNSZ",Quantity__piece*500,HubCN_ID="LECCNYW",Quantity__piece*700)</f>
        <v>2100</v>
      </c>
      <c r="U131" s="55">
        <f>Chi_phí_lấy_hàng-Chi_phí_xử_lý</f>
        <v>15000</v>
      </c>
      <c r="V131" s="55">
        <f>IFS(HubCN_ID="LECCNSZ",IF(Grossweight&lt;=3,17000+Quantity__piece*500,17000+(Grossweight-3)*1500+Quantity__piece*500),HubCN_ID="LECCNYW", IF(Grossweight&lt;=3,15000+Quantity__piece*700,15000+(Grossweight-3)*2500+Quantity__piece*700))</f>
        <v>17100</v>
      </c>
    </row>
    <row r="132" ht="15.75" customHeight="1">
      <c r="A132" s="52" t="s">
        <v>441</v>
      </c>
      <c r="B132" s="52" t="s">
        <v>5277</v>
      </c>
      <c r="C132" s="52" t="s">
        <v>5253</v>
      </c>
      <c r="D132" s="53">
        <v>44652.06597222222</v>
      </c>
      <c r="E132" s="53">
        <v>44652.20208333333</v>
      </c>
      <c r="F132" s="53">
        <v>44652.27777777778</v>
      </c>
      <c r="G132" s="53">
        <f>HubVN_Receiving_Time</f>
        <v>44655.50139</v>
      </c>
      <c r="H132" s="54">
        <v>44652.5</v>
      </c>
      <c r="I132" s="44">
        <f>HubCN_Receiving_Time-Order_Create_Time</f>
        <v>1.9125</v>
      </c>
      <c r="J132" s="44">
        <f>Plan__HubCN_Receiving_Time-Order_Create_Time</f>
        <v>1.776388889</v>
      </c>
      <c r="K132" s="44">
        <f>HubCN_Pickup_Time-HubCN_Receiving_Time</f>
        <v>0.2979166667</v>
      </c>
      <c r="L132" s="44">
        <f>Plan_HubCN_Pickup_Time-Plan__HubCN_Receiving_Time</f>
        <v>0.2118055556</v>
      </c>
      <c r="M132" s="44">
        <f>HubCN_Receiving_Time-Vendor_PickupTime</f>
        <v>0.1701388889</v>
      </c>
      <c r="N132" s="44">
        <f>Plan__HubCN_Receiving_Time-Plan_Vendor_Pickup_Time</f>
        <v>2.072222222</v>
      </c>
      <c r="O132" s="44">
        <f>Vendor_PickupTime-Order_Create_Time</f>
        <v>1.742361111</v>
      </c>
      <c r="P132" s="44">
        <f>Plan_Vendor_Pickup_Time-Order_Create_Time</f>
        <v>-0.2958333333</v>
      </c>
      <c r="Q132" s="44">
        <f>HubVN_Receiving_Time-HubCN_Pickup_Time</f>
        <v>3.001388889</v>
      </c>
      <c r="R132" s="44">
        <f>Plan_HubVN_Receiving_Time-Plan_HubCN_Pickup_Time</f>
        <v>3.002083333</v>
      </c>
      <c r="S132" s="44">
        <f>TG_lấy+TG_xử_lý_CN+Thông_quan</f>
        <v>5.211805556</v>
      </c>
      <c r="T132" s="55">
        <f>IFS(HubCN_ID="LECCNSZ",Quantity__piece*500,HubCN_ID="LECCNYW",Quantity__piece*700)</f>
        <v>2800</v>
      </c>
      <c r="U132" s="55">
        <f>Chi_phí_lấy_hàng-Chi_phí_xử_lý</f>
        <v>17250</v>
      </c>
      <c r="V132" s="55">
        <f>IFS(HubCN_ID="LECCNSZ",IF(Grossweight&lt;=3,17000+Quantity__piece*500,17000+(Grossweight-3)*1500+Quantity__piece*500),HubCN_ID="LECCNYW", IF(Grossweight&lt;=3,15000+Quantity__piece*700,15000+(Grossweight-3)*2500+Quantity__piece*700))</f>
        <v>20050</v>
      </c>
    </row>
    <row r="133" ht="15.75" hidden="1" customHeight="1">
      <c r="A133" s="52" t="s">
        <v>444</v>
      </c>
      <c r="B133" s="52" t="s">
        <v>5266</v>
      </c>
      <c r="C133" s="52" t="s">
        <v>5255</v>
      </c>
      <c r="D133" s="53">
        <v>44651.82847222222</v>
      </c>
      <c r="E133" s="53">
        <v>44651.78472222222</v>
      </c>
      <c r="F133" s="53">
        <v>44651.99791666667</v>
      </c>
      <c r="G133" s="53">
        <f>HubVN_Receiving_Time</f>
        <v>44656.26389</v>
      </c>
      <c r="H133" s="54">
        <v>44652.25902777778</v>
      </c>
      <c r="I133" s="44">
        <f>HubCN_Receiving_Time-Order_Create_Time</f>
        <v>1.882638889</v>
      </c>
      <c r="J133" s="44">
        <f>Plan__HubCN_Receiving_Time-Order_Create_Time</f>
        <v>1.926388889</v>
      </c>
      <c r="K133" s="44">
        <f>HubCN_Pickup_Time-HubCN_Receiving_Time</f>
        <v>0.4743055556</v>
      </c>
      <c r="L133" s="44">
        <f>Plan_HubCN_Pickup_Time-Plan__HubCN_Receiving_Time</f>
        <v>0.1694444444</v>
      </c>
      <c r="M133" s="44">
        <f>HubCN_Receiving_Time-Vendor_PickupTime</f>
        <v>0.05277777778</v>
      </c>
      <c r="N133" s="44">
        <f>Plan__HubCN_Receiving_Time-Plan_Vendor_Pickup_Time</f>
        <v>1.34375</v>
      </c>
      <c r="O133" s="44">
        <f>Vendor_PickupTime-Order_Create_Time</f>
        <v>1.829861111</v>
      </c>
      <c r="P133" s="44">
        <f>Plan_Vendor_Pickup_Time-Order_Create_Time</f>
        <v>0.5826388889</v>
      </c>
      <c r="Q133" s="44">
        <f>HubVN_Receiving_Time-HubCN_Pickup_Time</f>
        <v>4.004861111</v>
      </c>
      <c r="R133" s="44">
        <f>Plan_HubVN_Receiving_Time-Plan_HubCN_Pickup_Time</f>
        <v>1.505555556</v>
      </c>
      <c r="S133" s="44">
        <f>TG_lấy+TG_xử_lý_CN+Thông_quan</f>
        <v>6.361805556</v>
      </c>
      <c r="T133" s="55">
        <f>IFS(HubCN_ID="LECCNSZ",Quantity__piece*500,HubCN_ID="LECCNYW",Quantity__piece*700)</f>
        <v>500</v>
      </c>
      <c r="U133" s="55">
        <f>Chi_phí_lấy_hàng-Chi_phí_xử_lý</f>
        <v>17000</v>
      </c>
      <c r="V133" s="55">
        <f>IFS(HubCN_ID="LECCNSZ",IF(Grossweight&lt;=3,17000+Quantity__piece*500,17000+(Grossweight-3)*1500+Quantity__piece*500),HubCN_ID="LECCNYW", IF(Grossweight&lt;=3,15000+Quantity__piece*700,15000+(Grossweight-3)*2500+Quantity__piece*700))</f>
        <v>17500</v>
      </c>
    </row>
    <row r="134" ht="15.75" customHeight="1">
      <c r="A134" s="52" t="s">
        <v>447</v>
      </c>
      <c r="B134" s="52" t="s">
        <v>5252</v>
      </c>
      <c r="C134" s="52" t="s">
        <v>5253</v>
      </c>
      <c r="D134" s="53">
        <v>44651.93125</v>
      </c>
      <c r="E134" s="53">
        <v>44650.666666666664</v>
      </c>
      <c r="F134" s="53">
        <v>44652.020833333336</v>
      </c>
      <c r="G134" s="53">
        <f>HubVN_Receiving_Time</f>
        <v>44654.50625</v>
      </c>
      <c r="H134" s="54">
        <v>44651.00277777778</v>
      </c>
      <c r="I134" s="44">
        <f>HubCN_Receiving_Time-Order_Create_Time</f>
        <v>4.014583333</v>
      </c>
      <c r="J134" s="44">
        <f>Plan__HubCN_Receiving_Time-Order_Create_Time</f>
        <v>5.279166667</v>
      </c>
      <c r="K134" s="44">
        <f>HubCN_Pickup_Time-HubCN_Receiving_Time</f>
        <v>0.3361111111</v>
      </c>
      <c r="L134" s="44">
        <f>Plan_HubCN_Pickup_Time-Plan__HubCN_Receiving_Time</f>
        <v>0.08958333333</v>
      </c>
      <c r="M134" s="44">
        <f>HubCN_Receiving_Time-Vendor_PickupTime</f>
        <v>0.2972222222</v>
      </c>
      <c r="N134" s="44">
        <f>Plan__HubCN_Receiving_Time-Plan_Vendor_Pickup_Time</f>
        <v>4.704166667</v>
      </c>
      <c r="O134" s="44">
        <f>Vendor_PickupTime-Order_Create_Time</f>
        <v>3.717361111</v>
      </c>
      <c r="P134" s="44">
        <f>Plan_Vendor_Pickup_Time-Order_Create_Time</f>
        <v>0.575</v>
      </c>
      <c r="Q134" s="44">
        <f>HubVN_Receiving_Time-HubCN_Pickup_Time</f>
        <v>3.503472222</v>
      </c>
      <c r="R134" s="44">
        <f>Plan_HubVN_Receiving_Time-Plan_HubCN_Pickup_Time</f>
        <v>1.502083333</v>
      </c>
      <c r="S134" s="44">
        <f>TG_lấy+TG_xử_lý_CN+Thông_quan</f>
        <v>7.854166667</v>
      </c>
      <c r="T134" s="55">
        <f>IFS(HubCN_ID="LECCNSZ",Quantity__piece*500,HubCN_ID="LECCNYW",Quantity__piece*700)</f>
        <v>700</v>
      </c>
      <c r="U134" s="55">
        <f>Chi_phí_lấy_hàng-Chi_phí_xử_lý</f>
        <v>15000</v>
      </c>
      <c r="V134" s="55">
        <f>IFS(HubCN_ID="LECCNSZ",IF(Grossweight&lt;=3,17000+Quantity__piece*500,17000+(Grossweight-3)*1500+Quantity__piece*500),HubCN_ID="LECCNYW", IF(Grossweight&lt;=3,15000+Quantity__piece*700,15000+(Grossweight-3)*2500+Quantity__piece*700))</f>
        <v>15700</v>
      </c>
    </row>
    <row r="135" ht="15.75" customHeight="1">
      <c r="A135" s="52" t="s">
        <v>450</v>
      </c>
      <c r="B135" s="52" t="s">
        <v>5280</v>
      </c>
      <c r="C135" s="52" t="s">
        <v>5253</v>
      </c>
      <c r="D135" s="53">
        <v>44649.3875</v>
      </c>
      <c r="E135" s="53">
        <v>44649.80763888889</v>
      </c>
      <c r="F135" s="53">
        <v>44649.53680555556</v>
      </c>
      <c r="G135" s="53">
        <f>HubVN_Receiving_Time</f>
        <v>44653.275</v>
      </c>
      <c r="H135" s="54">
        <v>44650.27222222222</v>
      </c>
      <c r="I135" s="44">
        <f>HubCN_Receiving_Time-Order_Create_Time</f>
        <v>2.08125</v>
      </c>
      <c r="J135" s="44">
        <f>Plan__HubCN_Receiving_Time-Order_Create_Time</f>
        <v>1.661111111</v>
      </c>
      <c r="K135" s="44">
        <f>HubCN_Pickup_Time-HubCN_Receiving_Time</f>
        <v>0.4645833333</v>
      </c>
      <c r="L135" s="44">
        <f>Plan_HubCN_Pickup_Time-Plan__HubCN_Receiving_Time</f>
        <v>0.1493055556</v>
      </c>
      <c r="M135" s="44">
        <f>HubCN_Receiving_Time-Vendor_PickupTime</f>
        <v>0.08819444444</v>
      </c>
      <c r="N135" s="44">
        <f>Plan__HubCN_Receiving_Time-Plan_Vendor_Pickup_Time</f>
        <v>2.538888889</v>
      </c>
      <c r="O135" s="44">
        <f>Vendor_PickupTime-Order_Create_Time</f>
        <v>1.993055556</v>
      </c>
      <c r="P135" s="44">
        <f>Plan_Vendor_Pickup_Time-Order_Create_Time</f>
        <v>-0.8777777778</v>
      </c>
      <c r="Q135" s="44">
        <f>HubVN_Receiving_Time-HubCN_Pickup_Time</f>
        <v>3.002777778</v>
      </c>
      <c r="R135" s="44">
        <f>Plan_HubVN_Receiving_Time-Plan_HubCN_Pickup_Time</f>
        <v>3.000694444</v>
      </c>
      <c r="S135" s="44">
        <f>TG_lấy+TG_xử_lý_CN+Thông_quan</f>
        <v>5.548611111</v>
      </c>
      <c r="T135" s="55">
        <f>IFS(HubCN_ID="LECCNSZ",Quantity__piece*500,HubCN_ID="LECCNYW",Quantity__piece*700)</f>
        <v>3500</v>
      </c>
      <c r="U135" s="55">
        <f>Chi_phí_lấy_hàng-Chi_phí_xử_lý</f>
        <v>15000</v>
      </c>
      <c r="V135" s="55">
        <f>IFS(HubCN_ID="LECCNSZ",IF(Grossweight&lt;=3,17000+Quantity__piece*500,17000+(Grossweight-3)*1500+Quantity__piece*500),HubCN_ID="LECCNYW", IF(Grossweight&lt;=3,15000+Quantity__piece*700,15000+(Grossweight-3)*2500+Quantity__piece*700))</f>
        <v>18500</v>
      </c>
    </row>
    <row r="136" ht="15.75" customHeight="1">
      <c r="A136" s="52" t="s">
        <v>453</v>
      </c>
      <c r="B136" s="52" t="s">
        <v>5274</v>
      </c>
      <c r="C136" s="52" t="s">
        <v>5253</v>
      </c>
      <c r="D136" s="53">
        <v>44648.631944444445</v>
      </c>
      <c r="E136" s="53">
        <v>44649.19375</v>
      </c>
      <c r="F136" s="53">
        <v>44648.78402777778</v>
      </c>
      <c r="G136" s="53">
        <f>HubVN_Receiving_Time</f>
        <v>44652.53403</v>
      </c>
      <c r="H136" s="54">
        <v>44649.53194444445</v>
      </c>
      <c r="I136" s="44">
        <f>HubCN_Receiving_Time-Order_Create_Time</f>
        <v>3.815972222</v>
      </c>
      <c r="J136" s="44">
        <f>Plan__HubCN_Receiving_Time-Order_Create_Time</f>
        <v>3.254166667</v>
      </c>
      <c r="K136" s="44">
        <f>HubCN_Pickup_Time-HubCN_Receiving_Time</f>
        <v>0.3381944444</v>
      </c>
      <c r="L136" s="44">
        <f>Plan_HubCN_Pickup_Time-Plan__HubCN_Receiving_Time</f>
        <v>0.1520833333</v>
      </c>
      <c r="M136" s="44">
        <f>HubCN_Receiving_Time-Vendor_PickupTime</f>
        <v>0.0875</v>
      </c>
      <c r="N136" s="44">
        <f>Plan__HubCN_Receiving_Time-Plan_Vendor_Pickup_Time</f>
        <v>2.755555556</v>
      </c>
      <c r="O136" s="44">
        <f>Vendor_PickupTime-Order_Create_Time</f>
        <v>3.728472222</v>
      </c>
      <c r="P136" s="44">
        <f>Plan_Vendor_Pickup_Time-Order_Create_Time</f>
        <v>0.4986111111</v>
      </c>
      <c r="Q136" s="44">
        <f>HubVN_Receiving_Time-HubCN_Pickup_Time</f>
        <v>3.002083333</v>
      </c>
      <c r="R136" s="44">
        <f>Plan_HubVN_Receiving_Time-Plan_HubCN_Pickup_Time</f>
        <v>3.505555556</v>
      </c>
      <c r="S136" s="44">
        <f>TG_lấy+TG_xử_lý_CN+Thông_quan</f>
        <v>7.15625</v>
      </c>
      <c r="T136" s="55">
        <f>IFS(HubCN_ID="LECCNSZ",Quantity__piece*500,HubCN_ID="LECCNYW",Quantity__piece*700)</f>
        <v>3500</v>
      </c>
      <c r="U136" s="55">
        <f>Chi_phí_lấy_hàng-Chi_phí_xử_lý</f>
        <v>17750</v>
      </c>
      <c r="V136" s="55">
        <f>IFS(HubCN_ID="LECCNSZ",IF(Grossweight&lt;=3,17000+Quantity__piece*500,17000+(Grossweight-3)*1500+Quantity__piece*500),HubCN_ID="LECCNYW", IF(Grossweight&lt;=3,15000+Quantity__piece*700,15000+(Grossweight-3)*2500+Quantity__piece*700))</f>
        <v>21250</v>
      </c>
    </row>
    <row r="137" ht="15.75" hidden="1" customHeight="1">
      <c r="A137" s="52" t="s">
        <v>456</v>
      </c>
      <c r="B137" s="52" t="s">
        <v>5254</v>
      </c>
      <c r="C137" s="52" t="s">
        <v>5255</v>
      </c>
      <c r="D137" s="53">
        <v>44649.85277777778</v>
      </c>
      <c r="E137" s="53">
        <v>44649.535416666666</v>
      </c>
      <c r="F137" s="53">
        <v>44650.02013888889</v>
      </c>
      <c r="G137" s="53">
        <f>HubVN_Receiving_Time</f>
        <v>44652.51111</v>
      </c>
      <c r="H137" s="54">
        <v>44650.00625</v>
      </c>
      <c r="I137" s="44">
        <f>HubCN_Receiving_Time-Order_Create_Time</f>
        <v>2.204861111</v>
      </c>
      <c r="J137" s="44">
        <f>Plan__HubCN_Receiving_Time-Order_Create_Time</f>
        <v>2.522222222</v>
      </c>
      <c r="K137" s="44">
        <f>HubCN_Pickup_Time-HubCN_Receiving_Time</f>
        <v>0.4708333333</v>
      </c>
      <c r="L137" s="44">
        <f>Plan_HubCN_Pickup_Time-Plan__HubCN_Receiving_Time</f>
        <v>0.1673611111</v>
      </c>
      <c r="M137" s="44">
        <f>HubCN_Receiving_Time-Vendor_PickupTime</f>
        <v>0.05625</v>
      </c>
      <c r="N137" s="44">
        <f>Plan__HubCN_Receiving_Time-Plan_Vendor_Pickup_Time</f>
        <v>1.952083333</v>
      </c>
      <c r="O137" s="44">
        <f>Vendor_PickupTime-Order_Create_Time</f>
        <v>2.148611111</v>
      </c>
      <c r="P137" s="44">
        <f>Plan_Vendor_Pickup_Time-Order_Create_Time</f>
        <v>0.5701388889</v>
      </c>
      <c r="Q137" s="44">
        <f>HubVN_Receiving_Time-HubCN_Pickup_Time</f>
        <v>2.504861111</v>
      </c>
      <c r="R137" s="44">
        <f>Plan_HubVN_Receiving_Time-Plan_HubCN_Pickup_Time</f>
        <v>1.500694444</v>
      </c>
      <c r="S137" s="44">
        <f>TG_lấy+TG_xử_lý_CN+Thông_quan</f>
        <v>5.180555556</v>
      </c>
      <c r="T137" s="55">
        <f>IFS(HubCN_ID="LECCNSZ",Quantity__piece*500,HubCN_ID="LECCNYW",Quantity__piece*700)</f>
        <v>1000</v>
      </c>
      <c r="U137" s="55">
        <f>Chi_phí_lấy_hàng-Chi_phí_xử_lý</f>
        <v>17000</v>
      </c>
      <c r="V137" s="55">
        <f>IFS(HubCN_ID="LECCNSZ",IF(Grossweight&lt;=3,17000+Quantity__piece*500,17000+(Grossweight-3)*1500+Quantity__piece*500),HubCN_ID="LECCNYW", IF(Grossweight&lt;=3,15000+Quantity__piece*700,15000+(Grossweight-3)*2500+Quantity__piece*700))</f>
        <v>18000</v>
      </c>
    </row>
    <row r="138" ht="15.75" customHeight="1">
      <c r="A138" s="52" t="s">
        <v>459</v>
      </c>
      <c r="B138" s="52" t="s">
        <v>5284</v>
      </c>
      <c r="C138" s="52" t="s">
        <v>5253</v>
      </c>
      <c r="D138" s="53">
        <v>44651.79791666667</v>
      </c>
      <c r="E138" s="53">
        <v>44649.805555555555</v>
      </c>
      <c r="F138" s="53">
        <v>44652.009722222225</v>
      </c>
      <c r="G138" s="53">
        <f>HubVN_Receiving_Time</f>
        <v>44654.26806</v>
      </c>
      <c r="H138" s="54">
        <v>44650.26527777778</v>
      </c>
      <c r="I138" s="44">
        <f>HubCN_Receiving_Time-Order_Create_Time</f>
        <v>0.6111111111</v>
      </c>
      <c r="J138" s="44">
        <f>Plan__HubCN_Receiving_Time-Order_Create_Time</f>
        <v>2.603472222</v>
      </c>
      <c r="K138" s="44">
        <f>HubCN_Pickup_Time-HubCN_Receiving_Time</f>
        <v>0.4597222222</v>
      </c>
      <c r="L138" s="44">
        <f>Plan_HubCN_Pickup_Time-Plan__HubCN_Receiving_Time</f>
        <v>0.2118055556</v>
      </c>
      <c r="M138" s="44">
        <f>HubCN_Receiving_Time-Vendor_PickupTime</f>
        <v>0.1104166667</v>
      </c>
      <c r="N138" s="44">
        <f>Plan__HubCN_Receiving_Time-Plan_Vendor_Pickup_Time</f>
        <v>3.025</v>
      </c>
      <c r="O138" s="44">
        <f>Vendor_PickupTime-Order_Create_Time</f>
        <v>0.5006944444</v>
      </c>
      <c r="P138" s="44">
        <f>Plan_Vendor_Pickup_Time-Order_Create_Time</f>
        <v>-0.4215277778</v>
      </c>
      <c r="Q138" s="44">
        <f>HubVN_Receiving_Time-HubCN_Pickup_Time</f>
        <v>4.002777778</v>
      </c>
      <c r="R138" s="44">
        <f>Plan_HubVN_Receiving_Time-Plan_HubCN_Pickup_Time</f>
        <v>1.505555556</v>
      </c>
      <c r="S138" s="44">
        <f>TG_lấy+TG_xử_lý_CN+Thông_quan</f>
        <v>5.073611111</v>
      </c>
      <c r="T138" s="55">
        <f>IFS(HubCN_ID="LECCNSZ",Quantity__piece*500,HubCN_ID="LECCNYW",Quantity__piece*700)</f>
        <v>2800</v>
      </c>
      <c r="U138" s="55">
        <f>Chi_phí_lấy_hàng-Chi_phí_xử_lý</f>
        <v>15000</v>
      </c>
      <c r="V138" s="55">
        <f>IFS(HubCN_ID="LECCNSZ",IF(Grossweight&lt;=3,17000+Quantity__piece*500,17000+(Grossweight-3)*1500+Quantity__piece*500),HubCN_ID="LECCNYW", IF(Grossweight&lt;=3,15000+Quantity__piece*700,15000+(Grossweight-3)*2500+Quantity__piece*700))</f>
        <v>17800</v>
      </c>
    </row>
    <row r="139" ht="15.75" hidden="1" customHeight="1">
      <c r="A139" s="52" t="s">
        <v>462</v>
      </c>
      <c r="B139" s="52" t="s">
        <v>5289</v>
      </c>
      <c r="C139" s="52" t="s">
        <v>5255</v>
      </c>
      <c r="D139" s="53">
        <v>44650.075</v>
      </c>
      <c r="E139" s="53">
        <v>44649.55</v>
      </c>
      <c r="F139" s="53">
        <v>44650.245833333334</v>
      </c>
      <c r="G139" s="53">
        <f>HubVN_Receiving_Time</f>
        <v>44653.52569</v>
      </c>
      <c r="H139" s="54">
        <v>44650.020833333336</v>
      </c>
      <c r="I139" s="44">
        <f>HubCN_Receiving_Time-Order_Create_Time</f>
        <v>1.234722222</v>
      </c>
      <c r="J139" s="44">
        <f>Plan__HubCN_Receiving_Time-Order_Create_Time</f>
        <v>1.759722222</v>
      </c>
      <c r="K139" s="44">
        <f>HubCN_Pickup_Time-HubCN_Receiving_Time</f>
        <v>0.4708333333</v>
      </c>
      <c r="L139" s="44">
        <f>Plan_HubCN_Pickup_Time-Plan__HubCN_Receiving_Time</f>
        <v>0.1708333333</v>
      </c>
      <c r="M139" s="44">
        <f>HubCN_Receiving_Time-Vendor_PickupTime</f>
        <v>0.1708333333</v>
      </c>
      <c r="N139" s="44">
        <f>Plan__HubCN_Receiving_Time-Plan_Vendor_Pickup_Time</f>
        <v>1.184722222</v>
      </c>
      <c r="O139" s="44">
        <f>Vendor_PickupTime-Order_Create_Time</f>
        <v>1.063888889</v>
      </c>
      <c r="P139" s="44">
        <f>Plan_Vendor_Pickup_Time-Order_Create_Time</f>
        <v>0.575</v>
      </c>
      <c r="Q139" s="44">
        <f>HubVN_Receiving_Time-HubCN_Pickup_Time</f>
        <v>3.504861111</v>
      </c>
      <c r="R139" s="44">
        <f>Plan_HubVN_Receiving_Time-Plan_HubCN_Pickup_Time</f>
        <v>3.004861111</v>
      </c>
      <c r="S139" s="44">
        <f>TG_lấy+TG_xử_lý_CN+Thông_quan</f>
        <v>5.210416667</v>
      </c>
      <c r="T139" s="55">
        <f>IFS(HubCN_ID="LECCNSZ",Quantity__piece*500,HubCN_ID="LECCNYW",Quantity__piece*700)</f>
        <v>1000</v>
      </c>
      <c r="U139" s="55">
        <f>Chi_phí_lấy_hàng-Chi_phí_xử_lý</f>
        <v>17000</v>
      </c>
      <c r="V139" s="55">
        <f>IFS(HubCN_ID="LECCNSZ",IF(Grossweight&lt;=3,17000+Quantity__piece*500,17000+(Grossweight-3)*1500+Quantity__piece*500),HubCN_ID="LECCNYW", IF(Grossweight&lt;=3,15000+Quantity__piece*700,15000+(Grossweight-3)*2500+Quantity__piece*700))</f>
        <v>18000</v>
      </c>
    </row>
    <row r="140" ht="15.75" hidden="1" customHeight="1">
      <c r="A140" s="52" t="s">
        <v>465</v>
      </c>
      <c r="B140" s="52" t="s">
        <v>5272</v>
      </c>
      <c r="C140" s="52" t="s">
        <v>5255</v>
      </c>
      <c r="D140" s="53">
        <v>44647.92847222222</v>
      </c>
      <c r="E140" s="53">
        <v>44648.83263888889</v>
      </c>
      <c r="F140" s="53">
        <v>44648.013194444444</v>
      </c>
      <c r="G140" s="53">
        <f>HubVN_Receiving_Time</f>
        <v>44652.27708</v>
      </c>
      <c r="H140" s="54">
        <v>44649.27638888889</v>
      </c>
      <c r="I140" s="44">
        <f>HubCN_Receiving_Time-Order_Create_Time</f>
        <v>4.0875</v>
      </c>
      <c r="J140" s="44">
        <f>Plan__HubCN_Receiving_Time-Order_Create_Time</f>
        <v>3.183333333</v>
      </c>
      <c r="K140" s="44">
        <f>HubCN_Pickup_Time-HubCN_Receiving_Time</f>
        <v>0.44375</v>
      </c>
      <c r="L140" s="44">
        <f>Plan_HubCN_Pickup_Time-Plan__HubCN_Receiving_Time</f>
        <v>0.08472222222</v>
      </c>
      <c r="M140" s="44">
        <f>HubCN_Receiving_Time-Vendor_PickupTime</f>
        <v>0.1708333333</v>
      </c>
      <c r="N140" s="44">
        <f>Plan__HubCN_Receiving_Time-Plan_Vendor_Pickup_Time</f>
        <v>4.188194444</v>
      </c>
      <c r="O140" s="44">
        <f>Vendor_PickupTime-Order_Create_Time</f>
        <v>3.916666667</v>
      </c>
      <c r="P140" s="44">
        <f>Plan_Vendor_Pickup_Time-Order_Create_Time</f>
        <v>-1.004861111</v>
      </c>
      <c r="Q140" s="44">
        <f>HubVN_Receiving_Time-HubCN_Pickup_Time</f>
        <v>3.000694444</v>
      </c>
      <c r="R140" s="44">
        <f>Plan_HubVN_Receiving_Time-Plan_HubCN_Pickup_Time</f>
        <v>3.503472222</v>
      </c>
      <c r="S140" s="44">
        <f>TG_lấy+TG_xử_lý_CN+Thông_quan</f>
        <v>7.531944444</v>
      </c>
      <c r="T140" s="55">
        <f>IFS(HubCN_ID="LECCNSZ",Quantity__piece*500,HubCN_ID="LECCNYW",Quantity__piece*700)</f>
        <v>2500</v>
      </c>
      <c r="U140" s="55">
        <f>Chi_phí_lấy_hàng-Chi_phí_xử_lý</f>
        <v>17000</v>
      </c>
      <c r="V140" s="55">
        <f>IFS(HubCN_ID="LECCNSZ",IF(Grossweight&lt;=3,17000+Quantity__piece*500,17000+(Grossweight-3)*1500+Quantity__piece*500),HubCN_ID="LECCNYW", IF(Grossweight&lt;=3,15000+Quantity__piece*700,15000+(Grossweight-3)*2500+Quantity__piece*700))</f>
        <v>19500</v>
      </c>
    </row>
    <row r="141" ht="15.75" customHeight="1">
      <c r="A141" s="52" t="s">
        <v>468</v>
      </c>
      <c r="B141" s="52" t="s">
        <v>5258</v>
      </c>
      <c r="C141" s="52" t="s">
        <v>5253</v>
      </c>
      <c r="D141" s="53">
        <v>44649.61666666667</v>
      </c>
      <c r="E141" s="53">
        <v>44646.96527777778</v>
      </c>
      <c r="F141" s="53">
        <v>44649.76388888889</v>
      </c>
      <c r="G141" s="53">
        <f>HubVN_Receiving_Time</f>
        <v>44652.25903</v>
      </c>
      <c r="H141" s="54">
        <v>44647.25833333333</v>
      </c>
      <c r="I141" s="44">
        <f>HubCN_Receiving_Time-Order_Create_Time</f>
        <v>0.3798611111</v>
      </c>
      <c r="J141" s="44">
        <f>Plan__HubCN_Receiving_Time-Order_Create_Time</f>
        <v>3.03125</v>
      </c>
      <c r="K141" s="44">
        <f>HubCN_Pickup_Time-HubCN_Receiving_Time</f>
        <v>0.2930555556</v>
      </c>
      <c r="L141" s="44">
        <f>Plan_HubCN_Pickup_Time-Plan__HubCN_Receiving_Time</f>
        <v>0.1472222222</v>
      </c>
      <c r="M141" s="44">
        <f>HubCN_Receiving_Time-Vendor_PickupTime</f>
        <v>0.1645833333</v>
      </c>
      <c r="N141" s="44">
        <f>Plan__HubCN_Receiving_Time-Plan_Vendor_Pickup_Time</f>
        <v>4.032638889</v>
      </c>
      <c r="O141" s="44">
        <f>Vendor_PickupTime-Order_Create_Time</f>
        <v>0.2152777778</v>
      </c>
      <c r="P141" s="44">
        <f>Plan_Vendor_Pickup_Time-Order_Create_Time</f>
        <v>-1.001388889</v>
      </c>
      <c r="Q141" s="44">
        <f>HubVN_Receiving_Time-HubCN_Pickup_Time</f>
        <v>5.000694444</v>
      </c>
      <c r="R141" s="44">
        <f>Plan_HubVN_Receiving_Time-Plan_HubCN_Pickup_Time</f>
        <v>1.504861111</v>
      </c>
      <c r="S141" s="44">
        <f>TG_lấy+TG_xử_lý_CN+Thông_quan</f>
        <v>5.673611111</v>
      </c>
      <c r="T141" s="55">
        <f>IFS(HubCN_ID="LECCNSZ",Quantity__piece*500,HubCN_ID="LECCNYW",Quantity__piece*700)</f>
        <v>1400</v>
      </c>
      <c r="U141" s="55">
        <f>Chi_phí_lấy_hàng-Chi_phí_xử_lý</f>
        <v>15000</v>
      </c>
      <c r="V141" s="55">
        <f>IFS(HubCN_ID="LECCNSZ",IF(Grossweight&lt;=3,17000+Quantity__piece*500,17000+(Grossweight-3)*1500+Quantity__piece*500),HubCN_ID="LECCNYW", IF(Grossweight&lt;=3,15000+Quantity__piece*700,15000+(Grossweight-3)*2500+Quantity__piece*700))</f>
        <v>16400</v>
      </c>
    </row>
    <row r="142" ht="15.75" hidden="1" customHeight="1">
      <c r="A142" s="52" t="s">
        <v>470</v>
      </c>
      <c r="B142" s="52" t="s">
        <v>5292</v>
      </c>
      <c r="C142" s="52" t="s">
        <v>5255</v>
      </c>
      <c r="D142" s="53">
        <v>44651.413194444445</v>
      </c>
      <c r="E142" s="53">
        <v>44649.77847222222</v>
      </c>
      <c r="F142" s="53">
        <v>44651.49930555555</v>
      </c>
      <c r="G142" s="53">
        <f>HubVN_Receiving_Time</f>
        <v>44654.25347</v>
      </c>
      <c r="H142" s="54">
        <v>44650.24791666667</v>
      </c>
      <c r="I142" s="44">
        <f>HubCN_Receiving_Time-Order_Create_Time</f>
        <v>0.8854166667</v>
      </c>
      <c r="J142" s="44">
        <f>Plan__HubCN_Receiving_Time-Order_Create_Time</f>
        <v>2.520138889</v>
      </c>
      <c r="K142" s="44">
        <f>HubCN_Pickup_Time-HubCN_Receiving_Time</f>
        <v>0.4694444444</v>
      </c>
      <c r="L142" s="44">
        <f>Plan_HubCN_Pickup_Time-Plan__HubCN_Receiving_Time</f>
        <v>0.08611111111</v>
      </c>
      <c r="M142" s="44">
        <f>HubCN_Receiving_Time-Vendor_PickupTime</f>
        <v>0.05763888889</v>
      </c>
      <c r="N142" s="44">
        <f>Plan__HubCN_Receiving_Time-Plan_Vendor_Pickup_Time</f>
        <v>2.027777778</v>
      </c>
      <c r="O142" s="44">
        <f>Vendor_PickupTime-Order_Create_Time</f>
        <v>0.8277777778</v>
      </c>
      <c r="P142" s="44">
        <f>Plan_Vendor_Pickup_Time-Order_Create_Time</f>
        <v>0.4923611111</v>
      </c>
      <c r="Q142" s="44">
        <f>HubVN_Receiving_Time-HubCN_Pickup_Time</f>
        <v>4.005555556</v>
      </c>
      <c r="R142" s="44">
        <f>Plan_HubVN_Receiving_Time-Plan_HubCN_Pickup_Time</f>
        <v>2.00625</v>
      </c>
      <c r="S142" s="44">
        <f>TG_lấy+TG_xử_lý_CN+Thông_quan</f>
        <v>5.360416667</v>
      </c>
      <c r="T142" s="55">
        <f>IFS(HubCN_ID="LECCNSZ",Quantity__piece*500,HubCN_ID="LECCNYW",Quantity__piece*700)</f>
        <v>2500</v>
      </c>
      <c r="U142" s="55">
        <f>Chi_phí_lấy_hàng-Chi_phí_xử_lý</f>
        <v>18650</v>
      </c>
      <c r="V142" s="55">
        <f>IFS(HubCN_ID="LECCNSZ",IF(Grossweight&lt;=3,17000+Quantity__piece*500,17000+(Grossweight-3)*1500+Quantity__piece*500),HubCN_ID="LECCNYW", IF(Grossweight&lt;=3,15000+Quantity__piece*700,15000+(Grossweight-3)*2500+Quantity__piece*700))</f>
        <v>21150</v>
      </c>
    </row>
    <row r="143" ht="15.75" customHeight="1">
      <c r="A143" s="52" t="s">
        <v>473</v>
      </c>
      <c r="B143" s="52" t="s">
        <v>5252</v>
      </c>
      <c r="C143" s="52" t="s">
        <v>5253</v>
      </c>
      <c r="D143" s="53">
        <v>44651.36666666667</v>
      </c>
      <c r="E143" s="53">
        <v>44649.80972222222</v>
      </c>
      <c r="F143" s="53">
        <v>44651.49791666667</v>
      </c>
      <c r="G143" s="53">
        <f>HubVN_Receiving_Time</f>
        <v>44654.275</v>
      </c>
      <c r="H143" s="54">
        <v>44650.271527777775</v>
      </c>
      <c r="I143" s="44">
        <f>HubCN_Receiving_Time-Order_Create_Time</f>
        <v>2.103472222</v>
      </c>
      <c r="J143" s="44">
        <f>Plan__HubCN_Receiving_Time-Order_Create_Time</f>
        <v>3.660416667</v>
      </c>
      <c r="K143" s="44">
        <f>HubCN_Pickup_Time-HubCN_Receiving_Time</f>
        <v>0.4618055556</v>
      </c>
      <c r="L143" s="44">
        <f>Plan_HubCN_Pickup_Time-Plan__HubCN_Receiving_Time</f>
        <v>0.13125</v>
      </c>
      <c r="M143" s="44">
        <f>HubCN_Receiving_Time-Vendor_PickupTime</f>
        <v>0.1138888889</v>
      </c>
      <c r="N143" s="44">
        <f>Plan__HubCN_Receiving_Time-Plan_Vendor_Pickup_Time</f>
        <v>2.504166667</v>
      </c>
      <c r="O143" s="44">
        <f>Vendor_PickupTime-Order_Create_Time</f>
        <v>1.989583333</v>
      </c>
      <c r="P143" s="44">
        <f>Plan_Vendor_Pickup_Time-Order_Create_Time</f>
        <v>1.15625</v>
      </c>
      <c r="Q143" s="44">
        <f>HubVN_Receiving_Time-HubCN_Pickup_Time</f>
        <v>4.003472222</v>
      </c>
      <c r="R143" s="44">
        <f>Plan_HubVN_Receiving_Time-Plan_HubCN_Pickup_Time</f>
        <v>2.002777778</v>
      </c>
      <c r="S143" s="44">
        <f>TG_lấy+TG_xử_lý_CN+Thông_quan</f>
        <v>6.56875</v>
      </c>
      <c r="T143" s="55">
        <f>IFS(HubCN_ID="LECCNSZ",Quantity__piece*500,HubCN_ID="LECCNYW",Quantity__piece*700)</f>
        <v>2800</v>
      </c>
      <c r="U143" s="55">
        <f>Chi_phí_lấy_hàng-Chi_phí_xử_lý</f>
        <v>16750</v>
      </c>
      <c r="V143" s="55">
        <f>IFS(HubCN_ID="LECCNSZ",IF(Grossweight&lt;=3,17000+Quantity__piece*500,17000+(Grossweight-3)*1500+Quantity__piece*500),HubCN_ID="LECCNYW", IF(Grossweight&lt;=3,15000+Quantity__piece*700,15000+(Grossweight-3)*2500+Quantity__piece*700))</f>
        <v>19550</v>
      </c>
    </row>
    <row r="144" ht="15.75" customHeight="1">
      <c r="A144" s="52" t="s">
        <v>476</v>
      </c>
      <c r="B144" s="52" t="s">
        <v>5284</v>
      </c>
      <c r="C144" s="52" t="s">
        <v>5253</v>
      </c>
      <c r="D144" s="53">
        <v>44647.927083333336</v>
      </c>
      <c r="E144" s="53">
        <v>44649.19513888889</v>
      </c>
      <c r="F144" s="53">
        <v>44648.01597222222</v>
      </c>
      <c r="G144" s="53">
        <f>HubVN_Receiving_Time</f>
        <v>44652.53889</v>
      </c>
      <c r="H144" s="54">
        <v>44649.53402777778</v>
      </c>
      <c r="I144" s="44">
        <f>HubCN_Receiving_Time-Order_Create_Time</f>
        <v>3.808333333</v>
      </c>
      <c r="J144" s="44">
        <f>Plan__HubCN_Receiving_Time-Order_Create_Time</f>
        <v>2.540277778</v>
      </c>
      <c r="K144" s="44">
        <f>HubCN_Pickup_Time-HubCN_Receiving_Time</f>
        <v>0.3388888889</v>
      </c>
      <c r="L144" s="44">
        <f>Plan_HubCN_Pickup_Time-Plan__HubCN_Receiving_Time</f>
        <v>0.08888888889</v>
      </c>
      <c r="M144" s="44">
        <f>HubCN_Receiving_Time-Vendor_PickupTime</f>
        <v>0.08888888889</v>
      </c>
      <c r="N144" s="44">
        <f>Plan__HubCN_Receiving_Time-Plan_Vendor_Pickup_Time</f>
        <v>1.546527778</v>
      </c>
      <c r="O144" s="44">
        <f>Vendor_PickupTime-Order_Create_Time</f>
        <v>3.719444444</v>
      </c>
      <c r="P144" s="44">
        <f>Plan_Vendor_Pickup_Time-Order_Create_Time</f>
        <v>0.99375</v>
      </c>
      <c r="Q144" s="44">
        <f>HubVN_Receiving_Time-HubCN_Pickup_Time</f>
        <v>3.004861111</v>
      </c>
      <c r="R144" s="44">
        <f>Plan_HubVN_Receiving_Time-Plan_HubCN_Pickup_Time</f>
        <v>3.503472222</v>
      </c>
      <c r="S144" s="44">
        <f>TG_lấy+TG_xử_lý_CN+Thông_quan</f>
        <v>7.152083333</v>
      </c>
      <c r="T144" s="55">
        <f>IFS(HubCN_ID="LECCNSZ",Quantity__piece*500,HubCN_ID="LECCNYW",Quantity__piece*700)</f>
        <v>1400</v>
      </c>
      <c r="U144" s="55">
        <f>Chi_phí_lấy_hàng-Chi_phí_xử_lý</f>
        <v>16750</v>
      </c>
      <c r="V144" s="55">
        <f>IFS(HubCN_ID="LECCNSZ",IF(Grossweight&lt;=3,17000+Quantity__piece*500,17000+(Grossweight-3)*1500+Quantity__piece*500),HubCN_ID="LECCNYW", IF(Grossweight&lt;=3,15000+Quantity__piece*700,15000+(Grossweight-3)*2500+Quantity__piece*700))</f>
        <v>18150</v>
      </c>
    </row>
    <row r="145" ht="15.75" hidden="1" customHeight="1">
      <c r="A145" s="52" t="s">
        <v>479</v>
      </c>
      <c r="B145" s="52" t="s">
        <v>5266</v>
      </c>
      <c r="C145" s="52" t="s">
        <v>5255</v>
      </c>
      <c r="D145" s="53">
        <v>44651.6</v>
      </c>
      <c r="E145" s="53">
        <v>44652.55138888889</v>
      </c>
      <c r="F145" s="53">
        <v>44651.75069444445</v>
      </c>
      <c r="G145" s="53">
        <f>HubVN_Receiving_Time</f>
        <v>44655.52708</v>
      </c>
      <c r="H145" s="54">
        <v>44653.020833333336</v>
      </c>
      <c r="I145" s="44">
        <f>HubCN_Receiving_Time-Order_Create_Time</f>
        <v>1.782638889</v>
      </c>
      <c r="J145" s="44">
        <f>Plan__HubCN_Receiving_Time-Order_Create_Time</f>
        <v>0.83125</v>
      </c>
      <c r="K145" s="44">
        <f>HubCN_Pickup_Time-HubCN_Receiving_Time</f>
        <v>0.4694444444</v>
      </c>
      <c r="L145" s="44">
        <f>Plan_HubCN_Pickup_Time-Plan__HubCN_Receiving_Time</f>
        <v>0.1506944444</v>
      </c>
      <c r="M145" s="44">
        <f>HubCN_Receiving_Time-Vendor_PickupTime</f>
        <v>0.1298611111</v>
      </c>
      <c r="N145" s="44">
        <f>Plan__HubCN_Receiving_Time-Plan_Vendor_Pickup_Time</f>
        <v>1.040972222</v>
      </c>
      <c r="O145" s="44">
        <f>Vendor_PickupTime-Order_Create_Time</f>
        <v>1.652777778</v>
      </c>
      <c r="P145" s="44">
        <f>Plan_Vendor_Pickup_Time-Order_Create_Time</f>
        <v>-0.2097222222</v>
      </c>
      <c r="Q145" s="44">
        <f>HubVN_Receiving_Time-HubCN_Pickup_Time</f>
        <v>2.50625</v>
      </c>
      <c r="R145" s="44">
        <f>Plan_HubVN_Receiving_Time-Plan_HubCN_Pickup_Time</f>
        <v>3.50625</v>
      </c>
      <c r="S145" s="44">
        <f>TG_lấy+TG_xử_lý_CN+Thông_quan</f>
        <v>4.758333333</v>
      </c>
      <c r="T145" s="55">
        <f>IFS(HubCN_ID="LECCNSZ",Quantity__piece*500,HubCN_ID="LECCNYW",Quantity__piece*700)</f>
        <v>2000</v>
      </c>
      <c r="U145" s="55">
        <f>Chi_phí_lấy_hàng-Chi_phí_xử_lý</f>
        <v>17000</v>
      </c>
      <c r="V145" s="55">
        <f>IFS(HubCN_ID="LECCNSZ",IF(Grossweight&lt;=3,17000+Quantity__piece*500,17000+(Grossweight-3)*1500+Quantity__piece*500),HubCN_ID="LECCNYW", IF(Grossweight&lt;=3,15000+Quantity__piece*700,15000+(Grossweight-3)*2500+Quantity__piece*700))</f>
        <v>19000</v>
      </c>
    </row>
    <row r="146" ht="15.75" customHeight="1">
      <c r="A146" s="52" t="s">
        <v>483</v>
      </c>
      <c r="B146" s="52" t="s">
        <v>5302</v>
      </c>
      <c r="C146" s="52" t="s">
        <v>5253</v>
      </c>
      <c r="D146" s="53">
        <v>44652.083333333336</v>
      </c>
      <c r="E146" s="53">
        <v>44652.22708333333</v>
      </c>
      <c r="F146" s="53">
        <v>44652.25208333333</v>
      </c>
      <c r="G146" s="53">
        <f>HubVN_Receiving_Time</f>
        <v>44655.52639</v>
      </c>
      <c r="H146" s="54">
        <v>44652.520833333336</v>
      </c>
      <c r="I146" s="44">
        <f>HubCN_Receiving_Time-Order_Create_Time</f>
        <v>2.404861111</v>
      </c>
      <c r="J146" s="44">
        <f>Plan__HubCN_Receiving_Time-Order_Create_Time</f>
        <v>2.261111111</v>
      </c>
      <c r="K146" s="44">
        <f>HubCN_Pickup_Time-HubCN_Receiving_Time</f>
        <v>0.29375</v>
      </c>
      <c r="L146" s="44">
        <f>Plan_HubCN_Pickup_Time-Plan__HubCN_Receiving_Time</f>
        <v>0.16875</v>
      </c>
      <c r="M146" s="44">
        <f>HubCN_Receiving_Time-Vendor_PickupTime</f>
        <v>0.1111111111</v>
      </c>
      <c r="N146" s="44">
        <f>Plan__HubCN_Receiving_Time-Plan_Vendor_Pickup_Time</f>
        <v>1.511111111</v>
      </c>
      <c r="O146" s="44">
        <f>Vendor_PickupTime-Order_Create_Time</f>
        <v>2.29375</v>
      </c>
      <c r="P146" s="44">
        <f>Plan_Vendor_Pickup_Time-Order_Create_Time</f>
        <v>0.75</v>
      </c>
      <c r="Q146" s="44">
        <f>HubVN_Receiving_Time-HubCN_Pickup_Time</f>
        <v>3.005555556</v>
      </c>
      <c r="R146" s="44">
        <f>Plan_HubVN_Receiving_Time-Plan_HubCN_Pickup_Time</f>
        <v>3.001388889</v>
      </c>
      <c r="S146" s="44">
        <f>TG_lấy+TG_xử_lý_CN+Thông_quan</f>
        <v>5.704166667</v>
      </c>
      <c r="T146" s="55">
        <f>IFS(HubCN_ID="LECCNSZ",Quantity__piece*500,HubCN_ID="LECCNYW",Quantity__piece*700)</f>
        <v>3500</v>
      </c>
      <c r="U146" s="55">
        <f>Chi_phí_lấy_hàng-Chi_phí_xử_lý</f>
        <v>17500</v>
      </c>
      <c r="V146" s="55">
        <f>IFS(HubCN_ID="LECCNSZ",IF(Grossweight&lt;=3,17000+Quantity__piece*500,17000+(Grossweight-3)*1500+Quantity__piece*500),HubCN_ID="LECCNYW", IF(Grossweight&lt;=3,15000+Quantity__piece*700,15000+(Grossweight-3)*2500+Quantity__piece*700))</f>
        <v>21000</v>
      </c>
    </row>
    <row r="147" ht="15.75" customHeight="1">
      <c r="A147" s="52" t="s">
        <v>486</v>
      </c>
      <c r="B147" s="52" t="s">
        <v>5260</v>
      </c>
      <c r="C147" s="52" t="s">
        <v>5253</v>
      </c>
      <c r="D147" s="53">
        <v>44651.4375</v>
      </c>
      <c r="E147" s="53">
        <v>44649.82083333333</v>
      </c>
      <c r="F147" s="53">
        <v>44651.521527777775</v>
      </c>
      <c r="G147" s="53">
        <f>HubVN_Receiving_Time</f>
        <v>44654.25486</v>
      </c>
      <c r="H147" s="54">
        <v>44650.248611111114</v>
      </c>
      <c r="I147" s="44">
        <f>HubCN_Receiving_Time-Order_Create_Time</f>
        <v>2.108333333</v>
      </c>
      <c r="J147" s="44">
        <f>Plan__HubCN_Receiving_Time-Order_Create_Time</f>
        <v>3.725</v>
      </c>
      <c r="K147" s="44">
        <f>HubCN_Pickup_Time-HubCN_Receiving_Time</f>
        <v>0.4277777778</v>
      </c>
      <c r="L147" s="44">
        <f>Plan_HubCN_Pickup_Time-Plan__HubCN_Receiving_Time</f>
        <v>0.08402777778</v>
      </c>
      <c r="M147" s="44">
        <f>HubCN_Receiving_Time-Vendor_PickupTime</f>
        <v>0.1111111111</v>
      </c>
      <c r="N147" s="44">
        <f>Plan__HubCN_Receiving_Time-Plan_Vendor_Pickup_Time</f>
        <v>2.729861111</v>
      </c>
      <c r="O147" s="44">
        <f>Vendor_PickupTime-Order_Create_Time</f>
        <v>1.997222222</v>
      </c>
      <c r="P147" s="44">
        <f>Plan_Vendor_Pickup_Time-Order_Create_Time</f>
        <v>0.9951388889</v>
      </c>
      <c r="Q147" s="44">
        <f>HubVN_Receiving_Time-HubCN_Pickup_Time</f>
        <v>4.00625</v>
      </c>
      <c r="R147" s="44">
        <f>Plan_HubVN_Receiving_Time-Plan_HubCN_Pickup_Time</f>
        <v>2.000694444</v>
      </c>
      <c r="S147" s="44">
        <f>TG_lấy+TG_xử_lý_CN+Thông_quan</f>
        <v>6.542361111</v>
      </c>
      <c r="T147" s="55">
        <f>IFS(HubCN_ID="LECCNSZ",Quantity__piece*500,HubCN_ID="LECCNYW",Quantity__piece*700)</f>
        <v>700</v>
      </c>
      <c r="U147" s="55">
        <f>Chi_phí_lấy_hàng-Chi_phí_xử_lý</f>
        <v>15000</v>
      </c>
      <c r="V147" s="55">
        <f>IFS(HubCN_ID="LECCNSZ",IF(Grossweight&lt;=3,17000+Quantity__piece*500,17000+(Grossweight-3)*1500+Quantity__piece*500),HubCN_ID="LECCNYW", IF(Grossweight&lt;=3,15000+Quantity__piece*700,15000+(Grossweight-3)*2500+Quantity__piece*700))</f>
        <v>15700</v>
      </c>
    </row>
    <row r="148" ht="15.75" customHeight="1">
      <c r="A148" s="52" t="s">
        <v>489</v>
      </c>
      <c r="B148" s="52" t="s">
        <v>5274</v>
      </c>
      <c r="C148" s="52" t="s">
        <v>5253</v>
      </c>
      <c r="D148" s="53">
        <v>44649.10833333333</v>
      </c>
      <c r="E148" s="53">
        <v>44649.18680555555</v>
      </c>
      <c r="F148" s="53">
        <v>44649.27569444444</v>
      </c>
      <c r="G148" s="53">
        <f>HubVN_Receiving_Time</f>
        <v>44652.52708</v>
      </c>
      <c r="H148" s="54">
        <v>44649.520833333336</v>
      </c>
      <c r="I148" s="44">
        <f>HubCN_Receiving_Time-Order_Create_Time</f>
        <v>3.35625</v>
      </c>
      <c r="J148" s="44">
        <f>Plan__HubCN_Receiving_Time-Order_Create_Time</f>
        <v>3.277777778</v>
      </c>
      <c r="K148" s="44">
        <f>HubCN_Pickup_Time-HubCN_Receiving_Time</f>
        <v>0.3340277778</v>
      </c>
      <c r="L148" s="44">
        <f>Plan_HubCN_Pickup_Time-Plan__HubCN_Receiving_Time</f>
        <v>0.1673611111</v>
      </c>
      <c r="M148" s="44">
        <f>HubCN_Receiving_Time-Vendor_PickupTime</f>
        <v>0.1694444444</v>
      </c>
      <c r="N148" s="44">
        <f>Plan__HubCN_Receiving_Time-Plan_Vendor_Pickup_Time</f>
        <v>2.116666667</v>
      </c>
      <c r="O148" s="44">
        <f>Vendor_PickupTime-Order_Create_Time</f>
        <v>3.186805556</v>
      </c>
      <c r="P148" s="44">
        <f>Plan_Vendor_Pickup_Time-Order_Create_Time</f>
        <v>1.161111111</v>
      </c>
      <c r="Q148" s="44">
        <f>HubVN_Receiving_Time-HubCN_Pickup_Time</f>
        <v>3.00625</v>
      </c>
      <c r="R148" s="44">
        <f>Plan_HubVN_Receiving_Time-Plan_HubCN_Pickup_Time</f>
        <v>3.004861111</v>
      </c>
      <c r="S148" s="44">
        <f>TG_lấy+TG_xử_lý_CN+Thông_quan</f>
        <v>6.696527778</v>
      </c>
      <c r="T148" s="55">
        <f>IFS(HubCN_ID="LECCNSZ",Quantity__piece*500,HubCN_ID="LECCNYW",Quantity__piece*700)</f>
        <v>3500</v>
      </c>
      <c r="U148" s="55">
        <f>Chi_phí_lấy_hàng-Chi_phí_xử_lý</f>
        <v>15000</v>
      </c>
      <c r="V148" s="55">
        <f>IFS(HubCN_ID="LECCNSZ",IF(Grossweight&lt;=3,17000+Quantity__piece*500,17000+(Grossweight-3)*1500+Quantity__piece*500),HubCN_ID="LECCNYW", IF(Grossweight&lt;=3,15000+Quantity__piece*700,15000+(Grossweight-3)*2500+Quantity__piece*700))</f>
        <v>18500</v>
      </c>
    </row>
    <row r="149" ht="15.75" customHeight="1">
      <c r="A149" s="52" t="s">
        <v>492</v>
      </c>
      <c r="B149" s="52" t="s">
        <v>5267</v>
      </c>
      <c r="C149" s="52" t="s">
        <v>5253</v>
      </c>
      <c r="D149" s="53">
        <v>44649.05069444444</v>
      </c>
      <c r="E149" s="53">
        <v>44649.80486111111</v>
      </c>
      <c r="F149" s="53">
        <v>44649.259722222225</v>
      </c>
      <c r="G149" s="53">
        <f>HubVN_Receiving_Time</f>
        <v>44653.26736</v>
      </c>
      <c r="H149" s="54">
        <v>44650.26527777778</v>
      </c>
      <c r="I149" s="44">
        <f>HubCN_Receiving_Time-Order_Create_Time</f>
        <v>2.086805556</v>
      </c>
      <c r="J149" s="44">
        <f>Plan__HubCN_Receiving_Time-Order_Create_Time</f>
        <v>1.332638889</v>
      </c>
      <c r="K149" s="44">
        <f>HubCN_Pickup_Time-HubCN_Receiving_Time</f>
        <v>0.4604166667</v>
      </c>
      <c r="L149" s="44">
        <f>Plan_HubCN_Pickup_Time-Plan__HubCN_Receiving_Time</f>
        <v>0.2090277778</v>
      </c>
      <c r="M149" s="44">
        <f>HubCN_Receiving_Time-Vendor_PickupTime</f>
        <v>0.08958333333</v>
      </c>
      <c r="N149" s="44">
        <f>Plan__HubCN_Receiving_Time-Plan_Vendor_Pickup_Time</f>
        <v>2.793055556</v>
      </c>
      <c r="O149" s="44">
        <f>Vendor_PickupTime-Order_Create_Time</f>
        <v>1.997222222</v>
      </c>
      <c r="P149" s="44">
        <f>Plan_Vendor_Pickup_Time-Order_Create_Time</f>
        <v>-1.460416667</v>
      </c>
      <c r="Q149" s="44">
        <f>HubVN_Receiving_Time-HubCN_Pickup_Time</f>
        <v>3.002083333</v>
      </c>
      <c r="R149" s="44">
        <f>Plan_HubVN_Receiving_Time-Plan_HubCN_Pickup_Time</f>
        <v>3.004166667</v>
      </c>
      <c r="S149" s="44">
        <f>TG_lấy+TG_xử_lý_CN+Thông_quan</f>
        <v>5.549305556</v>
      </c>
      <c r="T149" s="55">
        <f>IFS(HubCN_ID="LECCNSZ",Quantity__piece*500,HubCN_ID="LECCNYW",Quantity__piece*700)</f>
        <v>700</v>
      </c>
      <c r="U149" s="55">
        <f>Chi_phí_lấy_hàng-Chi_phí_xử_lý</f>
        <v>15000</v>
      </c>
      <c r="V149" s="55">
        <f>IFS(HubCN_ID="LECCNSZ",IF(Grossweight&lt;=3,17000+Quantity__piece*500,17000+(Grossweight-3)*1500+Quantity__piece*500),HubCN_ID="LECCNYW", IF(Grossweight&lt;=3,15000+Quantity__piece*700,15000+(Grossweight-3)*2500+Quantity__piece*700))</f>
        <v>15700</v>
      </c>
    </row>
    <row r="150" ht="15.75" customHeight="1">
      <c r="A150" s="52" t="s">
        <v>495</v>
      </c>
      <c r="B150" s="52" t="s">
        <v>5252</v>
      </c>
      <c r="C150" s="52" t="s">
        <v>5253</v>
      </c>
      <c r="D150" s="53">
        <v>44652.83472222222</v>
      </c>
      <c r="E150" s="53">
        <v>44650.743055555555</v>
      </c>
      <c r="F150" s="53">
        <v>44653.00625</v>
      </c>
      <c r="G150" s="53">
        <f>HubVN_Receiving_Time</f>
        <v>44654.54097</v>
      </c>
      <c r="H150" s="54">
        <v>44651.0375</v>
      </c>
      <c r="I150" s="44">
        <f>HubCN_Receiving_Time-Order_Create_Time</f>
        <v>2.042361111</v>
      </c>
      <c r="J150" s="44">
        <f>Plan__HubCN_Receiving_Time-Order_Create_Time</f>
        <v>4.134027778</v>
      </c>
      <c r="K150" s="44">
        <f>HubCN_Pickup_Time-HubCN_Receiving_Time</f>
        <v>0.2944444444</v>
      </c>
      <c r="L150" s="44">
        <f>Plan_HubCN_Pickup_Time-Plan__HubCN_Receiving_Time</f>
        <v>0.1715277778</v>
      </c>
      <c r="M150" s="44">
        <f>HubCN_Receiving_Time-Vendor_PickupTime</f>
        <v>0.2534722222</v>
      </c>
      <c r="N150" s="44">
        <f>Plan__HubCN_Receiving_Time-Plan_Vendor_Pickup_Time</f>
        <v>5.595138889</v>
      </c>
      <c r="O150" s="44">
        <f>Vendor_PickupTime-Order_Create_Time</f>
        <v>1.788888889</v>
      </c>
      <c r="P150" s="44">
        <f>Plan_Vendor_Pickup_Time-Order_Create_Time</f>
        <v>-1.461111111</v>
      </c>
      <c r="Q150" s="44">
        <f>HubVN_Receiving_Time-HubCN_Pickup_Time</f>
        <v>3.503472222</v>
      </c>
      <c r="R150" s="44">
        <f>Plan_HubVN_Receiving_Time-Plan_HubCN_Pickup_Time</f>
        <v>1.50625</v>
      </c>
      <c r="S150" s="44">
        <f>TG_lấy+TG_xử_lý_CN+Thông_quan</f>
        <v>5.840277778</v>
      </c>
      <c r="T150" s="55">
        <f>IFS(HubCN_ID="LECCNSZ",Quantity__piece*500,HubCN_ID="LECCNYW",Quantity__piece*700)</f>
        <v>1400</v>
      </c>
      <c r="U150" s="55">
        <f>Chi_phí_lấy_hàng-Chi_phí_xử_lý</f>
        <v>15000</v>
      </c>
      <c r="V150" s="55">
        <f>IFS(HubCN_ID="LECCNSZ",IF(Grossweight&lt;=3,17000+Quantity__piece*500,17000+(Grossweight-3)*1500+Quantity__piece*500),HubCN_ID="LECCNYW", IF(Grossweight&lt;=3,15000+Quantity__piece*700,15000+(Grossweight-3)*2500+Quantity__piece*700))</f>
        <v>16400</v>
      </c>
    </row>
    <row r="151" ht="15.75" customHeight="1">
      <c r="A151" s="52" t="s">
        <v>498</v>
      </c>
      <c r="B151" s="52" t="s">
        <v>5264</v>
      </c>
      <c r="C151" s="52" t="s">
        <v>5253</v>
      </c>
      <c r="D151" s="53">
        <v>44651.92638888889</v>
      </c>
      <c r="E151" s="53">
        <v>44649.834027777775</v>
      </c>
      <c r="F151" s="53">
        <v>44652.01388888889</v>
      </c>
      <c r="G151" s="53">
        <f>HubVN_Receiving_Time</f>
        <v>44654.27153</v>
      </c>
      <c r="H151" s="54">
        <v>44650.26527777778</v>
      </c>
      <c r="I151" s="44">
        <f>HubCN_Receiving_Time-Order_Create_Time</f>
        <v>2.106944444</v>
      </c>
      <c r="J151" s="44">
        <f>Plan__HubCN_Receiving_Time-Order_Create_Time</f>
        <v>4.199305556</v>
      </c>
      <c r="K151" s="44">
        <f>HubCN_Pickup_Time-HubCN_Receiving_Time</f>
        <v>0.43125</v>
      </c>
      <c r="L151" s="44">
        <f>Plan_HubCN_Pickup_Time-Plan__HubCN_Receiving_Time</f>
        <v>0.0875</v>
      </c>
      <c r="M151" s="44">
        <f>HubCN_Receiving_Time-Vendor_PickupTime</f>
        <v>0.1125</v>
      </c>
      <c r="N151" s="44">
        <f>Plan__HubCN_Receiving_Time-Plan_Vendor_Pickup_Time</f>
        <v>3.202083333</v>
      </c>
      <c r="O151" s="44">
        <f>Vendor_PickupTime-Order_Create_Time</f>
        <v>1.994444444</v>
      </c>
      <c r="P151" s="44">
        <f>Plan_Vendor_Pickup_Time-Order_Create_Time</f>
        <v>0.9972222222</v>
      </c>
      <c r="Q151" s="44">
        <f>HubVN_Receiving_Time-HubCN_Pickup_Time</f>
        <v>4.00625</v>
      </c>
      <c r="R151" s="44">
        <f>Plan_HubVN_Receiving_Time-Plan_HubCN_Pickup_Time</f>
        <v>1.502083333</v>
      </c>
      <c r="S151" s="44">
        <f>TG_lấy+TG_xử_lý_CN+Thông_quan</f>
        <v>6.544444444</v>
      </c>
      <c r="T151" s="55">
        <f>IFS(HubCN_ID="LECCNSZ",Quantity__piece*500,HubCN_ID="LECCNYW",Quantity__piece*700)</f>
        <v>2100</v>
      </c>
      <c r="U151" s="55">
        <f>Chi_phí_lấy_hàng-Chi_phí_xử_lý</f>
        <v>15000</v>
      </c>
      <c r="V151" s="55">
        <f>IFS(HubCN_ID="LECCNSZ",IF(Grossweight&lt;=3,17000+Quantity__piece*500,17000+(Grossweight-3)*1500+Quantity__piece*500),HubCN_ID="LECCNYW", IF(Grossweight&lt;=3,15000+Quantity__piece*700,15000+(Grossweight-3)*2500+Quantity__piece*700))</f>
        <v>17100</v>
      </c>
    </row>
    <row r="152" ht="15.75" hidden="1" customHeight="1">
      <c r="A152" s="52" t="s">
        <v>501</v>
      </c>
      <c r="B152" s="52" t="s">
        <v>5272</v>
      </c>
      <c r="C152" s="52" t="s">
        <v>5255</v>
      </c>
      <c r="D152" s="53">
        <v>44648.680555555555</v>
      </c>
      <c r="E152" s="53">
        <v>44650.825</v>
      </c>
      <c r="F152" s="53">
        <v>44648.76944444444</v>
      </c>
      <c r="G152" s="53">
        <f>HubVN_Receiving_Time</f>
        <v>44653.27083</v>
      </c>
      <c r="H152" s="54">
        <v>44651.26666666667</v>
      </c>
      <c r="I152" s="44">
        <f>HubCN_Receiving_Time-Order_Create_Time</f>
        <v>2.984722222</v>
      </c>
      <c r="J152" s="44">
        <f>Plan__HubCN_Receiving_Time-Order_Create_Time</f>
        <v>0.8402777778</v>
      </c>
      <c r="K152" s="44">
        <f>HubCN_Pickup_Time-HubCN_Receiving_Time</f>
        <v>0.4416666667</v>
      </c>
      <c r="L152" s="44">
        <f>Plan_HubCN_Pickup_Time-Plan__HubCN_Receiving_Time</f>
        <v>0.08888888889</v>
      </c>
      <c r="M152" s="44">
        <f>HubCN_Receiving_Time-Vendor_PickupTime</f>
        <v>0.15</v>
      </c>
      <c r="N152" s="44">
        <f>Plan__HubCN_Receiving_Time-Plan_Vendor_Pickup_Time</f>
        <v>-0.3291666667</v>
      </c>
      <c r="O152" s="44">
        <f>Vendor_PickupTime-Order_Create_Time</f>
        <v>2.834722222</v>
      </c>
      <c r="P152" s="44">
        <f>Plan_Vendor_Pickup_Time-Order_Create_Time</f>
        <v>1.169444444</v>
      </c>
      <c r="Q152" s="44">
        <f>HubVN_Receiving_Time-HubCN_Pickup_Time</f>
        <v>2.004166667</v>
      </c>
      <c r="R152" s="44">
        <f>Plan_HubVN_Receiving_Time-Plan_HubCN_Pickup_Time</f>
        <v>3.500694444</v>
      </c>
      <c r="S152" s="44">
        <f>TG_lấy+TG_xử_lý_CN+Thông_quan</f>
        <v>5.430555556</v>
      </c>
      <c r="T152" s="55">
        <f>IFS(HubCN_ID="LECCNSZ",Quantity__piece*500,HubCN_ID="LECCNYW",Quantity__piece*700)</f>
        <v>500</v>
      </c>
      <c r="U152" s="55">
        <f>Chi_phí_lấy_hàng-Chi_phí_xử_lý</f>
        <v>17000</v>
      </c>
      <c r="V152" s="55">
        <f>IFS(HubCN_ID="LECCNSZ",IF(Grossweight&lt;=3,17000+Quantity__piece*500,17000+(Grossweight-3)*1500+Quantity__piece*500),HubCN_ID="LECCNYW", IF(Grossweight&lt;=3,15000+Quantity__piece*700,15000+(Grossweight-3)*2500+Quantity__piece*700))</f>
        <v>17500</v>
      </c>
    </row>
    <row r="153" ht="15.75" customHeight="1">
      <c r="A153" s="52" t="s">
        <v>504</v>
      </c>
      <c r="B153" s="52" t="s">
        <v>5264</v>
      </c>
      <c r="C153" s="52" t="s">
        <v>5253</v>
      </c>
      <c r="D153" s="53">
        <v>44649.29861111111</v>
      </c>
      <c r="E153" s="53">
        <v>44649.174305555556</v>
      </c>
      <c r="F153" s="53">
        <v>44649.51111111111</v>
      </c>
      <c r="G153" s="53">
        <f>HubVN_Receiving_Time</f>
        <v>44652.51806</v>
      </c>
      <c r="H153" s="54">
        <v>44649.51180555556</v>
      </c>
      <c r="I153" s="44">
        <f>HubCN_Receiving_Time-Order_Create_Time</f>
        <v>3.35</v>
      </c>
      <c r="J153" s="44">
        <f>Plan__HubCN_Receiving_Time-Order_Create_Time</f>
        <v>3.474305556</v>
      </c>
      <c r="K153" s="44">
        <f>HubCN_Pickup_Time-HubCN_Receiving_Time</f>
        <v>0.3375</v>
      </c>
      <c r="L153" s="44">
        <f>Plan_HubCN_Pickup_Time-Plan__HubCN_Receiving_Time</f>
        <v>0.2125</v>
      </c>
      <c r="M153" s="44">
        <f>HubCN_Receiving_Time-Vendor_PickupTime</f>
        <v>0.1729166667</v>
      </c>
      <c r="N153" s="44">
        <f>Plan__HubCN_Receiving_Time-Plan_Vendor_Pickup_Time</f>
        <v>2.892361111</v>
      </c>
      <c r="O153" s="44">
        <f>Vendor_PickupTime-Order_Create_Time</f>
        <v>3.177083333</v>
      </c>
      <c r="P153" s="44">
        <f>Plan_Vendor_Pickup_Time-Order_Create_Time</f>
        <v>0.5819444444</v>
      </c>
      <c r="Q153" s="44">
        <f>HubVN_Receiving_Time-HubCN_Pickup_Time</f>
        <v>3.00625</v>
      </c>
      <c r="R153" s="44">
        <f>Plan_HubVN_Receiving_Time-Plan_HubCN_Pickup_Time</f>
        <v>3.004861111</v>
      </c>
      <c r="S153" s="44">
        <f>TG_lấy+TG_xử_lý_CN+Thông_quan</f>
        <v>6.69375</v>
      </c>
      <c r="T153" s="55">
        <f>IFS(HubCN_ID="LECCNSZ",Quantity__piece*500,HubCN_ID="LECCNYW",Quantity__piece*700)</f>
        <v>3500</v>
      </c>
      <c r="U153" s="55">
        <f>Chi_phí_lấy_hàng-Chi_phí_xử_lý</f>
        <v>17750</v>
      </c>
      <c r="V153" s="55">
        <f>IFS(HubCN_ID="LECCNSZ",IF(Grossweight&lt;=3,17000+Quantity__piece*500,17000+(Grossweight-3)*1500+Quantity__piece*500),HubCN_ID="LECCNYW", IF(Grossweight&lt;=3,15000+Quantity__piece*700,15000+(Grossweight-3)*2500+Quantity__piece*700))</f>
        <v>21250</v>
      </c>
    </row>
    <row r="154" ht="15.75" customHeight="1">
      <c r="A154" s="52" t="s">
        <v>507</v>
      </c>
      <c r="B154" s="52" t="s">
        <v>5279</v>
      </c>
      <c r="C154" s="52" t="s">
        <v>5253</v>
      </c>
      <c r="D154" s="53">
        <v>44649.81458333333</v>
      </c>
      <c r="E154" s="53">
        <v>44650.68263888889</v>
      </c>
      <c r="F154" s="53">
        <v>44650.02361111111</v>
      </c>
      <c r="G154" s="53">
        <f>HubVN_Receiving_Time</f>
        <v>44654.52847</v>
      </c>
      <c r="H154" s="54">
        <v>44651.02222222222</v>
      </c>
      <c r="I154" s="44">
        <f>HubCN_Receiving_Time-Order_Create_Time</f>
        <v>4.014583333</v>
      </c>
      <c r="J154" s="44">
        <f>Plan__HubCN_Receiving_Time-Order_Create_Time</f>
        <v>3.146527778</v>
      </c>
      <c r="K154" s="44">
        <f>HubCN_Pickup_Time-HubCN_Receiving_Time</f>
        <v>0.3395833333</v>
      </c>
      <c r="L154" s="44">
        <f>Plan_HubCN_Pickup_Time-Plan__HubCN_Receiving_Time</f>
        <v>0.2090277778</v>
      </c>
      <c r="M154" s="44">
        <f>HubCN_Receiving_Time-Vendor_PickupTime</f>
        <v>0.2930555556</v>
      </c>
      <c r="N154" s="44">
        <f>Plan__HubCN_Receiving_Time-Plan_Vendor_Pickup_Time</f>
        <v>3.147222222</v>
      </c>
      <c r="O154" s="44">
        <f>Vendor_PickupTime-Order_Create_Time</f>
        <v>3.721527778</v>
      </c>
      <c r="P154" s="44">
        <f>Plan_Vendor_Pickup_Time-Order_Create_Time</f>
        <v>-0.0006944444467</v>
      </c>
      <c r="Q154" s="44">
        <f>HubVN_Receiving_Time-HubCN_Pickup_Time</f>
        <v>3.50625</v>
      </c>
      <c r="R154" s="44">
        <f>Plan_HubVN_Receiving_Time-Plan_HubCN_Pickup_Time</f>
        <v>3.504166667</v>
      </c>
      <c r="S154" s="44">
        <f>TG_lấy+TG_xử_lý_CN+Thông_quan</f>
        <v>7.860416667</v>
      </c>
      <c r="T154" s="55">
        <f>IFS(HubCN_ID="LECCNSZ",Quantity__piece*500,HubCN_ID="LECCNYW",Quantity__piece*700)</f>
        <v>2800</v>
      </c>
      <c r="U154" s="55">
        <f>Chi_phí_lấy_hàng-Chi_phí_xử_lý</f>
        <v>15000</v>
      </c>
      <c r="V154" s="55">
        <f>IFS(HubCN_ID="LECCNSZ",IF(Grossweight&lt;=3,17000+Quantity__piece*500,17000+(Grossweight-3)*1500+Quantity__piece*500),HubCN_ID="LECCNYW", IF(Grossweight&lt;=3,15000+Quantity__piece*700,15000+(Grossweight-3)*2500+Quantity__piece*700))</f>
        <v>17800</v>
      </c>
    </row>
    <row r="155" ht="15.75" customHeight="1">
      <c r="A155" s="52" t="s">
        <v>510</v>
      </c>
      <c r="B155" s="52" t="s">
        <v>5264</v>
      </c>
      <c r="C155" s="52" t="s">
        <v>5253</v>
      </c>
      <c r="D155" s="53">
        <v>44651.54583333333</v>
      </c>
      <c r="E155" s="53">
        <v>44652.205555555556</v>
      </c>
      <c r="F155" s="53">
        <v>44651.759722222225</v>
      </c>
      <c r="G155" s="53">
        <f>HubVN_Receiving_Time</f>
        <v>44655.50833</v>
      </c>
      <c r="H155" s="54">
        <v>44652.50277777778</v>
      </c>
      <c r="I155" s="44">
        <f>HubCN_Receiving_Time-Order_Create_Time</f>
        <v>2.365972222</v>
      </c>
      <c r="J155" s="44">
        <f>Plan__HubCN_Receiving_Time-Order_Create_Time</f>
        <v>1.70625</v>
      </c>
      <c r="K155" s="44">
        <f>HubCN_Pickup_Time-HubCN_Receiving_Time</f>
        <v>0.2972222222</v>
      </c>
      <c r="L155" s="44">
        <f>Plan_HubCN_Pickup_Time-Plan__HubCN_Receiving_Time</f>
        <v>0.2138888889</v>
      </c>
      <c r="M155" s="44">
        <f>HubCN_Receiving_Time-Vendor_PickupTime</f>
        <v>0.0875</v>
      </c>
      <c r="N155" s="44">
        <f>Plan__HubCN_Receiving_Time-Plan_Vendor_Pickup_Time</f>
        <v>1.126388889</v>
      </c>
      <c r="O155" s="44">
        <f>Vendor_PickupTime-Order_Create_Time</f>
        <v>2.278472222</v>
      </c>
      <c r="P155" s="44">
        <f>Plan_Vendor_Pickup_Time-Order_Create_Time</f>
        <v>0.5798611111</v>
      </c>
      <c r="Q155" s="44">
        <f>HubVN_Receiving_Time-HubCN_Pickup_Time</f>
        <v>3.005555556</v>
      </c>
      <c r="R155" s="44">
        <f>Plan_HubVN_Receiving_Time-Plan_HubCN_Pickup_Time</f>
        <v>3.502777778</v>
      </c>
      <c r="S155" s="44">
        <f>TG_lấy+TG_xử_lý_CN+Thông_quan</f>
        <v>5.66875</v>
      </c>
      <c r="T155" s="55">
        <f>IFS(HubCN_ID="LECCNSZ",Quantity__piece*500,HubCN_ID="LECCNYW",Quantity__piece*700)</f>
        <v>3500</v>
      </c>
      <c r="U155" s="55">
        <f>Chi_phí_lấy_hàng-Chi_phí_xử_lý</f>
        <v>15000</v>
      </c>
      <c r="V155" s="55">
        <f>IFS(HubCN_ID="LECCNSZ",IF(Grossweight&lt;=3,17000+Quantity__piece*500,17000+(Grossweight-3)*1500+Quantity__piece*500),HubCN_ID="LECCNYW", IF(Grossweight&lt;=3,15000+Quantity__piece*700,15000+(Grossweight-3)*2500+Quantity__piece*700))</f>
        <v>18500</v>
      </c>
    </row>
    <row r="156" ht="15.75" customHeight="1">
      <c r="A156" s="52" t="s">
        <v>513</v>
      </c>
      <c r="B156" s="52" t="s">
        <v>5252</v>
      </c>
      <c r="C156" s="52" t="s">
        <v>5253</v>
      </c>
      <c r="D156" s="53">
        <v>44648.875</v>
      </c>
      <c r="E156" s="53">
        <v>44649.84722222222</v>
      </c>
      <c r="F156" s="53">
        <v>44649.00486111111</v>
      </c>
      <c r="G156" s="53">
        <f>HubVN_Receiving_Time</f>
        <v>44653.28056</v>
      </c>
      <c r="H156" s="54">
        <v>44650.277083333334</v>
      </c>
      <c r="I156" s="44">
        <f>HubCN_Receiving_Time-Order_Create_Time</f>
        <v>3.090972222</v>
      </c>
      <c r="J156" s="44">
        <f>Plan__HubCN_Receiving_Time-Order_Create_Time</f>
        <v>2.11875</v>
      </c>
      <c r="K156" s="44">
        <f>HubCN_Pickup_Time-HubCN_Receiving_Time</f>
        <v>0.4298611111</v>
      </c>
      <c r="L156" s="44">
        <f>Plan_HubCN_Pickup_Time-Plan__HubCN_Receiving_Time</f>
        <v>0.1298611111</v>
      </c>
      <c r="M156" s="44">
        <f>HubCN_Receiving_Time-Vendor_PickupTime</f>
        <v>0.08402777778</v>
      </c>
      <c r="N156" s="44">
        <f>Plan__HubCN_Receiving_Time-Plan_Vendor_Pickup_Time</f>
        <v>2.286805556</v>
      </c>
      <c r="O156" s="44">
        <f>Vendor_PickupTime-Order_Create_Time</f>
        <v>3.006944444</v>
      </c>
      <c r="P156" s="44">
        <f>Plan_Vendor_Pickup_Time-Order_Create_Time</f>
        <v>-0.1680555556</v>
      </c>
      <c r="Q156" s="44">
        <f>HubVN_Receiving_Time-HubCN_Pickup_Time</f>
        <v>3.003472222</v>
      </c>
      <c r="R156" s="44">
        <f>Plan_HubVN_Receiving_Time-Plan_HubCN_Pickup_Time</f>
        <v>3.502777778</v>
      </c>
      <c r="S156" s="44">
        <f>TG_lấy+TG_xử_lý_CN+Thông_quan</f>
        <v>6.524305556</v>
      </c>
      <c r="T156" s="55">
        <f>IFS(HubCN_ID="LECCNSZ",Quantity__piece*500,HubCN_ID="LECCNYW",Quantity__piece*700)</f>
        <v>1400</v>
      </c>
      <c r="U156" s="55">
        <f>Chi_phí_lấy_hàng-Chi_phí_xử_lý</f>
        <v>15000</v>
      </c>
      <c r="V156" s="55">
        <f>IFS(HubCN_ID="LECCNSZ",IF(Grossweight&lt;=3,17000+Quantity__piece*500,17000+(Grossweight-3)*1500+Quantity__piece*500),HubCN_ID="LECCNYW", IF(Grossweight&lt;=3,15000+Quantity__piece*700,15000+(Grossweight-3)*2500+Quantity__piece*700))</f>
        <v>16400</v>
      </c>
    </row>
    <row r="157" ht="15.75" hidden="1" customHeight="1">
      <c r="A157" s="52" t="s">
        <v>516</v>
      </c>
      <c r="B157" s="52" t="s">
        <v>5292</v>
      </c>
      <c r="C157" s="52" t="s">
        <v>5255</v>
      </c>
      <c r="D157" s="53">
        <v>44651.350694444445</v>
      </c>
      <c r="E157" s="53">
        <v>44651.75277777778</v>
      </c>
      <c r="F157" s="53">
        <v>44651.521527777775</v>
      </c>
      <c r="G157" s="53">
        <f>HubVN_Receiving_Time</f>
        <v>44655.25694</v>
      </c>
      <c r="H157" s="54">
        <v>44652.254166666666</v>
      </c>
      <c r="I157" s="44">
        <f>HubCN_Receiving_Time-Order_Create_Time</f>
        <v>2.134027778</v>
      </c>
      <c r="J157" s="44">
        <f>Plan__HubCN_Receiving_Time-Order_Create_Time</f>
        <v>1.731944444</v>
      </c>
      <c r="K157" s="44">
        <f>HubCN_Pickup_Time-HubCN_Receiving_Time</f>
        <v>0.5013888889</v>
      </c>
      <c r="L157" s="44">
        <f>Plan_HubCN_Pickup_Time-Plan__HubCN_Receiving_Time</f>
        <v>0.1708333333</v>
      </c>
      <c r="M157" s="44">
        <f>HubCN_Receiving_Time-Vendor_PickupTime</f>
        <v>0.1284722222</v>
      </c>
      <c r="N157" s="44">
        <f>Plan__HubCN_Receiving_Time-Plan_Vendor_Pickup_Time</f>
        <v>2.023611111</v>
      </c>
      <c r="O157" s="44">
        <f>Vendor_PickupTime-Order_Create_Time</f>
        <v>2.005555556</v>
      </c>
      <c r="P157" s="44">
        <f>Plan_Vendor_Pickup_Time-Order_Create_Time</f>
        <v>-0.2916666667</v>
      </c>
      <c r="Q157" s="44">
        <f>HubVN_Receiving_Time-HubCN_Pickup_Time</f>
        <v>3.002777778</v>
      </c>
      <c r="R157" s="44">
        <f>Plan_HubVN_Receiving_Time-Plan_HubCN_Pickup_Time</f>
        <v>3.001388889</v>
      </c>
      <c r="S157" s="44">
        <f>TG_lấy+TG_xử_lý_CN+Thông_quan</f>
        <v>5.638194444</v>
      </c>
      <c r="T157" s="55">
        <f>IFS(HubCN_ID="LECCNSZ",Quantity__piece*500,HubCN_ID="LECCNYW",Quantity__piece*700)</f>
        <v>2500</v>
      </c>
      <c r="U157" s="55">
        <f>Chi_phí_lấy_hàng-Chi_phí_xử_lý</f>
        <v>17000</v>
      </c>
      <c r="V157" s="55">
        <f>IFS(HubCN_ID="LECCNSZ",IF(Grossweight&lt;=3,17000+Quantity__piece*500,17000+(Grossweight-3)*1500+Quantity__piece*500),HubCN_ID="LECCNYW", IF(Grossweight&lt;=3,15000+Quantity__piece*700,15000+(Grossweight-3)*2500+Quantity__piece*700))</f>
        <v>19500</v>
      </c>
    </row>
    <row r="158" ht="15.75" hidden="1" customHeight="1">
      <c r="A158" s="52" t="s">
        <v>519</v>
      </c>
      <c r="B158" s="52" t="s">
        <v>5254</v>
      </c>
      <c r="C158" s="52" t="s">
        <v>5255</v>
      </c>
      <c r="D158" s="53">
        <v>44648.69236111111</v>
      </c>
      <c r="E158" s="53">
        <v>44650.839583333334</v>
      </c>
      <c r="F158" s="53">
        <v>44648.78194444445</v>
      </c>
      <c r="G158" s="53">
        <f>HubVN_Receiving_Time</f>
        <v>44653.28333</v>
      </c>
      <c r="H158" s="54">
        <v>44651.279861111114</v>
      </c>
      <c r="I158" s="44">
        <f>HubCN_Receiving_Time-Order_Create_Time</f>
        <v>2.979861111</v>
      </c>
      <c r="J158" s="44">
        <f>Plan__HubCN_Receiving_Time-Order_Create_Time</f>
        <v>0.8326388889</v>
      </c>
      <c r="K158" s="44">
        <f>HubCN_Pickup_Time-HubCN_Receiving_Time</f>
        <v>0.4402777778</v>
      </c>
      <c r="L158" s="44">
        <f>Plan_HubCN_Pickup_Time-Plan__HubCN_Receiving_Time</f>
        <v>0.08958333333</v>
      </c>
      <c r="M158" s="44">
        <f>HubCN_Receiving_Time-Vendor_PickupTime</f>
        <v>0.1506944444</v>
      </c>
      <c r="N158" s="44">
        <f>Plan__HubCN_Receiving_Time-Plan_Vendor_Pickup_Time</f>
        <v>1.839583333</v>
      </c>
      <c r="O158" s="44">
        <f>Vendor_PickupTime-Order_Create_Time</f>
        <v>2.829166667</v>
      </c>
      <c r="P158" s="44">
        <f>Plan_Vendor_Pickup_Time-Order_Create_Time</f>
        <v>-1.006944444</v>
      </c>
      <c r="Q158" s="44">
        <f>HubVN_Receiving_Time-HubCN_Pickup_Time</f>
        <v>2.003472222</v>
      </c>
      <c r="R158" s="44">
        <f>Plan_HubVN_Receiving_Time-Plan_HubCN_Pickup_Time</f>
        <v>3.504861111</v>
      </c>
      <c r="S158" s="44">
        <f>TG_lấy+TG_xử_lý_CN+Thông_quan</f>
        <v>5.423611111</v>
      </c>
      <c r="T158" s="55">
        <f>IFS(HubCN_ID="LECCNSZ",Quantity__piece*500,HubCN_ID="LECCNYW",Quantity__piece*700)</f>
        <v>1500</v>
      </c>
      <c r="U158" s="55">
        <f>Chi_phí_lấy_hàng-Chi_phí_xử_lý</f>
        <v>18500</v>
      </c>
      <c r="V158" s="55">
        <f>IFS(HubCN_ID="LECCNSZ",IF(Grossweight&lt;=3,17000+Quantity__piece*500,17000+(Grossweight-3)*1500+Quantity__piece*500),HubCN_ID="LECCNYW", IF(Grossweight&lt;=3,15000+Quantity__piece*700,15000+(Grossweight-3)*2500+Quantity__piece*700))</f>
        <v>20000</v>
      </c>
    </row>
    <row r="159" ht="15.75" customHeight="1">
      <c r="A159" s="52" t="s">
        <v>522</v>
      </c>
      <c r="B159" s="52" t="s">
        <v>5264</v>
      </c>
      <c r="C159" s="52" t="s">
        <v>5253</v>
      </c>
      <c r="D159" s="53">
        <v>44649.3</v>
      </c>
      <c r="E159" s="53">
        <v>44649.191666666666</v>
      </c>
      <c r="F159" s="53">
        <v>44649.51111111111</v>
      </c>
      <c r="G159" s="53">
        <f>HubVN_Receiving_Time</f>
        <v>44652.52917</v>
      </c>
      <c r="H159" s="54">
        <v>44649.52777777778</v>
      </c>
      <c r="I159" s="44">
        <f>HubCN_Receiving_Time-Order_Create_Time</f>
        <v>1.857638889</v>
      </c>
      <c r="J159" s="44">
        <f>Plan__HubCN_Receiving_Time-Order_Create_Time</f>
        <v>1.965972222</v>
      </c>
      <c r="K159" s="44">
        <f>HubCN_Pickup_Time-HubCN_Receiving_Time</f>
        <v>0.3361111111</v>
      </c>
      <c r="L159" s="44">
        <f>Plan_HubCN_Pickup_Time-Plan__HubCN_Receiving_Time</f>
        <v>0.2111111111</v>
      </c>
      <c r="M159" s="44">
        <f>HubCN_Receiving_Time-Vendor_PickupTime</f>
        <v>0.1729166667</v>
      </c>
      <c r="N159" s="44">
        <f>Plan__HubCN_Receiving_Time-Plan_Vendor_Pickup_Time</f>
        <v>4.428472222</v>
      </c>
      <c r="O159" s="44">
        <f>Vendor_PickupTime-Order_Create_Time</f>
        <v>1.684722222</v>
      </c>
      <c r="P159" s="44">
        <f>Plan_Vendor_Pickup_Time-Order_Create_Time</f>
        <v>-2.4625</v>
      </c>
      <c r="Q159" s="44">
        <f>HubVN_Receiving_Time-HubCN_Pickup_Time</f>
        <v>3.001388889</v>
      </c>
      <c r="R159" s="44">
        <f>Plan_HubVN_Receiving_Time-Plan_HubCN_Pickup_Time</f>
        <v>3.002083333</v>
      </c>
      <c r="S159" s="44">
        <f>TG_lấy+TG_xử_lý_CN+Thông_quan</f>
        <v>5.195138889</v>
      </c>
      <c r="T159" s="55">
        <f>IFS(HubCN_ID="LECCNSZ",Quantity__piece*500,HubCN_ID="LECCNYW",Quantity__piece*700)</f>
        <v>1400</v>
      </c>
      <c r="U159" s="55">
        <f>Chi_phí_lấy_hàng-Chi_phí_xử_lý</f>
        <v>15000</v>
      </c>
      <c r="V159" s="55">
        <f>IFS(HubCN_ID="LECCNSZ",IF(Grossweight&lt;=3,17000+Quantity__piece*500,17000+(Grossweight-3)*1500+Quantity__piece*500),HubCN_ID="LECCNYW", IF(Grossweight&lt;=3,15000+Quantity__piece*700,15000+(Grossweight-3)*2500+Quantity__piece*700))</f>
        <v>16400</v>
      </c>
    </row>
    <row r="160" ht="15.75" customHeight="1">
      <c r="A160" s="52" t="s">
        <v>525</v>
      </c>
      <c r="B160" s="52" t="s">
        <v>5271</v>
      </c>
      <c r="C160" s="52" t="s">
        <v>5253</v>
      </c>
      <c r="D160" s="53">
        <v>44649.10902777778</v>
      </c>
      <c r="E160" s="53">
        <v>44646.92569444444</v>
      </c>
      <c r="F160" s="53">
        <v>44649.25902777778</v>
      </c>
      <c r="G160" s="53">
        <f>HubVN_Receiving_Time</f>
        <v>44652.26319</v>
      </c>
      <c r="H160" s="54">
        <v>44647.26180555556</v>
      </c>
      <c r="I160" s="44">
        <f>HubCN_Receiving_Time-Order_Create_Time</f>
        <v>0.3138888889</v>
      </c>
      <c r="J160" s="44">
        <f>Plan__HubCN_Receiving_Time-Order_Create_Time</f>
        <v>2.497222222</v>
      </c>
      <c r="K160" s="44">
        <f>HubCN_Pickup_Time-HubCN_Receiving_Time</f>
        <v>0.3361111111</v>
      </c>
      <c r="L160" s="44">
        <f>Plan_HubCN_Pickup_Time-Plan__HubCN_Receiving_Time</f>
        <v>0.15</v>
      </c>
      <c r="M160" s="44">
        <f>HubCN_Receiving_Time-Vendor_PickupTime</f>
        <v>0.08680555555</v>
      </c>
      <c r="N160" s="44">
        <f>Plan__HubCN_Receiving_Time-Plan_Vendor_Pickup_Time</f>
        <v>1.500694444</v>
      </c>
      <c r="O160" s="44">
        <f>Vendor_PickupTime-Order_Create_Time</f>
        <v>0.2270833333</v>
      </c>
      <c r="P160" s="44">
        <f>Plan_Vendor_Pickup_Time-Order_Create_Time</f>
        <v>0.9965277778</v>
      </c>
      <c r="Q160" s="44">
        <f>HubVN_Receiving_Time-HubCN_Pickup_Time</f>
        <v>5.001388889</v>
      </c>
      <c r="R160" s="44">
        <f>Plan_HubVN_Receiving_Time-Plan_HubCN_Pickup_Time</f>
        <v>2.004861111</v>
      </c>
      <c r="S160" s="44">
        <f>TG_lấy+TG_xử_lý_CN+Thông_quan</f>
        <v>5.651388889</v>
      </c>
      <c r="T160" s="55">
        <f>IFS(HubCN_ID="LECCNSZ",Quantity__piece*500,HubCN_ID="LECCNYW",Quantity__piece*700)</f>
        <v>2800</v>
      </c>
      <c r="U160" s="55">
        <f>Chi_phí_lấy_hàng-Chi_phí_xử_lý</f>
        <v>15000</v>
      </c>
      <c r="V160" s="55">
        <f>IFS(HubCN_ID="LECCNSZ",IF(Grossweight&lt;=3,17000+Quantity__piece*500,17000+(Grossweight-3)*1500+Quantity__piece*500),HubCN_ID="LECCNYW", IF(Grossweight&lt;=3,15000+Quantity__piece*700,15000+(Grossweight-3)*2500+Quantity__piece*700))</f>
        <v>17800</v>
      </c>
    </row>
    <row r="161" ht="15.75" hidden="1" customHeight="1">
      <c r="A161" s="52" t="s">
        <v>528</v>
      </c>
      <c r="B161" s="52" t="s">
        <v>5266</v>
      </c>
      <c r="C161" s="52" t="s">
        <v>5255</v>
      </c>
      <c r="D161" s="53">
        <v>44649.38611111111</v>
      </c>
      <c r="E161" s="53">
        <v>44648.80972222222</v>
      </c>
      <c r="F161" s="53">
        <v>44649.51458333333</v>
      </c>
      <c r="G161" s="53">
        <f>HubVN_Receiving_Time</f>
        <v>44652.28403</v>
      </c>
      <c r="H161" s="54">
        <v>44649.28194444445</v>
      </c>
      <c r="I161" s="44">
        <f>HubCN_Receiving_Time-Order_Create_Time</f>
        <v>4.084722222</v>
      </c>
      <c r="J161" s="44">
        <f>Plan__HubCN_Receiving_Time-Order_Create_Time</f>
        <v>4.661111111</v>
      </c>
      <c r="K161" s="44">
        <f>HubCN_Pickup_Time-HubCN_Receiving_Time</f>
        <v>0.4722222222</v>
      </c>
      <c r="L161" s="44">
        <f>Plan_HubCN_Pickup_Time-Plan__HubCN_Receiving_Time</f>
        <v>0.1284722222</v>
      </c>
      <c r="M161" s="44">
        <f>HubCN_Receiving_Time-Vendor_PickupTime</f>
        <v>0.1715277778</v>
      </c>
      <c r="N161" s="44">
        <f>Plan__HubCN_Receiving_Time-Plan_Vendor_Pickup_Time</f>
        <v>4.1625</v>
      </c>
      <c r="O161" s="44">
        <f>Vendor_PickupTime-Order_Create_Time</f>
        <v>3.913194444</v>
      </c>
      <c r="P161" s="44">
        <f>Plan_Vendor_Pickup_Time-Order_Create_Time</f>
        <v>0.4986111111</v>
      </c>
      <c r="Q161" s="44">
        <f>HubVN_Receiving_Time-HubCN_Pickup_Time</f>
        <v>3.002083333</v>
      </c>
      <c r="R161" s="44">
        <f>Plan_HubVN_Receiving_Time-Plan_HubCN_Pickup_Time</f>
        <v>2.004861111</v>
      </c>
      <c r="S161" s="44">
        <f>TG_lấy+TG_xử_lý_CN+Thông_quan</f>
        <v>7.559027778</v>
      </c>
      <c r="T161" s="55">
        <f>IFS(HubCN_ID="LECCNSZ",Quantity__piece*500,HubCN_ID="LECCNYW",Quantity__piece*700)</f>
        <v>500</v>
      </c>
      <c r="U161" s="55">
        <f>Chi_phí_lấy_hàng-Chi_phí_xử_lý</f>
        <v>17000</v>
      </c>
      <c r="V161" s="55">
        <f>IFS(HubCN_ID="LECCNSZ",IF(Grossweight&lt;=3,17000+Quantity__piece*500,17000+(Grossweight-3)*1500+Quantity__piece*500),HubCN_ID="LECCNYW", IF(Grossweight&lt;=3,15000+Quantity__piece*700,15000+(Grossweight-3)*2500+Quantity__piece*700))</f>
        <v>17500</v>
      </c>
    </row>
    <row r="162" ht="15.75" hidden="1" customHeight="1">
      <c r="A162" s="52" t="s">
        <v>531</v>
      </c>
      <c r="B162" s="52" t="s">
        <v>5268</v>
      </c>
      <c r="C162" s="52" t="s">
        <v>5255</v>
      </c>
      <c r="D162" s="53">
        <v>44650.86666666667</v>
      </c>
      <c r="E162" s="53">
        <v>44650.805555555555</v>
      </c>
      <c r="F162" s="53">
        <v>44651.03888888889</v>
      </c>
      <c r="G162" s="53">
        <f>HubVN_Receiving_Time</f>
        <v>44653.25347</v>
      </c>
      <c r="H162" s="54">
        <v>44651.248611111114</v>
      </c>
      <c r="I162" s="44">
        <f>HubCN_Receiving_Time-Order_Create_Time</f>
        <v>1.4875</v>
      </c>
      <c r="J162" s="44">
        <f>Plan__HubCN_Receiving_Time-Order_Create_Time</f>
        <v>1.548611111</v>
      </c>
      <c r="K162" s="44">
        <f>HubCN_Pickup_Time-HubCN_Receiving_Time</f>
        <v>0.4430555556</v>
      </c>
      <c r="L162" s="44">
        <f>Plan_HubCN_Pickup_Time-Plan__HubCN_Receiving_Time</f>
        <v>0.1722222222</v>
      </c>
      <c r="M162" s="44">
        <f>HubCN_Receiving_Time-Vendor_PickupTime</f>
        <v>0.1513888889</v>
      </c>
      <c r="N162" s="44">
        <f>Plan__HubCN_Receiving_Time-Plan_Vendor_Pickup_Time</f>
        <v>1.377777778</v>
      </c>
      <c r="O162" s="44">
        <f>Vendor_PickupTime-Order_Create_Time</f>
        <v>1.336111111</v>
      </c>
      <c r="P162" s="44">
        <f>Plan_Vendor_Pickup_Time-Order_Create_Time</f>
        <v>0.1708333333</v>
      </c>
      <c r="Q162" s="44">
        <f>HubVN_Receiving_Time-HubCN_Pickup_Time</f>
        <v>2.004861111</v>
      </c>
      <c r="R162" s="44">
        <f>Plan_HubVN_Receiving_Time-Plan_HubCN_Pickup_Time</f>
        <v>1.502083333</v>
      </c>
      <c r="S162" s="44">
        <f>TG_lấy+TG_xử_lý_CN+Thông_quan</f>
        <v>3.935416667</v>
      </c>
      <c r="T162" s="55">
        <f>IFS(HubCN_ID="LECCNSZ",Quantity__piece*500,HubCN_ID="LECCNYW",Quantity__piece*700)</f>
        <v>2500</v>
      </c>
      <c r="U162" s="55">
        <f>Chi_phí_lấy_hàng-Chi_phí_xử_lý</f>
        <v>17600</v>
      </c>
      <c r="V162" s="55">
        <f>IFS(HubCN_ID="LECCNSZ",IF(Grossweight&lt;=3,17000+Quantity__piece*500,17000+(Grossweight-3)*1500+Quantity__piece*500),HubCN_ID="LECCNYW", IF(Grossweight&lt;=3,15000+Quantity__piece*700,15000+(Grossweight-3)*2500+Quantity__piece*700))</f>
        <v>20100</v>
      </c>
    </row>
    <row r="163" ht="15.75" customHeight="1">
      <c r="A163" s="52" t="s">
        <v>534</v>
      </c>
      <c r="B163" s="52" t="s">
        <v>5277</v>
      </c>
      <c r="C163" s="52" t="s">
        <v>5253</v>
      </c>
      <c r="D163" s="53">
        <v>44650.69652777778</v>
      </c>
      <c r="E163" s="53">
        <v>44652.91875</v>
      </c>
      <c r="F163" s="53">
        <v>44650.78472222222</v>
      </c>
      <c r="G163" s="53">
        <f>HubVN_Receiving_Time</f>
        <v>44657.25833</v>
      </c>
      <c r="H163" s="54">
        <v>44653.25555555556</v>
      </c>
      <c r="I163" s="44">
        <f>HubCN_Receiving_Time-Order_Create_Time</f>
        <v>1.335416667</v>
      </c>
      <c r="J163" s="44">
        <f>Plan__HubCN_Receiving_Time-Order_Create_Time</f>
        <v>-0.8868055556</v>
      </c>
      <c r="K163" s="44">
        <f>HubCN_Pickup_Time-HubCN_Receiving_Time</f>
        <v>0.3368055556</v>
      </c>
      <c r="L163" s="44">
        <f>Plan_HubCN_Pickup_Time-Plan__HubCN_Receiving_Time</f>
        <v>0.08819444444</v>
      </c>
      <c r="M163" s="44">
        <f>HubCN_Receiving_Time-Vendor_PickupTime</f>
        <v>0.1125</v>
      </c>
      <c r="N163" s="44">
        <f>Plan__HubCN_Receiving_Time-Plan_Vendor_Pickup_Time</f>
        <v>-0.8861111111</v>
      </c>
      <c r="O163" s="44">
        <f>Vendor_PickupTime-Order_Create_Time</f>
        <v>1.222916667</v>
      </c>
      <c r="P163" s="44">
        <f>Plan_Vendor_Pickup_Time-Order_Create_Time</f>
        <v>-0.0006944444467</v>
      </c>
      <c r="Q163" s="44">
        <f>HubVN_Receiving_Time-HubCN_Pickup_Time</f>
        <v>4.002777778</v>
      </c>
      <c r="R163" s="44">
        <f>Plan_HubVN_Receiving_Time-Plan_HubCN_Pickup_Time</f>
        <v>3.503472222</v>
      </c>
      <c r="S163" s="44">
        <f>TG_lấy+TG_xử_lý_CN+Thông_quan</f>
        <v>5.675</v>
      </c>
      <c r="T163" s="55">
        <f>IFS(HubCN_ID="LECCNSZ",Quantity__piece*500,HubCN_ID="LECCNYW",Quantity__piece*700)</f>
        <v>1400</v>
      </c>
      <c r="U163" s="55">
        <f>Chi_phí_lấy_hàng-Chi_phí_xử_lý</f>
        <v>15000</v>
      </c>
      <c r="V163" s="55">
        <f>IFS(HubCN_ID="LECCNSZ",IF(Grossweight&lt;=3,17000+Quantity__piece*500,17000+(Grossweight-3)*1500+Quantity__piece*500),HubCN_ID="LECCNYW", IF(Grossweight&lt;=3,15000+Quantity__piece*700,15000+(Grossweight-3)*2500+Quantity__piece*700))</f>
        <v>16400</v>
      </c>
    </row>
    <row r="164" ht="15.75" customHeight="1">
      <c r="A164" s="52" t="s">
        <v>537</v>
      </c>
      <c r="B164" s="52" t="s">
        <v>5252</v>
      </c>
      <c r="C164" s="52" t="s">
        <v>5253</v>
      </c>
      <c r="D164" s="53">
        <v>44649.575</v>
      </c>
      <c r="E164" s="53">
        <v>44649.17569444444</v>
      </c>
      <c r="F164" s="53">
        <v>44649.78472222222</v>
      </c>
      <c r="G164" s="53">
        <f>HubVN_Receiving_Time</f>
        <v>44653.51458</v>
      </c>
      <c r="H164" s="54">
        <v>44649.51180555556</v>
      </c>
      <c r="I164" s="44">
        <f>HubCN_Receiving_Time-Order_Create_Time</f>
        <v>0.3138888889</v>
      </c>
      <c r="J164" s="44">
        <f>Plan__HubCN_Receiving_Time-Order_Create_Time</f>
        <v>0.7131944444</v>
      </c>
      <c r="K164" s="44">
        <f>HubCN_Pickup_Time-HubCN_Receiving_Time</f>
        <v>0.3361111111</v>
      </c>
      <c r="L164" s="44">
        <f>Plan_HubCN_Pickup_Time-Plan__HubCN_Receiving_Time</f>
        <v>0.2097222222</v>
      </c>
      <c r="M164" s="44">
        <f>HubCN_Receiving_Time-Vendor_PickupTime</f>
        <v>0.08472222222</v>
      </c>
      <c r="N164" s="44">
        <f>Plan__HubCN_Receiving_Time-Plan_Vendor_Pickup_Time</f>
        <v>1.011805556</v>
      </c>
      <c r="O164" s="44">
        <f>Vendor_PickupTime-Order_Create_Time</f>
        <v>0.2291666667</v>
      </c>
      <c r="P164" s="44">
        <f>Plan_Vendor_Pickup_Time-Order_Create_Time</f>
        <v>-0.2986111111</v>
      </c>
      <c r="Q164" s="44">
        <f>HubVN_Receiving_Time-HubCN_Pickup_Time</f>
        <v>4.002777778</v>
      </c>
      <c r="R164" s="44">
        <f>Plan_HubVN_Receiving_Time-Plan_HubCN_Pickup_Time</f>
        <v>3.503472222</v>
      </c>
      <c r="S164" s="44">
        <f>TG_lấy+TG_xử_lý_CN+Thông_quan</f>
        <v>4.652777778</v>
      </c>
      <c r="T164" s="55">
        <f>IFS(HubCN_ID="LECCNSZ",Quantity__piece*500,HubCN_ID="LECCNYW",Quantity__piece*700)</f>
        <v>2100</v>
      </c>
      <c r="U164" s="55">
        <f>Chi_phí_lấy_hàng-Chi_phí_xử_lý</f>
        <v>15000</v>
      </c>
      <c r="V164" s="55">
        <f>IFS(HubCN_ID="LECCNSZ",IF(Grossweight&lt;=3,17000+Quantity__piece*500,17000+(Grossweight-3)*1500+Quantity__piece*500),HubCN_ID="LECCNYW", IF(Grossweight&lt;=3,15000+Quantity__piece*700,15000+(Grossweight-3)*2500+Quantity__piece*700))</f>
        <v>17100</v>
      </c>
    </row>
    <row r="165" ht="15.75" customHeight="1">
      <c r="A165" s="52" t="s">
        <v>540</v>
      </c>
      <c r="B165" s="52" t="s">
        <v>5298</v>
      </c>
      <c r="C165" s="52" t="s">
        <v>5253</v>
      </c>
      <c r="D165" s="53">
        <v>44651.879166666666</v>
      </c>
      <c r="E165" s="53">
        <v>44649.78680555556</v>
      </c>
      <c r="F165" s="53">
        <v>44652.02569444444</v>
      </c>
      <c r="G165" s="53">
        <f>HubVN_Receiving_Time</f>
        <v>44654.28819</v>
      </c>
      <c r="H165" s="54">
        <v>44650.2875</v>
      </c>
      <c r="I165" s="44">
        <f>HubCN_Receiving_Time-Order_Create_Time</f>
        <v>0.6111111111</v>
      </c>
      <c r="J165" s="44">
        <f>Plan__HubCN_Receiving_Time-Order_Create_Time</f>
        <v>2.703472222</v>
      </c>
      <c r="K165" s="44">
        <f>HubCN_Pickup_Time-HubCN_Receiving_Time</f>
        <v>0.5006944444</v>
      </c>
      <c r="L165" s="44">
        <f>Plan_HubCN_Pickup_Time-Plan__HubCN_Receiving_Time</f>
        <v>0.1465277778</v>
      </c>
      <c r="M165" s="44">
        <f>HubCN_Receiving_Time-Vendor_PickupTime</f>
        <v>0.1111111111</v>
      </c>
      <c r="N165" s="44">
        <f>Plan__HubCN_Receiving_Time-Plan_Vendor_Pickup_Time</f>
        <v>2.541666667</v>
      </c>
      <c r="O165" s="44">
        <f>Vendor_PickupTime-Order_Create_Time</f>
        <v>0.5</v>
      </c>
      <c r="P165" s="44">
        <f>Plan_Vendor_Pickup_Time-Order_Create_Time</f>
        <v>0.1618055556</v>
      </c>
      <c r="Q165" s="44">
        <f>HubVN_Receiving_Time-HubCN_Pickup_Time</f>
        <v>4.000694444</v>
      </c>
      <c r="R165" s="44">
        <f>Plan_HubVN_Receiving_Time-Plan_HubCN_Pickup_Time</f>
        <v>1.502083333</v>
      </c>
      <c r="S165" s="44">
        <f>TG_lấy+TG_xử_lý_CN+Thông_quan</f>
        <v>5.1125</v>
      </c>
      <c r="T165" s="55">
        <f>IFS(HubCN_ID="LECCNSZ",Quantity__piece*500,HubCN_ID="LECCNYW",Quantity__piece*700)</f>
        <v>2100</v>
      </c>
      <c r="U165" s="55">
        <f>Chi_phí_lấy_hàng-Chi_phí_xử_lý</f>
        <v>17500</v>
      </c>
      <c r="V165" s="55">
        <f>IFS(HubCN_ID="LECCNSZ",IF(Grossweight&lt;=3,17000+Quantity__piece*500,17000+(Grossweight-3)*1500+Quantity__piece*500),HubCN_ID="LECCNYW", IF(Grossweight&lt;=3,15000+Quantity__piece*700,15000+(Grossweight-3)*2500+Quantity__piece*700))</f>
        <v>19600</v>
      </c>
    </row>
    <row r="166" ht="15.75" hidden="1" customHeight="1">
      <c r="A166" s="52" t="s">
        <v>543</v>
      </c>
      <c r="B166" s="52" t="s">
        <v>5275</v>
      </c>
      <c r="C166" s="52" t="s">
        <v>5255</v>
      </c>
      <c r="D166" s="53">
        <v>44649.60138888889</v>
      </c>
      <c r="E166" s="53">
        <v>44648.82986111111</v>
      </c>
      <c r="F166" s="53">
        <v>44649.75208333333</v>
      </c>
      <c r="G166" s="53">
        <f>HubVN_Receiving_Time</f>
        <v>44652.27292</v>
      </c>
      <c r="H166" s="54">
        <v>44649.271527777775</v>
      </c>
      <c r="I166" s="44">
        <f>HubCN_Receiving_Time-Order_Create_Time</f>
        <v>4.086805556</v>
      </c>
      <c r="J166" s="44">
        <f>Plan__HubCN_Receiving_Time-Order_Create_Time</f>
        <v>4.858333333</v>
      </c>
      <c r="K166" s="44">
        <f>HubCN_Pickup_Time-HubCN_Receiving_Time</f>
        <v>0.4416666667</v>
      </c>
      <c r="L166" s="44">
        <f>Plan_HubCN_Pickup_Time-Plan__HubCN_Receiving_Time</f>
        <v>0.1506944444</v>
      </c>
      <c r="M166" s="44">
        <f>HubCN_Receiving_Time-Vendor_PickupTime</f>
        <v>0.16875</v>
      </c>
      <c r="N166" s="44">
        <f>Plan__HubCN_Receiving_Time-Plan_Vendor_Pickup_Time</f>
        <v>4.8625</v>
      </c>
      <c r="O166" s="44">
        <f>Vendor_PickupTime-Order_Create_Time</f>
        <v>3.918055556</v>
      </c>
      <c r="P166" s="44">
        <f>Plan_Vendor_Pickup_Time-Order_Create_Time</f>
        <v>-0.004166666666</v>
      </c>
      <c r="Q166" s="44">
        <f>HubVN_Receiving_Time-HubCN_Pickup_Time</f>
        <v>3.001388889</v>
      </c>
      <c r="R166" s="44">
        <f>Plan_HubVN_Receiving_Time-Plan_HubCN_Pickup_Time</f>
        <v>1.500694444</v>
      </c>
      <c r="S166" s="44">
        <f>TG_lấy+TG_xử_lý_CN+Thông_quan</f>
        <v>7.529861111</v>
      </c>
      <c r="T166" s="55">
        <f>IFS(HubCN_ID="LECCNSZ",Quantity__piece*500,HubCN_ID="LECCNYW",Quantity__piece*700)</f>
        <v>1500</v>
      </c>
      <c r="U166" s="55">
        <f>Chi_phí_lấy_hàng-Chi_phí_xử_lý</f>
        <v>19700</v>
      </c>
      <c r="V166" s="55">
        <f>IFS(HubCN_ID="LECCNSZ",IF(Grossweight&lt;=3,17000+Quantity__piece*500,17000+(Grossweight-3)*1500+Quantity__piece*500),HubCN_ID="LECCNYW", IF(Grossweight&lt;=3,15000+Quantity__piece*700,15000+(Grossweight-3)*2500+Quantity__piece*700))</f>
        <v>21200</v>
      </c>
    </row>
    <row r="167" ht="15.75" customHeight="1">
      <c r="A167" s="52" t="s">
        <v>546</v>
      </c>
      <c r="B167" s="52" t="s">
        <v>5264</v>
      </c>
      <c r="C167" s="52" t="s">
        <v>5253</v>
      </c>
      <c r="D167" s="53">
        <v>44650.34930555556</v>
      </c>
      <c r="E167" s="53">
        <v>44649.7875</v>
      </c>
      <c r="F167" s="53">
        <v>44650.51944444444</v>
      </c>
      <c r="G167" s="53">
        <f>HubVN_Receiving_Time</f>
        <v>44653.25417</v>
      </c>
      <c r="H167" s="54">
        <v>44650.24791666667</v>
      </c>
      <c r="I167" s="44">
        <f>HubCN_Receiving_Time-Order_Create_Time</f>
        <v>3.586111111</v>
      </c>
      <c r="J167" s="44">
        <f>Plan__HubCN_Receiving_Time-Order_Create_Time</f>
        <v>4.147916667</v>
      </c>
      <c r="K167" s="44">
        <f>HubCN_Pickup_Time-HubCN_Receiving_Time</f>
        <v>0.4604166667</v>
      </c>
      <c r="L167" s="44">
        <f>Plan_HubCN_Pickup_Time-Plan__HubCN_Receiving_Time</f>
        <v>0.1701388889</v>
      </c>
      <c r="M167" s="44">
        <f>HubCN_Receiving_Time-Vendor_PickupTime</f>
        <v>0.08611111111</v>
      </c>
      <c r="N167" s="44">
        <f>Plan__HubCN_Receiving_Time-Plan_Vendor_Pickup_Time</f>
        <v>3.647916667</v>
      </c>
      <c r="O167" s="44">
        <f>Vendor_PickupTime-Order_Create_Time</f>
        <v>3.5</v>
      </c>
      <c r="P167" s="44">
        <f>Plan_Vendor_Pickup_Time-Order_Create_Time</f>
        <v>0.5</v>
      </c>
      <c r="Q167" s="44">
        <f>HubVN_Receiving_Time-HubCN_Pickup_Time</f>
        <v>3.00625</v>
      </c>
      <c r="R167" s="44">
        <f>Plan_HubVN_Receiving_Time-Plan_HubCN_Pickup_Time</f>
        <v>2.003472222</v>
      </c>
      <c r="S167" s="44">
        <f>TG_lấy+TG_xử_lý_CN+Thông_quan</f>
        <v>7.052777778</v>
      </c>
      <c r="T167" s="55">
        <f>IFS(HubCN_ID="LECCNSZ",Quantity__piece*500,HubCN_ID="LECCNYW",Quantity__piece*700)</f>
        <v>1400</v>
      </c>
      <c r="U167" s="55">
        <f>Chi_phí_lấy_hàng-Chi_phí_xử_lý</f>
        <v>16750</v>
      </c>
      <c r="V167" s="55">
        <f>IFS(HubCN_ID="LECCNSZ",IF(Grossweight&lt;=3,17000+Quantity__piece*500,17000+(Grossweight-3)*1500+Quantity__piece*500),HubCN_ID="LECCNYW", IF(Grossweight&lt;=3,15000+Quantity__piece*700,15000+(Grossweight-3)*2500+Quantity__piece*700))</f>
        <v>18150</v>
      </c>
    </row>
    <row r="168" ht="15.75" customHeight="1">
      <c r="A168" s="52" t="s">
        <v>549</v>
      </c>
      <c r="B168" s="52" t="s">
        <v>5264</v>
      </c>
      <c r="C168" s="52" t="s">
        <v>5253</v>
      </c>
      <c r="D168" s="53">
        <v>44650.94027777778</v>
      </c>
      <c r="E168" s="53">
        <v>44649.169444444444</v>
      </c>
      <c r="F168" s="53">
        <v>44651.027083333334</v>
      </c>
      <c r="G168" s="53">
        <f>HubVN_Receiving_Time</f>
        <v>44653.51042</v>
      </c>
      <c r="H168" s="54">
        <v>44649.50833333333</v>
      </c>
      <c r="I168" s="44">
        <f>HubCN_Receiving_Time-Order_Create_Time</f>
        <v>0.3090277778</v>
      </c>
      <c r="J168" s="44">
        <f>Plan__HubCN_Receiving_Time-Order_Create_Time</f>
        <v>2.079861111</v>
      </c>
      <c r="K168" s="44">
        <f>HubCN_Pickup_Time-HubCN_Receiving_Time</f>
        <v>0.3388888889</v>
      </c>
      <c r="L168" s="44">
        <f>Plan_HubCN_Pickup_Time-Plan__HubCN_Receiving_Time</f>
        <v>0.08680555555</v>
      </c>
      <c r="M168" s="44">
        <f>HubCN_Receiving_Time-Vendor_PickupTime</f>
        <v>0.08819444444</v>
      </c>
      <c r="N168" s="44">
        <f>Plan__HubCN_Receiving_Time-Plan_Vendor_Pickup_Time</f>
        <v>2.375</v>
      </c>
      <c r="O168" s="44">
        <f>Vendor_PickupTime-Order_Create_Time</f>
        <v>0.2208333333</v>
      </c>
      <c r="P168" s="44">
        <f>Plan_Vendor_Pickup_Time-Order_Create_Time</f>
        <v>-0.2951388889</v>
      </c>
      <c r="Q168" s="44">
        <f>HubVN_Receiving_Time-HubCN_Pickup_Time</f>
        <v>4.002083333</v>
      </c>
      <c r="R168" s="44">
        <f>Plan_HubVN_Receiving_Time-Plan_HubCN_Pickup_Time</f>
        <v>1.504166667</v>
      </c>
      <c r="S168" s="44">
        <f>TG_lấy+TG_xử_lý_CN+Thông_quan</f>
        <v>4.65</v>
      </c>
      <c r="T168" s="55">
        <f>IFS(HubCN_ID="LECCNSZ",Quantity__piece*500,HubCN_ID="LECCNYW",Quantity__piece*700)</f>
        <v>1400</v>
      </c>
      <c r="U168" s="55">
        <f>Chi_phí_lấy_hàng-Chi_phí_xử_lý</f>
        <v>15000</v>
      </c>
      <c r="V168" s="55">
        <f>IFS(HubCN_ID="LECCNSZ",IF(Grossweight&lt;=3,17000+Quantity__piece*500,17000+(Grossweight-3)*1500+Quantity__piece*500),HubCN_ID="LECCNYW", IF(Grossweight&lt;=3,15000+Quantity__piece*700,15000+(Grossweight-3)*2500+Quantity__piece*700))</f>
        <v>16400</v>
      </c>
    </row>
    <row r="169" ht="15.75" customHeight="1">
      <c r="A169" s="52" t="s">
        <v>552</v>
      </c>
      <c r="B169" s="52" t="s">
        <v>5252</v>
      </c>
      <c r="C169" s="52" t="s">
        <v>5253</v>
      </c>
      <c r="D169" s="53">
        <v>44651.933333333334</v>
      </c>
      <c r="E169" s="53">
        <v>44650.73333333333</v>
      </c>
      <c r="F169" s="53">
        <v>44652.01875</v>
      </c>
      <c r="G169" s="53">
        <f>HubVN_Receiving_Time</f>
        <v>44654.52917</v>
      </c>
      <c r="H169" s="54">
        <v>44651.02847222222</v>
      </c>
      <c r="I169" s="44">
        <f>HubCN_Receiving_Time-Order_Create_Time</f>
        <v>2.000694444</v>
      </c>
      <c r="J169" s="44">
        <f>Plan__HubCN_Receiving_Time-Order_Create_Time</f>
        <v>3.200694444</v>
      </c>
      <c r="K169" s="44">
        <f>HubCN_Pickup_Time-HubCN_Receiving_Time</f>
        <v>0.2951388889</v>
      </c>
      <c r="L169" s="44">
        <f>Plan_HubCN_Pickup_Time-Plan__HubCN_Receiving_Time</f>
        <v>0.08541666667</v>
      </c>
      <c r="M169" s="44">
        <f>HubCN_Receiving_Time-Vendor_PickupTime</f>
        <v>0.2541666667</v>
      </c>
      <c r="N169" s="44">
        <f>Plan__HubCN_Receiving_Time-Plan_Vendor_Pickup_Time</f>
        <v>4.163888889</v>
      </c>
      <c r="O169" s="44">
        <f>Vendor_PickupTime-Order_Create_Time</f>
        <v>1.746527778</v>
      </c>
      <c r="P169" s="44">
        <f>Plan_Vendor_Pickup_Time-Order_Create_Time</f>
        <v>-0.9631944444</v>
      </c>
      <c r="Q169" s="44">
        <f>HubVN_Receiving_Time-HubCN_Pickup_Time</f>
        <v>3.500694444</v>
      </c>
      <c r="R169" s="44">
        <f>Plan_HubVN_Receiving_Time-Plan_HubCN_Pickup_Time</f>
        <v>1.504861111</v>
      </c>
      <c r="S169" s="44">
        <f>TG_lấy+TG_xử_lý_CN+Thông_quan</f>
        <v>5.796527778</v>
      </c>
      <c r="T169" s="55">
        <f>IFS(HubCN_ID="LECCNSZ",Quantity__piece*500,HubCN_ID="LECCNYW",Quantity__piece*700)</f>
        <v>1400</v>
      </c>
      <c r="U169" s="55">
        <f>Chi_phí_lấy_hàng-Chi_phí_xử_lý</f>
        <v>15000</v>
      </c>
      <c r="V169" s="55">
        <f>IFS(HubCN_ID="LECCNSZ",IF(Grossweight&lt;=3,17000+Quantity__piece*500,17000+(Grossweight-3)*1500+Quantity__piece*500),HubCN_ID="LECCNYW", IF(Grossweight&lt;=3,15000+Quantity__piece*700,15000+(Grossweight-3)*2500+Quantity__piece*700))</f>
        <v>16400</v>
      </c>
    </row>
    <row r="170" ht="15.75" customHeight="1">
      <c r="A170" s="52" t="s">
        <v>555</v>
      </c>
      <c r="B170" s="52" t="s">
        <v>5280</v>
      </c>
      <c r="C170" s="52" t="s">
        <v>5253</v>
      </c>
      <c r="D170" s="53">
        <v>44651.32708333333</v>
      </c>
      <c r="E170" s="53">
        <v>44650.677777777775</v>
      </c>
      <c r="F170" s="53">
        <v>44651.49722222222</v>
      </c>
      <c r="G170" s="53">
        <f>HubVN_Receiving_Time</f>
        <v>44654.51806</v>
      </c>
      <c r="H170" s="54">
        <v>44651.01527777778</v>
      </c>
      <c r="I170" s="44">
        <f>HubCN_Receiving_Time-Order_Create_Time</f>
        <v>4.01875</v>
      </c>
      <c r="J170" s="44">
        <f>Plan__HubCN_Receiving_Time-Order_Create_Time</f>
        <v>4.668055556</v>
      </c>
      <c r="K170" s="44">
        <f>HubCN_Pickup_Time-HubCN_Receiving_Time</f>
        <v>0.3375</v>
      </c>
      <c r="L170" s="44">
        <f>Plan_HubCN_Pickup_Time-Plan__HubCN_Receiving_Time</f>
        <v>0.1701388889</v>
      </c>
      <c r="M170" s="44">
        <f>HubCN_Receiving_Time-Vendor_PickupTime</f>
        <v>0.2958333333</v>
      </c>
      <c r="N170" s="44">
        <f>Plan__HubCN_Receiving_Time-Plan_Vendor_Pickup_Time</f>
        <v>4.176388889</v>
      </c>
      <c r="O170" s="44">
        <f>Vendor_PickupTime-Order_Create_Time</f>
        <v>3.722916667</v>
      </c>
      <c r="P170" s="44">
        <f>Plan_Vendor_Pickup_Time-Order_Create_Time</f>
        <v>0.4916666667</v>
      </c>
      <c r="Q170" s="44">
        <f>HubVN_Receiving_Time-HubCN_Pickup_Time</f>
        <v>3.502777778</v>
      </c>
      <c r="R170" s="44">
        <f>Plan_HubVN_Receiving_Time-Plan_HubCN_Pickup_Time</f>
        <v>3.002777778</v>
      </c>
      <c r="S170" s="44">
        <f>TG_lấy+TG_xử_lý_CN+Thông_quan</f>
        <v>7.859027778</v>
      </c>
      <c r="T170" s="55">
        <f>IFS(HubCN_ID="LECCNSZ",Quantity__piece*500,HubCN_ID="LECCNYW",Quantity__piece*700)</f>
        <v>2100</v>
      </c>
      <c r="U170" s="55">
        <f>Chi_phí_lấy_hàng-Chi_phí_xử_lý</f>
        <v>15000</v>
      </c>
      <c r="V170" s="55">
        <f>IFS(HubCN_ID="LECCNSZ",IF(Grossweight&lt;=3,17000+Quantity__piece*500,17000+(Grossweight-3)*1500+Quantity__piece*500),HubCN_ID="LECCNYW", IF(Grossweight&lt;=3,15000+Quantity__piece*700,15000+(Grossweight-3)*2500+Quantity__piece*700))</f>
        <v>17100</v>
      </c>
    </row>
    <row r="171" ht="15.75" customHeight="1">
      <c r="A171" s="52" t="s">
        <v>558</v>
      </c>
      <c r="B171" s="52" t="s">
        <v>5280</v>
      </c>
      <c r="C171" s="52" t="s">
        <v>5253</v>
      </c>
      <c r="D171" s="53">
        <v>44650.40625</v>
      </c>
      <c r="E171" s="53">
        <v>44649.18263888889</v>
      </c>
      <c r="F171" s="53">
        <v>44650.535416666666</v>
      </c>
      <c r="G171" s="53">
        <f>HubVN_Receiving_Time</f>
        <v>44653.52431</v>
      </c>
      <c r="H171" s="54">
        <v>44649.51944444444</v>
      </c>
      <c r="I171" s="44">
        <f>HubCN_Receiving_Time-Order_Create_Time</f>
        <v>0.3118055556</v>
      </c>
      <c r="J171" s="44">
        <f>Plan__HubCN_Receiving_Time-Order_Create_Time</f>
        <v>1.535416667</v>
      </c>
      <c r="K171" s="44">
        <f>HubCN_Pickup_Time-HubCN_Receiving_Time</f>
        <v>0.3368055556</v>
      </c>
      <c r="L171" s="44">
        <f>Plan_HubCN_Pickup_Time-Plan__HubCN_Receiving_Time</f>
        <v>0.1291666667</v>
      </c>
      <c r="M171" s="44">
        <f>HubCN_Receiving_Time-Vendor_PickupTime</f>
        <v>0.08958333333</v>
      </c>
      <c r="N171" s="44">
        <f>Plan__HubCN_Receiving_Time-Plan_Vendor_Pickup_Time</f>
        <v>1.958333333</v>
      </c>
      <c r="O171" s="44">
        <f>Vendor_PickupTime-Order_Create_Time</f>
        <v>0.2222222222</v>
      </c>
      <c r="P171" s="44">
        <f>Plan_Vendor_Pickup_Time-Order_Create_Time</f>
        <v>-0.4229166667</v>
      </c>
      <c r="Q171" s="44">
        <f>HubVN_Receiving_Time-HubCN_Pickup_Time</f>
        <v>4.004861111</v>
      </c>
      <c r="R171" s="44">
        <f>Plan_HubVN_Receiving_Time-Plan_HubCN_Pickup_Time</f>
        <v>3.003472222</v>
      </c>
      <c r="S171" s="44">
        <f>TG_lấy+TG_xử_lý_CN+Thông_quan</f>
        <v>4.653472222</v>
      </c>
      <c r="T171" s="55">
        <f>IFS(HubCN_ID="LECCNSZ",Quantity__piece*500,HubCN_ID="LECCNYW",Quantity__piece*700)</f>
        <v>2100</v>
      </c>
      <c r="U171" s="55">
        <f>Chi_phí_lấy_hàng-Chi_phí_xử_lý</f>
        <v>15000</v>
      </c>
      <c r="V171" s="55">
        <f>IFS(HubCN_ID="LECCNSZ",IF(Grossweight&lt;=3,17000+Quantity__piece*500,17000+(Grossweight-3)*1500+Quantity__piece*500),HubCN_ID="LECCNYW", IF(Grossweight&lt;=3,15000+Quantity__piece*700,15000+(Grossweight-3)*2500+Quantity__piece*700))</f>
        <v>17100</v>
      </c>
    </row>
    <row r="172" ht="15.75" customHeight="1">
      <c r="A172" s="52" t="s">
        <v>561</v>
      </c>
      <c r="B172" s="52" t="s">
        <v>5280</v>
      </c>
      <c r="C172" s="52" t="s">
        <v>5253</v>
      </c>
      <c r="D172" s="53">
        <v>44648.62847222222</v>
      </c>
      <c r="E172" s="53">
        <v>44649.850694444445</v>
      </c>
      <c r="F172" s="53">
        <v>44648.777083333334</v>
      </c>
      <c r="G172" s="53">
        <f>HubVN_Receiving_Time</f>
        <v>44653.28472</v>
      </c>
      <c r="H172" s="54">
        <v>44650.28125</v>
      </c>
      <c r="I172" s="44">
        <f>HubCN_Receiving_Time-Order_Create_Time</f>
        <v>3.083333333</v>
      </c>
      <c r="J172" s="44">
        <f>Plan__HubCN_Receiving_Time-Order_Create_Time</f>
        <v>1.861111111</v>
      </c>
      <c r="K172" s="44">
        <f>HubCN_Pickup_Time-HubCN_Receiving_Time</f>
        <v>0.4305555556</v>
      </c>
      <c r="L172" s="44">
        <f>Plan_HubCN_Pickup_Time-Plan__HubCN_Receiving_Time</f>
        <v>0.1486111111</v>
      </c>
      <c r="M172" s="44">
        <f>HubCN_Receiving_Time-Vendor_PickupTime</f>
        <v>0.08472222222</v>
      </c>
      <c r="N172" s="44">
        <f>Plan__HubCN_Receiving_Time-Plan_Vendor_Pickup_Time</f>
        <v>1.370138889</v>
      </c>
      <c r="O172" s="44">
        <f>Vendor_PickupTime-Order_Create_Time</f>
        <v>2.998611111</v>
      </c>
      <c r="P172" s="44">
        <f>Plan_Vendor_Pickup_Time-Order_Create_Time</f>
        <v>0.4909722222</v>
      </c>
      <c r="Q172" s="44">
        <f>HubVN_Receiving_Time-HubCN_Pickup_Time</f>
        <v>3.003472222</v>
      </c>
      <c r="R172" s="44">
        <f>Plan_HubVN_Receiving_Time-Plan_HubCN_Pickup_Time</f>
        <v>3.502777778</v>
      </c>
      <c r="S172" s="44">
        <f>TG_lấy+TG_xử_lý_CN+Thông_quan</f>
        <v>6.517361111</v>
      </c>
      <c r="T172" s="55">
        <f>IFS(HubCN_ID="LECCNSZ",Quantity__piece*500,HubCN_ID="LECCNYW",Quantity__piece*700)</f>
        <v>2100</v>
      </c>
      <c r="U172" s="55">
        <f>Chi_phí_lấy_hàng-Chi_phí_xử_lý</f>
        <v>15000</v>
      </c>
      <c r="V172" s="55">
        <f>IFS(HubCN_ID="LECCNSZ",IF(Grossweight&lt;=3,17000+Quantity__piece*500,17000+(Grossweight-3)*1500+Quantity__piece*500),HubCN_ID="LECCNYW", IF(Grossweight&lt;=3,15000+Quantity__piece*700,15000+(Grossweight-3)*2500+Quantity__piece*700))</f>
        <v>17100</v>
      </c>
    </row>
    <row r="173" ht="15.75" customHeight="1">
      <c r="A173" s="52" t="s">
        <v>564</v>
      </c>
      <c r="B173" s="52" t="s">
        <v>5291</v>
      </c>
      <c r="C173" s="52" t="s">
        <v>5253</v>
      </c>
      <c r="D173" s="53">
        <v>44650.544444444444</v>
      </c>
      <c r="E173" s="53">
        <v>44650.68819444445</v>
      </c>
      <c r="F173" s="53">
        <v>44650.754166666666</v>
      </c>
      <c r="G173" s="53">
        <f>HubVN_Receiving_Time</f>
        <v>44654.52847</v>
      </c>
      <c r="H173" s="54">
        <v>44651.024305555555</v>
      </c>
      <c r="I173" s="44">
        <f>HubCN_Receiving_Time-Order_Create_Time</f>
        <v>1.978472222</v>
      </c>
      <c r="J173" s="44">
        <f>Plan__HubCN_Receiving_Time-Order_Create_Time</f>
        <v>1.834722222</v>
      </c>
      <c r="K173" s="44">
        <f>HubCN_Pickup_Time-HubCN_Receiving_Time</f>
        <v>0.3361111111</v>
      </c>
      <c r="L173" s="44">
        <f>Plan_HubCN_Pickup_Time-Plan__HubCN_Receiving_Time</f>
        <v>0.2097222222</v>
      </c>
      <c r="M173" s="44">
        <f>HubCN_Receiving_Time-Vendor_PickupTime</f>
        <v>0.25625</v>
      </c>
      <c r="N173" s="44">
        <f>Plan__HubCN_Receiving_Time-Plan_Vendor_Pickup_Time</f>
        <v>2.298611111</v>
      </c>
      <c r="O173" s="44">
        <f>Vendor_PickupTime-Order_Create_Time</f>
        <v>1.722222222</v>
      </c>
      <c r="P173" s="44">
        <f>Plan_Vendor_Pickup_Time-Order_Create_Time</f>
        <v>-0.4638888889</v>
      </c>
      <c r="Q173" s="44">
        <f>HubVN_Receiving_Time-HubCN_Pickup_Time</f>
        <v>3.504166667</v>
      </c>
      <c r="R173" s="44">
        <f>Plan_HubVN_Receiving_Time-Plan_HubCN_Pickup_Time</f>
        <v>3.503472222</v>
      </c>
      <c r="S173" s="44">
        <f>TG_lấy+TG_xử_lý_CN+Thông_quan</f>
        <v>5.81875</v>
      </c>
      <c r="T173" s="55">
        <f>IFS(HubCN_ID="LECCNSZ",Quantity__piece*500,HubCN_ID="LECCNYW",Quantity__piece*700)</f>
        <v>1400</v>
      </c>
      <c r="U173" s="55">
        <f>Chi_phí_lấy_hàng-Chi_phí_xử_lý</f>
        <v>15000</v>
      </c>
      <c r="V173" s="55">
        <f>IFS(HubCN_ID="LECCNSZ",IF(Grossweight&lt;=3,17000+Quantity__piece*500,17000+(Grossweight-3)*1500+Quantity__piece*500),HubCN_ID="LECCNYW", IF(Grossweight&lt;=3,15000+Quantity__piece*700,15000+(Grossweight-3)*2500+Quantity__piece*700))</f>
        <v>16400</v>
      </c>
    </row>
    <row r="174" ht="15.75" customHeight="1">
      <c r="A174" s="52" t="s">
        <v>567</v>
      </c>
      <c r="B174" s="52" t="s">
        <v>5284</v>
      </c>
      <c r="C174" s="52" t="s">
        <v>5253</v>
      </c>
      <c r="D174" s="53">
        <v>44648.603472222225</v>
      </c>
      <c r="E174" s="53">
        <v>44649.17916666667</v>
      </c>
      <c r="F174" s="53">
        <v>44648.75347222222</v>
      </c>
      <c r="G174" s="53">
        <f>HubVN_Receiving_Time</f>
        <v>44652.52153</v>
      </c>
      <c r="H174" s="54">
        <v>44649.51875</v>
      </c>
      <c r="I174" s="44">
        <f>HubCN_Receiving_Time-Order_Create_Time</f>
        <v>1.806944444</v>
      </c>
      <c r="J174" s="44">
        <f>Plan__HubCN_Receiving_Time-Order_Create_Time</f>
        <v>1.23125</v>
      </c>
      <c r="K174" s="44">
        <f>HubCN_Pickup_Time-HubCN_Receiving_Time</f>
        <v>0.3395833333</v>
      </c>
      <c r="L174" s="44">
        <f>Plan_HubCN_Pickup_Time-Plan__HubCN_Receiving_Time</f>
        <v>0.15</v>
      </c>
      <c r="M174" s="44">
        <f>HubCN_Receiving_Time-Vendor_PickupTime</f>
        <v>0.1694444444</v>
      </c>
      <c r="N174" s="44">
        <f>Plan__HubCN_Receiving_Time-Plan_Vendor_Pickup_Time</f>
        <v>3.235416667</v>
      </c>
      <c r="O174" s="44">
        <f>Vendor_PickupTime-Order_Create_Time</f>
        <v>1.6375</v>
      </c>
      <c r="P174" s="44">
        <f>Plan_Vendor_Pickup_Time-Order_Create_Time</f>
        <v>-2.004166667</v>
      </c>
      <c r="Q174" s="44">
        <f>HubVN_Receiving_Time-HubCN_Pickup_Time</f>
        <v>3.002777778</v>
      </c>
      <c r="R174" s="44">
        <f>Plan_HubVN_Receiving_Time-Plan_HubCN_Pickup_Time</f>
        <v>3.501388889</v>
      </c>
      <c r="S174" s="44">
        <f>TG_lấy+TG_xử_lý_CN+Thông_quan</f>
        <v>5.149305556</v>
      </c>
      <c r="T174" s="55">
        <f>IFS(HubCN_ID="LECCNSZ",Quantity__piece*500,HubCN_ID="LECCNYW",Quantity__piece*700)</f>
        <v>2800</v>
      </c>
      <c r="U174" s="55">
        <f>Chi_phí_lấy_hàng-Chi_phí_xử_lý</f>
        <v>15000</v>
      </c>
      <c r="V174" s="55">
        <f>IFS(HubCN_ID="LECCNSZ",IF(Grossweight&lt;=3,17000+Quantity__piece*500,17000+(Grossweight-3)*1500+Quantity__piece*500),HubCN_ID="LECCNYW", IF(Grossweight&lt;=3,15000+Quantity__piece*700,15000+(Grossweight-3)*2500+Quantity__piece*700))</f>
        <v>17800</v>
      </c>
    </row>
    <row r="175" ht="15.75" customHeight="1">
      <c r="A175" s="52" t="s">
        <v>570</v>
      </c>
      <c r="B175" s="52" t="s">
        <v>5252</v>
      </c>
      <c r="C175" s="52" t="s">
        <v>5253</v>
      </c>
      <c r="D175" s="53">
        <v>44650.69861111111</v>
      </c>
      <c r="E175" s="53">
        <v>44649.85763888889</v>
      </c>
      <c r="F175" s="53">
        <v>44650.78472222222</v>
      </c>
      <c r="G175" s="53">
        <f>HubVN_Receiving_Time</f>
        <v>44653.28819</v>
      </c>
      <c r="H175" s="54">
        <v>44650.2875</v>
      </c>
      <c r="I175" s="44">
        <f>HubCN_Receiving_Time-Order_Create_Time</f>
        <v>2.588194444</v>
      </c>
      <c r="J175" s="44">
        <f>Plan__HubCN_Receiving_Time-Order_Create_Time</f>
        <v>3.429166667</v>
      </c>
      <c r="K175" s="44">
        <f>HubCN_Pickup_Time-HubCN_Receiving_Time</f>
        <v>0.4298611111</v>
      </c>
      <c r="L175" s="44">
        <f>Plan_HubCN_Pickup_Time-Plan__HubCN_Receiving_Time</f>
        <v>0.08611111111</v>
      </c>
      <c r="M175" s="44">
        <f>HubCN_Receiving_Time-Vendor_PickupTime</f>
        <v>0.08819444445</v>
      </c>
      <c r="N175" s="44">
        <f>Plan__HubCN_Receiving_Time-Plan_Vendor_Pickup_Time</f>
        <v>3.848611111</v>
      </c>
      <c r="O175" s="44">
        <f>Vendor_PickupTime-Order_Create_Time</f>
        <v>2.5</v>
      </c>
      <c r="P175" s="44">
        <f>Plan_Vendor_Pickup_Time-Order_Create_Time</f>
        <v>-0.4194444444</v>
      </c>
      <c r="Q175" s="44">
        <f>HubVN_Receiving_Time-HubCN_Pickup_Time</f>
        <v>3.000694444</v>
      </c>
      <c r="R175" s="44">
        <f>Plan_HubVN_Receiving_Time-Plan_HubCN_Pickup_Time</f>
        <v>1.504861111</v>
      </c>
      <c r="S175" s="44">
        <f>TG_lấy+TG_xử_lý_CN+Thông_quan</f>
        <v>6.01875</v>
      </c>
      <c r="T175" s="55">
        <f>IFS(HubCN_ID="LECCNSZ",Quantity__piece*500,HubCN_ID="LECCNYW",Quantity__piece*700)</f>
        <v>1400</v>
      </c>
      <c r="U175" s="55">
        <f>Chi_phí_lấy_hàng-Chi_phí_xử_lý</f>
        <v>15000</v>
      </c>
      <c r="V175" s="55">
        <f>IFS(HubCN_ID="LECCNSZ",IF(Grossweight&lt;=3,17000+Quantity__piece*500,17000+(Grossweight-3)*1500+Quantity__piece*500),HubCN_ID="LECCNYW", IF(Grossweight&lt;=3,15000+Quantity__piece*700,15000+(Grossweight-3)*2500+Quantity__piece*700))</f>
        <v>16400</v>
      </c>
    </row>
    <row r="176" ht="15.75" customHeight="1">
      <c r="A176" s="52" t="s">
        <v>573</v>
      </c>
      <c r="B176" s="52" t="s">
        <v>5286</v>
      </c>
      <c r="C176" s="52" t="s">
        <v>5253</v>
      </c>
      <c r="D176" s="53">
        <v>44648.53402777778</v>
      </c>
      <c r="E176" s="53">
        <v>44649.85138888889</v>
      </c>
      <c r="F176" s="53">
        <v>44648.74791666667</v>
      </c>
      <c r="G176" s="53">
        <f>HubVN_Receiving_Time</f>
        <v>44653.28333</v>
      </c>
      <c r="H176" s="54">
        <v>44650.28055555555</v>
      </c>
      <c r="I176" s="44">
        <f>HubCN_Receiving_Time-Order_Create_Time</f>
        <v>2.585416667</v>
      </c>
      <c r="J176" s="44">
        <f>Plan__HubCN_Receiving_Time-Order_Create_Time</f>
        <v>1.268055556</v>
      </c>
      <c r="K176" s="44">
        <f>HubCN_Pickup_Time-HubCN_Receiving_Time</f>
        <v>0.4291666667</v>
      </c>
      <c r="L176" s="44">
        <f>Plan_HubCN_Pickup_Time-Plan__HubCN_Receiving_Time</f>
        <v>0.2138888889</v>
      </c>
      <c r="M176" s="44">
        <f>HubCN_Receiving_Time-Vendor_PickupTime</f>
        <v>0.08541666667</v>
      </c>
      <c r="N176" s="44">
        <f>Plan__HubCN_Receiving_Time-Plan_Vendor_Pickup_Time</f>
        <v>0.6819444444</v>
      </c>
      <c r="O176" s="44">
        <f>Vendor_PickupTime-Order_Create_Time</f>
        <v>2.5</v>
      </c>
      <c r="P176" s="44">
        <f>Plan_Vendor_Pickup_Time-Order_Create_Time</f>
        <v>0.5861111111</v>
      </c>
      <c r="Q176" s="44">
        <f>HubVN_Receiving_Time-HubCN_Pickup_Time</f>
        <v>3.002777778</v>
      </c>
      <c r="R176" s="44">
        <f>Plan_HubVN_Receiving_Time-Plan_HubCN_Pickup_Time</f>
        <v>3.503472222</v>
      </c>
      <c r="S176" s="44">
        <f>TG_lấy+TG_xử_lý_CN+Thông_quan</f>
        <v>6.017361111</v>
      </c>
      <c r="T176" s="55">
        <f>IFS(HubCN_ID="LECCNSZ",Quantity__piece*500,HubCN_ID="LECCNYW",Quantity__piece*700)</f>
        <v>700</v>
      </c>
      <c r="U176" s="55">
        <f>Chi_phí_lấy_hàng-Chi_phí_xử_lý</f>
        <v>16000</v>
      </c>
      <c r="V176" s="55">
        <f>IFS(HubCN_ID="LECCNSZ",IF(Grossweight&lt;=3,17000+Quantity__piece*500,17000+(Grossweight-3)*1500+Quantity__piece*500),HubCN_ID="LECCNYW", IF(Grossweight&lt;=3,15000+Quantity__piece*700,15000+(Grossweight-3)*2500+Quantity__piece*700))</f>
        <v>16700</v>
      </c>
    </row>
    <row r="177" ht="15.75" customHeight="1">
      <c r="A177" s="52" t="s">
        <v>576</v>
      </c>
      <c r="B177" s="52" t="s">
        <v>5302</v>
      </c>
      <c r="C177" s="52" t="s">
        <v>5253</v>
      </c>
      <c r="D177" s="53">
        <v>44653.118055555555</v>
      </c>
      <c r="E177" s="53">
        <v>44652.22361111111</v>
      </c>
      <c r="F177" s="53">
        <v>44653.26458333333</v>
      </c>
      <c r="G177" s="53">
        <f>HubVN_Receiving_Time</f>
        <v>44655.51944</v>
      </c>
      <c r="H177" s="54">
        <v>44652.51736111111</v>
      </c>
      <c r="I177" s="44">
        <f>HubCN_Receiving_Time-Order_Create_Time</f>
        <v>1.900694444</v>
      </c>
      <c r="J177" s="44">
        <f>Plan__HubCN_Receiving_Time-Order_Create_Time</f>
        <v>2.795138889</v>
      </c>
      <c r="K177" s="44">
        <f>HubCN_Pickup_Time-HubCN_Receiving_Time</f>
        <v>0.29375</v>
      </c>
      <c r="L177" s="44">
        <f>Plan_HubCN_Pickup_Time-Plan__HubCN_Receiving_Time</f>
        <v>0.1465277778</v>
      </c>
      <c r="M177" s="44">
        <f>HubCN_Receiving_Time-Vendor_PickupTime</f>
        <v>0.1131944444</v>
      </c>
      <c r="N177" s="44">
        <f>Plan__HubCN_Receiving_Time-Plan_Vendor_Pickup_Time</f>
        <v>3.09375</v>
      </c>
      <c r="O177" s="44">
        <f>Vendor_PickupTime-Order_Create_Time</f>
        <v>1.7875</v>
      </c>
      <c r="P177" s="44">
        <f>Plan_Vendor_Pickup_Time-Order_Create_Time</f>
        <v>-0.2986111111</v>
      </c>
      <c r="Q177" s="44">
        <f>HubVN_Receiving_Time-HubCN_Pickup_Time</f>
        <v>3.002083333</v>
      </c>
      <c r="R177" s="44">
        <f>Plan_HubVN_Receiving_Time-Plan_HubCN_Pickup_Time</f>
        <v>2.002777778</v>
      </c>
      <c r="S177" s="44">
        <f>TG_lấy+TG_xử_lý_CN+Thông_quan</f>
        <v>5.196527778</v>
      </c>
      <c r="T177" s="55">
        <f>IFS(HubCN_ID="LECCNSZ",Quantity__piece*500,HubCN_ID="LECCNYW",Quantity__piece*700)</f>
        <v>3500</v>
      </c>
      <c r="U177" s="55">
        <f>Chi_phí_lấy_hàng-Chi_phí_xử_lý</f>
        <v>19500</v>
      </c>
      <c r="V177" s="55">
        <f>IFS(HubCN_ID="LECCNSZ",IF(Grossweight&lt;=3,17000+Quantity__piece*500,17000+(Grossweight-3)*1500+Quantity__piece*500),HubCN_ID="LECCNYW", IF(Grossweight&lt;=3,15000+Quantity__piece*700,15000+(Grossweight-3)*2500+Quantity__piece*700))</f>
        <v>23000</v>
      </c>
    </row>
    <row r="178" ht="15.75" customHeight="1">
      <c r="A178" s="52" t="s">
        <v>578</v>
      </c>
      <c r="B178" s="52" t="s">
        <v>5303</v>
      </c>
      <c r="C178" s="52" t="s">
        <v>5253</v>
      </c>
      <c r="D178" s="53">
        <v>44650.35625</v>
      </c>
      <c r="E178" s="53">
        <v>44649.80972222222</v>
      </c>
      <c r="F178" s="53">
        <v>44650.50625</v>
      </c>
      <c r="G178" s="53">
        <f>HubVN_Receiving_Time</f>
        <v>44653.27569</v>
      </c>
      <c r="H178" s="54">
        <v>44650.274305555555</v>
      </c>
      <c r="I178" s="44">
        <f>HubCN_Receiving_Time-Order_Create_Time</f>
        <v>3.086805556</v>
      </c>
      <c r="J178" s="44">
        <f>Plan__HubCN_Receiving_Time-Order_Create_Time</f>
        <v>3.633333333</v>
      </c>
      <c r="K178" s="44">
        <f>HubCN_Pickup_Time-HubCN_Receiving_Time</f>
        <v>0.4645833333</v>
      </c>
      <c r="L178" s="44">
        <f>Plan_HubCN_Pickup_Time-Plan__HubCN_Receiving_Time</f>
        <v>0.15</v>
      </c>
      <c r="M178" s="44">
        <f>HubCN_Receiving_Time-Vendor_PickupTime</f>
        <v>0.0875</v>
      </c>
      <c r="N178" s="44">
        <f>Plan__HubCN_Receiving_Time-Plan_Vendor_Pickup_Time</f>
        <v>4.301388889</v>
      </c>
      <c r="O178" s="44">
        <f>Vendor_PickupTime-Order_Create_Time</f>
        <v>2.999305556</v>
      </c>
      <c r="P178" s="44">
        <f>Plan_Vendor_Pickup_Time-Order_Create_Time</f>
        <v>-0.6680555556</v>
      </c>
      <c r="Q178" s="44">
        <f>HubVN_Receiving_Time-HubCN_Pickup_Time</f>
        <v>3.001388889</v>
      </c>
      <c r="R178" s="44">
        <f>Plan_HubVN_Receiving_Time-Plan_HubCN_Pickup_Time</f>
        <v>2.000694444</v>
      </c>
      <c r="S178" s="44">
        <f>TG_lấy+TG_xử_lý_CN+Thông_quan</f>
        <v>6.552777778</v>
      </c>
      <c r="T178" s="55">
        <f>IFS(HubCN_ID="LECCNSZ",Quantity__piece*500,HubCN_ID="LECCNYW",Quantity__piece*700)</f>
        <v>3500</v>
      </c>
      <c r="U178" s="55">
        <f>Chi_phí_lấy_hàng-Chi_phí_xử_lý</f>
        <v>15000</v>
      </c>
      <c r="V178" s="55">
        <f>IFS(HubCN_ID="LECCNSZ",IF(Grossweight&lt;=3,17000+Quantity__piece*500,17000+(Grossweight-3)*1500+Quantity__piece*500),HubCN_ID="LECCNYW", IF(Grossweight&lt;=3,15000+Quantity__piece*700,15000+(Grossweight-3)*2500+Quantity__piece*700))</f>
        <v>18500</v>
      </c>
    </row>
    <row r="179" ht="15.75" customHeight="1">
      <c r="A179" s="52" t="s">
        <v>581</v>
      </c>
      <c r="B179" s="52" t="s">
        <v>5286</v>
      </c>
      <c r="C179" s="52" t="s">
        <v>5253</v>
      </c>
      <c r="D179" s="53">
        <v>44649.805555555555</v>
      </c>
      <c r="E179" s="53">
        <v>44649.19375</v>
      </c>
      <c r="F179" s="53">
        <v>44650.01597222222</v>
      </c>
      <c r="G179" s="53">
        <f>HubVN_Receiving_Time</f>
        <v>44653.53333</v>
      </c>
      <c r="H179" s="54">
        <v>44649.529861111114</v>
      </c>
      <c r="I179" s="44">
        <f>HubCN_Receiving_Time-Order_Create_Time</f>
        <v>0.3166666667</v>
      </c>
      <c r="J179" s="44">
        <f>Plan__HubCN_Receiving_Time-Order_Create_Time</f>
        <v>0.9284722222</v>
      </c>
      <c r="K179" s="44">
        <f>HubCN_Pickup_Time-HubCN_Receiving_Time</f>
        <v>0.3361111111</v>
      </c>
      <c r="L179" s="44">
        <f>Plan_HubCN_Pickup_Time-Plan__HubCN_Receiving_Time</f>
        <v>0.2104166667</v>
      </c>
      <c r="M179" s="44">
        <f>HubCN_Receiving_Time-Vendor_PickupTime</f>
        <v>0.08680555555</v>
      </c>
      <c r="N179" s="44">
        <f>Plan__HubCN_Receiving_Time-Plan_Vendor_Pickup_Time</f>
        <v>0.7604166667</v>
      </c>
      <c r="O179" s="44">
        <f>Vendor_PickupTime-Order_Create_Time</f>
        <v>0.2298611111</v>
      </c>
      <c r="P179" s="44">
        <f>Plan_Vendor_Pickup_Time-Order_Create_Time</f>
        <v>0.1680555556</v>
      </c>
      <c r="Q179" s="44">
        <f>HubVN_Receiving_Time-HubCN_Pickup_Time</f>
        <v>4.003472222</v>
      </c>
      <c r="R179" s="44">
        <f>Plan_HubVN_Receiving_Time-Plan_HubCN_Pickup_Time</f>
        <v>3.504861111</v>
      </c>
      <c r="S179" s="44">
        <f>TG_lấy+TG_xử_lý_CN+Thông_quan</f>
        <v>4.65625</v>
      </c>
      <c r="T179" s="55">
        <f>IFS(HubCN_ID="LECCNSZ",Quantity__piece*500,HubCN_ID="LECCNYW",Quantity__piece*700)</f>
        <v>2100</v>
      </c>
      <c r="U179" s="55">
        <f>Chi_phí_lấy_hàng-Chi_phí_xử_lý</f>
        <v>15000</v>
      </c>
      <c r="V179" s="55">
        <f>IFS(HubCN_ID="LECCNSZ",IF(Grossweight&lt;=3,17000+Quantity__piece*500,17000+(Grossweight-3)*1500+Quantity__piece*500),HubCN_ID="LECCNYW", IF(Grossweight&lt;=3,15000+Quantity__piece*700,15000+(Grossweight-3)*2500+Quantity__piece*700))</f>
        <v>17100</v>
      </c>
    </row>
    <row r="180" ht="15.75" customHeight="1">
      <c r="A180" s="52" t="s">
        <v>583</v>
      </c>
      <c r="B180" s="52" t="s">
        <v>5276</v>
      </c>
      <c r="C180" s="52" t="s">
        <v>5253</v>
      </c>
      <c r="D180" s="53">
        <v>44651.14791666667</v>
      </c>
      <c r="E180" s="53">
        <v>44649.93263888889</v>
      </c>
      <c r="F180" s="53">
        <v>44651.27569444444</v>
      </c>
      <c r="G180" s="53">
        <f>HubVN_Receiving_Time</f>
        <v>44655.27708</v>
      </c>
      <c r="H180" s="54">
        <v>44650.270833333336</v>
      </c>
      <c r="I180" s="44">
        <f>HubCN_Receiving_Time-Order_Create_Time</f>
        <v>1.309027778</v>
      </c>
      <c r="J180" s="44">
        <f>Plan__HubCN_Receiving_Time-Order_Create_Time</f>
        <v>2.524305556</v>
      </c>
      <c r="K180" s="44">
        <f>HubCN_Pickup_Time-HubCN_Receiving_Time</f>
        <v>0.3381944444</v>
      </c>
      <c r="L180" s="44">
        <f>Plan_HubCN_Pickup_Time-Plan__HubCN_Receiving_Time</f>
        <v>0.1277777778</v>
      </c>
      <c r="M180" s="44">
        <f>HubCN_Receiving_Time-Vendor_PickupTime</f>
        <v>0.1645833333</v>
      </c>
      <c r="N180" s="44">
        <f>Plan__HubCN_Receiving_Time-Plan_Vendor_Pickup_Time</f>
        <v>0.9819444444</v>
      </c>
      <c r="O180" s="44">
        <f>Vendor_PickupTime-Order_Create_Time</f>
        <v>1.144444444</v>
      </c>
      <c r="P180" s="44">
        <f>Plan_Vendor_Pickup_Time-Order_Create_Time</f>
        <v>1.542361111</v>
      </c>
      <c r="Q180" s="44">
        <f>HubVN_Receiving_Time-HubCN_Pickup_Time</f>
        <v>5.00625</v>
      </c>
      <c r="R180" s="44">
        <f>Plan_HubVN_Receiving_Time-Plan_HubCN_Pickup_Time</f>
        <v>3.005555556</v>
      </c>
      <c r="S180" s="44">
        <f>TG_lấy+TG_xử_lý_CN+Thông_quan</f>
        <v>6.653472222</v>
      </c>
      <c r="T180" s="55">
        <f>IFS(HubCN_ID="LECCNSZ",Quantity__piece*500,HubCN_ID="LECCNYW",Quantity__piece*700)</f>
        <v>1400</v>
      </c>
      <c r="U180" s="55">
        <f>Chi_phí_lấy_hàng-Chi_phí_xử_lý</f>
        <v>17250</v>
      </c>
      <c r="V180" s="55">
        <f>IFS(HubCN_ID="LECCNSZ",IF(Grossweight&lt;=3,17000+Quantity__piece*500,17000+(Grossweight-3)*1500+Quantity__piece*500),HubCN_ID="LECCNYW", IF(Grossweight&lt;=3,15000+Quantity__piece*700,15000+(Grossweight-3)*2500+Quantity__piece*700))</f>
        <v>18650</v>
      </c>
    </row>
    <row r="181" ht="15.75" hidden="1" customHeight="1">
      <c r="A181" s="52" t="s">
        <v>586</v>
      </c>
      <c r="B181" s="52" t="s">
        <v>5254</v>
      </c>
      <c r="C181" s="52" t="s">
        <v>5255</v>
      </c>
      <c r="D181" s="53">
        <v>44650.13125</v>
      </c>
      <c r="E181" s="53">
        <v>44650.81180555555</v>
      </c>
      <c r="F181" s="53">
        <v>44650.279861111114</v>
      </c>
      <c r="G181" s="53">
        <f>HubVN_Receiving_Time</f>
        <v>44653.25625</v>
      </c>
      <c r="H181" s="54">
        <v>44651.25</v>
      </c>
      <c r="I181" s="44">
        <f>HubCN_Receiving_Time-Order_Create_Time</f>
        <v>1.484027778</v>
      </c>
      <c r="J181" s="44">
        <f>Plan__HubCN_Receiving_Time-Order_Create_Time</f>
        <v>0.8034722222</v>
      </c>
      <c r="K181" s="44">
        <f>HubCN_Pickup_Time-HubCN_Receiving_Time</f>
        <v>0.4381944444</v>
      </c>
      <c r="L181" s="44">
        <f>Plan_HubCN_Pickup_Time-Plan__HubCN_Receiving_Time</f>
        <v>0.1486111111</v>
      </c>
      <c r="M181" s="44">
        <f>HubCN_Receiving_Time-Vendor_PickupTime</f>
        <v>0.1513888889</v>
      </c>
      <c r="N181" s="44">
        <f>Plan__HubCN_Receiving_Time-Plan_Vendor_Pickup_Time</f>
        <v>1.308333333</v>
      </c>
      <c r="O181" s="44">
        <f>Vendor_PickupTime-Order_Create_Time</f>
        <v>1.332638889</v>
      </c>
      <c r="P181" s="44">
        <f>Plan_Vendor_Pickup_Time-Order_Create_Time</f>
        <v>-0.5048611111</v>
      </c>
      <c r="Q181" s="44">
        <f>HubVN_Receiving_Time-HubCN_Pickup_Time</f>
        <v>2.00625</v>
      </c>
      <c r="R181" s="44">
        <f>Plan_HubVN_Receiving_Time-Plan_HubCN_Pickup_Time</f>
        <v>2.004861111</v>
      </c>
      <c r="S181" s="44">
        <f>TG_lấy+TG_xử_lý_CN+Thông_quan</f>
        <v>3.928472222</v>
      </c>
      <c r="T181" s="55">
        <f>IFS(HubCN_ID="LECCNSZ",Quantity__piece*500,HubCN_ID="LECCNYW",Quantity__piece*700)</f>
        <v>1000</v>
      </c>
      <c r="U181" s="55">
        <f>Chi_phí_lấy_hàng-Chi_phí_xử_lý</f>
        <v>17000</v>
      </c>
      <c r="V181" s="55">
        <f>IFS(HubCN_ID="LECCNSZ",IF(Grossweight&lt;=3,17000+Quantity__piece*500,17000+(Grossweight-3)*1500+Quantity__piece*500),HubCN_ID="LECCNYW", IF(Grossweight&lt;=3,15000+Quantity__piece*700,15000+(Grossweight-3)*2500+Quantity__piece*700))</f>
        <v>18000</v>
      </c>
    </row>
    <row r="182" ht="15.75" hidden="1" customHeight="1">
      <c r="A182" s="52" t="s">
        <v>589</v>
      </c>
      <c r="B182" s="52" t="s">
        <v>5268</v>
      </c>
      <c r="C182" s="52" t="s">
        <v>5255</v>
      </c>
      <c r="D182" s="53">
        <v>44647.919444444444</v>
      </c>
      <c r="E182" s="53">
        <v>44649.55625</v>
      </c>
      <c r="F182" s="53">
        <v>44648.00347222222</v>
      </c>
      <c r="G182" s="53">
        <f>HubVN_Receiving_Time</f>
        <v>44652.53403</v>
      </c>
      <c r="H182" s="54">
        <v>44650.02916666667</v>
      </c>
      <c r="I182" s="44">
        <f>HubCN_Receiving_Time-Order_Create_Time</f>
        <v>2.227083333</v>
      </c>
      <c r="J182" s="44">
        <f>Plan__HubCN_Receiving_Time-Order_Create_Time</f>
        <v>0.5902777778</v>
      </c>
      <c r="K182" s="44">
        <f>HubCN_Pickup_Time-HubCN_Receiving_Time</f>
        <v>0.4729166667</v>
      </c>
      <c r="L182" s="44">
        <f>Plan_HubCN_Pickup_Time-Plan__HubCN_Receiving_Time</f>
        <v>0.08402777778</v>
      </c>
      <c r="M182" s="44">
        <f>HubCN_Receiving_Time-Vendor_PickupTime</f>
        <v>0.1138888889</v>
      </c>
      <c r="N182" s="44">
        <f>Plan__HubCN_Receiving_Time-Plan_Vendor_Pickup_Time</f>
        <v>1.007638889</v>
      </c>
      <c r="O182" s="44">
        <f>Vendor_PickupTime-Order_Create_Time</f>
        <v>2.113194444</v>
      </c>
      <c r="P182" s="44">
        <f>Plan_Vendor_Pickup_Time-Order_Create_Time</f>
        <v>-0.4173611111</v>
      </c>
      <c r="Q182" s="44">
        <f>HubVN_Receiving_Time-HubCN_Pickup_Time</f>
        <v>2.504861111</v>
      </c>
      <c r="R182" s="44">
        <f>Plan_HubVN_Receiving_Time-Plan_HubCN_Pickup_Time</f>
        <v>3.500694444</v>
      </c>
      <c r="S182" s="44">
        <f>TG_lấy+TG_xử_lý_CN+Thông_quan</f>
        <v>5.204861111</v>
      </c>
      <c r="T182" s="55">
        <f>IFS(HubCN_ID="LECCNSZ",Quantity__piece*500,HubCN_ID="LECCNYW",Quantity__piece*700)</f>
        <v>500</v>
      </c>
      <c r="U182" s="55">
        <f>Chi_phí_lấy_hàng-Chi_phí_xử_lý</f>
        <v>17000</v>
      </c>
      <c r="V182" s="55">
        <f>IFS(HubCN_ID="LECCNSZ",IF(Grossweight&lt;=3,17000+Quantity__piece*500,17000+(Grossweight-3)*1500+Quantity__piece*500),HubCN_ID="LECCNYW", IF(Grossweight&lt;=3,15000+Quantity__piece*700,15000+(Grossweight-3)*2500+Quantity__piece*700))</f>
        <v>17500</v>
      </c>
    </row>
    <row r="183" ht="15.75" customHeight="1">
      <c r="A183" s="52" t="s">
        <v>592</v>
      </c>
      <c r="B183" s="52" t="s">
        <v>5278</v>
      </c>
      <c r="C183" s="52" t="s">
        <v>5253</v>
      </c>
      <c r="D183" s="53">
        <v>44649.10555555556</v>
      </c>
      <c r="E183" s="53">
        <v>44646.959027777775</v>
      </c>
      <c r="F183" s="53">
        <v>44649.25763888889</v>
      </c>
      <c r="G183" s="53">
        <f>HubVN_Receiving_Time</f>
        <v>44652.25694</v>
      </c>
      <c r="H183" s="54">
        <v>44647.25625</v>
      </c>
      <c r="I183" s="44">
        <f>HubCN_Receiving_Time-Order_Create_Time</f>
        <v>0.4180555556</v>
      </c>
      <c r="J183" s="44">
        <f>Plan__HubCN_Receiving_Time-Order_Create_Time</f>
        <v>2.564583333</v>
      </c>
      <c r="K183" s="44">
        <f>HubCN_Pickup_Time-HubCN_Receiving_Time</f>
        <v>0.2972222222</v>
      </c>
      <c r="L183" s="44">
        <f>Plan_HubCN_Pickup_Time-Plan__HubCN_Receiving_Time</f>
        <v>0.1520833333</v>
      </c>
      <c r="M183" s="44">
        <f>HubCN_Receiving_Time-Vendor_PickupTime</f>
        <v>0.1701388889</v>
      </c>
      <c r="N183" s="44">
        <f>Plan__HubCN_Receiving_Time-Plan_Vendor_Pickup_Time</f>
        <v>2.574305556</v>
      </c>
      <c r="O183" s="44">
        <f>Vendor_PickupTime-Order_Create_Time</f>
        <v>0.2479166667</v>
      </c>
      <c r="P183" s="44">
        <f>Plan_Vendor_Pickup_Time-Order_Create_Time</f>
        <v>-0.009722222225</v>
      </c>
      <c r="Q183" s="44">
        <f>HubVN_Receiving_Time-HubCN_Pickup_Time</f>
        <v>5.000694444</v>
      </c>
      <c r="R183" s="44">
        <f>Plan_HubVN_Receiving_Time-Plan_HubCN_Pickup_Time</f>
        <v>2.005555556</v>
      </c>
      <c r="S183" s="44">
        <f>TG_lấy+TG_xử_lý_CN+Thông_quan</f>
        <v>5.715972222</v>
      </c>
      <c r="T183" s="55">
        <f>IFS(HubCN_ID="LECCNSZ",Quantity__piece*500,HubCN_ID="LECCNYW",Quantity__piece*700)</f>
        <v>3500</v>
      </c>
      <c r="U183" s="55">
        <f>Chi_phí_lấy_hàng-Chi_phí_xử_lý</f>
        <v>15000</v>
      </c>
      <c r="V183" s="55">
        <f>IFS(HubCN_ID="LECCNSZ",IF(Grossweight&lt;=3,17000+Quantity__piece*500,17000+(Grossweight-3)*1500+Quantity__piece*500),HubCN_ID="LECCNYW", IF(Grossweight&lt;=3,15000+Quantity__piece*700,15000+(Grossweight-3)*2500+Quantity__piece*700))</f>
        <v>18500</v>
      </c>
    </row>
    <row r="184" ht="15.75" customHeight="1">
      <c r="A184" s="52" t="s">
        <v>595</v>
      </c>
      <c r="B184" s="52" t="s">
        <v>5304</v>
      </c>
      <c r="C184" s="52" t="s">
        <v>5253</v>
      </c>
      <c r="D184" s="53">
        <v>44650.55416666667</v>
      </c>
      <c r="E184" s="53">
        <v>44649.20972222222</v>
      </c>
      <c r="F184" s="53">
        <v>44650.768055555556</v>
      </c>
      <c r="G184" s="53">
        <f>HubVN_Receiving_Time</f>
        <v>44652.50833</v>
      </c>
      <c r="H184" s="54">
        <v>44649.50763888889</v>
      </c>
      <c r="I184" s="44">
        <f>HubCN_Receiving_Time-Order_Create_Time</f>
        <v>1.874305556</v>
      </c>
      <c r="J184" s="44">
        <f>Plan__HubCN_Receiving_Time-Order_Create_Time</f>
        <v>3.21875</v>
      </c>
      <c r="K184" s="44">
        <f>HubCN_Pickup_Time-HubCN_Receiving_Time</f>
        <v>0.2979166667</v>
      </c>
      <c r="L184" s="44">
        <f>Plan_HubCN_Pickup_Time-Plan__HubCN_Receiving_Time</f>
        <v>0.2138888889</v>
      </c>
      <c r="M184" s="44">
        <f>HubCN_Receiving_Time-Vendor_PickupTime</f>
        <v>0.08958333333</v>
      </c>
      <c r="N184" s="44">
        <f>Plan__HubCN_Receiving_Time-Plan_Vendor_Pickup_Time</f>
        <v>3.515972222</v>
      </c>
      <c r="O184" s="44">
        <f>Vendor_PickupTime-Order_Create_Time</f>
        <v>1.784722222</v>
      </c>
      <c r="P184" s="44">
        <f>Plan_Vendor_Pickup_Time-Order_Create_Time</f>
        <v>-0.2972222222</v>
      </c>
      <c r="Q184" s="44">
        <f>HubVN_Receiving_Time-HubCN_Pickup_Time</f>
        <v>3.000694444</v>
      </c>
      <c r="R184" s="44">
        <f>Plan_HubVN_Receiving_Time-Plan_HubCN_Pickup_Time</f>
        <v>1.504166667</v>
      </c>
      <c r="S184" s="44">
        <f>TG_lấy+TG_xử_lý_CN+Thông_quan</f>
        <v>5.172916667</v>
      </c>
      <c r="T184" s="55">
        <f>IFS(HubCN_ID="LECCNSZ",Quantity__piece*500,HubCN_ID="LECCNYW",Quantity__piece*700)</f>
        <v>2800</v>
      </c>
      <c r="U184" s="55">
        <f>Chi_phí_lấy_hàng-Chi_phí_xử_lý</f>
        <v>15000</v>
      </c>
      <c r="V184" s="55">
        <f>IFS(HubCN_ID="LECCNSZ",IF(Grossweight&lt;=3,17000+Quantity__piece*500,17000+(Grossweight-3)*1500+Quantity__piece*500),HubCN_ID="LECCNYW", IF(Grossweight&lt;=3,15000+Quantity__piece*700,15000+(Grossweight-3)*2500+Quantity__piece*700))</f>
        <v>17800</v>
      </c>
    </row>
    <row r="185" ht="15.75" customHeight="1">
      <c r="A185" s="52" t="s">
        <v>598</v>
      </c>
      <c r="B185" s="52" t="s">
        <v>5305</v>
      </c>
      <c r="C185" s="52" t="s">
        <v>5253</v>
      </c>
      <c r="D185" s="53">
        <v>44650.86666666667</v>
      </c>
      <c r="E185" s="53">
        <v>44649.23333333333</v>
      </c>
      <c r="F185" s="53">
        <v>44650.99791666667</v>
      </c>
      <c r="G185" s="53">
        <f>HubVN_Receiving_Time</f>
        <v>44653.53542</v>
      </c>
      <c r="H185" s="54">
        <v>44649.53055555555</v>
      </c>
      <c r="I185" s="44">
        <f>HubCN_Receiving_Time-Order_Create_Time</f>
        <v>0.3763888889</v>
      </c>
      <c r="J185" s="44">
        <f>Plan__HubCN_Receiving_Time-Order_Create_Time</f>
        <v>2.009722222</v>
      </c>
      <c r="K185" s="44">
        <f>HubCN_Pickup_Time-HubCN_Receiving_Time</f>
        <v>0.2972222222</v>
      </c>
      <c r="L185" s="44">
        <f>Plan_HubCN_Pickup_Time-Plan__HubCN_Receiving_Time</f>
        <v>0.13125</v>
      </c>
      <c r="M185" s="44">
        <f>HubCN_Receiving_Time-Vendor_PickupTime</f>
        <v>0.08611111111</v>
      </c>
      <c r="N185" s="44">
        <f>Plan__HubCN_Receiving_Time-Plan_Vendor_Pickup_Time</f>
        <v>2.301388889</v>
      </c>
      <c r="O185" s="44">
        <f>Vendor_PickupTime-Order_Create_Time</f>
        <v>0.2902777778</v>
      </c>
      <c r="P185" s="44">
        <f>Plan_Vendor_Pickup_Time-Order_Create_Time</f>
        <v>-0.2916666667</v>
      </c>
      <c r="Q185" s="44">
        <f>HubVN_Receiving_Time-HubCN_Pickup_Time</f>
        <v>4.004861111</v>
      </c>
      <c r="R185" s="44">
        <f>Plan_HubVN_Receiving_Time-Plan_HubCN_Pickup_Time</f>
        <v>1.502777778</v>
      </c>
      <c r="S185" s="44">
        <f>TG_lấy+TG_xử_lý_CN+Thông_quan</f>
        <v>4.678472222</v>
      </c>
      <c r="T185" s="55">
        <f>IFS(HubCN_ID="LECCNSZ",Quantity__piece*500,HubCN_ID="LECCNYW",Quantity__piece*700)</f>
        <v>3500</v>
      </c>
      <c r="U185" s="55">
        <f>Chi_phí_lấy_hàng-Chi_phí_xử_lý</f>
        <v>17250</v>
      </c>
      <c r="V185" s="55">
        <f>IFS(HubCN_ID="LECCNSZ",IF(Grossweight&lt;=3,17000+Quantity__piece*500,17000+(Grossweight-3)*1500+Quantity__piece*500),HubCN_ID="LECCNYW", IF(Grossweight&lt;=3,15000+Quantity__piece*700,15000+(Grossweight-3)*2500+Quantity__piece*700))</f>
        <v>20750</v>
      </c>
    </row>
    <row r="186" ht="15.75" customHeight="1">
      <c r="A186" s="52" t="s">
        <v>601</v>
      </c>
      <c r="B186" s="52" t="s">
        <v>5286</v>
      </c>
      <c r="C186" s="52" t="s">
        <v>5253</v>
      </c>
      <c r="D186" s="53">
        <v>44649.60555555556</v>
      </c>
      <c r="E186" s="53">
        <v>44646.9125</v>
      </c>
      <c r="F186" s="53">
        <v>44649.77569444444</v>
      </c>
      <c r="G186" s="53">
        <f>HubVN_Receiving_Time</f>
        <v>44652.25486</v>
      </c>
      <c r="H186" s="54">
        <v>44647.251388888886</v>
      </c>
      <c r="I186" s="44">
        <f>HubCN_Receiving_Time-Order_Create_Time</f>
        <v>0.3055555556</v>
      </c>
      <c r="J186" s="44">
        <f>Plan__HubCN_Receiving_Time-Order_Create_Time</f>
        <v>2.998611111</v>
      </c>
      <c r="K186" s="44">
        <f>HubCN_Pickup_Time-HubCN_Receiving_Time</f>
        <v>0.3388888889</v>
      </c>
      <c r="L186" s="44">
        <f>Plan_HubCN_Pickup_Time-Plan__HubCN_Receiving_Time</f>
        <v>0.1701388889</v>
      </c>
      <c r="M186" s="44">
        <f>HubCN_Receiving_Time-Vendor_PickupTime</f>
        <v>0.1666666667</v>
      </c>
      <c r="N186" s="44">
        <f>Plan__HubCN_Receiving_Time-Plan_Vendor_Pickup_Time</f>
        <v>2.501388889</v>
      </c>
      <c r="O186" s="44">
        <f>Vendor_PickupTime-Order_Create_Time</f>
        <v>0.1388888889</v>
      </c>
      <c r="P186" s="44">
        <f>Plan_Vendor_Pickup_Time-Order_Create_Time</f>
        <v>0.4972222222</v>
      </c>
      <c r="Q186" s="44">
        <f>HubVN_Receiving_Time-HubCN_Pickup_Time</f>
        <v>5.003472222</v>
      </c>
      <c r="R186" s="44">
        <f>Plan_HubVN_Receiving_Time-Plan_HubCN_Pickup_Time</f>
        <v>1.501388889</v>
      </c>
      <c r="S186" s="44">
        <f>TG_lấy+TG_xử_lý_CN+Thông_quan</f>
        <v>5.647916667</v>
      </c>
      <c r="T186" s="55">
        <f>IFS(HubCN_ID="LECCNSZ",Quantity__piece*500,HubCN_ID="LECCNYW",Quantity__piece*700)</f>
        <v>2100</v>
      </c>
      <c r="U186" s="55">
        <f>Chi_phí_lấy_hàng-Chi_phí_xử_lý</f>
        <v>15000</v>
      </c>
      <c r="V186" s="55">
        <f>IFS(HubCN_ID="LECCNSZ",IF(Grossweight&lt;=3,17000+Quantity__piece*500,17000+(Grossweight-3)*1500+Quantity__piece*500),HubCN_ID="LECCNYW", IF(Grossweight&lt;=3,15000+Quantity__piece*700,15000+(Grossweight-3)*2500+Quantity__piece*700))</f>
        <v>17100</v>
      </c>
    </row>
    <row r="187" ht="15.75" customHeight="1">
      <c r="A187" s="52" t="s">
        <v>604</v>
      </c>
      <c r="B187" s="52" t="s">
        <v>5279</v>
      </c>
      <c r="C187" s="52" t="s">
        <v>5253</v>
      </c>
      <c r="D187" s="53">
        <v>44650.60208333333</v>
      </c>
      <c r="E187" s="53">
        <v>44650.72152777778</v>
      </c>
      <c r="F187" s="53">
        <v>44650.77361111111</v>
      </c>
      <c r="G187" s="53">
        <f>HubVN_Receiving_Time</f>
        <v>44654.51875</v>
      </c>
      <c r="H187" s="54">
        <v>44651.01388888889</v>
      </c>
      <c r="I187" s="44">
        <f>HubCN_Receiving_Time-Order_Create_Time</f>
        <v>2.003472222</v>
      </c>
      <c r="J187" s="44">
        <f>Plan__HubCN_Receiving_Time-Order_Create_Time</f>
        <v>1.884027778</v>
      </c>
      <c r="K187" s="44">
        <f>HubCN_Pickup_Time-HubCN_Receiving_Time</f>
        <v>0.2923611111</v>
      </c>
      <c r="L187" s="44">
        <f>Plan_HubCN_Pickup_Time-Plan__HubCN_Receiving_Time</f>
        <v>0.1715277778</v>
      </c>
      <c r="M187" s="44">
        <f>HubCN_Receiving_Time-Vendor_PickupTime</f>
        <v>0.25625</v>
      </c>
      <c r="N187" s="44">
        <f>Plan__HubCN_Receiving_Time-Plan_Vendor_Pickup_Time</f>
        <v>2.761111111</v>
      </c>
      <c r="O187" s="44">
        <f>Vendor_PickupTime-Order_Create_Time</f>
        <v>1.747222222</v>
      </c>
      <c r="P187" s="44">
        <f>Plan_Vendor_Pickup_Time-Order_Create_Time</f>
        <v>-0.8770833333</v>
      </c>
      <c r="Q187" s="44">
        <f>HubVN_Receiving_Time-HubCN_Pickup_Time</f>
        <v>3.504861111</v>
      </c>
      <c r="R187" s="44">
        <f>Plan_HubVN_Receiving_Time-Plan_HubCN_Pickup_Time</f>
        <v>3.50625</v>
      </c>
      <c r="S187" s="44">
        <f>TG_lấy+TG_xử_lý_CN+Thông_quan</f>
        <v>5.800694444</v>
      </c>
      <c r="T187" s="55">
        <f>IFS(HubCN_ID="LECCNSZ",Quantity__piece*500,HubCN_ID="LECCNYW",Quantity__piece*700)</f>
        <v>2800</v>
      </c>
      <c r="U187" s="55">
        <f>Chi_phí_lấy_hàng-Chi_phí_xử_lý</f>
        <v>15000</v>
      </c>
      <c r="V187" s="55">
        <f>IFS(HubCN_ID="LECCNSZ",IF(Grossweight&lt;=3,17000+Quantity__piece*500,17000+(Grossweight-3)*1500+Quantity__piece*500),HubCN_ID="LECCNYW", IF(Grossweight&lt;=3,15000+Quantity__piece*700,15000+(Grossweight-3)*2500+Quantity__piece*700))</f>
        <v>17800</v>
      </c>
    </row>
    <row r="188" ht="15.75" hidden="1" customHeight="1">
      <c r="A188" s="52" t="s">
        <v>607</v>
      </c>
      <c r="B188" s="52" t="s">
        <v>5254</v>
      </c>
      <c r="C188" s="52" t="s">
        <v>5255</v>
      </c>
      <c r="D188" s="53">
        <v>44652.65277777778</v>
      </c>
      <c r="E188" s="53">
        <v>44652.23611111111</v>
      </c>
      <c r="F188" s="53">
        <v>44652.77916666667</v>
      </c>
      <c r="G188" s="53">
        <f>HubVN_Receiving_Time</f>
        <v>44654.51597</v>
      </c>
      <c r="H188" s="54">
        <v>44652.67916666667</v>
      </c>
      <c r="I188" s="44">
        <f>HubCN_Receiving_Time-Order_Create_Time</f>
        <v>1.734027778</v>
      </c>
      <c r="J188" s="44">
        <f>Plan__HubCN_Receiving_Time-Order_Create_Time</f>
        <v>2.150694444</v>
      </c>
      <c r="K188" s="44">
        <f>HubCN_Pickup_Time-HubCN_Receiving_Time</f>
        <v>0.4430555556</v>
      </c>
      <c r="L188" s="44">
        <f>Plan_HubCN_Pickup_Time-Plan__HubCN_Receiving_Time</f>
        <v>0.1263888889</v>
      </c>
      <c r="M188" s="44">
        <f>HubCN_Receiving_Time-Vendor_PickupTime</f>
        <v>0.1173611111</v>
      </c>
      <c r="N188" s="44">
        <f>Plan__HubCN_Receiving_Time-Plan_Vendor_Pickup_Time</f>
        <v>4.152777778</v>
      </c>
      <c r="O188" s="44">
        <f>Vendor_PickupTime-Order_Create_Time</f>
        <v>1.616666667</v>
      </c>
      <c r="P188" s="44">
        <f>Plan_Vendor_Pickup_Time-Order_Create_Time</f>
        <v>-2.002083333</v>
      </c>
      <c r="Q188" s="44">
        <f>HubVN_Receiving_Time-HubCN_Pickup_Time</f>
        <v>1.836805556</v>
      </c>
      <c r="R188" s="44">
        <f>Plan_HubVN_Receiving_Time-Plan_HubCN_Pickup_Time</f>
        <v>1.504166667</v>
      </c>
      <c r="S188" s="44">
        <f>TG_lấy+TG_xử_lý_CN+Thông_quan</f>
        <v>4.013888889</v>
      </c>
      <c r="T188" s="55">
        <f>IFS(HubCN_ID="LECCNSZ",Quantity__piece*500,HubCN_ID="LECCNYW",Quantity__piece*700)</f>
        <v>500</v>
      </c>
      <c r="U188" s="55">
        <f>Chi_phí_lấy_hàng-Chi_phí_xử_lý</f>
        <v>18050</v>
      </c>
      <c r="V188" s="55">
        <f>IFS(HubCN_ID="LECCNSZ",IF(Grossweight&lt;=3,17000+Quantity__piece*500,17000+(Grossweight-3)*1500+Quantity__piece*500),HubCN_ID="LECCNYW", IF(Grossweight&lt;=3,15000+Quantity__piece*700,15000+(Grossweight-3)*2500+Quantity__piece*700))</f>
        <v>18550</v>
      </c>
    </row>
    <row r="189" ht="15.75" customHeight="1">
      <c r="A189" s="52" t="s">
        <v>610</v>
      </c>
      <c r="B189" s="52" t="s">
        <v>5264</v>
      </c>
      <c r="C189" s="52" t="s">
        <v>5253</v>
      </c>
      <c r="D189" s="53">
        <v>44648.40902777778</v>
      </c>
      <c r="E189" s="53">
        <v>44646.989583333336</v>
      </c>
      <c r="F189" s="53">
        <v>44648.535416666666</v>
      </c>
      <c r="G189" s="53">
        <f>HubVN_Receiving_Time</f>
        <v>44652.28958</v>
      </c>
      <c r="H189" s="54">
        <v>44647.28611111111</v>
      </c>
      <c r="I189" s="44">
        <f>HubCN_Receiving_Time-Order_Create_Time</f>
        <v>0.3520833333</v>
      </c>
      <c r="J189" s="44">
        <f>Plan__HubCN_Receiving_Time-Order_Create_Time</f>
        <v>1.771527778</v>
      </c>
      <c r="K189" s="44">
        <f>HubCN_Pickup_Time-HubCN_Receiving_Time</f>
        <v>0.2965277778</v>
      </c>
      <c r="L189" s="44">
        <f>Plan_HubCN_Pickup_Time-Plan__HubCN_Receiving_Time</f>
        <v>0.1263888889</v>
      </c>
      <c r="M189" s="44">
        <f>HubCN_Receiving_Time-Vendor_PickupTime</f>
        <v>0.1055555556</v>
      </c>
      <c r="N189" s="44">
        <f>Plan__HubCN_Receiving_Time-Plan_Vendor_Pickup_Time</f>
        <v>0.6048611111</v>
      </c>
      <c r="O189" s="44">
        <f>Vendor_PickupTime-Order_Create_Time</f>
        <v>0.2465277778</v>
      </c>
      <c r="P189" s="44">
        <f>Plan_Vendor_Pickup_Time-Order_Create_Time</f>
        <v>1.166666667</v>
      </c>
      <c r="Q189" s="44">
        <f>HubVN_Receiving_Time-HubCN_Pickup_Time</f>
        <v>5.003472222</v>
      </c>
      <c r="R189" s="44">
        <f>Plan_HubVN_Receiving_Time-Plan_HubCN_Pickup_Time</f>
        <v>3.004861111</v>
      </c>
      <c r="S189" s="44">
        <f>TG_lấy+TG_xử_lý_CN+Thông_quan</f>
        <v>5.652083333</v>
      </c>
      <c r="T189" s="55">
        <f>IFS(HubCN_ID="LECCNSZ",Quantity__piece*500,HubCN_ID="LECCNYW",Quantity__piece*700)</f>
        <v>2800</v>
      </c>
      <c r="U189" s="55">
        <f>Chi_phí_lấy_hàng-Chi_phí_xử_lý</f>
        <v>15000</v>
      </c>
      <c r="V189" s="55">
        <f>IFS(HubCN_ID="LECCNSZ",IF(Grossweight&lt;=3,17000+Quantity__piece*500,17000+(Grossweight-3)*1500+Quantity__piece*500),HubCN_ID="LECCNYW", IF(Grossweight&lt;=3,15000+Quantity__piece*700,15000+(Grossweight-3)*2500+Quantity__piece*700))</f>
        <v>17800</v>
      </c>
    </row>
    <row r="190" ht="15.75" customHeight="1">
      <c r="A190" s="52" t="s">
        <v>613</v>
      </c>
      <c r="B190" s="52" t="s">
        <v>5278</v>
      </c>
      <c r="C190" s="52" t="s">
        <v>5253</v>
      </c>
      <c r="D190" s="53">
        <v>44650.54375</v>
      </c>
      <c r="E190" s="53">
        <v>44649.85902777778</v>
      </c>
      <c r="F190" s="53">
        <v>44650.75486111111</v>
      </c>
      <c r="G190" s="53">
        <f>HubVN_Receiving_Time</f>
        <v>44653.29097</v>
      </c>
      <c r="H190" s="54">
        <v>44650.29027777778</v>
      </c>
      <c r="I190" s="44">
        <f>HubCN_Receiving_Time-Order_Create_Time</f>
        <v>2.581944444</v>
      </c>
      <c r="J190" s="44">
        <f>Plan__HubCN_Receiving_Time-Order_Create_Time</f>
        <v>3.266666667</v>
      </c>
      <c r="K190" s="44">
        <f>HubCN_Pickup_Time-HubCN_Receiving_Time</f>
        <v>0.43125</v>
      </c>
      <c r="L190" s="44">
        <f>Plan_HubCN_Pickup_Time-Plan__HubCN_Receiving_Time</f>
        <v>0.2111111111</v>
      </c>
      <c r="M190" s="44">
        <f>HubCN_Receiving_Time-Vendor_PickupTime</f>
        <v>0.08402777778</v>
      </c>
      <c r="N190" s="44">
        <f>Plan__HubCN_Receiving_Time-Plan_Vendor_Pickup_Time</f>
        <v>2.5125</v>
      </c>
      <c r="O190" s="44">
        <f>Vendor_PickupTime-Order_Create_Time</f>
        <v>2.497916667</v>
      </c>
      <c r="P190" s="44">
        <f>Plan_Vendor_Pickup_Time-Order_Create_Time</f>
        <v>0.7541666667</v>
      </c>
      <c r="Q190" s="44">
        <f>HubVN_Receiving_Time-HubCN_Pickup_Time</f>
        <v>3.000694444</v>
      </c>
      <c r="R190" s="44">
        <f>Plan_HubVN_Receiving_Time-Plan_HubCN_Pickup_Time</f>
        <v>1.505555556</v>
      </c>
      <c r="S190" s="44">
        <f>TG_lấy+TG_xử_lý_CN+Thông_quan</f>
        <v>6.013888889</v>
      </c>
      <c r="T190" s="55">
        <f>IFS(HubCN_ID="LECCNSZ",Quantity__piece*500,HubCN_ID="LECCNYW",Quantity__piece*700)</f>
        <v>1400</v>
      </c>
      <c r="U190" s="55">
        <f>Chi_phí_lấy_hàng-Chi_phí_xử_lý</f>
        <v>17500</v>
      </c>
      <c r="V190" s="55">
        <f>IFS(HubCN_ID="LECCNSZ",IF(Grossweight&lt;=3,17000+Quantity__piece*500,17000+(Grossweight-3)*1500+Quantity__piece*500),HubCN_ID="LECCNYW", IF(Grossweight&lt;=3,15000+Quantity__piece*700,15000+(Grossweight-3)*2500+Quantity__piece*700))</f>
        <v>18900</v>
      </c>
    </row>
    <row r="191" ht="15.75" hidden="1" customHeight="1">
      <c r="A191" s="52" t="s">
        <v>616</v>
      </c>
      <c r="B191" s="52" t="s">
        <v>5266</v>
      </c>
      <c r="C191" s="52" t="s">
        <v>5255</v>
      </c>
      <c r="D191" s="53">
        <v>44651.57083333333</v>
      </c>
      <c r="E191" s="53">
        <v>44649.561111111114</v>
      </c>
      <c r="F191" s="53">
        <v>44651.78055555555</v>
      </c>
      <c r="G191" s="53">
        <f>HubVN_Receiving_Time</f>
        <v>44653.53333</v>
      </c>
      <c r="H191" s="54">
        <v>44650.03194444445</v>
      </c>
      <c r="I191" s="44">
        <f>HubCN_Receiving_Time-Order_Create_Time</f>
        <v>1.239583333</v>
      </c>
      <c r="J191" s="44">
        <f>Plan__HubCN_Receiving_Time-Order_Create_Time</f>
        <v>3.249305556</v>
      </c>
      <c r="K191" s="44">
        <f>HubCN_Pickup_Time-HubCN_Receiving_Time</f>
        <v>0.4708333333</v>
      </c>
      <c r="L191" s="44">
        <f>Plan_HubCN_Pickup_Time-Plan__HubCN_Receiving_Time</f>
        <v>0.2097222222</v>
      </c>
      <c r="M191" s="44">
        <f>HubCN_Receiving_Time-Vendor_PickupTime</f>
        <v>0.1722222222</v>
      </c>
      <c r="N191" s="44">
        <f>Plan__HubCN_Receiving_Time-Plan_Vendor_Pickup_Time</f>
        <v>2.25</v>
      </c>
      <c r="O191" s="44">
        <f>Vendor_PickupTime-Order_Create_Time</f>
        <v>1.067361111</v>
      </c>
      <c r="P191" s="44">
        <f>Plan_Vendor_Pickup_Time-Order_Create_Time</f>
        <v>0.9993055556</v>
      </c>
      <c r="Q191" s="44">
        <f>HubVN_Receiving_Time-HubCN_Pickup_Time</f>
        <v>3.501388889</v>
      </c>
      <c r="R191" s="44">
        <f>Plan_HubVN_Receiving_Time-Plan_HubCN_Pickup_Time</f>
        <v>1.504166667</v>
      </c>
      <c r="S191" s="44">
        <f>TG_lấy+TG_xử_lý_CN+Thông_quan</f>
        <v>5.211805556</v>
      </c>
      <c r="T191" s="55">
        <f>IFS(HubCN_ID="LECCNSZ",Quantity__piece*500,HubCN_ID="LECCNYW",Quantity__piece*700)</f>
        <v>2500</v>
      </c>
      <c r="U191" s="55">
        <f>Chi_phí_lấy_hàng-Chi_phí_xử_lý</f>
        <v>17000</v>
      </c>
      <c r="V191" s="55">
        <f>IFS(HubCN_ID="LECCNSZ",IF(Grossweight&lt;=3,17000+Quantity__piece*500,17000+(Grossweight-3)*1500+Quantity__piece*500),HubCN_ID="LECCNYW", IF(Grossweight&lt;=3,15000+Quantity__piece*700,15000+(Grossweight-3)*2500+Quantity__piece*700))</f>
        <v>19500</v>
      </c>
    </row>
    <row r="192" ht="15.75" hidden="1" customHeight="1">
      <c r="A192" s="52" t="s">
        <v>619</v>
      </c>
      <c r="B192" s="52" t="s">
        <v>5306</v>
      </c>
      <c r="C192" s="52" t="s">
        <v>5255</v>
      </c>
      <c r="D192" s="53">
        <v>44647.54652777778</v>
      </c>
      <c r="E192" s="53">
        <v>44648.76111111111</v>
      </c>
      <c r="F192" s="53">
        <v>44647.759722222225</v>
      </c>
      <c r="G192" s="53">
        <f>HubVN_Receiving_Time</f>
        <v>44652.26736</v>
      </c>
      <c r="H192" s="54">
        <v>44649.26388888889</v>
      </c>
      <c r="I192" s="44">
        <f>HubCN_Receiving_Time-Order_Create_Time</f>
        <v>4.079166667</v>
      </c>
      <c r="J192" s="44">
        <f>Plan__HubCN_Receiving_Time-Order_Create_Time</f>
        <v>2.864583333</v>
      </c>
      <c r="K192" s="44">
        <f>HubCN_Pickup_Time-HubCN_Receiving_Time</f>
        <v>0.5027777778</v>
      </c>
      <c r="L192" s="44">
        <f>Plan_HubCN_Pickup_Time-Plan__HubCN_Receiving_Time</f>
        <v>0.2131944444</v>
      </c>
      <c r="M192" s="44">
        <f>HubCN_Receiving_Time-Vendor_PickupTime</f>
        <v>0.1680555556</v>
      </c>
      <c r="N192" s="44">
        <f>Plan__HubCN_Receiving_Time-Plan_Vendor_Pickup_Time</f>
        <v>1.872916667</v>
      </c>
      <c r="O192" s="44">
        <f>Vendor_PickupTime-Order_Create_Time</f>
        <v>3.911111111</v>
      </c>
      <c r="P192" s="44">
        <f>Plan_Vendor_Pickup_Time-Order_Create_Time</f>
        <v>0.9916666667</v>
      </c>
      <c r="Q192" s="44">
        <f>HubVN_Receiving_Time-HubCN_Pickup_Time</f>
        <v>3.003472222</v>
      </c>
      <c r="R192" s="44">
        <f>Plan_HubVN_Receiving_Time-Plan_HubCN_Pickup_Time</f>
        <v>3.500694444</v>
      </c>
      <c r="S192" s="44">
        <f>TG_lấy+TG_xử_lý_CN+Thông_quan</f>
        <v>7.585416667</v>
      </c>
      <c r="T192" s="55">
        <f>IFS(HubCN_ID="LECCNSZ",Quantity__piece*500,HubCN_ID="LECCNYW",Quantity__piece*700)</f>
        <v>1500</v>
      </c>
      <c r="U192" s="55">
        <f>Chi_phí_lấy_hàng-Chi_phí_xử_lý</f>
        <v>17000</v>
      </c>
      <c r="V192" s="55">
        <f>IFS(HubCN_ID="LECCNSZ",IF(Grossweight&lt;=3,17000+Quantity__piece*500,17000+(Grossweight-3)*1500+Quantity__piece*500),HubCN_ID="LECCNYW", IF(Grossweight&lt;=3,15000+Quantity__piece*700,15000+(Grossweight-3)*2500+Quantity__piece*700))</f>
        <v>18500</v>
      </c>
    </row>
    <row r="193" ht="15.75" customHeight="1">
      <c r="A193" s="52" t="s">
        <v>623</v>
      </c>
      <c r="B193" s="52" t="s">
        <v>5300</v>
      </c>
      <c r="C193" s="52" t="s">
        <v>5253</v>
      </c>
      <c r="D193" s="53">
        <v>44653.15138888889</v>
      </c>
      <c r="E193" s="53">
        <v>44652.21666666667</v>
      </c>
      <c r="F193" s="53">
        <v>44653.279861111114</v>
      </c>
      <c r="G193" s="53">
        <f>HubVN_Receiving_Time</f>
        <v>44655.51597</v>
      </c>
      <c r="H193" s="54">
        <v>44652.509722222225</v>
      </c>
      <c r="I193" s="44">
        <f>HubCN_Receiving_Time-Order_Create_Time</f>
        <v>2.369444444</v>
      </c>
      <c r="J193" s="44">
        <f>Plan__HubCN_Receiving_Time-Order_Create_Time</f>
        <v>3.304166667</v>
      </c>
      <c r="K193" s="44">
        <f>HubCN_Pickup_Time-HubCN_Receiving_Time</f>
        <v>0.2930555556</v>
      </c>
      <c r="L193" s="44">
        <f>Plan_HubCN_Pickup_Time-Plan__HubCN_Receiving_Time</f>
        <v>0.1284722222</v>
      </c>
      <c r="M193" s="44">
        <f>HubCN_Receiving_Time-Vendor_PickupTime</f>
        <v>0.1659722222</v>
      </c>
      <c r="N193" s="44">
        <f>Plan__HubCN_Receiving_Time-Plan_Vendor_Pickup_Time</f>
        <v>3.148611111</v>
      </c>
      <c r="O193" s="44">
        <f>Vendor_PickupTime-Order_Create_Time</f>
        <v>2.203472222</v>
      </c>
      <c r="P193" s="44">
        <f>Plan_Vendor_Pickup_Time-Order_Create_Time</f>
        <v>0.1555555556</v>
      </c>
      <c r="Q193" s="44">
        <f>HubVN_Receiving_Time-HubCN_Pickup_Time</f>
        <v>3.00625</v>
      </c>
      <c r="R193" s="44">
        <f>Plan_HubVN_Receiving_Time-Plan_HubCN_Pickup_Time</f>
        <v>2.004166667</v>
      </c>
      <c r="S193" s="44">
        <f>TG_lấy+TG_xử_lý_CN+Thông_quan</f>
        <v>5.66875</v>
      </c>
      <c r="T193" s="55">
        <f>IFS(HubCN_ID="LECCNSZ",Quantity__piece*500,HubCN_ID="LECCNYW",Quantity__piece*700)</f>
        <v>3500</v>
      </c>
      <c r="U193" s="55">
        <f>Chi_phí_lấy_hàng-Chi_phí_xử_lý</f>
        <v>17250</v>
      </c>
      <c r="V193" s="55">
        <f>IFS(HubCN_ID="LECCNSZ",IF(Grossweight&lt;=3,17000+Quantity__piece*500,17000+(Grossweight-3)*1500+Quantity__piece*500),HubCN_ID="LECCNYW", IF(Grossweight&lt;=3,15000+Quantity__piece*700,15000+(Grossweight-3)*2500+Quantity__piece*700))</f>
        <v>20750</v>
      </c>
    </row>
    <row r="194" ht="15.75" customHeight="1">
      <c r="A194" s="52" t="s">
        <v>626</v>
      </c>
      <c r="B194" s="52" t="s">
        <v>5258</v>
      </c>
      <c r="C194" s="52" t="s">
        <v>5253</v>
      </c>
      <c r="D194" s="53">
        <v>44649.07083333333</v>
      </c>
      <c r="E194" s="53">
        <v>44649.8</v>
      </c>
      <c r="F194" s="53">
        <v>44649.28125</v>
      </c>
      <c r="G194" s="53">
        <f>HubVN_Receiving_Time</f>
        <v>44653.26319</v>
      </c>
      <c r="H194" s="54">
        <v>44650.2625</v>
      </c>
      <c r="I194" s="44">
        <f>HubCN_Receiving_Time-Order_Create_Time</f>
        <v>2.085416667</v>
      </c>
      <c r="J194" s="44">
        <f>Plan__HubCN_Receiving_Time-Order_Create_Time</f>
        <v>1.35625</v>
      </c>
      <c r="K194" s="44">
        <f>HubCN_Pickup_Time-HubCN_Receiving_Time</f>
        <v>0.4625</v>
      </c>
      <c r="L194" s="44">
        <f>Plan_HubCN_Pickup_Time-Plan__HubCN_Receiving_Time</f>
        <v>0.2104166667</v>
      </c>
      <c r="M194" s="44">
        <f>HubCN_Receiving_Time-Vendor_PickupTime</f>
        <v>0.08958333333</v>
      </c>
      <c r="N194" s="44">
        <f>Plan__HubCN_Receiving_Time-Plan_Vendor_Pickup_Time</f>
        <v>2.231944444</v>
      </c>
      <c r="O194" s="44">
        <f>Vendor_PickupTime-Order_Create_Time</f>
        <v>1.995833333</v>
      </c>
      <c r="P194" s="44">
        <f>Plan_Vendor_Pickup_Time-Order_Create_Time</f>
        <v>-0.8756944444</v>
      </c>
      <c r="Q194" s="44">
        <f>HubVN_Receiving_Time-HubCN_Pickup_Time</f>
        <v>3.000694444</v>
      </c>
      <c r="R194" s="44">
        <f>Plan_HubVN_Receiving_Time-Plan_HubCN_Pickup_Time</f>
        <v>3.005555556</v>
      </c>
      <c r="S194" s="44">
        <f>TG_lấy+TG_xử_lý_CN+Thông_quan</f>
        <v>5.548611111</v>
      </c>
      <c r="T194" s="55">
        <f>IFS(HubCN_ID="LECCNSZ",Quantity__piece*500,HubCN_ID="LECCNYW",Quantity__piece*700)</f>
        <v>1400</v>
      </c>
      <c r="U194" s="55">
        <f>Chi_phí_lấy_hàng-Chi_phí_xử_lý</f>
        <v>15000</v>
      </c>
      <c r="V194" s="55">
        <f>IFS(HubCN_ID="LECCNSZ",IF(Grossweight&lt;=3,17000+Quantity__piece*500,17000+(Grossweight-3)*1500+Quantity__piece*500),HubCN_ID="LECCNYW", IF(Grossweight&lt;=3,15000+Quantity__piece*700,15000+(Grossweight-3)*2500+Quantity__piece*700))</f>
        <v>16400</v>
      </c>
    </row>
    <row r="195" ht="15.75" customHeight="1">
      <c r="A195" s="52" t="s">
        <v>629</v>
      </c>
      <c r="B195" s="52" t="s">
        <v>5291</v>
      </c>
      <c r="C195" s="52" t="s">
        <v>5253</v>
      </c>
      <c r="D195" s="53">
        <v>44651.631944444445</v>
      </c>
      <c r="E195" s="53">
        <v>44652.21805555555</v>
      </c>
      <c r="F195" s="53">
        <v>44651.78055555555</v>
      </c>
      <c r="G195" s="53">
        <f>HubVN_Receiving_Time</f>
        <v>44655.51944</v>
      </c>
      <c r="H195" s="54">
        <v>44652.51388888889</v>
      </c>
      <c r="I195" s="44">
        <f>HubCN_Receiving_Time-Order_Create_Time</f>
        <v>1.898611111</v>
      </c>
      <c r="J195" s="44">
        <f>Plan__HubCN_Receiving_Time-Order_Create_Time</f>
        <v>1.3125</v>
      </c>
      <c r="K195" s="44">
        <f>HubCN_Pickup_Time-HubCN_Receiving_Time</f>
        <v>0.2958333333</v>
      </c>
      <c r="L195" s="44">
        <f>Plan_HubCN_Pickup_Time-Plan__HubCN_Receiving_Time</f>
        <v>0.1486111111</v>
      </c>
      <c r="M195" s="44">
        <f>HubCN_Receiving_Time-Vendor_PickupTime</f>
        <v>0.1097222222</v>
      </c>
      <c r="N195" s="44">
        <f>Plan__HubCN_Receiving_Time-Plan_Vendor_Pickup_Time</f>
        <v>1.774305556</v>
      </c>
      <c r="O195" s="44">
        <f>Vendor_PickupTime-Order_Create_Time</f>
        <v>1.788888889</v>
      </c>
      <c r="P195" s="44">
        <f>Plan_Vendor_Pickup_Time-Order_Create_Time</f>
        <v>-0.4618055556</v>
      </c>
      <c r="Q195" s="44">
        <f>HubVN_Receiving_Time-HubCN_Pickup_Time</f>
        <v>3.005555556</v>
      </c>
      <c r="R195" s="44">
        <f>Plan_HubVN_Receiving_Time-Plan_HubCN_Pickup_Time</f>
        <v>3.50625</v>
      </c>
      <c r="S195" s="44">
        <f>TG_lấy+TG_xử_lý_CN+Thông_quan</f>
        <v>5.2</v>
      </c>
      <c r="T195" s="55">
        <f>IFS(HubCN_ID="LECCNSZ",Quantity__piece*500,HubCN_ID="LECCNYW",Quantity__piece*700)</f>
        <v>700</v>
      </c>
      <c r="U195" s="55">
        <f>Chi_phí_lấy_hàng-Chi_phí_xử_lý</f>
        <v>15000</v>
      </c>
      <c r="V195" s="55">
        <f>IFS(HubCN_ID="LECCNSZ",IF(Grossweight&lt;=3,17000+Quantity__piece*500,17000+(Grossweight-3)*1500+Quantity__piece*500),HubCN_ID="LECCNYW", IF(Grossweight&lt;=3,15000+Quantity__piece*700,15000+(Grossweight-3)*2500+Quantity__piece*700))</f>
        <v>15700</v>
      </c>
    </row>
    <row r="196" ht="15.75" hidden="1" customHeight="1">
      <c r="A196" s="52" t="s">
        <v>632</v>
      </c>
      <c r="B196" s="52" t="s">
        <v>5272</v>
      </c>
      <c r="C196" s="52" t="s">
        <v>5255</v>
      </c>
      <c r="D196" s="53">
        <v>44651.645833333336</v>
      </c>
      <c r="E196" s="53">
        <v>44652.50277777778</v>
      </c>
      <c r="F196" s="53">
        <v>44651.771527777775</v>
      </c>
      <c r="G196" s="53">
        <f>HubVN_Receiving_Time</f>
        <v>44655.50694</v>
      </c>
      <c r="H196" s="54">
        <v>44653.00347222222</v>
      </c>
      <c r="I196" s="44">
        <f>HubCN_Receiving_Time-Order_Create_Time</f>
        <v>2.588888889</v>
      </c>
      <c r="J196" s="44">
        <f>Plan__HubCN_Receiving_Time-Order_Create_Time</f>
        <v>1.731944444</v>
      </c>
      <c r="K196" s="44">
        <f>HubCN_Pickup_Time-HubCN_Receiving_Time</f>
        <v>0.5006944444</v>
      </c>
      <c r="L196" s="44">
        <f>Plan_HubCN_Pickup_Time-Plan__HubCN_Receiving_Time</f>
        <v>0.1256944444</v>
      </c>
      <c r="M196" s="44">
        <f>HubCN_Receiving_Time-Vendor_PickupTime</f>
        <v>0.16875</v>
      </c>
      <c r="N196" s="44">
        <f>Plan__HubCN_Receiving_Time-Plan_Vendor_Pickup_Time</f>
        <v>1.564583333</v>
      </c>
      <c r="O196" s="44">
        <f>Vendor_PickupTime-Order_Create_Time</f>
        <v>2.420138889</v>
      </c>
      <c r="P196" s="44">
        <f>Plan_Vendor_Pickup_Time-Order_Create_Time</f>
        <v>0.1673611111</v>
      </c>
      <c r="Q196" s="44">
        <f>HubVN_Receiving_Time-HubCN_Pickup_Time</f>
        <v>2.503472222</v>
      </c>
      <c r="R196" s="44">
        <f>Plan_HubVN_Receiving_Time-Plan_HubCN_Pickup_Time</f>
        <v>3.504861111</v>
      </c>
      <c r="S196" s="44">
        <f>TG_lấy+TG_xử_lý_CN+Thông_quan</f>
        <v>5.593055556</v>
      </c>
      <c r="T196" s="55">
        <f>IFS(HubCN_ID="LECCNSZ",Quantity__piece*500,HubCN_ID="LECCNYW",Quantity__piece*700)</f>
        <v>500</v>
      </c>
      <c r="U196" s="55">
        <f>Chi_phí_lấy_hàng-Chi_phí_xử_lý</f>
        <v>17000</v>
      </c>
      <c r="V196" s="55">
        <f>IFS(HubCN_ID="LECCNSZ",IF(Grossweight&lt;=3,17000+Quantity__piece*500,17000+(Grossweight-3)*1500+Quantity__piece*500),HubCN_ID="LECCNYW", IF(Grossweight&lt;=3,15000+Quantity__piece*700,15000+(Grossweight-3)*2500+Quantity__piece*700))</f>
        <v>17500</v>
      </c>
    </row>
    <row r="197" ht="15.75" customHeight="1">
      <c r="A197" s="52" t="s">
        <v>635</v>
      </c>
      <c r="B197" s="52" t="s">
        <v>5276</v>
      </c>
      <c r="C197" s="52" t="s">
        <v>5253</v>
      </c>
      <c r="D197" s="53">
        <v>44649.33888888889</v>
      </c>
      <c r="E197" s="53">
        <v>44649.85</v>
      </c>
      <c r="F197" s="53">
        <v>44649.506944444445</v>
      </c>
      <c r="G197" s="53">
        <f>HubVN_Receiving_Time</f>
        <v>44653.28194</v>
      </c>
      <c r="H197" s="54">
        <v>44650.279861111114</v>
      </c>
      <c r="I197" s="44">
        <f>HubCN_Receiving_Time-Order_Create_Time</f>
        <v>2.580555556</v>
      </c>
      <c r="J197" s="44">
        <f>Plan__HubCN_Receiving_Time-Order_Create_Time</f>
        <v>2.069444444</v>
      </c>
      <c r="K197" s="44">
        <f>HubCN_Pickup_Time-HubCN_Receiving_Time</f>
        <v>0.4298611111</v>
      </c>
      <c r="L197" s="44">
        <f>Plan_HubCN_Pickup_Time-Plan__HubCN_Receiving_Time</f>
        <v>0.1680555556</v>
      </c>
      <c r="M197" s="44">
        <f>HubCN_Receiving_Time-Vendor_PickupTime</f>
        <v>0.08472222222</v>
      </c>
      <c r="N197" s="44">
        <f>Plan__HubCN_Receiving_Time-Plan_Vendor_Pickup_Time</f>
        <v>1.990972222</v>
      </c>
      <c r="O197" s="44">
        <f>Vendor_PickupTime-Order_Create_Time</f>
        <v>2.495833333</v>
      </c>
      <c r="P197" s="44">
        <f>Plan_Vendor_Pickup_Time-Order_Create_Time</f>
        <v>0.07847222222</v>
      </c>
      <c r="Q197" s="44">
        <f>HubVN_Receiving_Time-HubCN_Pickup_Time</f>
        <v>3.002083333</v>
      </c>
      <c r="R197" s="44">
        <f>Plan_HubVN_Receiving_Time-Plan_HubCN_Pickup_Time</f>
        <v>3.003472222</v>
      </c>
      <c r="S197" s="44">
        <f>TG_lấy+TG_xử_lý_CN+Thông_quan</f>
        <v>6.0125</v>
      </c>
      <c r="T197" s="55">
        <f>IFS(HubCN_ID="LECCNSZ",Quantity__piece*500,HubCN_ID="LECCNYW",Quantity__piece*700)</f>
        <v>3500</v>
      </c>
      <c r="U197" s="55">
        <f>Chi_phí_lấy_hàng-Chi_phí_xử_lý</f>
        <v>15000</v>
      </c>
      <c r="V197" s="55">
        <f>IFS(HubCN_ID="LECCNSZ",IF(Grossweight&lt;=3,17000+Quantity__piece*500,17000+(Grossweight-3)*1500+Quantity__piece*500),HubCN_ID="LECCNYW", IF(Grossweight&lt;=3,15000+Quantity__piece*700,15000+(Grossweight-3)*2500+Quantity__piece*700))</f>
        <v>18500</v>
      </c>
    </row>
    <row r="198" ht="15.75" customHeight="1">
      <c r="A198" s="52" t="s">
        <v>637</v>
      </c>
      <c r="B198" s="52" t="s">
        <v>5277</v>
      </c>
      <c r="C198" s="52" t="s">
        <v>5253</v>
      </c>
      <c r="D198" s="53">
        <v>44649.438888888886</v>
      </c>
      <c r="E198" s="53">
        <v>44649.21944444445</v>
      </c>
      <c r="F198" s="53">
        <v>44649.524305555555</v>
      </c>
      <c r="G198" s="53">
        <f>HubVN_Receiving_Time</f>
        <v>44653.51736</v>
      </c>
      <c r="H198" s="54">
        <v>44649.51388888889</v>
      </c>
      <c r="I198" s="44">
        <f>HubCN_Receiving_Time-Order_Create_Time</f>
        <v>0.3729166667</v>
      </c>
      <c r="J198" s="44">
        <f>Plan__HubCN_Receiving_Time-Order_Create_Time</f>
        <v>0.5923611111</v>
      </c>
      <c r="K198" s="44">
        <f>HubCN_Pickup_Time-HubCN_Receiving_Time</f>
        <v>0.2944444444</v>
      </c>
      <c r="L198" s="44">
        <f>Plan_HubCN_Pickup_Time-Plan__HubCN_Receiving_Time</f>
        <v>0.08541666667</v>
      </c>
      <c r="M198" s="44">
        <f>HubCN_Receiving_Time-Vendor_PickupTime</f>
        <v>0.08819444445</v>
      </c>
      <c r="N198" s="44">
        <f>Plan__HubCN_Receiving_Time-Plan_Vendor_Pickup_Time</f>
        <v>3.055555556</v>
      </c>
      <c r="O198" s="44">
        <f>Vendor_PickupTime-Order_Create_Time</f>
        <v>0.2847222222</v>
      </c>
      <c r="P198" s="44">
        <f>Plan_Vendor_Pickup_Time-Order_Create_Time</f>
        <v>-2.463194444</v>
      </c>
      <c r="Q198" s="44">
        <f>HubVN_Receiving_Time-HubCN_Pickup_Time</f>
        <v>4.003472222</v>
      </c>
      <c r="R198" s="44">
        <f>Plan_HubVN_Receiving_Time-Plan_HubCN_Pickup_Time</f>
        <v>3.003472222</v>
      </c>
      <c r="S198" s="44">
        <f>TG_lấy+TG_xử_lý_CN+Thông_quan</f>
        <v>4.670833333</v>
      </c>
      <c r="T198" s="55">
        <f>IFS(HubCN_ID="LECCNSZ",Quantity__piece*500,HubCN_ID="LECCNYW",Quantity__piece*700)</f>
        <v>3500</v>
      </c>
      <c r="U198" s="55">
        <f>Chi_phí_lấy_hàng-Chi_phí_xử_lý</f>
        <v>15000</v>
      </c>
      <c r="V198" s="55">
        <f>IFS(HubCN_ID="LECCNSZ",IF(Grossweight&lt;=3,17000+Quantity__piece*500,17000+(Grossweight-3)*1500+Quantity__piece*500),HubCN_ID="LECCNYW", IF(Grossweight&lt;=3,15000+Quantity__piece*700,15000+(Grossweight-3)*2500+Quantity__piece*700))</f>
        <v>18500</v>
      </c>
    </row>
    <row r="199" ht="15.75" customHeight="1">
      <c r="A199" s="52" t="s">
        <v>640</v>
      </c>
      <c r="B199" s="52" t="s">
        <v>5252</v>
      </c>
      <c r="C199" s="52" t="s">
        <v>5253</v>
      </c>
      <c r="D199" s="53">
        <v>44650.79861111111</v>
      </c>
      <c r="E199" s="53">
        <v>44649.822916666664</v>
      </c>
      <c r="F199" s="53">
        <v>44651.00833333333</v>
      </c>
      <c r="G199" s="53">
        <f>HubVN_Receiving_Time</f>
        <v>44653.25764</v>
      </c>
      <c r="H199" s="54">
        <v>44650.25347222222</v>
      </c>
      <c r="I199" s="44">
        <f>HubCN_Receiving_Time-Order_Create_Time</f>
        <v>3.082638889</v>
      </c>
      <c r="J199" s="44">
        <f>Plan__HubCN_Receiving_Time-Order_Create_Time</f>
        <v>4.058333333</v>
      </c>
      <c r="K199" s="44">
        <f>HubCN_Pickup_Time-HubCN_Receiving_Time</f>
        <v>0.4305555556</v>
      </c>
      <c r="L199" s="44">
        <f>Plan_HubCN_Pickup_Time-Plan__HubCN_Receiving_Time</f>
        <v>0.2097222222</v>
      </c>
      <c r="M199" s="44">
        <f>HubCN_Receiving_Time-Vendor_PickupTime</f>
        <v>0.08888888889</v>
      </c>
      <c r="N199" s="44">
        <f>Plan__HubCN_Receiving_Time-Plan_Vendor_Pickup_Time</f>
        <v>4.234027778</v>
      </c>
      <c r="O199" s="44">
        <f>Vendor_PickupTime-Order_Create_Time</f>
        <v>2.99375</v>
      </c>
      <c r="P199" s="44">
        <f>Plan_Vendor_Pickup_Time-Order_Create_Time</f>
        <v>-0.1756944444</v>
      </c>
      <c r="Q199" s="44">
        <f>HubVN_Receiving_Time-HubCN_Pickup_Time</f>
        <v>3.004166667</v>
      </c>
      <c r="R199" s="44">
        <f>Plan_HubVN_Receiving_Time-Plan_HubCN_Pickup_Time</f>
        <v>1.500694444</v>
      </c>
      <c r="S199" s="44">
        <f>TG_lấy+TG_xử_lý_CN+Thông_quan</f>
        <v>6.517361111</v>
      </c>
      <c r="T199" s="55">
        <f>IFS(HubCN_ID="LECCNSZ",Quantity__piece*500,HubCN_ID="LECCNYW",Quantity__piece*700)</f>
        <v>1400</v>
      </c>
      <c r="U199" s="55">
        <f>Chi_phí_lấy_hàng-Chi_phí_xử_lý</f>
        <v>15000</v>
      </c>
      <c r="V199" s="55">
        <f>IFS(HubCN_ID="LECCNSZ",IF(Grossweight&lt;=3,17000+Quantity__piece*500,17000+(Grossweight-3)*1500+Quantity__piece*500),HubCN_ID="LECCNYW", IF(Grossweight&lt;=3,15000+Quantity__piece*700,15000+(Grossweight-3)*2500+Quantity__piece*700))</f>
        <v>16400</v>
      </c>
    </row>
    <row r="200" ht="15.75" hidden="1" customHeight="1">
      <c r="A200" s="52" t="s">
        <v>643</v>
      </c>
      <c r="B200" s="52" t="s">
        <v>5301</v>
      </c>
      <c r="C200" s="52" t="s">
        <v>5255</v>
      </c>
      <c r="D200" s="53">
        <v>44649.86111111111</v>
      </c>
      <c r="E200" s="53">
        <v>44649.82777777778</v>
      </c>
      <c r="F200" s="53">
        <v>44650.010416666664</v>
      </c>
      <c r="G200" s="53">
        <f>HubVN_Receiving_Time</f>
        <v>44654.275</v>
      </c>
      <c r="H200" s="54">
        <v>44650.270833333336</v>
      </c>
      <c r="I200" s="44">
        <f>HubCN_Receiving_Time-Order_Create_Time</f>
        <v>0.3826388889</v>
      </c>
      <c r="J200" s="44">
        <f>Plan__HubCN_Receiving_Time-Order_Create_Time</f>
        <v>0.4159722222</v>
      </c>
      <c r="K200" s="44">
        <f>HubCN_Pickup_Time-HubCN_Receiving_Time</f>
        <v>0.4430555556</v>
      </c>
      <c r="L200" s="44">
        <f>Plan_HubCN_Pickup_Time-Plan__HubCN_Receiving_Time</f>
        <v>0.1493055556</v>
      </c>
      <c r="M200" s="44">
        <f>HubCN_Receiving_Time-Vendor_PickupTime</f>
        <v>0.05555555555</v>
      </c>
      <c r="N200" s="44">
        <f>Plan__HubCN_Receiving_Time-Plan_Vendor_Pickup_Time</f>
        <v>1.083333333</v>
      </c>
      <c r="O200" s="44">
        <f>Vendor_PickupTime-Order_Create_Time</f>
        <v>0.3270833333</v>
      </c>
      <c r="P200" s="44">
        <f>Plan_Vendor_Pickup_Time-Order_Create_Time</f>
        <v>-0.6673611111</v>
      </c>
      <c r="Q200" s="44">
        <f>HubVN_Receiving_Time-HubCN_Pickup_Time</f>
        <v>4.004166667</v>
      </c>
      <c r="R200" s="44">
        <f>Plan_HubVN_Receiving_Time-Plan_HubCN_Pickup_Time</f>
        <v>3.503472222</v>
      </c>
      <c r="S200" s="44">
        <f>TG_lấy+TG_xử_lý_CN+Thông_quan</f>
        <v>4.829861111</v>
      </c>
      <c r="T200" s="55">
        <f>IFS(HubCN_ID="LECCNSZ",Quantity__piece*500,HubCN_ID="LECCNYW",Quantity__piece*700)</f>
        <v>1000</v>
      </c>
      <c r="U200" s="55">
        <f>Chi_phí_lấy_hàng-Chi_phí_xử_lý</f>
        <v>17000</v>
      </c>
      <c r="V200" s="55">
        <f>IFS(HubCN_ID="LECCNSZ",IF(Grossweight&lt;=3,17000+Quantity__piece*500,17000+(Grossweight-3)*1500+Quantity__piece*500),HubCN_ID="LECCNYW", IF(Grossweight&lt;=3,15000+Quantity__piece*700,15000+(Grossweight-3)*2500+Quantity__piece*700))</f>
        <v>18000</v>
      </c>
    </row>
    <row r="201" ht="15.75" customHeight="1">
      <c r="A201" s="52" t="s">
        <v>645</v>
      </c>
      <c r="B201" s="52" t="s">
        <v>5291</v>
      </c>
      <c r="C201" s="52" t="s">
        <v>5253</v>
      </c>
      <c r="D201" s="53">
        <v>44647.90625</v>
      </c>
      <c r="E201" s="53">
        <v>44646.97361111111</v>
      </c>
      <c r="F201" s="53">
        <v>44648.032638888886</v>
      </c>
      <c r="G201" s="53">
        <f>HubVN_Receiving_Time</f>
        <v>44652.27361</v>
      </c>
      <c r="H201" s="54">
        <v>44647.26944444444</v>
      </c>
      <c r="I201" s="44">
        <f>HubCN_Receiving_Time-Order_Create_Time</f>
        <v>0.33125</v>
      </c>
      <c r="J201" s="44">
        <f>Plan__HubCN_Receiving_Time-Order_Create_Time</f>
        <v>1.263888889</v>
      </c>
      <c r="K201" s="44">
        <f>HubCN_Pickup_Time-HubCN_Receiving_Time</f>
        <v>0.2958333333</v>
      </c>
      <c r="L201" s="44">
        <f>Plan_HubCN_Pickup_Time-Plan__HubCN_Receiving_Time</f>
        <v>0.1263888889</v>
      </c>
      <c r="M201" s="44">
        <f>HubCN_Receiving_Time-Vendor_PickupTime</f>
        <v>0.08472222222</v>
      </c>
      <c r="N201" s="44">
        <f>Plan__HubCN_Receiving_Time-Plan_Vendor_Pickup_Time</f>
        <v>0.1027777778</v>
      </c>
      <c r="O201" s="44">
        <f>Vendor_PickupTime-Order_Create_Time</f>
        <v>0.2465277778</v>
      </c>
      <c r="P201" s="44">
        <f>Plan_Vendor_Pickup_Time-Order_Create_Time</f>
        <v>1.161111111</v>
      </c>
      <c r="Q201" s="44">
        <f>HubVN_Receiving_Time-HubCN_Pickup_Time</f>
        <v>5.004166667</v>
      </c>
      <c r="R201" s="44">
        <f>Plan_HubVN_Receiving_Time-Plan_HubCN_Pickup_Time</f>
        <v>3.503472222</v>
      </c>
      <c r="S201" s="44">
        <f>TG_lấy+TG_xử_lý_CN+Thông_quan</f>
        <v>5.63125</v>
      </c>
      <c r="T201" s="55">
        <f>IFS(HubCN_ID="LECCNSZ",Quantity__piece*500,HubCN_ID="LECCNYW",Quantity__piece*700)</f>
        <v>2800</v>
      </c>
      <c r="U201" s="55">
        <f>Chi_phí_lấy_hàng-Chi_phí_xử_lý</f>
        <v>15000</v>
      </c>
      <c r="V201" s="55">
        <f>IFS(HubCN_ID="LECCNSZ",IF(Grossweight&lt;=3,17000+Quantity__piece*500,17000+(Grossweight-3)*1500+Quantity__piece*500),HubCN_ID="LECCNYW", IF(Grossweight&lt;=3,15000+Quantity__piece*700,15000+(Grossweight-3)*2500+Quantity__piece*700))</f>
        <v>17800</v>
      </c>
    </row>
    <row r="202" ht="15.75" customHeight="1">
      <c r="A202" s="52" t="s">
        <v>648</v>
      </c>
      <c r="B202" s="52" t="s">
        <v>5264</v>
      </c>
      <c r="C202" s="52" t="s">
        <v>5253</v>
      </c>
      <c r="D202" s="53">
        <v>44650.947222222225</v>
      </c>
      <c r="E202" s="53">
        <v>44649.83125</v>
      </c>
      <c r="F202" s="53">
        <v>44651.03680555556</v>
      </c>
      <c r="G202" s="53">
        <f>HubVN_Receiving_Time</f>
        <v>44653.26458</v>
      </c>
      <c r="H202" s="54">
        <v>44650.259722222225</v>
      </c>
      <c r="I202" s="44">
        <f>HubCN_Receiving_Time-Order_Create_Time</f>
        <v>3.090277778</v>
      </c>
      <c r="J202" s="44">
        <f>Plan__HubCN_Receiving_Time-Order_Create_Time</f>
        <v>4.20625</v>
      </c>
      <c r="K202" s="44">
        <f>HubCN_Pickup_Time-HubCN_Receiving_Time</f>
        <v>0.4284722222</v>
      </c>
      <c r="L202" s="44">
        <f>Plan_HubCN_Pickup_Time-Plan__HubCN_Receiving_Time</f>
        <v>0.08958333333</v>
      </c>
      <c r="M202" s="44">
        <f>HubCN_Receiving_Time-Vendor_PickupTime</f>
        <v>0.08819444445</v>
      </c>
      <c r="N202" s="44">
        <f>Plan__HubCN_Receiving_Time-Plan_Vendor_Pickup_Time</f>
        <v>4.876388889</v>
      </c>
      <c r="O202" s="44">
        <f>Vendor_PickupTime-Order_Create_Time</f>
        <v>3.002083333</v>
      </c>
      <c r="P202" s="44">
        <f>Plan_Vendor_Pickup_Time-Order_Create_Time</f>
        <v>-0.6701388889</v>
      </c>
      <c r="Q202" s="44">
        <f>HubVN_Receiving_Time-HubCN_Pickup_Time</f>
        <v>3.004861111</v>
      </c>
      <c r="R202" s="44">
        <f>Plan_HubVN_Receiving_Time-Plan_HubCN_Pickup_Time</f>
        <v>1.502777778</v>
      </c>
      <c r="S202" s="44">
        <f>TG_lấy+TG_xử_lý_CN+Thông_quan</f>
        <v>6.523611111</v>
      </c>
      <c r="T202" s="55">
        <f>IFS(HubCN_ID="LECCNSZ",Quantity__piece*500,HubCN_ID="LECCNYW",Quantity__piece*700)</f>
        <v>3500</v>
      </c>
      <c r="U202" s="55">
        <f>Chi_phí_lấy_hàng-Chi_phí_xử_lý</f>
        <v>16000</v>
      </c>
      <c r="V202" s="55">
        <f>IFS(HubCN_ID="LECCNSZ",IF(Grossweight&lt;=3,17000+Quantity__piece*500,17000+(Grossweight-3)*1500+Quantity__piece*500),HubCN_ID="LECCNYW", IF(Grossweight&lt;=3,15000+Quantity__piece*700,15000+(Grossweight-3)*2500+Quantity__piece*700))</f>
        <v>19500</v>
      </c>
    </row>
    <row r="203" ht="15.75" customHeight="1">
      <c r="A203" s="52" t="s">
        <v>652</v>
      </c>
      <c r="B203" s="52" t="s">
        <v>5284</v>
      </c>
      <c r="C203" s="52" t="s">
        <v>5253</v>
      </c>
      <c r="D203" s="53">
        <v>44652.41736111111</v>
      </c>
      <c r="E203" s="53">
        <v>44652.222916666666</v>
      </c>
      <c r="F203" s="53">
        <v>44652.50347222222</v>
      </c>
      <c r="G203" s="53">
        <f>HubVN_Receiving_Time</f>
        <v>44655.52153</v>
      </c>
      <c r="H203" s="54">
        <v>44652.51875</v>
      </c>
      <c r="I203" s="44">
        <f>HubCN_Receiving_Time-Order_Create_Time</f>
        <v>1.897916667</v>
      </c>
      <c r="J203" s="44">
        <f>Plan__HubCN_Receiving_Time-Order_Create_Time</f>
        <v>2.092361111</v>
      </c>
      <c r="K203" s="44">
        <f>HubCN_Pickup_Time-HubCN_Receiving_Time</f>
        <v>0.2958333333</v>
      </c>
      <c r="L203" s="44">
        <f>Plan_HubCN_Pickup_Time-Plan__HubCN_Receiving_Time</f>
        <v>0.08611111111</v>
      </c>
      <c r="M203" s="44">
        <f>HubCN_Receiving_Time-Vendor_PickupTime</f>
        <v>0.1104166667</v>
      </c>
      <c r="N203" s="44">
        <f>Plan__HubCN_Receiving_Time-Plan_Vendor_Pickup_Time</f>
        <v>2.551388889</v>
      </c>
      <c r="O203" s="44">
        <f>Vendor_PickupTime-Order_Create_Time</f>
        <v>1.7875</v>
      </c>
      <c r="P203" s="44">
        <f>Plan_Vendor_Pickup_Time-Order_Create_Time</f>
        <v>-0.4590277778</v>
      </c>
      <c r="Q203" s="44">
        <f>HubVN_Receiving_Time-HubCN_Pickup_Time</f>
        <v>3.002777778</v>
      </c>
      <c r="R203" s="44">
        <f>Plan_HubVN_Receiving_Time-Plan_HubCN_Pickup_Time</f>
        <v>3.003472222</v>
      </c>
      <c r="S203" s="44">
        <f>TG_lấy+TG_xử_lý_CN+Thông_quan</f>
        <v>5.196527778</v>
      </c>
      <c r="T203" s="55">
        <f>IFS(HubCN_ID="LECCNSZ",Quantity__piece*500,HubCN_ID="LECCNYW",Quantity__piece*700)</f>
        <v>2800</v>
      </c>
      <c r="U203" s="55">
        <f>Chi_phí_lấy_hàng-Chi_phí_xử_lý</f>
        <v>15000</v>
      </c>
      <c r="V203" s="55">
        <f>IFS(HubCN_ID="LECCNSZ",IF(Grossweight&lt;=3,17000+Quantity__piece*500,17000+(Grossweight-3)*1500+Quantity__piece*500),HubCN_ID="LECCNYW", IF(Grossweight&lt;=3,15000+Quantity__piece*700,15000+(Grossweight-3)*2500+Quantity__piece*700))</f>
        <v>17800</v>
      </c>
    </row>
    <row r="204" ht="15.75" customHeight="1">
      <c r="A204" s="52" t="s">
        <v>655</v>
      </c>
      <c r="B204" s="52" t="s">
        <v>5299</v>
      </c>
      <c r="C204" s="52" t="s">
        <v>5253</v>
      </c>
      <c r="D204" s="53">
        <v>44651.13055555556</v>
      </c>
      <c r="E204" s="53">
        <v>44649.775</v>
      </c>
      <c r="F204" s="53">
        <v>44651.282638888886</v>
      </c>
      <c r="G204" s="53">
        <f>HubVN_Receiving_Time</f>
        <v>44654.28264</v>
      </c>
      <c r="H204" s="54">
        <v>44650.27638888889</v>
      </c>
      <c r="I204" s="44">
        <f>HubCN_Receiving_Time-Order_Create_Time</f>
        <v>0.6104166667</v>
      </c>
      <c r="J204" s="44">
        <f>Plan__HubCN_Receiving_Time-Order_Create_Time</f>
        <v>1.965972222</v>
      </c>
      <c r="K204" s="44">
        <f>HubCN_Pickup_Time-HubCN_Receiving_Time</f>
        <v>0.5013888889</v>
      </c>
      <c r="L204" s="44">
        <f>Plan_HubCN_Pickup_Time-Plan__HubCN_Receiving_Time</f>
        <v>0.1520833333</v>
      </c>
      <c r="M204" s="44">
        <f>HubCN_Receiving_Time-Vendor_PickupTime</f>
        <v>0.1104166667</v>
      </c>
      <c r="N204" s="44">
        <f>Plan__HubCN_Receiving_Time-Plan_Vendor_Pickup_Time</f>
        <v>1.211805556</v>
      </c>
      <c r="O204" s="44">
        <f>Vendor_PickupTime-Order_Create_Time</f>
        <v>0.5</v>
      </c>
      <c r="P204" s="44">
        <f>Plan_Vendor_Pickup_Time-Order_Create_Time</f>
        <v>0.7541666667</v>
      </c>
      <c r="Q204" s="44">
        <f>HubVN_Receiving_Time-HubCN_Pickup_Time</f>
        <v>4.00625</v>
      </c>
      <c r="R204" s="44">
        <f>Plan_HubVN_Receiving_Time-Plan_HubCN_Pickup_Time</f>
        <v>2.002777778</v>
      </c>
      <c r="S204" s="44">
        <f>TG_lấy+TG_xử_lý_CN+Thông_quan</f>
        <v>5.118055556</v>
      </c>
      <c r="T204" s="55">
        <f>IFS(HubCN_ID="LECCNSZ",Quantity__piece*500,HubCN_ID="LECCNYW",Quantity__piece*700)</f>
        <v>3500</v>
      </c>
      <c r="U204" s="55">
        <f>Chi_phí_lấy_hàng-Chi_phí_xử_lý</f>
        <v>15000</v>
      </c>
      <c r="V204" s="55">
        <f>IFS(HubCN_ID="LECCNSZ",IF(Grossweight&lt;=3,17000+Quantity__piece*500,17000+(Grossweight-3)*1500+Quantity__piece*500),HubCN_ID="LECCNYW", IF(Grossweight&lt;=3,15000+Quantity__piece*700,15000+(Grossweight-3)*2500+Quantity__piece*700))</f>
        <v>18500</v>
      </c>
    </row>
    <row r="205" ht="15.75" customHeight="1">
      <c r="A205" s="52" t="s">
        <v>658</v>
      </c>
      <c r="B205" s="52" t="s">
        <v>5280</v>
      </c>
      <c r="C205" s="52" t="s">
        <v>5253</v>
      </c>
      <c r="D205" s="53">
        <v>44649.896527777775</v>
      </c>
      <c r="E205" s="53">
        <v>44649.220138888886</v>
      </c>
      <c r="F205" s="53">
        <v>44650.02361111111</v>
      </c>
      <c r="G205" s="53">
        <f>HubVN_Receiving_Time</f>
        <v>44653.52014</v>
      </c>
      <c r="H205" s="54">
        <v>44649.51736111111</v>
      </c>
      <c r="I205" s="44">
        <f>HubCN_Receiving_Time-Order_Create_Time</f>
        <v>0.3361111111</v>
      </c>
      <c r="J205" s="44">
        <f>Plan__HubCN_Receiving_Time-Order_Create_Time</f>
        <v>1.0125</v>
      </c>
      <c r="K205" s="44">
        <f>HubCN_Pickup_Time-HubCN_Receiving_Time</f>
        <v>0.2972222222</v>
      </c>
      <c r="L205" s="44">
        <f>Plan_HubCN_Pickup_Time-Plan__HubCN_Receiving_Time</f>
        <v>0.1270833333</v>
      </c>
      <c r="M205" s="44">
        <f>HubCN_Receiving_Time-Vendor_PickupTime</f>
        <v>0.08819444444</v>
      </c>
      <c r="N205" s="44">
        <f>Plan__HubCN_Receiving_Time-Plan_Vendor_Pickup_Time</f>
        <v>2.015277778</v>
      </c>
      <c r="O205" s="44">
        <f>Vendor_PickupTime-Order_Create_Time</f>
        <v>0.2479166667</v>
      </c>
      <c r="P205" s="44">
        <f>Plan_Vendor_Pickup_Time-Order_Create_Time</f>
        <v>-1.002777778</v>
      </c>
      <c r="Q205" s="44">
        <f>HubVN_Receiving_Time-HubCN_Pickup_Time</f>
        <v>4.002777778</v>
      </c>
      <c r="R205" s="44">
        <f>Plan_HubVN_Receiving_Time-Plan_HubCN_Pickup_Time</f>
        <v>3.502083333</v>
      </c>
      <c r="S205" s="44">
        <f>TG_lấy+TG_xử_lý_CN+Thông_quan</f>
        <v>4.636111111</v>
      </c>
      <c r="T205" s="55">
        <f>IFS(HubCN_ID="LECCNSZ",Quantity__piece*500,HubCN_ID="LECCNYW",Quantity__piece*700)</f>
        <v>1400</v>
      </c>
      <c r="U205" s="55">
        <f>Chi_phí_lấy_hàng-Chi_phí_xử_lý</f>
        <v>15000</v>
      </c>
      <c r="V205" s="55">
        <f>IFS(HubCN_ID="LECCNSZ",IF(Grossweight&lt;=3,17000+Quantity__piece*500,17000+(Grossweight-3)*1500+Quantity__piece*500),HubCN_ID="LECCNYW", IF(Grossweight&lt;=3,15000+Quantity__piece*700,15000+(Grossweight-3)*2500+Quantity__piece*700))</f>
        <v>16400</v>
      </c>
    </row>
    <row r="206" ht="15.75" customHeight="1">
      <c r="A206" s="52" t="s">
        <v>661</v>
      </c>
      <c r="B206" s="52" t="s">
        <v>5278</v>
      </c>
      <c r="C206" s="52" t="s">
        <v>5253</v>
      </c>
      <c r="D206" s="53">
        <v>44649.65416666667</v>
      </c>
      <c r="E206" s="53">
        <v>44649.78680555556</v>
      </c>
      <c r="F206" s="53">
        <v>44649.785416666666</v>
      </c>
      <c r="G206" s="53">
        <f>HubVN_Receiving_Time</f>
        <v>44654.29097</v>
      </c>
      <c r="H206" s="54">
        <v>44650.2875</v>
      </c>
      <c r="I206" s="44">
        <f>HubCN_Receiving_Time-Order_Create_Time</f>
        <v>0.6138888889</v>
      </c>
      <c r="J206" s="44">
        <f>Plan__HubCN_Receiving_Time-Order_Create_Time</f>
        <v>0.48125</v>
      </c>
      <c r="K206" s="44">
        <f>HubCN_Pickup_Time-HubCN_Receiving_Time</f>
        <v>0.5006944444</v>
      </c>
      <c r="L206" s="44">
        <f>Plan_HubCN_Pickup_Time-Plan__HubCN_Receiving_Time</f>
        <v>0.13125</v>
      </c>
      <c r="M206" s="44">
        <f>HubCN_Receiving_Time-Vendor_PickupTime</f>
        <v>0.1111111111</v>
      </c>
      <c r="N206" s="44">
        <f>Plan__HubCN_Receiving_Time-Plan_Vendor_Pickup_Time</f>
        <v>1.899305556</v>
      </c>
      <c r="O206" s="44">
        <f>Vendor_PickupTime-Order_Create_Time</f>
        <v>0.5027777778</v>
      </c>
      <c r="P206" s="44">
        <f>Plan_Vendor_Pickup_Time-Order_Create_Time</f>
        <v>-1.418055556</v>
      </c>
      <c r="Q206" s="44">
        <f>HubVN_Receiving_Time-HubCN_Pickup_Time</f>
        <v>4.003472222</v>
      </c>
      <c r="R206" s="44">
        <f>Plan_HubVN_Receiving_Time-Plan_HubCN_Pickup_Time</f>
        <v>3.501388889</v>
      </c>
      <c r="S206" s="44">
        <f>TG_lấy+TG_xử_lý_CN+Thông_quan</f>
        <v>5.118055556</v>
      </c>
      <c r="T206" s="55">
        <f>IFS(HubCN_ID="LECCNSZ",Quantity__piece*500,HubCN_ID="LECCNYW",Quantity__piece*700)</f>
        <v>700</v>
      </c>
      <c r="U206" s="55">
        <f>Chi_phí_lấy_hàng-Chi_phí_xử_lý</f>
        <v>15000</v>
      </c>
      <c r="V206" s="55">
        <f>IFS(HubCN_ID="LECCNSZ",IF(Grossweight&lt;=3,17000+Quantity__piece*500,17000+(Grossweight-3)*1500+Quantity__piece*500),HubCN_ID="LECCNYW", IF(Grossweight&lt;=3,15000+Quantity__piece*700,15000+(Grossweight-3)*2500+Quantity__piece*700))</f>
        <v>15700</v>
      </c>
    </row>
    <row r="207" ht="15.75" customHeight="1">
      <c r="A207" s="52" t="s">
        <v>664</v>
      </c>
      <c r="B207" s="52" t="s">
        <v>5265</v>
      </c>
      <c r="C207" s="52" t="s">
        <v>5253</v>
      </c>
      <c r="D207" s="53">
        <v>44652.40833333333</v>
      </c>
      <c r="E207" s="53">
        <v>44652.21597222222</v>
      </c>
      <c r="F207" s="53">
        <v>44652.53402777778</v>
      </c>
      <c r="G207" s="53">
        <f>HubVN_Receiving_Time</f>
        <v>44655.51458</v>
      </c>
      <c r="H207" s="54">
        <v>44652.51111111111</v>
      </c>
      <c r="I207" s="44">
        <f>HubCN_Receiving_Time-Order_Create_Time</f>
        <v>2.372916667</v>
      </c>
      <c r="J207" s="44">
        <f>Plan__HubCN_Receiving_Time-Order_Create_Time</f>
        <v>2.565277778</v>
      </c>
      <c r="K207" s="44">
        <f>HubCN_Pickup_Time-HubCN_Receiving_Time</f>
        <v>0.2951388889</v>
      </c>
      <c r="L207" s="44">
        <f>Plan_HubCN_Pickup_Time-Plan__HubCN_Receiving_Time</f>
        <v>0.1256944444</v>
      </c>
      <c r="M207" s="44">
        <f>HubCN_Receiving_Time-Vendor_PickupTime</f>
        <v>0.1673611111</v>
      </c>
      <c r="N207" s="44">
        <f>Plan__HubCN_Receiving_Time-Plan_Vendor_Pickup_Time</f>
        <v>1.981944444</v>
      </c>
      <c r="O207" s="44">
        <f>Vendor_PickupTime-Order_Create_Time</f>
        <v>2.205555556</v>
      </c>
      <c r="P207" s="44">
        <f>Plan_Vendor_Pickup_Time-Order_Create_Time</f>
        <v>0.5833333333</v>
      </c>
      <c r="Q207" s="44">
        <f>HubVN_Receiving_Time-HubCN_Pickup_Time</f>
        <v>3.003472222</v>
      </c>
      <c r="R207" s="44">
        <f>Plan_HubVN_Receiving_Time-Plan_HubCN_Pickup_Time</f>
        <v>2.004166667</v>
      </c>
      <c r="S207" s="44">
        <f>TG_lấy+TG_xử_lý_CN+Thông_quan</f>
        <v>5.671527778</v>
      </c>
      <c r="T207" s="55">
        <f>IFS(HubCN_ID="LECCNSZ",Quantity__piece*500,HubCN_ID="LECCNYW",Quantity__piece*700)</f>
        <v>2800</v>
      </c>
      <c r="U207" s="55">
        <f>Chi_phí_lấy_hàng-Chi_phí_xử_lý</f>
        <v>15000</v>
      </c>
      <c r="V207" s="55">
        <f>IFS(HubCN_ID="LECCNSZ",IF(Grossweight&lt;=3,17000+Quantity__piece*500,17000+(Grossweight-3)*1500+Quantity__piece*500),HubCN_ID="LECCNYW", IF(Grossweight&lt;=3,15000+Quantity__piece*700,15000+(Grossweight-3)*2500+Quantity__piece*700))</f>
        <v>17800</v>
      </c>
    </row>
    <row r="208" ht="15.75" customHeight="1">
      <c r="A208" s="52" t="s">
        <v>667</v>
      </c>
      <c r="B208" s="52" t="s">
        <v>5307</v>
      </c>
      <c r="C208" s="52" t="s">
        <v>5253</v>
      </c>
      <c r="D208" s="53">
        <v>44652.365277777775</v>
      </c>
      <c r="E208" s="53">
        <v>44650.73541666667</v>
      </c>
      <c r="F208" s="53">
        <v>44652.51527777778</v>
      </c>
      <c r="G208" s="53">
        <f>HubVN_Receiving_Time</f>
        <v>44654.53125</v>
      </c>
      <c r="H208" s="54">
        <v>44651.02777777778</v>
      </c>
      <c r="I208" s="44">
        <f>HubCN_Receiving_Time-Order_Create_Time</f>
        <v>4.093055556</v>
      </c>
      <c r="J208" s="44">
        <f>Plan__HubCN_Receiving_Time-Order_Create_Time</f>
        <v>5.722916667</v>
      </c>
      <c r="K208" s="44">
        <f>HubCN_Pickup_Time-HubCN_Receiving_Time</f>
        <v>0.2923611111</v>
      </c>
      <c r="L208" s="44">
        <f>Plan_HubCN_Pickup_Time-Plan__HubCN_Receiving_Time</f>
        <v>0.15</v>
      </c>
      <c r="M208" s="44">
        <f>HubCN_Receiving_Time-Vendor_PickupTime</f>
        <v>0.29375</v>
      </c>
      <c r="N208" s="44">
        <f>Plan__HubCN_Receiving_Time-Plan_Vendor_Pickup_Time</f>
        <v>5.722222222</v>
      </c>
      <c r="O208" s="44">
        <f>Vendor_PickupTime-Order_Create_Time</f>
        <v>3.799305556</v>
      </c>
      <c r="P208" s="44">
        <f>Plan_Vendor_Pickup_Time-Order_Create_Time</f>
        <v>0.0006944444467</v>
      </c>
      <c r="Q208" s="44">
        <f>HubVN_Receiving_Time-HubCN_Pickup_Time</f>
        <v>3.503472222</v>
      </c>
      <c r="R208" s="44">
        <f>Plan_HubVN_Receiving_Time-Plan_HubCN_Pickup_Time</f>
        <v>2.000694444</v>
      </c>
      <c r="S208" s="44">
        <f>TG_lấy+TG_xử_lý_CN+Thông_quan</f>
        <v>7.888888889</v>
      </c>
      <c r="T208" s="55">
        <f>IFS(HubCN_ID="LECCNSZ",Quantity__piece*500,HubCN_ID="LECCNYW",Quantity__piece*700)</f>
        <v>2800</v>
      </c>
      <c r="U208" s="55">
        <f>Chi_phí_lấy_hàng-Chi_phí_xử_lý</f>
        <v>15000</v>
      </c>
      <c r="V208" s="55">
        <f>IFS(HubCN_ID="LECCNSZ",IF(Grossweight&lt;=3,17000+Quantity__piece*500,17000+(Grossweight-3)*1500+Quantity__piece*500),HubCN_ID="LECCNYW", IF(Grossweight&lt;=3,15000+Quantity__piece*700,15000+(Grossweight-3)*2500+Quantity__piece*700))</f>
        <v>17800</v>
      </c>
    </row>
    <row r="209" ht="15.75" hidden="1" customHeight="1">
      <c r="A209" s="52" t="s">
        <v>670</v>
      </c>
      <c r="B209" s="52" t="s">
        <v>5268</v>
      </c>
      <c r="C209" s="52" t="s">
        <v>5255</v>
      </c>
      <c r="D209" s="53">
        <v>44652.81527777778</v>
      </c>
      <c r="E209" s="53">
        <v>44652.25763888889</v>
      </c>
      <c r="F209" s="53">
        <v>44653.02916666667</v>
      </c>
      <c r="G209" s="53">
        <f>HubVN_Receiving_Time</f>
        <v>44654.53472</v>
      </c>
      <c r="H209" s="54">
        <v>44652.700694444444</v>
      </c>
      <c r="I209" s="44">
        <f>HubCN_Receiving_Time-Order_Create_Time</f>
        <v>1.715972222</v>
      </c>
      <c r="J209" s="44">
        <f>Plan__HubCN_Receiving_Time-Order_Create_Time</f>
        <v>2.273611111</v>
      </c>
      <c r="K209" s="44">
        <f>HubCN_Pickup_Time-HubCN_Receiving_Time</f>
        <v>0.4430555556</v>
      </c>
      <c r="L209" s="44">
        <f>Plan_HubCN_Pickup_Time-Plan__HubCN_Receiving_Time</f>
        <v>0.2138888889</v>
      </c>
      <c r="M209" s="44">
        <f>HubCN_Receiving_Time-Vendor_PickupTime</f>
        <v>0.05555555556</v>
      </c>
      <c r="N209" s="44">
        <f>Plan__HubCN_Receiving_Time-Plan_Vendor_Pickup_Time</f>
        <v>3.281944444</v>
      </c>
      <c r="O209" s="44">
        <f>Vendor_PickupTime-Order_Create_Time</f>
        <v>1.660416667</v>
      </c>
      <c r="P209" s="44">
        <f>Plan_Vendor_Pickup_Time-Order_Create_Time</f>
        <v>-1.008333333</v>
      </c>
      <c r="Q209" s="44">
        <f>HubVN_Receiving_Time-HubCN_Pickup_Time</f>
        <v>1.834027778</v>
      </c>
      <c r="R209" s="44">
        <f>Plan_HubVN_Receiving_Time-Plan_HubCN_Pickup_Time</f>
        <v>1.503472222</v>
      </c>
      <c r="S209" s="44">
        <f>TG_lấy+TG_xử_lý_CN+Thông_quan</f>
        <v>3.993055556</v>
      </c>
      <c r="T209" s="55">
        <f>IFS(HubCN_ID="LECCNSZ",Quantity__piece*500,HubCN_ID="LECCNYW",Quantity__piece*700)</f>
        <v>2000</v>
      </c>
      <c r="U209" s="55">
        <f>Chi_phí_lấy_hàng-Chi_phí_xử_lý</f>
        <v>17000</v>
      </c>
      <c r="V209" s="55">
        <f>IFS(HubCN_ID="LECCNSZ",IF(Grossweight&lt;=3,17000+Quantity__piece*500,17000+(Grossweight-3)*1500+Quantity__piece*500),HubCN_ID="LECCNYW", IF(Grossweight&lt;=3,15000+Quantity__piece*700,15000+(Grossweight-3)*2500+Quantity__piece*700))</f>
        <v>19000</v>
      </c>
    </row>
    <row r="210" ht="15.75" hidden="1" customHeight="1">
      <c r="A210" s="52" t="s">
        <v>673</v>
      </c>
      <c r="B210" s="52" t="s">
        <v>5268</v>
      </c>
      <c r="C210" s="52" t="s">
        <v>5255</v>
      </c>
      <c r="D210" s="53">
        <v>44650.625</v>
      </c>
      <c r="E210" s="53">
        <v>44650.82986111111</v>
      </c>
      <c r="F210" s="53">
        <v>44650.751388888886</v>
      </c>
      <c r="G210" s="53">
        <f>HubVN_Receiving_Time</f>
        <v>44653.275</v>
      </c>
      <c r="H210" s="54">
        <v>44651.27222222222</v>
      </c>
      <c r="I210" s="44">
        <f>HubCN_Receiving_Time-Order_Create_Time</f>
        <v>2.986805556</v>
      </c>
      <c r="J210" s="44">
        <f>Plan__HubCN_Receiving_Time-Order_Create_Time</f>
        <v>2.781944444</v>
      </c>
      <c r="K210" s="44">
        <f>HubCN_Pickup_Time-HubCN_Receiving_Time</f>
        <v>0.4423611111</v>
      </c>
      <c r="L210" s="44">
        <f>Plan_HubCN_Pickup_Time-Plan__HubCN_Receiving_Time</f>
        <v>0.1263888889</v>
      </c>
      <c r="M210" s="44">
        <f>HubCN_Receiving_Time-Vendor_PickupTime</f>
        <v>0.15</v>
      </c>
      <c r="N210" s="44">
        <f>Plan__HubCN_Receiving_Time-Plan_Vendor_Pickup_Time</f>
        <v>3.784722222</v>
      </c>
      <c r="O210" s="44">
        <f>Vendor_PickupTime-Order_Create_Time</f>
        <v>2.836805556</v>
      </c>
      <c r="P210" s="44">
        <f>Plan_Vendor_Pickup_Time-Order_Create_Time</f>
        <v>-1.002777778</v>
      </c>
      <c r="Q210" s="44">
        <f>HubVN_Receiving_Time-HubCN_Pickup_Time</f>
        <v>2.002777778</v>
      </c>
      <c r="R210" s="44">
        <f>Plan_HubVN_Receiving_Time-Plan_HubCN_Pickup_Time</f>
        <v>1.504861111</v>
      </c>
      <c r="S210" s="44">
        <f>TG_lấy+TG_xử_lý_CN+Thông_quan</f>
        <v>5.431944444</v>
      </c>
      <c r="T210" s="55">
        <f>IFS(HubCN_ID="LECCNSZ",Quantity__piece*500,HubCN_ID="LECCNYW",Quantity__piece*700)</f>
        <v>2000</v>
      </c>
      <c r="U210" s="55">
        <f>Chi_phí_lấy_hàng-Chi_phí_xử_lý</f>
        <v>17000</v>
      </c>
      <c r="V210" s="55">
        <f>IFS(HubCN_ID="LECCNSZ",IF(Grossweight&lt;=3,17000+Quantity__piece*500,17000+(Grossweight-3)*1500+Quantity__piece*500),HubCN_ID="LECCNYW", IF(Grossweight&lt;=3,15000+Quantity__piece*700,15000+(Grossweight-3)*2500+Quantity__piece*700))</f>
        <v>19000</v>
      </c>
    </row>
    <row r="211" ht="15.75" customHeight="1">
      <c r="A211" s="52" t="s">
        <v>676</v>
      </c>
      <c r="B211" s="52" t="s">
        <v>5258</v>
      </c>
      <c r="C211" s="52" t="s">
        <v>5253</v>
      </c>
      <c r="D211" s="53">
        <v>44651.86041666667</v>
      </c>
      <c r="E211" s="53">
        <v>44649.177083333336</v>
      </c>
      <c r="F211" s="53">
        <v>44652.00763888889</v>
      </c>
      <c r="G211" s="53">
        <f>HubVN_Receiving_Time</f>
        <v>44653.5125</v>
      </c>
      <c r="H211" s="54">
        <v>44649.51111111111</v>
      </c>
      <c r="I211" s="44">
        <f>HubCN_Receiving_Time-Order_Create_Time</f>
        <v>0.3138888889</v>
      </c>
      <c r="J211" s="44">
        <f>Plan__HubCN_Receiving_Time-Order_Create_Time</f>
        <v>2.997222222</v>
      </c>
      <c r="K211" s="44">
        <f>HubCN_Pickup_Time-HubCN_Receiving_Time</f>
        <v>0.3340277778</v>
      </c>
      <c r="L211" s="44">
        <f>Plan_HubCN_Pickup_Time-Plan__HubCN_Receiving_Time</f>
        <v>0.1472222222</v>
      </c>
      <c r="M211" s="44">
        <f>HubCN_Receiving_Time-Vendor_PickupTime</f>
        <v>0.08472222222</v>
      </c>
      <c r="N211" s="44">
        <f>Plan__HubCN_Receiving_Time-Plan_Vendor_Pickup_Time</f>
        <v>3.876388889</v>
      </c>
      <c r="O211" s="44">
        <f>Vendor_PickupTime-Order_Create_Time</f>
        <v>0.2291666667</v>
      </c>
      <c r="P211" s="44">
        <f>Plan_Vendor_Pickup_Time-Order_Create_Time</f>
        <v>-0.8791666667</v>
      </c>
      <c r="Q211" s="44">
        <f>HubVN_Receiving_Time-HubCN_Pickup_Time</f>
        <v>4.001388889</v>
      </c>
      <c r="R211" s="44">
        <f>Plan_HubVN_Receiving_Time-Plan_HubCN_Pickup_Time</f>
        <v>1.500694444</v>
      </c>
      <c r="S211" s="44">
        <f>TG_lấy+TG_xử_lý_CN+Thông_quan</f>
        <v>4.649305556</v>
      </c>
      <c r="T211" s="55">
        <f>IFS(HubCN_ID="LECCNSZ",Quantity__piece*500,HubCN_ID="LECCNYW",Quantity__piece*700)</f>
        <v>1400</v>
      </c>
      <c r="U211" s="55">
        <f>Chi_phí_lấy_hàng-Chi_phí_xử_lý</f>
        <v>17250</v>
      </c>
      <c r="V211" s="55">
        <f>IFS(HubCN_ID="LECCNSZ",IF(Grossweight&lt;=3,17000+Quantity__piece*500,17000+(Grossweight-3)*1500+Quantity__piece*500),HubCN_ID="LECCNYW", IF(Grossweight&lt;=3,15000+Quantity__piece*700,15000+(Grossweight-3)*2500+Quantity__piece*700))</f>
        <v>18650</v>
      </c>
    </row>
    <row r="212" ht="15.75" customHeight="1">
      <c r="A212" s="52" t="s">
        <v>680</v>
      </c>
      <c r="B212" s="52" t="s">
        <v>5297</v>
      </c>
      <c r="C212" s="52" t="s">
        <v>5253</v>
      </c>
      <c r="D212" s="53">
        <v>44650.683333333334</v>
      </c>
      <c r="E212" s="53">
        <v>44649.85138888889</v>
      </c>
      <c r="F212" s="53">
        <v>44650.768055555556</v>
      </c>
      <c r="G212" s="53">
        <f>HubVN_Receiving_Time</f>
        <v>44653.28681</v>
      </c>
      <c r="H212" s="54">
        <v>44650.28055555555</v>
      </c>
      <c r="I212" s="44">
        <f>HubCN_Receiving_Time-Order_Create_Time</f>
        <v>2.584027778</v>
      </c>
      <c r="J212" s="44">
        <f>Plan__HubCN_Receiving_Time-Order_Create_Time</f>
        <v>3.415972222</v>
      </c>
      <c r="K212" s="44">
        <f>HubCN_Pickup_Time-HubCN_Receiving_Time</f>
        <v>0.4291666667</v>
      </c>
      <c r="L212" s="44">
        <f>Plan_HubCN_Pickup_Time-Plan__HubCN_Receiving_Time</f>
        <v>0.08472222222</v>
      </c>
      <c r="M212" s="44">
        <f>HubCN_Receiving_Time-Vendor_PickupTime</f>
        <v>0.08611111112</v>
      </c>
      <c r="N212" s="44">
        <f>Plan__HubCN_Receiving_Time-Plan_Vendor_Pickup_Time</f>
        <v>2.831944444</v>
      </c>
      <c r="O212" s="44">
        <f>Vendor_PickupTime-Order_Create_Time</f>
        <v>2.497916667</v>
      </c>
      <c r="P212" s="44">
        <f>Plan_Vendor_Pickup_Time-Order_Create_Time</f>
        <v>0.5840277778</v>
      </c>
      <c r="Q212" s="44">
        <f>HubVN_Receiving_Time-HubCN_Pickup_Time</f>
        <v>3.00625</v>
      </c>
      <c r="R212" s="44">
        <f>Plan_HubVN_Receiving_Time-Plan_HubCN_Pickup_Time</f>
        <v>1.504861111</v>
      </c>
      <c r="S212" s="44">
        <f>TG_lấy+TG_xử_lý_CN+Thông_quan</f>
        <v>6.019444444</v>
      </c>
      <c r="T212" s="55">
        <f>IFS(HubCN_ID="LECCNSZ",Quantity__piece*500,HubCN_ID="LECCNYW",Quantity__piece*700)</f>
        <v>3500</v>
      </c>
      <c r="U212" s="55">
        <f>Chi_phí_lấy_hàng-Chi_phí_xử_lý</f>
        <v>15000</v>
      </c>
      <c r="V212" s="55">
        <f>IFS(HubCN_ID="LECCNSZ",IF(Grossweight&lt;=3,17000+Quantity__piece*500,17000+(Grossweight-3)*1500+Quantity__piece*500),HubCN_ID="LECCNYW", IF(Grossweight&lt;=3,15000+Quantity__piece*700,15000+(Grossweight-3)*2500+Quantity__piece*700))</f>
        <v>18500</v>
      </c>
    </row>
    <row r="213" ht="15.75" customHeight="1">
      <c r="A213" s="52" t="s">
        <v>683</v>
      </c>
      <c r="B213" s="52" t="s">
        <v>5279</v>
      </c>
      <c r="C213" s="52" t="s">
        <v>5253</v>
      </c>
      <c r="D213" s="53">
        <v>44648.2875</v>
      </c>
      <c r="E213" s="53">
        <v>44648.979166666664</v>
      </c>
      <c r="F213" s="53">
        <v>44648.49930555555</v>
      </c>
      <c r="G213" s="53">
        <f>HubVN_Receiving_Time</f>
        <v>44655.27708</v>
      </c>
      <c r="H213" s="54">
        <v>44649.275</v>
      </c>
      <c r="I213" s="44">
        <f>HubCN_Receiving_Time-Order_Create_Time</f>
        <v>1.850694444</v>
      </c>
      <c r="J213" s="44">
        <f>Plan__HubCN_Receiving_Time-Order_Create_Time</f>
        <v>1.159027778</v>
      </c>
      <c r="K213" s="44">
        <f>HubCN_Pickup_Time-HubCN_Receiving_Time</f>
        <v>0.2958333333</v>
      </c>
      <c r="L213" s="44">
        <f>Plan_HubCN_Pickup_Time-Plan__HubCN_Receiving_Time</f>
        <v>0.2118055556</v>
      </c>
      <c r="M213" s="44">
        <f>HubCN_Receiving_Time-Vendor_PickupTime</f>
        <v>0.1027777778</v>
      </c>
      <c r="N213" s="44">
        <f>Plan__HubCN_Receiving_Time-Plan_Vendor_Pickup_Time</f>
        <v>0.1652777778</v>
      </c>
      <c r="O213" s="44">
        <f>Vendor_PickupTime-Order_Create_Time</f>
        <v>1.747916667</v>
      </c>
      <c r="P213" s="44">
        <f>Plan_Vendor_Pickup_Time-Order_Create_Time</f>
        <v>0.99375</v>
      </c>
      <c r="Q213" s="44">
        <f>HubVN_Receiving_Time-HubCN_Pickup_Time</f>
        <v>6.002083333</v>
      </c>
      <c r="R213" s="44">
        <f>Plan_HubVN_Receiving_Time-Plan_HubCN_Pickup_Time</f>
        <v>3.003472222</v>
      </c>
      <c r="S213" s="44">
        <f>TG_lấy+TG_xử_lý_CN+Thông_quan</f>
        <v>8.148611111</v>
      </c>
      <c r="T213" s="55">
        <f>IFS(HubCN_ID="LECCNSZ",Quantity__piece*500,HubCN_ID="LECCNYW",Quantity__piece*700)</f>
        <v>2800</v>
      </c>
      <c r="U213" s="55">
        <f>Chi_phí_lấy_hàng-Chi_phí_xử_lý</f>
        <v>16250</v>
      </c>
      <c r="V213" s="55">
        <f>IFS(HubCN_ID="LECCNSZ",IF(Grossweight&lt;=3,17000+Quantity__piece*500,17000+(Grossweight-3)*1500+Quantity__piece*500),HubCN_ID="LECCNYW", IF(Grossweight&lt;=3,15000+Quantity__piece*700,15000+(Grossweight-3)*2500+Quantity__piece*700))</f>
        <v>19050</v>
      </c>
    </row>
    <row r="214" ht="15.75" customHeight="1">
      <c r="A214" s="52" t="s">
        <v>686</v>
      </c>
      <c r="B214" s="52" t="s">
        <v>5276</v>
      </c>
      <c r="C214" s="52" t="s">
        <v>5253</v>
      </c>
      <c r="D214" s="53">
        <v>44648.3875</v>
      </c>
      <c r="E214" s="53">
        <v>44646.97430555556</v>
      </c>
      <c r="F214" s="53">
        <v>44648.51458333333</v>
      </c>
      <c r="G214" s="53">
        <f>HubVN_Receiving_Time</f>
        <v>44652.27222</v>
      </c>
      <c r="H214" s="54">
        <v>44647.26666666667</v>
      </c>
      <c r="I214" s="44">
        <f>HubCN_Receiving_Time-Order_Create_Time</f>
        <v>0.3305555556</v>
      </c>
      <c r="J214" s="44">
        <f>Plan__HubCN_Receiving_Time-Order_Create_Time</f>
        <v>1.74375</v>
      </c>
      <c r="K214" s="44">
        <f>HubCN_Pickup_Time-HubCN_Receiving_Time</f>
        <v>0.2923611111</v>
      </c>
      <c r="L214" s="44">
        <f>Plan_HubCN_Pickup_Time-Plan__HubCN_Receiving_Time</f>
        <v>0.1270833333</v>
      </c>
      <c r="M214" s="44">
        <f>HubCN_Receiving_Time-Vendor_PickupTime</f>
        <v>0.08888888889</v>
      </c>
      <c r="N214" s="44">
        <f>Plan__HubCN_Receiving_Time-Plan_Vendor_Pickup_Time</f>
        <v>1.165972222</v>
      </c>
      <c r="O214" s="44">
        <f>Vendor_PickupTime-Order_Create_Time</f>
        <v>0.2416666667</v>
      </c>
      <c r="P214" s="44">
        <f>Plan_Vendor_Pickup_Time-Order_Create_Time</f>
        <v>0.5777777778</v>
      </c>
      <c r="Q214" s="44">
        <f>HubVN_Receiving_Time-HubCN_Pickup_Time</f>
        <v>5.005555556</v>
      </c>
      <c r="R214" s="44">
        <f>Plan_HubVN_Receiving_Time-Plan_HubCN_Pickup_Time</f>
        <v>3.005555556</v>
      </c>
      <c r="S214" s="44">
        <f>TG_lấy+TG_xử_lý_CN+Thông_quan</f>
        <v>5.628472222</v>
      </c>
      <c r="T214" s="55">
        <f>IFS(HubCN_ID="LECCNSZ",Quantity__piece*500,HubCN_ID="LECCNYW",Quantity__piece*700)</f>
        <v>1400</v>
      </c>
      <c r="U214" s="55">
        <f>Chi_phí_lấy_hàng-Chi_phí_xử_lý</f>
        <v>15000</v>
      </c>
      <c r="V214" s="55">
        <f>IFS(HubCN_ID="LECCNSZ",IF(Grossweight&lt;=3,17000+Quantity__piece*500,17000+(Grossweight-3)*1500+Quantity__piece*500),HubCN_ID="LECCNYW", IF(Grossweight&lt;=3,15000+Quantity__piece*700,15000+(Grossweight-3)*2500+Quantity__piece*700))</f>
        <v>16400</v>
      </c>
    </row>
    <row r="215" ht="15.75" customHeight="1">
      <c r="A215" s="52" t="s">
        <v>689</v>
      </c>
      <c r="B215" s="52" t="s">
        <v>5276</v>
      </c>
      <c r="C215" s="52" t="s">
        <v>5253</v>
      </c>
      <c r="D215" s="53">
        <v>44647.66527777778</v>
      </c>
      <c r="E215" s="53">
        <v>44646.92013888889</v>
      </c>
      <c r="F215" s="53">
        <v>44647.75347222222</v>
      </c>
      <c r="G215" s="53">
        <f>HubVN_Receiving_Time</f>
        <v>44652.2625</v>
      </c>
      <c r="H215" s="54">
        <v>44647.256944444445</v>
      </c>
      <c r="I215" s="44">
        <f>HubCN_Receiving_Time-Order_Create_Time</f>
        <v>0.3090277778</v>
      </c>
      <c r="J215" s="44">
        <f>Plan__HubCN_Receiving_Time-Order_Create_Time</f>
        <v>1.054166667</v>
      </c>
      <c r="K215" s="44">
        <f>HubCN_Pickup_Time-HubCN_Receiving_Time</f>
        <v>0.3368055556</v>
      </c>
      <c r="L215" s="44">
        <f>Plan_HubCN_Pickup_Time-Plan__HubCN_Receiving_Time</f>
        <v>0.08819444444</v>
      </c>
      <c r="M215" s="44">
        <f>HubCN_Receiving_Time-Vendor_PickupTime</f>
        <v>0.16875</v>
      </c>
      <c r="N215" s="44">
        <f>Plan__HubCN_Receiving_Time-Plan_Vendor_Pickup_Time</f>
        <v>0.05763888889</v>
      </c>
      <c r="O215" s="44">
        <f>Vendor_PickupTime-Order_Create_Time</f>
        <v>0.1402777778</v>
      </c>
      <c r="P215" s="44">
        <f>Plan_Vendor_Pickup_Time-Order_Create_Time</f>
        <v>0.9965277778</v>
      </c>
      <c r="Q215" s="44">
        <f>HubVN_Receiving_Time-HubCN_Pickup_Time</f>
        <v>5.005555556</v>
      </c>
      <c r="R215" s="44">
        <f>Plan_HubVN_Receiving_Time-Plan_HubCN_Pickup_Time</f>
        <v>3.50625</v>
      </c>
      <c r="S215" s="44">
        <f>TG_lấy+TG_xử_lý_CN+Thông_quan</f>
        <v>5.651388889</v>
      </c>
      <c r="T215" s="55">
        <f>IFS(HubCN_ID="LECCNSZ",Quantity__piece*500,HubCN_ID="LECCNYW",Quantity__piece*700)</f>
        <v>3500</v>
      </c>
      <c r="U215" s="55">
        <f>Chi_phí_lấy_hàng-Chi_phí_xử_lý</f>
        <v>16250</v>
      </c>
      <c r="V215" s="55">
        <f>IFS(HubCN_ID="LECCNSZ",IF(Grossweight&lt;=3,17000+Quantity__piece*500,17000+(Grossweight-3)*1500+Quantity__piece*500),HubCN_ID="LECCNYW", IF(Grossweight&lt;=3,15000+Quantity__piece*700,15000+(Grossweight-3)*2500+Quantity__piece*700))</f>
        <v>19750</v>
      </c>
    </row>
    <row r="216" ht="15.75" customHeight="1">
      <c r="A216" s="52" t="s">
        <v>692</v>
      </c>
      <c r="B216" s="52" t="s">
        <v>5276</v>
      </c>
      <c r="C216" s="52" t="s">
        <v>5253</v>
      </c>
      <c r="D216" s="53">
        <v>44650.87569444445</v>
      </c>
      <c r="E216" s="53">
        <v>44649.95208333333</v>
      </c>
      <c r="F216" s="53">
        <v>44651.024305555555</v>
      </c>
      <c r="G216" s="53">
        <f>HubVN_Receiving_Time</f>
        <v>44655.29097</v>
      </c>
      <c r="H216" s="54">
        <v>44650.28680555556</v>
      </c>
      <c r="I216" s="44">
        <f>HubCN_Receiving_Time-Order_Create_Time</f>
        <v>0.3291666667</v>
      </c>
      <c r="J216" s="44">
        <f>Plan__HubCN_Receiving_Time-Order_Create_Time</f>
        <v>1.252777778</v>
      </c>
      <c r="K216" s="44">
        <f>HubCN_Pickup_Time-HubCN_Receiving_Time</f>
        <v>0.3347222222</v>
      </c>
      <c r="L216" s="44">
        <f>Plan_HubCN_Pickup_Time-Plan__HubCN_Receiving_Time</f>
        <v>0.1486111111</v>
      </c>
      <c r="M216" s="44">
        <f>HubCN_Receiving_Time-Vendor_PickupTime</f>
        <v>0.1034722222</v>
      </c>
      <c r="N216" s="44">
        <f>Plan__HubCN_Receiving_Time-Plan_Vendor_Pickup_Time</f>
        <v>0.09722222223</v>
      </c>
      <c r="O216" s="44">
        <f>Vendor_PickupTime-Order_Create_Time</f>
        <v>0.2256944444</v>
      </c>
      <c r="P216" s="44">
        <f>Plan_Vendor_Pickup_Time-Order_Create_Time</f>
        <v>1.155555556</v>
      </c>
      <c r="Q216" s="44">
        <f>HubVN_Receiving_Time-HubCN_Pickup_Time</f>
        <v>5.004166667</v>
      </c>
      <c r="R216" s="44">
        <f>Plan_HubVN_Receiving_Time-Plan_HubCN_Pickup_Time</f>
        <v>3.501388889</v>
      </c>
      <c r="S216" s="44">
        <f>TG_lấy+TG_xử_lý_CN+Thông_quan</f>
        <v>5.668055556</v>
      </c>
      <c r="T216" s="55">
        <f>IFS(HubCN_ID="LECCNSZ",Quantity__piece*500,HubCN_ID="LECCNYW",Quantity__piece*700)</f>
        <v>2800</v>
      </c>
      <c r="U216" s="55">
        <f>Chi_phí_lấy_hàng-Chi_phí_xử_lý</f>
        <v>15000</v>
      </c>
      <c r="V216" s="55">
        <f>IFS(HubCN_ID="LECCNSZ",IF(Grossweight&lt;=3,17000+Quantity__piece*500,17000+(Grossweight-3)*1500+Quantity__piece*500),HubCN_ID="LECCNYW", IF(Grossweight&lt;=3,15000+Quantity__piece*700,15000+(Grossweight-3)*2500+Quantity__piece*700))</f>
        <v>17800</v>
      </c>
    </row>
    <row r="217" ht="15.75" hidden="1" customHeight="1">
      <c r="A217" s="52" t="s">
        <v>695</v>
      </c>
      <c r="B217" s="52" t="s">
        <v>5268</v>
      </c>
      <c r="C217" s="52" t="s">
        <v>5255</v>
      </c>
      <c r="D217" s="53">
        <v>44647.65138888889</v>
      </c>
      <c r="E217" s="53">
        <v>44648.83263888889</v>
      </c>
      <c r="F217" s="53">
        <v>44647.782638888886</v>
      </c>
      <c r="G217" s="53">
        <f>HubVN_Receiving_Time</f>
        <v>44652.27639</v>
      </c>
      <c r="H217" s="54">
        <v>44649.275</v>
      </c>
      <c r="I217" s="44">
        <f>HubCN_Receiving_Time-Order_Create_Time</f>
        <v>4.081944444</v>
      </c>
      <c r="J217" s="44">
        <f>Plan__HubCN_Receiving_Time-Order_Create_Time</f>
        <v>2.900694444</v>
      </c>
      <c r="K217" s="44">
        <f>HubCN_Pickup_Time-HubCN_Receiving_Time</f>
        <v>0.4423611111</v>
      </c>
      <c r="L217" s="44">
        <f>Plan_HubCN_Pickup_Time-Plan__HubCN_Receiving_Time</f>
        <v>0.13125</v>
      </c>
      <c r="M217" s="44">
        <f>HubCN_Receiving_Time-Vendor_PickupTime</f>
        <v>0.1694444444</v>
      </c>
      <c r="N217" s="44">
        <f>Plan__HubCN_Receiving_Time-Plan_Vendor_Pickup_Time</f>
        <v>3.909722222</v>
      </c>
      <c r="O217" s="44">
        <f>Vendor_PickupTime-Order_Create_Time</f>
        <v>3.9125</v>
      </c>
      <c r="P217" s="44">
        <f>Plan_Vendor_Pickup_Time-Order_Create_Time</f>
        <v>-1.009027778</v>
      </c>
      <c r="Q217" s="44">
        <f>HubVN_Receiving_Time-HubCN_Pickup_Time</f>
        <v>3.001388889</v>
      </c>
      <c r="R217" s="44">
        <f>Plan_HubVN_Receiving_Time-Plan_HubCN_Pickup_Time</f>
        <v>3.505555556</v>
      </c>
      <c r="S217" s="44">
        <f>TG_lấy+TG_xử_lý_CN+Thông_quan</f>
        <v>7.525694444</v>
      </c>
      <c r="T217" s="55">
        <f>IFS(HubCN_ID="LECCNSZ",Quantity__piece*500,HubCN_ID="LECCNYW",Quantity__piece*700)</f>
        <v>2000</v>
      </c>
      <c r="U217" s="55">
        <f>Chi_phí_lấy_hàng-Chi_phí_xử_lý</f>
        <v>17750</v>
      </c>
      <c r="V217" s="55">
        <f>IFS(HubCN_ID="LECCNSZ",IF(Grossweight&lt;=3,17000+Quantity__piece*500,17000+(Grossweight-3)*1500+Quantity__piece*500),HubCN_ID="LECCNYW", IF(Grossweight&lt;=3,15000+Quantity__piece*700,15000+(Grossweight-3)*2500+Quantity__piece*700))</f>
        <v>19750</v>
      </c>
    </row>
    <row r="218" ht="15.75" customHeight="1">
      <c r="A218" s="52" t="s">
        <v>698</v>
      </c>
      <c r="B218" s="52" t="s">
        <v>5264</v>
      </c>
      <c r="C218" s="52" t="s">
        <v>5253</v>
      </c>
      <c r="D218" s="53">
        <v>44651.33541666667</v>
      </c>
      <c r="E218" s="53">
        <v>44650.73611111111</v>
      </c>
      <c r="F218" s="53">
        <v>44651.504166666666</v>
      </c>
      <c r="G218" s="53">
        <f>HubVN_Receiving_Time</f>
        <v>44654.53611</v>
      </c>
      <c r="H218" s="54">
        <v>44651.03055555555</v>
      </c>
      <c r="I218" s="44">
        <f>HubCN_Receiving_Time-Order_Create_Time</f>
        <v>3.542361111</v>
      </c>
      <c r="J218" s="44">
        <f>Plan__HubCN_Receiving_Time-Order_Create_Time</f>
        <v>4.141666667</v>
      </c>
      <c r="K218" s="44">
        <f>HubCN_Pickup_Time-HubCN_Receiving_Time</f>
        <v>0.2944444444</v>
      </c>
      <c r="L218" s="44">
        <f>Plan_HubCN_Pickup_Time-Plan__HubCN_Receiving_Time</f>
        <v>0.16875</v>
      </c>
      <c r="M218" s="44">
        <f>HubCN_Receiving_Time-Vendor_PickupTime</f>
        <v>0.2548611111</v>
      </c>
      <c r="N218" s="44">
        <f>Plan__HubCN_Receiving_Time-Plan_Vendor_Pickup_Time</f>
        <v>3.143055556</v>
      </c>
      <c r="O218" s="44">
        <f>Vendor_PickupTime-Order_Create_Time</f>
        <v>3.2875</v>
      </c>
      <c r="P218" s="44">
        <f>Plan_Vendor_Pickup_Time-Order_Create_Time</f>
        <v>0.9986111111</v>
      </c>
      <c r="Q218" s="44">
        <f>HubVN_Receiving_Time-HubCN_Pickup_Time</f>
        <v>3.505555556</v>
      </c>
      <c r="R218" s="44">
        <f>Plan_HubVN_Receiving_Time-Plan_HubCN_Pickup_Time</f>
        <v>2.003472222</v>
      </c>
      <c r="S218" s="44">
        <f>TG_lấy+TG_xử_lý_CN+Thông_quan</f>
        <v>7.342361111</v>
      </c>
      <c r="T218" s="55">
        <f>IFS(HubCN_ID="LECCNSZ",Quantity__piece*500,HubCN_ID="LECCNYW",Quantity__piece*700)</f>
        <v>2100</v>
      </c>
      <c r="U218" s="55">
        <f>Chi_phí_lấy_hàng-Chi_phí_xử_lý</f>
        <v>16750</v>
      </c>
      <c r="V218" s="55">
        <f>IFS(HubCN_ID="LECCNSZ",IF(Grossweight&lt;=3,17000+Quantity__piece*500,17000+(Grossweight-3)*1500+Quantity__piece*500),HubCN_ID="LECCNYW", IF(Grossweight&lt;=3,15000+Quantity__piece*700,15000+(Grossweight-3)*2500+Quantity__piece*700))</f>
        <v>18850</v>
      </c>
    </row>
    <row r="219" ht="15.75" customHeight="1">
      <c r="A219" s="52" t="s">
        <v>701</v>
      </c>
      <c r="B219" s="52" t="s">
        <v>5280</v>
      </c>
      <c r="C219" s="52" t="s">
        <v>5253</v>
      </c>
      <c r="D219" s="53">
        <v>44650.43125</v>
      </c>
      <c r="E219" s="53">
        <v>44650.81597222222</v>
      </c>
      <c r="F219" s="53">
        <v>44650.52013888889</v>
      </c>
      <c r="G219" s="53">
        <f>HubVN_Receiving_Time</f>
        <v>44656.28264</v>
      </c>
      <c r="H219" s="54">
        <v>44652.27916666667</v>
      </c>
      <c r="I219" s="44">
        <f>HubCN_Receiving_Time-Order_Create_Time</f>
        <v>1.079861111</v>
      </c>
      <c r="J219" s="44">
        <f>Plan__HubCN_Receiving_Time-Order_Create_Time</f>
        <v>0.6951388889</v>
      </c>
      <c r="K219" s="44">
        <f>HubCN_Pickup_Time-HubCN_Receiving_Time</f>
        <v>1.463194444</v>
      </c>
      <c r="L219" s="44">
        <f>Plan_HubCN_Pickup_Time-Plan__HubCN_Receiving_Time</f>
        <v>0.08888888889</v>
      </c>
      <c r="M219" s="44">
        <f>HubCN_Receiving_Time-Vendor_PickupTime</f>
        <v>0.08888888889</v>
      </c>
      <c r="N219" s="44">
        <f>Plan__HubCN_Receiving_Time-Plan_Vendor_Pickup_Time</f>
        <v>2.119444444</v>
      </c>
      <c r="O219" s="44">
        <f>Vendor_PickupTime-Order_Create_Time</f>
        <v>0.9909722222</v>
      </c>
      <c r="P219" s="44">
        <f>Plan_Vendor_Pickup_Time-Order_Create_Time</f>
        <v>-1.424305556</v>
      </c>
      <c r="Q219" s="44">
        <f>HubVN_Receiving_Time-HubCN_Pickup_Time</f>
        <v>4.003472222</v>
      </c>
      <c r="R219" s="44">
        <f>Plan_HubVN_Receiving_Time-Plan_HubCN_Pickup_Time</f>
        <v>2.004861111</v>
      </c>
      <c r="S219" s="44">
        <f>TG_lấy+TG_xử_lý_CN+Thông_quan</f>
        <v>6.546527778</v>
      </c>
      <c r="T219" s="55">
        <f>IFS(HubCN_ID="LECCNSZ",Quantity__piece*500,HubCN_ID="LECCNYW",Quantity__piece*700)</f>
        <v>3500</v>
      </c>
      <c r="U219" s="55">
        <f>Chi_phí_lấy_hàng-Chi_phí_xử_lý</f>
        <v>15000</v>
      </c>
      <c r="V219" s="55">
        <f>IFS(HubCN_ID="LECCNSZ",IF(Grossweight&lt;=3,17000+Quantity__piece*500,17000+(Grossweight-3)*1500+Quantity__piece*500),HubCN_ID="LECCNYW", IF(Grossweight&lt;=3,15000+Quantity__piece*700,15000+(Grossweight-3)*2500+Quantity__piece*700))</f>
        <v>18500</v>
      </c>
    </row>
    <row r="220" ht="15.75" customHeight="1">
      <c r="A220" s="52" t="s">
        <v>704</v>
      </c>
      <c r="B220" s="52" t="s">
        <v>5278</v>
      </c>
      <c r="C220" s="52" t="s">
        <v>5253</v>
      </c>
      <c r="D220" s="53">
        <v>44650.86041666667</v>
      </c>
      <c r="E220" s="53">
        <v>44652.91736111111</v>
      </c>
      <c r="F220" s="53">
        <v>44651.01180555556</v>
      </c>
      <c r="G220" s="53">
        <f>HubVN_Receiving_Time</f>
        <v>44657.25694</v>
      </c>
      <c r="H220" s="54">
        <v>44653.251388888886</v>
      </c>
      <c r="I220" s="44">
        <f>HubCN_Receiving_Time-Order_Create_Time</f>
        <v>1.344444444</v>
      </c>
      <c r="J220" s="44">
        <f>Plan__HubCN_Receiving_Time-Order_Create_Time</f>
        <v>-0.7125</v>
      </c>
      <c r="K220" s="44">
        <f>HubCN_Pickup_Time-HubCN_Receiving_Time</f>
        <v>0.3340277778</v>
      </c>
      <c r="L220" s="44">
        <f>Plan_HubCN_Pickup_Time-Plan__HubCN_Receiving_Time</f>
        <v>0.1513888889</v>
      </c>
      <c r="M220" s="44">
        <f>HubCN_Receiving_Time-Vendor_PickupTime</f>
        <v>0.1138888889</v>
      </c>
      <c r="N220" s="44">
        <f>Plan__HubCN_Receiving_Time-Plan_Vendor_Pickup_Time</f>
        <v>-0.8777777778</v>
      </c>
      <c r="O220" s="44">
        <f>Vendor_PickupTime-Order_Create_Time</f>
        <v>1.230555556</v>
      </c>
      <c r="P220" s="44">
        <f>Plan_Vendor_Pickup_Time-Order_Create_Time</f>
        <v>0.1652777778</v>
      </c>
      <c r="Q220" s="44">
        <f>HubVN_Receiving_Time-HubCN_Pickup_Time</f>
        <v>4.005555556</v>
      </c>
      <c r="R220" s="44">
        <f>Plan_HubVN_Receiving_Time-Plan_HubCN_Pickup_Time</f>
        <v>3.50625</v>
      </c>
      <c r="S220" s="44">
        <f>TG_lấy+TG_xử_lý_CN+Thông_quan</f>
        <v>5.684027778</v>
      </c>
      <c r="T220" s="55">
        <f>IFS(HubCN_ID="LECCNSZ",Quantity__piece*500,HubCN_ID="LECCNYW",Quantity__piece*700)</f>
        <v>700</v>
      </c>
      <c r="U220" s="55">
        <f>Chi_phí_lấy_hàng-Chi_phí_xử_lý</f>
        <v>15000</v>
      </c>
      <c r="V220" s="55">
        <f>IFS(HubCN_ID="LECCNSZ",IF(Grossweight&lt;=3,17000+Quantity__piece*500,17000+(Grossweight-3)*1500+Quantity__piece*500),HubCN_ID="LECCNYW", IF(Grossweight&lt;=3,15000+Quantity__piece*700,15000+(Grossweight-3)*2500+Quantity__piece*700))</f>
        <v>15700</v>
      </c>
    </row>
    <row r="221" ht="15.75" customHeight="1">
      <c r="A221" s="52" t="s">
        <v>707</v>
      </c>
      <c r="B221" s="52" t="s">
        <v>5264</v>
      </c>
      <c r="C221" s="52" t="s">
        <v>5253</v>
      </c>
      <c r="D221" s="53">
        <v>44647.61944444444</v>
      </c>
      <c r="E221" s="53">
        <v>44648.97986111111</v>
      </c>
      <c r="F221" s="53">
        <v>44647.771527777775</v>
      </c>
      <c r="G221" s="53">
        <f>HubVN_Receiving_Time</f>
        <v>44656.27847</v>
      </c>
      <c r="H221" s="54">
        <v>44649.275</v>
      </c>
      <c r="I221" s="44">
        <f>HubCN_Receiving_Time-Order_Create_Time</f>
        <v>1.85</v>
      </c>
      <c r="J221" s="44">
        <f>Plan__HubCN_Receiving_Time-Order_Create_Time</f>
        <v>0.4895833333</v>
      </c>
      <c r="K221" s="44">
        <f>HubCN_Pickup_Time-HubCN_Receiving_Time</f>
        <v>0.2951388889</v>
      </c>
      <c r="L221" s="44">
        <f>Plan_HubCN_Pickup_Time-Plan__HubCN_Receiving_Time</f>
        <v>0.1520833333</v>
      </c>
      <c r="M221" s="44">
        <f>HubCN_Receiving_Time-Vendor_PickupTime</f>
        <v>0.1048611111</v>
      </c>
      <c r="N221" s="44">
        <f>Plan__HubCN_Receiving_Time-Plan_Vendor_Pickup_Time</f>
        <v>0.4972222222</v>
      </c>
      <c r="O221" s="44">
        <f>Vendor_PickupTime-Order_Create_Time</f>
        <v>1.745138889</v>
      </c>
      <c r="P221" s="44">
        <f>Plan_Vendor_Pickup_Time-Order_Create_Time</f>
        <v>-0.007638888892</v>
      </c>
      <c r="Q221" s="44">
        <f>HubVN_Receiving_Time-HubCN_Pickup_Time</f>
        <v>7.003472222</v>
      </c>
      <c r="R221" s="44">
        <f>Plan_HubVN_Receiving_Time-Plan_HubCN_Pickup_Time</f>
        <v>3.505555556</v>
      </c>
      <c r="S221" s="44">
        <f>TG_lấy+TG_xử_lý_CN+Thông_quan</f>
        <v>9.148611111</v>
      </c>
      <c r="T221" s="55">
        <f>IFS(HubCN_ID="LECCNSZ",Quantity__piece*500,HubCN_ID="LECCNYW",Quantity__piece*700)</f>
        <v>1400</v>
      </c>
      <c r="U221" s="55">
        <f>Chi_phí_lấy_hàng-Chi_phí_xử_lý</f>
        <v>15000</v>
      </c>
      <c r="V221" s="55">
        <f>IFS(HubCN_ID="LECCNSZ",IF(Grossweight&lt;=3,17000+Quantity__piece*500,17000+(Grossweight-3)*1500+Quantity__piece*500),HubCN_ID="LECCNYW", IF(Grossweight&lt;=3,15000+Quantity__piece*700,15000+(Grossweight-3)*2500+Quantity__piece*700))</f>
        <v>16400</v>
      </c>
    </row>
    <row r="222" ht="15.75" customHeight="1">
      <c r="A222" s="52" t="s">
        <v>710</v>
      </c>
      <c r="B222" s="52" t="s">
        <v>5264</v>
      </c>
      <c r="C222" s="52" t="s">
        <v>5253</v>
      </c>
      <c r="D222" s="53">
        <v>44651.79861111111</v>
      </c>
      <c r="E222" s="53">
        <v>44649.808333333334</v>
      </c>
      <c r="F222" s="53">
        <v>44652.0125</v>
      </c>
      <c r="G222" s="53">
        <f>HubVN_Receiving_Time</f>
        <v>44654.27292</v>
      </c>
      <c r="H222" s="54">
        <v>44650.268055555556</v>
      </c>
      <c r="I222" s="44">
        <f>HubCN_Receiving_Time-Order_Create_Time</f>
        <v>1.111111111</v>
      </c>
      <c r="J222" s="44">
        <f>Plan__HubCN_Receiving_Time-Order_Create_Time</f>
        <v>3.101388889</v>
      </c>
      <c r="K222" s="44">
        <f>HubCN_Pickup_Time-HubCN_Receiving_Time</f>
        <v>0.4597222222</v>
      </c>
      <c r="L222" s="44">
        <f>Plan_HubCN_Pickup_Time-Plan__HubCN_Receiving_Time</f>
        <v>0.2138888889</v>
      </c>
      <c r="M222" s="44">
        <f>HubCN_Receiving_Time-Vendor_PickupTime</f>
        <v>0.1090277778</v>
      </c>
      <c r="N222" s="44">
        <f>Plan__HubCN_Receiving_Time-Plan_Vendor_Pickup_Time</f>
        <v>3.184722222</v>
      </c>
      <c r="O222" s="44">
        <f>Vendor_PickupTime-Order_Create_Time</f>
        <v>1.002083333</v>
      </c>
      <c r="P222" s="44">
        <f>Plan_Vendor_Pickup_Time-Order_Create_Time</f>
        <v>-0.08333333334</v>
      </c>
      <c r="Q222" s="44">
        <f>HubVN_Receiving_Time-HubCN_Pickup_Time</f>
        <v>4.004861111</v>
      </c>
      <c r="R222" s="44">
        <f>Plan_HubVN_Receiving_Time-Plan_HubCN_Pickup_Time</f>
        <v>1.50625</v>
      </c>
      <c r="S222" s="44">
        <f>TG_lấy+TG_xử_lý_CN+Thông_quan</f>
        <v>5.575694444</v>
      </c>
      <c r="T222" s="55">
        <f>IFS(HubCN_ID="LECCNSZ",Quantity__piece*500,HubCN_ID="LECCNYW",Quantity__piece*700)</f>
        <v>3500</v>
      </c>
      <c r="U222" s="55">
        <f>Chi_phí_lấy_hàng-Chi_phí_xử_lý</f>
        <v>15000</v>
      </c>
      <c r="V222" s="55">
        <f>IFS(HubCN_ID="LECCNSZ",IF(Grossweight&lt;=3,17000+Quantity__piece*500,17000+(Grossweight-3)*1500+Quantity__piece*500),HubCN_ID="LECCNYW", IF(Grossweight&lt;=3,15000+Quantity__piece*700,15000+(Grossweight-3)*2500+Quantity__piece*700))</f>
        <v>18500</v>
      </c>
    </row>
    <row r="223" ht="15.75" customHeight="1">
      <c r="A223" s="52" t="s">
        <v>713</v>
      </c>
      <c r="B223" s="52" t="s">
        <v>5258</v>
      </c>
      <c r="C223" s="52" t="s">
        <v>5253</v>
      </c>
      <c r="D223" s="53">
        <v>44650.84305555555</v>
      </c>
      <c r="E223" s="53">
        <v>44649.82638888889</v>
      </c>
      <c r="F223" s="53">
        <v>44651.01458333333</v>
      </c>
      <c r="G223" s="53">
        <f>HubVN_Receiving_Time</f>
        <v>44653.26111</v>
      </c>
      <c r="H223" s="54">
        <v>44650.25555555556</v>
      </c>
      <c r="I223" s="44">
        <f>HubCN_Receiving_Time-Order_Create_Time</f>
        <v>3.079166667</v>
      </c>
      <c r="J223" s="44">
        <f>Plan__HubCN_Receiving_Time-Order_Create_Time</f>
        <v>4.095833333</v>
      </c>
      <c r="K223" s="44">
        <f>HubCN_Pickup_Time-HubCN_Receiving_Time</f>
        <v>0.4291666667</v>
      </c>
      <c r="L223" s="44">
        <f>Plan_HubCN_Pickup_Time-Plan__HubCN_Receiving_Time</f>
        <v>0.1715277778</v>
      </c>
      <c r="M223" s="44">
        <f>HubCN_Receiving_Time-Vendor_PickupTime</f>
        <v>0.08958333333</v>
      </c>
      <c r="N223" s="44">
        <f>Plan__HubCN_Receiving_Time-Plan_Vendor_Pickup_Time</f>
        <v>5.76875</v>
      </c>
      <c r="O223" s="44">
        <f>Vendor_PickupTime-Order_Create_Time</f>
        <v>2.989583333</v>
      </c>
      <c r="P223" s="44">
        <f>Plan_Vendor_Pickup_Time-Order_Create_Time</f>
        <v>-1.672916667</v>
      </c>
      <c r="Q223" s="44">
        <f>HubVN_Receiving_Time-HubCN_Pickup_Time</f>
        <v>3.005555556</v>
      </c>
      <c r="R223" s="44">
        <f>Plan_HubVN_Receiving_Time-Plan_HubCN_Pickup_Time</f>
        <v>1.505555556</v>
      </c>
      <c r="S223" s="44">
        <f>TG_lấy+TG_xử_lý_CN+Thông_quan</f>
        <v>6.513888889</v>
      </c>
      <c r="T223" s="55">
        <f>IFS(HubCN_ID="LECCNSZ",Quantity__piece*500,HubCN_ID="LECCNYW",Quantity__piece*700)</f>
        <v>2800</v>
      </c>
      <c r="U223" s="55">
        <f>Chi_phí_lấy_hàng-Chi_phí_xử_lý</f>
        <v>15000</v>
      </c>
      <c r="V223" s="55">
        <f>IFS(HubCN_ID="LECCNSZ",IF(Grossweight&lt;=3,17000+Quantity__piece*500,17000+(Grossweight-3)*1500+Quantity__piece*500),HubCN_ID="LECCNYW", IF(Grossweight&lt;=3,15000+Quantity__piece*700,15000+(Grossweight-3)*2500+Quantity__piece*700))</f>
        <v>17800</v>
      </c>
    </row>
    <row r="224" ht="15.75" hidden="1" customHeight="1">
      <c r="A224" s="52" t="s">
        <v>716</v>
      </c>
      <c r="B224" s="52" t="s">
        <v>5266</v>
      </c>
      <c r="C224" s="52" t="s">
        <v>5255</v>
      </c>
      <c r="D224" s="53">
        <v>44651.36041666667</v>
      </c>
      <c r="E224" s="53">
        <v>44652.25625</v>
      </c>
      <c r="F224" s="53">
        <v>44651.529861111114</v>
      </c>
      <c r="G224" s="53">
        <f>HubVN_Receiving_Time</f>
        <v>44654.53333</v>
      </c>
      <c r="H224" s="54">
        <v>44652.697222222225</v>
      </c>
      <c r="I224" s="44">
        <f>HubCN_Receiving_Time-Order_Create_Time</f>
        <v>1.720138889</v>
      </c>
      <c r="J224" s="44">
        <f>Plan__HubCN_Receiving_Time-Order_Create_Time</f>
        <v>0.8243055556</v>
      </c>
      <c r="K224" s="44">
        <f>HubCN_Pickup_Time-HubCN_Receiving_Time</f>
        <v>0.4409722222</v>
      </c>
      <c r="L224" s="44">
        <f>Plan_HubCN_Pickup_Time-Plan__HubCN_Receiving_Time</f>
        <v>0.1694444444</v>
      </c>
      <c r="M224" s="44">
        <f>HubCN_Receiving_Time-Vendor_PickupTime</f>
        <v>0.05277777778</v>
      </c>
      <c r="N224" s="44">
        <f>Plan__HubCN_Receiving_Time-Plan_Vendor_Pickup_Time</f>
        <v>0.8284722222</v>
      </c>
      <c r="O224" s="44">
        <f>Vendor_PickupTime-Order_Create_Time</f>
        <v>1.667361111</v>
      </c>
      <c r="P224" s="44">
        <f>Plan_Vendor_Pickup_Time-Order_Create_Time</f>
        <v>-0.004166666666</v>
      </c>
      <c r="Q224" s="44">
        <f>HubVN_Receiving_Time-HubCN_Pickup_Time</f>
        <v>1.836111111</v>
      </c>
      <c r="R224" s="44">
        <f>Plan_HubVN_Receiving_Time-Plan_HubCN_Pickup_Time</f>
        <v>2.000694444</v>
      </c>
      <c r="S224" s="44">
        <f>TG_lấy+TG_xử_lý_CN+Thông_quan</f>
        <v>3.997222222</v>
      </c>
      <c r="T224" s="55">
        <f>IFS(HubCN_ID="LECCNSZ",Quantity__piece*500,HubCN_ID="LECCNYW",Quantity__piece*700)</f>
        <v>2000</v>
      </c>
      <c r="U224" s="55">
        <f>Chi_phí_lấy_hàng-Chi_phí_xử_lý</f>
        <v>17000</v>
      </c>
      <c r="V224" s="55">
        <f>IFS(HubCN_ID="LECCNSZ",IF(Grossweight&lt;=3,17000+Quantity__piece*500,17000+(Grossweight-3)*1500+Quantity__piece*500),HubCN_ID="LECCNYW", IF(Grossweight&lt;=3,15000+Quantity__piece*700,15000+(Grossweight-3)*2500+Quantity__piece*700))</f>
        <v>19000</v>
      </c>
    </row>
    <row r="225" ht="15.75" customHeight="1">
      <c r="A225" s="52" t="s">
        <v>719</v>
      </c>
      <c r="B225" s="52" t="s">
        <v>5278</v>
      </c>
      <c r="C225" s="52" t="s">
        <v>5253</v>
      </c>
      <c r="D225" s="53">
        <v>44649.631944444445</v>
      </c>
      <c r="E225" s="53">
        <v>44646.964583333334</v>
      </c>
      <c r="F225" s="53">
        <v>44649.75763888889</v>
      </c>
      <c r="G225" s="53">
        <f>HubVN_Receiving_Time</f>
        <v>44652.25903</v>
      </c>
      <c r="H225" s="54">
        <v>44647.256944444445</v>
      </c>
      <c r="I225" s="44">
        <f>HubCN_Receiving_Time-Order_Create_Time</f>
        <v>0.4159722222</v>
      </c>
      <c r="J225" s="44">
        <f>Plan__HubCN_Receiving_Time-Order_Create_Time</f>
        <v>3.083333333</v>
      </c>
      <c r="K225" s="44">
        <f>HubCN_Pickup_Time-HubCN_Receiving_Time</f>
        <v>0.2923611111</v>
      </c>
      <c r="L225" s="44">
        <f>Plan_HubCN_Pickup_Time-Plan__HubCN_Receiving_Time</f>
        <v>0.1256944444</v>
      </c>
      <c r="M225" s="44">
        <f>HubCN_Receiving_Time-Vendor_PickupTime</f>
        <v>0.1708333333</v>
      </c>
      <c r="N225" s="44">
        <f>Plan__HubCN_Receiving_Time-Plan_Vendor_Pickup_Time</f>
        <v>2.592361111</v>
      </c>
      <c r="O225" s="44">
        <f>Vendor_PickupTime-Order_Create_Time</f>
        <v>0.2451388889</v>
      </c>
      <c r="P225" s="44">
        <f>Plan_Vendor_Pickup_Time-Order_Create_Time</f>
        <v>0.4909722222</v>
      </c>
      <c r="Q225" s="44">
        <f>HubVN_Receiving_Time-HubCN_Pickup_Time</f>
        <v>5.002083333</v>
      </c>
      <c r="R225" s="44">
        <f>Plan_HubVN_Receiving_Time-Plan_HubCN_Pickup_Time</f>
        <v>1.504166667</v>
      </c>
      <c r="S225" s="44">
        <f>TG_lấy+TG_xử_lý_CN+Thông_quan</f>
        <v>5.710416667</v>
      </c>
      <c r="T225" s="55">
        <f>IFS(HubCN_ID="LECCNSZ",Quantity__piece*500,HubCN_ID="LECCNYW",Quantity__piece*700)</f>
        <v>3500</v>
      </c>
      <c r="U225" s="55">
        <f>Chi_phí_lấy_hàng-Chi_phí_xử_lý</f>
        <v>15000</v>
      </c>
      <c r="V225" s="55">
        <f>IFS(HubCN_ID="LECCNSZ",IF(Grossweight&lt;=3,17000+Quantity__piece*500,17000+(Grossweight-3)*1500+Quantity__piece*500),HubCN_ID="LECCNYW", IF(Grossweight&lt;=3,15000+Quantity__piece*700,15000+(Grossweight-3)*2500+Quantity__piece*700))</f>
        <v>18500</v>
      </c>
    </row>
    <row r="226" ht="15.75" customHeight="1">
      <c r="A226" s="52" t="s">
        <v>722</v>
      </c>
      <c r="B226" s="52" t="s">
        <v>5252</v>
      </c>
      <c r="C226" s="52" t="s">
        <v>5253</v>
      </c>
      <c r="D226" s="53">
        <v>44650.31458333333</v>
      </c>
      <c r="E226" s="53">
        <v>44650.72222222222</v>
      </c>
      <c r="F226" s="53">
        <v>44650.52361111111</v>
      </c>
      <c r="G226" s="53">
        <f>HubVN_Receiving_Time</f>
        <v>44654.52083</v>
      </c>
      <c r="H226" s="54">
        <v>44651.02013888889</v>
      </c>
      <c r="I226" s="44">
        <f>HubCN_Receiving_Time-Order_Create_Time</f>
        <v>2.002083333</v>
      </c>
      <c r="J226" s="44">
        <f>Plan__HubCN_Receiving_Time-Order_Create_Time</f>
        <v>1.594444444</v>
      </c>
      <c r="K226" s="44">
        <f>HubCN_Pickup_Time-HubCN_Receiving_Time</f>
        <v>0.2979166667</v>
      </c>
      <c r="L226" s="44">
        <f>Plan_HubCN_Pickup_Time-Plan__HubCN_Receiving_Time</f>
        <v>0.2090277778</v>
      </c>
      <c r="M226" s="44">
        <f>HubCN_Receiving_Time-Vendor_PickupTime</f>
        <v>0.2527777778</v>
      </c>
      <c r="N226" s="44">
        <f>Plan__HubCN_Receiving_Time-Plan_Vendor_Pickup_Time</f>
        <v>2.470833333</v>
      </c>
      <c r="O226" s="44">
        <f>Vendor_PickupTime-Order_Create_Time</f>
        <v>1.749305556</v>
      </c>
      <c r="P226" s="44">
        <f>Plan_Vendor_Pickup_Time-Order_Create_Time</f>
        <v>-0.8763888889</v>
      </c>
      <c r="Q226" s="44">
        <f>HubVN_Receiving_Time-HubCN_Pickup_Time</f>
        <v>3.500694444</v>
      </c>
      <c r="R226" s="44">
        <f>Plan_HubVN_Receiving_Time-Plan_HubCN_Pickup_Time</f>
        <v>3.003472222</v>
      </c>
      <c r="S226" s="44">
        <f>TG_lấy+TG_xử_lý_CN+Thông_quan</f>
        <v>5.800694444</v>
      </c>
      <c r="T226" s="55">
        <f>IFS(HubCN_ID="LECCNSZ",Quantity__piece*500,HubCN_ID="LECCNYW",Quantity__piece*700)</f>
        <v>3500</v>
      </c>
      <c r="U226" s="55">
        <f>Chi_phí_lấy_hàng-Chi_phí_xử_lý</f>
        <v>17750</v>
      </c>
      <c r="V226" s="55">
        <f>IFS(HubCN_ID="LECCNSZ",IF(Grossweight&lt;=3,17000+Quantity__piece*500,17000+(Grossweight-3)*1500+Quantity__piece*500),HubCN_ID="LECCNYW", IF(Grossweight&lt;=3,15000+Quantity__piece*700,15000+(Grossweight-3)*2500+Quantity__piece*700))</f>
        <v>21250</v>
      </c>
    </row>
    <row r="227" ht="15.75" customHeight="1">
      <c r="A227" s="52" t="s">
        <v>725</v>
      </c>
      <c r="B227" s="52" t="s">
        <v>5278</v>
      </c>
      <c r="C227" s="52" t="s">
        <v>5253</v>
      </c>
      <c r="D227" s="53">
        <v>44651.10138888889</v>
      </c>
      <c r="E227" s="53">
        <v>44650.71666666667</v>
      </c>
      <c r="F227" s="53">
        <v>44651.270833333336</v>
      </c>
      <c r="G227" s="53">
        <f>HubVN_Receiving_Time</f>
        <v>44654.51319</v>
      </c>
      <c r="H227" s="54">
        <v>44651.01180555556</v>
      </c>
      <c r="I227" s="44">
        <f>HubCN_Receiving_Time-Order_Create_Time</f>
        <v>3.088194444</v>
      </c>
      <c r="J227" s="44">
        <f>Plan__HubCN_Receiving_Time-Order_Create_Time</f>
        <v>3.472916667</v>
      </c>
      <c r="K227" s="44">
        <f>HubCN_Pickup_Time-HubCN_Receiving_Time</f>
        <v>0.2951388889</v>
      </c>
      <c r="L227" s="44">
        <f>Plan_HubCN_Pickup_Time-Plan__HubCN_Receiving_Time</f>
        <v>0.1694444444</v>
      </c>
      <c r="M227" s="44">
        <f>HubCN_Receiving_Time-Vendor_PickupTime</f>
        <v>0.2965277778</v>
      </c>
      <c r="N227" s="44">
        <f>Plan__HubCN_Receiving_Time-Plan_Vendor_Pickup_Time</f>
        <v>5.1375</v>
      </c>
      <c r="O227" s="44">
        <f>Vendor_PickupTime-Order_Create_Time</f>
        <v>2.791666667</v>
      </c>
      <c r="P227" s="44">
        <f>Plan_Vendor_Pickup_Time-Order_Create_Time</f>
        <v>-1.664583333</v>
      </c>
      <c r="Q227" s="44">
        <f>HubVN_Receiving_Time-HubCN_Pickup_Time</f>
        <v>3.501388889</v>
      </c>
      <c r="R227" s="44">
        <f>Plan_HubVN_Receiving_Time-Plan_HubCN_Pickup_Time</f>
        <v>3.000694444</v>
      </c>
      <c r="S227" s="44">
        <f>TG_lấy+TG_xử_lý_CN+Thông_quan</f>
        <v>6.884722222</v>
      </c>
      <c r="T227" s="55">
        <f>IFS(HubCN_ID="LECCNSZ",Quantity__piece*500,HubCN_ID="LECCNYW",Quantity__piece*700)</f>
        <v>1400</v>
      </c>
      <c r="U227" s="55">
        <f>Chi_phí_lấy_hàng-Chi_phí_xử_lý</f>
        <v>19500</v>
      </c>
      <c r="V227" s="55">
        <f>IFS(HubCN_ID="LECCNSZ",IF(Grossweight&lt;=3,17000+Quantity__piece*500,17000+(Grossweight-3)*1500+Quantity__piece*500),HubCN_ID="LECCNYW", IF(Grossweight&lt;=3,15000+Quantity__piece*700,15000+(Grossweight-3)*2500+Quantity__piece*700))</f>
        <v>20900</v>
      </c>
    </row>
    <row r="228" ht="15.75" hidden="1" customHeight="1">
      <c r="A228" s="52" t="s">
        <v>728</v>
      </c>
      <c r="B228" s="52" t="s">
        <v>5254</v>
      </c>
      <c r="C228" s="52" t="s">
        <v>5255</v>
      </c>
      <c r="D228" s="53">
        <v>44650.5875</v>
      </c>
      <c r="E228" s="53">
        <v>44649.53680555556</v>
      </c>
      <c r="F228" s="53">
        <v>44650.75833333333</v>
      </c>
      <c r="G228" s="53">
        <f>HubVN_Receiving_Time</f>
        <v>44652.51528</v>
      </c>
      <c r="H228" s="54">
        <v>44650.01111111111</v>
      </c>
      <c r="I228" s="44">
        <f>HubCN_Receiving_Time-Order_Create_Time</f>
        <v>2.203472222</v>
      </c>
      <c r="J228" s="44">
        <f>Plan__HubCN_Receiving_Time-Order_Create_Time</f>
        <v>3.254166667</v>
      </c>
      <c r="K228" s="44">
        <f>HubCN_Pickup_Time-HubCN_Receiving_Time</f>
        <v>0.4743055556</v>
      </c>
      <c r="L228" s="44">
        <f>Plan_HubCN_Pickup_Time-Plan__HubCN_Receiving_Time</f>
        <v>0.1708333333</v>
      </c>
      <c r="M228" s="44">
        <f>HubCN_Receiving_Time-Vendor_PickupTime</f>
        <v>0.05555555556</v>
      </c>
      <c r="N228" s="44">
        <f>Plan__HubCN_Receiving_Time-Plan_Vendor_Pickup_Time</f>
        <v>3.675</v>
      </c>
      <c r="O228" s="44">
        <f>Vendor_PickupTime-Order_Create_Time</f>
        <v>2.147916667</v>
      </c>
      <c r="P228" s="44">
        <f>Plan_Vendor_Pickup_Time-Order_Create_Time</f>
        <v>-0.4208333333</v>
      </c>
      <c r="Q228" s="44">
        <f>HubVN_Receiving_Time-HubCN_Pickup_Time</f>
        <v>2.504166667</v>
      </c>
      <c r="R228" s="44">
        <f>Plan_HubVN_Receiving_Time-Plan_HubCN_Pickup_Time</f>
        <v>1.502777778</v>
      </c>
      <c r="S228" s="44">
        <f>TG_lấy+TG_xử_lý_CN+Thông_quan</f>
        <v>5.181944444</v>
      </c>
      <c r="T228" s="55">
        <f>IFS(HubCN_ID="LECCNSZ",Quantity__piece*500,HubCN_ID="LECCNYW",Quantity__piece*700)</f>
        <v>500</v>
      </c>
      <c r="U228" s="55">
        <f>Chi_phí_lấy_hàng-Chi_phí_xử_lý</f>
        <v>17000</v>
      </c>
      <c r="V228" s="55">
        <f>IFS(HubCN_ID="LECCNSZ",IF(Grossweight&lt;=3,17000+Quantity__piece*500,17000+(Grossweight-3)*1500+Quantity__piece*500),HubCN_ID="LECCNYW", IF(Grossweight&lt;=3,15000+Quantity__piece*700,15000+(Grossweight-3)*2500+Quantity__piece*700))</f>
        <v>17500</v>
      </c>
    </row>
    <row r="229" ht="15.75" customHeight="1">
      <c r="A229" s="52" t="s">
        <v>731</v>
      </c>
      <c r="B229" s="52" t="s">
        <v>5284</v>
      </c>
      <c r="C229" s="52" t="s">
        <v>5253</v>
      </c>
      <c r="D229" s="53">
        <v>44650.90694444445</v>
      </c>
      <c r="E229" s="53">
        <v>44650.708333333336</v>
      </c>
      <c r="F229" s="53">
        <v>44651.03402777778</v>
      </c>
      <c r="G229" s="53">
        <f>HubVN_Receiving_Time</f>
        <v>44654.50278</v>
      </c>
      <c r="H229" s="54">
        <v>44651.00208333333</v>
      </c>
      <c r="I229" s="44">
        <f>HubCN_Receiving_Time-Order_Create_Time</f>
        <v>4.043055556</v>
      </c>
      <c r="J229" s="44">
        <f>Plan__HubCN_Receiving_Time-Order_Create_Time</f>
        <v>4.241666667</v>
      </c>
      <c r="K229" s="44">
        <f>HubCN_Pickup_Time-HubCN_Receiving_Time</f>
        <v>0.29375</v>
      </c>
      <c r="L229" s="44">
        <f>Plan_HubCN_Pickup_Time-Plan__HubCN_Receiving_Time</f>
        <v>0.1270833333</v>
      </c>
      <c r="M229" s="44">
        <f>HubCN_Receiving_Time-Vendor_PickupTime</f>
        <v>0.2534722222</v>
      </c>
      <c r="N229" s="44">
        <f>Plan__HubCN_Receiving_Time-Plan_Vendor_Pickup_Time</f>
        <v>3.665277778</v>
      </c>
      <c r="O229" s="44">
        <f>Vendor_PickupTime-Order_Create_Time</f>
        <v>3.789583333</v>
      </c>
      <c r="P229" s="44">
        <f>Plan_Vendor_Pickup_Time-Order_Create_Time</f>
        <v>0.5763888889</v>
      </c>
      <c r="Q229" s="44">
        <f>HubVN_Receiving_Time-HubCN_Pickup_Time</f>
        <v>3.500694444</v>
      </c>
      <c r="R229" s="44">
        <f>Plan_HubVN_Receiving_Time-Plan_HubCN_Pickup_Time</f>
        <v>3.50625</v>
      </c>
      <c r="S229" s="44">
        <f>TG_lấy+TG_xử_lý_CN+Thông_quan</f>
        <v>7.8375</v>
      </c>
      <c r="T229" s="55">
        <f>IFS(HubCN_ID="LECCNSZ",Quantity__piece*500,HubCN_ID="LECCNYW",Quantity__piece*700)</f>
        <v>700</v>
      </c>
      <c r="U229" s="55">
        <f>Chi_phí_lấy_hàng-Chi_phí_xử_lý</f>
        <v>15000</v>
      </c>
      <c r="V229" s="55">
        <f>IFS(HubCN_ID="LECCNSZ",IF(Grossweight&lt;=3,17000+Quantity__piece*500,17000+(Grossweight-3)*1500+Quantity__piece*500),HubCN_ID="LECCNYW", IF(Grossweight&lt;=3,15000+Quantity__piece*700,15000+(Grossweight-3)*2500+Quantity__piece*700))</f>
        <v>15700</v>
      </c>
    </row>
    <row r="230" ht="15.75" hidden="1" customHeight="1">
      <c r="A230" s="52" t="s">
        <v>734</v>
      </c>
      <c r="B230" s="52" t="s">
        <v>5289</v>
      </c>
      <c r="C230" s="52" t="s">
        <v>5255</v>
      </c>
      <c r="D230" s="53">
        <v>44649.42569444444</v>
      </c>
      <c r="E230" s="53">
        <v>44650.81180555555</v>
      </c>
      <c r="F230" s="53">
        <v>44649.513194444444</v>
      </c>
      <c r="G230" s="53">
        <f>HubVN_Receiving_Time</f>
        <v>44653.25417</v>
      </c>
      <c r="H230" s="54">
        <v>44651.25208333333</v>
      </c>
      <c r="I230" s="44">
        <f>HubCN_Receiving_Time-Order_Create_Time</f>
        <v>1.484722222</v>
      </c>
      <c r="J230" s="44">
        <f>Plan__HubCN_Receiving_Time-Order_Create_Time</f>
        <v>0.09861111111</v>
      </c>
      <c r="K230" s="44">
        <f>HubCN_Pickup_Time-HubCN_Receiving_Time</f>
        <v>0.4402777778</v>
      </c>
      <c r="L230" s="44">
        <f>Plan_HubCN_Pickup_Time-Plan__HubCN_Receiving_Time</f>
        <v>0.0875</v>
      </c>
      <c r="M230" s="44">
        <f>HubCN_Receiving_Time-Vendor_PickupTime</f>
        <v>0.1541666667</v>
      </c>
      <c r="N230" s="44">
        <f>Plan__HubCN_Receiving_Time-Plan_Vendor_Pickup_Time</f>
        <v>-0.06805555556</v>
      </c>
      <c r="O230" s="44">
        <f>Vendor_PickupTime-Order_Create_Time</f>
        <v>1.330555556</v>
      </c>
      <c r="P230" s="44">
        <f>Plan_Vendor_Pickup_Time-Order_Create_Time</f>
        <v>0.1666666667</v>
      </c>
      <c r="Q230" s="44">
        <f>HubVN_Receiving_Time-HubCN_Pickup_Time</f>
        <v>2.002083333</v>
      </c>
      <c r="R230" s="44">
        <f>Plan_HubVN_Receiving_Time-Plan_HubCN_Pickup_Time</f>
        <v>3.005555556</v>
      </c>
      <c r="S230" s="44">
        <f>TG_lấy+TG_xử_lý_CN+Thông_quan</f>
        <v>3.927083333</v>
      </c>
      <c r="T230" s="55">
        <f>IFS(HubCN_ID="LECCNSZ",Quantity__piece*500,HubCN_ID="LECCNYW",Quantity__piece*700)</f>
        <v>2000</v>
      </c>
      <c r="U230" s="55">
        <f>Chi_phí_lấy_hàng-Chi_phí_xử_lý</f>
        <v>17000</v>
      </c>
      <c r="V230" s="55">
        <f>IFS(HubCN_ID="LECCNSZ",IF(Grossweight&lt;=3,17000+Quantity__piece*500,17000+(Grossweight-3)*1500+Quantity__piece*500),HubCN_ID="LECCNYW", IF(Grossweight&lt;=3,15000+Quantity__piece*700,15000+(Grossweight-3)*2500+Quantity__piece*700))</f>
        <v>19000</v>
      </c>
    </row>
    <row r="231" ht="15.75" customHeight="1">
      <c r="A231" s="52" t="s">
        <v>737</v>
      </c>
      <c r="B231" s="52" t="s">
        <v>5298</v>
      </c>
      <c r="C231" s="52" t="s">
        <v>5253</v>
      </c>
      <c r="D231" s="53">
        <v>44651.285416666666</v>
      </c>
      <c r="E231" s="53">
        <v>44649.77291666667</v>
      </c>
      <c r="F231" s="53">
        <v>44651.49722222222</v>
      </c>
      <c r="G231" s="53">
        <f>HubVN_Receiving_Time</f>
        <v>44654.27778</v>
      </c>
      <c r="H231" s="54">
        <v>44650.27569444444</v>
      </c>
      <c r="I231" s="44">
        <f>HubCN_Receiving_Time-Order_Create_Time</f>
        <v>0.6118055556</v>
      </c>
      <c r="J231" s="44">
        <f>Plan__HubCN_Receiving_Time-Order_Create_Time</f>
        <v>2.124305556</v>
      </c>
      <c r="K231" s="44">
        <f>HubCN_Pickup_Time-HubCN_Receiving_Time</f>
        <v>0.5027777778</v>
      </c>
      <c r="L231" s="44">
        <f>Plan_HubCN_Pickup_Time-Plan__HubCN_Receiving_Time</f>
        <v>0.2118055556</v>
      </c>
      <c r="M231" s="44">
        <f>HubCN_Receiving_Time-Vendor_PickupTime</f>
        <v>0.1111111111</v>
      </c>
      <c r="N231" s="44">
        <f>Plan__HubCN_Receiving_Time-Plan_Vendor_Pickup_Time</f>
        <v>1.957638889</v>
      </c>
      <c r="O231" s="44">
        <f>Vendor_PickupTime-Order_Create_Time</f>
        <v>0.5006944444</v>
      </c>
      <c r="P231" s="44">
        <f>Plan_Vendor_Pickup_Time-Order_Create_Time</f>
        <v>0.1666666667</v>
      </c>
      <c r="Q231" s="44">
        <f>HubVN_Receiving_Time-HubCN_Pickup_Time</f>
        <v>4.002083333</v>
      </c>
      <c r="R231" s="44">
        <f>Plan_HubVN_Receiving_Time-Plan_HubCN_Pickup_Time</f>
        <v>2.004861111</v>
      </c>
      <c r="S231" s="44">
        <f>TG_lấy+TG_xử_lý_CN+Thông_quan</f>
        <v>5.116666667</v>
      </c>
      <c r="T231" s="55">
        <f>IFS(HubCN_ID="LECCNSZ",Quantity__piece*500,HubCN_ID="LECCNYW",Quantity__piece*700)</f>
        <v>2800</v>
      </c>
      <c r="U231" s="55">
        <f>Chi_phí_lấy_hàng-Chi_phí_xử_lý</f>
        <v>15000</v>
      </c>
      <c r="V231" s="55">
        <f>IFS(HubCN_ID="LECCNSZ",IF(Grossweight&lt;=3,17000+Quantity__piece*500,17000+(Grossweight-3)*1500+Quantity__piece*500),HubCN_ID="LECCNYW", IF(Grossweight&lt;=3,15000+Quantity__piece*700,15000+(Grossweight-3)*2500+Quantity__piece*700))</f>
        <v>17800</v>
      </c>
    </row>
    <row r="232" ht="15.75" customHeight="1">
      <c r="A232" s="52" t="s">
        <v>740</v>
      </c>
      <c r="B232" s="52" t="s">
        <v>5276</v>
      </c>
      <c r="C232" s="52" t="s">
        <v>5253</v>
      </c>
      <c r="D232" s="53">
        <v>44651.629166666666</v>
      </c>
      <c r="E232" s="53">
        <v>44649.16736111111</v>
      </c>
      <c r="F232" s="53">
        <v>44651.75486111111</v>
      </c>
      <c r="G232" s="53">
        <f>HubVN_Receiving_Time</f>
        <v>44653.50764</v>
      </c>
      <c r="H232" s="54">
        <v>44649.50555555556</v>
      </c>
      <c r="I232" s="44">
        <f>HubCN_Receiving_Time-Order_Create_Time</f>
        <v>0.3152777778</v>
      </c>
      <c r="J232" s="44">
        <f>Plan__HubCN_Receiving_Time-Order_Create_Time</f>
        <v>2.777083333</v>
      </c>
      <c r="K232" s="44">
        <f>HubCN_Pickup_Time-HubCN_Receiving_Time</f>
        <v>0.3381944444</v>
      </c>
      <c r="L232" s="44">
        <f>Plan_HubCN_Pickup_Time-Plan__HubCN_Receiving_Time</f>
        <v>0.1256944444</v>
      </c>
      <c r="M232" s="44">
        <f>HubCN_Receiving_Time-Vendor_PickupTime</f>
        <v>0.08680555555</v>
      </c>
      <c r="N232" s="44">
        <f>Plan__HubCN_Receiving_Time-Plan_Vendor_Pickup_Time</f>
        <v>3.740972222</v>
      </c>
      <c r="O232" s="44">
        <f>Vendor_PickupTime-Order_Create_Time</f>
        <v>0.2284722222</v>
      </c>
      <c r="P232" s="44">
        <f>Plan_Vendor_Pickup_Time-Order_Create_Time</f>
        <v>-0.9638888889</v>
      </c>
      <c r="Q232" s="44">
        <f>HubVN_Receiving_Time-HubCN_Pickup_Time</f>
        <v>4.002083333</v>
      </c>
      <c r="R232" s="44">
        <f>Plan_HubVN_Receiving_Time-Plan_HubCN_Pickup_Time</f>
        <v>1.502777778</v>
      </c>
      <c r="S232" s="44">
        <f>TG_lấy+TG_xử_lý_CN+Thông_quan</f>
        <v>4.655555556</v>
      </c>
      <c r="T232" s="55">
        <f>IFS(HubCN_ID="LECCNSZ",Quantity__piece*500,HubCN_ID="LECCNYW",Quantity__piece*700)</f>
        <v>3500</v>
      </c>
      <c r="U232" s="55">
        <f>Chi_phí_lấy_hàng-Chi_phí_xử_lý</f>
        <v>16750</v>
      </c>
      <c r="V232" s="55">
        <f>IFS(HubCN_ID="LECCNSZ",IF(Grossweight&lt;=3,17000+Quantity__piece*500,17000+(Grossweight-3)*1500+Quantity__piece*500),HubCN_ID="LECCNYW", IF(Grossweight&lt;=3,15000+Quantity__piece*700,15000+(Grossweight-3)*2500+Quantity__piece*700))</f>
        <v>20250</v>
      </c>
    </row>
    <row r="233" ht="15.75" hidden="1" customHeight="1">
      <c r="A233" s="52" t="s">
        <v>743</v>
      </c>
      <c r="B233" s="52" t="s">
        <v>5262</v>
      </c>
      <c r="C233" s="52" t="s">
        <v>5255</v>
      </c>
      <c r="D233" s="53">
        <v>44650.37847222222</v>
      </c>
      <c r="E233" s="53">
        <v>44649.834027777775</v>
      </c>
      <c r="F233" s="53">
        <v>44650.52847222222</v>
      </c>
      <c r="G233" s="53">
        <f>HubVN_Receiving_Time</f>
        <v>44654.27708</v>
      </c>
      <c r="H233" s="54">
        <v>44650.27222222222</v>
      </c>
      <c r="I233" s="44">
        <f>HubCN_Receiving_Time-Order_Create_Time</f>
        <v>0.3875</v>
      </c>
      <c r="J233" s="44">
        <f>Plan__HubCN_Receiving_Time-Order_Create_Time</f>
        <v>0.9319444444</v>
      </c>
      <c r="K233" s="44">
        <f>HubCN_Pickup_Time-HubCN_Receiving_Time</f>
        <v>0.4381944444</v>
      </c>
      <c r="L233" s="44">
        <f>Plan_HubCN_Pickup_Time-Plan__HubCN_Receiving_Time</f>
        <v>0.15</v>
      </c>
      <c r="M233" s="44">
        <f>HubCN_Receiving_Time-Vendor_PickupTime</f>
        <v>0.05763888889</v>
      </c>
      <c r="N233" s="44">
        <f>Plan__HubCN_Receiving_Time-Plan_Vendor_Pickup_Time</f>
        <v>2.6</v>
      </c>
      <c r="O233" s="44">
        <f>Vendor_PickupTime-Order_Create_Time</f>
        <v>0.3298611111</v>
      </c>
      <c r="P233" s="44">
        <f>Plan_Vendor_Pickup_Time-Order_Create_Time</f>
        <v>-1.668055556</v>
      </c>
      <c r="Q233" s="44">
        <f>HubVN_Receiving_Time-HubCN_Pickup_Time</f>
        <v>4.004861111</v>
      </c>
      <c r="R233" s="44">
        <f>Plan_HubVN_Receiving_Time-Plan_HubCN_Pickup_Time</f>
        <v>3.000694444</v>
      </c>
      <c r="S233" s="44">
        <f>TG_lấy+TG_xử_lý_CN+Thông_quan</f>
        <v>4.830555556</v>
      </c>
      <c r="T233" s="55">
        <f>IFS(HubCN_ID="LECCNSZ",Quantity__piece*500,HubCN_ID="LECCNYW",Quantity__piece*700)</f>
        <v>2500</v>
      </c>
      <c r="U233" s="55">
        <f>Chi_phí_lấy_hàng-Chi_phí_xử_lý</f>
        <v>17000</v>
      </c>
      <c r="V233" s="55">
        <f>IFS(HubCN_ID="LECCNSZ",IF(Grossweight&lt;=3,17000+Quantity__piece*500,17000+(Grossweight-3)*1500+Quantity__piece*500),HubCN_ID="LECCNYW", IF(Grossweight&lt;=3,15000+Quantity__piece*700,15000+(Grossweight-3)*2500+Quantity__piece*700))</f>
        <v>19500</v>
      </c>
    </row>
    <row r="234" ht="15.75" hidden="1" customHeight="1">
      <c r="A234" s="52" t="s">
        <v>746</v>
      </c>
      <c r="B234" s="52" t="s">
        <v>5266</v>
      </c>
      <c r="C234" s="52" t="s">
        <v>5255</v>
      </c>
      <c r="D234" s="53">
        <v>44651.322222222225</v>
      </c>
      <c r="E234" s="53">
        <v>44652.53125</v>
      </c>
      <c r="F234" s="53">
        <v>44651.53125</v>
      </c>
      <c r="G234" s="53">
        <f>HubVN_Receiving_Time</f>
        <v>44655.50833</v>
      </c>
      <c r="H234" s="54">
        <v>44653.00555555556</v>
      </c>
      <c r="I234" s="44">
        <f>HubCN_Receiving_Time-Order_Create_Time</f>
        <v>3.211805556</v>
      </c>
      <c r="J234" s="44">
        <f>Plan__HubCN_Receiving_Time-Order_Create_Time</f>
        <v>2.002777778</v>
      </c>
      <c r="K234" s="44">
        <f>HubCN_Pickup_Time-HubCN_Receiving_Time</f>
        <v>0.4743055556</v>
      </c>
      <c r="L234" s="44">
        <f>Plan_HubCN_Pickup_Time-Plan__HubCN_Receiving_Time</f>
        <v>0.2090277778</v>
      </c>
      <c r="M234" s="44">
        <f>HubCN_Receiving_Time-Vendor_PickupTime</f>
        <v>0.05763888889</v>
      </c>
      <c r="N234" s="44">
        <f>Plan__HubCN_Receiving_Time-Plan_Vendor_Pickup_Time</f>
        <v>1.007638889</v>
      </c>
      <c r="O234" s="44">
        <f>Vendor_PickupTime-Order_Create_Time</f>
        <v>3.154166667</v>
      </c>
      <c r="P234" s="44">
        <f>Plan_Vendor_Pickup_Time-Order_Create_Time</f>
        <v>0.9951388889</v>
      </c>
      <c r="Q234" s="44">
        <f>HubVN_Receiving_Time-HubCN_Pickup_Time</f>
        <v>2.502777778</v>
      </c>
      <c r="R234" s="44">
        <f>Plan_HubVN_Receiving_Time-Plan_HubCN_Pickup_Time</f>
        <v>3.000694444</v>
      </c>
      <c r="S234" s="44">
        <f>TG_lấy+TG_xử_lý_CN+Thông_quan</f>
        <v>6.188888889</v>
      </c>
      <c r="T234" s="55">
        <f>IFS(HubCN_ID="LECCNSZ",Quantity__piece*500,HubCN_ID="LECCNYW",Quantity__piece*700)</f>
        <v>2500</v>
      </c>
      <c r="U234" s="55">
        <f>Chi_phí_lấy_hàng-Chi_phí_xử_lý</f>
        <v>17000</v>
      </c>
      <c r="V234" s="55">
        <f>IFS(HubCN_ID="LECCNSZ",IF(Grossweight&lt;=3,17000+Quantity__piece*500,17000+(Grossweight-3)*1500+Quantity__piece*500),HubCN_ID="LECCNYW", IF(Grossweight&lt;=3,15000+Quantity__piece*700,15000+(Grossweight-3)*2500+Quantity__piece*700))</f>
        <v>19500</v>
      </c>
    </row>
    <row r="235" ht="15.75" hidden="1" customHeight="1">
      <c r="A235" s="52" t="s">
        <v>749</v>
      </c>
      <c r="B235" s="52" t="s">
        <v>5282</v>
      </c>
      <c r="C235" s="52" t="s">
        <v>5255</v>
      </c>
      <c r="D235" s="53">
        <v>44653.56597222222</v>
      </c>
      <c r="E235" s="53">
        <v>44652.53055555555</v>
      </c>
      <c r="F235" s="53">
        <v>44653.775</v>
      </c>
      <c r="G235" s="53">
        <f>HubVN_Receiving_Time</f>
        <v>44655.50417</v>
      </c>
      <c r="H235" s="54">
        <v>44653.00069444445</v>
      </c>
      <c r="I235" s="44">
        <f>HubCN_Receiving_Time-Order_Create_Time</f>
        <v>3.245833333</v>
      </c>
      <c r="J235" s="44">
        <f>Plan__HubCN_Receiving_Time-Order_Create_Time</f>
        <v>4.28125</v>
      </c>
      <c r="K235" s="44">
        <f>HubCN_Pickup_Time-HubCN_Receiving_Time</f>
        <v>0.4701388889</v>
      </c>
      <c r="L235" s="44">
        <f>Plan_HubCN_Pickup_Time-Plan__HubCN_Receiving_Time</f>
        <v>0.2090277778</v>
      </c>
      <c r="M235" s="44">
        <f>HubCN_Receiving_Time-Vendor_PickupTime</f>
        <v>0.1680555556</v>
      </c>
      <c r="N235" s="44">
        <f>Plan__HubCN_Receiving_Time-Plan_Vendor_Pickup_Time</f>
        <v>3.282638889</v>
      </c>
      <c r="O235" s="44">
        <f>Vendor_PickupTime-Order_Create_Time</f>
        <v>3.077777778</v>
      </c>
      <c r="P235" s="44">
        <f>Plan_Vendor_Pickup_Time-Order_Create_Time</f>
        <v>0.9986111111</v>
      </c>
      <c r="Q235" s="44">
        <f>HubVN_Receiving_Time-HubCN_Pickup_Time</f>
        <v>2.503472222</v>
      </c>
      <c r="R235" s="44">
        <f>Plan_HubVN_Receiving_Time-Plan_HubCN_Pickup_Time</f>
        <v>1.504166667</v>
      </c>
      <c r="S235" s="44">
        <f>TG_lấy+TG_xử_lý_CN+Thông_quan</f>
        <v>6.219444444</v>
      </c>
      <c r="T235" s="55">
        <f>IFS(HubCN_ID="LECCNSZ",Quantity__piece*500,HubCN_ID="LECCNYW",Quantity__piece*700)</f>
        <v>500</v>
      </c>
      <c r="U235" s="55">
        <f>Chi_phí_lấy_hàng-Chi_phí_xử_lý</f>
        <v>17000</v>
      </c>
      <c r="V235" s="55">
        <f>IFS(HubCN_ID="LECCNSZ",IF(Grossweight&lt;=3,17000+Quantity__piece*500,17000+(Grossweight-3)*1500+Quantity__piece*500),HubCN_ID="LECCNYW", IF(Grossweight&lt;=3,15000+Quantity__piece*700,15000+(Grossweight-3)*2500+Quantity__piece*700))</f>
        <v>17500</v>
      </c>
    </row>
    <row r="236" ht="15.75" hidden="1" customHeight="1">
      <c r="A236" s="52" t="s">
        <v>752</v>
      </c>
      <c r="B236" s="52" t="s">
        <v>5281</v>
      </c>
      <c r="C236" s="52" t="s">
        <v>5255</v>
      </c>
      <c r="D236" s="53">
        <v>44653.05763888889</v>
      </c>
      <c r="E236" s="53">
        <v>44652.55069444444</v>
      </c>
      <c r="F236" s="53">
        <v>44653.27222222222</v>
      </c>
      <c r="G236" s="53">
        <f>HubVN_Receiving_Time</f>
        <v>44655.52708</v>
      </c>
      <c r="H236" s="54">
        <v>44653.02222222222</v>
      </c>
      <c r="I236" s="44">
        <f>HubCN_Receiving_Time-Order_Create_Time</f>
        <v>1.779861111</v>
      </c>
      <c r="J236" s="44">
        <f>Plan__HubCN_Receiving_Time-Order_Create_Time</f>
        <v>2.286805556</v>
      </c>
      <c r="K236" s="44">
        <f>HubCN_Pickup_Time-HubCN_Receiving_Time</f>
        <v>0.4715277778</v>
      </c>
      <c r="L236" s="44">
        <f>Plan_HubCN_Pickup_Time-Plan__HubCN_Receiving_Time</f>
        <v>0.2145833333</v>
      </c>
      <c r="M236" s="44">
        <f>HubCN_Receiving_Time-Vendor_PickupTime</f>
        <v>0.1284722222</v>
      </c>
      <c r="N236" s="44">
        <f>Plan__HubCN_Receiving_Time-Plan_Vendor_Pickup_Time</f>
        <v>3.081944444</v>
      </c>
      <c r="O236" s="44">
        <f>Vendor_PickupTime-Order_Create_Time</f>
        <v>1.651388889</v>
      </c>
      <c r="P236" s="44">
        <f>Plan_Vendor_Pickup_Time-Order_Create_Time</f>
        <v>-0.7951388889</v>
      </c>
      <c r="Q236" s="44">
        <f>HubVN_Receiving_Time-HubCN_Pickup_Time</f>
        <v>2.504861111</v>
      </c>
      <c r="R236" s="44">
        <f>Plan_HubVN_Receiving_Time-Plan_HubCN_Pickup_Time</f>
        <v>2.004166667</v>
      </c>
      <c r="S236" s="44">
        <f>TG_lấy+TG_xử_lý_CN+Thông_quan</f>
        <v>4.75625</v>
      </c>
      <c r="T236" s="55">
        <f>IFS(HubCN_ID="LECCNSZ",Quantity__piece*500,HubCN_ID="LECCNYW",Quantity__piece*700)</f>
        <v>2000</v>
      </c>
      <c r="U236" s="55">
        <f>Chi_phí_lấy_hàng-Chi_phí_xử_lý</f>
        <v>17000</v>
      </c>
      <c r="V236" s="55">
        <f>IFS(HubCN_ID="LECCNSZ",IF(Grossweight&lt;=3,17000+Quantity__piece*500,17000+(Grossweight-3)*1500+Quantity__piece*500),HubCN_ID="LECCNYW", IF(Grossweight&lt;=3,15000+Quantity__piece*700,15000+(Grossweight-3)*2500+Quantity__piece*700))</f>
        <v>19000</v>
      </c>
    </row>
    <row r="237" ht="15.75" customHeight="1">
      <c r="A237" s="52" t="s">
        <v>755</v>
      </c>
      <c r="B237" s="52" t="s">
        <v>5278</v>
      </c>
      <c r="C237" s="52" t="s">
        <v>5253</v>
      </c>
      <c r="D237" s="53">
        <v>44650.347916666666</v>
      </c>
      <c r="E237" s="53">
        <v>44649.81041666667</v>
      </c>
      <c r="F237" s="53">
        <v>44650.5</v>
      </c>
      <c r="G237" s="53">
        <f>HubVN_Receiving_Time</f>
        <v>44653.27639</v>
      </c>
      <c r="H237" s="54">
        <v>44650.271527777775</v>
      </c>
      <c r="I237" s="44">
        <f>HubCN_Receiving_Time-Order_Create_Time</f>
        <v>2.088888889</v>
      </c>
      <c r="J237" s="44">
        <f>Plan__HubCN_Receiving_Time-Order_Create_Time</f>
        <v>2.626388889</v>
      </c>
      <c r="K237" s="44">
        <f>HubCN_Pickup_Time-HubCN_Receiving_Time</f>
        <v>0.4611111111</v>
      </c>
      <c r="L237" s="44">
        <f>Plan_HubCN_Pickup_Time-Plan__HubCN_Receiving_Time</f>
        <v>0.1520833333</v>
      </c>
      <c r="M237" s="44">
        <f>HubCN_Receiving_Time-Vendor_PickupTime</f>
        <v>0.08958333333</v>
      </c>
      <c r="N237" s="44">
        <f>Plan__HubCN_Receiving_Time-Plan_Vendor_Pickup_Time</f>
        <v>4.085416667</v>
      </c>
      <c r="O237" s="44">
        <f>Vendor_PickupTime-Order_Create_Time</f>
        <v>1.999305556</v>
      </c>
      <c r="P237" s="44">
        <f>Plan_Vendor_Pickup_Time-Order_Create_Time</f>
        <v>-1.459027778</v>
      </c>
      <c r="Q237" s="44">
        <f>HubVN_Receiving_Time-HubCN_Pickup_Time</f>
        <v>3.004861111</v>
      </c>
      <c r="R237" s="44">
        <f>Plan_HubVN_Receiving_Time-Plan_HubCN_Pickup_Time</f>
        <v>2.005555556</v>
      </c>
      <c r="S237" s="44">
        <f>TG_lấy+TG_xử_lý_CN+Thông_quan</f>
        <v>5.554861111</v>
      </c>
      <c r="T237" s="55">
        <f>IFS(HubCN_ID="LECCNSZ",Quantity__piece*500,HubCN_ID="LECCNYW",Quantity__piece*700)</f>
        <v>3500</v>
      </c>
      <c r="U237" s="55">
        <f>Chi_phí_lấy_hàng-Chi_phí_xử_lý</f>
        <v>15000</v>
      </c>
      <c r="V237" s="55">
        <f>IFS(HubCN_ID="LECCNSZ",IF(Grossweight&lt;=3,17000+Quantity__piece*500,17000+(Grossweight-3)*1500+Quantity__piece*500),HubCN_ID="LECCNYW", IF(Grossweight&lt;=3,15000+Quantity__piece*700,15000+(Grossweight-3)*2500+Quantity__piece*700))</f>
        <v>18500</v>
      </c>
    </row>
    <row r="238" ht="15.75" customHeight="1">
      <c r="A238" s="52" t="s">
        <v>758</v>
      </c>
      <c r="B238" s="52" t="s">
        <v>5299</v>
      </c>
      <c r="C238" s="52" t="s">
        <v>5253</v>
      </c>
      <c r="D238" s="53">
        <v>44652.84652777778</v>
      </c>
      <c r="E238" s="53">
        <v>44650.73888888889</v>
      </c>
      <c r="F238" s="53">
        <v>44653.01388888889</v>
      </c>
      <c r="G238" s="53">
        <f>HubVN_Receiving_Time</f>
        <v>44654.5375</v>
      </c>
      <c r="H238" s="54">
        <v>44651.03611111111</v>
      </c>
      <c r="I238" s="44">
        <f>HubCN_Receiving_Time-Order_Create_Time</f>
        <v>2.045138889</v>
      </c>
      <c r="J238" s="44">
        <f>Plan__HubCN_Receiving_Time-Order_Create_Time</f>
        <v>4.152777778</v>
      </c>
      <c r="K238" s="44">
        <f>HubCN_Pickup_Time-HubCN_Receiving_Time</f>
        <v>0.2972222222</v>
      </c>
      <c r="L238" s="44">
        <f>Plan_HubCN_Pickup_Time-Plan__HubCN_Receiving_Time</f>
        <v>0.1673611111</v>
      </c>
      <c r="M238" s="44">
        <f>HubCN_Receiving_Time-Vendor_PickupTime</f>
        <v>0.2541666667</v>
      </c>
      <c r="N238" s="44">
        <f>Plan__HubCN_Receiving_Time-Plan_Vendor_Pickup_Time</f>
        <v>4.608333333</v>
      </c>
      <c r="O238" s="44">
        <f>Vendor_PickupTime-Order_Create_Time</f>
        <v>1.790972222</v>
      </c>
      <c r="P238" s="44">
        <f>Plan_Vendor_Pickup_Time-Order_Create_Time</f>
        <v>-0.4555555556</v>
      </c>
      <c r="Q238" s="44">
        <f>HubVN_Receiving_Time-HubCN_Pickup_Time</f>
        <v>3.501388889</v>
      </c>
      <c r="R238" s="44">
        <f>Plan_HubVN_Receiving_Time-Plan_HubCN_Pickup_Time</f>
        <v>1.503472222</v>
      </c>
      <c r="S238" s="44">
        <f>TG_lấy+TG_xử_lý_CN+Thông_quan</f>
        <v>5.84375</v>
      </c>
      <c r="T238" s="55">
        <f>IFS(HubCN_ID="LECCNSZ",Quantity__piece*500,HubCN_ID="LECCNYW",Quantity__piece*700)</f>
        <v>1400</v>
      </c>
      <c r="U238" s="55">
        <f>Chi_phí_lấy_hàng-Chi_phí_xử_lý</f>
        <v>15000</v>
      </c>
      <c r="V238" s="55">
        <f>IFS(HubCN_ID="LECCNSZ",IF(Grossweight&lt;=3,17000+Quantity__piece*500,17000+(Grossweight-3)*1500+Quantity__piece*500),HubCN_ID="LECCNYW", IF(Grossweight&lt;=3,15000+Quantity__piece*700,15000+(Grossweight-3)*2500+Quantity__piece*700))</f>
        <v>16400</v>
      </c>
    </row>
    <row r="239" ht="15.75" customHeight="1">
      <c r="A239" s="52" t="s">
        <v>761</v>
      </c>
      <c r="B239" s="52" t="s">
        <v>5258</v>
      </c>
      <c r="C239" s="52" t="s">
        <v>5253</v>
      </c>
      <c r="D239" s="53">
        <v>44652.919444444444</v>
      </c>
      <c r="E239" s="53">
        <v>44652.21527777778</v>
      </c>
      <c r="F239" s="53">
        <v>44653.00486111111</v>
      </c>
      <c r="G239" s="53">
        <f>HubVN_Receiving_Time</f>
        <v>44655.51389</v>
      </c>
      <c r="H239" s="54">
        <v>44652.51111111111</v>
      </c>
      <c r="I239" s="44">
        <f>HubCN_Receiving_Time-Order_Create_Time</f>
        <v>2.36875</v>
      </c>
      <c r="J239" s="44">
        <f>Plan__HubCN_Receiving_Time-Order_Create_Time</f>
        <v>3.072916667</v>
      </c>
      <c r="K239" s="44">
        <f>HubCN_Pickup_Time-HubCN_Receiving_Time</f>
        <v>0.2958333333</v>
      </c>
      <c r="L239" s="44">
        <f>Plan_HubCN_Pickup_Time-Plan__HubCN_Receiving_Time</f>
        <v>0.08541666667</v>
      </c>
      <c r="M239" s="44">
        <f>HubCN_Receiving_Time-Vendor_PickupTime</f>
        <v>0.1694444445</v>
      </c>
      <c r="N239" s="44">
        <f>Plan__HubCN_Receiving_Time-Plan_Vendor_Pickup_Time</f>
        <v>4.495138889</v>
      </c>
      <c r="O239" s="44">
        <f>Vendor_PickupTime-Order_Create_Time</f>
        <v>2.199305556</v>
      </c>
      <c r="P239" s="44">
        <f>Plan_Vendor_Pickup_Time-Order_Create_Time</f>
        <v>-1.422222222</v>
      </c>
      <c r="Q239" s="44">
        <f>HubVN_Receiving_Time-HubCN_Pickup_Time</f>
        <v>3.002777778</v>
      </c>
      <c r="R239" s="44">
        <f>Plan_HubVN_Receiving_Time-Plan_HubCN_Pickup_Time</f>
        <v>1.500694444</v>
      </c>
      <c r="S239" s="44">
        <f>TG_lấy+TG_xử_lý_CN+Thông_quan</f>
        <v>5.667361111</v>
      </c>
      <c r="T239" s="55">
        <f>IFS(HubCN_ID="LECCNSZ",Quantity__piece*500,HubCN_ID="LECCNYW",Quantity__piece*700)</f>
        <v>2800</v>
      </c>
      <c r="U239" s="55">
        <f>Chi_phí_lấy_hàng-Chi_phí_xử_lý</f>
        <v>15000</v>
      </c>
      <c r="V239" s="55">
        <f>IFS(HubCN_ID="LECCNSZ",IF(Grossweight&lt;=3,17000+Quantity__piece*500,17000+(Grossweight-3)*1500+Quantity__piece*500),HubCN_ID="LECCNYW", IF(Grossweight&lt;=3,15000+Quantity__piece*700,15000+(Grossweight-3)*2500+Quantity__piece*700))</f>
        <v>17800</v>
      </c>
    </row>
    <row r="240" ht="15.75" customHeight="1">
      <c r="A240" s="52" t="s">
        <v>764</v>
      </c>
      <c r="B240" s="52" t="s">
        <v>5302</v>
      </c>
      <c r="C240" s="52" t="s">
        <v>5253</v>
      </c>
      <c r="D240" s="53">
        <v>44650.11597222222</v>
      </c>
      <c r="E240" s="53">
        <v>44649.20347222222</v>
      </c>
      <c r="F240" s="53">
        <v>44650.24513888889</v>
      </c>
      <c r="G240" s="53">
        <f>HubVN_Receiving_Time</f>
        <v>44652.50694</v>
      </c>
      <c r="H240" s="54">
        <v>44649.501388888886</v>
      </c>
      <c r="I240" s="44">
        <f>HubCN_Receiving_Time-Order_Create_Time</f>
        <v>3.377777778</v>
      </c>
      <c r="J240" s="44">
        <f>Plan__HubCN_Receiving_Time-Order_Create_Time</f>
        <v>4.290277778</v>
      </c>
      <c r="K240" s="44">
        <f>HubCN_Pickup_Time-HubCN_Receiving_Time</f>
        <v>0.2979166667</v>
      </c>
      <c r="L240" s="44">
        <f>Plan_HubCN_Pickup_Time-Plan__HubCN_Receiving_Time</f>
        <v>0.1291666667</v>
      </c>
      <c r="M240" s="44">
        <f>HubCN_Receiving_Time-Vendor_PickupTime</f>
        <v>0.08888888889</v>
      </c>
      <c r="N240" s="44">
        <f>Plan__HubCN_Receiving_Time-Plan_Vendor_Pickup_Time</f>
        <v>3.125694444</v>
      </c>
      <c r="O240" s="44">
        <f>Vendor_PickupTime-Order_Create_Time</f>
        <v>3.288888889</v>
      </c>
      <c r="P240" s="44">
        <f>Plan_Vendor_Pickup_Time-Order_Create_Time</f>
        <v>1.164583333</v>
      </c>
      <c r="Q240" s="44">
        <f>HubVN_Receiving_Time-HubCN_Pickup_Time</f>
        <v>3.005555556</v>
      </c>
      <c r="R240" s="44">
        <f>Plan_HubVN_Receiving_Time-Plan_HubCN_Pickup_Time</f>
        <v>2.00625</v>
      </c>
      <c r="S240" s="44">
        <f>TG_lấy+TG_xử_lý_CN+Thông_quan</f>
        <v>6.68125</v>
      </c>
      <c r="T240" s="55">
        <f>IFS(HubCN_ID="LECCNSZ",Quantity__piece*500,HubCN_ID="LECCNYW",Quantity__piece*700)</f>
        <v>700</v>
      </c>
      <c r="U240" s="55">
        <f>Chi_phí_lấy_hàng-Chi_phí_xử_lý</f>
        <v>16250</v>
      </c>
      <c r="V240" s="55">
        <f>IFS(HubCN_ID="LECCNSZ",IF(Grossweight&lt;=3,17000+Quantity__piece*500,17000+(Grossweight-3)*1500+Quantity__piece*500),HubCN_ID="LECCNYW", IF(Grossweight&lt;=3,15000+Quantity__piece*700,15000+(Grossweight-3)*2500+Quantity__piece*700))</f>
        <v>16950</v>
      </c>
    </row>
    <row r="241" ht="15.75" hidden="1" customHeight="1">
      <c r="A241" s="52" t="s">
        <v>767</v>
      </c>
      <c r="B241" s="52" t="s">
        <v>5272</v>
      </c>
      <c r="C241" s="52" t="s">
        <v>5255</v>
      </c>
      <c r="D241" s="53">
        <v>44648.927083333336</v>
      </c>
      <c r="E241" s="53">
        <v>44650.77638888889</v>
      </c>
      <c r="F241" s="53">
        <v>44649.01666666667</v>
      </c>
      <c r="G241" s="53">
        <f>HubVN_Receiving_Time</f>
        <v>44653.28889</v>
      </c>
      <c r="H241" s="54">
        <v>44651.282638888886</v>
      </c>
      <c r="I241" s="44">
        <f>HubCN_Receiving_Time-Order_Create_Time</f>
        <v>2.897222222</v>
      </c>
      <c r="J241" s="44">
        <f>Plan__HubCN_Receiving_Time-Order_Create_Time</f>
        <v>1.047916667</v>
      </c>
      <c r="K241" s="44">
        <f>HubCN_Pickup_Time-HubCN_Receiving_Time</f>
        <v>0.50625</v>
      </c>
      <c r="L241" s="44">
        <f>Plan_HubCN_Pickup_Time-Plan__HubCN_Receiving_Time</f>
        <v>0.08958333333</v>
      </c>
      <c r="M241" s="44">
        <f>HubCN_Receiving_Time-Vendor_PickupTime</f>
        <v>0.1555555556</v>
      </c>
      <c r="N241" s="44">
        <f>Plan__HubCN_Receiving_Time-Plan_Vendor_Pickup_Time</f>
        <v>0.04791666667</v>
      </c>
      <c r="O241" s="44">
        <f>Vendor_PickupTime-Order_Create_Time</f>
        <v>2.741666667</v>
      </c>
      <c r="P241" s="44">
        <f>Plan_Vendor_Pickup_Time-Order_Create_Time</f>
        <v>1</v>
      </c>
      <c r="Q241" s="44">
        <f>HubVN_Receiving_Time-HubCN_Pickup_Time</f>
        <v>2.00625</v>
      </c>
      <c r="R241" s="44">
        <f>Plan_HubVN_Receiving_Time-Plan_HubCN_Pickup_Time</f>
        <v>3.503472222</v>
      </c>
      <c r="S241" s="44">
        <f>TG_lấy+TG_xử_lý_CN+Thông_quan</f>
        <v>5.409722222</v>
      </c>
      <c r="T241" s="55">
        <f>IFS(HubCN_ID="LECCNSZ",Quantity__piece*500,HubCN_ID="LECCNYW",Quantity__piece*700)</f>
        <v>1500</v>
      </c>
      <c r="U241" s="55">
        <f>Chi_phí_lấy_hàng-Chi_phí_xử_lý</f>
        <v>17000</v>
      </c>
      <c r="V241" s="55">
        <f>IFS(HubCN_ID="LECCNSZ",IF(Grossweight&lt;=3,17000+Quantity__piece*500,17000+(Grossweight-3)*1500+Quantity__piece*500),HubCN_ID="LECCNYW", IF(Grossweight&lt;=3,15000+Quantity__piece*700,15000+(Grossweight-3)*2500+Quantity__piece*700))</f>
        <v>18500</v>
      </c>
    </row>
    <row r="242" ht="15.75" customHeight="1">
      <c r="A242" s="52" t="s">
        <v>770</v>
      </c>
      <c r="B242" s="52" t="s">
        <v>5252</v>
      </c>
      <c r="C242" s="52" t="s">
        <v>5253</v>
      </c>
      <c r="D242" s="53">
        <v>44650.89236111111</v>
      </c>
      <c r="E242" s="53">
        <v>44652.95208333333</v>
      </c>
      <c r="F242" s="53">
        <v>44651.02013888889</v>
      </c>
      <c r="G242" s="53">
        <f>HubVN_Receiving_Time</f>
        <v>44657.25208</v>
      </c>
      <c r="H242" s="54">
        <v>44653.24722222222</v>
      </c>
      <c r="I242" s="44">
        <f>HubCN_Receiving_Time-Order_Create_Time</f>
        <v>1.399305556</v>
      </c>
      <c r="J242" s="44">
        <f>Plan__HubCN_Receiving_Time-Order_Create_Time</f>
        <v>-0.6604166667</v>
      </c>
      <c r="K242" s="44">
        <f>HubCN_Pickup_Time-HubCN_Receiving_Time</f>
        <v>0.2951388889</v>
      </c>
      <c r="L242" s="44">
        <f>Plan_HubCN_Pickup_Time-Plan__HubCN_Receiving_Time</f>
        <v>0.1277777778</v>
      </c>
      <c r="M242" s="44">
        <f>HubCN_Receiving_Time-Vendor_PickupTime</f>
        <v>0.1118055555</v>
      </c>
      <c r="N242" s="44">
        <f>Plan__HubCN_Receiving_Time-Plan_Vendor_Pickup_Time</f>
        <v>0.2993055556</v>
      </c>
      <c r="O242" s="44">
        <f>Vendor_PickupTime-Order_Create_Time</f>
        <v>1.2875</v>
      </c>
      <c r="P242" s="44">
        <f>Plan_Vendor_Pickup_Time-Order_Create_Time</f>
        <v>-0.9597222222</v>
      </c>
      <c r="Q242" s="44">
        <f>HubVN_Receiving_Time-HubCN_Pickup_Time</f>
        <v>4.004861111</v>
      </c>
      <c r="R242" s="44">
        <f>Plan_HubVN_Receiving_Time-Plan_HubCN_Pickup_Time</f>
        <v>3.505555556</v>
      </c>
      <c r="S242" s="44">
        <f>TG_lấy+TG_xử_lý_CN+Thông_quan</f>
        <v>5.699305556</v>
      </c>
      <c r="T242" s="55">
        <f>IFS(HubCN_ID="LECCNSZ",Quantity__piece*500,HubCN_ID="LECCNYW",Quantity__piece*700)</f>
        <v>1400</v>
      </c>
      <c r="U242" s="55">
        <f>Chi_phí_lấy_hàng-Chi_phí_xử_lý</f>
        <v>15000</v>
      </c>
      <c r="V242" s="55">
        <f>IFS(HubCN_ID="LECCNSZ",IF(Grossweight&lt;=3,17000+Quantity__piece*500,17000+(Grossweight-3)*1500+Quantity__piece*500),HubCN_ID="LECCNYW", IF(Grossweight&lt;=3,15000+Quantity__piece*700,15000+(Grossweight-3)*2500+Quantity__piece*700))</f>
        <v>16400</v>
      </c>
    </row>
    <row r="243" ht="15.75" hidden="1" customHeight="1">
      <c r="A243" s="52" t="s">
        <v>773</v>
      </c>
      <c r="B243" s="52" t="s">
        <v>5282</v>
      </c>
      <c r="C243" s="52" t="s">
        <v>5255</v>
      </c>
      <c r="D243" s="53">
        <v>44650.066666666666</v>
      </c>
      <c r="E243" s="53">
        <v>44649.53680555556</v>
      </c>
      <c r="F243" s="53">
        <v>44650.277083333334</v>
      </c>
      <c r="G243" s="53">
        <f>HubVN_Receiving_Time</f>
        <v>44652.51736</v>
      </c>
      <c r="H243" s="54">
        <v>44650.01111111111</v>
      </c>
      <c r="I243" s="44">
        <f>HubCN_Receiving_Time-Order_Create_Time</f>
        <v>2.205555556</v>
      </c>
      <c r="J243" s="44">
        <f>Plan__HubCN_Receiving_Time-Order_Create_Time</f>
        <v>2.735416667</v>
      </c>
      <c r="K243" s="44">
        <f>HubCN_Pickup_Time-HubCN_Receiving_Time</f>
        <v>0.4743055556</v>
      </c>
      <c r="L243" s="44">
        <f>Plan_HubCN_Pickup_Time-Plan__HubCN_Receiving_Time</f>
        <v>0.2104166667</v>
      </c>
      <c r="M243" s="44">
        <f>HubCN_Receiving_Time-Vendor_PickupTime</f>
        <v>0.05625</v>
      </c>
      <c r="N243" s="44">
        <f>Plan__HubCN_Receiving_Time-Plan_Vendor_Pickup_Time</f>
        <v>2.152777778</v>
      </c>
      <c r="O243" s="44">
        <f>Vendor_PickupTime-Order_Create_Time</f>
        <v>2.149305556</v>
      </c>
      <c r="P243" s="44">
        <f>Plan_Vendor_Pickup_Time-Order_Create_Time</f>
        <v>0.5826388889</v>
      </c>
      <c r="Q243" s="44">
        <f>HubVN_Receiving_Time-HubCN_Pickup_Time</f>
        <v>2.50625</v>
      </c>
      <c r="R243" s="44">
        <f>Plan_HubVN_Receiving_Time-Plan_HubCN_Pickup_Time</f>
        <v>2.005555556</v>
      </c>
      <c r="S243" s="44">
        <f>TG_lấy+TG_xử_lý_CN+Thông_quan</f>
        <v>5.186111111</v>
      </c>
      <c r="T243" s="55">
        <f>IFS(HubCN_ID="LECCNSZ",Quantity__piece*500,HubCN_ID="LECCNYW",Quantity__piece*700)</f>
        <v>2000</v>
      </c>
      <c r="U243" s="55">
        <f>Chi_phí_lấy_hàng-Chi_phí_xử_lý</f>
        <v>18500</v>
      </c>
      <c r="V243" s="55">
        <f>IFS(HubCN_ID="LECCNSZ",IF(Grossweight&lt;=3,17000+Quantity__piece*500,17000+(Grossweight-3)*1500+Quantity__piece*500),HubCN_ID="LECCNYW", IF(Grossweight&lt;=3,15000+Quantity__piece*700,15000+(Grossweight-3)*2500+Quantity__piece*700))</f>
        <v>20500</v>
      </c>
    </row>
    <row r="244" ht="15.75" customHeight="1">
      <c r="A244" s="52" t="s">
        <v>776</v>
      </c>
      <c r="B244" s="52" t="s">
        <v>5256</v>
      </c>
      <c r="C244" s="52" t="s">
        <v>5253</v>
      </c>
      <c r="D244" s="53">
        <v>44651.32430555556</v>
      </c>
      <c r="E244" s="53">
        <v>44649.82847222222</v>
      </c>
      <c r="F244" s="53">
        <v>44651.53611111111</v>
      </c>
      <c r="G244" s="53">
        <f>HubVN_Receiving_Time</f>
        <v>44654.25833</v>
      </c>
      <c r="H244" s="54">
        <v>44650.25763888889</v>
      </c>
      <c r="I244" s="44">
        <f>HubCN_Receiving_Time-Order_Create_Time</f>
        <v>2.109027778</v>
      </c>
      <c r="J244" s="44">
        <f>Plan__HubCN_Receiving_Time-Order_Create_Time</f>
        <v>3.604861111</v>
      </c>
      <c r="K244" s="44">
        <f>HubCN_Pickup_Time-HubCN_Receiving_Time</f>
        <v>0.4291666667</v>
      </c>
      <c r="L244" s="44">
        <f>Plan_HubCN_Pickup_Time-Plan__HubCN_Receiving_Time</f>
        <v>0.2118055556</v>
      </c>
      <c r="M244" s="44">
        <f>HubCN_Receiving_Time-Vendor_PickupTime</f>
        <v>0.1138888889</v>
      </c>
      <c r="N244" s="44">
        <f>Plan__HubCN_Receiving_Time-Plan_Vendor_Pickup_Time</f>
        <v>3.022222222</v>
      </c>
      <c r="O244" s="44">
        <f>Vendor_PickupTime-Order_Create_Time</f>
        <v>1.995138889</v>
      </c>
      <c r="P244" s="44">
        <f>Plan_Vendor_Pickup_Time-Order_Create_Time</f>
        <v>0.5826388889</v>
      </c>
      <c r="Q244" s="44">
        <f>HubVN_Receiving_Time-HubCN_Pickup_Time</f>
        <v>4.000694444</v>
      </c>
      <c r="R244" s="44">
        <f>Plan_HubVN_Receiving_Time-Plan_HubCN_Pickup_Time</f>
        <v>2.004166667</v>
      </c>
      <c r="S244" s="44">
        <f>TG_lấy+TG_xử_lý_CN+Thông_quan</f>
        <v>6.538888889</v>
      </c>
      <c r="T244" s="55">
        <f>IFS(HubCN_ID="LECCNSZ",Quantity__piece*500,HubCN_ID="LECCNYW",Quantity__piece*700)</f>
        <v>1400</v>
      </c>
      <c r="U244" s="55">
        <f>Chi_phí_lấy_hàng-Chi_phí_xử_lý</f>
        <v>15000</v>
      </c>
      <c r="V244" s="55">
        <f>IFS(HubCN_ID="LECCNSZ",IF(Grossweight&lt;=3,17000+Quantity__piece*500,17000+(Grossweight-3)*1500+Quantity__piece*500),HubCN_ID="LECCNYW", IF(Grossweight&lt;=3,15000+Quantity__piece*700,15000+(Grossweight-3)*2500+Quantity__piece*700))</f>
        <v>16400</v>
      </c>
    </row>
    <row r="245" ht="15.75" customHeight="1">
      <c r="A245" s="52" t="s">
        <v>779</v>
      </c>
      <c r="B245" s="52" t="s">
        <v>5278</v>
      </c>
      <c r="C245" s="52" t="s">
        <v>5253</v>
      </c>
      <c r="D245" s="53">
        <v>44652.8125</v>
      </c>
      <c r="E245" s="53">
        <v>44652.2375</v>
      </c>
      <c r="F245" s="53">
        <v>44653.02361111111</v>
      </c>
      <c r="G245" s="53">
        <f>HubVN_Receiving_Time</f>
        <v>44655.53611</v>
      </c>
      <c r="H245" s="54">
        <v>44652.53055555555</v>
      </c>
      <c r="I245" s="44">
        <f>HubCN_Receiving_Time-Order_Create_Time</f>
        <v>1.874305556</v>
      </c>
      <c r="J245" s="44">
        <f>Plan__HubCN_Receiving_Time-Order_Create_Time</f>
        <v>2.449305556</v>
      </c>
      <c r="K245" s="44">
        <f>HubCN_Pickup_Time-HubCN_Receiving_Time</f>
        <v>0.2930555556</v>
      </c>
      <c r="L245" s="44">
        <f>Plan_HubCN_Pickup_Time-Plan__HubCN_Receiving_Time</f>
        <v>0.2111111111</v>
      </c>
      <c r="M245" s="44">
        <f>HubCN_Receiving_Time-Vendor_PickupTime</f>
        <v>0.08958333333</v>
      </c>
      <c r="N245" s="44">
        <f>Plan__HubCN_Receiving_Time-Plan_Vendor_Pickup_Time</f>
        <v>2.45625</v>
      </c>
      <c r="O245" s="44">
        <f>Vendor_PickupTime-Order_Create_Time</f>
        <v>1.784722222</v>
      </c>
      <c r="P245" s="44">
        <f>Plan_Vendor_Pickup_Time-Order_Create_Time</f>
        <v>-0.006944444445</v>
      </c>
      <c r="Q245" s="44">
        <f>HubVN_Receiving_Time-HubCN_Pickup_Time</f>
        <v>3.005555556</v>
      </c>
      <c r="R245" s="44">
        <f>Plan_HubVN_Receiving_Time-Plan_HubCN_Pickup_Time</f>
        <v>1.504861111</v>
      </c>
      <c r="S245" s="44">
        <f>TG_lấy+TG_xử_lý_CN+Thông_quan</f>
        <v>5.172916667</v>
      </c>
      <c r="T245" s="55">
        <f>IFS(HubCN_ID="LECCNSZ",Quantity__piece*500,HubCN_ID="LECCNYW",Quantity__piece*700)</f>
        <v>1400</v>
      </c>
      <c r="U245" s="55">
        <f>Chi_phí_lấy_hàng-Chi_phí_xử_lý</f>
        <v>15000</v>
      </c>
      <c r="V245" s="55">
        <f>IFS(HubCN_ID="LECCNSZ",IF(Grossweight&lt;=3,17000+Quantity__piece*500,17000+(Grossweight-3)*1500+Quantity__piece*500),HubCN_ID="LECCNYW", IF(Grossweight&lt;=3,15000+Quantity__piece*700,15000+(Grossweight-3)*2500+Quantity__piece*700))</f>
        <v>16400</v>
      </c>
    </row>
    <row r="246" ht="15.75" customHeight="1">
      <c r="A246" s="52" t="s">
        <v>782</v>
      </c>
      <c r="B246" s="52" t="s">
        <v>5278</v>
      </c>
      <c r="C246" s="52" t="s">
        <v>5253</v>
      </c>
      <c r="D246" s="53">
        <v>44652.81527777778</v>
      </c>
      <c r="E246" s="53">
        <v>44652.209027777775</v>
      </c>
      <c r="F246" s="53">
        <v>44653.02777777778</v>
      </c>
      <c r="G246" s="53">
        <f>HubVN_Receiving_Time</f>
        <v>44655.51111</v>
      </c>
      <c r="H246" s="54">
        <v>44652.50486111111</v>
      </c>
      <c r="I246" s="44">
        <f>HubCN_Receiving_Time-Order_Create_Time</f>
        <v>2.377083333</v>
      </c>
      <c r="J246" s="44">
        <f>Plan__HubCN_Receiving_Time-Order_Create_Time</f>
        <v>2.983333333</v>
      </c>
      <c r="K246" s="44">
        <f>HubCN_Pickup_Time-HubCN_Receiving_Time</f>
        <v>0.2958333333</v>
      </c>
      <c r="L246" s="44">
        <f>Plan_HubCN_Pickup_Time-Plan__HubCN_Receiving_Time</f>
        <v>0.2125</v>
      </c>
      <c r="M246" s="44">
        <f>HubCN_Receiving_Time-Vendor_PickupTime</f>
        <v>0.08888888889</v>
      </c>
      <c r="N246" s="44">
        <f>Plan__HubCN_Receiving_Time-Plan_Vendor_Pickup_Time</f>
        <v>2.902777778</v>
      </c>
      <c r="O246" s="44">
        <f>Vendor_PickupTime-Order_Create_Time</f>
        <v>2.288194444</v>
      </c>
      <c r="P246" s="44">
        <f>Plan_Vendor_Pickup_Time-Order_Create_Time</f>
        <v>0.08055555556</v>
      </c>
      <c r="Q246" s="44">
        <f>HubVN_Receiving_Time-HubCN_Pickup_Time</f>
        <v>3.00625</v>
      </c>
      <c r="R246" s="44">
        <f>Plan_HubVN_Receiving_Time-Plan_HubCN_Pickup_Time</f>
        <v>1.505555556</v>
      </c>
      <c r="S246" s="44">
        <f>TG_lấy+TG_xử_lý_CN+Thông_quan</f>
        <v>5.679166667</v>
      </c>
      <c r="T246" s="55">
        <f>IFS(HubCN_ID="LECCNSZ",Quantity__piece*500,HubCN_ID="LECCNYW",Quantity__piece*700)</f>
        <v>700</v>
      </c>
      <c r="U246" s="55">
        <f>Chi_phí_lấy_hàng-Chi_phí_xử_lý</f>
        <v>15000</v>
      </c>
      <c r="V246" s="55">
        <f>IFS(HubCN_ID="LECCNSZ",IF(Grossweight&lt;=3,17000+Quantity__piece*500,17000+(Grossweight-3)*1500+Quantity__piece*500),HubCN_ID="LECCNYW", IF(Grossweight&lt;=3,15000+Quantity__piece*700,15000+(Grossweight-3)*2500+Quantity__piece*700))</f>
        <v>15700</v>
      </c>
    </row>
    <row r="247" ht="15.75" customHeight="1">
      <c r="A247" s="52" t="s">
        <v>785</v>
      </c>
      <c r="B247" s="52" t="s">
        <v>5278</v>
      </c>
      <c r="C247" s="52" t="s">
        <v>5253</v>
      </c>
      <c r="D247" s="53">
        <v>44651.93194444444</v>
      </c>
      <c r="E247" s="53">
        <v>44650.67083333333</v>
      </c>
      <c r="F247" s="53">
        <v>44652.02013888889</v>
      </c>
      <c r="G247" s="53">
        <f>HubVN_Receiving_Time</f>
        <v>44654.51111</v>
      </c>
      <c r="H247" s="54">
        <v>44651.00833333333</v>
      </c>
      <c r="I247" s="44">
        <f>HubCN_Receiving_Time-Order_Create_Time</f>
        <v>4.015972222</v>
      </c>
      <c r="J247" s="44">
        <f>Plan__HubCN_Receiving_Time-Order_Create_Time</f>
        <v>5.277083333</v>
      </c>
      <c r="K247" s="44">
        <f>HubCN_Pickup_Time-HubCN_Receiving_Time</f>
        <v>0.3375</v>
      </c>
      <c r="L247" s="44">
        <f>Plan_HubCN_Pickup_Time-Plan__HubCN_Receiving_Time</f>
        <v>0.08819444445</v>
      </c>
      <c r="M247" s="44">
        <f>HubCN_Receiving_Time-Vendor_PickupTime</f>
        <v>0.29375</v>
      </c>
      <c r="N247" s="44">
        <f>Plan__HubCN_Receiving_Time-Plan_Vendor_Pickup_Time</f>
        <v>4.779861111</v>
      </c>
      <c r="O247" s="44">
        <f>Vendor_PickupTime-Order_Create_Time</f>
        <v>3.722222222</v>
      </c>
      <c r="P247" s="44">
        <f>Plan_Vendor_Pickup_Time-Order_Create_Time</f>
        <v>0.4972222222</v>
      </c>
      <c r="Q247" s="44">
        <f>HubVN_Receiving_Time-HubCN_Pickup_Time</f>
        <v>3.502777778</v>
      </c>
      <c r="R247" s="44">
        <f>Plan_HubVN_Receiving_Time-Plan_HubCN_Pickup_Time</f>
        <v>1.503472222</v>
      </c>
      <c r="S247" s="44">
        <f>TG_lấy+TG_xử_lý_CN+Thông_quan</f>
        <v>7.85625</v>
      </c>
      <c r="T247" s="55">
        <f>IFS(HubCN_ID="LECCNSZ",Quantity__piece*500,HubCN_ID="LECCNYW",Quantity__piece*700)</f>
        <v>3500</v>
      </c>
      <c r="U247" s="55">
        <f>Chi_phí_lấy_hàng-Chi_phí_xử_lý</f>
        <v>15000</v>
      </c>
      <c r="V247" s="55">
        <f>IFS(HubCN_ID="LECCNSZ",IF(Grossweight&lt;=3,17000+Quantity__piece*500,17000+(Grossweight-3)*1500+Quantity__piece*500),HubCN_ID="LECCNYW", IF(Grossweight&lt;=3,15000+Quantity__piece*700,15000+(Grossweight-3)*2500+Quantity__piece*700))</f>
        <v>18500</v>
      </c>
    </row>
    <row r="248" ht="15.75" hidden="1" customHeight="1">
      <c r="A248" s="52" t="s">
        <v>788</v>
      </c>
      <c r="B248" s="52" t="s">
        <v>5282</v>
      </c>
      <c r="C248" s="52" t="s">
        <v>5255</v>
      </c>
      <c r="D248" s="53">
        <v>44651.06458333333</v>
      </c>
      <c r="E248" s="53">
        <v>44652.229166666664</v>
      </c>
      <c r="F248" s="53">
        <v>44651.277083333334</v>
      </c>
      <c r="G248" s="53">
        <f>HubVN_Receiving_Time</f>
        <v>44654.50556</v>
      </c>
      <c r="H248" s="54">
        <v>44652.67152777778</v>
      </c>
      <c r="I248" s="44">
        <f>HubCN_Receiving_Time-Order_Create_Time</f>
        <v>3.880555556</v>
      </c>
      <c r="J248" s="44">
        <f>Plan__HubCN_Receiving_Time-Order_Create_Time</f>
        <v>2.715972222</v>
      </c>
      <c r="K248" s="44">
        <f>HubCN_Pickup_Time-HubCN_Receiving_Time</f>
        <v>0.4423611111</v>
      </c>
      <c r="L248" s="44">
        <f>Plan_HubCN_Pickup_Time-Plan__HubCN_Receiving_Time</f>
        <v>0.2125</v>
      </c>
      <c r="M248" s="44">
        <f>HubCN_Receiving_Time-Vendor_PickupTime</f>
        <v>0.3805555556</v>
      </c>
      <c r="N248" s="44">
        <f>Plan__HubCN_Receiving_Time-Plan_Vendor_Pickup_Time</f>
        <v>2.719444444</v>
      </c>
      <c r="O248" s="44">
        <f>Vendor_PickupTime-Order_Create_Time</f>
        <v>3.5</v>
      </c>
      <c r="P248" s="44">
        <f>Plan_Vendor_Pickup_Time-Order_Create_Time</f>
        <v>-0.003472222226</v>
      </c>
      <c r="Q248" s="44">
        <f>HubVN_Receiving_Time-HubCN_Pickup_Time</f>
        <v>1.834027778</v>
      </c>
      <c r="R248" s="44">
        <f>Plan_HubVN_Receiving_Time-Plan_HubCN_Pickup_Time</f>
        <v>3.004861111</v>
      </c>
      <c r="S248" s="44">
        <f>TG_lấy+TG_xử_lý_CN+Thông_quan</f>
        <v>6.156944444</v>
      </c>
      <c r="T248" s="55">
        <f>IFS(HubCN_ID="LECCNSZ",Quantity__piece*500,HubCN_ID="LECCNYW",Quantity__piece*700)</f>
        <v>1500</v>
      </c>
      <c r="U248" s="55">
        <f>Chi_phí_lấy_hàng-Chi_phí_xử_lý</f>
        <v>17000</v>
      </c>
      <c r="V248" s="55">
        <f>IFS(HubCN_ID="LECCNSZ",IF(Grossweight&lt;=3,17000+Quantity__piece*500,17000+(Grossweight-3)*1500+Quantity__piece*500),HubCN_ID="LECCNYW", IF(Grossweight&lt;=3,15000+Quantity__piece*700,15000+(Grossweight-3)*2500+Quantity__piece*700))</f>
        <v>18500</v>
      </c>
    </row>
    <row r="249" ht="15.75" hidden="1" customHeight="1">
      <c r="A249" s="52" t="s">
        <v>790</v>
      </c>
      <c r="B249" s="52" t="s">
        <v>5268</v>
      </c>
      <c r="C249" s="52" t="s">
        <v>5255</v>
      </c>
      <c r="D249" s="53">
        <v>44650.60555555556</v>
      </c>
      <c r="E249" s="53">
        <v>44651.743055555555</v>
      </c>
      <c r="F249" s="53">
        <v>44650.75763888889</v>
      </c>
      <c r="G249" s="53">
        <f>HubVN_Receiving_Time</f>
        <v>44655.25069</v>
      </c>
      <c r="H249" s="54">
        <v>44652.24930555555</v>
      </c>
      <c r="I249" s="44">
        <f>HubCN_Receiving_Time-Order_Create_Time</f>
        <v>2.125</v>
      </c>
      <c r="J249" s="44">
        <f>Plan__HubCN_Receiving_Time-Order_Create_Time</f>
        <v>0.9875</v>
      </c>
      <c r="K249" s="44">
        <f>HubCN_Pickup_Time-HubCN_Receiving_Time</f>
        <v>0.50625</v>
      </c>
      <c r="L249" s="44">
        <f>Plan_HubCN_Pickup_Time-Plan__HubCN_Receiving_Time</f>
        <v>0.1520833333</v>
      </c>
      <c r="M249" s="44">
        <f>HubCN_Receiving_Time-Vendor_PickupTime</f>
        <v>0.1256944444</v>
      </c>
      <c r="N249" s="44">
        <f>Plan__HubCN_Receiving_Time-Plan_Vendor_Pickup_Time</f>
        <v>1.872916667</v>
      </c>
      <c r="O249" s="44">
        <f>Vendor_PickupTime-Order_Create_Time</f>
        <v>1.999305556</v>
      </c>
      <c r="P249" s="44">
        <f>Plan_Vendor_Pickup_Time-Order_Create_Time</f>
        <v>-0.8854166667</v>
      </c>
      <c r="Q249" s="44">
        <f>HubVN_Receiving_Time-HubCN_Pickup_Time</f>
        <v>3.001388889</v>
      </c>
      <c r="R249" s="44">
        <f>Plan_HubVN_Receiving_Time-Plan_HubCN_Pickup_Time</f>
        <v>3.504861111</v>
      </c>
      <c r="S249" s="44">
        <f>TG_lấy+TG_xử_lý_CN+Thông_quan</f>
        <v>5.632638889</v>
      </c>
      <c r="T249" s="55">
        <f>IFS(HubCN_ID="LECCNSZ",Quantity__piece*500,HubCN_ID="LECCNYW",Quantity__piece*700)</f>
        <v>1500</v>
      </c>
      <c r="U249" s="55">
        <f>Chi_phí_lấy_hàng-Chi_phí_xử_lý</f>
        <v>17000</v>
      </c>
      <c r="V249" s="55">
        <f>IFS(HubCN_ID="LECCNSZ",IF(Grossweight&lt;=3,17000+Quantity__piece*500,17000+(Grossweight-3)*1500+Quantity__piece*500),HubCN_ID="LECCNYW", IF(Grossweight&lt;=3,15000+Quantity__piece*700,15000+(Grossweight-3)*2500+Quantity__piece*700))</f>
        <v>18500</v>
      </c>
    </row>
    <row r="250" ht="15.75" hidden="1" customHeight="1">
      <c r="A250" s="52" t="s">
        <v>793</v>
      </c>
      <c r="B250" s="52" t="s">
        <v>5287</v>
      </c>
      <c r="C250" s="52" t="s">
        <v>5255</v>
      </c>
      <c r="D250" s="53">
        <v>44651.43125</v>
      </c>
      <c r="E250" s="53">
        <v>44651.74930555555</v>
      </c>
      <c r="F250" s="53">
        <v>44651.52013888889</v>
      </c>
      <c r="G250" s="53">
        <f>HubVN_Receiving_Time</f>
        <v>44655.25764</v>
      </c>
      <c r="H250" s="54">
        <v>44652.25277777778</v>
      </c>
      <c r="I250" s="44">
        <f>HubCN_Receiving_Time-Order_Create_Time</f>
        <v>2.624305556</v>
      </c>
      <c r="J250" s="44">
        <f>Plan__HubCN_Receiving_Time-Order_Create_Time</f>
        <v>2.30625</v>
      </c>
      <c r="K250" s="44">
        <f>HubCN_Pickup_Time-HubCN_Receiving_Time</f>
        <v>0.5034722222</v>
      </c>
      <c r="L250" s="44">
        <f>Plan_HubCN_Pickup_Time-Plan__HubCN_Receiving_Time</f>
        <v>0.08888888889</v>
      </c>
      <c r="M250" s="44">
        <f>HubCN_Receiving_Time-Vendor_PickupTime</f>
        <v>0.1291666667</v>
      </c>
      <c r="N250" s="44">
        <f>Plan__HubCN_Receiving_Time-Plan_Vendor_Pickup_Time</f>
        <v>3.724305556</v>
      </c>
      <c r="O250" s="44">
        <f>Vendor_PickupTime-Order_Create_Time</f>
        <v>2.495138889</v>
      </c>
      <c r="P250" s="44">
        <f>Plan_Vendor_Pickup_Time-Order_Create_Time</f>
        <v>-1.418055556</v>
      </c>
      <c r="Q250" s="44">
        <f>HubVN_Receiving_Time-HubCN_Pickup_Time</f>
        <v>3.004861111</v>
      </c>
      <c r="R250" s="44">
        <f>Plan_HubVN_Receiving_Time-Plan_HubCN_Pickup_Time</f>
        <v>3.002777778</v>
      </c>
      <c r="S250" s="44">
        <f>TG_lấy+TG_xử_lý_CN+Thông_quan</f>
        <v>6.132638889</v>
      </c>
      <c r="T250" s="55">
        <f>IFS(HubCN_ID="LECCNSZ",Quantity__piece*500,HubCN_ID="LECCNYW",Quantity__piece*700)</f>
        <v>500</v>
      </c>
      <c r="U250" s="55">
        <f>Chi_phí_lấy_hàng-Chi_phí_xử_lý</f>
        <v>17000</v>
      </c>
      <c r="V250" s="55">
        <f>IFS(HubCN_ID="LECCNSZ",IF(Grossweight&lt;=3,17000+Quantity__piece*500,17000+(Grossweight-3)*1500+Quantity__piece*500),HubCN_ID="LECCNYW", IF(Grossweight&lt;=3,15000+Quantity__piece*700,15000+(Grossweight-3)*2500+Quantity__piece*700))</f>
        <v>17500</v>
      </c>
    </row>
    <row r="251" ht="15.75" customHeight="1">
      <c r="A251" s="52" t="s">
        <v>796</v>
      </c>
      <c r="B251" s="52" t="s">
        <v>5295</v>
      </c>
      <c r="C251" s="52" t="s">
        <v>5253</v>
      </c>
      <c r="D251" s="53">
        <v>44649.075694444444</v>
      </c>
      <c r="E251" s="53">
        <v>44649.82638888889</v>
      </c>
      <c r="F251" s="53">
        <v>44649.24652777778</v>
      </c>
      <c r="G251" s="53">
        <f>HubVN_Receiving_Time</f>
        <v>44653.25833</v>
      </c>
      <c r="H251" s="54">
        <v>44650.25763888889</v>
      </c>
      <c r="I251" s="44">
        <f>HubCN_Receiving_Time-Order_Create_Time</f>
        <v>3.082638889</v>
      </c>
      <c r="J251" s="44">
        <f>Plan__HubCN_Receiving_Time-Order_Create_Time</f>
        <v>2.331944444</v>
      </c>
      <c r="K251" s="44">
        <f>HubCN_Pickup_Time-HubCN_Receiving_Time</f>
        <v>0.43125</v>
      </c>
      <c r="L251" s="44">
        <f>Plan_HubCN_Pickup_Time-Plan__HubCN_Receiving_Time</f>
        <v>0.1708333333</v>
      </c>
      <c r="M251" s="44">
        <f>HubCN_Receiving_Time-Vendor_PickupTime</f>
        <v>0.08402777778</v>
      </c>
      <c r="N251" s="44">
        <f>Plan__HubCN_Receiving_Time-Plan_Vendor_Pickup_Time</f>
        <v>2.50625</v>
      </c>
      <c r="O251" s="44">
        <f>Vendor_PickupTime-Order_Create_Time</f>
        <v>2.998611111</v>
      </c>
      <c r="P251" s="44">
        <f>Plan_Vendor_Pickup_Time-Order_Create_Time</f>
        <v>-0.1743055556</v>
      </c>
      <c r="Q251" s="44">
        <f>HubVN_Receiving_Time-HubCN_Pickup_Time</f>
        <v>3.000694444</v>
      </c>
      <c r="R251" s="44">
        <f>Plan_HubVN_Receiving_Time-Plan_HubCN_Pickup_Time</f>
        <v>3.005555556</v>
      </c>
      <c r="S251" s="44">
        <f>TG_lấy+TG_xử_lý_CN+Thông_quan</f>
        <v>6.514583333</v>
      </c>
      <c r="T251" s="55">
        <f>IFS(HubCN_ID="LECCNSZ",Quantity__piece*500,HubCN_ID="LECCNYW",Quantity__piece*700)</f>
        <v>3500</v>
      </c>
      <c r="U251" s="55">
        <f>Chi_phí_lấy_hàng-Chi_phí_xử_lý</f>
        <v>15000</v>
      </c>
      <c r="V251" s="55">
        <f>IFS(HubCN_ID="LECCNSZ",IF(Grossweight&lt;=3,17000+Quantity__piece*500,17000+(Grossweight-3)*1500+Quantity__piece*500),HubCN_ID="LECCNYW", IF(Grossweight&lt;=3,15000+Quantity__piece*700,15000+(Grossweight-3)*2500+Quantity__piece*700))</f>
        <v>18500</v>
      </c>
    </row>
    <row r="252" ht="15.75" customHeight="1">
      <c r="A252" s="52" t="s">
        <v>799</v>
      </c>
      <c r="B252" s="52" t="s">
        <v>5260</v>
      </c>
      <c r="C252" s="52" t="s">
        <v>5253</v>
      </c>
      <c r="D252" s="53">
        <v>44649.86111111111</v>
      </c>
      <c r="E252" s="53">
        <v>44649.77777777778</v>
      </c>
      <c r="F252" s="53">
        <v>44650.01111111111</v>
      </c>
      <c r="G252" s="53">
        <f>HubVN_Receiving_Time</f>
        <v>44654.28472</v>
      </c>
      <c r="H252" s="54">
        <v>44650.27847222222</v>
      </c>
      <c r="I252" s="44">
        <f>HubCN_Receiving_Time-Order_Create_Time</f>
        <v>0.6048611111</v>
      </c>
      <c r="J252" s="44">
        <f>Plan__HubCN_Receiving_Time-Order_Create_Time</f>
        <v>0.6881944444</v>
      </c>
      <c r="K252" s="44">
        <f>HubCN_Pickup_Time-HubCN_Receiving_Time</f>
        <v>0.5006944444</v>
      </c>
      <c r="L252" s="44">
        <f>Plan_HubCN_Pickup_Time-Plan__HubCN_Receiving_Time</f>
        <v>0.15</v>
      </c>
      <c r="M252" s="44">
        <f>HubCN_Receiving_Time-Vendor_PickupTime</f>
        <v>0.1118055556</v>
      </c>
      <c r="N252" s="44">
        <f>Plan__HubCN_Receiving_Time-Plan_Vendor_Pickup_Time</f>
        <v>1.113194444</v>
      </c>
      <c r="O252" s="44">
        <f>Vendor_PickupTime-Order_Create_Time</f>
        <v>0.4930555556</v>
      </c>
      <c r="P252" s="44">
        <f>Plan_Vendor_Pickup_Time-Order_Create_Time</f>
        <v>-0.425</v>
      </c>
      <c r="Q252" s="44">
        <f>HubVN_Receiving_Time-HubCN_Pickup_Time</f>
        <v>4.00625</v>
      </c>
      <c r="R252" s="44">
        <f>Plan_HubVN_Receiving_Time-Plan_HubCN_Pickup_Time</f>
        <v>3.504166667</v>
      </c>
      <c r="S252" s="44">
        <f>TG_lấy+TG_xử_lý_CN+Thông_quan</f>
        <v>5.111805556</v>
      </c>
      <c r="T252" s="55">
        <f>IFS(HubCN_ID="LECCNSZ",Quantity__piece*500,HubCN_ID="LECCNYW",Quantity__piece*700)</f>
        <v>2100</v>
      </c>
      <c r="U252" s="55">
        <f>Chi_phí_lấy_hàng-Chi_phí_xử_lý</f>
        <v>17250</v>
      </c>
      <c r="V252" s="55">
        <f>IFS(HubCN_ID="LECCNSZ",IF(Grossweight&lt;=3,17000+Quantity__piece*500,17000+(Grossweight-3)*1500+Quantity__piece*500),HubCN_ID="LECCNYW", IF(Grossweight&lt;=3,15000+Quantity__piece*700,15000+(Grossweight-3)*2500+Quantity__piece*700))</f>
        <v>19350</v>
      </c>
    </row>
    <row r="253" ht="15.75" customHeight="1">
      <c r="A253" s="52" t="s">
        <v>802</v>
      </c>
      <c r="B253" s="52" t="s">
        <v>5279</v>
      </c>
      <c r="C253" s="52" t="s">
        <v>5253</v>
      </c>
      <c r="D253" s="53">
        <v>44650.86041666667</v>
      </c>
      <c r="E253" s="53">
        <v>44649.925</v>
      </c>
      <c r="F253" s="53">
        <v>44651.006944444445</v>
      </c>
      <c r="G253" s="53">
        <f>HubVN_Receiving_Time</f>
        <v>44655.26875</v>
      </c>
      <c r="H253" s="54">
        <v>44650.26388888889</v>
      </c>
      <c r="I253" s="44">
        <f>HubCN_Receiving_Time-Order_Create_Time</f>
        <v>0.3131944444</v>
      </c>
      <c r="J253" s="44">
        <f>Plan__HubCN_Receiving_Time-Order_Create_Time</f>
        <v>1.248611111</v>
      </c>
      <c r="K253" s="44">
        <f>HubCN_Pickup_Time-HubCN_Receiving_Time</f>
        <v>0.3388888889</v>
      </c>
      <c r="L253" s="44">
        <f>Plan_HubCN_Pickup_Time-Plan__HubCN_Receiving_Time</f>
        <v>0.1465277778</v>
      </c>
      <c r="M253" s="44">
        <f>HubCN_Receiving_Time-Vendor_PickupTime</f>
        <v>0.08472222222</v>
      </c>
      <c r="N253" s="44">
        <f>Plan__HubCN_Receiving_Time-Plan_Vendor_Pickup_Time</f>
        <v>1.245138889</v>
      </c>
      <c r="O253" s="44">
        <f>Vendor_PickupTime-Order_Create_Time</f>
        <v>0.2284722222</v>
      </c>
      <c r="P253" s="44">
        <f>Plan_Vendor_Pickup_Time-Order_Create_Time</f>
        <v>0.003472222219</v>
      </c>
      <c r="Q253" s="44">
        <f>HubVN_Receiving_Time-HubCN_Pickup_Time</f>
        <v>5.004861111</v>
      </c>
      <c r="R253" s="44">
        <f>Plan_HubVN_Receiving_Time-Plan_HubCN_Pickup_Time</f>
        <v>3.502777778</v>
      </c>
      <c r="S253" s="44">
        <f>TG_lấy+TG_xử_lý_CN+Thông_quan</f>
        <v>5.656944444</v>
      </c>
      <c r="T253" s="55">
        <f>IFS(HubCN_ID="LECCNSZ",Quantity__piece*500,HubCN_ID="LECCNYW",Quantity__piece*700)</f>
        <v>2100</v>
      </c>
      <c r="U253" s="55">
        <f>Chi_phí_lấy_hàng-Chi_phí_xử_lý</f>
        <v>19500</v>
      </c>
      <c r="V253" s="55">
        <f>IFS(HubCN_ID="LECCNSZ",IF(Grossweight&lt;=3,17000+Quantity__piece*500,17000+(Grossweight-3)*1500+Quantity__piece*500),HubCN_ID="LECCNYW", IF(Grossweight&lt;=3,15000+Quantity__piece*700,15000+(Grossweight-3)*2500+Quantity__piece*700))</f>
        <v>21600</v>
      </c>
    </row>
    <row r="254" ht="15.75" customHeight="1">
      <c r="A254" s="52" t="s">
        <v>805</v>
      </c>
      <c r="B254" s="52" t="s">
        <v>5300</v>
      </c>
      <c r="C254" s="52" t="s">
        <v>5253</v>
      </c>
      <c r="D254" s="53">
        <v>44651.799305555556</v>
      </c>
      <c r="E254" s="53">
        <v>44650.69236111111</v>
      </c>
      <c r="F254" s="53">
        <v>44652.00833333333</v>
      </c>
      <c r="G254" s="53">
        <f>HubVN_Receiving_Time</f>
        <v>44654.52778</v>
      </c>
      <c r="H254" s="54">
        <v>44651.027083333334</v>
      </c>
      <c r="I254" s="44">
        <f>HubCN_Receiving_Time-Order_Create_Time</f>
        <v>1.983333333</v>
      </c>
      <c r="J254" s="44">
        <f>Plan__HubCN_Receiving_Time-Order_Create_Time</f>
        <v>3.090277778</v>
      </c>
      <c r="K254" s="44">
        <f>HubCN_Pickup_Time-HubCN_Receiving_Time</f>
        <v>0.3347222222</v>
      </c>
      <c r="L254" s="44">
        <f>Plan_HubCN_Pickup_Time-Plan__HubCN_Receiving_Time</f>
        <v>0.2090277778</v>
      </c>
      <c r="M254" s="44">
        <f>HubCN_Receiving_Time-Vendor_PickupTime</f>
        <v>0.2513888889</v>
      </c>
      <c r="N254" s="44">
        <f>Plan__HubCN_Receiving_Time-Plan_Vendor_Pickup_Time</f>
        <v>3.972222222</v>
      </c>
      <c r="O254" s="44">
        <f>Vendor_PickupTime-Order_Create_Time</f>
        <v>1.731944444</v>
      </c>
      <c r="P254" s="44">
        <f>Plan_Vendor_Pickup_Time-Order_Create_Time</f>
        <v>-0.8819444444</v>
      </c>
      <c r="Q254" s="44">
        <f>HubVN_Receiving_Time-HubCN_Pickup_Time</f>
        <v>3.500694444</v>
      </c>
      <c r="R254" s="44">
        <f>Plan_HubVN_Receiving_Time-Plan_HubCN_Pickup_Time</f>
        <v>1.501388889</v>
      </c>
      <c r="S254" s="44">
        <f>TG_lấy+TG_xử_lý_CN+Thông_quan</f>
        <v>5.81875</v>
      </c>
      <c r="T254" s="55">
        <f>IFS(HubCN_ID="LECCNSZ",Quantity__piece*500,HubCN_ID="LECCNYW",Quantity__piece*700)</f>
        <v>3500</v>
      </c>
      <c r="U254" s="55">
        <f>Chi_phí_lấy_hàng-Chi_phí_xử_lý</f>
        <v>15000</v>
      </c>
      <c r="V254" s="55">
        <f>IFS(HubCN_ID="LECCNSZ",IF(Grossweight&lt;=3,17000+Quantity__piece*500,17000+(Grossweight-3)*1500+Quantity__piece*500),HubCN_ID="LECCNYW", IF(Grossweight&lt;=3,15000+Quantity__piece*700,15000+(Grossweight-3)*2500+Quantity__piece*700))</f>
        <v>18500</v>
      </c>
    </row>
    <row r="255" ht="15.75" customHeight="1">
      <c r="A255" s="52" t="s">
        <v>808</v>
      </c>
      <c r="B255" s="52" t="s">
        <v>5279</v>
      </c>
      <c r="C255" s="52" t="s">
        <v>5253</v>
      </c>
      <c r="D255" s="53">
        <v>44648.34166666667</v>
      </c>
      <c r="E255" s="53">
        <v>44649.18819444445</v>
      </c>
      <c r="F255" s="53">
        <v>44648.510416666664</v>
      </c>
      <c r="G255" s="53">
        <f>HubVN_Receiving_Time</f>
        <v>44652.52917</v>
      </c>
      <c r="H255" s="54">
        <v>44649.52638888889</v>
      </c>
      <c r="I255" s="44">
        <f>HubCN_Receiving_Time-Order_Create_Time</f>
        <v>1.858333333</v>
      </c>
      <c r="J255" s="44">
        <f>Plan__HubCN_Receiving_Time-Order_Create_Time</f>
        <v>1.011805556</v>
      </c>
      <c r="K255" s="44">
        <f>HubCN_Pickup_Time-HubCN_Receiving_Time</f>
        <v>0.3381944444</v>
      </c>
      <c r="L255" s="44">
        <f>Plan_HubCN_Pickup_Time-Plan__HubCN_Receiving_Time</f>
        <v>0.16875</v>
      </c>
      <c r="M255" s="44">
        <f>HubCN_Receiving_Time-Vendor_PickupTime</f>
        <v>0.1729166667</v>
      </c>
      <c r="N255" s="44">
        <f>Plan__HubCN_Receiving_Time-Plan_Vendor_Pickup_Time</f>
        <v>3.468055556</v>
      </c>
      <c r="O255" s="44">
        <f>Vendor_PickupTime-Order_Create_Time</f>
        <v>1.685416667</v>
      </c>
      <c r="P255" s="44">
        <f>Plan_Vendor_Pickup_Time-Order_Create_Time</f>
        <v>-2.45625</v>
      </c>
      <c r="Q255" s="44">
        <f>HubVN_Receiving_Time-HubCN_Pickup_Time</f>
        <v>3.002777778</v>
      </c>
      <c r="R255" s="44">
        <f>Plan_HubVN_Receiving_Time-Plan_HubCN_Pickup_Time</f>
        <v>3.005555556</v>
      </c>
      <c r="S255" s="44">
        <f>TG_lấy+TG_xử_lý_CN+Thông_quan</f>
        <v>5.199305556</v>
      </c>
      <c r="T255" s="55">
        <f>IFS(HubCN_ID="LECCNSZ",Quantity__piece*500,HubCN_ID="LECCNYW",Quantity__piece*700)</f>
        <v>700</v>
      </c>
      <c r="U255" s="55">
        <f>Chi_phí_lấy_hàng-Chi_phí_xử_lý</f>
        <v>15000</v>
      </c>
      <c r="V255" s="55">
        <f>IFS(HubCN_ID="LECCNSZ",IF(Grossweight&lt;=3,17000+Quantity__piece*500,17000+(Grossweight-3)*1500+Quantity__piece*500),HubCN_ID="LECCNYW", IF(Grossweight&lt;=3,15000+Quantity__piece*700,15000+(Grossweight-3)*2500+Quantity__piece*700))</f>
        <v>15700</v>
      </c>
    </row>
    <row r="256" ht="15.75" customHeight="1">
      <c r="A256" s="52" t="s">
        <v>811</v>
      </c>
      <c r="B256" s="52" t="s">
        <v>5264</v>
      </c>
      <c r="C256" s="52" t="s">
        <v>5253</v>
      </c>
      <c r="D256" s="53">
        <v>44651.103472222225</v>
      </c>
      <c r="E256" s="53">
        <v>44650.69097222222</v>
      </c>
      <c r="F256" s="53">
        <v>44651.271527777775</v>
      </c>
      <c r="G256" s="53">
        <f>HubVN_Receiving_Time</f>
        <v>44654.52778</v>
      </c>
      <c r="H256" s="54">
        <v>44651.027083333334</v>
      </c>
      <c r="I256" s="44">
        <f>HubCN_Receiving_Time-Order_Create_Time</f>
        <v>4.020833333</v>
      </c>
      <c r="J256" s="44">
        <f>Plan__HubCN_Receiving_Time-Order_Create_Time</f>
        <v>4.433333333</v>
      </c>
      <c r="K256" s="44">
        <f>HubCN_Pickup_Time-HubCN_Receiving_Time</f>
        <v>0.3361111111</v>
      </c>
      <c r="L256" s="44">
        <f>Plan_HubCN_Pickup_Time-Plan__HubCN_Receiving_Time</f>
        <v>0.1680555556</v>
      </c>
      <c r="M256" s="44">
        <f>HubCN_Receiving_Time-Vendor_PickupTime</f>
        <v>0.29375</v>
      </c>
      <c r="N256" s="44">
        <f>Plan__HubCN_Receiving_Time-Plan_Vendor_Pickup_Time</f>
        <v>3.945833333</v>
      </c>
      <c r="O256" s="44">
        <f>Vendor_PickupTime-Order_Create_Time</f>
        <v>3.727083333</v>
      </c>
      <c r="P256" s="44">
        <f>Plan_Vendor_Pickup_Time-Order_Create_Time</f>
        <v>0.4875</v>
      </c>
      <c r="Q256" s="44">
        <f>HubVN_Receiving_Time-HubCN_Pickup_Time</f>
        <v>3.500694444</v>
      </c>
      <c r="R256" s="44">
        <f>Plan_HubVN_Receiving_Time-Plan_HubCN_Pickup_Time</f>
        <v>3.002777778</v>
      </c>
      <c r="S256" s="44">
        <f>TG_lấy+TG_xử_lý_CN+Thông_quan</f>
        <v>7.857638889</v>
      </c>
      <c r="T256" s="55">
        <f>IFS(HubCN_ID="LECCNSZ",Quantity__piece*500,HubCN_ID="LECCNYW",Quantity__piece*700)</f>
        <v>2100</v>
      </c>
      <c r="U256" s="55">
        <f>Chi_phí_lấy_hàng-Chi_phí_xử_lý</f>
        <v>15000</v>
      </c>
      <c r="V256" s="55">
        <f>IFS(HubCN_ID="LECCNSZ",IF(Grossweight&lt;=3,17000+Quantity__piece*500,17000+(Grossweight-3)*1500+Quantity__piece*500),HubCN_ID="LECCNYW", IF(Grossweight&lt;=3,15000+Quantity__piece*700,15000+(Grossweight-3)*2500+Quantity__piece*700))</f>
        <v>17100</v>
      </c>
    </row>
    <row r="257" ht="15.75" hidden="1" customHeight="1">
      <c r="A257" s="52" t="s">
        <v>814</v>
      </c>
      <c r="B257" s="52" t="s">
        <v>5254</v>
      </c>
      <c r="C257" s="52" t="s">
        <v>5255</v>
      </c>
      <c r="D257" s="53">
        <v>44651.611805555556</v>
      </c>
      <c r="E257" s="53">
        <v>44649.52222222222</v>
      </c>
      <c r="F257" s="53">
        <v>44651.78055555555</v>
      </c>
      <c r="G257" s="53">
        <f>HubVN_Receiving_Time</f>
        <v>44653.52639</v>
      </c>
      <c r="H257" s="54">
        <v>44650.025</v>
      </c>
      <c r="I257" s="44">
        <f>HubCN_Receiving_Time-Order_Create_Time</f>
        <v>1.168055556</v>
      </c>
      <c r="J257" s="44">
        <f>Plan__HubCN_Receiving_Time-Order_Create_Time</f>
        <v>3.257638889</v>
      </c>
      <c r="K257" s="44">
        <f>HubCN_Pickup_Time-HubCN_Receiving_Time</f>
        <v>0.5027777778</v>
      </c>
      <c r="L257" s="44">
        <f>Plan_HubCN_Pickup_Time-Plan__HubCN_Receiving_Time</f>
        <v>0.16875</v>
      </c>
      <c r="M257" s="44">
        <f>HubCN_Receiving_Time-Vendor_PickupTime</f>
        <v>0.1701388889</v>
      </c>
      <c r="N257" s="44">
        <f>Plan__HubCN_Receiving_Time-Plan_Vendor_Pickup_Time</f>
        <v>2.26875</v>
      </c>
      <c r="O257" s="44">
        <f>Vendor_PickupTime-Order_Create_Time</f>
        <v>0.9979166667</v>
      </c>
      <c r="P257" s="44">
        <f>Plan_Vendor_Pickup_Time-Order_Create_Time</f>
        <v>0.9888888889</v>
      </c>
      <c r="Q257" s="44">
        <f>HubVN_Receiving_Time-HubCN_Pickup_Time</f>
        <v>3.501388889</v>
      </c>
      <c r="R257" s="44">
        <f>Plan_HubVN_Receiving_Time-Plan_HubCN_Pickup_Time</f>
        <v>1.504166667</v>
      </c>
      <c r="S257" s="44">
        <f>TG_lấy+TG_xử_lý_CN+Thông_quan</f>
        <v>5.172222222</v>
      </c>
      <c r="T257" s="55">
        <f>IFS(HubCN_ID="LECCNSZ",Quantity__piece*500,HubCN_ID="LECCNYW",Quantity__piece*700)</f>
        <v>2500</v>
      </c>
      <c r="U257" s="55">
        <f>Chi_phí_lấy_hàng-Chi_phí_xử_lý</f>
        <v>17000</v>
      </c>
      <c r="V257" s="55">
        <f>IFS(HubCN_ID="LECCNSZ",IF(Grossweight&lt;=3,17000+Quantity__piece*500,17000+(Grossweight-3)*1500+Quantity__piece*500),HubCN_ID="LECCNYW", IF(Grossweight&lt;=3,15000+Quantity__piece*700,15000+(Grossweight-3)*2500+Quantity__piece*700))</f>
        <v>19500</v>
      </c>
    </row>
    <row r="258" ht="15.75" customHeight="1">
      <c r="A258" s="52" t="s">
        <v>817</v>
      </c>
      <c r="B258" s="52" t="s">
        <v>5265</v>
      </c>
      <c r="C258" s="52" t="s">
        <v>5253</v>
      </c>
      <c r="D258" s="53">
        <v>44650.376388888886</v>
      </c>
      <c r="E258" s="53">
        <v>44650.71875</v>
      </c>
      <c r="F258" s="53">
        <v>44650.50625</v>
      </c>
      <c r="G258" s="53">
        <f>HubVN_Receiving_Time</f>
        <v>44654.52014</v>
      </c>
      <c r="H258" s="54">
        <v>44651.01527777778</v>
      </c>
      <c r="I258" s="44">
        <f>HubCN_Receiving_Time-Order_Create_Time</f>
        <v>3.542361111</v>
      </c>
      <c r="J258" s="44">
        <f>Plan__HubCN_Receiving_Time-Order_Create_Time</f>
        <v>3.2</v>
      </c>
      <c r="K258" s="44">
        <f>HubCN_Pickup_Time-HubCN_Receiving_Time</f>
        <v>0.2965277778</v>
      </c>
      <c r="L258" s="44">
        <f>Plan_HubCN_Pickup_Time-Plan__HubCN_Receiving_Time</f>
        <v>0.1298611111</v>
      </c>
      <c r="M258" s="44">
        <f>HubCN_Receiving_Time-Vendor_PickupTime</f>
        <v>0.2527777778</v>
      </c>
      <c r="N258" s="44">
        <f>Plan__HubCN_Receiving_Time-Plan_Vendor_Pickup_Time</f>
        <v>3.20625</v>
      </c>
      <c r="O258" s="44">
        <f>Vendor_PickupTime-Order_Create_Time</f>
        <v>3.289583333</v>
      </c>
      <c r="P258" s="44">
        <f>Plan_Vendor_Pickup_Time-Order_Create_Time</f>
        <v>-0.006249999999</v>
      </c>
      <c r="Q258" s="44">
        <f>HubVN_Receiving_Time-HubCN_Pickup_Time</f>
        <v>3.504861111</v>
      </c>
      <c r="R258" s="44">
        <f>Plan_HubVN_Receiving_Time-Plan_HubCN_Pickup_Time</f>
        <v>3.001388889</v>
      </c>
      <c r="S258" s="44">
        <f>TG_lấy+TG_xử_lý_CN+Thông_quan</f>
        <v>7.34375</v>
      </c>
      <c r="T258" s="55">
        <f>IFS(HubCN_ID="LECCNSZ",Quantity__piece*500,HubCN_ID="LECCNYW",Quantity__piece*700)</f>
        <v>1400</v>
      </c>
      <c r="U258" s="55">
        <f>Chi_phí_lấy_hàng-Chi_phí_xử_lý</f>
        <v>16750</v>
      </c>
      <c r="V258" s="55">
        <f>IFS(HubCN_ID="LECCNSZ",IF(Grossweight&lt;=3,17000+Quantity__piece*500,17000+(Grossweight-3)*1500+Quantity__piece*500),HubCN_ID="LECCNYW", IF(Grossweight&lt;=3,15000+Quantity__piece*700,15000+(Grossweight-3)*2500+Quantity__piece*700))</f>
        <v>18150</v>
      </c>
    </row>
    <row r="259" ht="15.75" customHeight="1">
      <c r="A259" s="52" t="s">
        <v>820</v>
      </c>
      <c r="B259" s="52" t="s">
        <v>5308</v>
      </c>
      <c r="C259" s="52" t="s">
        <v>5253</v>
      </c>
      <c r="D259" s="53">
        <v>44650.580555555556</v>
      </c>
      <c r="E259" s="53">
        <v>44649.84583333333</v>
      </c>
      <c r="F259" s="53">
        <v>44650.75</v>
      </c>
      <c r="G259" s="53">
        <f>HubVN_Receiving_Time</f>
        <v>44653.28472</v>
      </c>
      <c r="H259" s="54">
        <v>44650.27847222222</v>
      </c>
      <c r="I259" s="44">
        <f>HubCN_Receiving_Time-Order_Create_Time</f>
        <v>2.582638889</v>
      </c>
      <c r="J259" s="44">
        <f>Plan__HubCN_Receiving_Time-Order_Create_Time</f>
        <v>3.317361111</v>
      </c>
      <c r="K259" s="44">
        <f>HubCN_Pickup_Time-HubCN_Receiving_Time</f>
        <v>0.4326388889</v>
      </c>
      <c r="L259" s="44">
        <f>Plan_HubCN_Pickup_Time-Plan__HubCN_Receiving_Time</f>
        <v>0.1694444444</v>
      </c>
      <c r="M259" s="44">
        <f>HubCN_Receiving_Time-Vendor_PickupTime</f>
        <v>0.08888888889</v>
      </c>
      <c r="N259" s="44">
        <f>Plan__HubCN_Receiving_Time-Plan_Vendor_Pickup_Time</f>
        <v>3.149305556</v>
      </c>
      <c r="O259" s="44">
        <f>Vendor_PickupTime-Order_Create_Time</f>
        <v>2.49375</v>
      </c>
      <c r="P259" s="44">
        <f>Plan_Vendor_Pickup_Time-Order_Create_Time</f>
        <v>0.1680555556</v>
      </c>
      <c r="Q259" s="44">
        <f>HubVN_Receiving_Time-HubCN_Pickup_Time</f>
        <v>3.00625</v>
      </c>
      <c r="R259" s="44">
        <f>Plan_HubVN_Receiving_Time-Plan_HubCN_Pickup_Time</f>
        <v>1.50625</v>
      </c>
      <c r="S259" s="44">
        <f>TG_lấy+TG_xử_lý_CN+Thông_quan</f>
        <v>6.021527778</v>
      </c>
      <c r="T259" s="55">
        <f>IFS(HubCN_ID="LECCNSZ",Quantity__piece*500,HubCN_ID="LECCNYW",Quantity__piece*700)</f>
        <v>2800</v>
      </c>
      <c r="U259" s="55">
        <f>Chi_phí_lấy_hàng-Chi_phí_xử_lý</f>
        <v>15000</v>
      </c>
      <c r="V259" s="55">
        <f>IFS(HubCN_ID="LECCNSZ",IF(Grossweight&lt;=3,17000+Quantity__piece*500,17000+(Grossweight-3)*1500+Quantity__piece*500),HubCN_ID="LECCNYW", IF(Grossweight&lt;=3,15000+Quantity__piece*700,15000+(Grossweight-3)*2500+Quantity__piece*700))</f>
        <v>17800</v>
      </c>
    </row>
    <row r="260" ht="15.75" hidden="1" customHeight="1">
      <c r="A260" s="52" t="s">
        <v>823</v>
      </c>
      <c r="B260" s="52" t="s">
        <v>5296</v>
      </c>
      <c r="C260" s="52" t="s">
        <v>5255</v>
      </c>
      <c r="D260" s="53">
        <v>44651.40833333333</v>
      </c>
      <c r="E260" s="53">
        <v>44651.759722222225</v>
      </c>
      <c r="F260" s="53">
        <v>44651.49791666667</v>
      </c>
      <c r="G260" s="53">
        <f>HubVN_Receiving_Time</f>
        <v>44655.26389</v>
      </c>
      <c r="H260" s="54">
        <v>44652.260416666664</v>
      </c>
      <c r="I260" s="44">
        <f>HubCN_Receiving_Time-Order_Create_Time</f>
        <v>2.629861111</v>
      </c>
      <c r="J260" s="44">
        <f>Plan__HubCN_Receiving_Time-Order_Create_Time</f>
        <v>2.278472222</v>
      </c>
      <c r="K260" s="44">
        <f>HubCN_Pickup_Time-HubCN_Receiving_Time</f>
        <v>0.5006944444</v>
      </c>
      <c r="L260" s="44">
        <f>Plan_HubCN_Pickup_Time-Plan__HubCN_Receiving_Time</f>
        <v>0.08958333333</v>
      </c>
      <c r="M260" s="44">
        <f>HubCN_Receiving_Time-Vendor_PickupTime</f>
        <v>0.1284722222</v>
      </c>
      <c r="N260" s="44">
        <f>Plan__HubCN_Receiving_Time-Plan_Vendor_Pickup_Time</f>
        <v>2.696527778</v>
      </c>
      <c r="O260" s="44">
        <f>Vendor_PickupTime-Order_Create_Time</f>
        <v>2.501388889</v>
      </c>
      <c r="P260" s="44">
        <f>Plan_Vendor_Pickup_Time-Order_Create_Time</f>
        <v>-0.4180555556</v>
      </c>
      <c r="Q260" s="44">
        <f>HubVN_Receiving_Time-HubCN_Pickup_Time</f>
        <v>3.003472222</v>
      </c>
      <c r="R260" s="44">
        <f>Plan_HubVN_Receiving_Time-Plan_HubCN_Pickup_Time</f>
        <v>3.003472222</v>
      </c>
      <c r="S260" s="44">
        <f>TG_lấy+TG_xử_lý_CN+Thông_quan</f>
        <v>6.134027778</v>
      </c>
      <c r="T260" s="55">
        <f>IFS(HubCN_ID="LECCNSZ",Quantity__piece*500,HubCN_ID="LECCNYW",Quantity__piece*700)</f>
        <v>2500</v>
      </c>
      <c r="U260" s="55">
        <f>Chi_phí_lấy_hàng-Chi_phí_xử_lý</f>
        <v>18050</v>
      </c>
      <c r="V260" s="55">
        <f>IFS(HubCN_ID="LECCNSZ",IF(Grossweight&lt;=3,17000+Quantity__piece*500,17000+(Grossweight-3)*1500+Quantity__piece*500),HubCN_ID="LECCNYW", IF(Grossweight&lt;=3,15000+Quantity__piece*700,15000+(Grossweight-3)*2500+Quantity__piece*700))</f>
        <v>20550</v>
      </c>
    </row>
    <row r="261" ht="15.75" hidden="1" customHeight="1">
      <c r="A261" s="52" t="s">
        <v>826</v>
      </c>
      <c r="B261" s="52" t="s">
        <v>5259</v>
      </c>
      <c r="C261" s="52" t="s">
        <v>5255</v>
      </c>
      <c r="D261" s="53">
        <v>44652.13611111111</v>
      </c>
      <c r="E261" s="53">
        <v>44652.5</v>
      </c>
      <c r="F261" s="53">
        <v>44652.263194444444</v>
      </c>
      <c r="G261" s="53">
        <f>HubVN_Receiving_Time</f>
        <v>44655.50417</v>
      </c>
      <c r="H261" s="54">
        <v>44653.00208333333</v>
      </c>
      <c r="I261" s="44">
        <f>HubCN_Receiving_Time-Order_Create_Time</f>
        <v>2.584722222</v>
      </c>
      <c r="J261" s="44">
        <f>Plan__HubCN_Receiving_Time-Order_Create_Time</f>
        <v>2.220833333</v>
      </c>
      <c r="K261" s="44">
        <f>HubCN_Pickup_Time-HubCN_Receiving_Time</f>
        <v>0.5020833333</v>
      </c>
      <c r="L261" s="44">
        <f>Plan_HubCN_Pickup_Time-Plan__HubCN_Receiving_Time</f>
        <v>0.1270833333</v>
      </c>
      <c r="M261" s="44">
        <f>HubCN_Receiving_Time-Vendor_PickupTime</f>
        <v>0.1722222222</v>
      </c>
      <c r="N261" s="44">
        <f>Plan__HubCN_Receiving_Time-Plan_Vendor_Pickup_Time</f>
        <v>1.470833333</v>
      </c>
      <c r="O261" s="44">
        <f>Vendor_PickupTime-Order_Create_Time</f>
        <v>2.4125</v>
      </c>
      <c r="P261" s="44">
        <f>Plan_Vendor_Pickup_Time-Order_Create_Time</f>
        <v>0.75</v>
      </c>
      <c r="Q261" s="44">
        <f>HubVN_Receiving_Time-HubCN_Pickup_Time</f>
        <v>2.502083333</v>
      </c>
      <c r="R261" s="44">
        <f>Plan_HubVN_Receiving_Time-Plan_HubCN_Pickup_Time</f>
        <v>3.000694444</v>
      </c>
      <c r="S261" s="44">
        <f>TG_lấy+TG_xử_lý_CN+Thông_quan</f>
        <v>5.588888889</v>
      </c>
      <c r="T261" s="55">
        <f>IFS(HubCN_ID="LECCNSZ",Quantity__piece*500,HubCN_ID="LECCNYW",Quantity__piece*700)</f>
        <v>500</v>
      </c>
      <c r="U261" s="55">
        <f>Chi_phí_lấy_hàng-Chi_phí_xử_lý</f>
        <v>17000</v>
      </c>
      <c r="V261" s="55">
        <f>IFS(HubCN_ID="LECCNSZ",IF(Grossweight&lt;=3,17000+Quantity__piece*500,17000+(Grossweight-3)*1500+Quantity__piece*500),HubCN_ID="LECCNYW", IF(Grossweight&lt;=3,15000+Quantity__piece*700,15000+(Grossweight-3)*2500+Quantity__piece*700))</f>
        <v>17500</v>
      </c>
    </row>
    <row r="262" ht="15.75" hidden="1" customHeight="1">
      <c r="A262" s="52" t="s">
        <v>829</v>
      </c>
      <c r="B262" s="52" t="s">
        <v>5254</v>
      </c>
      <c r="C262" s="52" t="s">
        <v>5255</v>
      </c>
      <c r="D262" s="53">
        <v>44651.15069444444</v>
      </c>
      <c r="E262" s="53">
        <v>44649.779861111114</v>
      </c>
      <c r="F262" s="53">
        <v>44651.27777777778</v>
      </c>
      <c r="G262" s="53">
        <f>HubVN_Receiving_Time</f>
        <v>44654.28542</v>
      </c>
      <c r="H262" s="54">
        <v>44650.28472222222</v>
      </c>
      <c r="I262" s="44">
        <f>HubCN_Receiving_Time-Order_Create_Time</f>
        <v>0.8847222222</v>
      </c>
      <c r="J262" s="44">
        <f>Plan__HubCN_Receiving_Time-Order_Create_Time</f>
        <v>2.255555556</v>
      </c>
      <c r="K262" s="44">
        <f>HubCN_Pickup_Time-HubCN_Receiving_Time</f>
        <v>0.5048611111</v>
      </c>
      <c r="L262" s="44">
        <f>Plan_HubCN_Pickup_Time-Plan__HubCN_Receiving_Time</f>
        <v>0.1270833333</v>
      </c>
      <c r="M262" s="44">
        <f>HubCN_Receiving_Time-Vendor_PickupTime</f>
        <v>0.05694444445</v>
      </c>
      <c r="N262" s="44">
        <f>Plan__HubCN_Receiving_Time-Plan_Vendor_Pickup_Time</f>
        <v>1.764583333</v>
      </c>
      <c r="O262" s="44">
        <f>Vendor_PickupTime-Order_Create_Time</f>
        <v>0.8277777778</v>
      </c>
      <c r="P262" s="44">
        <f>Plan_Vendor_Pickup_Time-Order_Create_Time</f>
        <v>0.4909722222</v>
      </c>
      <c r="Q262" s="44">
        <f>HubVN_Receiving_Time-HubCN_Pickup_Time</f>
        <v>4.000694444</v>
      </c>
      <c r="R262" s="44">
        <f>Plan_HubVN_Receiving_Time-Plan_HubCN_Pickup_Time</f>
        <v>2.004166667</v>
      </c>
      <c r="S262" s="44">
        <f>TG_lấy+TG_xử_lý_CN+Thông_quan</f>
        <v>5.390277778</v>
      </c>
      <c r="T262" s="55">
        <f>IFS(HubCN_ID="LECCNSZ",Quantity__piece*500,HubCN_ID="LECCNYW",Quantity__piece*700)</f>
        <v>1000</v>
      </c>
      <c r="U262" s="55">
        <f>Chi_phí_lấy_hàng-Chi_phí_xử_lý</f>
        <v>17000</v>
      </c>
      <c r="V262" s="55">
        <f>IFS(HubCN_ID="LECCNSZ",IF(Grossweight&lt;=3,17000+Quantity__piece*500,17000+(Grossweight-3)*1500+Quantity__piece*500),HubCN_ID="LECCNYW", IF(Grossweight&lt;=3,15000+Quantity__piece*700,15000+(Grossweight-3)*2500+Quantity__piece*700))</f>
        <v>18000</v>
      </c>
    </row>
    <row r="263" ht="15.75" customHeight="1">
      <c r="A263" s="52" t="s">
        <v>832</v>
      </c>
      <c r="B263" s="52" t="s">
        <v>5284</v>
      </c>
      <c r="C263" s="52" t="s">
        <v>5253</v>
      </c>
      <c r="D263" s="53">
        <v>44649.88055555556</v>
      </c>
      <c r="E263" s="53">
        <v>44649.78333333333</v>
      </c>
      <c r="F263" s="53">
        <v>44650.00763888889</v>
      </c>
      <c r="G263" s="53">
        <f>HubVN_Receiving_Time</f>
        <v>44654.28958</v>
      </c>
      <c r="H263" s="54">
        <v>44650.28611111111</v>
      </c>
      <c r="I263" s="44">
        <f>HubCN_Receiving_Time-Order_Create_Time</f>
        <v>0.6097222222</v>
      </c>
      <c r="J263" s="44">
        <f>Plan__HubCN_Receiving_Time-Order_Create_Time</f>
        <v>0.7069444444</v>
      </c>
      <c r="K263" s="44">
        <f>HubCN_Pickup_Time-HubCN_Receiving_Time</f>
        <v>0.5027777778</v>
      </c>
      <c r="L263" s="44">
        <f>Plan_HubCN_Pickup_Time-Plan__HubCN_Receiving_Time</f>
        <v>0.1270833333</v>
      </c>
      <c r="M263" s="44">
        <f>HubCN_Receiving_Time-Vendor_PickupTime</f>
        <v>0.1145833333</v>
      </c>
      <c r="N263" s="44">
        <f>Plan__HubCN_Receiving_Time-Plan_Vendor_Pickup_Time</f>
        <v>0.5416666667</v>
      </c>
      <c r="O263" s="44">
        <f>Vendor_PickupTime-Order_Create_Time</f>
        <v>0.4951388889</v>
      </c>
      <c r="P263" s="44">
        <f>Plan_Vendor_Pickup_Time-Order_Create_Time</f>
        <v>0.1652777778</v>
      </c>
      <c r="Q263" s="44">
        <f>HubVN_Receiving_Time-HubCN_Pickup_Time</f>
        <v>4.003472222</v>
      </c>
      <c r="R263" s="44">
        <f>Plan_HubVN_Receiving_Time-Plan_HubCN_Pickup_Time</f>
        <v>3.502083333</v>
      </c>
      <c r="S263" s="44">
        <f>TG_lấy+TG_xử_lý_CN+Thông_quan</f>
        <v>5.115972222</v>
      </c>
      <c r="T263" s="55">
        <f>IFS(HubCN_ID="LECCNSZ",Quantity__piece*500,HubCN_ID="LECCNYW",Quantity__piece*700)</f>
        <v>3500</v>
      </c>
      <c r="U263" s="55">
        <f>Chi_phí_lấy_hàng-Chi_phí_xử_lý</f>
        <v>15000</v>
      </c>
      <c r="V263" s="55">
        <f>IFS(HubCN_ID="LECCNSZ",IF(Grossweight&lt;=3,17000+Quantity__piece*500,17000+(Grossweight-3)*1500+Quantity__piece*500),HubCN_ID="LECCNYW", IF(Grossweight&lt;=3,15000+Quantity__piece*700,15000+(Grossweight-3)*2500+Quantity__piece*700))</f>
        <v>18500</v>
      </c>
    </row>
    <row r="264" ht="15.75" hidden="1" customHeight="1">
      <c r="A264" s="52" t="s">
        <v>835</v>
      </c>
      <c r="B264" s="52" t="s">
        <v>5287</v>
      </c>
      <c r="C264" s="52" t="s">
        <v>5255</v>
      </c>
      <c r="D264" s="53">
        <v>44651.38611111111</v>
      </c>
      <c r="E264" s="53">
        <v>44651.75347222222</v>
      </c>
      <c r="F264" s="53">
        <v>44651.535416666666</v>
      </c>
      <c r="G264" s="53">
        <f>HubVN_Receiving_Time</f>
        <v>44655.25556</v>
      </c>
      <c r="H264" s="54">
        <v>44652.254166666666</v>
      </c>
      <c r="I264" s="44">
        <f>HubCN_Receiving_Time-Order_Create_Time</f>
        <v>2.627083333</v>
      </c>
      <c r="J264" s="44">
        <f>Plan__HubCN_Receiving_Time-Order_Create_Time</f>
        <v>2.259722222</v>
      </c>
      <c r="K264" s="44">
        <f>HubCN_Pickup_Time-HubCN_Receiving_Time</f>
        <v>0.5006944444</v>
      </c>
      <c r="L264" s="44">
        <f>Plan_HubCN_Pickup_Time-Plan__HubCN_Receiving_Time</f>
        <v>0.1493055556</v>
      </c>
      <c r="M264" s="44">
        <f>HubCN_Receiving_Time-Vendor_PickupTime</f>
        <v>0.1291666667</v>
      </c>
      <c r="N264" s="44">
        <f>Plan__HubCN_Receiving_Time-Plan_Vendor_Pickup_Time</f>
        <v>1.679861111</v>
      </c>
      <c r="O264" s="44">
        <f>Vendor_PickupTime-Order_Create_Time</f>
        <v>2.497916667</v>
      </c>
      <c r="P264" s="44">
        <f>Plan_Vendor_Pickup_Time-Order_Create_Time</f>
        <v>0.5798611111</v>
      </c>
      <c r="Q264" s="44">
        <f>HubVN_Receiving_Time-HubCN_Pickup_Time</f>
        <v>3.001388889</v>
      </c>
      <c r="R264" s="44">
        <f>Plan_HubVN_Receiving_Time-Plan_HubCN_Pickup_Time</f>
        <v>3.004166667</v>
      </c>
      <c r="S264" s="44">
        <f>TG_lấy+TG_xử_lý_CN+Thông_quan</f>
        <v>6.129166667</v>
      </c>
      <c r="T264" s="55">
        <f>IFS(HubCN_ID="LECCNSZ",Quantity__piece*500,HubCN_ID="LECCNYW",Quantity__piece*700)</f>
        <v>1000</v>
      </c>
      <c r="U264" s="55">
        <f>Chi_phí_lấy_hàng-Chi_phí_xử_lý</f>
        <v>17000</v>
      </c>
      <c r="V264" s="55">
        <f>IFS(HubCN_ID="LECCNSZ",IF(Grossweight&lt;=3,17000+Quantity__piece*500,17000+(Grossweight-3)*1500+Quantity__piece*500),HubCN_ID="LECCNYW", IF(Grossweight&lt;=3,15000+Quantity__piece*700,15000+(Grossweight-3)*2500+Quantity__piece*700))</f>
        <v>18000</v>
      </c>
    </row>
    <row r="265" ht="15.75" customHeight="1">
      <c r="A265" s="52" t="s">
        <v>838</v>
      </c>
      <c r="B265" s="52" t="s">
        <v>5278</v>
      </c>
      <c r="C265" s="52" t="s">
        <v>5253</v>
      </c>
      <c r="D265" s="53">
        <v>44649.629166666666</v>
      </c>
      <c r="E265" s="53">
        <v>44649.82777777778</v>
      </c>
      <c r="F265" s="53">
        <v>44649.779861111114</v>
      </c>
      <c r="G265" s="53">
        <f>HubVN_Receiving_Time</f>
        <v>44654.26389</v>
      </c>
      <c r="H265" s="54">
        <v>44650.260416666664</v>
      </c>
      <c r="I265" s="44">
        <f>HubCN_Receiving_Time-Order_Create_Time</f>
        <v>2.10625</v>
      </c>
      <c r="J265" s="44">
        <f>Plan__HubCN_Receiving_Time-Order_Create_Time</f>
        <v>1.907638889</v>
      </c>
      <c r="K265" s="44">
        <f>HubCN_Pickup_Time-HubCN_Receiving_Time</f>
        <v>0.4326388889</v>
      </c>
      <c r="L265" s="44">
        <f>Plan_HubCN_Pickup_Time-Plan__HubCN_Receiving_Time</f>
        <v>0.1506944444</v>
      </c>
      <c r="M265" s="44">
        <f>HubCN_Receiving_Time-Vendor_PickupTime</f>
        <v>0.1090277778</v>
      </c>
      <c r="N265" s="44">
        <f>Plan__HubCN_Receiving_Time-Plan_Vendor_Pickup_Time</f>
        <v>0.9173611111</v>
      </c>
      <c r="O265" s="44">
        <f>Vendor_PickupTime-Order_Create_Time</f>
        <v>1.997222222</v>
      </c>
      <c r="P265" s="44">
        <f>Plan_Vendor_Pickup_Time-Order_Create_Time</f>
        <v>0.9902777778</v>
      </c>
      <c r="Q265" s="44">
        <f>HubVN_Receiving_Time-HubCN_Pickup_Time</f>
        <v>4.003472222</v>
      </c>
      <c r="R265" s="44">
        <f>Plan_HubVN_Receiving_Time-Plan_HubCN_Pickup_Time</f>
        <v>3.503472222</v>
      </c>
      <c r="S265" s="44">
        <f>TG_lấy+TG_xử_lý_CN+Thông_quan</f>
        <v>6.542361111</v>
      </c>
      <c r="T265" s="55">
        <f>IFS(HubCN_ID="LECCNSZ",Quantity__piece*500,HubCN_ID="LECCNYW",Quantity__piece*700)</f>
        <v>3500</v>
      </c>
      <c r="U265" s="55">
        <f>Chi_phí_lấy_hàng-Chi_phí_xử_lý</f>
        <v>15000</v>
      </c>
      <c r="V265" s="55">
        <f>IFS(HubCN_ID="LECCNSZ",IF(Grossweight&lt;=3,17000+Quantity__piece*500,17000+(Grossweight-3)*1500+Quantity__piece*500),HubCN_ID="LECCNYW", IF(Grossweight&lt;=3,15000+Quantity__piece*700,15000+(Grossweight-3)*2500+Quantity__piece*700))</f>
        <v>18500</v>
      </c>
    </row>
    <row r="266" ht="15.75" customHeight="1">
      <c r="A266" s="52" t="s">
        <v>841</v>
      </c>
      <c r="B266" s="52" t="s">
        <v>5303</v>
      </c>
      <c r="C266" s="52" t="s">
        <v>5253</v>
      </c>
      <c r="D266" s="53">
        <v>44650.64861111111</v>
      </c>
      <c r="E266" s="53">
        <v>44649.18680555555</v>
      </c>
      <c r="F266" s="53">
        <v>44650.77638888889</v>
      </c>
      <c r="G266" s="53">
        <f>HubVN_Receiving_Time</f>
        <v>44652.52361</v>
      </c>
      <c r="H266" s="54">
        <v>44649.52222222222</v>
      </c>
      <c r="I266" s="44">
        <f>HubCN_Receiving_Time-Order_Create_Time</f>
        <v>1.853472222</v>
      </c>
      <c r="J266" s="44">
        <f>Plan__HubCN_Receiving_Time-Order_Create_Time</f>
        <v>3.315277778</v>
      </c>
      <c r="K266" s="44">
        <f>HubCN_Pickup_Time-HubCN_Receiving_Time</f>
        <v>0.3354166667</v>
      </c>
      <c r="L266" s="44">
        <f>Plan_HubCN_Pickup_Time-Plan__HubCN_Receiving_Time</f>
        <v>0.1277777778</v>
      </c>
      <c r="M266" s="44">
        <f>HubCN_Receiving_Time-Vendor_PickupTime</f>
        <v>0.1694444444</v>
      </c>
      <c r="N266" s="44">
        <f>Plan__HubCN_Receiving_Time-Plan_Vendor_Pickup_Time</f>
        <v>4.783333333</v>
      </c>
      <c r="O266" s="44">
        <f>Vendor_PickupTime-Order_Create_Time</f>
        <v>1.684027778</v>
      </c>
      <c r="P266" s="44">
        <f>Plan_Vendor_Pickup_Time-Order_Create_Time</f>
        <v>-1.468055556</v>
      </c>
      <c r="Q266" s="44">
        <f>HubVN_Receiving_Time-HubCN_Pickup_Time</f>
        <v>3.001388889</v>
      </c>
      <c r="R266" s="44">
        <f>Plan_HubVN_Receiving_Time-Plan_HubCN_Pickup_Time</f>
        <v>1.502777778</v>
      </c>
      <c r="S266" s="44">
        <f>TG_lấy+TG_xử_lý_CN+Thông_quan</f>
        <v>5.190277778</v>
      </c>
      <c r="T266" s="55">
        <f>IFS(HubCN_ID="LECCNSZ",Quantity__piece*500,HubCN_ID="LECCNYW",Quantity__piece*700)</f>
        <v>2100</v>
      </c>
      <c r="U266" s="55">
        <f>Chi_phí_lấy_hàng-Chi_phí_xử_lý</f>
        <v>17500</v>
      </c>
      <c r="V266" s="55">
        <f>IFS(HubCN_ID="LECCNSZ",IF(Grossweight&lt;=3,17000+Quantity__piece*500,17000+(Grossweight-3)*1500+Quantity__piece*500),HubCN_ID="LECCNYW", IF(Grossweight&lt;=3,15000+Quantity__piece*700,15000+(Grossweight-3)*2500+Quantity__piece*700))</f>
        <v>19600</v>
      </c>
    </row>
    <row r="267" ht="15.75" customHeight="1">
      <c r="A267" s="52" t="s">
        <v>844</v>
      </c>
      <c r="B267" s="52" t="s">
        <v>5286</v>
      </c>
      <c r="C267" s="52" t="s">
        <v>5253</v>
      </c>
      <c r="D267" s="53">
        <v>44650.1375</v>
      </c>
      <c r="E267" s="53">
        <v>44649.23819444444</v>
      </c>
      <c r="F267" s="53">
        <v>44650.26875</v>
      </c>
      <c r="G267" s="53">
        <f>HubVN_Receiving_Time</f>
        <v>44653.53958</v>
      </c>
      <c r="H267" s="54">
        <v>44649.53333333333</v>
      </c>
      <c r="I267" s="44">
        <f>HubCN_Receiving_Time-Order_Create_Time</f>
        <v>0.3729166667</v>
      </c>
      <c r="J267" s="44">
        <f>Plan__HubCN_Receiving_Time-Order_Create_Time</f>
        <v>1.272222222</v>
      </c>
      <c r="K267" s="44">
        <f>HubCN_Pickup_Time-HubCN_Receiving_Time</f>
        <v>0.2951388889</v>
      </c>
      <c r="L267" s="44">
        <f>Plan_HubCN_Pickup_Time-Plan__HubCN_Receiving_Time</f>
        <v>0.13125</v>
      </c>
      <c r="M267" s="44">
        <f>HubCN_Receiving_Time-Vendor_PickupTime</f>
        <v>0.08472222222</v>
      </c>
      <c r="N267" s="44">
        <f>Plan__HubCN_Receiving_Time-Plan_Vendor_Pickup_Time</f>
        <v>1.688888889</v>
      </c>
      <c r="O267" s="44">
        <f>Vendor_PickupTime-Order_Create_Time</f>
        <v>0.2881944444</v>
      </c>
      <c r="P267" s="44">
        <f>Plan_Vendor_Pickup_Time-Order_Create_Time</f>
        <v>-0.4166666667</v>
      </c>
      <c r="Q267" s="44">
        <f>HubVN_Receiving_Time-HubCN_Pickup_Time</f>
        <v>4.00625</v>
      </c>
      <c r="R267" s="44">
        <f>Plan_HubVN_Receiving_Time-Plan_HubCN_Pickup_Time</f>
        <v>3.004166667</v>
      </c>
      <c r="S267" s="44">
        <f>TG_lấy+TG_xử_lý_CN+Thông_quan</f>
        <v>4.674305556</v>
      </c>
      <c r="T267" s="55">
        <f>IFS(HubCN_ID="LECCNSZ",Quantity__piece*500,HubCN_ID="LECCNYW",Quantity__piece*700)</f>
        <v>700</v>
      </c>
      <c r="U267" s="55">
        <f>Chi_phí_lấy_hàng-Chi_phí_xử_lý</f>
        <v>15000</v>
      </c>
      <c r="V267" s="55">
        <f>IFS(HubCN_ID="LECCNSZ",IF(Grossweight&lt;=3,17000+Quantity__piece*500,17000+(Grossweight-3)*1500+Quantity__piece*500),HubCN_ID="LECCNYW", IF(Grossweight&lt;=3,15000+Quantity__piece*700,15000+(Grossweight-3)*2500+Quantity__piece*700))</f>
        <v>15700</v>
      </c>
    </row>
    <row r="268" ht="15.75" hidden="1" customHeight="1">
      <c r="A268" s="52" t="s">
        <v>846</v>
      </c>
      <c r="B268" s="52" t="s">
        <v>5272</v>
      </c>
      <c r="C268" s="52" t="s">
        <v>5255</v>
      </c>
      <c r="D268" s="53">
        <v>44651.18541666667</v>
      </c>
      <c r="E268" s="53">
        <v>44649.55694444444</v>
      </c>
      <c r="F268" s="53">
        <v>44651.27291666667</v>
      </c>
      <c r="G268" s="53">
        <f>HubVN_Receiving_Time</f>
        <v>44653.53403</v>
      </c>
      <c r="H268" s="54">
        <v>44650.02777777778</v>
      </c>
      <c r="I268" s="44">
        <f>HubCN_Receiving_Time-Order_Create_Time</f>
        <v>1.235416667</v>
      </c>
      <c r="J268" s="44">
        <f>Plan__HubCN_Receiving_Time-Order_Create_Time</f>
        <v>2.863888889</v>
      </c>
      <c r="K268" s="44">
        <f>HubCN_Pickup_Time-HubCN_Receiving_Time</f>
        <v>0.4708333333</v>
      </c>
      <c r="L268" s="44">
        <f>Plan_HubCN_Pickup_Time-Plan__HubCN_Receiving_Time</f>
        <v>0.0875</v>
      </c>
      <c r="M268" s="44">
        <f>HubCN_Receiving_Time-Vendor_PickupTime</f>
        <v>0.1708333333</v>
      </c>
      <c r="N268" s="44">
        <f>Plan__HubCN_Receiving_Time-Plan_Vendor_Pickup_Time</f>
        <v>2.285416667</v>
      </c>
      <c r="O268" s="44">
        <f>Vendor_PickupTime-Order_Create_Time</f>
        <v>1.064583333</v>
      </c>
      <c r="P268" s="44">
        <f>Plan_Vendor_Pickup_Time-Order_Create_Time</f>
        <v>0.5784722222</v>
      </c>
      <c r="Q268" s="44">
        <f>HubVN_Receiving_Time-HubCN_Pickup_Time</f>
        <v>3.50625</v>
      </c>
      <c r="R268" s="44">
        <f>Plan_HubVN_Receiving_Time-Plan_HubCN_Pickup_Time</f>
        <v>2.001388889</v>
      </c>
      <c r="S268" s="44">
        <f>TG_lấy+TG_xử_lý_CN+Thông_quan</f>
        <v>5.2125</v>
      </c>
      <c r="T268" s="55">
        <f>IFS(HubCN_ID="LECCNSZ",Quantity__piece*500,HubCN_ID="LECCNYW",Quantity__piece*700)</f>
        <v>2500</v>
      </c>
      <c r="U268" s="55">
        <f>Chi_phí_lấy_hàng-Chi_phí_xử_lý</f>
        <v>17000</v>
      </c>
      <c r="V268" s="55">
        <f>IFS(HubCN_ID="LECCNSZ",IF(Grossweight&lt;=3,17000+Quantity__piece*500,17000+(Grossweight-3)*1500+Quantity__piece*500),HubCN_ID="LECCNYW", IF(Grossweight&lt;=3,15000+Quantity__piece*700,15000+(Grossweight-3)*2500+Quantity__piece*700))</f>
        <v>19500</v>
      </c>
    </row>
    <row r="269" ht="15.75" customHeight="1">
      <c r="A269" s="52" t="s">
        <v>849</v>
      </c>
      <c r="B269" s="52" t="s">
        <v>5309</v>
      </c>
      <c r="C269" s="52" t="s">
        <v>5253</v>
      </c>
      <c r="D269" s="53">
        <v>44652.950694444444</v>
      </c>
      <c r="E269" s="53">
        <v>44652.22222222222</v>
      </c>
      <c r="F269" s="53">
        <v>44653.03958333333</v>
      </c>
      <c r="G269" s="53">
        <f>HubVN_Receiving_Time</f>
        <v>44655.52014</v>
      </c>
      <c r="H269" s="54">
        <v>44652.51944444444</v>
      </c>
      <c r="I269" s="44">
        <f>HubCN_Receiving_Time-Order_Create_Time</f>
        <v>1.900694444</v>
      </c>
      <c r="J269" s="44">
        <f>Plan__HubCN_Receiving_Time-Order_Create_Time</f>
        <v>2.629166667</v>
      </c>
      <c r="K269" s="44">
        <f>HubCN_Pickup_Time-HubCN_Receiving_Time</f>
        <v>0.2972222222</v>
      </c>
      <c r="L269" s="44">
        <f>Plan_HubCN_Pickup_Time-Plan__HubCN_Receiving_Time</f>
        <v>0.08888888889</v>
      </c>
      <c r="M269" s="44">
        <f>HubCN_Receiving_Time-Vendor_PickupTime</f>
        <v>0.1125</v>
      </c>
      <c r="N269" s="44">
        <f>Plan__HubCN_Receiving_Time-Plan_Vendor_Pickup_Time</f>
        <v>2.933333333</v>
      </c>
      <c r="O269" s="44">
        <f>Vendor_PickupTime-Order_Create_Time</f>
        <v>1.788194444</v>
      </c>
      <c r="P269" s="44">
        <f>Plan_Vendor_Pickup_Time-Order_Create_Time</f>
        <v>-0.3041666667</v>
      </c>
      <c r="Q269" s="44">
        <f>HubVN_Receiving_Time-HubCN_Pickup_Time</f>
        <v>3.000694444</v>
      </c>
      <c r="R269" s="44">
        <f>Plan_HubVN_Receiving_Time-Plan_HubCN_Pickup_Time</f>
        <v>1.501388889</v>
      </c>
      <c r="S269" s="44">
        <f>TG_lấy+TG_xử_lý_CN+Thông_quan</f>
        <v>5.198611111</v>
      </c>
      <c r="T269" s="55">
        <f>IFS(HubCN_ID="LECCNSZ",Quantity__piece*500,HubCN_ID="LECCNYW",Quantity__piece*700)</f>
        <v>2100</v>
      </c>
      <c r="U269" s="55">
        <f>Chi_phí_lấy_hàng-Chi_phí_xử_lý</f>
        <v>15000</v>
      </c>
      <c r="V269" s="55">
        <f>IFS(HubCN_ID="LECCNSZ",IF(Grossweight&lt;=3,17000+Quantity__piece*500,17000+(Grossweight-3)*1500+Quantity__piece*500),HubCN_ID="LECCNYW", IF(Grossweight&lt;=3,15000+Quantity__piece*700,15000+(Grossweight-3)*2500+Quantity__piece*700))</f>
        <v>17100</v>
      </c>
    </row>
    <row r="270" ht="15.75" hidden="1" customHeight="1">
      <c r="A270" s="52" t="s">
        <v>852</v>
      </c>
      <c r="B270" s="52" t="s">
        <v>5287</v>
      </c>
      <c r="C270" s="52" t="s">
        <v>5255</v>
      </c>
      <c r="D270" s="53">
        <v>44650.87222222222</v>
      </c>
      <c r="E270" s="53">
        <v>44649.57083333333</v>
      </c>
      <c r="F270" s="53">
        <v>44651.01875</v>
      </c>
      <c r="G270" s="53">
        <f>HubVN_Receiving_Time</f>
        <v>44653.51389</v>
      </c>
      <c r="H270" s="54">
        <v>44650.013194444444</v>
      </c>
      <c r="I270" s="44">
        <f>HubCN_Receiving_Time-Order_Create_Time</f>
        <v>1.253472222</v>
      </c>
      <c r="J270" s="44">
        <f>Plan__HubCN_Receiving_Time-Order_Create_Time</f>
        <v>2.554861111</v>
      </c>
      <c r="K270" s="44">
        <f>HubCN_Pickup_Time-HubCN_Receiving_Time</f>
        <v>0.4423611111</v>
      </c>
      <c r="L270" s="44">
        <f>Plan_HubCN_Pickup_Time-Plan__HubCN_Receiving_Time</f>
        <v>0.1465277778</v>
      </c>
      <c r="M270" s="44">
        <f>HubCN_Receiving_Time-Vendor_PickupTime</f>
        <v>0.1708333333</v>
      </c>
      <c r="N270" s="44">
        <f>Plan__HubCN_Receiving_Time-Plan_Vendor_Pickup_Time</f>
        <v>1.386805556</v>
      </c>
      <c r="O270" s="44">
        <f>Vendor_PickupTime-Order_Create_Time</f>
        <v>1.082638889</v>
      </c>
      <c r="P270" s="44">
        <f>Plan_Vendor_Pickup_Time-Order_Create_Time</f>
        <v>1.168055556</v>
      </c>
      <c r="Q270" s="44">
        <f>HubVN_Receiving_Time-HubCN_Pickup_Time</f>
        <v>3.500694444</v>
      </c>
      <c r="R270" s="44">
        <f>Plan_HubVN_Receiving_Time-Plan_HubCN_Pickup_Time</f>
        <v>1.502777778</v>
      </c>
      <c r="S270" s="44">
        <f>TG_lấy+TG_xử_lý_CN+Thông_quan</f>
        <v>5.196527778</v>
      </c>
      <c r="T270" s="55">
        <f>IFS(HubCN_ID="LECCNSZ",Quantity__piece*500,HubCN_ID="LECCNYW",Quantity__piece*700)</f>
        <v>1500</v>
      </c>
      <c r="U270" s="55">
        <f>Chi_phí_lấy_hàng-Chi_phí_xử_lý</f>
        <v>17000</v>
      </c>
      <c r="V270" s="55">
        <f>IFS(HubCN_ID="LECCNSZ",IF(Grossweight&lt;=3,17000+Quantity__piece*500,17000+(Grossweight-3)*1500+Quantity__piece*500),HubCN_ID="LECCNYW", IF(Grossweight&lt;=3,15000+Quantity__piece*700,15000+(Grossweight-3)*2500+Quantity__piece*700))</f>
        <v>18500</v>
      </c>
    </row>
    <row r="271" ht="15.75" customHeight="1">
      <c r="A271" s="52" t="s">
        <v>855</v>
      </c>
      <c r="B271" s="52" t="s">
        <v>5269</v>
      </c>
      <c r="C271" s="52" t="s">
        <v>5253</v>
      </c>
      <c r="D271" s="53">
        <v>44651.384722222225</v>
      </c>
      <c r="E271" s="53">
        <v>44649.175</v>
      </c>
      <c r="F271" s="53">
        <v>44651.53194444445</v>
      </c>
      <c r="G271" s="53">
        <f>HubVN_Receiving_Time</f>
        <v>44653.51389</v>
      </c>
      <c r="H271" s="54">
        <v>44649.510416666664</v>
      </c>
      <c r="I271" s="44">
        <f>HubCN_Receiving_Time-Order_Create_Time</f>
        <v>0.31875</v>
      </c>
      <c r="J271" s="44">
        <f>Plan__HubCN_Receiving_Time-Order_Create_Time</f>
        <v>2.528472222</v>
      </c>
      <c r="K271" s="44">
        <f>HubCN_Pickup_Time-HubCN_Receiving_Time</f>
        <v>0.3354166667</v>
      </c>
      <c r="L271" s="44">
        <f>Plan_HubCN_Pickup_Time-Plan__HubCN_Receiving_Time</f>
        <v>0.1472222222</v>
      </c>
      <c r="M271" s="44">
        <f>HubCN_Receiving_Time-Vendor_PickupTime</f>
        <v>0.08402777778</v>
      </c>
      <c r="N271" s="44">
        <f>Plan__HubCN_Receiving_Time-Plan_Vendor_Pickup_Time</f>
        <v>3.986805556</v>
      </c>
      <c r="O271" s="44">
        <f>Vendor_PickupTime-Order_Create_Time</f>
        <v>0.2347222222</v>
      </c>
      <c r="P271" s="44">
        <f>Plan_Vendor_Pickup_Time-Order_Create_Time</f>
        <v>-1.458333333</v>
      </c>
      <c r="Q271" s="44">
        <f>HubVN_Receiving_Time-HubCN_Pickup_Time</f>
        <v>4.003472222</v>
      </c>
      <c r="R271" s="44">
        <f>Plan_HubVN_Receiving_Time-Plan_HubCN_Pickup_Time</f>
        <v>2.00625</v>
      </c>
      <c r="S271" s="44">
        <f>TG_lấy+TG_xử_lý_CN+Thông_quan</f>
        <v>4.657638889</v>
      </c>
      <c r="T271" s="55">
        <f>IFS(HubCN_ID="LECCNSZ",Quantity__piece*500,HubCN_ID="LECCNYW",Quantity__piece*700)</f>
        <v>700</v>
      </c>
      <c r="U271" s="55">
        <f>Chi_phí_lấy_hàng-Chi_phí_xử_lý</f>
        <v>15000</v>
      </c>
      <c r="V271" s="55">
        <f>IFS(HubCN_ID="LECCNSZ",IF(Grossweight&lt;=3,17000+Quantity__piece*500,17000+(Grossweight-3)*1500+Quantity__piece*500),HubCN_ID="LECCNYW", IF(Grossweight&lt;=3,15000+Quantity__piece*700,15000+(Grossweight-3)*2500+Quantity__piece*700))</f>
        <v>15700</v>
      </c>
    </row>
    <row r="272" ht="15.75" customHeight="1">
      <c r="A272" s="52" t="s">
        <v>858</v>
      </c>
      <c r="B272" s="52" t="s">
        <v>5286</v>
      </c>
      <c r="C272" s="52" t="s">
        <v>5253</v>
      </c>
      <c r="D272" s="53">
        <v>44652.28333333333</v>
      </c>
      <c r="E272" s="53">
        <v>44652.20486111111</v>
      </c>
      <c r="F272" s="53">
        <v>44652.49722222222</v>
      </c>
      <c r="G272" s="53">
        <f>HubVN_Receiving_Time</f>
        <v>44655.50625</v>
      </c>
      <c r="H272" s="54">
        <v>44652.5</v>
      </c>
      <c r="I272" s="44">
        <f>HubCN_Receiving_Time-Order_Create_Time</f>
        <v>3.419444444</v>
      </c>
      <c r="J272" s="44">
        <f>Plan__HubCN_Receiving_Time-Order_Create_Time</f>
        <v>3.497916667</v>
      </c>
      <c r="K272" s="44">
        <f>HubCN_Pickup_Time-HubCN_Receiving_Time</f>
        <v>0.2951388889</v>
      </c>
      <c r="L272" s="44">
        <f>Plan_HubCN_Pickup_Time-Plan__HubCN_Receiving_Time</f>
        <v>0.2138888889</v>
      </c>
      <c r="M272" s="44">
        <f>HubCN_Receiving_Time-Vendor_PickupTime</f>
        <v>0.1680555556</v>
      </c>
      <c r="N272" s="44">
        <f>Plan__HubCN_Receiving_Time-Plan_Vendor_Pickup_Time</f>
        <v>2.335416667</v>
      </c>
      <c r="O272" s="44">
        <f>Vendor_PickupTime-Order_Create_Time</f>
        <v>3.251388889</v>
      </c>
      <c r="P272" s="44">
        <f>Plan_Vendor_Pickup_Time-Order_Create_Time</f>
        <v>1.1625</v>
      </c>
      <c r="Q272" s="44">
        <f>HubVN_Receiving_Time-HubCN_Pickup_Time</f>
        <v>3.00625</v>
      </c>
      <c r="R272" s="44">
        <f>Plan_HubVN_Receiving_Time-Plan_HubCN_Pickup_Time</f>
        <v>2.005555556</v>
      </c>
      <c r="S272" s="44">
        <f>TG_lấy+TG_xử_lý_CN+Thông_quan</f>
        <v>6.720833333</v>
      </c>
      <c r="T272" s="55">
        <f>IFS(HubCN_ID="LECCNSZ",Quantity__piece*500,HubCN_ID="LECCNYW",Quantity__piece*700)</f>
        <v>3500</v>
      </c>
      <c r="U272" s="55">
        <f>Chi_phí_lấy_hàng-Chi_phí_xử_lý</f>
        <v>15000</v>
      </c>
      <c r="V272" s="55">
        <f>IFS(HubCN_ID="LECCNSZ",IF(Grossweight&lt;=3,17000+Quantity__piece*500,17000+(Grossweight-3)*1500+Quantity__piece*500),HubCN_ID="LECCNYW", IF(Grossweight&lt;=3,15000+Quantity__piece*700,15000+(Grossweight-3)*2500+Quantity__piece*700))</f>
        <v>18500</v>
      </c>
    </row>
    <row r="273" ht="15.75" customHeight="1">
      <c r="A273" s="52" t="s">
        <v>861</v>
      </c>
      <c r="B273" s="52" t="s">
        <v>5276</v>
      </c>
      <c r="C273" s="52" t="s">
        <v>5253</v>
      </c>
      <c r="D273" s="53">
        <v>44652.54305555556</v>
      </c>
      <c r="E273" s="53">
        <v>44649.92152777778</v>
      </c>
      <c r="F273" s="53">
        <v>44652.75277777778</v>
      </c>
      <c r="G273" s="53">
        <f>HubVN_Receiving_Time</f>
        <v>44655.2625</v>
      </c>
      <c r="H273" s="54">
        <v>44650.256944444445</v>
      </c>
      <c r="I273" s="44">
        <f>HubCN_Receiving_Time-Order_Create_Time</f>
        <v>0.3166666667</v>
      </c>
      <c r="J273" s="44">
        <f>Plan__HubCN_Receiving_Time-Order_Create_Time</f>
        <v>2.938194444</v>
      </c>
      <c r="K273" s="44">
        <f>HubCN_Pickup_Time-HubCN_Receiving_Time</f>
        <v>0.3354166667</v>
      </c>
      <c r="L273" s="44">
        <f>Plan_HubCN_Pickup_Time-Plan__HubCN_Receiving_Time</f>
        <v>0.2097222222</v>
      </c>
      <c r="M273" s="44">
        <f>HubCN_Receiving_Time-Vendor_PickupTime</f>
        <v>0.0875</v>
      </c>
      <c r="N273" s="44">
        <f>Plan__HubCN_Receiving_Time-Plan_Vendor_Pickup_Time</f>
        <v>2.35625</v>
      </c>
      <c r="O273" s="44">
        <f>Vendor_PickupTime-Order_Create_Time</f>
        <v>0.2291666667</v>
      </c>
      <c r="P273" s="44">
        <f>Plan_Vendor_Pickup_Time-Order_Create_Time</f>
        <v>0.5819444444</v>
      </c>
      <c r="Q273" s="44">
        <f>HubVN_Receiving_Time-HubCN_Pickup_Time</f>
        <v>5.005555556</v>
      </c>
      <c r="R273" s="44">
        <f>Plan_HubVN_Receiving_Time-Plan_HubCN_Pickup_Time</f>
        <v>1.504861111</v>
      </c>
      <c r="S273" s="44">
        <f>TG_lấy+TG_xử_lý_CN+Thông_quan</f>
        <v>5.657638889</v>
      </c>
      <c r="T273" s="55">
        <f>IFS(HubCN_ID="LECCNSZ",Quantity__piece*500,HubCN_ID="LECCNYW",Quantity__piece*700)</f>
        <v>2800</v>
      </c>
      <c r="U273" s="55">
        <f>Chi_phí_lấy_hàng-Chi_phí_xử_lý</f>
        <v>15000</v>
      </c>
      <c r="V273" s="55">
        <f>IFS(HubCN_ID="LECCNSZ",IF(Grossweight&lt;=3,17000+Quantity__piece*500,17000+(Grossweight-3)*1500+Quantity__piece*500),HubCN_ID="LECCNYW", IF(Grossweight&lt;=3,15000+Quantity__piece*700,15000+(Grossweight-3)*2500+Quantity__piece*700))</f>
        <v>17800</v>
      </c>
    </row>
    <row r="274" ht="15.75" hidden="1" customHeight="1">
      <c r="A274" s="52" t="s">
        <v>864</v>
      </c>
      <c r="B274" s="52" t="s">
        <v>5288</v>
      </c>
      <c r="C274" s="52" t="s">
        <v>5255</v>
      </c>
      <c r="D274" s="53">
        <v>44649.05069444444</v>
      </c>
      <c r="E274" s="53">
        <v>44649.58888888889</v>
      </c>
      <c r="F274" s="53">
        <v>44649.26458333333</v>
      </c>
      <c r="G274" s="53">
        <f>HubVN_Receiving_Time</f>
        <v>44652.53125</v>
      </c>
      <c r="H274" s="54">
        <v>44650.027083333334</v>
      </c>
      <c r="I274" s="44">
        <f>HubCN_Receiving_Time-Order_Create_Time</f>
        <v>3.732638889</v>
      </c>
      <c r="J274" s="44">
        <f>Plan__HubCN_Receiving_Time-Order_Create_Time</f>
        <v>3.194444444</v>
      </c>
      <c r="K274" s="44">
        <f>HubCN_Pickup_Time-HubCN_Receiving_Time</f>
        <v>0.4381944444</v>
      </c>
      <c r="L274" s="44">
        <f>Plan_HubCN_Pickup_Time-Plan__HubCN_Receiving_Time</f>
        <v>0.2138888889</v>
      </c>
      <c r="M274" s="44">
        <f>HubCN_Receiving_Time-Vendor_PickupTime</f>
        <v>0.1166666667</v>
      </c>
      <c r="N274" s="44">
        <f>Plan__HubCN_Receiving_Time-Plan_Vendor_Pickup_Time</f>
        <v>2.695833333</v>
      </c>
      <c r="O274" s="44">
        <f>Vendor_PickupTime-Order_Create_Time</f>
        <v>3.615972222</v>
      </c>
      <c r="P274" s="44">
        <f>Plan_Vendor_Pickup_Time-Order_Create_Time</f>
        <v>0.4986111111</v>
      </c>
      <c r="Q274" s="44">
        <f>HubVN_Receiving_Time-HubCN_Pickup_Time</f>
        <v>2.504166667</v>
      </c>
      <c r="R274" s="44">
        <f>Plan_HubVN_Receiving_Time-Plan_HubCN_Pickup_Time</f>
        <v>3.005555556</v>
      </c>
      <c r="S274" s="44">
        <f>TG_lấy+TG_xử_lý_CN+Thông_quan</f>
        <v>6.675</v>
      </c>
      <c r="T274" s="55">
        <f>IFS(HubCN_ID="LECCNSZ",Quantity__piece*500,HubCN_ID="LECCNYW",Quantity__piece*700)</f>
        <v>2000</v>
      </c>
      <c r="U274" s="55">
        <f>Chi_phí_lấy_hàng-Chi_phí_xử_lý</f>
        <v>17000</v>
      </c>
      <c r="V274" s="55">
        <f>IFS(HubCN_ID="LECCNSZ",IF(Grossweight&lt;=3,17000+Quantity__piece*500,17000+(Grossweight-3)*1500+Quantity__piece*500),HubCN_ID="LECCNYW", IF(Grossweight&lt;=3,15000+Quantity__piece*700,15000+(Grossweight-3)*2500+Quantity__piece*700))</f>
        <v>19000</v>
      </c>
    </row>
    <row r="275" ht="15.75" customHeight="1">
      <c r="A275" s="52" t="s">
        <v>867</v>
      </c>
      <c r="B275" s="52" t="s">
        <v>5273</v>
      </c>
      <c r="C275" s="52" t="s">
        <v>5253</v>
      </c>
      <c r="D275" s="53">
        <v>44649.05486111111</v>
      </c>
      <c r="E275" s="53">
        <v>44649.81041666667</v>
      </c>
      <c r="F275" s="53">
        <v>44649.26458333333</v>
      </c>
      <c r="G275" s="53">
        <f>HubVN_Receiving_Time</f>
        <v>44653.27847</v>
      </c>
      <c r="H275" s="54">
        <v>44650.27222222222</v>
      </c>
      <c r="I275" s="44">
        <f>HubCN_Receiving_Time-Order_Create_Time</f>
        <v>1.083333333</v>
      </c>
      <c r="J275" s="44">
        <f>Plan__HubCN_Receiving_Time-Order_Create_Time</f>
        <v>0.3277777778</v>
      </c>
      <c r="K275" s="44">
        <f>HubCN_Pickup_Time-HubCN_Receiving_Time</f>
        <v>0.4618055556</v>
      </c>
      <c r="L275" s="44">
        <f>Plan_HubCN_Pickup_Time-Plan__HubCN_Receiving_Time</f>
        <v>0.2097222222</v>
      </c>
      <c r="M275" s="44">
        <f>HubCN_Receiving_Time-Vendor_PickupTime</f>
        <v>0.08888888889</v>
      </c>
      <c r="N275" s="44">
        <f>Plan__HubCN_Receiving_Time-Plan_Vendor_Pickup_Time</f>
        <v>0.3305555555</v>
      </c>
      <c r="O275" s="44">
        <f>Vendor_PickupTime-Order_Create_Time</f>
        <v>0.9944444444</v>
      </c>
      <c r="P275" s="44">
        <f>Plan_Vendor_Pickup_Time-Order_Create_Time</f>
        <v>-0.002777777772</v>
      </c>
      <c r="Q275" s="44">
        <f>HubVN_Receiving_Time-HubCN_Pickup_Time</f>
        <v>3.00625</v>
      </c>
      <c r="R275" s="44">
        <f>Plan_HubVN_Receiving_Time-Plan_HubCN_Pickup_Time</f>
        <v>3.002083333</v>
      </c>
      <c r="S275" s="44">
        <f>TG_lấy+TG_xử_lý_CN+Thông_quan</f>
        <v>4.551388889</v>
      </c>
      <c r="T275" s="55">
        <f>IFS(HubCN_ID="LECCNSZ",Quantity__piece*500,HubCN_ID="LECCNYW",Quantity__piece*700)</f>
        <v>2800</v>
      </c>
      <c r="U275" s="55">
        <f>Chi_phí_lấy_hàng-Chi_phí_xử_lý</f>
        <v>15000</v>
      </c>
      <c r="V275" s="55">
        <f>IFS(HubCN_ID="LECCNSZ",IF(Grossweight&lt;=3,17000+Quantity__piece*500,17000+(Grossweight-3)*1500+Quantity__piece*500),HubCN_ID="LECCNYW", IF(Grossweight&lt;=3,15000+Quantity__piece*700,15000+(Grossweight-3)*2500+Quantity__piece*700))</f>
        <v>17800</v>
      </c>
    </row>
    <row r="276" ht="15.75" customHeight="1">
      <c r="A276" s="52" t="s">
        <v>870</v>
      </c>
      <c r="B276" s="52" t="s">
        <v>5276</v>
      </c>
      <c r="C276" s="52" t="s">
        <v>5253</v>
      </c>
      <c r="D276" s="53">
        <v>44651.368055555555</v>
      </c>
      <c r="E276" s="53">
        <v>44649.80069444444</v>
      </c>
      <c r="F276" s="53">
        <v>44651.51597222222</v>
      </c>
      <c r="G276" s="53">
        <f>HubVN_Receiving_Time</f>
        <v>44654.26875</v>
      </c>
      <c r="H276" s="54">
        <v>44650.26388888889</v>
      </c>
      <c r="I276" s="44">
        <f>HubCN_Receiving_Time-Order_Create_Time</f>
        <v>1.105555556</v>
      </c>
      <c r="J276" s="44">
        <f>Plan__HubCN_Receiving_Time-Order_Create_Time</f>
        <v>2.672916667</v>
      </c>
      <c r="K276" s="44">
        <f>HubCN_Pickup_Time-HubCN_Receiving_Time</f>
        <v>0.4631944444</v>
      </c>
      <c r="L276" s="44">
        <f>Plan_HubCN_Pickup_Time-Plan__HubCN_Receiving_Time</f>
        <v>0.1479166667</v>
      </c>
      <c r="M276" s="44">
        <f>HubCN_Receiving_Time-Vendor_PickupTime</f>
        <v>0.1090277778</v>
      </c>
      <c r="N276" s="44">
        <f>Plan__HubCN_Receiving_Time-Plan_Vendor_Pickup_Time</f>
        <v>2.338888889</v>
      </c>
      <c r="O276" s="44">
        <f>Vendor_PickupTime-Order_Create_Time</f>
        <v>0.9965277778</v>
      </c>
      <c r="P276" s="44">
        <f>Plan_Vendor_Pickup_Time-Order_Create_Time</f>
        <v>0.3340277778</v>
      </c>
      <c r="Q276" s="44">
        <f>HubVN_Receiving_Time-HubCN_Pickup_Time</f>
        <v>4.004861111</v>
      </c>
      <c r="R276" s="44">
        <f>Plan_HubVN_Receiving_Time-Plan_HubCN_Pickup_Time</f>
        <v>2.005555556</v>
      </c>
      <c r="S276" s="44">
        <f>TG_lấy+TG_xử_lý_CN+Thông_quan</f>
        <v>5.573611111</v>
      </c>
      <c r="T276" s="55">
        <f>IFS(HubCN_ID="LECCNSZ",Quantity__piece*500,HubCN_ID="LECCNYW",Quantity__piece*700)</f>
        <v>2100</v>
      </c>
      <c r="U276" s="55">
        <f>Chi_phí_lấy_hàng-Chi_phí_xử_lý</f>
        <v>15000</v>
      </c>
      <c r="V276" s="55">
        <f>IFS(HubCN_ID="LECCNSZ",IF(Grossweight&lt;=3,17000+Quantity__piece*500,17000+(Grossweight-3)*1500+Quantity__piece*500),HubCN_ID="LECCNYW", IF(Grossweight&lt;=3,15000+Quantity__piece*700,15000+(Grossweight-3)*2500+Quantity__piece*700))</f>
        <v>17100</v>
      </c>
    </row>
    <row r="277" ht="15.75" hidden="1" customHeight="1">
      <c r="A277" s="52" t="s">
        <v>873</v>
      </c>
      <c r="B277" s="52" t="s">
        <v>5289</v>
      </c>
      <c r="C277" s="52" t="s">
        <v>5255</v>
      </c>
      <c r="D277" s="53">
        <v>44651.12013888889</v>
      </c>
      <c r="E277" s="53">
        <v>44649.56180555555</v>
      </c>
      <c r="F277" s="53">
        <v>44651.25</v>
      </c>
      <c r="G277" s="53">
        <f>HubVN_Receiving_Time</f>
        <v>44653.53681</v>
      </c>
      <c r="H277" s="54">
        <v>44650.03472222222</v>
      </c>
      <c r="I277" s="44">
        <f>HubCN_Receiving_Time-Order_Create_Time</f>
        <v>1.2375</v>
      </c>
      <c r="J277" s="44">
        <f>Plan__HubCN_Receiving_Time-Order_Create_Time</f>
        <v>2.795833333</v>
      </c>
      <c r="K277" s="44">
        <f>HubCN_Pickup_Time-HubCN_Receiving_Time</f>
        <v>0.4729166667</v>
      </c>
      <c r="L277" s="44">
        <f>Plan_HubCN_Pickup_Time-Plan__HubCN_Receiving_Time</f>
        <v>0.1298611111</v>
      </c>
      <c r="M277" s="44">
        <f>HubCN_Receiving_Time-Vendor_PickupTime</f>
        <v>0.1673611111</v>
      </c>
      <c r="N277" s="44">
        <f>Plan__HubCN_Receiving_Time-Plan_Vendor_Pickup_Time</f>
        <v>1.804166667</v>
      </c>
      <c r="O277" s="44">
        <f>Vendor_PickupTime-Order_Create_Time</f>
        <v>1.070138889</v>
      </c>
      <c r="P277" s="44">
        <f>Plan_Vendor_Pickup_Time-Order_Create_Time</f>
        <v>0.9916666667</v>
      </c>
      <c r="Q277" s="44">
        <f>HubVN_Receiving_Time-HubCN_Pickup_Time</f>
        <v>3.502083333</v>
      </c>
      <c r="R277" s="44">
        <f>Plan_HubVN_Receiving_Time-Plan_HubCN_Pickup_Time</f>
        <v>2.001388889</v>
      </c>
      <c r="S277" s="44">
        <f>TG_lấy+TG_xử_lý_CN+Thông_quan</f>
        <v>5.2125</v>
      </c>
      <c r="T277" s="55">
        <f>IFS(HubCN_ID="LECCNSZ",Quantity__piece*500,HubCN_ID="LECCNYW",Quantity__piece*700)</f>
        <v>1000</v>
      </c>
      <c r="U277" s="55">
        <f>Chi_phí_lấy_hàng-Chi_phí_xử_lý</f>
        <v>17000</v>
      </c>
      <c r="V277" s="55">
        <f>IFS(HubCN_ID="LECCNSZ",IF(Grossweight&lt;=3,17000+Quantity__piece*500,17000+(Grossweight-3)*1500+Quantity__piece*500),HubCN_ID="LECCNYW", IF(Grossweight&lt;=3,15000+Quantity__piece*700,15000+(Grossweight-3)*2500+Quantity__piece*700))</f>
        <v>18000</v>
      </c>
    </row>
    <row r="278" ht="15.75" hidden="1" customHeight="1">
      <c r="A278" s="52" t="s">
        <v>876</v>
      </c>
      <c r="B278" s="52" t="s">
        <v>5268</v>
      </c>
      <c r="C278" s="52" t="s">
        <v>5255</v>
      </c>
      <c r="D278" s="53">
        <v>44650.57916666667</v>
      </c>
      <c r="E278" s="53">
        <v>44650.78055555555</v>
      </c>
      <c r="F278" s="53">
        <v>44650.748611111114</v>
      </c>
      <c r="G278" s="53">
        <f>HubVN_Receiving_Time</f>
        <v>44653.28681</v>
      </c>
      <c r="H278" s="54">
        <v>44651.28194444445</v>
      </c>
      <c r="I278" s="44">
        <f>HubCN_Receiving_Time-Order_Create_Time</f>
        <v>1.398611111</v>
      </c>
      <c r="J278" s="44">
        <f>Plan__HubCN_Receiving_Time-Order_Create_Time</f>
        <v>1.197222222</v>
      </c>
      <c r="K278" s="44">
        <f>HubCN_Pickup_Time-HubCN_Receiving_Time</f>
        <v>0.5013888889</v>
      </c>
      <c r="L278" s="44">
        <f>Plan_HubCN_Pickup_Time-Plan__HubCN_Receiving_Time</f>
        <v>0.1694444444</v>
      </c>
      <c r="M278" s="44">
        <f>HubCN_Receiving_Time-Vendor_PickupTime</f>
        <v>0.1513888889</v>
      </c>
      <c r="N278" s="44">
        <f>Plan__HubCN_Receiving_Time-Plan_Vendor_Pickup_Time</f>
        <v>2.653472222</v>
      </c>
      <c r="O278" s="44">
        <f>Vendor_PickupTime-Order_Create_Time</f>
        <v>1.247222222</v>
      </c>
      <c r="P278" s="44">
        <f>Plan_Vendor_Pickup_Time-Order_Create_Time</f>
        <v>-1.45625</v>
      </c>
      <c r="Q278" s="44">
        <f>HubVN_Receiving_Time-HubCN_Pickup_Time</f>
        <v>2.004861111</v>
      </c>
      <c r="R278" s="44">
        <f>Plan_HubVN_Receiving_Time-Plan_HubCN_Pickup_Time</f>
        <v>1.504861111</v>
      </c>
      <c r="S278" s="44">
        <f>TG_lấy+TG_xử_lý_CN+Thông_quan</f>
        <v>3.904861111</v>
      </c>
      <c r="T278" s="55">
        <f>IFS(HubCN_ID="LECCNSZ",Quantity__piece*500,HubCN_ID="LECCNYW",Quantity__piece*700)</f>
        <v>2000</v>
      </c>
      <c r="U278" s="55">
        <f>Chi_phí_lấy_hàng-Chi_phí_xử_lý</f>
        <v>17000</v>
      </c>
      <c r="V278" s="55">
        <f>IFS(HubCN_ID="LECCNSZ",IF(Grossweight&lt;=3,17000+Quantity__piece*500,17000+(Grossweight-3)*1500+Quantity__piece*500),HubCN_ID="LECCNYW", IF(Grossweight&lt;=3,15000+Quantity__piece*700,15000+(Grossweight-3)*2500+Quantity__piece*700))</f>
        <v>19000</v>
      </c>
    </row>
    <row r="279" ht="15.75" customHeight="1">
      <c r="A279" s="52" t="s">
        <v>879</v>
      </c>
      <c r="B279" s="52" t="s">
        <v>5291</v>
      </c>
      <c r="C279" s="52" t="s">
        <v>5253</v>
      </c>
      <c r="D279" s="53">
        <v>44649.16805555556</v>
      </c>
      <c r="E279" s="53">
        <v>44649.845138888886</v>
      </c>
      <c r="F279" s="53">
        <v>44649.25347222222</v>
      </c>
      <c r="G279" s="53">
        <f>HubVN_Receiving_Time</f>
        <v>44653.28194</v>
      </c>
      <c r="H279" s="54">
        <v>44650.27569444444</v>
      </c>
      <c r="I279" s="44">
        <f>HubCN_Receiving_Time-Order_Create_Time</f>
        <v>2.58125</v>
      </c>
      <c r="J279" s="44">
        <f>Plan__HubCN_Receiving_Time-Order_Create_Time</f>
        <v>1.904166667</v>
      </c>
      <c r="K279" s="44">
        <f>HubCN_Pickup_Time-HubCN_Receiving_Time</f>
        <v>0.4305555556</v>
      </c>
      <c r="L279" s="44">
        <f>Plan_HubCN_Pickup_Time-Plan__HubCN_Receiving_Time</f>
        <v>0.08541666666</v>
      </c>
      <c r="M279" s="44">
        <f>HubCN_Receiving_Time-Vendor_PickupTime</f>
        <v>0.08541666666</v>
      </c>
      <c r="N279" s="44">
        <f>Plan__HubCN_Receiving_Time-Plan_Vendor_Pickup_Time</f>
        <v>1.15625</v>
      </c>
      <c r="O279" s="44">
        <f>Vendor_PickupTime-Order_Create_Time</f>
        <v>2.495833333</v>
      </c>
      <c r="P279" s="44">
        <f>Plan_Vendor_Pickup_Time-Order_Create_Time</f>
        <v>0.7479166667</v>
      </c>
      <c r="Q279" s="44">
        <f>HubVN_Receiving_Time-HubCN_Pickup_Time</f>
        <v>3.00625</v>
      </c>
      <c r="R279" s="44">
        <f>Plan_HubVN_Receiving_Time-Plan_HubCN_Pickup_Time</f>
        <v>3.004166667</v>
      </c>
      <c r="S279" s="44">
        <f>TG_lấy+TG_xử_lý_CN+Thông_quan</f>
        <v>6.018055556</v>
      </c>
      <c r="T279" s="55">
        <f>IFS(HubCN_ID="LECCNSZ",Quantity__piece*500,HubCN_ID="LECCNYW",Quantity__piece*700)</f>
        <v>1400</v>
      </c>
      <c r="U279" s="55">
        <f>Chi_phí_lấy_hàng-Chi_phí_xử_lý</f>
        <v>15000</v>
      </c>
      <c r="V279" s="55">
        <f>IFS(HubCN_ID="LECCNSZ",IF(Grossweight&lt;=3,17000+Quantity__piece*500,17000+(Grossweight-3)*1500+Quantity__piece*500),HubCN_ID="LECCNYW", IF(Grossweight&lt;=3,15000+Quantity__piece*700,15000+(Grossweight-3)*2500+Quantity__piece*700))</f>
        <v>16400</v>
      </c>
    </row>
    <row r="280" ht="15.75" customHeight="1">
      <c r="A280" s="52" t="s">
        <v>882</v>
      </c>
      <c r="B280" s="52" t="s">
        <v>5310</v>
      </c>
      <c r="C280" s="52" t="s">
        <v>5253</v>
      </c>
      <c r="D280" s="53">
        <v>44651.084027777775</v>
      </c>
      <c r="E280" s="53">
        <v>44649.21041666667</v>
      </c>
      <c r="F280" s="53">
        <v>44651.25208333333</v>
      </c>
      <c r="G280" s="53">
        <f>HubVN_Receiving_Time</f>
        <v>44653.51319</v>
      </c>
      <c r="H280" s="54">
        <v>44649.50763888889</v>
      </c>
      <c r="I280" s="44">
        <f>HubCN_Receiving_Time-Order_Create_Time</f>
        <v>0.3729166667</v>
      </c>
      <c r="J280" s="44">
        <f>Plan__HubCN_Receiving_Time-Order_Create_Time</f>
        <v>2.246527778</v>
      </c>
      <c r="K280" s="44">
        <f>HubCN_Pickup_Time-HubCN_Receiving_Time</f>
        <v>0.2972222222</v>
      </c>
      <c r="L280" s="44">
        <f>Plan_HubCN_Pickup_Time-Plan__HubCN_Receiving_Time</f>
        <v>0.1680555556</v>
      </c>
      <c r="M280" s="44">
        <f>HubCN_Receiving_Time-Vendor_PickupTime</f>
        <v>0.08611111112</v>
      </c>
      <c r="N280" s="44">
        <f>Plan__HubCN_Receiving_Time-Plan_Vendor_Pickup_Time</f>
        <v>2.539583333</v>
      </c>
      <c r="O280" s="44">
        <f>Vendor_PickupTime-Order_Create_Time</f>
        <v>0.2868055556</v>
      </c>
      <c r="P280" s="44">
        <f>Plan_Vendor_Pickup_Time-Order_Create_Time</f>
        <v>-0.2930555556</v>
      </c>
      <c r="Q280" s="44">
        <f>HubVN_Receiving_Time-HubCN_Pickup_Time</f>
        <v>4.005555556</v>
      </c>
      <c r="R280" s="44">
        <f>Plan_HubVN_Receiving_Time-Plan_HubCN_Pickup_Time</f>
        <v>2.000694444</v>
      </c>
      <c r="S280" s="44">
        <f>TG_lấy+TG_xử_lý_CN+Thông_quan</f>
        <v>4.675694444</v>
      </c>
      <c r="T280" s="55">
        <f>IFS(HubCN_ID="LECCNSZ",Quantity__piece*500,HubCN_ID="LECCNYW",Quantity__piece*700)</f>
        <v>1400</v>
      </c>
      <c r="U280" s="55">
        <f>Chi_phí_lấy_hàng-Chi_phí_xử_lý</f>
        <v>15000</v>
      </c>
      <c r="V280" s="55">
        <f>IFS(HubCN_ID="LECCNSZ",IF(Grossweight&lt;=3,17000+Quantity__piece*500,17000+(Grossweight-3)*1500+Quantity__piece*500),HubCN_ID="LECCNYW", IF(Grossweight&lt;=3,15000+Quantity__piece*700,15000+(Grossweight-3)*2500+Quantity__piece*700))</f>
        <v>16400</v>
      </c>
    </row>
    <row r="281" ht="15.75" customHeight="1">
      <c r="A281" s="52" t="s">
        <v>885</v>
      </c>
      <c r="B281" s="52" t="s">
        <v>5299</v>
      </c>
      <c r="C281" s="52" t="s">
        <v>5253</v>
      </c>
      <c r="D281" s="53">
        <v>44648.68125</v>
      </c>
      <c r="E281" s="53">
        <v>44649.856944444444</v>
      </c>
      <c r="F281" s="53">
        <v>44648.768055555556</v>
      </c>
      <c r="G281" s="53">
        <f>HubVN_Receiving_Time</f>
        <v>44653.28819</v>
      </c>
      <c r="H281" s="54">
        <v>44650.28472222222</v>
      </c>
      <c r="I281" s="44">
        <f>HubCN_Receiving_Time-Order_Create_Time</f>
        <v>2.5875</v>
      </c>
      <c r="J281" s="44">
        <f>Plan__HubCN_Receiving_Time-Order_Create_Time</f>
        <v>1.411805556</v>
      </c>
      <c r="K281" s="44">
        <f>HubCN_Pickup_Time-HubCN_Receiving_Time</f>
        <v>0.4277777778</v>
      </c>
      <c r="L281" s="44">
        <f>Plan_HubCN_Pickup_Time-Plan__HubCN_Receiving_Time</f>
        <v>0.08680555555</v>
      </c>
      <c r="M281" s="44">
        <f>HubCN_Receiving_Time-Vendor_PickupTime</f>
        <v>0.08888888889</v>
      </c>
      <c r="N281" s="44">
        <f>Plan__HubCN_Receiving_Time-Plan_Vendor_Pickup_Time</f>
        <v>2.831944444</v>
      </c>
      <c r="O281" s="44">
        <f>Vendor_PickupTime-Order_Create_Time</f>
        <v>2.498611111</v>
      </c>
      <c r="P281" s="44">
        <f>Plan_Vendor_Pickup_Time-Order_Create_Time</f>
        <v>-1.420138889</v>
      </c>
      <c r="Q281" s="44">
        <f>HubVN_Receiving_Time-HubCN_Pickup_Time</f>
        <v>3.003472222</v>
      </c>
      <c r="R281" s="44">
        <f>Plan_HubVN_Receiving_Time-Plan_HubCN_Pickup_Time</f>
        <v>3.501388889</v>
      </c>
      <c r="S281" s="44">
        <f>TG_lấy+TG_xử_lý_CN+Thông_quan</f>
        <v>6.01875</v>
      </c>
      <c r="T281" s="55">
        <f>IFS(HubCN_ID="LECCNSZ",Quantity__piece*500,HubCN_ID="LECCNYW",Quantity__piece*700)</f>
        <v>2800</v>
      </c>
      <c r="U281" s="55">
        <f>Chi_phí_lấy_hàng-Chi_phí_xử_lý</f>
        <v>15000</v>
      </c>
      <c r="V281" s="55">
        <f>IFS(HubCN_ID="LECCNSZ",IF(Grossweight&lt;=3,17000+Quantity__piece*500,17000+(Grossweight-3)*1500+Quantity__piece*500),HubCN_ID="LECCNYW", IF(Grossweight&lt;=3,15000+Quantity__piece*700,15000+(Grossweight-3)*2500+Quantity__piece*700))</f>
        <v>17800</v>
      </c>
    </row>
    <row r="282" ht="15.75" customHeight="1">
      <c r="A282" s="52" t="s">
        <v>888</v>
      </c>
      <c r="B282" s="52" t="s">
        <v>5294</v>
      </c>
      <c r="C282" s="52" t="s">
        <v>5253</v>
      </c>
      <c r="D282" s="53">
        <v>44651.097916666666</v>
      </c>
      <c r="E282" s="53">
        <v>44649.18194444444</v>
      </c>
      <c r="F282" s="53">
        <v>44651.270833333336</v>
      </c>
      <c r="G282" s="53">
        <f>HubVN_Receiving_Time</f>
        <v>44653.52639</v>
      </c>
      <c r="H282" s="54">
        <v>44649.521527777775</v>
      </c>
      <c r="I282" s="44">
        <f>HubCN_Receiving_Time-Order_Create_Time</f>
        <v>0.3034722222</v>
      </c>
      <c r="J282" s="44">
        <f>Plan__HubCN_Receiving_Time-Order_Create_Time</f>
        <v>2.219444444</v>
      </c>
      <c r="K282" s="44">
        <f>HubCN_Pickup_Time-HubCN_Receiving_Time</f>
        <v>0.3395833333</v>
      </c>
      <c r="L282" s="44">
        <f>Plan_HubCN_Pickup_Time-Plan__HubCN_Receiving_Time</f>
        <v>0.1729166667</v>
      </c>
      <c r="M282" s="44">
        <f>HubCN_Receiving_Time-Vendor_PickupTime</f>
        <v>0.08472222222</v>
      </c>
      <c r="N282" s="44">
        <f>Plan__HubCN_Receiving_Time-Plan_Vendor_Pickup_Time</f>
        <v>2.639583333</v>
      </c>
      <c r="O282" s="44">
        <f>Vendor_PickupTime-Order_Create_Time</f>
        <v>0.21875</v>
      </c>
      <c r="P282" s="44">
        <f>Plan_Vendor_Pickup_Time-Order_Create_Time</f>
        <v>-0.4201388889</v>
      </c>
      <c r="Q282" s="44">
        <f>HubVN_Receiving_Time-HubCN_Pickup_Time</f>
        <v>4.004861111</v>
      </c>
      <c r="R282" s="44">
        <f>Plan_HubVN_Receiving_Time-Plan_HubCN_Pickup_Time</f>
        <v>2.005555556</v>
      </c>
      <c r="S282" s="44">
        <f>TG_lấy+TG_xử_lý_CN+Thông_quan</f>
        <v>4.647916667</v>
      </c>
      <c r="T282" s="55">
        <f>IFS(HubCN_ID="LECCNSZ",Quantity__piece*500,HubCN_ID="LECCNYW",Quantity__piece*700)</f>
        <v>2100</v>
      </c>
      <c r="U282" s="55">
        <f>Chi_phí_lấy_hàng-Chi_phí_xử_lý</f>
        <v>17500</v>
      </c>
      <c r="V282" s="55">
        <f>IFS(HubCN_ID="LECCNSZ",IF(Grossweight&lt;=3,17000+Quantity__piece*500,17000+(Grossweight-3)*1500+Quantity__piece*500),HubCN_ID="LECCNYW", IF(Grossweight&lt;=3,15000+Quantity__piece*700,15000+(Grossweight-3)*2500+Quantity__piece*700))</f>
        <v>19600</v>
      </c>
    </row>
    <row r="283" ht="15.75" customHeight="1">
      <c r="A283" s="52" t="s">
        <v>891</v>
      </c>
      <c r="B283" s="52" t="s">
        <v>5311</v>
      </c>
      <c r="C283" s="52" t="s">
        <v>5253</v>
      </c>
      <c r="D283" s="53">
        <v>44653.62569444445</v>
      </c>
      <c r="E283" s="53">
        <v>44652.22708333333</v>
      </c>
      <c r="F283" s="53">
        <v>44653.77777777778</v>
      </c>
      <c r="G283" s="53">
        <f>HubVN_Receiving_Time</f>
        <v>44655.52361</v>
      </c>
      <c r="H283" s="54">
        <v>44652.51944444444</v>
      </c>
      <c r="I283" s="44">
        <f>HubCN_Receiving_Time-Order_Create_Time</f>
        <v>2.401388889</v>
      </c>
      <c r="J283" s="44">
        <f>Plan__HubCN_Receiving_Time-Order_Create_Time</f>
        <v>3.8</v>
      </c>
      <c r="K283" s="44">
        <f>HubCN_Pickup_Time-HubCN_Receiving_Time</f>
        <v>0.2923611111</v>
      </c>
      <c r="L283" s="44">
        <f>Plan_HubCN_Pickup_Time-Plan__HubCN_Receiving_Time</f>
        <v>0.1520833333</v>
      </c>
      <c r="M283" s="44">
        <f>HubCN_Receiving_Time-Vendor_PickupTime</f>
        <v>0.1090277778</v>
      </c>
      <c r="N283" s="44">
        <f>Plan__HubCN_Receiving_Time-Plan_Vendor_Pickup_Time</f>
        <v>3.63125</v>
      </c>
      <c r="O283" s="44">
        <f>Vendor_PickupTime-Order_Create_Time</f>
        <v>2.292361111</v>
      </c>
      <c r="P283" s="44">
        <f>Plan_Vendor_Pickup_Time-Order_Create_Time</f>
        <v>0.16875</v>
      </c>
      <c r="Q283" s="44">
        <f>HubVN_Receiving_Time-HubCN_Pickup_Time</f>
        <v>3.004166667</v>
      </c>
      <c r="R283" s="44">
        <f>Plan_HubVN_Receiving_Time-Plan_HubCN_Pickup_Time</f>
        <v>1.50625</v>
      </c>
      <c r="S283" s="44">
        <f>TG_lấy+TG_xử_lý_CN+Thông_quan</f>
        <v>5.697916667</v>
      </c>
      <c r="T283" s="55">
        <f>IFS(HubCN_ID="LECCNSZ",Quantity__piece*500,HubCN_ID="LECCNYW",Quantity__piece*700)</f>
        <v>2100</v>
      </c>
      <c r="U283" s="55">
        <f>Chi_phí_lấy_hàng-Chi_phí_xử_lý</f>
        <v>16250</v>
      </c>
      <c r="V283" s="55">
        <f>IFS(HubCN_ID="LECCNSZ",IF(Grossweight&lt;=3,17000+Quantity__piece*500,17000+(Grossweight-3)*1500+Quantity__piece*500),HubCN_ID="LECCNYW", IF(Grossweight&lt;=3,15000+Quantity__piece*700,15000+(Grossweight-3)*2500+Quantity__piece*700))</f>
        <v>18350</v>
      </c>
    </row>
    <row r="284" ht="15.75" hidden="1" customHeight="1">
      <c r="A284" s="52" t="s">
        <v>894</v>
      </c>
      <c r="B284" s="52" t="s">
        <v>5282</v>
      </c>
      <c r="C284" s="52" t="s">
        <v>5255</v>
      </c>
      <c r="D284" s="53">
        <v>44649.36111111111</v>
      </c>
      <c r="E284" s="53">
        <v>44648.825694444444</v>
      </c>
      <c r="F284" s="53">
        <v>44649.50833333333</v>
      </c>
      <c r="G284" s="53">
        <f>HubVN_Receiving_Time</f>
        <v>44652.27153</v>
      </c>
      <c r="H284" s="54">
        <v>44649.26527777778</v>
      </c>
      <c r="I284" s="44">
        <f>HubCN_Receiving_Time-Order_Create_Time</f>
        <v>4.083333333</v>
      </c>
      <c r="J284" s="44">
        <f>Plan__HubCN_Receiving_Time-Order_Create_Time</f>
        <v>4.61875</v>
      </c>
      <c r="K284" s="44">
        <f>HubCN_Pickup_Time-HubCN_Receiving_Time</f>
        <v>0.4395833333</v>
      </c>
      <c r="L284" s="44">
        <f>Plan_HubCN_Pickup_Time-Plan__HubCN_Receiving_Time</f>
        <v>0.1472222222</v>
      </c>
      <c r="M284" s="44">
        <f>HubCN_Receiving_Time-Vendor_PickupTime</f>
        <v>0.1722222222</v>
      </c>
      <c r="N284" s="44">
        <f>Plan__HubCN_Receiving_Time-Plan_Vendor_Pickup_Time</f>
        <v>4.116666667</v>
      </c>
      <c r="O284" s="44">
        <f>Vendor_PickupTime-Order_Create_Time</f>
        <v>3.911111111</v>
      </c>
      <c r="P284" s="44">
        <f>Plan_Vendor_Pickup_Time-Order_Create_Time</f>
        <v>0.5020833333</v>
      </c>
      <c r="Q284" s="44">
        <f>HubVN_Receiving_Time-HubCN_Pickup_Time</f>
        <v>3.00625</v>
      </c>
      <c r="R284" s="44">
        <f>Plan_HubVN_Receiving_Time-Plan_HubCN_Pickup_Time</f>
        <v>2.005555556</v>
      </c>
      <c r="S284" s="44">
        <f>TG_lấy+TG_xử_lý_CN+Thông_quan</f>
        <v>7.529166667</v>
      </c>
      <c r="T284" s="55">
        <f>IFS(HubCN_ID="LECCNSZ",Quantity__piece*500,HubCN_ID="LECCNYW",Quantity__piece*700)</f>
        <v>1000</v>
      </c>
      <c r="U284" s="55">
        <f>Chi_phí_lấy_hàng-Chi_phí_xử_lý</f>
        <v>18050</v>
      </c>
      <c r="V284" s="55">
        <f>IFS(HubCN_ID="LECCNSZ",IF(Grossweight&lt;=3,17000+Quantity__piece*500,17000+(Grossweight-3)*1500+Quantity__piece*500),HubCN_ID="LECCNYW", IF(Grossweight&lt;=3,15000+Quantity__piece*700,15000+(Grossweight-3)*2500+Quantity__piece*700))</f>
        <v>19050</v>
      </c>
    </row>
    <row r="285" ht="15.75" customHeight="1">
      <c r="A285" s="52" t="s">
        <v>897</v>
      </c>
      <c r="B285" s="52" t="s">
        <v>5252</v>
      </c>
      <c r="C285" s="52" t="s">
        <v>5253</v>
      </c>
      <c r="D285" s="53">
        <v>44650.15</v>
      </c>
      <c r="E285" s="53">
        <v>44649.16388888889</v>
      </c>
      <c r="F285" s="53">
        <v>44650.27916666667</v>
      </c>
      <c r="G285" s="53">
        <f>HubVN_Receiving_Time</f>
        <v>44653.50486</v>
      </c>
      <c r="H285" s="54">
        <v>44649.49930555555</v>
      </c>
      <c r="I285" s="44">
        <f>HubCN_Receiving_Time-Order_Create_Time</f>
        <v>0.3166666667</v>
      </c>
      <c r="J285" s="44">
        <f>Plan__HubCN_Receiving_Time-Order_Create_Time</f>
        <v>1.302777778</v>
      </c>
      <c r="K285" s="44">
        <f>HubCN_Pickup_Time-HubCN_Receiving_Time</f>
        <v>0.3354166667</v>
      </c>
      <c r="L285" s="44">
        <f>Plan_HubCN_Pickup_Time-Plan__HubCN_Receiving_Time</f>
        <v>0.1291666667</v>
      </c>
      <c r="M285" s="44">
        <f>HubCN_Receiving_Time-Vendor_PickupTime</f>
        <v>0.08472222222</v>
      </c>
      <c r="N285" s="44">
        <f>Plan__HubCN_Receiving_Time-Plan_Vendor_Pickup_Time</f>
        <v>2.178472222</v>
      </c>
      <c r="O285" s="44">
        <f>Vendor_PickupTime-Order_Create_Time</f>
        <v>0.2319444445</v>
      </c>
      <c r="P285" s="44">
        <f>Plan_Vendor_Pickup_Time-Order_Create_Time</f>
        <v>-0.8756944444</v>
      </c>
      <c r="Q285" s="44">
        <f>HubVN_Receiving_Time-HubCN_Pickup_Time</f>
        <v>4.005555556</v>
      </c>
      <c r="R285" s="44">
        <f>Plan_HubVN_Receiving_Time-Plan_HubCN_Pickup_Time</f>
        <v>3.002777778</v>
      </c>
      <c r="S285" s="44">
        <f>TG_lấy+TG_xử_lý_CN+Thông_quan</f>
        <v>4.657638889</v>
      </c>
      <c r="T285" s="55">
        <f>IFS(HubCN_ID="LECCNSZ",Quantity__piece*500,HubCN_ID="LECCNYW",Quantity__piece*700)</f>
        <v>2800</v>
      </c>
      <c r="U285" s="55">
        <f>Chi_phí_lấy_hàng-Chi_phí_xử_lý</f>
        <v>19500</v>
      </c>
      <c r="V285" s="55">
        <f>IFS(HubCN_ID="LECCNSZ",IF(Grossweight&lt;=3,17000+Quantity__piece*500,17000+(Grossweight-3)*1500+Quantity__piece*500),HubCN_ID="LECCNYW", IF(Grossweight&lt;=3,15000+Quantity__piece*700,15000+(Grossweight-3)*2500+Quantity__piece*700))</f>
        <v>22300</v>
      </c>
    </row>
    <row r="286" ht="15.75" customHeight="1">
      <c r="A286" s="52" t="s">
        <v>900</v>
      </c>
      <c r="B286" s="52" t="s">
        <v>5285</v>
      </c>
      <c r="C286" s="52" t="s">
        <v>5253</v>
      </c>
      <c r="D286" s="53">
        <v>44653.59930555556</v>
      </c>
      <c r="E286" s="53">
        <v>44652.2375</v>
      </c>
      <c r="F286" s="53">
        <v>44653.770833333336</v>
      </c>
      <c r="G286" s="53">
        <f>HubVN_Receiving_Time</f>
        <v>44655.53542</v>
      </c>
      <c r="H286" s="54">
        <v>44652.53472222222</v>
      </c>
      <c r="I286" s="44">
        <f>HubCN_Receiving_Time-Order_Create_Time</f>
        <v>1.881944444</v>
      </c>
      <c r="J286" s="44">
        <f>Plan__HubCN_Receiving_Time-Order_Create_Time</f>
        <v>3.24375</v>
      </c>
      <c r="K286" s="44">
        <f>HubCN_Pickup_Time-HubCN_Receiving_Time</f>
        <v>0.2972222222</v>
      </c>
      <c r="L286" s="44">
        <f>Plan_HubCN_Pickup_Time-Plan__HubCN_Receiving_Time</f>
        <v>0.1715277778</v>
      </c>
      <c r="M286" s="44">
        <f>HubCN_Receiving_Time-Vendor_PickupTime</f>
        <v>0.08819444445</v>
      </c>
      <c r="N286" s="44">
        <f>Plan__HubCN_Receiving_Time-Plan_Vendor_Pickup_Time</f>
        <v>4.241666667</v>
      </c>
      <c r="O286" s="44">
        <f>Vendor_PickupTime-Order_Create_Time</f>
        <v>1.79375</v>
      </c>
      <c r="P286" s="44">
        <f>Plan_Vendor_Pickup_Time-Order_Create_Time</f>
        <v>-0.9979166667</v>
      </c>
      <c r="Q286" s="44">
        <f>HubVN_Receiving_Time-HubCN_Pickup_Time</f>
        <v>3.000694444</v>
      </c>
      <c r="R286" s="44">
        <f>Plan_HubVN_Receiving_Time-Plan_HubCN_Pickup_Time</f>
        <v>1.501388889</v>
      </c>
      <c r="S286" s="44">
        <f>TG_lấy+TG_xử_lý_CN+Thông_quan</f>
        <v>5.179861111</v>
      </c>
      <c r="T286" s="55">
        <f>IFS(HubCN_ID="LECCNSZ",Quantity__piece*500,HubCN_ID="LECCNYW",Quantity__piece*700)</f>
        <v>2800</v>
      </c>
      <c r="U286" s="55">
        <f>Chi_phí_lấy_hàng-Chi_phí_xử_lý</f>
        <v>15000</v>
      </c>
      <c r="V286" s="55">
        <f>IFS(HubCN_ID="LECCNSZ",IF(Grossweight&lt;=3,17000+Quantity__piece*500,17000+(Grossweight-3)*1500+Quantity__piece*500),HubCN_ID="LECCNYW", IF(Grossweight&lt;=3,15000+Quantity__piece*700,15000+(Grossweight-3)*2500+Quantity__piece*700))</f>
        <v>17800</v>
      </c>
    </row>
    <row r="287" ht="15.75" customHeight="1">
      <c r="A287" s="52" t="s">
        <v>903</v>
      </c>
      <c r="B287" s="52" t="s">
        <v>5278</v>
      </c>
      <c r="C287" s="52" t="s">
        <v>5253</v>
      </c>
      <c r="D287" s="53">
        <v>44650.1125</v>
      </c>
      <c r="E287" s="53">
        <v>44649.825</v>
      </c>
      <c r="F287" s="53">
        <v>44650.26388888889</v>
      </c>
      <c r="G287" s="53">
        <f>HubVN_Receiving_Time</f>
        <v>44654.25694</v>
      </c>
      <c r="H287" s="54">
        <v>44650.25486111111</v>
      </c>
      <c r="I287" s="44">
        <f>HubCN_Receiving_Time-Order_Create_Time</f>
        <v>2.104861111</v>
      </c>
      <c r="J287" s="44">
        <f>Plan__HubCN_Receiving_Time-Order_Create_Time</f>
        <v>2.392361111</v>
      </c>
      <c r="K287" s="44">
        <f>HubCN_Pickup_Time-HubCN_Receiving_Time</f>
        <v>0.4298611111</v>
      </c>
      <c r="L287" s="44">
        <f>Plan_HubCN_Pickup_Time-Plan__HubCN_Receiving_Time</f>
        <v>0.1513888889</v>
      </c>
      <c r="M287" s="44">
        <f>HubCN_Receiving_Time-Vendor_PickupTime</f>
        <v>0.1118055556</v>
      </c>
      <c r="N287" s="44">
        <f>Plan__HubCN_Receiving_Time-Plan_Vendor_Pickup_Time</f>
        <v>2.393055556</v>
      </c>
      <c r="O287" s="44">
        <f>Vendor_PickupTime-Order_Create_Time</f>
        <v>1.993055556</v>
      </c>
      <c r="P287" s="44">
        <f>Plan_Vendor_Pickup_Time-Order_Create_Time</f>
        <v>-0.0006944444394</v>
      </c>
      <c r="Q287" s="44">
        <f>HubVN_Receiving_Time-HubCN_Pickup_Time</f>
        <v>4.002083333</v>
      </c>
      <c r="R287" s="44">
        <f>Plan_HubVN_Receiving_Time-Plan_HubCN_Pickup_Time</f>
        <v>3.005555556</v>
      </c>
      <c r="S287" s="44">
        <f>TG_lấy+TG_xử_lý_CN+Thông_quan</f>
        <v>6.536805556</v>
      </c>
      <c r="T287" s="55">
        <f>IFS(HubCN_ID="LECCNSZ",Quantity__piece*500,HubCN_ID="LECCNYW",Quantity__piece*700)</f>
        <v>2100</v>
      </c>
      <c r="U287" s="55">
        <f>Chi_phí_lấy_hàng-Chi_phí_xử_lý</f>
        <v>15000</v>
      </c>
      <c r="V287" s="55">
        <f>IFS(HubCN_ID="LECCNSZ",IF(Grossweight&lt;=3,17000+Quantity__piece*500,17000+(Grossweight-3)*1500+Quantity__piece*500),HubCN_ID="LECCNYW", IF(Grossweight&lt;=3,15000+Quantity__piece*700,15000+(Grossweight-3)*2500+Quantity__piece*700))</f>
        <v>17100</v>
      </c>
    </row>
    <row r="288" ht="15.75" customHeight="1">
      <c r="A288" s="52" t="s">
        <v>906</v>
      </c>
      <c r="B288" s="52" t="s">
        <v>5295</v>
      </c>
      <c r="C288" s="52" t="s">
        <v>5253</v>
      </c>
      <c r="D288" s="53">
        <v>44649.16180555556</v>
      </c>
      <c r="E288" s="53">
        <v>44646.961805555555</v>
      </c>
      <c r="F288" s="53">
        <v>44649.248611111114</v>
      </c>
      <c r="G288" s="53">
        <f>HubVN_Receiving_Time</f>
        <v>44652.26458</v>
      </c>
      <c r="H288" s="54">
        <v>44647.259722222225</v>
      </c>
      <c r="I288" s="44">
        <f>HubCN_Receiving_Time-Order_Create_Time</f>
        <v>0.3270833333</v>
      </c>
      <c r="J288" s="44">
        <f>Plan__HubCN_Receiving_Time-Order_Create_Time</f>
        <v>2.527083333</v>
      </c>
      <c r="K288" s="44">
        <f>HubCN_Pickup_Time-HubCN_Receiving_Time</f>
        <v>0.2979166667</v>
      </c>
      <c r="L288" s="44">
        <f>Plan_HubCN_Pickup_Time-Plan__HubCN_Receiving_Time</f>
        <v>0.08680555555</v>
      </c>
      <c r="M288" s="44">
        <f>HubCN_Receiving_Time-Vendor_PickupTime</f>
        <v>0.1659722222</v>
      </c>
      <c r="N288" s="44">
        <f>Plan__HubCN_Receiving_Time-Plan_Vendor_Pickup_Time</f>
        <v>3.529861111</v>
      </c>
      <c r="O288" s="44">
        <f>Vendor_PickupTime-Order_Create_Time</f>
        <v>0.1611111111</v>
      </c>
      <c r="P288" s="44">
        <f>Plan_Vendor_Pickup_Time-Order_Create_Time</f>
        <v>-1.002777778</v>
      </c>
      <c r="Q288" s="44">
        <f>HubVN_Receiving_Time-HubCN_Pickup_Time</f>
        <v>5.004861111</v>
      </c>
      <c r="R288" s="44">
        <f>Plan_HubVN_Receiving_Time-Plan_HubCN_Pickup_Time</f>
        <v>2.003472222</v>
      </c>
      <c r="S288" s="44">
        <f>TG_lấy+TG_xử_lý_CN+Thông_quan</f>
        <v>5.629861111</v>
      </c>
      <c r="T288" s="55">
        <f>IFS(HubCN_ID="LECCNSZ",Quantity__piece*500,HubCN_ID="LECCNYW",Quantity__piece*700)</f>
        <v>2800</v>
      </c>
      <c r="U288" s="55">
        <f>Chi_phí_lấy_hàng-Chi_phí_xử_lý</f>
        <v>17750</v>
      </c>
      <c r="V288" s="55">
        <f>IFS(HubCN_ID="LECCNSZ",IF(Grossweight&lt;=3,17000+Quantity__piece*500,17000+(Grossweight-3)*1500+Quantity__piece*500),HubCN_ID="LECCNYW", IF(Grossweight&lt;=3,15000+Quantity__piece*700,15000+(Grossweight-3)*2500+Quantity__piece*700))</f>
        <v>20550</v>
      </c>
    </row>
    <row r="289" ht="15.75" customHeight="1">
      <c r="A289" s="52" t="s">
        <v>909</v>
      </c>
      <c r="B289" s="52" t="s">
        <v>5264</v>
      </c>
      <c r="C289" s="52" t="s">
        <v>5253</v>
      </c>
      <c r="D289" s="53">
        <v>44650.85902777778</v>
      </c>
      <c r="E289" s="53">
        <v>44650.67569444444</v>
      </c>
      <c r="F289" s="53">
        <v>44651.00902777778</v>
      </c>
      <c r="G289" s="53">
        <f>HubVN_Receiving_Time</f>
        <v>44654.51597</v>
      </c>
      <c r="H289" s="54">
        <v>44651.01111111111</v>
      </c>
      <c r="I289" s="44">
        <f>HubCN_Receiving_Time-Order_Create_Time</f>
        <v>1.978472222</v>
      </c>
      <c r="J289" s="44">
        <f>Plan__HubCN_Receiving_Time-Order_Create_Time</f>
        <v>2.161805556</v>
      </c>
      <c r="K289" s="44">
        <f>HubCN_Pickup_Time-HubCN_Receiving_Time</f>
        <v>0.3354166667</v>
      </c>
      <c r="L289" s="44">
        <f>Plan_HubCN_Pickup_Time-Plan__HubCN_Receiving_Time</f>
        <v>0.15</v>
      </c>
      <c r="M289" s="44">
        <f>HubCN_Receiving_Time-Vendor_PickupTime</f>
        <v>0.2506944444</v>
      </c>
      <c r="N289" s="44">
        <f>Plan__HubCN_Receiving_Time-Plan_Vendor_Pickup_Time</f>
        <v>3.627777778</v>
      </c>
      <c r="O289" s="44">
        <f>Vendor_PickupTime-Order_Create_Time</f>
        <v>1.727777778</v>
      </c>
      <c r="P289" s="44">
        <f>Plan_Vendor_Pickup_Time-Order_Create_Time</f>
        <v>-1.465972222</v>
      </c>
      <c r="Q289" s="44">
        <f>HubVN_Receiving_Time-HubCN_Pickup_Time</f>
        <v>3.504861111</v>
      </c>
      <c r="R289" s="44">
        <f>Plan_HubVN_Receiving_Time-Plan_HubCN_Pickup_Time</f>
        <v>3.502777778</v>
      </c>
      <c r="S289" s="44">
        <f>TG_lấy+TG_xử_lý_CN+Thông_quan</f>
        <v>5.81875</v>
      </c>
      <c r="T289" s="55">
        <f>IFS(HubCN_ID="LECCNSZ",Quantity__piece*500,HubCN_ID="LECCNYW",Quantity__piece*700)</f>
        <v>2800</v>
      </c>
      <c r="U289" s="55">
        <f>Chi_phí_lấy_hàng-Chi_phí_xử_lý</f>
        <v>17250</v>
      </c>
      <c r="V289" s="55">
        <f>IFS(HubCN_ID="LECCNSZ",IF(Grossweight&lt;=3,17000+Quantity__piece*500,17000+(Grossweight-3)*1500+Quantity__piece*500),HubCN_ID="LECCNYW", IF(Grossweight&lt;=3,15000+Quantity__piece*700,15000+(Grossweight-3)*2500+Quantity__piece*700))</f>
        <v>20050</v>
      </c>
    </row>
    <row r="290" ht="15.75" hidden="1" customHeight="1">
      <c r="A290" s="52" t="s">
        <v>912</v>
      </c>
      <c r="B290" s="52" t="s">
        <v>5296</v>
      </c>
      <c r="C290" s="52" t="s">
        <v>5255</v>
      </c>
      <c r="D290" s="53">
        <v>44649.61597222222</v>
      </c>
      <c r="E290" s="53">
        <v>44650.78333333333</v>
      </c>
      <c r="F290" s="53">
        <v>44649.76666666667</v>
      </c>
      <c r="G290" s="53">
        <f>HubVN_Receiving_Time</f>
        <v>44656.26111</v>
      </c>
      <c r="H290" s="54">
        <v>44650.83888888889</v>
      </c>
      <c r="I290" s="44">
        <f>HubCN_Receiving_Time-Order_Create_Time</f>
        <v>0.88125</v>
      </c>
      <c r="J290" s="44">
        <f>Plan__HubCN_Receiving_Time-Order_Create_Time</f>
        <v>-0.2861111111</v>
      </c>
      <c r="K290" s="44">
        <f>HubCN_Pickup_Time-HubCN_Receiving_Time</f>
        <v>0.05555555555</v>
      </c>
      <c r="L290" s="44">
        <f>Plan_HubCN_Pickup_Time-Plan__HubCN_Receiving_Time</f>
        <v>0.1506944444</v>
      </c>
      <c r="M290" s="44">
        <f>HubCN_Receiving_Time-Vendor_PickupTime</f>
        <v>0.05555555555</v>
      </c>
      <c r="N290" s="44">
        <f>Plan__HubCN_Receiving_Time-Plan_Vendor_Pickup_Time</f>
        <v>1.134722222</v>
      </c>
      <c r="O290" s="44">
        <f>Vendor_PickupTime-Order_Create_Time</f>
        <v>0.8256944444</v>
      </c>
      <c r="P290" s="44">
        <f>Plan_Vendor_Pickup_Time-Order_Create_Time</f>
        <v>-1.420833333</v>
      </c>
      <c r="Q290" s="44">
        <f>HubVN_Receiving_Time-HubCN_Pickup_Time</f>
        <v>5.422222222</v>
      </c>
      <c r="R290" s="44">
        <f>Plan_HubVN_Receiving_Time-Plan_HubCN_Pickup_Time</f>
        <v>3.501388889</v>
      </c>
      <c r="S290" s="44">
        <f>TG_lấy+TG_xử_lý_CN+Thông_quan</f>
        <v>6.359027778</v>
      </c>
      <c r="T290" s="55">
        <f>IFS(HubCN_ID="LECCNSZ",Quantity__piece*500,HubCN_ID="LECCNYW",Quantity__piece*700)</f>
        <v>2000</v>
      </c>
      <c r="U290" s="55">
        <f>Chi_phí_lấy_hàng-Chi_phí_xử_lý</f>
        <v>17000</v>
      </c>
      <c r="V290" s="55">
        <f>IFS(HubCN_ID="LECCNSZ",IF(Grossweight&lt;=3,17000+Quantity__piece*500,17000+(Grossweight-3)*1500+Quantity__piece*500),HubCN_ID="LECCNYW", IF(Grossweight&lt;=3,15000+Quantity__piece*700,15000+(Grossweight-3)*2500+Quantity__piece*700))</f>
        <v>19000</v>
      </c>
    </row>
    <row r="291" ht="15.75" hidden="1" customHeight="1">
      <c r="A291" s="52" t="s">
        <v>915</v>
      </c>
      <c r="B291" s="52" t="s">
        <v>5259</v>
      </c>
      <c r="C291" s="52" t="s">
        <v>5255</v>
      </c>
      <c r="D291" s="53">
        <v>44650.44375</v>
      </c>
      <c r="E291" s="53">
        <v>44650.80694444444</v>
      </c>
      <c r="F291" s="53">
        <v>44650.53194444445</v>
      </c>
      <c r="G291" s="53">
        <f>HubVN_Receiving_Time</f>
        <v>44653.25556</v>
      </c>
      <c r="H291" s="54">
        <v>44651.25</v>
      </c>
      <c r="I291" s="44">
        <f>HubCN_Receiving_Time-Order_Create_Time</f>
        <v>1.484722222</v>
      </c>
      <c r="J291" s="44">
        <f>Plan__HubCN_Receiving_Time-Order_Create_Time</f>
        <v>1.121527778</v>
      </c>
      <c r="K291" s="44">
        <f>HubCN_Pickup_Time-HubCN_Receiving_Time</f>
        <v>0.4430555556</v>
      </c>
      <c r="L291" s="44">
        <f>Plan_HubCN_Pickup_Time-Plan__HubCN_Receiving_Time</f>
        <v>0.08819444445</v>
      </c>
      <c r="M291" s="44">
        <f>HubCN_Receiving_Time-Vendor_PickupTime</f>
        <v>0.1555555556</v>
      </c>
      <c r="N291" s="44">
        <f>Plan__HubCN_Receiving_Time-Plan_Vendor_Pickup_Time</f>
        <v>1.539583333</v>
      </c>
      <c r="O291" s="44">
        <f>Vendor_PickupTime-Order_Create_Time</f>
        <v>1.329166667</v>
      </c>
      <c r="P291" s="44">
        <f>Plan_Vendor_Pickup_Time-Order_Create_Time</f>
        <v>-0.4180555556</v>
      </c>
      <c r="Q291" s="44">
        <f>HubVN_Receiving_Time-HubCN_Pickup_Time</f>
        <v>2.005555556</v>
      </c>
      <c r="R291" s="44">
        <f>Plan_HubVN_Receiving_Time-Plan_HubCN_Pickup_Time</f>
        <v>2.002083333</v>
      </c>
      <c r="S291" s="44">
        <f>TG_lấy+TG_xử_lý_CN+Thông_quan</f>
        <v>3.933333333</v>
      </c>
      <c r="T291" s="55">
        <f>IFS(HubCN_ID="LECCNSZ",Quantity__piece*500,HubCN_ID="LECCNYW",Quantity__piece*700)</f>
        <v>1500</v>
      </c>
      <c r="U291" s="55">
        <f>Chi_phí_lấy_hàng-Chi_phí_xử_lý</f>
        <v>19700</v>
      </c>
      <c r="V291" s="55">
        <f>IFS(HubCN_ID="LECCNSZ",IF(Grossweight&lt;=3,17000+Quantity__piece*500,17000+(Grossweight-3)*1500+Quantity__piece*500),HubCN_ID="LECCNYW", IF(Grossweight&lt;=3,15000+Quantity__piece*700,15000+(Grossweight-3)*2500+Quantity__piece*700))</f>
        <v>21200</v>
      </c>
    </row>
    <row r="292" ht="15.75" hidden="1" customHeight="1">
      <c r="A292" s="52" t="s">
        <v>918</v>
      </c>
      <c r="B292" s="52" t="s">
        <v>5272</v>
      </c>
      <c r="C292" s="52" t="s">
        <v>5255</v>
      </c>
      <c r="D292" s="53">
        <v>44651.06527777778</v>
      </c>
      <c r="E292" s="53">
        <v>44650.82847222222</v>
      </c>
      <c r="F292" s="53">
        <v>44651.27638888889</v>
      </c>
      <c r="G292" s="53">
        <f>HubVN_Receiving_Time</f>
        <v>44654.27153</v>
      </c>
      <c r="H292" s="54">
        <v>44651.26944444444</v>
      </c>
      <c r="I292" s="44">
        <f>HubCN_Receiving_Time-Order_Create_Time</f>
        <v>0.8923611111</v>
      </c>
      <c r="J292" s="44">
        <f>Plan__HubCN_Receiving_Time-Order_Create_Time</f>
        <v>1.129166667</v>
      </c>
      <c r="K292" s="44">
        <f>HubCN_Pickup_Time-HubCN_Receiving_Time</f>
        <v>0.4409722222</v>
      </c>
      <c r="L292" s="44">
        <f>Plan_HubCN_Pickup_Time-Plan__HubCN_Receiving_Time</f>
        <v>0.2111111111</v>
      </c>
      <c r="M292" s="44">
        <f>HubCN_Receiving_Time-Vendor_PickupTime</f>
        <v>0.05625</v>
      </c>
      <c r="N292" s="44">
        <f>Plan__HubCN_Receiving_Time-Plan_Vendor_Pickup_Time</f>
        <v>1.547222222</v>
      </c>
      <c r="O292" s="44">
        <f>Vendor_PickupTime-Order_Create_Time</f>
        <v>0.8361111111</v>
      </c>
      <c r="P292" s="44">
        <f>Plan_Vendor_Pickup_Time-Order_Create_Time</f>
        <v>-0.4180555556</v>
      </c>
      <c r="Q292" s="44">
        <f>HubVN_Receiving_Time-HubCN_Pickup_Time</f>
        <v>3.002083333</v>
      </c>
      <c r="R292" s="44">
        <f>Plan_HubVN_Receiving_Time-Plan_HubCN_Pickup_Time</f>
        <v>2.002777778</v>
      </c>
      <c r="S292" s="44">
        <f>TG_lấy+TG_xử_lý_CN+Thông_quan</f>
        <v>4.335416667</v>
      </c>
      <c r="T292" s="55">
        <f>IFS(HubCN_ID="LECCNSZ",Quantity__piece*500,HubCN_ID="LECCNYW",Quantity__piece*700)</f>
        <v>2500</v>
      </c>
      <c r="U292" s="55">
        <f>Chi_phí_lấy_hàng-Chi_phí_xử_lý</f>
        <v>17000</v>
      </c>
      <c r="V292" s="55">
        <f>IFS(HubCN_ID="LECCNSZ",IF(Grossweight&lt;=3,17000+Quantity__piece*500,17000+(Grossweight-3)*1500+Quantity__piece*500),HubCN_ID="LECCNYW", IF(Grossweight&lt;=3,15000+Quantity__piece*700,15000+(Grossweight-3)*2500+Quantity__piece*700))</f>
        <v>19500</v>
      </c>
    </row>
    <row r="293" ht="15.75" hidden="1" customHeight="1">
      <c r="A293" s="52" t="s">
        <v>921</v>
      </c>
      <c r="B293" s="52" t="s">
        <v>5268</v>
      </c>
      <c r="C293" s="52" t="s">
        <v>5255</v>
      </c>
      <c r="D293" s="53">
        <v>44648.36111111111</v>
      </c>
      <c r="E293" s="53">
        <v>44648.83819444444</v>
      </c>
      <c r="F293" s="53">
        <v>44648.50763888889</v>
      </c>
      <c r="G293" s="53">
        <f>HubVN_Receiving_Time</f>
        <v>44652.27847</v>
      </c>
      <c r="H293" s="54">
        <v>44649.27777777778</v>
      </c>
      <c r="I293" s="44">
        <f>HubCN_Receiving_Time-Order_Create_Time</f>
        <v>4.0875</v>
      </c>
      <c r="J293" s="44">
        <f>Plan__HubCN_Receiving_Time-Order_Create_Time</f>
        <v>3.610416667</v>
      </c>
      <c r="K293" s="44">
        <f>HubCN_Pickup_Time-HubCN_Receiving_Time</f>
        <v>0.4395833333</v>
      </c>
      <c r="L293" s="44">
        <f>Plan_HubCN_Pickup_Time-Plan__HubCN_Receiving_Time</f>
        <v>0.1465277778</v>
      </c>
      <c r="M293" s="44">
        <f>HubCN_Receiving_Time-Vendor_PickupTime</f>
        <v>0.1701388889</v>
      </c>
      <c r="N293" s="44">
        <f>Plan__HubCN_Receiving_Time-Plan_Vendor_Pickup_Time</f>
        <v>2.440277778</v>
      </c>
      <c r="O293" s="44">
        <f>Vendor_PickupTime-Order_Create_Time</f>
        <v>3.917361111</v>
      </c>
      <c r="P293" s="44">
        <f>Plan_Vendor_Pickup_Time-Order_Create_Time</f>
        <v>1.170138889</v>
      </c>
      <c r="Q293" s="44">
        <f>HubVN_Receiving_Time-HubCN_Pickup_Time</f>
        <v>3.000694444</v>
      </c>
      <c r="R293" s="44">
        <f>Plan_HubVN_Receiving_Time-Plan_HubCN_Pickup_Time</f>
        <v>3.00625</v>
      </c>
      <c r="S293" s="44">
        <f>TG_lấy+TG_xử_lý_CN+Thông_quan</f>
        <v>7.527777778</v>
      </c>
      <c r="T293" s="55">
        <f>IFS(HubCN_ID="LECCNSZ",Quantity__piece*500,HubCN_ID="LECCNYW",Quantity__piece*700)</f>
        <v>2000</v>
      </c>
      <c r="U293" s="55">
        <f>Chi_phí_lấy_hàng-Chi_phí_xử_lý</f>
        <v>17000</v>
      </c>
      <c r="V293" s="55">
        <f>IFS(HubCN_ID="LECCNSZ",IF(Grossweight&lt;=3,17000+Quantity__piece*500,17000+(Grossweight-3)*1500+Quantity__piece*500),HubCN_ID="LECCNYW", IF(Grossweight&lt;=3,15000+Quantity__piece*700,15000+(Grossweight-3)*2500+Quantity__piece*700))</f>
        <v>19000</v>
      </c>
    </row>
    <row r="294" ht="15.75" hidden="1" customHeight="1">
      <c r="A294" s="52" t="s">
        <v>924</v>
      </c>
      <c r="B294" s="52" t="s">
        <v>5301</v>
      </c>
      <c r="C294" s="52" t="s">
        <v>5255</v>
      </c>
      <c r="D294" s="53">
        <v>44650.85208333333</v>
      </c>
      <c r="E294" s="53">
        <v>44649.56527777778</v>
      </c>
      <c r="F294" s="53">
        <v>44651.02222222222</v>
      </c>
      <c r="G294" s="53">
        <f>HubVN_Receiving_Time</f>
        <v>44653.50694</v>
      </c>
      <c r="H294" s="54">
        <v>44650.00486111111</v>
      </c>
      <c r="I294" s="44">
        <f>HubCN_Receiving_Time-Order_Create_Time</f>
        <v>1.252083333</v>
      </c>
      <c r="J294" s="44">
        <f>Plan__HubCN_Receiving_Time-Order_Create_Time</f>
        <v>2.538888889</v>
      </c>
      <c r="K294" s="44">
        <f>HubCN_Pickup_Time-HubCN_Receiving_Time</f>
        <v>0.4395833333</v>
      </c>
      <c r="L294" s="44">
        <f>Plan_HubCN_Pickup_Time-Plan__HubCN_Receiving_Time</f>
        <v>0.1701388889</v>
      </c>
      <c r="M294" s="44">
        <f>HubCN_Receiving_Time-Vendor_PickupTime</f>
        <v>0.1722222222</v>
      </c>
      <c r="N294" s="44">
        <f>Plan__HubCN_Receiving_Time-Plan_Vendor_Pickup_Time</f>
        <v>2.040972222</v>
      </c>
      <c r="O294" s="44">
        <f>Vendor_PickupTime-Order_Create_Time</f>
        <v>1.079861111</v>
      </c>
      <c r="P294" s="44">
        <f>Plan_Vendor_Pickup_Time-Order_Create_Time</f>
        <v>0.4979166667</v>
      </c>
      <c r="Q294" s="44">
        <f>HubVN_Receiving_Time-HubCN_Pickup_Time</f>
        <v>3.502083333</v>
      </c>
      <c r="R294" s="44">
        <f>Plan_HubVN_Receiving_Time-Plan_HubCN_Pickup_Time</f>
        <v>1.502083333</v>
      </c>
      <c r="S294" s="44">
        <f>TG_lấy+TG_xử_lý_CN+Thông_quan</f>
        <v>5.19375</v>
      </c>
      <c r="T294" s="55">
        <f>IFS(HubCN_ID="LECCNSZ",Quantity__piece*500,HubCN_ID="LECCNYW",Quantity__piece*700)</f>
        <v>500</v>
      </c>
      <c r="U294" s="55">
        <f>Chi_phí_lấy_hàng-Chi_phí_xử_lý</f>
        <v>17000</v>
      </c>
      <c r="V294" s="55">
        <f>IFS(HubCN_ID="LECCNSZ",IF(Grossweight&lt;=3,17000+Quantity__piece*500,17000+(Grossweight-3)*1500+Quantity__piece*500),HubCN_ID="LECCNYW", IF(Grossweight&lt;=3,15000+Quantity__piece*700,15000+(Grossweight-3)*2500+Quantity__piece*700))</f>
        <v>17500</v>
      </c>
    </row>
    <row r="295" ht="15.75" customHeight="1">
      <c r="A295" s="52" t="s">
        <v>927</v>
      </c>
      <c r="B295" s="52" t="s">
        <v>5277</v>
      </c>
      <c r="C295" s="52" t="s">
        <v>5253</v>
      </c>
      <c r="D295" s="53">
        <v>44647.64513888889</v>
      </c>
      <c r="E295" s="53">
        <v>44646.92222222222</v>
      </c>
      <c r="F295" s="53">
        <v>44647.77638888889</v>
      </c>
      <c r="G295" s="53">
        <f>HubVN_Receiving_Time</f>
        <v>44652.26042</v>
      </c>
      <c r="H295" s="54">
        <v>44647.256944444445</v>
      </c>
      <c r="I295" s="44">
        <f>HubCN_Receiving_Time-Order_Create_Time</f>
        <v>0.3541666667</v>
      </c>
      <c r="J295" s="44">
        <f>Plan__HubCN_Receiving_Time-Order_Create_Time</f>
        <v>1.077083333</v>
      </c>
      <c r="K295" s="44">
        <f>HubCN_Pickup_Time-HubCN_Receiving_Time</f>
        <v>0.3347222222</v>
      </c>
      <c r="L295" s="44">
        <f>Plan_HubCN_Pickup_Time-Plan__HubCN_Receiving_Time</f>
        <v>0.13125</v>
      </c>
      <c r="M295" s="44">
        <f>HubCN_Receiving_Time-Vendor_PickupTime</f>
        <v>0.1680555556</v>
      </c>
      <c r="N295" s="44">
        <f>Plan__HubCN_Receiving_Time-Plan_Vendor_Pickup_Time</f>
        <v>1.084027778</v>
      </c>
      <c r="O295" s="44">
        <f>Vendor_PickupTime-Order_Create_Time</f>
        <v>0.1861111111</v>
      </c>
      <c r="P295" s="44">
        <f>Plan_Vendor_Pickup_Time-Order_Create_Time</f>
        <v>-0.006944444445</v>
      </c>
      <c r="Q295" s="44">
        <f>HubVN_Receiving_Time-HubCN_Pickup_Time</f>
        <v>5.003472222</v>
      </c>
      <c r="R295" s="44">
        <f>Plan_HubVN_Receiving_Time-Plan_HubCN_Pickup_Time</f>
        <v>3.504861111</v>
      </c>
      <c r="S295" s="44">
        <f>TG_lấy+TG_xử_lý_CN+Thông_quan</f>
        <v>5.692361111</v>
      </c>
      <c r="T295" s="55">
        <f>IFS(HubCN_ID="LECCNSZ",Quantity__piece*500,HubCN_ID="LECCNYW",Quantity__piece*700)</f>
        <v>2800</v>
      </c>
      <c r="U295" s="55">
        <f>Chi_phí_lấy_hàng-Chi_phí_xử_lý</f>
        <v>17250</v>
      </c>
      <c r="V295" s="55">
        <f>IFS(HubCN_ID="LECCNSZ",IF(Grossweight&lt;=3,17000+Quantity__piece*500,17000+(Grossweight-3)*1500+Quantity__piece*500),HubCN_ID="LECCNYW", IF(Grossweight&lt;=3,15000+Quantity__piece*700,15000+(Grossweight-3)*2500+Quantity__piece*700))</f>
        <v>20050</v>
      </c>
    </row>
    <row r="296" ht="15.75" customHeight="1">
      <c r="A296" s="52" t="s">
        <v>930</v>
      </c>
      <c r="B296" s="52" t="s">
        <v>5286</v>
      </c>
      <c r="C296" s="52" t="s">
        <v>5253</v>
      </c>
      <c r="D296" s="53">
        <v>44650.433333333334</v>
      </c>
      <c r="E296" s="53">
        <v>44649.17152777778</v>
      </c>
      <c r="F296" s="53">
        <v>44650.520833333336</v>
      </c>
      <c r="G296" s="53">
        <f>HubVN_Receiving_Time</f>
        <v>44652.5125</v>
      </c>
      <c r="H296" s="54">
        <v>44649.510416666664</v>
      </c>
      <c r="I296" s="44">
        <f>HubCN_Receiving_Time-Order_Create_Time</f>
        <v>1.806944444</v>
      </c>
      <c r="J296" s="44">
        <f>Plan__HubCN_Receiving_Time-Order_Create_Time</f>
        <v>3.06875</v>
      </c>
      <c r="K296" s="44">
        <f>HubCN_Pickup_Time-HubCN_Receiving_Time</f>
        <v>0.3388888889</v>
      </c>
      <c r="L296" s="44">
        <f>Plan_HubCN_Pickup_Time-Plan__HubCN_Receiving_Time</f>
        <v>0.0875</v>
      </c>
      <c r="M296" s="44">
        <f>HubCN_Receiving_Time-Vendor_PickupTime</f>
        <v>0.08541666667</v>
      </c>
      <c r="N296" s="44">
        <f>Plan__HubCN_Receiving_Time-Plan_Vendor_Pickup_Time</f>
        <v>2.910416667</v>
      </c>
      <c r="O296" s="44">
        <f>Vendor_PickupTime-Order_Create_Time</f>
        <v>1.721527778</v>
      </c>
      <c r="P296" s="44">
        <f>Plan_Vendor_Pickup_Time-Order_Create_Time</f>
        <v>0.1583333333</v>
      </c>
      <c r="Q296" s="44">
        <f>HubVN_Receiving_Time-HubCN_Pickup_Time</f>
        <v>3.002083333</v>
      </c>
      <c r="R296" s="44">
        <f>Plan_HubVN_Receiving_Time-Plan_HubCN_Pickup_Time</f>
        <v>2.002083333</v>
      </c>
      <c r="S296" s="44">
        <f>TG_lấy+TG_xử_lý_CN+Thông_quan</f>
        <v>5.147916667</v>
      </c>
      <c r="T296" s="55">
        <f>IFS(HubCN_ID="LECCNSZ",Quantity__piece*500,HubCN_ID="LECCNYW",Quantity__piece*700)</f>
        <v>2100</v>
      </c>
      <c r="U296" s="55">
        <f>Chi_phí_lấy_hàng-Chi_phí_xử_lý</f>
        <v>15000</v>
      </c>
      <c r="V296" s="55">
        <f>IFS(HubCN_ID="LECCNSZ",IF(Grossweight&lt;=3,17000+Quantity__piece*500,17000+(Grossweight-3)*1500+Quantity__piece*500),HubCN_ID="LECCNYW", IF(Grossweight&lt;=3,15000+Quantity__piece*700,15000+(Grossweight-3)*2500+Quantity__piece*700))</f>
        <v>17100</v>
      </c>
    </row>
    <row r="297" ht="15.75" customHeight="1">
      <c r="A297" s="52" t="s">
        <v>933</v>
      </c>
      <c r="B297" s="52" t="s">
        <v>5252</v>
      </c>
      <c r="C297" s="52" t="s">
        <v>5253</v>
      </c>
      <c r="D297" s="53">
        <v>44649.376388888886</v>
      </c>
      <c r="E297" s="53">
        <v>44646.98611111111</v>
      </c>
      <c r="F297" s="53">
        <v>44649.52291666667</v>
      </c>
      <c r="G297" s="53">
        <f>HubVN_Receiving_Time</f>
        <v>44652.28542</v>
      </c>
      <c r="H297" s="54">
        <v>44647.282638888886</v>
      </c>
      <c r="I297" s="44">
        <f>HubCN_Receiving_Time-Order_Create_Time</f>
        <v>0.3493055556</v>
      </c>
      <c r="J297" s="44">
        <f>Plan__HubCN_Receiving_Time-Order_Create_Time</f>
        <v>2.739583333</v>
      </c>
      <c r="K297" s="44">
        <f>HubCN_Pickup_Time-HubCN_Receiving_Time</f>
        <v>0.2965277778</v>
      </c>
      <c r="L297" s="44">
        <f>Plan_HubCN_Pickup_Time-Plan__HubCN_Receiving_Time</f>
        <v>0.1465277778</v>
      </c>
      <c r="M297" s="44">
        <f>HubCN_Receiving_Time-Vendor_PickupTime</f>
        <v>0.1013888889</v>
      </c>
      <c r="N297" s="44">
        <f>Plan__HubCN_Receiving_Time-Plan_Vendor_Pickup_Time</f>
        <v>2.247916667</v>
      </c>
      <c r="O297" s="44">
        <f>Vendor_PickupTime-Order_Create_Time</f>
        <v>0.2479166667</v>
      </c>
      <c r="P297" s="44">
        <f>Plan_Vendor_Pickup_Time-Order_Create_Time</f>
        <v>0.4916666667</v>
      </c>
      <c r="Q297" s="44">
        <f>HubVN_Receiving_Time-HubCN_Pickup_Time</f>
        <v>5.002777778</v>
      </c>
      <c r="R297" s="44">
        <f>Plan_HubVN_Receiving_Time-Plan_HubCN_Pickup_Time</f>
        <v>2.004861111</v>
      </c>
      <c r="S297" s="44">
        <f>TG_lấy+TG_xử_lý_CN+Thông_quan</f>
        <v>5.648611111</v>
      </c>
      <c r="T297" s="55">
        <f>IFS(HubCN_ID="LECCNSZ",Quantity__piece*500,HubCN_ID="LECCNYW",Quantity__piece*700)</f>
        <v>2100</v>
      </c>
      <c r="U297" s="55">
        <f>Chi_phí_lấy_hàng-Chi_phí_xử_lý</f>
        <v>15000</v>
      </c>
      <c r="V297" s="55">
        <f>IFS(HubCN_ID="LECCNSZ",IF(Grossweight&lt;=3,17000+Quantity__piece*500,17000+(Grossweight-3)*1500+Quantity__piece*500),HubCN_ID="LECCNYW", IF(Grossweight&lt;=3,15000+Quantity__piece*700,15000+(Grossweight-3)*2500+Quantity__piece*700))</f>
        <v>17100</v>
      </c>
    </row>
    <row r="298" ht="15.75" hidden="1" customHeight="1">
      <c r="A298" s="52" t="s">
        <v>936</v>
      </c>
      <c r="B298" s="52" t="s">
        <v>5268</v>
      </c>
      <c r="C298" s="52" t="s">
        <v>5255</v>
      </c>
      <c r="D298" s="53">
        <v>44651.450694444444</v>
      </c>
      <c r="E298" s="53">
        <v>44652.22638888889</v>
      </c>
      <c r="F298" s="53">
        <v>44651.535416666666</v>
      </c>
      <c r="G298" s="53">
        <f>HubVN_Receiving_Time</f>
        <v>44654.50833</v>
      </c>
      <c r="H298" s="54">
        <v>44652.66875</v>
      </c>
      <c r="I298" s="44">
        <f>HubCN_Receiving_Time-Order_Create_Time</f>
        <v>4.490972222</v>
      </c>
      <c r="J298" s="44">
        <f>Plan__HubCN_Receiving_Time-Order_Create_Time</f>
        <v>3.715277778</v>
      </c>
      <c r="K298" s="44">
        <f>HubCN_Pickup_Time-HubCN_Receiving_Time</f>
        <v>0.4423611111</v>
      </c>
      <c r="L298" s="44">
        <f>Plan_HubCN_Pickup_Time-Plan__HubCN_Receiving_Time</f>
        <v>0.08472222222</v>
      </c>
      <c r="M298" s="44">
        <f>HubCN_Receiving_Time-Vendor_PickupTime</f>
        <v>0.5006944444</v>
      </c>
      <c r="N298" s="44">
        <f>Plan__HubCN_Receiving_Time-Plan_Vendor_Pickup_Time</f>
        <v>4.721527778</v>
      </c>
      <c r="O298" s="44">
        <f>Vendor_PickupTime-Order_Create_Time</f>
        <v>3.990277778</v>
      </c>
      <c r="P298" s="44">
        <f>Plan_Vendor_Pickup_Time-Order_Create_Time</f>
        <v>-1.00625</v>
      </c>
      <c r="Q298" s="44">
        <f>HubVN_Receiving_Time-HubCN_Pickup_Time</f>
        <v>1.839583333</v>
      </c>
      <c r="R298" s="44">
        <f>Plan_HubVN_Receiving_Time-Plan_HubCN_Pickup_Time</f>
        <v>2.000694444</v>
      </c>
      <c r="S298" s="44">
        <f>TG_lấy+TG_xử_lý_CN+Thông_quan</f>
        <v>6.772916667</v>
      </c>
      <c r="T298" s="55">
        <f>IFS(HubCN_ID="LECCNSZ",Quantity__piece*500,HubCN_ID="LECCNYW",Quantity__piece*700)</f>
        <v>500</v>
      </c>
      <c r="U298" s="55">
        <f>Chi_phí_lấy_hàng-Chi_phí_xử_lý</f>
        <v>17000</v>
      </c>
      <c r="V298" s="55">
        <f>IFS(HubCN_ID="LECCNSZ",IF(Grossweight&lt;=3,17000+Quantity__piece*500,17000+(Grossweight-3)*1500+Quantity__piece*500),HubCN_ID="LECCNYW", IF(Grossweight&lt;=3,15000+Quantity__piece*700,15000+(Grossweight-3)*2500+Quantity__piece*700))</f>
        <v>17500</v>
      </c>
    </row>
    <row r="299" ht="15.75" customHeight="1">
      <c r="A299" s="52" t="s">
        <v>939</v>
      </c>
      <c r="B299" s="52" t="s">
        <v>5276</v>
      </c>
      <c r="C299" s="52" t="s">
        <v>5253</v>
      </c>
      <c r="D299" s="53">
        <v>44647.59027777778</v>
      </c>
      <c r="E299" s="53">
        <v>44648.97222222222</v>
      </c>
      <c r="F299" s="53">
        <v>44647.7625</v>
      </c>
      <c r="G299" s="53">
        <f>HubVN_Receiving_Time</f>
        <v>44655.27153</v>
      </c>
      <c r="H299" s="54">
        <v>44649.26666666667</v>
      </c>
      <c r="I299" s="44">
        <f>HubCN_Receiving_Time-Order_Create_Time</f>
        <v>1.851388889</v>
      </c>
      <c r="J299" s="44">
        <f>Plan__HubCN_Receiving_Time-Order_Create_Time</f>
        <v>0.4694444444</v>
      </c>
      <c r="K299" s="44">
        <f>HubCN_Pickup_Time-HubCN_Receiving_Time</f>
        <v>0.2944444445</v>
      </c>
      <c r="L299" s="44">
        <f>Plan_HubCN_Pickup_Time-Plan__HubCN_Receiving_Time</f>
        <v>0.1722222222</v>
      </c>
      <c r="M299" s="44">
        <f>HubCN_Receiving_Time-Vendor_PickupTime</f>
        <v>0.1006944444</v>
      </c>
      <c r="N299" s="44">
        <f>Plan__HubCN_Receiving_Time-Plan_Vendor_Pickup_Time</f>
        <v>-0.6916666667</v>
      </c>
      <c r="O299" s="44">
        <f>Vendor_PickupTime-Order_Create_Time</f>
        <v>1.750694444</v>
      </c>
      <c r="P299" s="44">
        <f>Plan_Vendor_Pickup_Time-Order_Create_Time</f>
        <v>1.161111111</v>
      </c>
      <c r="Q299" s="44">
        <f>HubVN_Receiving_Time-HubCN_Pickup_Time</f>
        <v>6.004861111</v>
      </c>
      <c r="R299" s="44">
        <f>Plan_HubVN_Receiving_Time-Plan_HubCN_Pickup_Time</f>
        <v>3.504861111</v>
      </c>
      <c r="S299" s="44">
        <f>TG_lấy+TG_xử_lý_CN+Thông_quan</f>
        <v>8.150694444</v>
      </c>
      <c r="T299" s="55">
        <f>IFS(HubCN_ID="LECCNSZ",Quantity__piece*500,HubCN_ID="LECCNYW",Quantity__piece*700)</f>
        <v>700</v>
      </c>
      <c r="U299" s="55">
        <f>Chi_phí_lấy_hàng-Chi_phí_xử_lý</f>
        <v>15000</v>
      </c>
      <c r="V299" s="55">
        <f>IFS(HubCN_ID="LECCNSZ",IF(Grossweight&lt;=3,17000+Quantity__piece*500,17000+(Grossweight-3)*1500+Quantity__piece*500),HubCN_ID="LECCNYW", IF(Grossweight&lt;=3,15000+Quantity__piece*700,15000+(Grossweight-3)*2500+Quantity__piece*700))</f>
        <v>15700</v>
      </c>
    </row>
    <row r="300" ht="15.75" customHeight="1">
      <c r="A300" s="52" t="s">
        <v>942</v>
      </c>
      <c r="B300" s="52" t="s">
        <v>5278</v>
      </c>
      <c r="C300" s="52" t="s">
        <v>5253</v>
      </c>
      <c r="D300" s="53">
        <v>44651.933333333334</v>
      </c>
      <c r="E300" s="53">
        <v>44649.77013888889</v>
      </c>
      <c r="F300" s="53">
        <v>44652.01944444444</v>
      </c>
      <c r="G300" s="53">
        <f>HubVN_Receiving_Time</f>
        <v>44654.27917</v>
      </c>
      <c r="H300" s="54">
        <v>44650.27361111111</v>
      </c>
      <c r="I300" s="44">
        <f>HubCN_Receiving_Time-Order_Create_Time</f>
        <v>0.6083333333</v>
      </c>
      <c r="J300" s="44">
        <f>Plan__HubCN_Receiving_Time-Order_Create_Time</f>
        <v>2.771527778</v>
      </c>
      <c r="K300" s="44">
        <f>HubCN_Pickup_Time-HubCN_Receiving_Time</f>
        <v>0.5034722222</v>
      </c>
      <c r="L300" s="44">
        <f>Plan_HubCN_Pickup_Time-Plan__HubCN_Receiving_Time</f>
        <v>0.08611111111</v>
      </c>
      <c r="M300" s="44">
        <f>HubCN_Receiving_Time-Vendor_PickupTime</f>
        <v>0.1104166667</v>
      </c>
      <c r="N300" s="44">
        <f>Plan__HubCN_Receiving_Time-Plan_Vendor_Pickup_Time</f>
        <v>4.190277778</v>
      </c>
      <c r="O300" s="44">
        <f>Vendor_PickupTime-Order_Create_Time</f>
        <v>0.4979166667</v>
      </c>
      <c r="P300" s="44">
        <f>Plan_Vendor_Pickup_Time-Order_Create_Time</f>
        <v>-1.41875</v>
      </c>
      <c r="Q300" s="44">
        <f>HubVN_Receiving_Time-HubCN_Pickup_Time</f>
        <v>4.005555556</v>
      </c>
      <c r="R300" s="44">
        <f>Plan_HubVN_Receiving_Time-Plan_HubCN_Pickup_Time</f>
        <v>1.501388889</v>
      </c>
      <c r="S300" s="44">
        <f>TG_lấy+TG_xử_lý_CN+Thông_quan</f>
        <v>5.117361111</v>
      </c>
      <c r="T300" s="55">
        <f>IFS(HubCN_ID="LECCNSZ",Quantity__piece*500,HubCN_ID="LECCNYW",Quantity__piece*700)</f>
        <v>2800</v>
      </c>
      <c r="U300" s="55">
        <f>Chi_phí_lấy_hàng-Chi_phí_xử_lý</f>
        <v>15000</v>
      </c>
      <c r="V300" s="55">
        <f>IFS(HubCN_ID="LECCNSZ",IF(Grossweight&lt;=3,17000+Quantity__piece*500,17000+(Grossweight-3)*1500+Quantity__piece*500),HubCN_ID="LECCNYW", IF(Grossweight&lt;=3,15000+Quantity__piece*700,15000+(Grossweight-3)*2500+Quantity__piece*700))</f>
        <v>17800</v>
      </c>
    </row>
    <row r="301" ht="15.75" customHeight="1">
      <c r="A301" s="52" t="s">
        <v>945</v>
      </c>
      <c r="B301" s="52" t="s">
        <v>5252</v>
      </c>
      <c r="C301" s="52" t="s">
        <v>5253</v>
      </c>
      <c r="D301" s="53">
        <v>44651.95</v>
      </c>
      <c r="E301" s="53">
        <v>44650.73055555556</v>
      </c>
      <c r="F301" s="53">
        <v>44652.03958333333</v>
      </c>
      <c r="G301" s="53">
        <f>HubVN_Receiving_Time</f>
        <v>44654.53194</v>
      </c>
      <c r="H301" s="54">
        <v>44651.02638888889</v>
      </c>
      <c r="I301" s="44">
        <f>HubCN_Receiving_Time-Order_Create_Time</f>
        <v>1.993055556</v>
      </c>
      <c r="J301" s="44">
        <f>Plan__HubCN_Receiving_Time-Order_Create_Time</f>
        <v>3.2125</v>
      </c>
      <c r="K301" s="44">
        <f>HubCN_Pickup_Time-HubCN_Receiving_Time</f>
        <v>0.2958333333</v>
      </c>
      <c r="L301" s="44">
        <f>Plan_HubCN_Pickup_Time-Plan__HubCN_Receiving_Time</f>
        <v>0.08958333333</v>
      </c>
      <c r="M301" s="44">
        <f>HubCN_Receiving_Time-Vendor_PickupTime</f>
        <v>0.25625</v>
      </c>
      <c r="N301" s="44">
        <f>Plan__HubCN_Receiving_Time-Plan_Vendor_Pickup_Time</f>
        <v>4.090972222</v>
      </c>
      <c r="O301" s="44">
        <f>Vendor_PickupTime-Order_Create_Time</f>
        <v>1.736805556</v>
      </c>
      <c r="P301" s="44">
        <f>Plan_Vendor_Pickup_Time-Order_Create_Time</f>
        <v>-0.8784722222</v>
      </c>
      <c r="Q301" s="44">
        <f>HubVN_Receiving_Time-HubCN_Pickup_Time</f>
        <v>3.505555556</v>
      </c>
      <c r="R301" s="44">
        <f>Plan_HubVN_Receiving_Time-Plan_HubCN_Pickup_Time</f>
        <v>1.500694444</v>
      </c>
      <c r="S301" s="44">
        <f>TG_lấy+TG_xử_lý_CN+Thông_quan</f>
        <v>5.794444444</v>
      </c>
      <c r="T301" s="55">
        <f>IFS(HubCN_ID="LECCNSZ",Quantity__piece*500,HubCN_ID="LECCNYW",Quantity__piece*700)</f>
        <v>1400</v>
      </c>
      <c r="U301" s="55">
        <f>Chi_phí_lấy_hàng-Chi_phí_xử_lý</f>
        <v>16250</v>
      </c>
      <c r="V301" s="55">
        <f>IFS(HubCN_ID="LECCNSZ",IF(Grossweight&lt;=3,17000+Quantity__piece*500,17000+(Grossweight-3)*1500+Quantity__piece*500),HubCN_ID="LECCNYW", IF(Grossweight&lt;=3,15000+Quantity__piece*700,15000+(Grossweight-3)*2500+Quantity__piece*700))</f>
        <v>17650</v>
      </c>
    </row>
    <row r="302" ht="15.75" customHeight="1">
      <c r="A302" s="52" t="s">
        <v>948</v>
      </c>
      <c r="B302" s="52" t="s">
        <v>5261</v>
      </c>
      <c r="C302" s="52" t="s">
        <v>5253</v>
      </c>
      <c r="D302" s="53">
        <v>44649.34652777778</v>
      </c>
      <c r="E302" s="53">
        <v>44649.20694444444</v>
      </c>
      <c r="F302" s="53">
        <v>44649.49722222222</v>
      </c>
      <c r="G302" s="53">
        <f>HubVN_Receiving_Time</f>
        <v>44652.50694</v>
      </c>
      <c r="H302" s="54">
        <v>44649.50069444445</v>
      </c>
      <c r="I302" s="44">
        <f>HubCN_Receiving_Time-Order_Create_Time</f>
        <v>3.380555556</v>
      </c>
      <c r="J302" s="44">
        <f>Plan__HubCN_Receiving_Time-Order_Create_Time</f>
        <v>3.520138889</v>
      </c>
      <c r="K302" s="44">
        <f>HubCN_Pickup_Time-HubCN_Receiving_Time</f>
        <v>0.29375</v>
      </c>
      <c r="L302" s="44">
        <f>Plan_HubCN_Pickup_Time-Plan__HubCN_Receiving_Time</f>
        <v>0.1506944444</v>
      </c>
      <c r="M302" s="44">
        <f>HubCN_Receiving_Time-Vendor_PickupTime</f>
        <v>0.08819444444</v>
      </c>
      <c r="N302" s="44">
        <f>Plan__HubCN_Receiving_Time-Plan_Vendor_Pickup_Time</f>
        <v>3.018055556</v>
      </c>
      <c r="O302" s="44">
        <f>Vendor_PickupTime-Order_Create_Time</f>
        <v>3.292361111</v>
      </c>
      <c r="P302" s="44">
        <f>Plan_Vendor_Pickup_Time-Order_Create_Time</f>
        <v>0.5020833333</v>
      </c>
      <c r="Q302" s="44">
        <f>HubVN_Receiving_Time-HubCN_Pickup_Time</f>
        <v>3.00625</v>
      </c>
      <c r="R302" s="44">
        <f>Plan_HubVN_Receiving_Time-Plan_HubCN_Pickup_Time</f>
        <v>3.004166667</v>
      </c>
      <c r="S302" s="44">
        <f>TG_lấy+TG_xử_lý_CN+Thông_quan</f>
        <v>6.680555556</v>
      </c>
      <c r="T302" s="55">
        <f>IFS(HubCN_ID="LECCNSZ",Quantity__piece*500,HubCN_ID="LECCNYW",Quantity__piece*700)</f>
        <v>3500</v>
      </c>
      <c r="U302" s="55">
        <f>Chi_phí_lấy_hàng-Chi_phí_xử_lý</f>
        <v>17750</v>
      </c>
      <c r="V302" s="55">
        <f>IFS(HubCN_ID="LECCNSZ",IF(Grossweight&lt;=3,17000+Quantity__piece*500,17000+(Grossweight-3)*1500+Quantity__piece*500),HubCN_ID="LECCNYW", IF(Grossweight&lt;=3,15000+Quantity__piece*700,15000+(Grossweight-3)*2500+Quantity__piece*700))</f>
        <v>21250</v>
      </c>
    </row>
    <row r="303" ht="15.75" hidden="1" customHeight="1">
      <c r="A303" s="52" t="s">
        <v>951</v>
      </c>
      <c r="B303" s="52" t="s">
        <v>5259</v>
      </c>
      <c r="C303" s="52" t="s">
        <v>5255</v>
      </c>
      <c r="D303" s="53">
        <v>44649.85625</v>
      </c>
      <c r="E303" s="53">
        <v>44650.77291666667</v>
      </c>
      <c r="F303" s="53">
        <v>44650.00277777778</v>
      </c>
      <c r="G303" s="53">
        <f>HubVN_Receiving_Time</f>
        <v>44656.28403</v>
      </c>
      <c r="H303" s="54">
        <v>44652.27916666667</v>
      </c>
      <c r="I303" s="44">
        <f>HubCN_Receiving_Time-Order_Create_Time</f>
        <v>0.3833333333</v>
      </c>
      <c r="J303" s="44">
        <f>Plan__HubCN_Receiving_Time-Order_Create_Time</f>
        <v>-0.5333333333</v>
      </c>
      <c r="K303" s="44">
        <f>HubCN_Pickup_Time-HubCN_Receiving_Time</f>
        <v>1.50625</v>
      </c>
      <c r="L303" s="44">
        <f>Plan_HubCN_Pickup_Time-Plan__HubCN_Receiving_Time</f>
        <v>0.1465277778</v>
      </c>
      <c r="M303" s="44">
        <f>HubCN_Receiving_Time-Vendor_PickupTime</f>
        <v>0.05486111112</v>
      </c>
      <c r="N303" s="44">
        <f>Plan__HubCN_Receiving_Time-Plan_Vendor_Pickup_Time</f>
        <v>1.922916667</v>
      </c>
      <c r="O303" s="44">
        <f>Vendor_PickupTime-Order_Create_Time</f>
        <v>0.3284722222</v>
      </c>
      <c r="P303" s="44">
        <f>Plan_Vendor_Pickup_Time-Order_Create_Time</f>
        <v>-2.45625</v>
      </c>
      <c r="Q303" s="44">
        <f>HubVN_Receiving_Time-HubCN_Pickup_Time</f>
        <v>4.004861111</v>
      </c>
      <c r="R303" s="44">
        <f>Plan_HubVN_Receiving_Time-Plan_HubCN_Pickup_Time</f>
        <v>3.502777778</v>
      </c>
      <c r="S303" s="44">
        <f>TG_lấy+TG_xử_lý_CN+Thông_quan</f>
        <v>5.894444444</v>
      </c>
      <c r="T303" s="55">
        <f>IFS(HubCN_ID="LECCNSZ",Quantity__piece*500,HubCN_ID="LECCNYW",Quantity__piece*700)</f>
        <v>2500</v>
      </c>
      <c r="U303" s="55">
        <f>Chi_phí_lấy_hàng-Chi_phí_xử_lý</f>
        <v>17000</v>
      </c>
      <c r="V303" s="55">
        <f>IFS(HubCN_ID="LECCNSZ",IF(Grossweight&lt;=3,17000+Quantity__piece*500,17000+(Grossweight-3)*1500+Quantity__piece*500),HubCN_ID="LECCNYW", IF(Grossweight&lt;=3,15000+Quantity__piece*700,15000+(Grossweight-3)*2500+Quantity__piece*700))</f>
        <v>19500</v>
      </c>
    </row>
    <row r="304" ht="15.75" customHeight="1">
      <c r="A304" s="52" t="s">
        <v>955</v>
      </c>
      <c r="B304" s="52" t="s">
        <v>5252</v>
      </c>
      <c r="C304" s="52" t="s">
        <v>5253</v>
      </c>
      <c r="D304" s="53">
        <v>44652.09305555555</v>
      </c>
      <c r="E304" s="53">
        <v>44652.22986111111</v>
      </c>
      <c r="F304" s="53">
        <v>44652.26597222222</v>
      </c>
      <c r="G304" s="53">
        <f>HubVN_Receiving_Time</f>
        <v>44655.52639</v>
      </c>
      <c r="H304" s="54">
        <v>44652.52222222222</v>
      </c>
      <c r="I304" s="44">
        <f>HubCN_Receiving_Time-Order_Create_Time</f>
        <v>2.394444444</v>
      </c>
      <c r="J304" s="44">
        <f>Plan__HubCN_Receiving_Time-Order_Create_Time</f>
        <v>2.257638889</v>
      </c>
      <c r="K304" s="44">
        <f>HubCN_Pickup_Time-HubCN_Receiving_Time</f>
        <v>0.2923611111</v>
      </c>
      <c r="L304" s="44">
        <f>Plan_HubCN_Pickup_Time-Plan__HubCN_Receiving_Time</f>
        <v>0.1729166667</v>
      </c>
      <c r="M304" s="44">
        <f>HubCN_Receiving_Time-Vendor_PickupTime</f>
        <v>0.1145833333</v>
      </c>
      <c r="N304" s="44">
        <f>Plan__HubCN_Receiving_Time-Plan_Vendor_Pickup_Time</f>
        <v>1.686111111</v>
      </c>
      <c r="O304" s="44">
        <f>Vendor_PickupTime-Order_Create_Time</f>
        <v>2.279861111</v>
      </c>
      <c r="P304" s="44">
        <f>Plan_Vendor_Pickup_Time-Order_Create_Time</f>
        <v>0.5715277778</v>
      </c>
      <c r="Q304" s="44">
        <f>HubVN_Receiving_Time-HubCN_Pickup_Time</f>
        <v>3.004166667</v>
      </c>
      <c r="R304" s="44">
        <f>Plan_HubVN_Receiving_Time-Plan_HubCN_Pickup_Time</f>
        <v>3.002777778</v>
      </c>
      <c r="S304" s="44">
        <f>TG_lấy+TG_xử_lý_CN+Thông_quan</f>
        <v>5.690972222</v>
      </c>
      <c r="T304" s="55">
        <f>IFS(HubCN_ID="LECCNSZ",Quantity__piece*500,HubCN_ID="LECCNYW",Quantity__piece*700)</f>
        <v>700</v>
      </c>
      <c r="U304" s="55">
        <f>Chi_phí_lấy_hàng-Chi_phí_xử_lý</f>
        <v>15000</v>
      </c>
      <c r="V304" s="55">
        <f>IFS(HubCN_ID="LECCNSZ",IF(Grossweight&lt;=3,17000+Quantity__piece*500,17000+(Grossweight-3)*1500+Quantity__piece*500),HubCN_ID="LECCNYW", IF(Grossweight&lt;=3,15000+Quantity__piece*700,15000+(Grossweight-3)*2500+Quantity__piece*700))</f>
        <v>15700</v>
      </c>
    </row>
    <row r="305" ht="15.75" hidden="1" customHeight="1">
      <c r="A305" s="52" t="s">
        <v>958</v>
      </c>
      <c r="B305" s="52" t="s">
        <v>5254</v>
      </c>
      <c r="C305" s="52" t="s">
        <v>5255</v>
      </c>
      <c r="D305" s="53">
        <v>44649.81041666667</v>
      </c>
      <c r="E305" s="53">
        <v>44649.495833333334</v>
      </c>
      <c r="F305" s="53">
        <v>44650.02291666667</v>
      </c>
      <c r="G305" s="53">
        <f>HubVN_Receiving_Time</f>
        <v>44653.5</v>
      </c>
      <c r="H305" s="54">
        <v>44649.998611111114</v>
      </c>
      <c r="I305" s="44">
        <f>HubCN_Receiving_Time-Order_Create_Time</f>
        <v>1.233333333</v>
      </c>
      <c r="J305" s="44">
        <f>Plan__HubCN_Receiving_Time-Order_Create_Time</f>
        <v>1.547916667</v>
      </c>
      <c r="K305" s="44">
        <f>HubCN_Pickup_Time-HubCN_Receiving_Time</f>
        <v>0.5027777778</v>
      </c>
      <c r="L305" s="44">
        <f>Plan_HubCN_Pickup_Time-Plan__HubCN_Receiving_Time</f>
        <v>0.2125</v>
      </c>
      <c r="M305" s="44">
        <f>HubCN_Receiving_Time-Vendor_PickupTime</f>
        <v>0.1506944444</v>
      </c>
      <c r="N305" s="44">
        <f>Plan__HubCN_Receiving_Time-Plan_Vendor_Pickup_Time</f>
        <v>0.3868055556</v>
      </c>
      <c r="O305" s="44">
        <f>Vendor_PickupTime-Order_Create_Time</f>
        <v>1.082638889</v>
      </c>
      <c r="P305" s="44">
        <f>Plan_Vendor_Pickup_Time-Order_Create_Time</f>
        <v>1.161111111</v>
      </c>
      <c r="Q305" s="44">
        <f>HubVN_Receiving_Time-HubCN_Pickup_Time</f>
        <v>3.501388889</v>
      </c>
      <c r="R305" s="44">
        <f>Plan_HubVN_Receiving_Time-Plan_HubCN_Pickup_Time</f>
        <v>3.502777778</v>
      </c>
      <c r="S305" s="44">
        <f>TG_lấy+TG_xử_lý_CN+Thông_quan</f>
        <v>5.2375</v>
      </c>
      <c r="T305" s="55">
        <f>IFS(HubCN_ID="LECCNSZ",Quantity__piece*500,HubCN_ID="LECCNYW",Quantity__piece*700)</f>
        <v>1500</v>
      </c>
      <c r="U305" s="55">
        <f>Chi_phí_lấy_hàng-Chi_phí_xử_lý</f>
        <v>17000</v>
      </c>
      <c r="V305" s="55">
        <f>IFS(HubCN_ID="LECCNSZ",IF(Grossweight&lt;=3,17000+Quantity__piece*500,17000+(Grossweight-3)*1500+Quantity__piece*500),HubCN_ID="LECCNYW", IF(Grossweight&lt;=3,15000+Quantity__piece*700,15000+(Grossweight-3)*2500+Quantity__piece*700))</f>
        <v>18500</v>
      </c>
    </row>
    <row r="306" ht="15.75" customHeight="1">
      <c r="A306" s="52" t="s">
        <v>961</v>
      </c>
      <c r="B306" s="52" t="s">
        <v>5273</v>
      </c>
      <c r="C306" s="52" t="s">
        <v>5253</v>
      </c>
      <c r="D306" s="53">
        <v>44650.68194444444</v>
      </c>
      <c r="E306" s="53">
        <v>44649.183333333334</v>
      </c>
      <c r="F306" s="53">
        <v>44650.76736111111</v>
      </c>
      <c r="G306" s="53">
        <f>HubVN_Receiving_Time</f>
        <v>44652.52222</v>
      </c>
      <c r="H306" s="54">
        <v>44649.518055555556</v>
      </c>
      <c r="I306" s="44">
        <f>HubCN_Receiving_Time-Order_Create_Time</f>
        <v>1.817361111</v>
      </c>
      <c r="J306" s="44">
        <f>Plan__HubCN_Receiving_Time-Order_Create_Time</f>
        <v>3.315972222</v>
      </c>
      <c r="K306" s="44">
        <f>HubCN_Pickup_Time-HubCN_Receiving_Time</f>
        <v>0.3347222222</v>
      </c>
      <c r="L306" s="44">
        <f>Plan_HubCN_Pickup_Time-Plan__HubCN_Receiving_Time</f>
        <v>0.08541666667</v>
      </c>
      <c r="M306" s="44">
        <f>HubCN_Receiving_Time-Vendor_PickupTime</f>
        <v>0.1645833333</v>
      </c>
      <c r="N306" s="44">
        <f>Plan__HubCN_Receiving_Time-Plan_Vendor_Pickup_Time</f>
        <v>3.813194444</v>
      </c>
      <c r="O306" s="44">
        <f>Vendor_PickupTime-Order_Create_Time</f>
        <v>1.652777778</v>
      </c>
      <c r="P306" s="44">
        <f>Plan_Vendor_Pickup_Time-Order_Create_Time</f>
        <v>-0.4972222222</v>
      </c>
      <c r="Q306" s="44">
        <f>HubVN_Receiving_Time-HubCN_Pickup_Time</f>
        <v>3.004166667</v>
      </c>
      <c r="R306" s="44">
        <f>Plan_HubVN_Receiving_Time-Plan_HubCN_Pickup_Time</f>
        <v>1.502777778</v>
      </c>
      <c r="S306" s="44">
        <f>TG_lấy+TG_xử_lý_CN+Thông_quan</f>
        <v>5.15625</v>
      </c>
      <c r="T306" s="55">
        <f>IFS(HubCN_ID="LECCNSZ",Quantity__piece*500,HubCN_ID="LECCNYW",Quantity__piece*700)</f>
        <v>2800</v>
      </c>
      <c r="U306" s="55">
        <f>Chi_phí_lấy_hàng-Chi_phí_xử_lý</f>
        <v>19500</v>
      </c>
      <c r="V306" s="55">
        <f>IFS(HubCN_ID="LECCNSZ",IF(Grossweight&lt;=3,17000+Quantity__piece*500,17000+(Grossweight-3)*1500+Quantity__piece*500),HubCN_ID="LECCNYW", IF(Grossweight&lt;=3,15000+Quantity__piece*700,15000+(Grossweight-3)*2500+Quantity__piece*700))</f>
        <v>22300</v>
      </c>
    </row>
    <row r="307" ht="15.75" hidden="1" customHeight="1">
      <c r="A307" s="52" t="s">
        <v>964</v>
      </c>
      <c r="B307" s="52" t="s">
        <v>5254</v>
      </c>
      <c r="C307" s="52" t="s">
        <v>5255</v>
      </c>
      <c r="D307" s="53">
        <v>44650.4375</v>
      </c>
      <c r="E307" s="53">
        <v>44652.78472222222</v>
      </c>
      <c r="F307" s="53">
        <v>44650.524305555555</v>
      </c>
      <c r="G307" s="53">
        <f>HubVN_Receiving_Time</f>
        <v>44658.25972</v>
      </c>
      <c r="H307" s="54">
        <v>44653.25902777778</v>
      </c>
      <c r="I307" s="44">
        <f>HubCN_Receiving_Time-Order_Create_Time</f>
        <v>2.383333333</v>
      </c>
      <c r="J307" s="44">
        <f>Plan__HubCN_Receiving_Time-Order_Create_Time</f>
        <v>0.03611111111</v>
      </c>
      <c r="K307" s="44">
        <f>HubCN_Pickup_Time-HubCN_Receiving_Time</f>
        <v>0.4743055556</v>
      </c>
      <c r="L307" s="44">
        <f>Plan_HubCN_Pickup_Time-Plan__HubCN_Receiving_Time</f>
        <v>0.08680555555</v>
      </c>
      <c r="M307" s="44">
        <f>HubCN_Receiving_Time-Vendor_PickupTime</f>
        <v>0.05277777778</v>
      </c>
      <c r="N307" s="44">
        <f>Plan__HubCN_Receiving_Time-Plan_Vendor_Pickup_Time</f>
        <v>1.500694444</v>
      </c>
      <c r="O307" s="44">
        <f>Vendor_PickupTime-Order_Create_Time</f>
        <v>2.330555556</v>
      </c>
      <c r="P307" s="44">
        <f>Plan_Vendor_Pickup_Time-Order_Create_Time</f>
        <v>-1.464583333</v>
      </c>
      <c r="Q307" s="44">
        <f>HubVN_Receiving_Time-HubCN_Pickup_Time</f>
        <v>5.000694444</v>
      </c>
      <c r="R307" s="44">
        <f>Plan_HubVN_Receiving_Time-Plan_HubCN_Pickup_Time</f>
        <v>3.004861111</v>
      </c>
      <c r="S307" s="44">
        <f>TG_lấy+TG_xử_lý_CN+Thông_quan</f>
        <v>7.858333333</v>
      </c>
      <c r="T307" s="55">
        <f>IFS(HubCN_ID="LECCNSZ",Quantity__piece*500,HubCN_ID="LECCNYW",Quantity__piece*700)</f>
        <v>2000</v>
      </c>
      <c r="U307" s="55">
        <f>Chi_phí_lấy_hàng-Chi_phí_xử_lý</f>
        <v>17000</v>
      </c>
      <c r="V307" s="55">
        <f>IFS(HubCN_ID="LECCNSZ",IF(Grossweight&lt;=3,17000+Quantity__piece*500,17000+(Grossweight-3)*1500+Quantity__piece*500),HubCN_ID="LECCNYW", IF(Grossweight&lt;=3,15000+Quantity__piece*700,15000+(Grossweight-3)*2500+Quantity__piece*700))</f>
        <v>19000</v>
      </c>
    </row>
    <row r="308" ht="15.75" customHeight="1">
      <c r="A308" s="52" t="s">
        <v>967</v>
      </c>
      <c r="B308" s="52" t="s">
        <v>5276</v>
      </c>
      <c r="C308" s="52" t="s">
        <v>5253</v>
      </c>
      <c r="D308" s="53">
        <v>44652.83125</v>
      </c>
      <c r="E308" s="53">
        <v>44652.22777777778</v>
      </c>
      <c r="F308" s="53">
        <v>44653.00069444445</v>
      </c>
      <c r="G308" s="53">
        <f>HubVN_Receiving_Time</f>
        <v>44655.52639</v>
      </c>
      <c r="H308" s="54">
        <v>44652.52361111111</v>
      </c>
      <c r="I308" s="44">
        <f>HubCN_Receiving_Time-Order_Create_Time</f>
        <v>2.402777778</v>
      </c>
      <c r="J308" s="44">
        <f>Plan__HubCN_Receiving_Time-Order_Create_Time</f>
        <v>3.00625</v>
      </c>
      <c r="K308" s="44">
        <f>HubCN_Pickup_Time-HubCN_Receiving_Time</f>
        <v>0.2958333333</v>
      </c>
      <c r="L308" s="44">
        <f>Plan_HubCN_Pickup_Time-Plan__HubCN_Receiving_Time</f>
        <v>0.1694444444</v>
      </c>
      <c r="M308" s="44">
        <f>HubCN_Receiving_Time-Vendor_PickupTime</f>
        <v>0.1097222222</v>
      </c>
      <c r="N308" s="44">
        <f>Plan__HubCN_Receiving_Time-Plan_Vendor_Pickup_Time</f>
        <v>4.424305556</v>
      </c>
      <c r="O308" s="44">
        <f>Vendor_PickupTime-Order_Create_Time</f>
        <v>2.293055556</v>
      </c>
      <c r="P308" s="44">
        <f>Plan_Vendor_Pickup_Time-Order_Create_Time</f>
        <v>-1.418055556</v>
      </c>
      <c r="Q308" s="44">
        <f>HubVN_Receiving_Time-HubCN_Pickup_Time</f>
        <v>3.002777778</v>
      </c>
      <c r="R308" s="44">
        <f>Plan_HubVN_Receiving_Time-Plan_HubCN_Pickup_Time</f>
        <v>1.50625</v>
      </c>
      <c r="S308" s="44">
        <f>TG_lấy+TG_xử_lý_CN+Thông_quan</f>
        <v>5.701388889</v>
      </c>
      <c r="T308" s="55">
        <f>IFS(HubCN_ID="LECCNSZ",Quantity__piece*500,HubCN_ID="LECCNYW",Quantity__piece*700)</f>
        <v>3500</v>
      </c>
      <c r="U308" s="55">
        <f>Chi_phí_lấy_hàng-Chi_phí_xử_lý</f>
        <v>19500</v>
      </c>
      <c r="V308" s="55">
        <f>IFS(HubCN_ID="LECCNSZ",IF(Grossweight&lt;=3,17000+Quantity__piece*500,17000+(Grossweight-3)*1500+Quantity__piece*500),HubCN_ID="LECCNYW", IF(Grossweight&lt;=3,15000+Quantity__piece*700,15000+(Grossweight-3)*2500+Quantity__piece*700))</f>
        <v>23000</v>
      </c>
    </row>
    <row r="309" ht="15.75" customHeight="1">
      <c r="A309" s="52" t="s">
        <v>970</v>
      </c>
      <c r="B309" s="52" t="s">
        <v>5257</v>
      </c>
      <c r="C309" s="52" t="s">
        <v>5253</v>
      </c>
      <c r="D309" s="53">
        <v>44653.89097222222</v>
      </c>
      <c r="E309" s="53">
        <v>44652.20694444444</v>
      </c>
      <c r="F309" s="53">
        <v>44654.01666666667</v>
      </c>
      <c r="G309" s="53">
        <f>HubVN_Receiving_Time</f>
        <v>44655.50417</v>
      </c>
      <c r="H309" s="54">
        <v>44652.50277777778</v>
      </c>
      <c r="I309" s="44">
        <f>HubCN_Receiving_Time-Order_Create_Time</f>
        <v>3.426388889</v>
      </c>
      <c r="J309" s="44">
        <f>Plan__HubCN_Receiving_Time-Order_Create_Time</f>
        <v>5.110416667</v>
      </c>
      <c r="K309" s="44">
        <f>HubCN_Pickup_Time-HubCN_Receiving_Time</f>
        <v>0.2958333333</v>
      </c>
      <c r="L309" s="44">
        <f>Plan_HubCN_Pickup_Time-Plan__HubCN_Receiving_Time</f>
        <v>0.1256944444</v>
      </c>
      <c r="M309" s="44">
        <f>HubCN_Receiving_Time-Vendor_PickupTime</f>
        <v>0.1694444444</v>
      </c>
      <c r="N309" s="44">
        <f>Plan__HubCN_Receiving_Time-Plan_Vendor_Pickup_Time</f>
        <v>3.94375</v>
      </c>
      <c r="O309" s="44">
        <f>Vendor_PickupTime-Order_Create_Time</f>
        <v>3.256944444</v>
      </c>
      <c r="P309" s="44">
        <f>Plan_Vendor_Pickup_Time-Order_Create_Time</f>
        <v>1.166666667</v>
      </c>
      <c r="Q309" s="44">
        <f>HubVN_Receiving_Time-HubCN_Pickup_Time</f>
        <v>3.001388889</v>
      </c>
      <c r="R309" s="44">
        <f>Plan_HubVN_Receiving_Time-Plan_HubCN_Pickup_Time</f>
        <v>1.503472222</v>
      </c>
      <c r="S309" s="44">
        <f>TG_lấy+TG_xử_lý_CN+Thông_quan</f>
        <v>6.723611111</v>
      </c>
      <c r="T309" s="55">
        <f>IFS(HubCN_ID="LECCNSZ",Quantity__piece*500,HubCN_ID="LECCNYW",Quantity__piece*700)</f>
        <v>3500</v>
      </c>
      <c r="U309" s="55">
        <f>Chi_phí_lấy_hàng-Chi_phí_xử_lý</f>
        <v>15000</v>
      </c>
      <c r="V309" s="55">
        <f>IFS(HubCN_ID="LECCNSZ",IF(Grossweight&lt;=3,17000+Quantity__piece*500,17000+(Grossweight-3)*1500+Quantity__piece*500),HubCN_ID="LECCNYW", IF(Grossweight&lt;=3,15000+Quantity__piece*700,15000+(Grossweight-3)*2500+Quantity__piece*700))</f>
        <v>18500</v>
      </c>
    </row>
    <row r="310" ht="15.75" hidden="1" customHeight="1">
      <c r="A310" s="52" t="s">
        <v>972</v>
      </c>
      <c r="B310" s="52" t="s">
        <v>5268</v>
      </c>
      <c r="C310" s="52" t="s">
        <v>5255</v>
      </c>
      <c r="D310" s="53">
        <v>44652.07013888889</v>
      </c>
      <c r="E310" s="53">
        <v>44652.5375</v>
      </c>
      <c r="F310" s="53">
        <v>44652.28194444445</v>
      </c>
      <c r="G310" s="53">
        <f>HubVN_Receiving_Time</f>
        <v>44655.51736</v>
      </c>
      <c r="H310" s="54">
        <v>44653.01180555556</v>
      </c>
      <c r="I310" s="44">
        <f>HubCN_Receiving_Time-Order_Create_Time</f>
        <v>3.202777778</v>
      </c>
      <c r="J310" s="44">
        <f>Plan__HubCN_Receiving_Time-Order_Create_Time</f>
        <v>2.735416667</v>
      </c>
      <c r="K310" s="44">
        <f>HubCN_Pickup_Time-HubCN_Receiving_Time</f>
        <v>0.4743055556</v>
      </c>
      <c r="L310" s="44">
        <f>Plan_HubCN_Pickup_Time-Plan__HubCN_Receiving_Time</f>
        <v>0.2118055556</v>
      </c>
      <c r="M310" s="44">
        <f>HubCN_Receiving_Time-Vendor_PickupTime</f>
        <v>0.05277777778</v>
      </c>
      <c r="N310" s="44">
        <f>Plan__HubCN_Receiving_Time-Plan_Vendor_Pickup_Time</f>
        <v>2.73125</v>
      </c>
      <c r="O310" s="44">
        <f>Vendor_PickupTime-Order_Create_Time</f>
        <v>3.15</v>
      </c>
      <c r="P310" s="44">
        <f>Plan_Vendor_Pickup_Time-Order_Create_Time</f>
        <v>0.004166666666</v>
      </c>
      <c r="Q310" s="44">
        <f>HubVN_Receiving_Time-HubCN_Pickup_Time</f>
        <v>2.505555556</v>
      </c>
      <c r="R310" s="44">
        <f>Plan_HubVN_Receiving_Time-Plan_HubCN_Pickup_Time</f>
        <v>3.00625</v>
      </c>
      <c r="S310" s="44">
        <f>TG_lấy+TG_xử_lý_CN+Thông_quan</f>
        <v>6.182638889</v>
      </c>
      <c r="T310" s="55">
        <f>IFS(HubCN_ID="LECCNSZ",Quantity__piece*500,HubCN_ID="LECCNYW",Quantity__piece*700)</f>
        <v>2500</v>
      </c>
      <c r="U310" s="55">
        <f>Chi_phí_lấy_hàng-Chi_phí_xử_lý</f>
        <v>17000</v>
      </c>
      <c r="V310" s="55">
        <f>IFS(HubCN_ID="LECCNSZ",IF(Grossweight&lt;=3,17000+Quantity__piece*500,17000+(Grossweight-3)*1500+Quantity__piece*500),HubCN_ID="LECCNYW", IF(Grossweight&lt;=3,15000+Quantity__piece*700,15000+(Grossweight-3)*2500+Quantity__piece*700))</f>
        <v>19500</v>
      </c>
    </row>
    <row r="311" ht="15.75" customHeight="1">
      <c r="A311" s="52" t="s">
        <v>975</v>
      </c>
      <c r="B311" s="52" t="s">
        <v>5286</v>
      </c>
      <c r="C311" s="52" t="s">
        <v>5253</v>
      </c>
      <c r="D311" s="53">
        <v>44647.83263888889</v>
      </c>
      <c r="E311" s="53">
        <v>44646.919444444444</v>
      </c>
      <c r="F311" s="53">
        <v>44648.004166666666</v>
      </c>
      <c r="G311" s="53">
        <f>HubVN_Receiving_Time</f>
        <v>44652.26181</v>
      </c>
      <c r="H311" s="54">
        <v>44647.25555555556</v>
      </c>
      <c r="I311" s="44">
        <f>HubCN_Receiving_Time-Order_Create_Time</f>
        <v>0.30625</v>
      </c>
      <c r="J311" s="44">
        <f>Plan__HubCN_Receiving_Time-Order_Create_Time</f>
        <v>1.219444444</v>
      </c>
      <c r="K311" s="44">
        <f>HubCN_Pickup_Time-HubCN_Receiving_Time</f>
        <v>0.3361111111</v>
      </c>
      <c r="L311" s="44">
        <f>Plan_HubCN_Pickup_Time-Plan__HubCN_Receiving_Time</f>
        <v>0.1715277778</v>
      </c>
      <c r="M311" s="44">
        <f>HubCN_Receiving_Time-Vendor_PickupTime</f>
        <v>0.0875</v>
      </c>
      <c r="N311" s="44">
        <f>Plan__HubCN_Receiving_Time-Plan_Vendor_Pickup_Time</f>
        <v>0.2284722222</v>
      </c>
      <c r="O311" s="44">
        <f>Vendor_PickupTime-Order_Create_Time</f>
        <v>0.21875</v>
      </c>
      <c r="P311" s="44">
        <f>Plan_Vendor_Pickup_Time-Order_Create_Time</f>
        <v>0.9909722222</v>
      </c>
      <c r="Q311" s="44">
        <f>HubVN_Receiving_Time-HubCN_Pickup_Time</f>
        <v>5.00625</v>
      </c>
      <c r="R311" s="44">
        <f>Plan_HubVN_Receiving_Time-Plan_HubCN_Pickup_Time</f>
        <v>3.500694444</v>
      </c>
      <c r="S311" s="44">
        <f>TG_lấy+TG_xử_lý_CN+Thông_quan</f>
        <v>5.648611111</v>
      </c>
      <c r="T311" s="55">
        <f>IFS(HubCN_ID="LECCNSZ",Quantity__piece*500,HubCN_ID="LECCNYW",Quantity__piece*700)</f>
        <v>3500</v>
      </c>
      <c r="U311" s="55">
        <f>Chi_phí_lấy_hàng-Chi_phí_xử_lý</f>
        <v>16250</v>
      </c>
      <c r="V311" s="55">
        <f>IFS(HubCN_ID="LECCNSZ",IF(Grossweight&lt;=3,17000+Quantity__piece*500,17000+(Grossweight-3)*1500+Quantity__piece*500),HubCN_ID="LECCNYW", IF(Grossweight&lt;=3,15000+Quantity__piece*700,15000+(Grossweight-3)*2500+Quantity__piece*700))</f>
        <v>19750</v>
      </c>
    </row>
    <row r="312" ht="15.75" customHeight="1">
      <c r="A312" s="52" t="s">
        <v>977</v>
      </c>
      <c r="B312" s="52" t="s">
        <v>5252</v>
      </c>
      <c r="C312" s="52" t="s">
        <v>5253</v>
      </c>
      <c r="D312" s="53">
        <v>44649.06805555556</v>
      </c>
      <c r="E312" s="53">
        <v>44648.96111111111</v>
      </c>
      <c r="F312" s="53">
        <v>44649.279861111114</v>
      </c>
      <c r="G312" s="53">
        <f>HubVN_Receiving_Time</f>
        <v>44654.26181</v>
      </c>
      <c r="H312" s="54">
        <v>44649.25555555556</v>
      </c>
      <c r="I312" s="44">
        <f>HubCN_Receiving_Time-Order_Create_Time</f>
        <v>1.834027778</v>
      </c>
      <c r="J312" s="44">
        <f>Plan__HubCN_Receiving_Time-Order_Create_Time</f>
        <v>1.940972222</v>
      </c>
      <c r="K312" s="44">
        <f>HubCN_Pickup_Time-HubCN_Receiving_Time</f>
        <v>0.2944444445</v>
      </c>
      <c r="L312" s="44">
        <f>Plan_HubCN_Pickup_Time-Plan__HubCN_Receiving_Time</f>
        <v>0.2118055556</v>
      </c>
      <c r="M312" s="44">
        <f>HubCN_Receiving_Time-Vendor_PickupTime</f>
        <v>0.1659722222</v>
      </c>
      <c r="N312" s="44">
        <f>Plan__HubCN_Receiving_Time-Plan_Vendor_Pickup_Time</f>
        <v>1.940277778</v>
      </c>
      <c r="O312" s="44">
        <f>Vendor_PickupTime-Order_Create_Time</f>
        <v>1.668055556</v>
      </c>
      <c r="P312" s="44">
        <f>Plan_Vendor_Pickup_Time-Order_Create_Time</f>
        <v>0.0006944444467</v>
      </c>
      <c r="Q312" s="44">
        <f>HubVN_Receiving_Time-HubCN_Pickup_Time</f>
        <v>5.00625</v>
      </c>
      <c r="R312" s="44">
        <f>Plan_HubVN_Receiving_Time-Plan_HubCN_Pickup_Time</f>
        <v>2.002083333</v>
      </c>
      <c r="S312" s="44">
        <f>TG_lấy+TG_xử_lý_CN+Thông_quan</f>
        <v>7.134722222</v>
      </c>
      <c r="T312" s="55">
        <f>IFS(HubCN_ID="LECCNSZ",Quantity__piece*500,HubCN_ID="LECCNYW",Quantity__piece*700)</f>
        <v>2100</v>
      </c>
      <c r="U312" s="55">
        <f>Chi_phí_lấy_hàng-Chi_phí_xử_lý</f>
        <v>15000</v>
      </c>
      <c r="V312" s="55">
        <f>IFS(HubCN_ID="LECCNSZ",IF(Grossweight&lt;=3,17000+Quantity__piece*500,17000+(Grossweight-3)*1500+Quantity__piece*500),HubCN_ID="LECCNYW", IF(Grossweight&lt;=3,15000+Quantity__piece*700,15000+(Grossweight-3)*2500+Quantity__piece*700))</f>
        <v>17100</v>
      </c>
    </row>
    <row r="313" ht="15.75" customHeight="1">
      <c r="A313" s="52" t="s">
        <v>980</v>
      </c>
      <c r="B313" s="52" t="s">
        <v>5309</v>
      </c>
      <c r="C313" s="52" t="s">
        <v>5253</v>
      </c>
      <c r="D313" s="53">
        <v>44649.14166666667</v>
      </c>
      <c r="E313" s="53">
        <v>44649.17916666667</v>
      </c>
      <c r="F313" s="53">
        <v>44649.271527777775</v>
      </c>
      <c r="G313" s="53">
        <f>HubVN_Receiving_Time</f>
        <v>44652.51667</v>
      </c>
      <c r="H313" s="54">
        <v>44649.51597222222</v>
      </c>
      <c r="I313" s="44">
        <f>HubCN_Receiving_Time-Order_Create_Time</f>
        <v>3.854166667</v>
      </c>
      <c r="J313" s="44">
        <f>Plan__HubCN_Receiving_Time-Order_Create_Time</f>
        <v>3.816666667</v>
      </c>
      <c r="K313" s="44">
        <f>HubCN_Pickup_Time-HubCN_Receiving_Time</f>
        <v>0.3368055556</v>
      </c>
      <c r="L313" s="44">
        <f>Plan_HubCN_Pickup_Time-Plan__HubCN_Receiving_Time</f>
        <v>0.1298611111</v>
      </c>
      <c r="M313" s="44">
        <f>HubCN_Receiving_Time-Vendor_PickupTime</f>
        <v>0.1708333333</v>
      </c>
      <c r="N313" s="44">
        <f>Plan__HubCN_Receiving_Time-Plan_Vendor_Pickup_Time</f>
        <v>3.243055556</v>
      </c>
      <c r="O313" s="44">
        <f>Vendor_PickupTime-Order_Create_Time</f>
        <v>3.683333333</v>
      </c>
      <c r="P313" s="44">
        <f>Plan_Vendor_Pickup_Time-Order_Create_Time</f>
        <v>0.5736111111</v>
      </c>
      <c r="Q313" s="44">
        <f>HubVN_Receiving_Time-HubCN_Pickup_Time</f>
        <v>3.000694444</v>
      </c>
      <c r="R313" s="44">
        <f>Plan_HubVN_Receiving_Time-Plan_HubCN_Pickup_Time</f>
        <v>3.002777778</v>
      </c>
      <c r="S313" s="44">
        <f>TG_lấy+TG_xử_lý_CN+Thông_quan</f>
        <v>7.191666667</v>
      </c>
      <c r="T313" s="55">
        <f>IFS(HubCN_ID="LECCNSZ",Quantity__piece*500,HubCN_ID="LECCNYW",Quantity__piece*700)</f>
        <v>2100</v>
      </c>
      <c r="U313" s="55">
        <f>Chi_phí_lấy_hàng-Chi_phí_xử_lý</f>
        <v>19500</v>
      </c>
      <c r="V313" s="55">
        <f>IFS(HubCN_ID="LECCNSZ",IF(Grossweight&lt;=3,17000+Quantity__piece*500,17000+(Grossweight-3)*1500+Quantity__piece*500),HubCN_ID="LECCNYW", IF(Grossweight&lt;=3,15000+Quantity__piece*700,15000+(Grossweight-3)*2500+Quantity__piece*700))</f>
        <v>21600</v>
      </c>
    </row>
    <row r="314" ht="15.75" customHeight="1">
      <c r="A314" s="52" t="s">
        <v>983</v>
      </c>
      <c r="B314" s="52" t="s">
        <v>5258</v>
      </c>
      <c r="C314" s="52" t="s">
        <v>5253</v>
      </c>
      <c r="D314" s="53">
        <v>44649.84861111111</v>
      </c>
      <c r="E314" s="53">
        <v>44646.98611111111</v>
      </c>
      <c r="F314" s="53">
        <v>44649.998611111114</v>
      </c>
      <c r="G314" s="53">
        <f>HubVN_Receiving_Time</f>
        <v>44652.2875</v>
      </c>
      <c r="H314" s="54">
        <v>44647.28125</v>
      </c>
      <c r="I314" s="44">
        <f>HubCN_Receiving_Time-Order_Create_Time</f>
        <v>0.3395833333</v>
      </c>
      <c r="J314" s="44">
        <f>Plan__HubCN_Receiving_Time-Order_Create_Time</f>
        <v>3.202083333</v>
      </c>
      <c r="K314" s="44">
        <f>HubCN_Pickup_Time-HubCN_Receiving_Time</f>
        <v>0.2951388889</v>
      </c>
      <c r="L314" s="44">
        <f>Plan_HubCN_Pickup_Time-Plan__HubCN_Receiving_Time</f>
        <v>0.15</v>
      </c>
      <c r="M314" s="44">
        <f>HubCN_Receiving_Time-Vendor_PickupTime</f>
        <v>0.1006944444</v>
      </c>
      <c r="N314" s="44">
        <f>Plan__HubCN_Receiving_Time-Plan_Vendor_Pickup_Time</f>
        <v>3.213194444</v>
      </c>
      <c r="O314" s="44">
        <f>Vendor_PickupTime-Order_Create_Time</f>
        <v>0.2388888889</v>
      </c>
      <c r="P314" s="44">
        <f>Plan_Vendor_Pickup_Time-Order_Create_Time</f>
        <v>-0.01111111111</v>
      </c>
      <c r="Q314" s="44">
        <f>HubVN_Receiving_Time-HubCN_Pickup_Time</f>
        <v>5.00625</v>
      </c>
      <c r="R314" s="44">
        <f>Plan_HubVN_Receiving_Time-Plan_HubCN_Pickup_Time</f>
        <v>1.504861111</v>
      </c>
      <c r="S314" s="44">
        <f>TG_lấy+TG_xử_lý_CN+Thông_quan</f>
        <v>5.640972222</v>
      </c>
      <c r="T314" s="55">
        <f>IFS(HubCN_ID="LECCNSZ",Quantity__piece*500,HubCN_ID="LECCNYW",Quantity__piece*700)</f>
        <v>700</v>
      </c>
      <c r="U314" s="55">
        <f>Chi_phí_lấy_hàng-Chi_phí_xử_lý</f>
        <v>17500</v>
      </c>
      <c r="V314" s="55">
        <f>IFS(HubCN_ID="LECCNSZ",IF(Grossweight&lt;=3,17000+Quantity__piece*500,17000+(Grossweight-3)*1500+Quantity__piece*500),HubCN_ID="LECCNYW", IF(Grossweight&lt;=3,15000+Quantity__piece*700,15000+(Grossweight-3)*2500+Quantity__piece*700))</f>
        <v>18200</v>
      </c>
    </row>
    <row r="315" ht="15.75" hidden="1" customHeight="1">
      <c r="A315" s="52" t="s">
        <v>986</v>
      </c>
      <c r="B315" s="52" t="s">
        <v>5289</v>
      </c>
      <c r="C315" s="52" t="s">
        <v>5255</v>
      </c>
      <c r="D315" s="53">
        <v>44649.28680555556</v>
      </c>
      <c r="E315" s="53">
        <v>44650.82916666667</v>
      </c>
      <c r="F315" s="53">
        <v>44649.501388888886</v>
      </c>
      <c r="G315" s="53">
        <f>HubVN_Receiving_Time</f>
        <v>44653.26944</v>
      </c>
      <c r="H315" s="54">
        <v>44651.268055555556</v>
      </c>
      <c r="I315" s="44">
        <f>HubCN_Receiving_Time-Order_Create_Time</f>
        <v>2.989583333</v>
      </c>
      <c r="J315" s="44">
        <f>Plan__HubCN_Receiving_Time-Order_Create_Time</f>
        <v>1.447222222</v>
      </c>
      <c r="K315" s="44">
        <f>HubCN_Pickup_Time-HubCN_Receiving_Time</f>
        <v>0.4388888889</v>
      </c>
      <c r="L315" s="44">
        <f>Plan_HubCN_Pickup_Time-Plan__HubCN_Receiving_Time</f>
        <v>0.2145833333</v>
      </c>
      <c r="M315" s="44">
        <f>HubCN_Receiving_Time-Vendor_PickupTime</f>
        <v>0.1513888889</v>
      </c>
      <c r="N315" s="44">
        <f>Plan__HubCN_Receiving_Time-Plan_Vendor_Pickup_Time</f>
        <v>0.28125</v>
      </c>
      <c r="O315" s="44">
        <f>Vendor_PickupTime-Order_Create_Time</f>
        <v>2.838194444</v>
      </c>
      <c r="P315" s="44">
        <f>Plan_Vendor_Pickup_Time-Order_Create_Time</f>
        <v>1.165972222</v>
      </c>
      <c r="Q315" s="44">
        <f>HubVN_Receiving_Time-HubCN_Pickup_Time</f>
        <v>2.001388889</v>
      </c>
      <c r="R315" s="44">
        <f>Plan_HubVN_Receiving_Time-Plan_HubCN_Pickup_Time</f>
        <v>3.002777778</v>
      </c>
      <c r="S315" s="44">
        <f>TG_lấy+TG_xử_lý_CN+Thông_quan</f>
        <v>5.429861111</v>
      </c>
      <c r="T315" s="55">
        <f>IFS(HubCN_ID="LECCNSZ",Quantity__piece*500,HubCN_ID="LECCNYW",Quantity__piece*700)</f>
        <v>1000</v>
      </c>
      <c r="U315" s="55">
        <f>Chi_phí_lấy_hàng-Chi_phí_xử_lý</f>
        <v>17000</v>
      </c>
      <c r="V315" s="55">
        <f>IFS(HubCN_ID="LECCNSZ",IF(Grossweight&lt;=3,17000+Quantity__piece*500,17000+(Grossweight-3)*1500+Quantity__piece*500),HubCN_ID="LECCNYW", IF(Grossweight&lt;=3,15000+Quantity__piece*700,15000+(Grossweight-3)*2500+Quantity__piece*700))</f>
        <v>18000</v>
      </c>
    </row>
    <row r="316" ht="15.75" customHeight="1">
      <c r="A316" s="52" t="s">
        <v>989</v>
      </c>
      <c r="B316" s="52" t="s">
        <v>5298</v>
      </c>
      <c r="C316" s="52" t="s">
        <v>5253</v>
      </c>
      <c r="D316" s="53">
        <v>44647.873611111114</v>
      </c>
      <c r="E316" s="53">
        <v>44649.2125</v>
      </c>
      <c r="F316" s="53">
        <v>44648.02222222222</v>
      </c>
      <c r="G316" s="53">
        <f>HubVN_Receiving_Time</f>
        <v>44652.51111</v>
      </c>
      <c r="H316" s="54">
        <v>44649.50833333333</v>
      </c>
      <c r="I316" s="44">
        <f>HubCN_Receiving_Time-Order_Create_Time</f>
        <v>3.921527778</v>
      </c>
      <c r="J316" s="44">
        <f>Plan__HubCN_Receiving_Time-Order_Create_Time</f>
        <v>2.582638889</v>
      </c>
      <c r="K316" s="44">
        <f>HubCN_Pickup_Time-HubCN_Receiving_Time</f>
        <v>0.2958333333</v>
      </c>
      <c r="L316" s="44">
        <f>Plan_HubCN_Pickup_Time-Plan__HubCN_Receiving_Time</f>
        <v>0.1486111111</v>
      </c>
      <c r="M316" s="44">
        <f>HubCN_Receiving_Time-Vendor_PickupTime</f>
        <v>0.1701388889</v>
      </c>
      <c r="N316" s="44">
        <f>Plan__HubCN_Receiving_Time-Plan_Vendor_Pickup_Time</f>
        <v>2.001388889</v>
      </c>
      <c r="O316" s="44">
        <f>Vendor_PickupTime-Order_Create_Time</f>
        <v>3.751388889</v>
      </c>
      <c r="P316" s="44">
        <f>Plan_Vendor_Pickup_Time-Order_Create_Time</f>
        <v>0.58125</v>
      </c>
      <c r="Q316" s="44">
        <f>HubVN_Receiving_Time-HubCN_Pickup_Time</f>
        <v>3.002777778</v>
      </c>
      <c r="R316" s="44">
        <f>Plan_HubVN_Receiving_Time-Plan_HubCN_Pickup_Time</f>
        <v>3.501388889</v>
      </c>
      <c r="S316" s="44">
        <f>TG_lấy+TG_xử_lý_CN+Thông_quan</f>
        <v>7.220138889</v>
      </c>
      <c r="T316" s="55">
        <f>IFS(HubCN_ID="LECCNSZ",Quantity__piece*500,HubCN_ID="LECCNYW",Quantity__piece*700)</f>
        <v>2800</v>
      </c>
      <c r="U316" s="55">
        <f>Chi_phí_lấy_hàng-Chi_phí_xử_lý</f>
        <v>15000</v>
      </c>
      <c r="V316" s="55">
        <f>IFS(HubCN_ID="LECCNSZ",IF(Grossweight&lt;=3,17000+Quantity__piece*500,17000+(Grossweight-3)*1500+Quantity__piece*500),HubCN_ID="LECCNYW", IF(Grossweight&lt;=3,15000+Quantity__piece*700,15000+(Grossweight-3)*2500+Quantity__piece*700))</f>
        <v>17800</v>
      </c>
    </row>
    <row r="317" ht="15.75" customHeight="1">
      <c r="A317" s="52" t="s">
        <v>992</v>
      </c>
      <c r="B317" s="52" t="s">
        <v>5265</v>
      </c>
      <c r="C317" s="52" t="s">
        <v>5253</v>
      </c>
      <c r="D317" s="53">
        <v>44650.62013888889</v>
      </c>
      <c r="E317" s="53">
        <v>44649.944444444445</v>
      </c>
      <c r="F317" s="53">
        <v>44650.76666666667</v>
      </c>
      <c r="G317" s="53">
        <f>HubVN_Receiving_Time</f>
        <v>44655.28264</v>
      </c>
      <c r="H317" s="54">
        <v>44650.27847222222</v>
      </c>
      <c r="I317" s="44">
        <f>HubCN_Receiving_Time-Order_Create_Time</f>
        <v>1.313194444</v>
      </c>
      <c r="J317" s="44">
        <f>Plan__HubCN_Receiving_Time-Order_Create_Time</f>
        <v>1.988888889</v>
      </c>
      <c r="K317" s="44">
        <f>HubCN_Pickup_Time-HubCN_Receiving_Time</f>
        <v>0.3340277778</v>
      </c>
      <c r="L317" s="44">
        <f>Plan_HubCN_Pickup_Time-Plan__HubCN_Receiving_Time</f>
        <v>0.1465277778</v>
      </c>
      <c r="M317" s="44">
        <f>HubCN_Receiving_Time-Vendor_PickupTime</f>
        <v>0.1694444444</v>
      </c>
      <c r="N317" s="44">
        <f>Plan__HubCN_Receiving_Time-Plan_Vendor_Pickup_Time</f>
        <v>-0.7138888889</v>
      </c>
      <c r="O317" s="44">
        <f>Vendor_PickupTime-Order_Create_Time</f>
        <v>1.14375</v>
      </c>
      <c r="P317" s="44">
        <f>Plan_Vendor_Pickup_Time-Order_Create_Time</f>
        <v>2.702777778</v>
      </c>
      <c r="Q317" s="44">
        <f>HubVN_Receiving_Time-HubCN_Pickup_Time</f>
        <v>5.004166667</v>
      </c>
      <c r="R317" s="44">
        <f>Plan_HubVN_Receiving_Time-Plan_HubCN_Pickup_Time</f>
        <v>3.504861111</v>
      </c>
      <c r="S317" s="44">
        <f>TG_lấy+TG_xử_lý_CN+Thông_quan</f>
        <v>6.651388889</v>
      </c>
      <c r="T317" s="55">
        <f>IFS(HubCN_ID="LECCNSZ",Quantity__piece*500,HubCN_ID="LECCNYW",Quantity__piece*700)</f>
        <v>1400</v>
      </c>
      <c r="U317" s="55">
        <f>Chi_phí_lấy_hàng-Chi_phí_xử_lý</f>
        <v>15000</v>
      </c>
      <c r="V317" s="55">
        <f>IFS(HubCN_ID="LECCNSZ",IF(Grossweight&lt;=3,17000+Quantity__piece*500,17000+(Grossweight-3)*1500+Quantity__piece*500),HubCN_ID="LECCNYW", IF(Grossweight&lt;=3,15000+Quantity__piece*700,15000+(Grossweight-3)*2500+Quantity__piece*700))</f>
        <v>16400</v>
      </c>
    </row>
    <row r="318" ht="15.75" customHeight="1">
      <c r="A318" s="52" t="s">
        <v>995</v>
      </c>
      <c r="B318" s="52" t="s">
        <v>5280</v>
      </c>
      <c r="C318" s="52" t="s">
        <v>5253</v>
      </c>
      <c r="D318" s="53">
        <v>44650.04652777778</v>
      </c>
      <c r="E318" s="53">
        <v>44649.80972222222</v>
      </c>
      <c r="F318" s="53">
        <v>44650.25625</v>
      </c>
      <c r="G318" s="53">
        <f>HubVN_Receiving_Time</f>
        <v>44653.27222</v>
      </c>
      <c r="H318" s="54">
        <v>44650.27013888889</v>
      </c>
      <c r="I318" s="44">
        <f>HubCN_Receiving_Time-Order_Create_Time</f>
        <v>2.088194444</v>
      </c>
      <c r="J318" s="44">
        <f>Plan__HubCN_Receiving_Time-Order_Create_Time</f>
        <v>2.325</v>
      </c>
      <c r="K318" s="44">
        <f>HubCN_Pickup_Time-HubCN_Receiving_Time</f>
        <v>0.4604166667</v>
      </c>
      <c r="L318" s="44">
        <f>Plan_HubCN_Pickup_Time-Plan__HubCN_Receiving_Time</f>
        <v>0.2097222222</v>
      </c>
      <c r="M318" s="44">
        <f>HubCN_Receiving_Time-Vendor_PickupTime</f>
        <v>0.0875</v>
      </c>
      <c r="N318" s="44">
        <f>Plan__HubCN_Receiving_Time-Plan_Vendor_Pickup_Time</f>
        <v>3.202777778</v>
      </c>
      <c r="O318" s="44">
        <f>Vendor_PickupTime-Order_Create_Time</f>
        <v>2.000694444</v>
      </c>
      <c r="P318" s="44">
        <f>Plan_Vendor_Pickup_Time-Order_Create_Time</f>
        <v>-0.8777777778</v>
      </c>
      <c r="Q318" s="44">
        <f>HubVN_Receiving_Time-HubCN_Pickup_Time</f>
        <v>3.002083333</v>
      </c>
      <c r="R318" s="44">
        <f>Plan_HubVN_Receiving_Time-Plan_HubCN_Pickup_Time</f>
        <v>2.001388889</v>
      </c>
      <c r="S318" s="44">
        <f>TG_lấy+TG_xử_lý_CN+Thông_quan</f>
        <v>5.550694444</v>
      </c>
      <c r="T318" s="55">
        <f>IFS(HubCN_ID="LECCNSZ",Quantity__piece*500,HubCN_ID="LECCNYW",Quantity__piece*700)</f>
        <v>700</v>
      </c>
      <c r="U318" s="55">
        <f>Chi_phí_lấy_hàng-Chi_phí_xử_lý</f>
        <v>16000</v>
      </c>
      <c r="V318" s="55">
        <f>IFS(HubCN_ID="LECCNSZ",IF(Grossweight&lt;=3,17000+Quantity__piece*500,17000+(Grossweight-3)*1500+Quantity__piece*500),HubCN_ID="LECCNYW", IF(Grossweight&lt;=3,15000+Quantity__piece*700,15000+(Grossweight-3)*2500+Quantity__piece*700))</f>
        <v>16700</v>
      </c>
    </row>
    <row r="319" ht="15.75" hidden="1" customHeight="1">
      <c r="A319" s="52" t="s">
        <v>998</v>
      </c>
      <c r="B319" s="52" t="s">
        <v>5254</v>
      </c>
      <c r="C319" s="52" t="s">
        <v>5255</v>
      </c>
      <c r="D319" s="53">
        <v>44650.34861111111</v>
      </c>
      <c r="E319" s="53">
        <v>44652.222916666666</v>
      </c>
      <c r="F319" s="53">
        <v>44650.49722222222</v>
      </c>
      <c r="G319" s="53">
        <f>HubVN_Receiving_Time</f>
        <v>44654.50486</v>
      </c>
      <c r="H319" s="54">
        <v>44652.66527777778</v>
      </c>
      <c r="I319" s="44">
        <f>HubCN_Receiving_Time-Order_Create_Time</f>
        <v>3.872916667</v>
      </c>
      <c r="J319" s="44">
        <f>Plan__HubCN_Receiving_Time-Order_Create_Time</f>
        <v>1.998611111</v>
      </c>
      <c r="K319" s="44">
        <f>HubCN_Pickup_Time-HubCN_Receiving_Time</f>
        <v>0.4423611111</v>
      </c>
      <c r="L319" s="44">
        <f>Plan_HubCN_Pickup_Time-Plan__HubCN_Receiving_Time</f>
        <v>0.1486111111</v>
      </c>
      <c r="M319" s="44">
        <f>HubCN_Receiving_Time-Vendor_PickupTime</f>
        <v>0.3798611111</v>
      </c>
      <c r="N319" s="44">
        <f>Plan__HubCN_Receiving_Time-Plan_Vendor_Pickup_Time</f>
        <v>1.999305556</v>
      </c>
      <c r="O319" s="44">
        <f>Vendor_PickupTime-Order_Create_Time</f>
        <v>3.493055556</v>
      </c>
      <c r="P319" s="44">
        <f>Plan_Vendor_Pickup_Time-Order_Create_Time</f>
        <v>-0.0006944444394</v>
      </c>
      <c r="Q319" s="44">
        <f>HubVN_Receiving_Time-HubCN_Pickup_Time</f>
        <v>1.839583333</v>
      </c>
      <c r="R319" s="44">
        <f>Plan_HubVN_Receiving_Time-Plan_HubCN_Pickup_Time</f>
        <v>3.004861111</v>
      </c>
      <c r="S319" s="44">
        <f>TG_lấy+TG_xử_lý_CN+Thông_quan</f>
        <v>6.154861111</v>
      </c>
      <c r="T319" s="55">
        <f>IFS(HubCN_ID="LECCNSZ",Quantity__piece*500,HubCN_ID="LECCNYW",Quantity__piece*700)</f>
        <v>2000</v>
      </c>
      <c r="U319" s="55">
        <f>Chi_phí_lấy_hàng-Chi_phí_xử_lý</f>
        <v>17600</v>
      </c>
      <c r="V319" s="55">
        <f>IFS(HubCN_ID="LECCNSZ",IF(Grossweight&lt;=3,17000+Quantity__piece*500,17000+(Grossweight-3)*1500+Quantity__piece*500),HubCN_ID="LECCNYW", IF(Grossweight&lt;=3,15000+Quantity__piece*700,15000+(Grossweight-3)*2500+Quantity__piece*700))</f>
        <v>19600</v>
      </c>
    </row>
    <row r="320" ht="15.75" customHeight="1">
      <c r="A320" s="52" t="s">
        <v>1001</v>
      </c>
      <c r="B320" s="52" t="s">
        <v>5278</v>
      </c>
      <c r="C320" s="52" t="s">
        <v>5253</v>
      </c>
      <c r="D320" s="53">
        <v>44650.30694444444</v>
      </c>
      <c r="E320" s="53">
        <v>44650.743055555555</v>
      </c>
      <c r="F320" s="53">
        <v>44650.520833333336</v>
      </c>
      <c r="G320" s="53">
        <f>HubVN_Receiving_Time</f>
        <v>44654.53958</v>
      </c>
      <c r="H320" s="54">
        <v>44651.03680555556</v>
      </c>
      <c r="I320" s="44">
        <f>HubCN_Receiving_Time-Order_Create_Time</f>
        <v>4.080555556</v>
      </c>
      <c r="J320" s="44">
        <f>Plan__HubCN_Receiving_Time-Order_Create_Time</f>
        <v>3.644444444</v>
      </c>
      <c r="K320" s="44">
        <f>HubCN_Pickup_Time-HubCN_Receiving_Time</f>
        <v>0.29375</v>
      </c>
      <c r="L320" s="44">
        <f>Plan_HubCN_Pickup_Time-Plan__HubCN_Receiving_Time</f>
        <v>0.2138888889</v>
      </c>
      <c r="M320" s="44">
        <f>HubCN_Receiving_Time-Vendor_PickupTime</f>
        <v>0.2972222222</v>
      </c>
      <c r="N320" s="44">
        <f>Plan__HubCN_Receiving_Time-Plan_Vendor_Pickup_Time</f>
        <v>2.480555556</v>
      </c>
      <c r="O320" s="44">
        <f>Vendor_PickupTime-Order_Create_Time</f>
        <v>3.783333333</v>
      </c>
      <c r="P320" s="44">
        <f>Plan_Vendor_Pickup_Time-Order_Create_Time</f>
        <v>1.163888889</v>
      </c>
      <c r="Q320" s="44">
        <f>HubVN_Receiving_Time-HubCN_Pickup_Time</f>
        <v>3.502777778</v>
      </c>
      <c r="R320" s="44">
        <f>Plan_HubVN_Receiving_Time-Plan_HubCN_Pickup_Time</f>
        <v>3.003472222</v>
      </c>
      <c r="S320" s="44">
        <f>TG_lấy+TG_xử_lý_CN+Thông_quan</f>
        <v>7.877083333</v>
      </c>
      <c r="T320" s="55">
        <f>IFS(HubCN_ID="LECCNSZ",Quantity__piece*500,HubCN_ID="LECCNYW",Quantity__piece*700)</f>
        <v>3500</v>
      </c>
      <c r="U320" s="55">
        <f>Chi_phí_lấy_hàng-Chi_phí_xử_lý</f>
        <v>16750</v>
      </c>
      <c r="V320" s="55">
        <f>IFS(HubCN_ID="LECCNSZ",IF(Grossweight&lt;=3,17000+Quantity__piece*500,17000+(Grossweight-3)*1500+Quantity__piece*500),HubCN_ID="LECCNYW", IF(Grossweight&lt;=3,15000+Quantity__piece*700,15000+(Grossweight-3)*2500+Quantity__piece*700))</f>
        <v>20250</v>
      </c>
    </row>
    <row r="321" ht="15.75" customHeight="1">
      <c r="A321" s="52" t="s">
        <v>1004</v>
      </c>
      <c r="B321" s="52" t="s">
        <v>5265</v>
      </c>
      <c r="C321" s="52" t="s">
        <v>5253</v>
      </c>
      <c r="D321" s="53">
        <v>44651.854166666664</v>
      </c>
      <c r="E321" s="53">
        <v>44650.70277777778</v>
      </c>
      <c r="F321" s="53">
        <v>44652.001388888886</v>
      </c>
      <c r="G321" s="53">
        <f>HubVN_Receiving_Time</f>
        <v>44654.50069</v>
      </c>
      <c r="H321" s="54">
        <v>44650.99513888889</v>
      </c>
      <c r="I321" s="44">
        <f>HubCN_Receiving_Time-Order_Create_Time</f>
        <v>2.004166667</v>
      </c>
      <c r="J321" s="44">
        <f>Plan__HubCN_Receiving_Time-Order_Create_Time</f>
        <v>3.155555556</v>
      </c>
      <c r="K321" s="44">
        <f>HubCN_Pickup_Time-HubCN_Receiving_Time</f>
        <v>0.2923611111</v>
      </c>
      <c r="L321" s="44">
        <f>Plan_HubCN_Pickup_Time-Plan__HubCN_Receiving_Time</f>
        <v>0.1472222222</v>
      </c>
      <c r="M321" s="44">
        <f>HubCN_Receiving_Time-Vendor_PickupTime</f>
        <v>0.25625</v>
      </c>
      <c r="N321" s="44">
        <f>Plan__HubCN_Receiving_Time-Plan_Vendor_Pickup_Time</f>
        <v>4.116666667</v>
      </c>
      <c r="O321" s="44">
        <f>Vendor_PickupTime-Order_Create_Time</f>
        <v>1.747916667</v>
      </c>
      <c r="P321" s="44">
        <f>Plan_Vendor_Pickup_Time-Order_Create_Time</f>
        <v>-0.9611111111</v>
      </c>
      <c r="Q321" s="44">
        <f>HubVN_Receiving_Time-HubCN_Pickup_Time</f>
        <v>3.505555556</v>
      </c>
      <c r="R321" s="44">
        <f>Plan_HubVN_Receiving_Time-Plan_HubCN_Pickup_Time</f>
        <v>1.505555556</v>
      </c>
      <c r="S321" s="44">
        <f>TG_lấy+TG_xử_lý_CN+Thông_quan</f>
        <v>5.802083333</v>
      </c>
      <c r="T321" s="55">
        <f>IFS(HubCN_ID="LECCNSZ",Quantity__piece*500,HubCN_ID="LECCNYW",Quantity__piece*700)</f>
        <v>2100</v>
      </c>
      <c r="U321" s="55">
        <f>Chi_phí_lấy_hàng-Chi_phí_xử_lý</f>
        <v>15000</v>
      </c>
      <c r="V321" s="55">
        <f>IFS(HubCN_ID="LECCNSZ",IF(Grossweight&lt;=3,17000+Quantity__piece*500,17000+(Grossweight-3)*1500+Quantity__piece*500),HubCN_ID="LECCNYW", IF(Grossweight&lt;=3,15000+Quantity__piece*700,15000+(Grossweight-3)*2500+Quantity__piece*700))</f>
        <v>17100</v>
      </c>
    </row>
    <row r="322" ht="15.75" customHeight="1">
      <c r="A322" s="52" t="s">
        <v>1007</v>
      </c>
      <c r="B322" s="52" t="s">
        <v>5265</v>
      </c>
      <c r="C322" s="52" t="s">
        <v>5253</v>
      </c>
      <c r="D322" s="53">
        <v>44649.06180555555</v>
      </c>
      <c r="E322" s="53">
        <v>44646.95208333333</v>
      </c>
      <c r="F322" s="53">
        <v>44649.27361111111</v>
      </c>
      <c r="G322" s="53">
        <f>HubVN_Receiving_Time</f>
        <v>44652.25139</v>
      </c>
      <c r="H322" s="54">
        <v>44647.24722222222</v>
      </c>
      <c r="I322" s="44">
        <f>HubCN_Receiving_Time-Order_Create_Time</f>
        <v>0.3708333333</v>
      </c>
      <c r="J322" s="44">
        <f>Plan__HubCN_Receiving_Time-Order_Create_Time</f>
        <v>2.480555556</v>
      </c>
      <c r="K322" s="44">
        <f>HubCN_Pickup_Time-HubCN_Receiving_Time</f>
        <v>0.2951388889</v>
      </c>
      <c r="L322" s="44">
        <f>Plan_HubCN_Pickup_Time-Plan__HubCN_Receiving_Time</f>
        <v>0.2118055556</v>
      </c>
      <c r="M322" s="44">
        <f>HubCN_Receiving_Time-Vendor_PickupTime</f>
        <v>0.1659722222</v>
      </c>
      <c r="N322" s="44">
        <f>Plan__HubCN_Receiving_Time-Plan_Vendor_Pickup_Time</f>
        <v>3.486111111</v>
      </c>
      <c r="O322" s="44">
        <f>Vendor_PickupTime-Order_Create_Time</f>
        <v>0.2048611111</v>
      </c>
      <c r="P322" s="44">
        <f>Plan_Vendor_Pickup_Time-Order_Create_Time</f>
        <v>-1.005555556</v>
      </c>
      <c r="Q322" s="44">
        <f>HubVN_Receiving_Time-HubCN_Pickup_Time</f>
        <v>5.004166667</v>
      </c>
      <c r="R322" s="44">
        <f>Plan_HubVN_Receiving_Time-Plan_HubCN_Pickup_Time</f>
        <v>2.00625</v>
      </c>
      <c r="S322" s="44">
        <f>TG_lấy+TG_xử_lý_CN+Thông_quan</f>
        <v>5.670138889</v>
      </c>
      <c r="T322" s="55">
        <f>IFS(HubCN_ID="LECCNSZ",Quantity__piece*500,HubCN_ID="LECCNYW",Quantity__piece*700)</f>
        <v>2800</v>
      </c>
      <c r="U322" s="55">
        <f>Chi_phí_lấy_hàng-Chi_phí_xử_lý</f>
        <v>15000</v>
      </c>
      <c r="V322" s="55">
        <f>IFS(HubCN_ID="LECCNSZ",IF(Grossweight&lt;=3,17000+Quantity__piece*500,17000+(Grossweight-3)*1500+Quantity__piece*500),HubCN_ID="LECCNYW", IF(Grossweight&lt;=3,15000+Quantity__piece*700,15000+(Grossweight-3)*2500+Quantity__piece*700))</f>
        <v>17800</v>
      </c>
    </row>
    <row r="323" ht="15.75" customHeight="1">
      <c r="A323" s="52" t="s">
        <v>1009</v>
      </c>
      <c r="B323" s="52" t="s">
        <v>5252</v>
      </c>
      <c r="C323" s="52" t="s">
        <v>5253</v>
      </c>
      <c r="D323" s="53">
        <v>44649.305555555555</v>
      </c>
      <c r="E323" s="53">
        <v>44649.816666666666</v>
      </c>
      <c r="F323" s="53">
        <v>44649.51944444444</v>
      </c>
      <c r="G323" s="53">
        <f>HubVN_Receiving_Time</f>
        <v>44653.28194</v>
      </c>
      <c r="H323" s="54">
        <v>44650.27777777778</v>
      </c>
      <c r="I323" s="44">
        <f>HubCN_Receiving_Time-Order_Create_Time</f>
        <v>1.088194444</v>
      </c>
      <c r="J323" s="44">
        <f>Plan__HubCN_Receiving_Time-Order_Create_Time</f>
        <v>0.5770833333</v>
      </c>
      <c r="K323" s="44">
        <f>HubCN_Pickup_Time-HubCN_Receiving_Time</f>
        <v>0.4611111111</v>
      </c>
      <c r="L323" s="44">
        <f>Plan_HubCN_Pickup_Time-Plan__HubCN_Receiving_Time</f>
        <v>0.2138888889</v>
      </c>
      <c r="M323" s="44">
        <f>HubCN_Receiving_Time-Vendor_PickupTime</f>
        <v>0.08888888889</v>
      </c>
      <c r="N323" s="44">
        <f>Plan__HubCN_Receiving_Time-Plan_Vendor_Pickup_Time</f>
        <v>1.577777778</v>
      </c>
      <c r="O323" s="44">
        <f>Vendor_PickupTime-Order_Create_Time</f>
        <v>0.9993055556</v>
      </c>
      <c r="P323" s="44">
        <f>Plan_Vendor_Pickup_Time-Order_Create_Time</f>
        <v>-1.000694444</v>
      </c>
      <c r="Q323" s="44">
        <f>HubVN_Receiving_Time-HubCN_Pickup_Time</f>
        <v>3.004166667</v>
      </c>
      <c r="R323" s="44">
        <f>Plan_HubVN_Receiving_Time-Plan_HubCN_Pickup_Time</f>
        <v>3.004861111</v>
      </c>
      <c r="S323" s="44">
        <f>TG_lấy+TG_xử_lý_CN+Thông_quan</f>
        <v>4.553472222</v>
      </c>
      <c r="T323" s="55">
        <f>IFS(HubCN_ID="LECCNSZ",Quantity__piece*500,HubCN_ID="LECCNYW",Quantity__piece*700)</f>
        <v>700</v>
      </c>
      <c r="U323" s="55">
        <f>Chi_phí_lấy_hàng-Chi_phí_xử_lý</f>
        <v>15000</v>
      </c>
      <c r="V323" s="55">
        <f>IFS(HubCN_ID="LECCNSZ",IF(Grossweight&lt;=3,17000+Quantity__piece*500,17000+(Grossweight-3)*1500+Quantity__piece*500),HubCN_ID="LECCNYW", IF(Grossweight&lt;=3,15000+Quantity__piece*700,15000+(Grossweight-3)*2500+Quantity__piece*700))</f>
        <v>15700</v>
      </c>
    </row>
    <row r="324" ht="15.75" hidden="1" customHeight="1">
      <c r="A324" s="52" t="s">
        <v>1012</v>
      </c>
      <c r="B324" s="52" t="s">
        <v>5301</v>
      </c>
      <c r="C324" s="52" t="s">
        <v>5255</v>
      </c>
      <c r="D324" s="53">
        <v>44650.43958333333</v>
      </c>
      <c r="E324" s="53">
        <v>44650.816666666666</v>
      </c>
      <c r="F324" s="53">
        <v>44650.52638888889</v>
      </c>
      <c r="G324" s="53">
        <f>HubVN_Receiving_Time</f>
        <v>44653.26111</v>
      </c>
      <c r="H324" s="54">
        <v>44651.256944444445</v>
      </c>
      <c r="I324" s="44">
        <f>HubCN_Receiving_Time-Order_Create_Time</f>
        <v>2.977083333</v>
      </c>
      <c r="J324" s="44">
        <f>Plan__HubCN_Receiving_Time-Order_Create_Time</f>
        <v>2.6</v>
      </c>
      <c r="K324" s="44">
        <f>HubCN_Pickup_Time-HubCN_Receiving_Time</f>
        <v>0.4402777778</v>
      </c>
      <c r="L324" s="44">
        <f>Plan_HubCN_Pickup_Time-Plan__HubCN_Receiving_Time</f>
        <v>0.08680555555</v>
      </c>
      <c r="M324" s="44">
        <f>HubCN_Receiving_Time-Vendor_PickupTime</f>
        <v>0.15</v>
      </c>
      <c r="N324" s="44">
        <f>Plan__HubCN_Receiving_Time-Plan_Vendor_Pickup_Time</f>
        <v>2.602777778</v>
      </c>
      <c r="O324" s="44">
        <f>Vendor_PickupTime-Order_Create_Time</f>
        <v>2.827083333</v>
      </c>
      <c r="P324" s="44">
        <f>Plan_Vendor_Pickup_Time-Order_Create_Time</f>
        <v>-0.00277777778</v>
      </c>
      <c r="Q324" s="44">
        <f>HubVN_Receiving_Time-HubCN_Pickup_Time</f>
        <v>2.004166667</v>
      </c>
      <c r="R324" s="44">
        <f>Plan_HubVN_Receiving_Time-Plan_HubCN_Pickup_Time</f>
        <v>2.005555556</v>
      </c>
      <c r="S324" s="44">
        <f>TG_lấy+TG_xử_lý_CN+Thông_quan</f>
        <v>5.421527778</v>
      </c>
      <c r="T324" s="55">
        <f>IFS(HubCN_ID="LECCNSZ",Quantity__piece*500,HubCN_ID="LECCNYW",Quantity__piece*700)</f>
        <v>2500</v>
      </c>
      <c r="U324" s="55">
        <f>Chi_phí_lấy_hàng-Chi_phí_xử_lý</f>
        <v>17000</v>
      </c>
      <c r="V324" s="55">
        <f>IFS(HubCN_ID="LECCNSZ",IF(Grossweight&lt;=3,17000+Quantity__piece*500,17000+(Grossweight-3)*1500+Quantity__piece*500),HubCN_ID="LECCNYW", IF(Grossweight&lt;=3,15000+Quantity__piece*700,15000+(Grossweight-3)*2500+Quantity__piece*700))</f>
        <v>19500</v>
      </c>
    </row>
    <row r="325" ht="15.75" customHeight="1">
      <c r="A325" s="52" t="s">
        <v>1015</v>
      </c>
      <c r="B325" s="52" t="s">
        <v>5307</v>
      </c>
      <c r="C325" s="52" t="s">
        <v>5253</v>
      </c>
      <c r="D325" s="53">
        <v>44649.157638888886</v>
      </c>
      <c r="E325" s="53">
        <v>44649.82986111111</v>
      </c>
      <c r="F325" s="53">
        <v>44649.245833333334</v>
      </c>
      <c r="G325" s="53">
        <f>HubVN_Receiving_Time</f>
        <v>44653.26042</v>
      </c>
      <c r="H325" s="54">
        <v>44650.25763888889</v>
      </c>
      <c r="I325" s="44">
        <f>HubCN_Receiving_Time-Order_Create_Time</f>
        <v>3.084722222</v>
      </c>
      <c r="J325" s="44">
        <f>Plan__HubCN_Receiving_Time-Order_Create_Time</f>
        <v>2.4125</v>
      </c>
      <c r="K325" s="44">
        <f>HubCN_Pickup_Time-HubCN_Receiving_Time</f>
        <v>0.4277777778</v>
      </c>
      <c r="L325" s="44">
        <f>Plan_HubCN_Pickup_Time-Plan__HubCN_Receiving_Time</f>
        <v>0.08819444445</v>
      </c>
      <c r="M325" s="44">
        <f>HubCN_Receiving_Time-Vendor_PickupTime</f>
        <v>0.08541666667</v>
      </c>
      <c r="N325" s="44">
        <f>Plan__HubCN_Receiving_Time-Plan_Vendor_Pickup_Time</f>
        <v>4.084722222</v>
      </c>
      <c r="O325" s="44">
        <f>Vendor_PickupTime-Order_Create_Time</f>
        <v>2.999305556</v>
      </c>
      <c r="P325" s="44">
        <f>Plan_Vendor_Pickup_Time-Order_Create_Time</f>
        <v>-1.672222222</v>
      </c>
      <c r="Q325" s="44">
        <f>HubVN_Receiving_Time-HubCN_Pickup_Time</f>
        <v>3.002777778</v>
      </c>
      <c r="R325" s="44">
        <f>Plan_HubVN_Receiving_Time-Plan_HubCN_Pickup_Time</f>
        <v>3.00625</v>
      </c>
      <c r="S325" s="44">
        <f>TG_lấy+TG_xử_lý_CN+Thông_quan</f>
        <v>6.515277778</v>
      </c>
      <c r="T325" s="55">
        <f>IFS(HubCN_ID="LECCNSZ",Quantity__piece*500,HubCN_ID="LECCNYW",Quantity__piece*700)</f>
        <v>2800</v>
      </c>
      <c r="U325" s="55">
        <f>Chi_phí_lấy_hàng-Chi_phí_xử_lý</f>
        <v>16250</v>
      </c>
      <c r="V325" s="55">
        <f>IFS(HubCN_ID="LECCNSZ",IF(Grossweight&lt;=3,17000+Quantity__piece*500,17000+(Grossweight-3)*1500+Quantity__piece*500),HubCN_ID="LECCNYW", IF(Grossweight&lt;=3,15000+Quantity__piece*700,15000+(Grossweight-3)*2500+Quantity__piece*700))</f>
        <v>19050</v>
      </c>
    </row>
    <row r="326" ht="15.75" customHeight="1">
      <c r="A326" s="52" t="s">
        <v>1018</v>
      </c>
      <c r="B326" s="52" t="s">
        <v>5261</v>
      </c>
      <c r="C326" s="52" t="s">
        <v>5253</v>
      </c>
      <c r="D326" s="53">
        <v>44649.868055555555</v>
      </c>
      <c r="E326" s="53">
        <v>44649.81180555555</v>
      </c>
      <c r="F326" s="53">
        <v>44650.018055555556</v>
      </c>
      <c r="G326" s="53">
        <f>HubVN_Receiving_Time</f>
        <v>44654.27639</v>
      </c>
      <c r="H326" s="54">
        <v>44650.27291666667</v>
      </c>
      <c r="I326" s="44">
        <f>HubCN_Receiving_Time-Order_Create_Time</f>
        <v>0.6083333333</v>
      </c>
      <c r="J326" s="44">
        <f>Plan__HubCN_Receiving_Time-Order_Create_Time</f>
        <v>0.6645833333</v>
      </c>
      <c r="K326" s="44">
        <f>HubCN_Pickup_Time-HubCN_Receiving_Time</f>
        <v>0.4611111111</v>
      </c>
      <c r="L326" s="44">
        <f>Plan_HubCN_Pickup_Time-Plan__HubCN_Receiving_Time</f>
        <v>0.15</v>
      </c>
      <c r="M326" s="44">
        <f>HubCN_Receiving_Time-Vendor_PickupTime</f>
        <v>0.1090277778</v>
      </c>
      <c r="N326" s="44">
        <f>Plan__HubCN_Receiving_Time-Plan_Vendor_Pickup_Time</f>
        <v>-0.07847222222</v>
      </c>
      <c r="O326" s="44">
        <f>Vendor_PickupTime-Order_Create_Time</f>
        <v>0.4993055556</v>
      </c>
      <c r="P326" s="44">
        <f>Plan_Vendor_Pickup_Time-Order_Create_Time</f>
        <v>0.7430555556</v>
      </c>
      <c r="Q326" s="44">
        <f>HubVN_Receiving_Time-HubCN_Pickup_Time</f>
        <v>4.003472222</v>
      </c>
      <c r="R326" s="44">
        <f>Plan_HubVN_Receiving_Time-Plan_HubCN_Pickup_Time</f>
        <v>3.502083333</v>
      </c>
      <c r="S326" s="44">
        <f>TG_lấy+TG_xử_lý_CN+Thông_quan</f>
        <v>5.072916667</v>
      </c>
      <c r="T326" s="55">
        <f>IFS(HubCN_ID="LECCNSZ",Quantity__piece*500,HubCN_ID="LECCNYW",Quantity__piece*700)</f>
        <v>3500</v>
      </c>
      <c r="U326" s="55">
        <f>Chi_phí_lấy_hàng-Chi_phí_xử_lý</f>
        <v>15000</v>
      </c>
      <c r="V326" s="55">
        <f>IFS(HubCN_ID="LECCNSZ",IF(Grossweight&lt;=3,17000+Quantity__piece*500,17000+(Grossweight-3)*1500+Quantity__piece*500),HubCN_ID="LECCNYW", IF(Grossweight&lt;=3,15000+Quantity__piece*700,15000+(Grossweight-3)*2500+Quantity__piece*700))</f>
        <v>18500</v>
      </c>
    </row>
    <row r="327" ht="15.75" customHeight="1">
      <c r="A327" s="52" t="s">
        <v>1020</v>
      </c>
      <c r="B327" s="52" t="s">
        <v>5265</v>
      </c>
      <c r="C327" s="52" t="s">
        <v>5253</v>
      </c>
      <c r="D327" s="53">
        <v>44651.37291666667</v>
      </c>
      <c r="E327" s="53">
        <v>44649.23263888889</v>
      </c>
      <c r="F327" s="53">
        <v>44651.49930555555</v>
      </c>
      <c r="G327" s="53">
        <f>HubVN_Receiving_Time</f>
        <v>44653.52917</v>
      </c>
      <c r="H327" s="54">
        <v>44649.52638888889</v>
      </c>
      <c r="I327" s="44">
        <f>HubCN_Receiving_Time-Order_Create_Time</f>
        <v>0.3340277778</v>
      </c>
      <c r="J327" s="44">
        <f>Plan__HubCN_Receiving_Time-Order_Create_Time</f>
        <v>2.474305556</v>
      </c>
      <c r="K327" s="44">
        <f>HubCN_Pickup_Time-HubCN_Receiving_Time</f>
        <v>0.29375</v>
      </c>
      <c r="L327" s="44">
        <f>Plan_HubCN_Pickup_Time-Plan__HubCN_Receiving_Time</f>
        <v>0.1263888889</v>
      </c>
      <c r="M327" s="44">
        <f>HubCN_Receiving_Time-Vendor_PickupTime</f>
        <v>0.08888888889</v>
      </c>
      <c r="N327" s="44">
        <f>Plan__HubCN_Receiving_Time-Plan_Vendor_Pickup_Time</f>
        <v>2.977083333</v>
      </c>
      <c r="O327" s="44">
        <f>Vendor_PickupTime-Order_Create_Time</f>
        <v>0.2451388889</v>
      </c>
      <c r="P327" s="44">
        <f>Plan_Vendor_Pickup_Time-Order_Create_Time</f>
        <v>-0.5027777778</v>
      </c>
      <c r="Q327" s="44">
        <f>HubVN_Receiving_Time-HubCN_Pickup_Time</f>
        <v>4.002777778</v>
      </c>
      <c r="R327" s="44">
        <f>Plan_HubVN_Receiving_Time-Plan_HubCN_Pickup_Time</f>
        <v>2.004861111</v>
      </c>
      <c r="S327" s="44">
        <f>TG_lấy+TG_xử_lý_CN+Thông_quan</f>
        <v>4.630555556</v>
      </c>
      <c r="T327" s="55">
        <f>IFS(HubCN_ID="LECCNSZ",Quantity__piece*500,HubCN_ID="LECCNYW",Quantity__piece*700)</f>
        <v>2800</v>
      </c>
      <c r="U327" s="55">
        <f>Chi_phí_lấy_hàng-Chi_phí_xử_lý</f>
        <v>16000</v>
      </c>
      <c r="V327" s="55">
        <f>IFS(HubCN_ID="LECCNSZ",IF(Grossweight&lt;=3,17000+Quantity__piece*500,17000+(Grossweight-3)*1500+Quantity__piece*500),HubCN_ID="LECCNYW", IF(Grossweight&lt;=3,15000+Quantity__piece*700,15000+(Grossweight-3)*2500+Quantity__piece*700))</f>
        <v>18800</v>
      </c>
    </row>
    <row r="328" ht="15.75" customHeight="1">
      <c r="A328" s="52" t="s">
        <v>1023</v>
      </c>
      <c r="B328" s="52" t="s">
        <v>5284</v>
      </c>
      <c r="C328" s="52" t="s">
        <v>5253</v>
      </c>
      <c r="D328" s="53">
        <v>44649.813888888886</v>
      </c>
      <c r="E328" s="53">
        <v>44646.950694444444</v>
      </c>
      <c r="F328" s="53">
        <v>44650.025</v>
      </c>
      <c r="G328" s="53">
        <f>HubVN_Receiving_Time</f>
        <v>44652.25069</v>
      </c>
      <c r="H328" s="54">
        <v>44647.245833333334</v>
      </c>
      <c r="I328" s="44">
        <f>HubCN_Receiving_Time-Order_Create_Time</f>
        <v>0.3673611111</v>
      </c>
      <c r="J328" s="44">
        <f>Plan__HubCN_Receiving_Time-Order_Create_Time</f>
        <v>3.230555556</v>
      </c>
      <c r="K328" s="44">
        <f>HubCN_Pickup_Time-HubCN_Receiving_Time</f>
        <v>0.2951388889</v>
      </c>
      <c r="L328" s="44">
        <f>Plan_HubCN_Pickup_Time-Plan__HubCN_Receiving_Time</f>
        <v>0.2111111111</v>
      </c>
      <c r="M328" s="44">
        <f>HubCN_Receiving_Time-Vendor_PickupTime</f>
        <v>0.1652777778</v>
      </c>
      <c r="N328" s="44">
        <f>Plan__HubCN_Receiving_Time-Plan_Vendor_Pickup_Time</f>
        <v>4.240277778</v>
      </c>
      <c r="O328" s="44">
        <f>Vendor_PickupTime-Order_Create_Time</f>
        <v>0.2020833333</v>
      </c>
      <c r="P328" s="44">
        <f>Plan_Vendor_Pickup_Time-Order_Create_Time</f>
        <v>-1.009722222</v>
      </c>
      <c r="Q328" s="44">
        <f>HubVN_Receiving_Time-HubCN_Pickup_Time</f>
        <v>5.004861111</v>
      </c>
      <c r="R328" s="44">
        <f>Plan_HubVN_Receiving_Time-Plan_HubCN_Pickup_Time</f>
        <v>1.502777778</v>
      </c>
      <c r="S328" s="44">
        <f>TG_lấy+TG_xử_lý_CN+Thông_quan</f>
        <v>5.667361111</v>
      </c>
      <c r="T328" s="55">
        <f>IFS(HubCN_ID="LECCNSZ",Quantity__piece*500,HubCN_ID="LECCNYW",Quantity__piece*700)</f>
        <v>700</v>
      </c>
      <c r="U328" s="55">
        <f>Chi_phí_lấy_hàng-Chi_phí_xử_lý</f>
        <v>15000</v>
      </c>
      <c r="V328" s="55">
        <f>IFS(HubCN_ID="LECCNSZ",IF(Grossweight&lt;=3,17000+Quantity__piece*500,17000+(Grossweight-3)*1500+Quantity__piece*500),HubCN_ID="LECCNYW", IF(Grossweight&lt;=3,15000+Quantity__piece*700,15000+(Grossweight-3)*2500+Quantity__piece*700))</f>
        <v>15700</v>
      </c>
    </row>
    <row r="329" ht="15.75" customHeight="1">
      <c r="A329" s="52" t="s">
        <v>1026</v>
      </c>
      <c r="B329" s="52" t="s">
        <v>5278</v>
      </c>
      <c r="C329" s="52" t="s">
        <v>5253</v>
      </c>
      <c r="D329" s="53">
        <v>44651.37847222222</v>
      </c>
      <c r="E329" s="53">
        <v>44652.23125</v>
      </c>
      <c r="F329" s="53">
        <v>44651.50555555556</v>
      </c>
      <c r="G329" s="53">
        <f>HubVN_Receiving_Time</f>
        <v>44655.53125</v>
      </c>
      <c r="H329" s="54">
        <v>44652.52638888889</v>
      </c>
      <c r="I329" s="44">
        <f>HubCN_Receiving_Time-Order_Create_Time</f>
        <v>2.378472222</v>
      </c>
      <c r="J329" s="44">
        <f>Plan__HubCN_Receiving_Time-Order_Create_Time</f>
        <v>1.525694444</v>
      </c>
      <c r="K329" s="44">
        <f>HubCN_Pickup_Time-HubCN_Receiving_Time</f>
        <v>0.2951388889</v>
      </c>
      <c r="L329" s="44">
        <f>Plan_HubCN_Pickup_Time-Plan__HubCN_Receiving_Time</f>
        <v>0.1270833333</v>
      </c>
      <c r="M329" s="44">
        <f>HubCN_Receiving_Time-Vendor_PickupTime</f>
        <v>0.08611111111</v>
      </c>
      <c r="N329" s="44">
        <f>Plan__HubCN_Receiving_Time-Plan_Vendor_Pickup_Time</f>
        <v>2.941666667</v>
      </c>
      <c r="O329" s="44">
        <f>Vendor_PickupTime-Order_Create_Time</f>
        <v>2.292361111</v>
      </c>
      <c r="P329" s="44">
        <f>Plan_Vendor_Pickup_Time-Order_Create_Time</f>
        <v>-1.415972222</v>
      </c>
      <c r="Q329" s="44">
        <f>HubVN_Receiving_Time-HubCN_Pickup_Time</f>
        <v>3.004861111</v>
      </c>
      <c r="R329" s="44">
        <f>Plan_HubVN_Receiving_Time-Plan_HubCN_Pickup_Time</f>
        <v>3.004166667</v>
      </c>
      <c r="S329" s="44">
        <f>TG_lấy+TG_xử_lý_CN+Thông_quan</f>
        <v>5.678472222</v>
      </c>
      <c r="T329" s="55">
        <f>IFS(HubCN_ID="LECCNSZ",Quantity__piece*500,HubCN_ID="LECCNYW",Quantity__piece*700)</f>
        <v>2800</v>
      </c>
      <c r="U329" s="55">
        <f>Chi_phí_lấy_hàng-Chi_phí_xử_lý</f>
        <v>15000</v>
      </c>
      <c r="V329" s="55">
        <f>IFS(HubCN_ID="LECCNSZ",IF(Grossweight&lt;=3,17000+Quantity__piece*500,17000+(Grossweight-3)*1500+Quantity__piece*500),HubCN_ID="LECCNYW", IF(Grossweight&lt;=3,15000+Quantity__piece*700,15000+(Grossweight-3)*2500+Quantity__piece*700))</f>
        <v>17800</v>
      </c>
    </row>
    <row r="330" ht="15.75" customHeight="1">
      <c r="A330" s="52" t="s">
        <v>1029</v>
      </c>
      <c r="B330" s="52" t="s">
        <v>5258</v>
      </c>
      <c r="C330" s="52" t="s">
        <v>5253</v>
      </c>
      <c r="D330" s="53">
        <v>44651.37708333333</v>
      </c>
      <c r="E330" s="53">
        <v>44652.21597222222</v>
      </c>
      <c r="F330" s="53">
        <v>44651.50277777778</v>
      </c>
      <c r="G330" s="53">
        <f>HubVN_Receiving_Time</f>
        <v>44655.5125</v>
      </c>
      <c r="H330" s="54">
        <v>44652.51180555556</v>
      </c>
      <c r="I330" s="44">
        <f>HubCN_Receiving_Time-Order_Create_Time</f>
        <v>2.372916667</v>
      </c>
      <c r="J330" s="44">
        <f>Plan__HubCN_Receiving_Time-Order_Create_Time</f>
        <v>1.534027778</v>
      </c>
      <c r="K330" s="44">
        <f>HubCN_Pickup_Time-HubCN_Receiving_Time</f>
        <v>0.2958333333</v>
      </c>
      <c r="L330" s="44">
        <f>Plan_HubCN_Pickup_Time-Plan__HubCN_Receiving_Time</f>
        <v>0.1256944444</v>
      </c>
      <c r="M330" s="44">
        <f>HubCN_Receiving_Time-Vendor_PickupTime</f>
        <v>0.1673611111</v>
      </c>
      <c r="N330" s="44">
        <f>Plan__HubCN_Receiving_Time-Plan_Vendor_Pickup_Time</f>
        <v>1.952083333</v>
      </c>
      <c r="O330" s="44">
        <f>Vendor_PickupTime-Order_Create_Time</f>
        <v>2.205555556</v>
      </c>
      <c r="P330" s="44">
        <f>Plan_Vendor_Pickup_Time-Order_Create_Time</f>
        <v>-0.4180555556</v>
      </c>
      <c r="Q330" s="44">
        <f>HubVN_Receiving_Time-HubCN_Pickup_Time</f>
        <v>3.000694444</v>
      </c>
      <c r="R330" s="44">
        <f>Plan_HubVN_Receiving_Time-Plan_HubCN_Pickup_Time</f>
        <v>3.005555556</v>
      </c>
      <c r="S330" s="44">
        <f>TG_lấy+TG_xử_lý_CN+Thông_quan</f>
        <v>5.669444444</v>
      </c>
      <c r="T330" s="55">
        <f>IFS(HubCN_ID="LECCNSZ",Quantity__piece*500,HubCN_ID="LECCNYW",Quantity__piece*700)</f>
        <v>1400</v>
      </c>
      <c r="U330" s="55">
        <f>Chi_phí_lấy_hàng-Chi_phí_xử_lý</f>
        <v>15000</v>
      </c>
      <c r="V330" s="55">
        <f>IFS(HubCN_ID="LECCNSZ",IF(Grossweight&lt;=3,17000+Quantity__piece*500,17000+(Grossweight-3)*1500+Quantity__piece*500),HubCN_ID="LECCNYW", IF(Grossweight&lt;=3,15000+Quantity__piece*700,15000+(Grossweight-3)*2500+Quantity__piece*700))</f>
        <v>16400</v>
      </c>
    </row>
    <row r="331" ht="15.75" hidden="1" customHeight="1">
      <c r="A331" s="52" t="s">
        <v>1032</v>
      </c>
      <c r="B331" s="52" t="s">
        <v>5306</v>
      </c>
      <c r="C331" s="52" t="s">
        <v>5255</v>
      </c>
      <c r="D331" s="53">
        <v>44647.60486111111</v>
      </c>
      <c r="E331" s="53">
        <v>44648.802083333336</v>
      </c>
      <c r="F331" s="53">
        <v>44647.75347222222</v>
      </c>
      <c r="G331" s="53">
        <f>HubVN_Receiving_Time</f>
        <v>44652.27778</v>
      </c>
      <c r="H331" s="54">
        <v>44649.27569444444</v>
      </c>
      <c r="I331" s="44">
        <f>HubCN_Receiving_Time-Order_Create_Time</f>
        <v>4.078472222</v>
      </c>
      <c r="J331" s="44">
        <f>Plan__HubCN_Receiving_Time-Order_Create_Time</f>
        <v>2.88125</v>
      </c>
      <c r="K331" s="44">
        <f>HubCN_Pickup_Time-HubCN_Receiving_Time</f>
        <v>0.4736111111</v>
      </c>
      <c r="L331" s="44">
        <f>Plan_HubCN_Pickup_Time-Plan__HubCN_Receiving_Time</f>
        <v>0.1486111111</v>
      </c>
      <c r="M331" s="44">
        <f>HubCN_Receiving_Time-Vendor_PickupTime</f>
        <v>0.1715277778</v>
      </c>
      <c r="N331" s="44">
        <f>Plan__HubCN_Receiving_Time-Plan_Vendor_Pickup_Time</f>
        <v>2.307638889</v>
      </c>
      <c r="O331" s="44">
        <f>Vendor_PickupTime-Order_Create_Time</f>
        <v>3.906944444</v>
      </c>
      <c r="P331" s="44">
        <f>Plan_Vendor_Pickup_Time-Order_Create_Time</f>
        <v>0.5736111111</v>
      </c>
      <c r="Q331" s="44">
        <f>HubVN_Receiving_Time-HubCN_Pickup_Time</f>
        <v>3.002083333</v>
      </c>
      <c r="R331" s="44">
        <f>Plan_HubVN_Receiving_Time-Plan_HubCN_Pickup_Time</f>
        <v>3.501388889</v>
      </c>
      <c r="S331" s="44">
        <f>TG_lấy+TG_xử_lý_CN+Thông_quan</f>
        <v>7.554166667</v>
      </c>
      <c r="T331" s="55">
        <f>IFS(HubCN_ID="LECCNSZ",Quantity__piece*500,HubCN_ID="LECCNYW",Quantity__piece*700)</f>
        <v>1000</v>
      </c>
      <c r="U331" s="55">
        <f>Chi_phí_lấy_hàng-Chi_phí_xử_lý</f>
        <v>18500</v>
      </c>
      <c r="V331" s="55">
        <f>IFS(HubCN_ID="LECCNSZ",IF(Grossweight&lt;=3,17000+Quantity__piece*500,17000+(Grossweight-3)*1500+Quantity__piece*500),HubCN_ID="LECCNYW", IF(Grossweight&lt;=3,15000+Quantity__piece*700,15000+(Grossweight-3)*2500+Quantity__piece*700))</f>
        <v>19500</v>
      </c>
    </row>
    <row r="332" ht="15.75" hidden="1" customHeight="1">
      <c r="A332" s="52" t="s">
        <v>1035</v>
      </c>
      <c r="B332" s="52" t="s">
        <v>5289</v>
      </c>
      <c r="C332" s="52" t="s">
        <v>5255</v>
      </c>
      <c r="D332" s="53">
        <v>44648.92847222222</v>
      </c>
      <c r="E332" s="53">
        <v>44650.83472222222</v>
      </c>
      <c r="F332" s="53">
        <v>44649.01736111111</v>
      </c>
      <c r="G332" s="53">
        <f>HubVN_Receiving_Time</f>
        <v>44653.27778</v>
      </c>
      <c r="H332" s="54">
        <v>44651.27569444444</v>
      </c>
      <c r="I332" s="44">
        <f>HubCN_Receiving_Time-Order_Create_Time</f>
        <v>2.981944444</v>
      </c>
      <c r="J332" s="44">
        <f>Plan__HubCN_Receiving_Time-Order_Create_Time</f>
        <v>1.075694444</v>
      </c>
      <c r="K332" s="44">
        <f>HubCN_Pickup_Time-HubCN_Receiving_Time</f>
        <v>0.4409722222</v>
      </c>
      <c r="L332" s="44">
        <f>Plan_HubCN_Pickup_Time-Plan__HubCN_Receiving_Time</f>
        <v>0.08888888889</v>
      </c>
      <c r="M332" s="44">
        <f>HubCN_Receiving_Time-Vendor_PickupTime</f>
        <v>0.1513888889</v>
      </c>
      <c r="N332" s="44">
        <f>Plan__HubCN_Receiving_Time-Plan_Vendor_Pickup_Time</f>
        <v>1.074305556</v>
      </c>
      <c r="O332" s="44">
        <f>Vendor_PickupTime-Order_Create_Time</f>
        <v>2.830555556</v>
      </c>
      <c r="P332" s="44">
        <f>Plan_Vendor_Pickup_Time-Order_Create_Time</f>
        <v>0.001388888886</v>
      </c>
      <c r="Q332" s="44">
        <f>HubVN_Receiving_Time-HubCN_Pickup_Time</f>
        <v>2.002083333</v>
      </c>
      <c r="R332" s="44">
        <f>Plan_HubVN_Receiving_Time-Plan_HubCN_Pickup_Time</f>
        <v>3.505555556</v>
      </c>
      <c r="S332" s="44">
        <f>TG_lấy+TG_xử_lý_CN+Thông_quan</f>
        <v>5.425</v>
      </c>
      <c r="T332" s="55">
        <f>IFS(HubCN_ID="LECCNSZ",Quantity__piece*500,HubCN_ID="LECCNYW",Quantity__piece*700)</f>
        <v>2000</v>
      </c>
      <c r="U332" s="55">
        <f>Chi_phí_lấy_hàng-Chi_phí_xử_lý</f>
        <v>17000</v>
      </c>
      <c r="V332" s="55">
        <f>IFS(HubCN_ID="LECCNSZ",IF(Grossweight&lt;=3,17000+Quantity__piece*500,17000+(Grossweight-3)*1500+Quantity__piece*500),HubCN_ID="LECCNYW", IF(Grossweight&lt;=3,15000+Quantity__piece*700,15000+(Grossweight-3)*2500+Quantity__piece*700))</f>
        <v>19000</v>
      </c>
    </row>
    <row r="333" ht="15.75" customHeight="1">
      <c r="A333" s="52" t="s">
        <v>1037</v>
      </c>
      <c r="B333" s="52" t="s">
        <v>5286</v>
      </c>
      <c r="C333" s="52" t="s">
        <v>5253</v>
      </c>
      <c r="D333" s="53">
        <v>44651.365277777775</v>
      </c>
      <c r="E333" s="53">
        <v>44650.70694444444</v>
      </c>
      <c r="F333" s="53">
        <v>44651.51666666667</v>
      </c>
      <c r="G333" s="53">
        <f>HubVN_Receiving_Time</f>
        <v>44654.50139</v>
      </c>
      <c r="H333" s="54">
        <v>44651.00069444445</v>
      </c>
      <c r="I333" s="44">
        <f>HubCN_Receiving_Time-Order_Create_Time</f>
        <v>4.05</v>
      </c>
      <c r="J333" s="44">
        <f>Plan__HubCN_Receiving_Time-Order_Create_Time</f>
        <v>4.708333333</v>
      </c>
      <c r="K333" s="44">
        <f>HubCN_Pickup_Time-HubCN_Receiving_Time</f>
        <v>0.29375</v>
      </c>
      <c r="L333" s="44">
        <f>Plan_HubCN_Pickup_Time-Plan__HubCN_Receiving_Time</f>
        <v>0.1513888889</v>
      </c>
      <c r="M333" s="44">
        <f>HubCN_Receiving_Time-Vendor_PickupTime</f>
        <v>0.25625</v>
      </c>
      <c r="N333" s="44">
        <f>Plan__HubCN_Receiving_Time-Plan_Vendor_Pickup_Time</f>
        <v>4.121527778</v>
      </c>
      <c r="O333" s="44">
        <f>Vendor_PickupTime-Order_Create_Time</f>
        <v>3.79375</v>
      </c>
      <c r="P333" s="44">
        <f>Plan_Vendor_Pickup_Time-Order_Create_Time</f>
        <v>0.5868055556</v>
      </c>
      <c r="Q333" s="44">
        <f>HubVN_Receiving_Time-HubCN_Pickup_Time</f>
        <v>3.500694444</v>
      </c>
      <c r="R333" s="44">
        <f>Plan_HubVN_Receiving_Time-Plan_HubCN_Pickup_Time</f>
        <v>2.000694444</v>
      </c>
      <c r="S333" s="44">
        <f>TG_lấy+TG_xử_lý_CN+Thông_quan</f>
        <v>7.844444444</v>
      </c>
      <c r="T333" s="55">
        <f>IFS(HubCN_ID="LECCNSZ",Quantity__piece*500,HubCN_ID="LECCNYW",Quantity__piece*700)</f>
        <v>2100</v>
      </c>
      <c r="U333" s="55">
        <f>Chi_phí_lấy_hàng-Chi_phí_xử_lý</f>
        <v>15000</v>
      </c>
      <c r="V333" s="55">
        <f>IFS(HubCN_ID="LECCNSZ",IF(Grossweight&lt;=3,17000+Quantity__piece*500,17000+(Grossweight-3)*1500+Quantity__piece*500),HubCN_ID="LECCNYW", IF(Grossweight&lt;=3,15000+Quantity__piece*700,15000+(Grossweight-3)*2500+Quantity__piece*700))</f>
        <v>17100</v>
      </c>
    </row>
    <row r="334" ht="15.75" hidden="1" customHeight="1">
      <c r="A334" s="52" t="s">
        <v>1040</v>
      </c>
      <c r="B334" s="52" t="s">
        <v>5254</v>
      </c>
      <c r="C334" s="52" t="s">
        <v>5255</v>
      </c>
      <c r="D334" s="53">
        <v>44650.38402777778</v>
      </c>
      <c r="E334" s="53">
        <v>44649.76944444444</v>
      </c>
      <c r="F334" s="53">
        <v>44650.5125</v>
      </c>
      <c r="G334" s="53">
        <f>HubVN_Receiving_Time</f>
        <v>44654.25</v>
      </c>
      <c r="H334" s="54">
        <v>44650.24444444444</v>
      </c>
      <c r="I334" s="44">
        <f>HubCN_Receiving_Time-Order_Create_Time</f>
        <v>0.8847222222</v>
      </c>
      <c r="J334" s="44">
        <f>Plan__HubCN_Receiving_Time-Order_Create_Time</f>
        <v>1.499305556</v>
      </c>
      <c r="K334" s="44">
        <f>HubCN_Pickup_Time-HubCN_Receiving_Time</f>
        <v>0.475</v>
      </c>
      <c r="L334" s="44">
        <f>Plan_HubCN_Pickup_Time-Plan__HubCN_Receiving_Time</f>
        <v>0.1284722222</v>
      </c>
      <c r="M334" s="44">
        <f>HubCN_Receiving_Time-Vendor_PickupTime</f>
        <v>0.05694444444</v>
      </c>
      <c r="N334" s="44">
        <f>Plan__HubCN_Receiving_Time-Plan_Vendor_Pickup_Time</f>
        <v>1.504861111</v>
      </c>
      <c r="O334" s="44">
        <f>Vendor_PickupTime-Order_Create_Time</f>
        <v>0.8277777778</v>
      </c>
      <c r="P334" s="44">
        <f>Plan_Vendor_Pickup_Time-Order_Create_Time</f>
        <v>-0.005555555559</v>
      </c>
      <c r="Q334" s="44">
        <f>HubVN_Receiving_Time-HubCN_Pickup_Time</f>
        <v>4.005555556</v>
      </c>
      <c r="R334" s="44">
        <f>Plan_HubVN_Receiving_Time-Plan_HubCN_Pickup_Time</f>
        <v>3.003472222</v>
      </c>
      <c r="S334" s="44">
        <f>TG_lấy+TG_xử_lý_CN+Thông_quan</f>
        <v>5.365277778</v>
      </c>
      <c r="T334" s="55">
        <f>IFS(HubCN_ID="LECCNSZ",Quantity__piece*500,HubCN_ID="LECCNYW",Quantity__piece*700)</f>
        <v>500</v>
      </c>
      <c r="U334" s="55">
        <f>Chi_phí_lấy_hàng-Chi_phí_xử_lý</f>
        <v>17600</v>
      </c>
      <c r="V334" s="55">
        <f>IFS(HubCN_ID="LECCNSZ",IF(Grossweight&lt;=3,17000+Quantity__piece*500,17000+(Grossweight-3)*1500+Quantity__piece*500),HubCN_ID="LECCNYW", IF(Grossweight&lt;=3,15000+Quantity__piece*700,15000+(Grossweight-3)*2500+Quantity__piece*700))</f>
        <v>18100</v>
      </c>
    </row>
    <row r="335" ht="15.75" hidden="1" customHeight="1">
      <c r="A335" s="52" t="s">
        <v>1042</v>
      </c>
      <c r="B335" s="52" t="s">
        <v>5287</v>
      </c>
      <c r="C335" s="52" t="s">
        <v>5255</v>
      </c>
      <c r="D335" s="53">
        <v>44649.12777777778</v>
      </c>
      <c r="E335" s="53">
        <v>44649.54513888889</v>
      </c>
      <c r="F335" s="53">
        <v>44649.275</v>
      </c>
      <c r="G335" s="53">
        <f>HubVN_Receiving_Time</f>
        <v>44652.52292</v>
      </c>
      <c r="H335" s="54">
        <v>44650.01944444444</v>
      </c>
      <c r="I335" s="44">
        <f>HubCN_Receiving_Time-Order_Create_Time</f>
        <v>3.702777778</v>
      </c>
      <c r="J335" s="44">
        <f>Plan__HubCN_Receiving_Time-Order_Create_Time</f>
        <v>3.285416667</v>
      </c>
      <c r="K335" s="44">
        <f>HubCN_Pickup_Time-HubCN_Receiving_Time</f>
        <v>0.4743055556</v>
      </c>
      <c r="L335" s="44">
        <f>Plan_HubCN_Pickup_Time-Plan__HubCN_Receiving_Time</f>
        <v>0.1472222222</v>
      </c>
      <c r="M335" s="44">
        <f>HubCN_Receiving_Time-Vendor_PickupTime</f>
        <v>0.05694444445</v>
      </c>
      <c r="N335" s="44">
        <f>Plan__HubCN_Receiving_Time-Plan_Vendor_Pickup_Time</f>
        <v>2.703472222</v>
      </c>
      <c r="O335" s="44">
        <f>Vendor_PickupTime-Order_Create_Time</f>
        <v>3.645833333</v>
      </c>
      <c r="P335" s="44">
        <f>Plan_Vendor_Pickup_Time-Order_Create_Time</f>
        <v>0.5819444444</v>
      </c>
      <c r="Q335" s="44">
        <f>HubVN_Receiving_Time-HubCN_Pickup_Time</f>
        <v>2.503472222</v>
      </c>
      <c r="R335" s="44">
        <f>Plan_HubVN_Receiving_Time-Plan_HubCN_Pickup_Time</f>
        <v>3.000694444</v>
      </c>
      <c r="S335" s="44">
        <f>TG_lấy+TG_xử_lý_CN+Thông_quan</f>
        <v>6.680555556</v>
      </c>
      <c r="T335" s="55">
        <f>IFS(HubCN_ID="LECCNSZ",Quantity__piece*500,HubCN_ID="LECCNYW",Quantity__piece*700)</f>
        <v>500</v>
      </c>
      <c r="U335" s="55">
        <f>Chi_phí_lấy_hàng-Chi_phí_xử_lý</f>
        <v>18500</v>
      </c>
      <c r="V335" s="55">
        <f>IFS(HubCN_ID="LECCNSZ",IF(Grossweight&lt;=3,17000+Quantity__piece*500,17000+(Grossweight-3)*1500+Quantity__piece*500),HubCN_ID="LECCNYW", IF(Grossweight&lt;=3,15000+Quantity__piece*700,15000+(Grossweight-3)*2500+Quantity__piece*700))</f>
        <v>19000</v>
      </c>
    </row>
    <row r="336" ht="15.75" hidden="1" customHeight="1">
      <c r="A336" s="52" t="s">
        <v>1045</v>
      </c>
      <c r="B336" s="52" t="s">
        <v>5268</v>
      </c>
      <c r="C336" s="52" t="s">
        <v>5255</v>
      </c>
      <c r="D336" s="53">
        <v>44651.91111111111</v>
      </c>
      <c r="E336" s="53">
        <v>44649.55416666667</v>
      </c>
      <c r="F336" s="53">
        <v>44652.00069444445</v>
      </c>
      <c r="G336" s="53">
        <f>HubVN_Receiving_Time</f>
        <v>44653.52639</v>
      </c>
      <c r="H336" s="54">
        <v>44650.025</v>
      </c>
      <c r="I336" s="44">
        <f>HubCN_Receiving_Time-Order_Create_Time</f>
        <v>1.239583333</v>
      </c>
      <c r="J336" s="44">
        <f>Plan__HubCN_Receiving_Time-Order_Create_Time</f>
        <v>3.596527778</v>
      </c>
      <c r="K336" s="44">
        <f>HubCN_Pickup_Time-HubCN_Receiving_Time</f>
        <v>0.4708333333</v>
      </c>
      <c r="L336" s="44">
        <f>Plan_HubCN_Pickup_Time-Plan__HubCN_Receiving_Time</f>
        <v>0.08958333333</v>
      </c>
      <c r="M336" s="44">
        <f>HubCN_Receiving_Time-Vendor_PickupTime</f>
        <v>0.1708333333</v>
      </c>
      <c r="N336" s="44">
        <f>Plan__HubCN_Receiving_Time-Plan_Vendor_Pickup_Time</f>
        <v>3.600694444</v>
      </c>
      <c r="O336" s="44">
        <f>Vendor_PickupTime-Order_Create_Time</f>
        <v>1.06875</v>
      </c>
      <c r="P336" s="44">
        <f>Plan_Vendor_Pickup_Time-Order_Create_Time</f>
        <v>-0.004166666666</v>
      </c>
      <c r="Q336" s="44">
        <f>HubVN_Receiving_Time-HubCN_Pickup_Time</f>
        <v>3.501388889</v>
      </c>
      <c r="R336" s="44">
        <f>Plan_HubVN_Receiving_Time-Plan_HubCN_Pickup_Time</f>
        <v>1.500694444</v>
      </c>
      <c r="S336" s="44">
        <f>TG_lấy+TG_xử_lý_CN+Thông_quan</f>
        <v>5.211805556</v>
      </c>
      <c r="T336" s="55">
        <f>IFS(HubCN_ID="LECCNSZ",Quantity__piece*500,HubCN_ID="LECCNYW",Quantity__piece*700)</f>
        <v>1500</v>
      </c>
      <c r="U336" s="55">
        <f>Chi_phí_lấy_hàng-Chi_phí_xử_lý</f>
        <v>18050</v>
      </c>
      <c r="V336" s="55">
        <f>IFS(HubCN_ID="LECCNSZ",IF(Grossweight&lt;=3,17000+Quantity__piece*500,17000+(Grossweight-3)*1500+Quantity__piece*500),HubCN_ID="LECCNYW", IF(Grossweight&lt;=3,15000+Quantity__piece*700,15000+(Grossweight-3)*2500+Quantity__piece*700))</f>
        <v>19550</v>
      </c>
    </row>
    <row r="337" ht="15.75" customHeight="1">
      <c r="A337" s="52" t="s">
        <v>1048</v>
      </c>
      <c r="B337" s="52" t="s">
        <v>5291</v>
      </c>
      <c r="C337" s="52" t="s">
        <v>5253</v>
      </c>
      <c r="D337" s="53">
        <v>44653.90972222222</v>
      </c>
      <c r="E337" s="53">
        <v>44652.23055555556</v>
      </c>
      <c r="F337" s="53">
        <v>44654.03680555556</v>
      </c>
      <c r="G337" s="53">
        <f>HubVN_Receiving_Time</f>
        <v>44655.53056</v>
      </c>
      <c r="H337" s="54">
        <v>44652.524305555555</v>
      </c>
      <c r="I337" s="44">
        <f>HubCN_Receiving_Time-Order_Create_Time</f>
        <v>2.404861111</v>
      </c>
      <c r="J337" s="44">
        <f>Plan__HubCN_Receiving_Time-Order_Create_Time</f>
        <v>4.084027778</v>
      </c>
      <c r="K337" s="44">
        <f>HubCN_Pickup_Time-HubCN_Receiving_Time</f>
        <v>0.29375</v>
      </c>
      <c r="L337" s="44">
        <f>Plan_HubCN_Pickup_Time-Plan__HubCN_Receiving_Time</f>
        <v>0.1270833333</v>
      </c>
      <c r="M337" s="44">
        <f>HubCN_Receiving_Time-Vendor_PickupTime</f>
        <v>0.1131944444</v>
      </c>
      <c r="N337" s="44">
        <f>Plan__HubCN_Receiving_Time-Plan_Vendor_Pickup_Time</f>
        <v>4.504861111</v>
      </c>
      <c r="O337" s="44">
        <f>Vendor_PickupTime-Order_Create_Time</f>
        <v>2.291666667</v>
      </c>
      <c r="P337" s="44">
        <f>Plan_Vendor_Pickup_Time-Order_Create_Time</f>
        <v>-0.4208333333</v>
      </c>
      <c r="Q337" s="44">
        <f>HubVN_Receiving_Time-HubCN_Pickup_Time</f>
        <v>3.00625</v>
      </c>
      <c r="R337" s="44">
        <f>Plan_HubVN_Receiving_Time-Plan_HubCN_Pickup_Time</f>
        <v>1.503472222</v>
      </c>
      <c r="S337" s="44">
        <f>TG_lấy+TG_xử_lý_CN+Thông_quan</f>
        <v>5.704861111</v>
      </c>
      <c r="T337" s="55">
        <f>IFS(HubCN_ID="LECCNSZ",Quantity__piece*500,HubCN_ID="LECCNYW",Quantity__piece*700)</f>
        <v>2800</v>
      </c>
      <c r="U337" s="55">
        <f>Chi_phí_lấy_hàng-Chi_phí_xử_lý</f>
        <v>15000</v>
      </c>
      <c r="V337" s="55">
        <f>IFS(HubCN_ID="LECCNSZ",IF(Grossweight&lt;=3,17000+Quantity__piece*500,17000+(Grossweight-3)*1500+Quantity__piece*500),HubCN_ID="LECCNYW", IF(Grossweight&lt;=3,15000+Quantity__piece*700,15000+(Grossweight-3)*2500+Quantity__piece*700))</f>
        <v>17800</v>
      </c>
    </row>
    <row r="338" ht="15.75" customHeight="1">
      <c r="A338" s="52" t="s">
        <v>1051</v>
      </c>
      <c r="B338" s="52" t="s">
        <v>5260</v>
      </c>
      <c r="C338" s="52" t="s">
        <v>5253</v>
      </c>
      <c r="D338" s="53">
        <v>44652.694444444445</v>
      </c>
      <c r="E338" s="53">
        <v>44649.92291666667</v>
      </c>
      <c r="F338" s="53">
        <v>44652.78125</v>
      </c>
      <c r="G338" s="53">
        <f>HubVN_Receiving_Time</f>
        <v>44655.26736</v>
      </c>
      <c r="H338" s="54">
        <v>44650.2625</v>
      </c>
      <c r="I338" s="44">
        <f>HubCN_Receiving_Time-Order_Create_Time</f>
        <v>0.3131944444</v>
      </c>
      <c r="J338" s="44">
        <f>Plan__HubCN_Receiving_Time-Order_Create_Time</f>
        <v>3.084722222</v>
      </c>
      <c r="K338" s="44">
        <f>HubCN_Pickup_Time-HubCN_Receiving_Time</f>
        <v>0.3395833333</v>
      </c>
      <c r="L338" s="44">
        <f>Plan_HubCN_Pickup_Time-Plan__HubCN_Receiving_Time</f>
        <v>0.08680555555</v>
      </c>
      <c r="M338" s="44">
        <f>HubCN_Receiving_Time-Vendor_PickupTime</f>
        <v>0.08958333333</v>
      </c>
      <c r="N338" s="44">
        <f>Plan__HubCN_Receiving_Time-Plan_Vendor_Pickup_Time</f>
        <v>2.088194444</v>
      </c>
      <c r="O338" s="44">
        <f>Vendor_PickupTime-Order_Create_Time</f>
        <v>0.2236111111</v>
      </c>
      <c r="P338" s="44">
        <f>Plan_Vendor_Pickup_Time-Order_Create_Time</f>
        <v>0.9965277778</v>
      </c>
      <c r="Q338" s="44">
        <f>HubVN_Receiving_Time-HubCN_Pickup_Time</f>
        <v>5.004861111</v>
      </c>
      <c r="R338" s="44">
        <f>Plan_HubVN_Receiving_Time-Plan_HubCN_Pickup_Time</f>
        <v>1.504861111</v>
      </c>
      <c r="S338" s="44">
        <f>TG_lấy+TG_xử_lý_CN+Thông_quan</f>
        <v>5.657638889</v>
      </c>
      <c r="T338" s="55">
        <f>IFS(HubCN_ID="LECCNSZ",Quantity__piece*500,HubCN_ID="LECCNYW",Quantity__piece*700)</f>
        <v>1400</v>
      </c>
      <c r="U338" s="55">
        <f>Chi_phí_lấy_hàng-Chi_phí_xử_lý</f>
        <v>15000</v>
      </c>
      <c r="V338" s="55">
        <f>IFS(HubCN_ID="LECCNSZ",IF(Grossweight&lt;=3,17000+Quantity__piece*500,17000+(Grossweight-3)*1500+Quantity__piece*500),HubCN_ID="LECCNYW", IF(Grossweight&lt;=3,15000+Quantity__piece*700,15000+(Grossweight-3)*2500+Quantity__piece*700))</f>
        <v>16400</v>
      </c>
    </row>
    <row r="339" ht="15.75" customHeight="1">
      <c r="A339" s="52" t="s">
        <v>1053</v>
      </c>
      <c r="B339" s="52" t="s">
        <v>5284</v>
      </c>
      <c r="C339" s="52" t="s">
        <v>5253</v>
      </c>
      <c r="D339" s="53">
        <v>44651.37777777778</v>
      </c>
      <c r="E339" s="53">
        <v>44650.669444444444</v>
      </c>
      <c r="F339" s="53">
        <v>44651.50555555556</v>
      </c>
      <c r="G339" s="53">
        <f>HubVN_Receiving_Time</f>
        <v>44654.50625</v>
      </c>
      <c r="H339" s="54">
        <v>44651.00347222222</v>
      </c>
      <c r="I339" s="44">
        <f>HubCN_Receiving_Time-Order_Create_Time</f>
        <v>3.481944444</v>
      </c>
      <c r="J339" s="44">
        <f>Plan__HubCN_Receiving_Time-Order_Create_Time</f>
        <v>4.190277778</v>
      </c>
      <c r="K339" s="44">
        <f>HubCN_Pickup_Time-HubCN_Receiving_Time</f>
        <v>0.3340277778</v>
      </c>
      <c r="L339" s="44">
        <f>Plan_HubCN_Pickup_Time-Plan__HubCN_Receiving_Time</f>
        <v>0.1277777778</v>
      </c>
      <c r="M339" s="44">
        <f>HubCN_Receiving_Time-Vendor_PickupTime</f>
        <v>0.2513888889</v>
      </c>
      <c r="N339" s="44">
        <f>Plan__HubCN_Receiving_Time-Plan_Vendor_Pickup_Time</f>
        <v>4.19375</v>
      </c>
      <c r="O339" s="44">
        <f>Vendor_PickupTime-Order_Create_Time</f>
        <v>3.230555556</v>
      </c>
      <c r="P339" s="44">
        <f>Plan_Vendor_Pickup_Time-Order_Create_Time</f>
        <v>-0.003472222219</v>
      </c>
      <c r="Q339" s="44">
        <f>HubVN_Receiving_Time-HubCN_Pickup_Time</f>
        <v>3.502777778</v>
      </c>
      <c r="R339" s="44">
        <f>Plan_HubVN_Receiving_Time-Plan_HubCN_Pickup_Time</f>
        <v>2.000694444</v>
      </c>
      <c r="S339" s="44">
        <f>TG_lấy+TG_xử_lý_CN+Thông_quan</f>
        <v>7.31875</v>
      </c>
      <c r="T339" s="55">
        <f>IFS(HubCN_ID="LECCNSZ",Quantity__piece*500,HubCN_ID="LECCNYW",Quantity__piece*700)</f>
        <v>1400</v>
      </c>
      <c r="U339" s="55">
        <f>Chi_phí_lấy_hàng-Chi_phí_xử_lý</f>
        <v>15000</v>
      </c>
      <c r="V339" s="55">
        <f>IFS(HubCN_ID="LECCNSZ",IF(Grossweight&lt;=3,17000+Quantity__piece*500,17000+(Grossweight-3)*1500+Quantity__piece*500),HubCN_ID="LECCNYW", IF(Grossweight&lt;=3,15000+Quantity__piece*700,15000+(Grossweight-3)*2500+Quantity__piece*700))</f>
        <v>16400</v>
      </c>
    </row>
    <row r="340" ht="15.75" customHeight="1">
      <c r="A340" s="52" t="s">
        <v>1056</v>
      </c>
      <c r="B340" s="52" t="s">
        <v>5303</v>
      </c>
      <c r="C340" s="52" t="s">
        <v>5253</v>
      </c>
      <c r="D340" s="53">
        <v>44650.89513888889</v>
      </c>
      <c r="E340" s="53">
        <v>44652.92986111111</v>
      </c>
      <c r="F340" s="53">
        <v>44651.020833333336</v>
      </c>
      <c r="G340" s="53">
        <f>HubVN_Receiving_Time</f>
        <v>44657.27431</v>
      </c>
      <c r="H340" s="54">
        <v>44653.268055555556</v>
      </c>
      <c r="I340" s="44">
        <f>HubCN_Receiving_Time-Order_Create_Time</f>
        <v>1.301388889</v>
      </c>
      <c r="J340" s="44">
        <f>Plan__HubCN_Receiving_Time-Order_Create_Time</f>
        <v>-0.7333333333</v>
      </c>
      <c r="K340" s="44">
        <f>HubCN_Pickup_Time-HubCN_Receiving_Time</f>
        <v>0.3381944444</v>
      </c>
      <c r="L340" s="44">
        <f>Plan_HubCN_Pickup_Time-Plan__HubCN_Receiving_Time</f>
        <v>0.1256944444</v>
      </c>
      <c r="M340" s="44">
        <f>HubCN_Receiving_Time-Vendor_PickupTime</f>
        <v>0.1652777778</v>
      </c>
      <c r="N340" s="44">
        <f>Plan__HubCN_Receiving_Time-Plan_Vendor_Pickup_Time</f>
        <v>1.727777778</v>
      </c>
      <c r="O340" s="44">
        <f>Vendor_PickupTime-Order_Create_Time</f>
        <v>1.136111111</v>
      </c>
      <c r="P340" s="44">
        <f>Plan_Vendor_Pickup_Time-Order_Create_Time</f>
        <v>-2.461111111</v>
      </c>
      <c r="Q340" s="44">
        <f>HubVN_Receiving_Time-HubCN_Pickup_Time</f>
        <v>4.00625</v>
      </c>
      <c r="R340" s="44">
        <f>Plan_HubVN_Receiving_Time-Plan_HubCN_Pickup_Time</f>
        <v>3.500694444</v>
      </c>
      <c r="S340" s="44">
        <f>TG_lấy+TG_xử_lý_CN+Thông_quan</f>
        <v>5.645833333</v>
      </c>
      <c r="T340" s="55">
        <f>IFS(HubCN_ID="LECCNSZ",Quantity__piece*500,HubCN_ID="LECCNYW",Quantity__piece*700)</f>
        <v>700</v>
      </c>
      <c r="U340" s="55">
        <f>Chi_phí_lấy_hàng-Chi_phí_xử_lý</f>
        <v>15000</v>
      </c>
      <c r="V340" s="55">
        <f>IFS(HubCN_ID="LECCNSZ",IF(Grossweight&lt;=3,17000+Quantity__piece*500,17000+(Grossweight-3)*1500+Quantity__piece*500),HubCN_ID="LECCNYW", IF(Grossweight&lt;=3,15000+Quantity__piece*700,15000+(Grossweight-3)*2500+Quantity__piece*700))</f>
        <v>15700</v>
      </c>
    </row>
    <row r="341" ht="15.75" customHeight="1">
      <c r="A341" s="52" t="s">
        <v>1059</v>
      </c>
      <c r="B341" s="52" t="s">
        <v>5285</v>
      </c>
      <c r="C341" s="52" t="s">
        <v>5253</v>
      </c>
      <c r="D341" s="53">
        <v>44650.145833333336</v>
      </c>
      <c r="E341" s="53">
        <v>44649.85208333333</v>
      </c>
      <c r="F341" s="53">
        <v>44650.27569444444</v>
      </c>
      <c r="G341" s="53">
        <f>HubVN_Receiving_Time</f>
        <v>44653.28611</v>
      </c>
      <c r="H341" s="54">
        <v>44650.285416666666</v>
      </c>
      <c r="I341" s="44">
        <f>HubCN_Receiving_Time-Order_Create_Time</f>
        <v>2.584722222</v>
      </c>
      <c r="J341" s="44">
        <f>Plan__HubCN_Receiving_Time-Order_Create_Time</f>
        <v>2.878472222</v>
      </c>
      <c r="K341" s="44">
        <f>HubCN_Pickup_Time-HubCN_Receiving_Time</f>
        <v>0.4333333333</v>
      </c>
      <c r="L341" s="44">
        <f>Plan_HubCN_Pickup_Time-Plan__HubCN_Receiving_Time</f>
        <v>0.1298611111</v>
      </c>
      <c r="M341" s="44">
        <f>HubCN_Receiving_Time-Vendor_PickupTime</f>
        <v>0.08402777778</v>
      </c>
      <c r="N341" s="44">
        <f>Plan__HubCN_Receiving_Time-Plan_Vendor_Pickup_Time</f>
        <v>2.801388889</v>
      </c>
      <c r="O341" s="44">
        <f>Vendor_PickupTime-Order_Create_Time</f>
        <v>2.500694444</v>
      </c>
      <c r="P341" s="44">
        <f>Plan_Vendor_Pickup_Time-Order_Create_Time</f>
        <v>0.07708333334</v>
      </c>
      <c r="Q341" s="44">
        <f>HubVN_Receiving_Time-HubCN_Pickup_Time</f>
        <v>3.000694444</v>
      </c>
      <c r="R341" s="44">
        <f>Plan_HubVN_Receiving_Time-Plan_HubCN_Pickup_Time</f>
        <v>2.002083333</v>
      </c>
      <c r="S341" s="44">
        <f>TG_lấy+TG_xử_lý_CN+Thông_quan</f>
        <v>6.01875</v>
      </c>
      <c r="T341" s="55">
        <f>IFS(HubCN_ID="LECCNSZ",Quantity__piece*500,HubCN_ID="LECCNYW",Quantity__piece*700)</f>
        <v>3500</v>
      </c>
      <c r="U341" s="55">
        <f>Chi_phí_lấy_hàng-Chi_phí_xử_lý</f>
        <v>15000</v>
      </c>
      <c r="V341" s="55">
        <f>IFS(HubCN_ID="LECCNSZ",IF(Grossweight&lt;=3,17000+Quantity__piece*500,17000+(Grossweight-3)*1500+Quantity__piece*500),HubCN_ID="LECCNYW", IF(Grossweight&lt;=3,15000+Quantity__piece*700,15000+(Grossweight-3)*2500+Quantity__piece*700))</f>
        <v>18500</v>
      </c>
    </row>
    <row r="342" ht="15.75" customHeight="1">
      <c r="A342" s="52" t="s">
        <v>1062</v>
      </c>
      <c r="B342" s="52" t="s">
        <v>5294</v>
      </c>
      <c r="C342" s="52" t="s">
        <v>5253</v>
      </c>
      <c r="D342" s="53">
        <v>44650.61319444444</v>
      </c>
      <c r="E342" s="53">
        <v>44652.94930555556</v>
      </c>
      <c r="F342" s="53">
        <v>44650.74444444444</v>
      </c>
      <c r="G342" s="53">
        <f>HubVN_Receiving_Time</f>
        <v>44658.28542</v>
      </c>
      <c r="H342" s="54">
        <v>44653.28472222222</v>
      </c>
      <c r="I342" s="44">
        <f>HubCN_Receiving_Time-Order_Create_Time</f>
        <v>1.81875</v>
      </c>
      <c r="J342" s="44">
        <f>Plan__HubCN_Receiving_Time-Order_Create_Time</f>
        <v>-0.5173611111</v>
      </c>
      <c r="K342" s="44">
        <f>HubCN_Pickup_Time-HubCN_Receiving_Time</f>
        <v>0.3354166667</v>
      </c>
      <c r="L342" s="44">
        <f>Plan_HubCN_Pickup_Time-Plan__HubCN_Receiving_Time</f>
        <v>0.13125</v>
      </c>
      <c r="M342" s="44">
        <f>HubCN_Receiving_Time-Vendor_PickupTime</f>
        <v>0.1652777778</v>
      </c>
      <c r="N342" s="44">
        <f>Plan__HubCN_Receiving_Time-Plan_Vendor_Pickup_Time</f>
        <v>-0.68125</v>
      </c>
      <c r="O342" s="44">
        <f>Vendor_PickupTime-Order_Create_Time</f>
        <v>1.653472222</v>
      </c>
      <c r="P342" s="44">
        <f>Plan_Vendor_Pickup_Time-Order_Create_Time</f>
        <v>0.1638888889</v>
      </c>
      <c r="Q342" s="44">
        <f>HubVN_Receiving_Time-HubCN_Pickup_Time</f>
        <v>5.000694444</v>
      </c>
      <c r="R342" s="44">
        <f>Plan_HubVN_Receiving_Time-Plan_HubCN_Pickup_Time</f>
        <v>3.505555556</v>
      </c>
      <c r="S342" s="44">
        <f>TG_lấy+TG_xử_lý_CN+Thông_quan</f>
        <v>7.154861111</v>
      </c>
      <c r="T342" s="55">
        <f>IFS(HubCN_ID="LECCNSZ",Quantity__piece*500,HubCN_ID="LECCNYW",Quantity__piece*700)</f>
        <v>1400</v>
      </c>
      <c r="U342" s="55">
        <f>Chi_phí_lấy_hàng-Chi_phí_xử_lý</f>
        <v>15000</v>
      </c>
      <c r="V342" s="55">
        <f>IFS(HubCN_ID="LECCNSZ",IF(Grossweight&lt;=3,17000+Quantity__piece*500,17000+(Grossweight-3)*1500+Quantity__piece*500),HubCN_ID="LECCNYW", IF(Grossweight&lt;=3,15000+Quantity__piece*700,15000+(Grossweight-3)*2500+Quantity__piece*700))</f>
        <v>16400</v>
      </c>
    </row>
    <row r="343" ht="15.75" customHeight="1">
      <c r="A343" s="52" t="s">
        <v>1065</v>
      </c>
      <c r="B343" s="52" t="s">
        <v>5278</v>
      </c>
      <c r="C343" s="52" t="s">
        <v>5253</v>
      </c>
      <c r="D343" s="53">
        <v>44648.16111111111</v>
      </c>
      <c r="E343" s="53">
        <v>44649.98333333333</v>
      </c>
      <c r="F343" s="53">
        <v>44648.245833333334</v>
      </c>
      <c r="G343" s="53">
        <f>HubVN_Receiving_Time</f>
        <v>44655.28194</v>
      </c>
      <c r="H343" s="54">
        <v>44650.27777777778</v>
      </c>
      <c r="I343" s="44">
        <f>HubCN_Receiving_Time-Order_Create_Time</f>
        <v>2.847916667</v>
      </c>
      <c r="J343" s="44">
        <f>Plan__HubCN_Receiving_Time-Order_Create_Time</f>
        <v>1.025694444</v>
      </c>
      <c r="K343" s="44">
        <f>HubCN_Pickup_Time-HubCN_Receiving_Time</f>
        <v>0.2944444445</v>
      </c>
      <c r="L343" s="44">
        <f>Plan_HubCN_Pickup_Time-Plan__HubCN_Receiving_Time</f>
        <v>0.08472222222</v>
      </c>
      <c r="M343" s="44">
        <f>HubCN_Receiving_Time-Vendor_PickupTime</f>
        <v>0.1027777778</v>
      </c>
      <c r="N343" s="44">
        <f>Plan__HubCN_Receiving_Time-Plan_Vendor_Pickup_Time</f>
        <v>2.035416667</v>
      </c>
      <c r="O343" s="44">
        <f>Vendor_PickupTime-Order_Create_Time</f>
        <v>2.745138889</v>
      </c>
      <c r="P343" s="44">
        <f>Plan_Vendor_Pickup_Time-Order_Create_Time</f>
        <v>-1.009722222</v>
      </c>
      <c r="Q343" s="44">
        <f>HubVN_Receiving_Time-HubCN_Pickup_Time</f>
        <v>5.004166667</v>
      </c>
      <c r="R343" s="44">
        <f>Plan_HubVN_Receiving_Time-Plan_HubCN_Pickup_Time</f>
        <v>3.004166667</v>
      </c>
      <c r="S343" s="44">
        <f>TG_lấy+TG_xử_lý_CN+Thông_quan</f>
        <v>8.146527778</v>
      </c>
      <c r="T343" s="55">
        <f>IFS(HubCN_ID="LECCNSZ",Quantity__piece*500,HubCN_ID="LECCNYW",Quantity__piece*700)</f>
        <v>3500</v>
      </c>
      <c r="U343" s="55">
        <f>Chi_phí_lấy_hàng-Chi_phí_xử_lý</f>
        <v>15000</v>
      </c>
      <c r="V343" s="55">
        <f>IFS(HubCN_ID="LECCNSZ",IF(Grossweight&lt;=3,17000+Quantity__piece*500,17000+(Grossweight-3)*1500+Quantity__piece*500),HubCN_ID="LECCNYW", IF(Grossweight&lt;=3,15000+Quantity__piece*700,15000+(Grossweight-3)*2500+Quantity__piece*700))</f>
        <v>18500</v>
      </c>
    </row>
    <row r="344" ht="15.75" customHeight="1">
      <c r="A344" s="52" t="s">
        <v>1068</v>
      </c>
      <c r="B344" s="52" t="s">
        <v>5252</v>
      </c>
      <c r="C344" s="52" t="s">
        <v>5253</v>
      </c>
      <c r="D344" s="53">
        <v>44651.688888888886</v>
      </c>
      <c r="E344" s="53">
        <v>44649.231944444444</v>
      </c>
      <c r="F344" s="53">
        <v>44651.777083333334</v>
      </c>
      <c r="G344" s="53">
        <f>HubVN_Receiving_Time</f>
        <v>44653.53333</v>
      </c>
      <c r="H344" s="54">
        <v>44649.52777777778</v>
      </c>
      <c r="I344" s="44">
        <f>HubCN_Receiving_Time-Order_Create_Time</f>
        <v>0.3756944444</v>
      </c>
      <c r="J344" s="44">
        <f>Plan__HubCN_Receiving_Time-Order_Create_Time</f>
        <v>2.832638889</v>
      </c>
      <c r="K344" s="44">
        <f>HubCN_Pickup_Time-HubCN_Receiving_Time</f>
        <v>0.2958333333</v>
      </c>
      <c r="L344" s="44">
        <f>Plan_HubCN_Pickup_Time-Plan__HubCN_Receiving_Time</f>
        <v>0.08819444445</v>
      </c>
      <c r="M344" s="44">
        <f>HubCN_Receiving_Time-Vendor_PickupTime</f>
        <v>0.08541666667</v>
      </c>
      <c r="N344" s="44">
        <f>Plan__HubCN_Receiving_Time-Plan_Vendor_Pickup_Time</f>
        <v>3.783333333</v>
      </c>
      <c r="O344" s="44">
        <f>Vendor_PickupTime-Order_Create_Time</f>
        <v>0.2902777778</v>
      </c>
      <c r="P344" s="44">
        <f>Plan_Vendor_Pickup_Time-Order_Create_Time</f>
        <v>-0.9506944444</v>
      </c>
      <c r="Q344" s="44">
        <f>HubVN_Receiving_Time-HubCN_Pickup_Time</f>
        <v>4.005555556</v>
      </c>
      <c r="R344" s="44">
        <f>Plan_HubVN_Receiving_Time-Plan_HubCN_Pickup_Time</f>
        <v>1.503472222</v>
      </c>
      <c r="S344" s="44">
        <f>TG_lấy+TG_xử_lý_CN+Thông_quan</f>
        <v>4.677083333</v>
      </c>
      <c r="T344" s="55">
        <f>IFS(HubCN_ID="LECCNSZ",Quantity__piece*500,HubCN_ID="LECCNYW",Quantity__piece*700)</f>
        <v>2100</v>
      </c>
      <c r="U344" s="55">
        <f>Chi_phí_lấy_hàng-Chi_phí_xử_lý</f>
        <v>15000</v>
      </c>
      <c r="V344" s="55">
        <f>IFS(HubCN_ID="LECCNSZ",IF(Grossweight&lt;=3,17000+Quantity__piece*500,17000+(Grossweight-3)*1500+Quantity__piece*500),HubCN_ID="LECCNYW", IF(Grossweight&lt;=3,15000+Quantity__piece*700,15000+(Grossweight-3)*2500+Quantity__piece*700))</f>
        <v>17100</v>
      </c>
    </row>
    <row r="345" ht="15.75" customHeight="1">
      <c r="A345" s="52" t="s">
        <v>1071</v>
      </c>
      <c r="B345" s="52" t="s">
        <v>5278</v>
      </c>
      <c r="C345" s="52" t="s">
        <v>5253</v>
      </c>
      <c r="D345" s="53">
        <v>44650.15625</v>
      </c>
      <c r="E345" s="53">
        <v>44649.81180555555</v>
      </c>
      <c r="F345" s="53">
        <v>44650.28402777778</v>
      </c>
      <c r="G345" s="53">
        <f>HubVN_Receiving_Time</f>
        <v>44653.27639</v>
      </c>
      <c r="H345" s="54">
        <v>44650.27222222222</v>
      </c>
      <c r="I345" s="44">
        <f>HubCN_Receiving_Time-Order_Create_Time</f>
        <v>1.083333333</v>
      </c>
      <c r="J345" s="44">
        <f>Plan__HubCN_Receiving_Time-Order_Create_Time</f>
        <v>1.427777778</v>
      </c>
      <c r="K345" s="44">
        <f>HubCN_Pickup_Time-HubCN_Receiving_Time</f>
        <v>0.4604166667</v>
      </c>
      <c r="L345" s="44">
        <f>Plan_HubCN_Pickup_Time-Plan__HubCN_Receiving_Time</f>
        <v>0.1277777778</v>
      </c>
      <c r="M345" s="44">
        <f>HubCN_Receiving_Time-Vendor_PickupTime</f>
        <v>0.08958333333</v>
      </c>
      <c r="N345" s="44">
        <f>Plan__HubCN_Receiving_Time-Plan_Vendor_Pickup_Time</f>
        <v>2.429166667</v>
      </c>
      <c r="O345" s="44">
        <f>Vendor_PickupTime-Order_Create_Time</f>
        <v>0.99375</v>
      </c>
      <c r="P345" s="44">
        <f>Plan_Vendor_Pickup_Time-Order_Create_Time</f>
        <v>-1.001388889</v>
      </c>
      <c r="Q345" s="44">
        <f>HubVN_Receiving_Time-HubCN_Pickup_Time</f>
        <v>3.004166667</v>
      </c>
      <c r="R345" s="44">
        <f>Plan_HubVN_Receiving_Time-Plan_HubCN_Pickup_Time</f>
        <v>2.000694444</v>
      </c>
      <c r="S345" s="44">
        <f>TG_lấy+TG_xử_lý_CN+Thông_quan</f>
        <v>4.547916667</v>
      </c>
      <c r="T345" s="55">
        <f>IFS(HubCN_ID="LECCNSZ",Quantity__piece*500,HubCN_ID="LECCNYW",Quantity__piece*700)</f>
        <v>700</v>
      </c>
      <c r="U345" s="55">
        <f>Chi_phí_lấy_hàng-Chi_phí_xử_lý</f>
        <v>15000</v>
      </c>
      <c r="V345" s="55">
        <f>IFS(HubCN_ID="LECCNSZ",IF(Grossweight&lt;=3,17000+Quantity__piece*500,17000+(Grossweight-3)*1500+Quantity__piece*500),HubCN_ID="LECCNYW", IF(Grossweight&lt;=3,15000+Quantity__piece*700,15000+(Grossweight-3)*2500+Quantity__piece*700))</f>
        <v>15700</v>
      </c>
    </row>
    <row r="346" ht="15.75" customHeight="1">
      <c r="A346" s="52" t="s">
        <v>1074</v>
      </c>
      <c r="B346" s="52" t="s">
        <v>5252</v>
      </c>
      <c r="C346" s="52" t="s">
        <v>5253</v>
      </c>
      <c r="D346" s="53">
        <v>44649.80416666667</v>
      </c>
      <c r="E346" s="53">
        <v>44649.802083333336</v>
      </c>
      <c r="F346" s="53">
        <v>44650.01666666667</v>
      </c>
      <c r="G346" s="53">
        <f>HubVN_Receiving_Time</f>
        <v>44654.27292</v>
      </c>
      <c r="H346" s="54">
        <v>44650.26666666667</v>
      </c>
      <c r="I346" s="44">
        <f>HubCN_Receiving_Time-Order_Create_Time</f>
        <v>0.60625</v>
      </c>
      <c r="J346" s="44">
        <f>Plan__HubCN_Receiving_Time-Order_Create_Time</f>
        <v>0.6083333333</v>
      </c>
      <c r="K346" s="44">
        <f>HubCN_Pickup_Time-HubCN_Receiving_Time</f>
        <v>0.4645833333</v>
      </c>
      <c r="L346" s="44">
        <f>Plan_HubCN_Pickup_Time-Plan__HubCN_Receiving_Time</f>
        <v>0.2125</v>
      </c>
      <c r="M346" s="44">
        <f>HubCN_Receiving_Time-Vendor_PickupTime</f>
        <v>0.1145833333</v>
      </c>
      <c r="N346" s="44">
        <f>Plan__HubCN_Receiving_Time-Plan_Vendor_Pickup_Time</f>
        <v>1.027777778</v>
      </c>
      <c r="O346" s="44">
        <f>Vendor_PickupTime-Order_Create_Time</f>
        <v>0.4916666667</v>
      </c>
      <c r="P346" s="44">
        <f>Plan_Vendor_Pickup_Time-Order_Create_Time</f>
        <v>-0.4194444444</v>
      </c>
      <c r="Q346" s="44">
        <f>HubVN_Receiving_Time-HubCN_Pickup_Time</f>
        <v>4.00625</v>
      </c>
      <c r="R346" s="44">
        <f>Plan_HubVN_Receiving_Time-Plan_HubCN_Pickup_Time</f>
        <v>3.502083333</v>
      </c>
      <c r="S346" s="44">
        <f>TG_lấy+TG_xử_lý_CN+Thông_quan</f>
        <v>5.077083333</v>
      </c>
      <c r="T346" s="55">
        <f>IFS(HubCN_ID="LECCNSZ",Quantity__piece*500,HubCN_ID="LECCNYW",Quantity__piece*700)</f>
        <v>2100</v>
      </c>
      <c r="U346" s="55">
        <f>Chi_phí_lấy_hàng-Chi_phí_xử_lý</f>
        <v>15000</v>
      </c>
      <c r="V346" s="55">
        <f>IFS(HubCN_ID="LECCNSZ",IF(Grossweight&lt;=3,17000+Quantity__piece*500,17000+(Grossweight-3)*1500+Quantity__piece*500),HubCN_ID="LECCNYW", IF(Grossweight&lt;=3,15000+Quantity__piece*700,15000+(Grossweight-3)*2500+Quantity__piece*700))</f>
        <v>17100</v>
      </c>
    </row>
    <row r="347" ht="15.75" customHeight="1">
      <c r="A347" s="52" t="s">
        <v>1077</v>
      </c>
      <c r="B347" s="52" t="s">
        <v>5264</v>
      </c>
      <c r="C347" s="52" t="s">
        <v>5253</v>
      </c>
      <c r="D347" s="53">
        <v>44650.69097222222</v>
      </c>
      <c r="E347" s="53">
        <v>44649.933333333334</v>
      </c>
      <c r="F347" s="53">
        <v>44650.77777777778</v>
      </c>
      <c r="G347" s="53">
        <f>HubVN_Receiving_Time</f>
        <v>44655.27292</v>
      </c>
      <c r="H347" s="54">
        <v>44650.270833333336</v>
      </c>
      <c r="I347" s="44">
        <f>HubCN_Receiving_Time-Order_Create_Time</f>
        <v>0.3118055556</v>
      </c>
      <c r="J347" s="44">
        <f>Plan__HubCN_Receiving_Time-Order_Create_Time</f>
        <v>1.069444444</v>
      </c>
      <c r="K347" s="44">
        <f>HubCN_Pickup_Time-HubCN_Receiving_Time</f>
        <v>0.3375</v>
      </c>
      <c r="L347" s="44">
        <f>Plan_HubCN_Pickup_Time-Plan__HubCN_Receiving_Time</f>
        <v>0.08680555556</v>
      </c>
      <c r="M347" s="44">
        <f>HubCN_Receiving_Time-Vendor_PickupTime</f>
        <v>0.08472222222</v>
      </c>
      <c r="N347" s="44">
        <f>Plan__HubCN_Receiving_Time-Plan_Vendor_Pickup_Time</f>
        <v>0.4923611111</v>
      </c>
      <c r="O347" s="44">
        <f>Vendor_PickupTime-Order_Create_Time</f>
        <v>0.2270833333</v>
      </c>
      <c r="P347" s="44">
        <f>Plan_Vendor_Pickup_Time-Order_Create_Time</f>
        <v>0.5770833333</v>
      </c>
      <c r="Q347" s="44">
        <f>HubVN_Receiving_Time-HubCN_Pickup_Time</f>
        <v>5.002083333</v>
      </c>
      <c r="R347" s="44">
        <f>Plan_HubVN_Receiving_Time-Plan_HubCN_Pickup_Time</f>
        <v>3.503472222</v>
      </c>
      <c r="S347" s="44">
        <f>TG_lấy+TG_xử_lý_CN+Thông_quan</f>
        <v>5.651388889</v>
      </c>
      <c r="T347" s="55">
        <f>IFS(HubCN_ID="LECCNSZ",Quantity__piece*500,HubCN_ID="LECCNYW",Quantity__piece*700)</f>
        <v>2100</v>
      </c>
      <c r="U347" s="55">
        <f>Chi_phí_lấy_hàng-Chi_phí_xử_lý</f>
        <v>15000</v>
      </c>
      <c r="V347" s="55">
        <f>IFS(HubCN_ID="LECCNSZ",IF(Grossweight&lt;=3,17000+Quantity__piece*500,17000+(Grossweight-3)*1500+Quantity__piece*500),HubCN_ID="LECCNYW", IF(Grossweight&lt;=3,15000+Quantity__piece*700,15000+(Grossweight-3)*2500+Quantity__piece*700))</f>
        <v>17100</v>
      </c>
    </row>
    <row r="348" ht="15.75" customHeight="1">
      <c r="A348" s="52" t="s">
        <v>1080</v>
      </c>
      <c r="B348" s="52" t="s">
        <v>5276</v>
      </c>
      <c r="C348" s="52" t="s">
        <v>5253</v>
      </c>
      <c r="D348" s="53">
        <v>44650.791666666664</v>
      </c>
      <c r="E348" s="53">
        <v>44649.217361111114</v>
      </c>
      <c r="F348" s="53">
        <v>44651.00347222222</v>
      </c>
      <c r="G348" s="53">
        <f>HubVN_Receiving_Time</f>
        <v>44652.51319</v>
      </c>
      <c r="H348" s="54">
        <v>44649.5125</v>
      </c>
      <c r="I348" s="44">
        <f>HubCN_Receiving_Time-Order_Create_Time</f>
        <v>3.838888889</v>
      </c>
      <c r="J348" s="44">
        <f>Plan__HubCN_Receiving_Time-Order_Create_Time</f>
        <v>5.413194444</v>
      </c>
      <c r="K348" s="44">
        <f>HubCN_Pickup_Time-HubCN_Receiving_Time</f>
        <v>0.2951388889</v>
      </c>
      <c r="L348" s="44">
        <f>Plan_HubCN_Pickup_Time-Plan__HubCN_Receiving_Time</f>
        <v>0.2118055556</v>
      </c>
      <c r="M348" s="44">
        <f>HubCN_Receiving_Time-Vendor_PickupTime</f>
        <v>0.08611111112</v>
      </c>
      <c r="N348" s="44">
        <f>Plan__HubCN_Receiving_Time-Plan_Vendor_Pickup_Time</f>
        <v>6.409027778</v>
      </c>
      <c r="O348" s="44">
        <f>Vendor_PickupTime-Order_Create_Time</f>
        <v>3.752777778</v>
      </c>
      <c r="P348" s="44">
        <f>Plan_Vendor_Pickup_Time-Order_Create_Time</f>
        <v>-0.9958333333</v>
      </c>
      <c r="Q348" s="44">
        <f>HubVN_Receiving_Time-HubCN_Pickup_Time</f>
        <v>3.000694444</v>
      </c>
      <c r="R348" s="44">
        <f>Plan_HubVN_Receiving_Time-Plan_HubCN_Pickup_Time</f>
        <v>1.504166667</v>
      </c>
      <c r="S348" s="44">
        <f>TG_lấy+TG_xử_lý_CN+Thông_quan</f>
        <v>7.134722222</v>
      </c>
      <c r="T348" s="55">
        <f>IFS(HubCN_ID="LECCNSZ",Quantity__piece*500,HubCN_ID="LECCNYW",Quantity__piece*700)</f>
        <v>2800</v>
      </c>
      <c r="U348" s="55">
        <f>Chi_phí_lấy_hàng-Chi_phí_xử_lý</f>
        <v>16750</v>
      </c>
      <c r="V348" s="55">
        <f>IFS(HubCN_ID="LECCNSZ",IF(Grossweight&lt;=3,17000+Quantity__piece*500,17000+(Grossweight-3)*1500+Quantity__piece*500),HubCN_ID="LECCNYW", IF(Grossweight&lt;=3,15000+Quantity__piece*700,15000+(Grossweight-3)*2500+Quantity__piece*700))</f>
        <v>19550</v>
      </c>
    </row>
    <row r="349" ht="15.75" customHeight="1">
      <c r="A349" s="52" t="s">
        <v>1083</v>
      </c>
      <c r="B349" s="52" t="s">
        <v>5280</v>
      </c>
      <c r="C349" s="52" t="s">
        <v>5253</v>
      </c>
      <c r="D349" s="53">
        <v>44649.85625</v>
      </c>
      <c r="E349" s="53">
        <v>44649.83194444444</v>
      </c>
      <c r="F349" s="53">
        <v>44650.00625</v>
      </c>
      <c r="G349" s="53">
        <f>HubVN_Receiving_Time</f>
        <v>44654.26736</v>
      </c>
      <c r="H349" s="54">
        <v>44650.263194444444</v>
      </c>
      <c r="I349" s="44">
        <f>HubCN_Receiving_Time-Order_Create_Time</f>
        <v>2.109027778</v>
      </c>
      <c r="J349" s="44">
        <f>Plan__HubCN_Receiving_Time-Order_Create_Time</f>
        <v>2.133333333</v>
      </c>
      <c r="K349" s="44">
        <f>HubCN_Pickup_Time-HubCN_Receiving_Time</f>
        <v>0.43125</v>
      </c>
      <c r="L349" s="44">
        <f>Plan_HubCN_Pickup_Time-Plan__HubCN_Receiving_Time</f>
        <v>0.15</v>
      </c>
      <c r="M349" s="44">
        <f>HubCN_Receiving_Time-Vendor_PickupTime</f>
        <v>0.1138888889</v>
      </c>
      <c r="N349" s="44">
        <f>Plan__HubCN_Receiving_Time-Plan_Vendor_Pickup_Time</f>
        <v>0.9666666667</v>
      </c>
      <c r="O349" s="44">
        <f>Vendor_PickupTime-Order_Create_Time</f>
        <v>1.995138889</v>
      </c>
      <c r="P349" s="44">
        <f>Plan_Vendor_Pickup_Time-Order_Create_Time</f>
        <v>1.166666667</v>
      </c>
      <c r="Q349" s="44">
        <f>HubVN_Receiving_Time-HubCN_Pickup_Time</f>
        <v>4.004166667</v>
      </c>
      <c r="R349" s="44">
        <f>Plan_HubVN_Receiving_Time-Plan_HubCN_Pickup_Time</f>
        <v>3.504166667</v>
      </c>
      <c r="S349" s="44">
        <f>TG_lấy+TG_xử_lý_CN+Thông_quan</f>
        <v>6.544444444</v>
      </c>
      <c r="T349" s="55">
        <f>IFS(HubCN_ID="LECCNSZ",Quantity__piece*500,HubCN_ID="LECCNYW",Quantity__piece*700)</f>
        <v>2800</v>
      </c>
      <c r="U349" s="55">
        <f>Chi_phí_lấy_hàng-Chi_phí_xử_lý</f>
        <v>16250</v>
      </c>
      <c r="V349" s="55">
        <f>IFS(HubCN_ID="LECCNSZ",IF(Grossweight&lt;=3,17000+Quantity__piece*500,17000+(Grossweight-3)*1500+Quantity__piece*500),HubCN_ID="LECCNYW", IF(Grossweight&lt;=3,15000+Quantity__piece*700,15000+(Grossweight-3)*2500+Quantity__piece*700))</f>
        <v>19050</v>
      </c>
    </row>
    <row r="350" ht="15.75" customHeight="1">
      <c r="A350" s="52" t="s">
        <v>1086</v>
      </c>
      <c r="B350" s="52" t="s">
        <v>5278</v>
      </c>
      <c r="C350" s="52" t="s">
        <v>5253</v>
      </c>
      <c r="D350" s="53">
        <v>44653.36666666667</v>
      </c>
      <c r="E350" s="53">
        <v>44652.217361111114</v>
      </c>
      <c r="F350" s="53">
        <v>44653.51666666667</v>
      </c>
      <c r="G350" s="53">
        <f>HubVN_Receiving_Time</f>
        <v>44655.51319</v>
      </c>
      <c r="H350" s="54">
        <v>44652.5125</v>
      </c>
      <c r="I350" s="44">
        <f>HubCN_Receiving_Time-Order_Create_Time</f>
        <v>2.36875</v>
      </c>
      <c r="J350" s="44">
        <f>Plan__HubCN_Receiving_Time-Order_Create_Time</f>
        <v>3.518055556</v>
      </c>
      <c r="K350" s="44">
        <f>HubCN_Pickup_Time-HubCN_Receiving_Time</f>
        <v>0.2951388889</v>
      </c>
      <c r="L350" s="44">
        <f>Plan_HubCN_Pickup_Time-Plan__HubCN_Receiving_Time</f>
        <v>0.15</v>
      </c>
      <c r="M350" s="44">
        <f>HubCN_Receiving_Time-Vendor_PickupTime</f>
        <v>0.1701388889</v>
      </c>
      <c r="N350" s="44">
        <f>Plan__HubCN_Receiving_Time-Plan_Vendor_Pickup_Time</f>
        <v>3.353472222</v>
      </c>
      <c r="O350" s="44">
        <f>Vendor_PickupTime-Order_Create_Time</f>
        <v>2.198611111</v>
      </c>
      <c r="P350" s="44">
        <f>Plan_Vendor_Pickup_Time-Order_Create_Time</f>
        <v>0.1645833333</v>
      </c>
      <c r="Q350" s="44">
        <f>HubVN_Receiving_Time-HubCN_Pickup_Time</f>
        <v>3.000694444</v>
      </c>
      <c r="R350" s="44">
        <f>Plan_HubVN_Receiving_Time-Plan_HubCN_Pickup_Time</f>
        <v>2.005555556</v>
      </c>
      <c r="S350" s="44">
        <f>TG_lấy+TG_xử_lý_CN+Thông_quan</f>
        <v>5.664583333</v>
      </c>
      <c r="T350" s="55">
        <f>IFS(HubCN_ID="LECCNSZ",Quantity__piece*500,HubCN_ID="LECCNYW",Quantity__piece*700)</f>
        <v>3500</v>
      </c>
      <c r="U350" s="55">
        <f>Chi_phí_lấy_hàng-Chi_phí_xử_lý</f>
        <v>15000</v>
      </c>
      <c r="V350" s="55">
        <f>IFS(HubCN_ID="LECCNSZ",IF(Grossweight&lt;=3,17000+Quantity__piece*500,17000+(Grossweight-3)*1500+Quantity__piece*500),HubCN_ID="LECCNYW", IF(Grossweight&lt;=3,15000+Quantity__piece*700,15000+(Grossweight-3)*2500+Quantity__piece*700))</f>
        <v>18500</v>
      </c>
    </row>
    <row r="351" ht="15.75" customHeight="1">
      <c r="A351" s="52" t="s">
        <v>1088</v>
      </c>
      <c r="B351" s="52" t="s">
        <v>5265</v>
      </c>
      <c r="C351" s="52" t="s">
        <v>5253</v>
      </c>
      <c r="D351" s="53">
        <v>44649.59166666667</v>
      </c>
      <c r="E351" s="53">
        <v>44649.80902777778</v>
      </c>
      <c r="F351" s="53">
        <v>44649.75902777778</v>
      </c>
      <c r="G351" s="53">
        <f>HubVN_Receiving_Time</f>
        <v>44654.27569</v>
      </c>
      <c r="H351" s="54">
        <v>44650.27013888889</v>
      </c>
      <c r="I351" s="44">
        <f>HubCN_Receiving_Time-Order_Create_Time</f>
        <v>1.107638889</v>
      </c>
      <c r="J351" s="44">
        <f>Plan__HubCN_Receiving_Time-Order_Create_Time</f>
        <v>0.8902777778</v>
      </c>
      <c r="K351" s="44">
        <f>HubCN_Pickup_Time-HubCN_Receiving_Time</f>
        <v>0.4611111111</v>
      </c>
      <c r="L351" s="44">
        <f>Plan_HubCN_Pickup_Time-Plan__HubCN_Receiving_Time</f>
        <v>0.1673611111</v>
      </c>
      <c r="M351" s="44">
        <f>HubCN_Receiving_Time-Vendor_PickupTime</f>
        <v>0.1138888889</v>
      </c>
      <c r="N351" s="44">
        <f>Plan__HubCN_Receiving_Time-Plan_Vendor_Pickup_Time</f>
        <v>0.3944444444</v>
      </c>
      <c r="O351" s="44">
        <f>Vendor_PickupTime-Order_Create_Time</f>
        <v>0.99375</v>
      </c>
      <c r="P351" s="44">
        <f>Plan_Vendor_Pickup_Time-Order_Create_Time</f>
        <v>0.4958333333</v>
      </c>
      <c r="Q351" s="44">
        <f>HubVN_Receiving_Time-HubCN_Pickup_Time</f>
        <v>4.005555556</v>
      </c>
      <c r="R351" s="44">
        <f>Plan_HubVN_Receiving_Time-Plan_HubCN_Pickup_Time</f>
        <v>3.503472222</v>
      </c>
      <c r="S351" s="44">
        <f>TG_lấy+TG_xử_lý_CN+Thông_quan</f>
        <v>5.574305556</v>
      </c>
      <c r="T351" s="55">
        <f>IFS(HubCN_ID="LECCNSZ",Quantity__piece*500,HubCN_ID="LECCNYW",Quantity__piece*700)</f>
        <v>3500</v>
      </c>
      <c r="U351" s="55">
        <f>Chi_phí_lấy_hàng-Chi_phí_xử_lý</f>
        <v>15000</v>
      </c>
      <c r="V351" s="55">
        <f>IFS(HubCN_ID="LECCNSZ",IF(Grossweight&lt;=3,17000+Quantity__piece*500,17000+(Grossweight-3)*1500+Quantity__piece*500),HubCN_ID="LECCNYW", IF(Grossweight&lt;=3,15000+Quantity__piece*700,15000+(Grossweight-3)*2500+Quantity__piece*700))</f>
        <v>18500</v>
      </c>
    </row>
    <row r="352" ht="15.75" customHeight="1">
      <c r="A352" s="52" t="s">
        <v>1091</v>
      </c>
      <c r="B352" s="52" t="s">
        <v>5276</v>
      </c>
      <c r="C352" s="52" t="s">
        <v>5253</v>
      </c>
      <c r="D352" s="53">
        <v>44651.93402777778</v>
      </c>
      <c r="E352" s="53">
        <v>44649.21944444445</v>
      </c>
      <c r="F352" s="53">
        <v>44652.018055555556</v>
      </c>
      <c r="G352" s="53">
        <f>HubVN_Receiving_Time</f>
        <v>44653.51944</v>
      </c>
      <c r="H352" s="54">
        <v>44649.51666666667</v>
      </c>
      <c r="I352" s="44">
        <f>HubCN_Receiving_Time-Order_Create_Time</f>
        <v>0.3319444444</v>
      </c>
      <c r="J352" s="44">
        <f>Plan__HubCN_Receiving_Time-Order_Create_Time</f>
        <v>3.046527778</v>
      </c>
      <c r="K352" s="44">
        <f>HubCN_Pickup_Time-HubCN_Receiving_Time</f>
        <v>0.2972222222</v>
      </c>
      <c r="L352" s="44">
        <f>Plan_HubCN_Pickup_Time-Plan__HubCN_Receiving_Time</f>
        <v>0.08402777778</v>
      </c>
      <c r="M352" s="44">
        <f>HubCN_Receiving_Time-Vendor_PickupTime</f>
        <v>0.0875</v>
      </c>
      <c r="N352" s="44">
        <f>Plan__HubCN_Receiving_Time-Plan_Vendor_Pickup_Time</f>
        <v>5.049305556</v>
      </c>
      <c r="O352" s="44">
        <f>Vendor_PickupTime-Order_Create_Time</f>
        <v>0.2444444444</v>
      </c>
      <c r="P352" s="44">
        <f>Plan_Vendor_Pickup_Time-Order_Create_Time</f>
        <v>-2.002777778</v>
      </c>
      <c r="Q352" s="44">
        <f>HubVN_Receiving_Time-HubCN_Pickup_Time</f>
        <v>4.002777778</v>
      </c>
      <c r="R352" s="44">
        <f>Plan_HubVN_Receiving_Time-Plan_HubCN_Pickup_Time</f>
        <v>1.502777778</v>
      </c>
      <c r="S352" s="44">
        <f>TG_lấy+TG_xử_lý_CN+Thông_quan</f>
        <v>4.631944444</v>
      </c>
      <c r="T352" s="55">
        <f>IFS(HubCN_ID="LECCNSZ",Quantity__piece*500,HubCN_ID="LECCNYW",Quantity__piece*700)</f>
        <v>3500</v>
      </c>
      <c r="U352" s="55">
        <f>Chi_phí_lấy_hàng-Chi_phí_xử_lý</f>
        <v>15000</v>
      </c>
      <c r="V352" s="55">
        <f>IFS(HubCN_ID="LECCNSZ",IF(Grossweight&lt;=3,17000+Quantity__piece*500,17000+(Grossweight-3)*1500+Quantity__piece*500),HubCN_ID="LECCNYW", IF(Grossweight&lt;=3,15000+Quantity__piece*700,15000+(Grossweight-3)*2500+Quantity__piece*700))</f>
        <v>18500</v>
      </c>
    </row>
    <row r="353" ht="15.75" customHeight="1">
      <c r="A353" s="52" t="s">
        <v>1093</v>
      </c>
      <c r="B353" s="52" t="s">
        <v>5264</v>
      </c>
      <c r="C353" s="52" t="s">
        <v>5253</v>
      </c>
      <c r="D353" s="53">
        <v>44650.38888888889</v>
      </c>
      <c r="E353" s="53">
        <v>44649.17569444444</v>
      </c>
      <c r="F353" s="53">
        <v>44650.52013888889</v>
      </c>
      <c r="G353" s="53">
        <f>HubVN_Receiving_Time</f>
        <v>44653.51389</v>
      </c>
      <c r="H353" s="54">
        <v>44649.513194444444</v>
      </c>
      <c r="I353" s="44">
        <f>HubCN_Receiving_Time-Order_Create_Time</f>
        <v>0.3152777778</v>
      </c>
      <c r="J353" s="44">
        <f>Plan__HubCN_Receiving_Time-Order_Create_Time</f>
        <v>1.528472222</v>
      </c>
      <c r="K353" s="44">
        <f>HubCN_Pickup_Time-HubCN_Receiving_Time</f>
        <v>0.3375</v>
      </c>
      <c r="L353" s="44">
        <f>Plan_HubCN_Pickup_Time-Plan__HubCN_Receiving_Time</f>
        <v>0.13125</v>
      </c>
      <c r="M353" s="44">
        <f>HubCN_Receiving_Time-Vendor_PickupTime</f>
        <v>0.08611111111</v>
      </c>
      <c r="N353" s="44">
        <f>Plan__HubCN_Receiving_Time-Plan_Vendor_Pickup_Time</f>
        <v>2.408333333</v>
      </c>
      <c r="O353" s="44">
        <f>Vendor_PickupTime-Order_Create_Time</f>
        <v>0.2291666667</v>
      </c>
      <c r="P353" s="44">
        <f>Plan_Vendor_Pickup_Time-Order_Create_Time</f>
        <v>-0.8798611111</v>
      </c>
      <c r="Q353" s="44">
        <f>HubVN_Receiving_Time-HubCN_Pickup_Time</f>
        <v>4.000694444</v>
      </c>
      <c r="R353" s="44">
        <f>Plan_HubVN_Receiving_Time-Plan_HubCN_Pickup_Time</f>
        <v>3.001388889</v>
      </c>
      <c r="S353" s="44">
        <f>TG_lấy+TG_xử_lý_CN+Thông_quan</f>
        <v>4.653472222</v>
      </c>
      <c r="T353" s="55">
        <f>IFS(HubCN_ID="LECCNSZ",Quantity__piece*500,HubCN_ID="LECCNYW",Quantity__piece*700)</f>
        <v>3500</v>
      </c>
      <c r="U353" s="55">
        <f>Chi_phí_lấy_hàng-Chi_phí_xử_lý</f>
        <v>15000</v>
      </c>
      <c r="V353" s="55">
        <f>IFS(HubCN_ID="LECCNSZ",IF(Grossweight&lt;=3,17000+Quantity__piece*500,17000+(Grossweight-3)*1500+Quantity__piece*500),HubCN_ID="LECCNYW", IF(Grossweight&lt;=3,15000+Quantity__piece*700,15000+(Grossweight-3)*2500+Quantity__piece*700))</f>
        <v>18500</v>
      </c>
    </row>
    <row r="354" ht="15.75" customHeight="1">
      <c r="A354" s="52" t="s">
        <v>1096</v>
      </c>
      <c r="B354" s="52" t="s">
        <v>5263</v>
      </c>
      <c r="C354" s="52" t="s">
        <v>5253</v>
      </c>
      <c r="D354" s="53">
        <v>44649.63333333333</v>
      </c>
      <c r="E354" s="53">
        <v>44649.82638888889</v>
      </c>
      <c r="F354" s="53">
        <v>44649.7625</v>
      </c>
      <c r="G354" s="53">
        <f>HubVN_Receiving_Time</f>
        <v>44654.26181</v>
      </c>
      <c r="H354" s="54">
        <v>44650.25555555556</v>
      </c>
      <c r="I354" s="44">
        <f>HubCN_Receiving_Time-Order_Create_Time</f>
        <v>2.102777778</v>
      </c>
      <c r="J354" s="44">
        <f>Plan__HubCN_Receiving_Time-Order_Create_Time</f>
        <v>1.909722222</v>
      </c>
      <c r="K354" s="44">
        <f>HubCN_Pickup_Time-HubCN_Receiving_Time</f>
        <v>0.4291666667</v>
      </c>
      <c r="L354" s="44">
        <f>Plan_HubCN_Pickup_Time-Plan__HubCN_Receiving_Time</f>
        <v>0.1291666667</v>
      </c>
      <c r="M354" s="44">
        <f>HubCN_Receiving_Time-Vendor_PickupTime</f>
        <v>0.1090277778</v>
      </c>
      <c r="N354" s="44">
        <f>Plan__HubCN_Receiving_Time-Plan_Vendor_Pickup_Time</f>
        <v>2.920138889</v>
      </c>
      <c r="O354" s="44">
        <f>Vendor_PickupTime-Order_Create_Time</f>
        <v>1.99375</v>
      </c>
      <c r="P354" s="44">
        <f>Plan_Vendor_Pickup_Time-Order_Create_Time</f>
        <v>-1.010416667</v>
      </c>
      <c r="Q354" s="44">
        <f>HubVN_Receiving_Time-HubCN_Pickup_Time</f>
        <v>4.00625</v>
      </c>
      <c r="R354" s="44">
        <f>Plan_HubVN_Receiving_Time-Plan_HubCN_Pickup_Time</f>
        <v>3.502777778</v>
      </c>
      <c r="S354" s="44">
        <f>TG_lấy+TG_xử_lý_CN+Thông_quan</f>
        <v>6.538194444</v>
      </c>
      <c r="T354" s="55">
        <f>IFS(HubCN_ID="LECCNSZ",Quantity__piece*500,HubCN_ID="LECCNYW",Quantity__piece*700)</f>
        <v>3500</v>
      </c>
      <c r="U354" s="55">
        <f>Chi_phí_lấy_hàng-Chi_phí_xử_lý</f>
        <v>15000</v>
      </c>
      <c r="V354" s="55">
        <f>IFS(HubCN_ID="LECCNSZ",IF(Grossweight&lt;=3,17000+Quantity__piece*500,17000+(Grossweight-3)*1500+Quantity__piece*500),HubCN_ID="LECCNYW", IF(Grossweight&lt;=3,15000+Quantity__piece*700,15000+(Grossweight-3)*2500+Quantity__piece*700))</f>
        <v>18500</v>
      </c>
    </row>
    <row r="355" ht="15.75" hidden="1" customHeight="1">
      <c r="A355" s="52" t="s">
        <v>1099</v>
      </c>
      <c r="B355" s="52" t="s">
        <v>5254</v>
      </c>
      <c r="C355" s="52" t="s">
        <v>5255</v>
      </c>
      <c r="D355" s="53">
        <v>44647.85625</v>
      </c>
      <c r="E355" s="53">
        <v>44648.75625</v>
      </c>
      <c r="F355" s="53">
        <v>44648.006944444445</v>
      </c>
      <c r="G355" s="53">
        <f>HubVN_Receiving_Time</f>
        <v>44652.26042</v>
      </c>
      <c r="H355" s="54">
        <v>44649.25763888889</v>
      </c>
      <c r="I355" s="44">
        <f>HubCN_Receiving_Time-Order_Create_Time</f>
        <v>2.131944444</v>
      </c>
      <c r="J355" s="44">
        <f>Plan__HubCN_Receiving_Time-Order_Create_Time</f>
        <v>1.231944444</v>
      </c>
      <c r="K355" s="44">
        <f>HubCN_Pickup_Time-HubCN_Receiving_Time</f>
        <v>0.5013888889</v>
      </c>
      <c r="L355" s="44">
        <f>Plan_HubCN_Pickup_Time-Plan__HubCN_Receiving_Time</f>
        <v>0.1506944444</v>
      </c>
      <c r="M355" s="44">
        <f>HubCN_Receiving_Time-Vendor_PickupTime</f>
        <v>0.1305555556</v>
      </c>
      <c r="N355" s="44">
        <f>Plan__HubCN_Receiving_Time-Plan_Vendor_Pickup_Time</f>
        <v>1.065972222</v>
      </c>
      <c r="O355" s="44">
        <f>Vendor_PickupTime-Order_Create_Time</f>
        <v>2.001388889</v>
      </c>
      <c r="P355" s="44">
        <f>Plan_Vendor_Pickup_Time-Order_Create_Time</f>
        <v>0.1659722222</v>
      </c>
      <c r="Q355" s="44">
        <f>HubVN_Receiving_Time-HubCN_Pickup_Time</f>
        <v>3.002777778</v>
      </c>
      <c r="R355" s="44">
        <f>Plan_HubVN_Receiving_Time-Plan_HubCN_Pickup_Time</f>
        <v>3.50625</v>
      </c>
      <c r="S355" s="44">
        <f>TG_lấy+TG_xử_lý_CN+Thông_quan</f>
        <v>5.636111111</v>
      </c>
      <c r="T355" s="55">
        <f>IFS(HubCN_ID="LECCNSZ",Quantity__piece*500,HubCN_ID="LECCNYW",Quantity__piece*700)</f>
        <v>500</v>
      </c>
      <c r="U355" s="55">
        <f>Chi_phí_lấy_hàng-Chi_phí_xử_lý</f>
        <v>17000</v>
      </c>
      <c r="V355" s="55">
        <f>IFS(HubCN_ID="LECCNSZ",IF(Grossweight&lt;=3,17000+Quantity__piece*500,17000+(Grossweight-3)*1500+Quantity__piece*500),HubCN_ID="LECCNYW", IF(Grossweight&lt;=3,15000+Quantity__piece*700,15000+(Grossweight-3)*2500+Quantity__piece*700))</f>
        <v>17500</v>
      </c>
    </row>
    <row r="356" ht="15.75" customHeight="1">
      <c r="A356" s="52" t="s">
        <v>1102</v>
      </c>
      <c r="B356" s="52" t="s">
        <v>5276</v>
      </c>
      <c r="C356" s="52" t="s">
        <v>5253</v>
      </c>
      <c r="D356" s="53">
        <v>44649.91736111111</v>
      </c>
      <c r="E356" s="53">
        <v>44648.96597222222</v>
      </c>
      <c r="F356" s="53">
        <v>44650.00625</v>
      </c>
      <c r="G356" s="53">
        <f>HubVN_Receiving_Time</f>
        <v>44655.26181</v>
      </c>
      <c r="H356" s="54">
        <v>44649.260416666664</v>
      </c>
      <c r="I356" s="44">
        <f>HubCN_Receiving_Time-Order_Create_Time</f>
        <v>1.834027778</v>
      </c>
      <c r="J356" s="44">
        <f>Plan__HubCN_Receiving_Time-Order_Create_Time</f>
        <v>2.785416667</v>
      </c>
      <c r="K356" s="44">
        <f>HubCN_Pickup_Time-HubCN_Receiving_Time</f>
        <v>0.2944444444</v>
      </c>
      <c r="L356" s="44">
        <f>Plan_HubCN_Pickup_Time-Plan__HubCN_Receiving_Time</f>
        <v>0.08888888889</v>
      </c>
      <c r="M356" s="44">
        <f>HubCN_Receiving_Time-Vendor_PickupTime</f>
        <v>0.1645833333</v>
      </c>
      <c r="N356" s="44">
        <f>Plan__HubCN_Receiving_Time-Plan_Vendor_Pickup_Time</f>
        <v>1.791666667</v>
      </c>
      <c r="O356" s="44">
        <f>Vendor_PickupTime-Order_Create_Time</f>
        <v>1.669444444</v>
      </c>
      <c r="P356" s="44">
        <f>Plan_Vendor_Pickup_Time-Order_Create_Time</f>
        <v>0.99375</v>
      </c>
      <c r="Q356" s="44">
        <f>HubVN_Receiving_Time-HubCN_Pickup_Time</f>
        <v>6.001388889</v>
      </c>
      <c r="R356" s="44">
        <f>Plan_HubVN_Receiving_Time-Plan_HubCN_Pickup_Time</f>
        <v>1.501388889</v>
      </c>
      <c r="S356" s="44">
        <f>TG_lấy+TG_xử_lý_CN+Thông_quan</f>
        <v>8.129861111</v>
      </c>
      <c r="T356" s="55">
        <f>IFS(HubCN_ID="LECCNSZ",Quantity__piece*500,HubCN_ID="LECCNYW",Quantity__piece*700)</f>
        <v>2100</v>
      </c>
      <c r="U356" s="55">
        <f>Chi_phí_lấy_hàng-Chi_phí_xử_lý</f>
        <v>15000</v>
      </c>
      <c r="V356" s="55">
        <f>IFS(HubCN_ID="LECCNSZ",IF(Grossweight&lt;=3,17000+Quantity__piece*500,17000+(Grossweight-3)*1500+Quantity__piece*500),HubCN_ID="LECCNYW", IF(Grossweight&lt;=3,15000+Quantity__piece*700,15000+(Grossweight-3)*2500+Quantity__piece*700))</f>
        <v>17100</v>
      </c>
    </row>
    <row r="357" ht="15.75" customHeight="1">
      <c r="A357" s="52" t="s">
        <v>1105</v>
      </c>
      <c r="B357" s="52" t="s">
        <v>5291</v>
      </c>
      <c r="C357" s="52" t="s">
        <v>5253</v>
      </c>
      <c r="D357" s="53">
        <v>44652.39027777778</v>
      </c>
      <c r="E357" s="53">
        <v>44652.228472222225</v>
      </c>
      <c r="F357" s="53">
        <v>44652.53958333333</v>
      </c>
      <c r="G357" s="53">
        <f>HubVN_Receiving_Time</f>
        <v>44655.52847</v>
      </c>
      <c r="H357" s="54">
        <v>44652.525</v>
      </c>
      <c r="I357" s="44">
        <f>HubCN_Receiving_Time-Order_Create_Time</f>
        <v>2.395833333</v>
      </c>
      <c r="J357" s="44">
        <f>Plan__HubCN_Receiving_Time-Order_Create_Time</f>
        <v>2.557638889</v>
      </c>
      <c r="K357" s="44">
        <f>HubCN_Pickup_Time-HubCN_Receiving_Time</f>
        <v>0.2965277778</v>
      </c>
      <c r="L357" s="44">
        <f>Plan_HubCN_Pickup_Time-Plan__HubCN_Receiving_Time</f>
        <v>0.1493055556</v>
      </c>
      <c r="M357" s="44">
        <f>HubCN_Receiving_Time-Vendor_PickupTime</f>
        <v>0.1104166667</v>
      </c>
      <c r="N357" s="44">
        <f>Plan__HubCN_Receiving_Time-Plan_Vendor_Pickup_Time</f>
        <v>2.48125</v>
      </c>
      <c r="O357" s="44">
        <f>Vendor_PickupTime-Order_Create_Time</f>
        <v>2.285416667</v>
      </c>
      <c r="P357" s="44">
        <f>Plan_Vendor_Pickup_Time-Order_Create_Time</f>
        <v>0.07638888889</v>
      </c>
      <c r="Q357" s="44">
        <f>HubVN_Receiving_Time-HubCN_Pickup_Time</f>
        <v>3.003472222</v>
      </c>
      <c r="R357" s="44">
        <f>Plan_HubVN_Receiving_Time-Plan_HubCN_Pickup_Time</f>
        <v>3.000694444</v>
      </c>
      <c r="S357" s="44">
        <f>TG_lấy+TG_xử_lý_CN+Thông_quan</f>
        <v>5.695833333</v>
      </c>
      <c r="T357" s="55">
        <f>IFS(HubCN_ID="LECCNSZ",Quantity__piece*500,HubCN_ID="LECCNYW",Quantity__piece*700)</f>
        <v>2100</v>
      </c>
      <c r="U357" s="55">
        <f>Chi_phí_lấy_hàng-Chi_phí_xử_lý</f>
        <v>15000</v>
      </c>
      <c r="V357" s="55">
        <f>IFS(HubCN_ID="LECCNSZ",IF(Grossweight&lt;=3,17000+Quantity__piece*500,17000+(Grossweight-3)*1500+Quantity__piece*500),HubCN_ID="LECCNYW", IF(Grossweight&lt;=3,15000+Quantity__piece*700,15000+(Grossweight-3)*2500+Quantity__piece*700))</f>
        <v>17100</v>
      </c>
    </row>
    <row r="358" ht="15.75" hidden="1" customHeight="1">
      <c r="A358" s="52" t="s">
        <v>1107</v>
      </c>
      <c r="B358" s="52" t="s">
        <v>5262</v>
      </c>
      <c r="C358" s="52" t="s">
        <v>5255</v>
      </c>
      <c r="D358" s="53">
        <v>44648.14166666667</v>
      </c>
      <c r="E358" s="53">
        <v>44648.74513888889</v>
      </c>
      <c r="F358" s="53">
        <v>44648.27291666667</v>
      </c>
      <c r="G358" s="53">
        <f>HubVN_Receiving_Time</f>
        <v>44652.25347</v>
      </c>
      <c r="H358" s="54">
        <v>44649.24722222222</v>
      </c>
      <c r="I358" s="44">
        <f>HubCN_Receiving_Time-Order_Create_Time</f>
        <v>4.051388889</v>
      </c>
      <c r="J358" s="44">
        <f>Plan__HubCN_Receiving_Time-Order_Create_Time</f>
        <v>3.447916667</v>
      </c>
      <c r="K358" s="44">
        <f>HubCN_Pickup_Time-HubCN_Receiving_Time</f>
        <v>0.5020833333</v>
      </c>
      <c r="L358" s="44">
        <f>Plan_HubCN_Pickup_Time-Plan__HubCN_Receiving_Time</f>
        <v>0.13125</v>
      </c>
      <c r="M358" s="44">
        <f>HubCN_Receiving_Time-Vendor_PickupTime</f>
        <v>0.05555555555</v>
      </c>
      <c r="N358" s="44">
        <f>Plan__HubCN_Receiving_Time-Plan_Vendor_Pickup_Time</f>
        <v>3.453472222</v>
      </c>
      <c r="O358" s="44">
        <f>Vendor_PickupTime-Order_Create_Time</f>
        <v>3.995833333</v>
      </c>
      <c r="P358" s="44">
        <f>Plan_Vendor_Pickup_Time-Order_Create_Time</f>
        <v>-0.005555555552</v>
      </c>
      <c r="Q358" s="44">
        <f>HubVN_Receiving_Time-HubCN_Pickup_Time</f>
        <v>3.00625</v>
      </c>
      <c r="R358" s="44">
        <f>Plan_HubVN_Receiving_Time-Plan_HubCN_Pickup_Time</f>
        <v>3.001388889</v>
      </c>
      <c r="S358" s="44">
        <f>TG_lấy+TG_xử_lý_CN+Thông_quan</f>
        <v>7.559722222</v>
      </c>
      <c r="T358" s="55">
        <f>IFS(HubCN_ID="LECCNSZ",Quantity__piece*500,HubCN_ID="LECCNYW",Quantity__piece*700)</f>
        <v>2000</v>
      </c>
      <c r="U358" s="55">
        <f>Chi_phí_lấy_hàng-Chi_phí_xử_lý</f>
        <v>17000</v>
      </c>
      <c r="V358" s="55">
        <f>IFS(HubCN_ID="LECCNSZ",IF(Grossweight&lt;=3,17000+Quantity__piece*500,17000+(Grossweight-3)*1500+Quantity__piece*500),HubCN_ID="LECCNYW", IF(Grossweight&lt;=3,15000+Quantity__piece*700,15000+(Grossweight-3)*2500+Quantity__piece*700))</f>
        <v>19000</v>
      </c>
    </row>
    <row r="359" ht="15.75" hidden="1" customHeight="1">
      <c r="A359" s="52" t="s">
        <v>1110</v>
      </c>
      <c r="B359" s="52" t="s">
        <v>5272</v>
      </c>
      <c r="C359" s="52" t="s">
        <v>5255</v>
      </c>
      <c r="D359" s="53">
        <v>44650.35208333333</v>
      </c>
      <c r="E359" s="53">
        <v>44650.811111111114</v>
      </c>
      <c r="F359" s="53">
        <v>44650.50347222222</v>
      </c>
      <c r="G359" s="53">
        <f>HubVN_Receiving_Time</f>
        <v>44653.25417</v>
      </c>
      <c r="H359" s="54">
        <v>44651.251388888886</v>
      </c>
      <c r="I359" s="44">
        <f>HubCN_Receiving_Time-Order_Create_Time</f>
        <v>1.484722222</v>
      </c>
      <c r="J359" s="44">
        <f>Plan__HubCN_Receiving_Time-Order_Create_Time</f>
        <v>1.025694444</v>
      </c>
      <c r="K359" s="44">
        <f>HubCN_Pickup_Time-HubCN_Receiving_Time</f>
        <v>0.4402777778</v>
      </c>
      <c r="L359" s="44">
        <f>Plan_HubCN_Pickup_Time-Plan__HubCN_Receiving_Time</f>
        <v>0.1513888889</v>
      </c>
      <c r="M359" s="44">
        <f>HubCN_Receiving_Time-Vendor_PickupTime</f>
        <v>0.1541666667</v>
      </c>
      <c r="N359" s="44">
        <f>Plan__HubCN_Receiving_Time-Plan_Vendor_Pickup_Time</f>
        <v>3.027083333</v>
      </c>
      <c r="O359" s="44">
        <f>Vendor_PickupTime-Order_Create_Time</f>
        <v>1.330555556</v>
      </c>
      <c r="P359" s="44">
        <f>Plan_Vendor_Pickup_Time-Order_Create_Time</f>
        <v>-2.001388889</v>
      </c>
      <c r="Q359" s="44">
        <f>HubVN_Receiving_Time-HubCN_Pickup_Time</f>
        <v>2.002777778</v>
      </c>
      <c r="R359" s="44">
        <f>Plan_HubVN_Receiving_Time-Plan_HubCN_Pickup_Time</f>
        <v>2.00625</v>
      </c>
      <c r="S359" s="44">
        <f>TG_lấy+TG_xử_lý_CN+Thông_quan</f>
        <v>3.927777778</v>
      </c>
      <c r="T359" s="55">
        <f>IFS(HubCN_ID="LECCNSZ",Quantity__piece*500,HubCN_ID="LECCNYW",Quantity__piece*700)</f>
        <v>500</v>
      </c>
      <c r="U359" s="55">
        <f>Chi_phí_lấy_hàng-Chi_phí_xử_lý</f>
        <v>17000</v>
      </c>
      <c r="V359" s="55">
        <f>IFS(HubCN_ID="LECCNSZ",IF(Grossweight&lt;=3,17000+Quantity__piece*500,17000+(Grossweight-3)*1500+Quantity__piece*500),HubCN_ID="LECCNYW", IF(Grossweight&lt;=3,15000+Quantity__piece*700,15000+(Grossweight-3)*2500+Quantity__piece*700))</f>
        <v>17500</v>
      </c>
    </row>
    <row r="360" ht="15.75" customHeight="1">
      <c r="A360" s="52" t="s">
        <v>1113</v>
      </c>
      <c r="B360" s="52" t="s">
        <v>5284</v>
      </c>
      <c r="C360" s="52" t="s">
        <v>5253</v>
      </c>
      <c r="D360" s="53">
        <v>44650.09027777778</v>
      </c>
      <c r="E360" s="53">
        <v>44649.82777777778</v>
      </c>
      <c r="F360" s="53">
        <v>44650.263194444444</v>
      </c>
      <c r="G360" s="53">
        <f>HubVN_Receiving_Time</f>
        <v>44653.26111</v>
      </c>
      <c r="H360" s="54">
        <v>44650.25763888889</v>
      </c>
      <c r="I360" s="44">
        <f>HubCN_Receiving_Time-Order_Create_Time</f>
        <v>3.079166667</v>
      </c>
      <c r="J360" s="44">
        <f>Plan__HubCN_Receiving_Time-Order_Create_Time</f>
        <v>3.341666667</v>
      </c>
      <c r="K360" s="44">
        <f>HubCN_Pickup_Time-HubCN_Receiving_Time</f>
        <v>0.4298611111</v>
      </c>
      <c r="L360" s="44">
        <f>Plan_HubCN_Pickup_Time-Plan__HubCN_Receiving_Time</f>
        <v>0.1729166667</v>
      </c>
      <c r="M360" s="44">
        <f>HubCN_Receiving_Time-Vendor_PickupTime</f>
        <v>0.08472222222</v>
      </c>
      <c r="N360" s="44">
        <f>Plan__HubCN_Receiving_Time-Plan_Vendor_Pickup_Time</f>
        <v>3.009722222</v>
      </c>
      <c r="O360" s="44">
        <f>Vendor_PickupTime-Order_Create_Time</f>
        <v>2.994444444</v>
      </c>
      <c r="P360" s="44">
        <f>Plan_Vendor_Pickup_Time-Order_Create_Time</f>
        <v>0.3319444444</v>
      </c>
      <c r="Q360" s="44">
        <f>HubVN_Receiving_Time-HubCN_Pickup_Time</f>
        <v>3.003472222</v>
      </c>
      <c r="R360" s="44">
        <f>Plan_HubVN_Receiving_Time-Plan_HubCN_Pickup_Time</f>
        <v>2.004166667</v>
      </c>
      <c r="S360" s="44">
        <f>TG_lấy+TG_xử_lý_CN+Thông_quan</f>
        <v>6.5125</v>
      </c>
      <c r="T360" s="55">
        <f>IFS(HubCN_ID="LECCNSZ",Quantity__piece*500,HubCN_ID="LECCNYW",Quantity__piece*700)</f>
        <v>2100</v>
      </c>
      <c r="U360" s="55">
        <f>Chi_phí_lấy_hàng-Chi_phí_xử_lý</f>
        <v>15000</v>
      </c>
      <c r="V360" s="55">
        <f>IFS(HubCN_ID="LECCNSZ",IF(Grossweight&lt;=3,17000+Quantity__piece*500,17000+(Grossweight-3)*1500+Quantity__piece*500),HubCN_ID="LECCNYW", IF(Grossweight&lt;=3,15000+Quantity__piece*700,15000+(Grossweight-3)*2500+Quantity__piece*700))</f>
        <v>17100</v>
      </c>
    </row>
    <row r="361" ht="15.75" customHeight="1">
      <c r="A361" s="52" t="s">
        <v>1116</v>
      </c>
      <c r="B361" s="52" t="s">
        <v>5283</v>
      </c>
      <c r="C361" s="52" t="s">
        <v>5253</v>
      </c>
      <c r="D361" s="53">
        <v>44649.32083333333</v>
      </c>
      <c r="E361" s="53">
        <v>44649.82777777778</v>
      </c>
      <c r="F361" s="53">
        <v>44649.53402777778</v>
      </c>
      <c r="G361" s="53">
        <f>HubVN_Receiving_Time</f>
        <v>44653.25903</v>
      </c>
      <c r="H361" s="54">
        <v>44650.256944444445</v>
      </c>
      <c r="I361" s="44">
        <f>HubCN_Receiving_Time-Order_Create_Time</f>
        <v>3.083333333</v>
      </c>
      <c r="J361" s="44">
        <f>Plan__HubCN_Receiving_Time-Order_Create_Time</f>
        <v>2.576388889</v>
      </c>
      <c r="K361" s="44">
        <f>HubCN_Pickup_Time-HubCN_Receiving_Time</f>
        <v>0.4291666667</v>
      </c>
      <c r="L361" s="44">
        <f>Plan_HubCN_Pickup_Time-Plan__HubCN_Receiving_Time</f>
        <v>0.2131944444</v>
      </c>
      <c r="M361" s="44">
        <f>HubCN_Receiving_Time-Vendor_PickupTime</f>
        <v>0.08888888889</v>
      </c>
      <c r="N361" s="44">
        <f>Plan__HubCN_Receiving_Time-Plan_Vendor_Pickup_Time</f>
        <v>2.086805556</v>
      </c>
      <c r="O361" s="44">
        <f>Vendor_PickupTime-Order_Create_Time</f>
        <v>2.994444444</v>
      </c>
      <c r="P361" s="44">
        <f>Plan_Vendor_Pickup_Time-Order_Create_Time</f>
        <v>0.4895833333</v>
      </c>
      <c r="Q361" s="44">
        <f>HubVN_Receiving_Time-HubCN_Pickup_Time</f>
        <v>3.002083333</v>
      </c>
      <c r="R361" s="44">
        <f>Plan_HubVN_Receiving_Time-Plan_HubCN_Pickup_Time</f>
        <v>3.000694444</v>
      </c>
      <c r="S361" s="44">
        <f>TG_lấy+TG_xử_lý_CN+Thông_quan</f>
        <v>6.514583333</v>
      </c>
      <c r="T361" s="55">
        <f>IFS(HubCN_ID="LECCNSZ",Quantity__piece*500,HubCN_ID="LECCNYW",Quantity__piece*700)</f>
        <v>1400</v>
      </c>
      <c r="U361" s="55">
        <f>Chi_phí_lấy_hàng-Chi_phí_xử_lý</f>
        <v>17500</v>
      </c>
      <c r="V361" s="55">
        <f>IFS(HubCN_ID="LECCNSZ",IF(Grossweight&lt;=3,17000+Quantity__piece*500,17000+(Grossweight-3)*1500+Quantity__piece*500),HubCN_ID="LECCNYW", IF(Grossweight&lt;=3,15000+Quantity__piece*700,15000+(Grossweight-3)*2500+Quantity__piece*700))</f>
        <v>18900</v>
      </c>
    </row>
    <row r="362" ht="15.75" customHeight="1">
      <c r="A362" s="52" t="s">
        <v>1120</v>
      </c>
      <c r="B362" s="52" t="s">
        <v>5274</v>
      </c>
      <c r="C362" s="52" t="s">
        <v>5253</v>
      </c>
      <c r="D362" s="53">
        <v>44649.86736111111</v>
      </c>
      <c r="E362" s="53">
        <v>44649.78125</v>
      </c>
      <c r="F362" s="53">
        <v>44650.0375</v>
      </c>
      <c r="G362" s="53">
        <f>HubVN_Receiving_Time</f>
        <v>44654.28889</v>
      </c>
      <c r="H362" s="54">
        <v>44650.282638888886</v>
      </c>
      <c r="I362" s="44">
        <f>HubCN_Receiving_Time-Order_Create_Time</f>
        <v>0.6034722222</v>
      </c>
      <c r="J362" s="44">
        <f>Plan__HubCN_Receiving_Time-Order_Create_Time</f>
        <v>0.6895833333</v>
      </c>
      <c r="K362" s="44">
        <f>HubCN_Pickup_Time-HubCN_Receiving_Time</f>
        <v>0.5013888889</v>
      </c>
      <c r="L362" s="44">
        <f>Plan_HubCN_Pickup_Time-Plan__HubCN_Receiving_Time</f>
        <v>0.1701388889</v>
      </c>
      <c r="M362" s="44">
        <f>HubCN_Receiving_Time-Vendor_PickupTime</f>
        <v>0.1090277778</v>
      </c>
      <c r="N362" s="44">
        <f>Plan__HubCN_Receiving_Time-Plan_Vendor_Pickup_Time</f>
        <v>-0.05902777778</v>
      </c>
      <c r="O362" s="44">
        <f>Vendor_PickupTime-Order_Create_Time</f>
        <v>0.4944444444</v>
      </c>
      <c r="P362" s="44">
        <f>Plan_Vendor_Pickup_Time-Order_Create_Time</f>
        <v>0.7486111111</v>
      </c>
      <c r="Q362" s="44">
        <f>HubVN_Receiving_Time-HubCN_Pickup_Time</f>
        <v>4.00625</v>
      </c>
      <c r="R362" s="44">
        <f>Plan_HubVN_Receiving_Time-Plan_HubCN_Pickup_Time</f>
        <v>3.503472222</v>
      </c>
      <c r="S362" s="44">
        <f>TG_lấy+TG_xử_lý_CN+Thông_quan</f>
        <v>5.111111111</v>
      </c>
      <c r="T362" s="55">
        <f>IFS(HubCN_ID="LECCNSZ",Quantity__piece*500,HubCN_ID="LECCNYW",Quantity__piece*700)</f>
        <v>2100</v>
      </c>
      <c r="U362" s="55">
        <f>Chi_phí_lấy_hàng-Chi_phí_xử_lý</f>
        <v>15000</v>
      </c>
      <c r="V362" s="55">
        <f>IFS(HubCN_ID="LECCNSZ",IF(Grossweight&lt;=3,17000+Quantity__piece*500,17000+(Grossweight-3)*1500+Quantity__piece*500),HubCN_ID="LECCNYW", IF(Grossweight&lt;=3,15000+Quantity__piece*700,15000+(Grossweight-3)*2500+Quantity__piece*700))</f>
        <v>17100</v>
      </c>
    </row>
    <row r="363" ht="15.75" hidden="1" customHeight="1">
      <c r="A363" s="52" t="s">
        <v>1123</v>
      </c>
      <c r="B363" s="52" t="s">
        <v>5268</v>
      </c>
      <c r="C363" s="52" t="s">
        <v>5255</v>
      </c>
      <c r="D363" s="53">
        <v>44649.29305555556</v>
      </c>
      <c r="E363" s="53">
        <v>44650.80902777778</v>
      </c>
      <c r="F363" s="53">
        <v>44649.504166666666</v>
      </c>
      <c r="G363" s="53">
        <f>HubVN_Receiving_Time</f>
        <v>44653.25139</v>
      </c>
      <c r="H363" s="54">
        <v>44651.24791666667</v>
      </c>
      <c r="I363" s="44">
        <f>HubCN_Receiving_Time-Order_Create_Time</f>
        <v>1.484027778</v>
      </c>
      <c r="J363" s="44">
        <f>Plan__HubCN_Receiving_Time-Order_Create_Time</f>
        <v>-0.03194444444</v>
      </c>
      <c r="K363" s="44">
        <f>HubCN_Pickup_Time-HubCN_Receiving_Time</f>
        <v>0.4388888889</v>
      </c>
      <c r="L363" s="44">
        <f>Plan_HubCN_Pickup_Time-Plan__HubCN_Receiving_Time</f>
        <v>0.2111111111</v>
      </c>
      <c r="M363" s="44">
        <f>HubCN_Receiving_Time-Vendor_PickupTime</f>
        <v>0.1513888889</v>
      </c>
      <c r="N363" s="44">
        <f>Plan__HubCN_Receiving_Time-Plan_Vendor_Pickup_Time</f>
        <v>0.9729166667</v>
      </c>
      <c r="O363" s="44">
        <f>Vendor_PickupTime-Order_Create_Time</f>
        <v>1.332638889</v>
      </c>
      <c r="P363" s="44">
        <f>Plan_Vendor_Pickup_Time-Order_Create_Time</f>
        <v>-1.004861111</v>
      </c>
      <c r="Q363" s="44">
        <f>HubVN_Receiving_Time-HubCN_Pickup_Time</f>
        <v>2.003472222</v>
      </c>
      <c r="R363" s="44">
        <f>Plan_HubVN_Receiving_Time-Plan_HubCN_Pickup_Time</f>
        <v>3.002777778</v>
      </c>
      <c r="S363" s="44">
        <f>TG_lấy+TG_xử_lý_CN+Thông_quan</f>
        <v>3.926388889</v>
      </c>
      <c r="T363" s="55">
        <f>IFS(HubCN_ID="LECCNSZ",Quantity__piece*500,HubCN_ID="LECCNYW",Quantity__piece*700)</f>
        <v>500</v>
      </c>
      <c r="U363" s="55">
        <f>Chi_phí_lấy_hàng-Chi_phí_xử_lý</f>
        <v>17000</v>
      </c>
      <c r="V363" s="55">
        <f>IFS(HubCN_ID="LECCNSZ",IF(Grossweight&lt;=3,17000+Quantity__piece*500,17000+(Grossweight-3)*1500+Quantity__piece*500),HubCN_ID="LECCNYW", IF(Grossweight&lt;=3,15000+Quantity__piece*700,15000+(Grossweight-3)*2500+Quantity__piece*700))</f>
        <v>17500</v>
      </c>
    </row>
    <row r="364" ht="15.75" customHeight="1">
      <c r="A364" s="52" t="s">
        <v>1126</v>
      </c>
      <c r="B364" s="52" t="s">
        <v>5284</v>
      </c>
      <c r="C364" s="52" t="s">
        <v>5253</v>
      </c>
      <c r="D364" s="53">
        <v>44651.645833333336</v>
      </c>
      <c r="E364" s="53">
        <v>44652.217361111114</v>
      </c>
      <c r="F364" s="53">
        <v>44651.77222222222</v>
      </c>
      <c r="G364" s="53">
        <f>HubVN_Receiving_Time</f>
        <v>44655.51597</v>
      </c>
      <c r="H364" s="54">
        <v>44652.51458333333</v>
      </c>
      <c r="I364" s="44">
        <f>HubCN_Receiving_Time-Order_Create_Time</f>
        <v>2.375694444</v>
      </c>
      <c r="J364" s="44">
        <f>Plan__HubCN_Receiving_Time-Order_Create_Time</f>
        <v>1.804166667</v>
      </c>
      <c r="K364" s="44">
        <f>HubCN_Pickup_Time-HubCN_Receiving_Time</f>
        <v>0.2972222222</v>
      </c>
      <c r="L364" s="44">
        <f>Plan_HubCN_Pickup_Time-Plan__HubCN_Receiving_Time</f>
        <v>0.1263888889</v>
      </c>
      <c r="M364" s="44">
        <f>HubCN_Receiving_Time-Vendor_PickupTime</f>
        <v>0.1701388889</v>
      </c>
      <c r="N364" s="44">
        <f>Plan__HubCN_Receiving_Time-Plan_Vendor_Pickup_Time</f>
        <v>3.221527778</v>
      </c>
      <c r="O364" s="44">
        <f>Vendor_PickupTime-Order_Create_Time</f>
        <v>2.205555556</v>
      </c>
      <c r="P364" s="44">
        <f>Plan_Vendor_Pickup_Time-Order_Create_Time</f>
        <v>-1.417361111</v>
      </c>
      <c r="Q364" s="44">
        <f>HubVN_Receiving_Time-HubCN_Pickup_Time</f>
        <v>3.001388889</v>
      </c>
      <c r="R364" s="44">
        <f>Plan_HubVN_Receiving_Time-Plan_HubCN_Pickup_Time</f>
        <v>3.500694444</v>
      </c>
      <c r="S364" s="44">
        <f>TG_lấy+TG_xử_lý_CN+Thông_quan</f>
        <v>5.674305556</v>
      </c>
      <c r="T364" s="55">
        <f>IFS(HubCN_ID="LECCNSZ",Quantity__piece*500,HubCN_ID="LECCNYW",Quantity__piece*700)</f>
        <v>2800</v>
      </c>
      <c r="U364" s="55">
        <f>Chi_phí_lấy_hàng-Chi_phí_xử_lý</f>
        <v>15000</v>
      </c>
      <c r="V364" s="55">
        <f>IFS(HubCN_ID="LECCNSZ",IF(Grossweight&lt;=3,17000+Quantity__piece*500,17000+(Grossweight-3)*1500+Quantity__piece*500),HubCN_ID="LECCNYW", IF(Grossweight&lt;=3,15000+Quantity__piece*700,15000+(Grossweight-3)*2500+Quantity__piece*700))</f>
        <v>17800</v>
      </c>
    </row>
    <row r="365" ht="15.75" customHeight="1">
      <c r="A365" s="52" t="s">
        <v>1129</v>
      </c>
      <c r="B365" s="52" t="s">
        <v>5279</v>
      </c>
      <c r="C365" s="52" t="s">
        <v>5253</v>
      </c>
      <c r="D365" s="53">
        <v>44649.93194444444</v>
      </c>
      <c r="E365" s="53">
        <v>44650.73888888889</v>
      </c>
      <c r="F365" s="53">
        <v>44650.01597222222</v>
      </c>
      <c r="G365" s="53">
        <f>HubVN_Receiving_Time</f>
        <v>44654.53542</v>
      </c>
      <c r="H365" s="54">
        <v>44651.03402777778</v>
      </c>
      <c r="I365" s="44">
        <f>HubCN_Receiving_Time-Order_Create_Time</f>
        <v>3.547916667</v>
      </c>
      <c r="J365" s="44">
        <f>Plan__HubCN_Receiving_Time-Order_Create_Time</f>
        <v>2.740972222</v>
      </c>
      <c r="K365" s="44">
        <f>HubCN_Pickup_Time-HubCN_Receiving_Time</f>
        <v>0.2951388889</v>
      </c>
      <c r="L365" s="44">
        <f>Plan_HubCN_Pickup_Time-Plan__HubCN_Receiving_Time</f>
        <v>0.08402777778</v>
      </c>
      <c r="M365" s="44">
        <f>HubCN_Receiving_Time-Vendor_PickupTime</f>
        <v>0.2534722222</v>
      </c>
      <c r="N365" s="44">
        <f>Plan__HubCN_Receiving_Time-Plan_Vendor_Pickup_Time</f>
        <v>2.158333333</v>
      </c>
      <c r="O365" s="44">
        <f>Vendor_PickupTime-Order_Create_Time</f>
        <v>3.294444444</v>
      </c>
      <c r="P365" s="44">
        <f>Plan_Vendor_Pickup_Time-Order_Create_Time</f>
        <v>0.5826388889</v>
      </c>
      <c r="Q365" s="44">
        <f>HubVN_Receiving_Time-HubCN_Pickup_Time</f>
        <v>3.501388889</v>
      </c>
      <c r="R365" s="44">
        <f>Plan_HubVN_Receiving_Time-Plan_HubCN_Pickup_Time</f>
        <v>3.502777778</v>
      </c>
      <c r="S365" s="44">
        <f>TG_lấy+TG_xử_lý_CN+Thông_quan</f>
        <v>7.344444444</v>
      </c>
      <c r="T365" s="55">
        <f>IFS(HubCN_ID="LECCNSZ",Quantity__piece*500,HubCN_ID="LECCNYW",Quantity__piece*700)</f>
        <v>2100</v>
      </c>
      <c r="U365" s="55">
        <f>Chi_phí_lấy_hàng-Chi_phí_xử_lý</f>
        <v>15000</v>
      </c>
      <c r="V365" s="55">
        <f>IFS(HubCN_ID="LECCNSZ",IF(Grossweight&lt;=3,17000+Quantity__piece*500,17000+(Grossweight-3)*1500+Quantity__piece*500),HubCN_ID="LECCNYW", IF(Grossweight&lt;=3,15000+Quantity__piece*700,15000+(Grossweight-3)*2500+Quantity__piece*700))</f>
        <v>17100</v>
      </c>
    </row>
    <row r="366" ht="15.75" customHeight="1">
      <c r="A366" s="52" t="s">
        <v>1132</v>
      </c>
      <c r="B366" s="52" t="s">
        <v>5295</v>
      </c>
      <c r="C366" s="52" t="s">
        <v>5253</v>
      </c>
      <c r="D366" s="53">
        <v>44649.552777777775</v>
      </c>
      <c r="E366" s="53">
        <v>44649.816666666666</v>
      </c>
      <c r="F366" s="53">
        <v>44649.76527777778</v>
      </c>
      <c r="G366" s="53">
        <f>HubVN_Receiving_Time</f>
        <v>44654.25139</v>
      </c>
      <c r="H366" s="54">
        <v>44650.25</v>
      </c>
      <c r="I366" s="44">
        <f>HubCN_Receiving_Time-Order_Create_Time</f>
        <v>2.111111111</v>
      </c>
      <c r="J366" s="44">
        <f>Plan__HubCN_Receiving_Time-Order_Create_Time</f>
        <v>1.847222222</v>
      </c>
      <c r="K366" s="44">
        <f>HubCN_Pickup_Time-HubCN_Receiving_Time</f>
        <v>0.4333333333</v>
      </c>
      <c r="L366" s="44">
        <f>Plan_HubCN_Pickup_Time-Plan__HubCN_Receiving_Time</f>
        <v>0.2125</v>
      </c>
      <c r="M366" s="44">
        <f>HubCN_Receiving_Time-Vendor_PickupTime</f>
        <v>0.1125</v>
      </c>
      <c r="N366" s="44">
        <f>Plan__HubCN_Receiving_Time-Plan_Vendor_Pickup_Time</f>
        <v>0.8472222222</v>
      </c>
      <c r="O366" s="44">
        <f>Vendor_PickupTime-Order_Create_Time</f>
        <v>1.998611111</v>
      </c>
      <c r="P366" s="44">
        <f>Plan_Vendor_Pickup_Time-Order_Create_Time</f>
        <v>1</v>
      </c>
      <c r="Q366" s="44">
        <f>HubVN_Receiving_Time-HubCN_Pickup_Time</f>
        <v>4.001388889</v>
      </c>
      <c r="R366" s="44">
        <f>Plan_HubVN_Receiving_Time-Plan_HubCN_Pickup_Time</f>
        <v>3.505555556</v>
      </c>
      <c r="S366" s="44">
        <f>TG_lấy+TG_xử_lý_CN+Thông_quan</f>
        <v>6.545833333</v>
      </c>
      <c r="T366" s="55">
        <f>IFS(HubCN_ID="LECCNSZ",Quantity__piece*500,HubCN_ID="LECCNYW",Quantity__piece*700)</f>
        <v>1400</v>
      </c>
      <c r="U366" s="55">
        <f>Chi_phí_lấy_hàng-Chi_phí_xử_lý</f>
        <v>15000</v>
      </c>
      <c r="V366" s="55">
        <f>IFS(HubCN_ID="LECCNSZ",IF(Grossweight&lt;=3,17000+Quantity__piece*500,17000+(Grossweight-3)*1500+Quantity__piece*500),HubCN_ID="LECCNYW", IF(Grossweight&lt;=3,15000+Quantity__piece*700,15000+(Grossweight-3)*2500+Quantity__piece*700))</f>
        <v>16400</v>
      </c>
    </row>
    <row r="367" ht="15.75" customHeight="1">
      <c r="A367" s="52" t="s">
        <v>1135</v>
      </c>
      <c r="B367" s="52" t="s">
        <v>5264</v>
      </c>
      <c r="C367" s="52" t="s">
        <v>5253</v>
      </c>
      <c r="D367" s="53">
        <v>44647.85</v>
      </c>
      <c r="E367" s="53">
        <v>44649.19861111111</v>
      </c>
      <c r="F367" s="53">
        <v>44648.0</v>
      </c>
      <c r="G367" s="53">
        <f>HubVN_Receiving_Time</f>
        <v>44652.53889</v>
      </c>
      <c r="H367" s="54">
        <v>44649.53402777778</v>
      </c>
      <c r="I367" s="44">
        <f>HubCN_Receiving_Time-Order_Create_Time</f>
        <v>3.811805556</v>
      </c>
      <c r="J367" s="44">
        <f>Plan__HubCN_Receiving_Time-Order_Create_Time</f>
        <v>2.463194444</v>
      </c>
      <c r="K367" s="44">
        <f>HubCN_Pickup_Time-HubCN_Receiving_Time</f>
        <v>0.3354166667</v>
      </c>
      <c r="L367" s="44">
        <f>Plan_HubCN_Pickup_Time-Plan__HubCN_Receiving_Time</f>
        <v>0.15</v>
      </c>
      <c r="M367" s="44">
        <f>HubCN_Receiving_Time-Vendor_PickupTime</f>
        <v>0.08819444444</v>
      </c>
      <c r="N367" s="44">
        <f>Plan__HubCN_Receiving_Time-Plan_Vendor_Pickup_Time</f>
        <v>1.3</v>
      </c>
      <c r="O367" s="44">
        <f>Vendor_PickupTime-Order_Create_Time</f>
        <v>3.723611111</v>
      </c>
      <c r="P367" s="44">
        <f>Plan_Vendor_Pickup_Time-Order_Create_Time</f>
        <v>1.163194444</v>
      </c>
      <c r="Q367" s="44">
        <f>HubVN_Receiving_Time-HubCN_Pickup_Time</f>
        <v>3.004861111</v>
      </c>
      <c r="R367" s="44">
        <f>Plan_HubVN_Receiving_Time-Plan_HubCN_Pickup_Time</f>
        <v>3.502083333</v>
      </c>
      <c r="S367" s="44">
        <f>TG_lấy+TG_xử_lý_CN+Thông_quan</f>
        <v>7.152083333</v>
      </c>
      <c r="T367" s="55">
        <f>IFS(HubCN_ID="LECCNSZ",Quantity__piece*500,HubCN_ID="LECCNYW",Quantity__piece*700)</f>
        <v>700</v>
      </c>
      <c r="U367" s="55">
        <f>Chi_phí_lấy_hàng-Chi_phí_xử_lý</f>
        <v>15000</v>
      </c>
      <c r="V367" s="55">
        <f>IFS(HubCN_ID="LECCNSZ",IF(Grossweight&lt;=3,17000+Quantity__piece*500,17000+(Grossweight-3)*1500+Quantity__piece*500),HubCN_ID="LECCNYW", IF(Grossweight&lt;=3,15000+Quantity__piece*700,15000+(Grossweight-3)*2500+Quantity__piece*700))</f>
        <v>15700</v>
      </c>
    </row>
    <row r="368" ht="15.75" customHeight="1">
      <c r="A368" s="52" t="s">
        <v>1138</v>
      </c>
      <c r="B368" s="52" t="s">
        <v>5305</v>
      </c>
      <c r="C368" s="52" t="s">
        <v>5253</v>
      </c>
      <c r="D368" s="53">
        <v>44650.10972222222</v>
      </c>
      <c r="E368" s="53">
        <v>44649.23472222222</v>
      </c>
      <c r="F368" s="53">
        <v>44650.27847222222</v>
      </c>
      <c r="G368" s="53">
        <f>HubVN_Receiving_Time</f>
        <v>44653.53819</v>
      </c>
      <c r="H368" s="54">
        <v>44649.532638888886</v>
      </c>
      <c r="I368" s="44">
        <f>HubCN_Receiving_Time-Order_Create_Time</f>
        <v>0.375</v>
      </c>
      <c r="J368" s="44">
        <f>Plan__HubCN_Receiving_Time-Order_Create_Time</f>
        <v>1.25</v>
      </c>
      <c r="K368" s="44">
        <f>HubCN_Pickup_Time-HubCN_Receiving_Time</f>
        <v>0.2979166667</v>
      </c>
      <c r="L368" s="44">
        <f>Plan_HubCN_Pickup_Time-Plan__HubCN_Receiving_Time</f>
        <v>0.16875</v>
      </c>
      <c r="M368" s="44">
        <f>HubCN_Receiving_Time-Vendor_PickupTime</f>
        <v>0.0875</v>
      </c>
      <c r="N368" s="44">
        <f>Plan__HubCN_Receiving_Time-Plan_Vendor_Pickup_Time</f>
        <v>1.546527778</v>
      </c>
      <c r="O368" s="44">
        <f>Vendor_PickupTime-Order_Create_Time</f>
        <v>0.2875</v>
      </c>
      <c r="P368" s="44">
        <f>Plan_Vendor_Pickup_Time-Order_Create_Time</f>
        <v>-0.2965277778</v>
      </c>
      <c r="Q368" s="44">
        <f>HubVN_Receiving_Time-HubCN_Pickup_Time</f>
        <v>4.005555556</v>
      </c>
      <c r="R368" s="44">
        <f>Plan_HubVN_Receiving_Time-Plan_HubCN_Pickup_Time</f>
        <v>3.003472222</v>
      </c>
      <c r="S368" s="44">
        <f>TG_lấy+TG_xử_lý_CN+Thông_quan</f>
        <v>4.678472222</v>
      </c>
      <c r="T368" s="55">
        <f>IFS(HubCN_ID="LECCNSZ",Quantity__piece*500,HubCN_ID="LECCNYW",Quantity__piece*700)</f>
        <v>2100</v>
      </c>
      <c r="U368" s="55">
        <f>Chi_phí_lấy_hàng-Chi_phí_xử_lý</f>
        <v>15000</v>
      </c>
      <c r="V368" s="55">
        <f>IFS(HubCN_ID="LECCNSZ",IF(Grossweight&lt;=3,17000+Quantity__piece*500,17000+(Grossweight-3)*1500+Quantity__piece*500),HubCN_ID="LECCNYW", IF(Grossweight&lt;=3,15000+Quantity__piece*700,15000+(Grossweight-3)*2500+Quantity__piece*700))</f>
        <v>17100</v>
      </c>
    </row>
    <row r="369" ht="15.75" customHeight="1">
      <c r="A369" s="52" t="s">
        <v>1141</v>
      </c>
      <c r="B369" s="52" t="s">
        <v>5279</v>
      </c>
      <c r="C369" s="52" t="s">
        <v>5253</v>
      </c>
      <c r="D369" s="53">
        <v>44651.11388888889</v>
      </c>
      <c r="E369" s="53">
        <v>44652.92222222222</v>
      </c>
      <c r="F369" s="53">
        <v>44651.26180555556</v>
      </c>
      <c r="G369" s="53">
        <f>HubVN_Receiving_Time</f>
        <v>44657.26042</v>
      </c>
      <c r="H369" s="54">
        <v>44653.25833333333</v>
      </c>
      <c r="I369" s="44">
        <f>HubCN_Receiving_Time-Order_Create_Time</f>
        <v>1.336805556</v>
      </c>
      <c r="J369" s="44">
        <f>Plan__HubCN_Receiving_Time-Order_Create_Time</f>
        <v>-0.4715277778</v>
      </c>
      <c r="K369" s="44">
        <f>HubCN_Pickup_Time-HubCN_Receiving_Time</f>
        <v>0.3361111111</v>
      </c>
      <c r="L369" s="44">
        <f>Plan_HubCN_Pickup_Time-Plan__HubCN_Receiving_Time</f>
        <v>0.1479166667</v>
      </c>
      <c r="M369" s="44">
        <f>HubCN_Receiving_Time-Vendor_PickupTime</f>
        <v>0.1104166667</v>
      </c>
      <c r="N369" s="44">
        <f>Plan__HubCN_Receiving_Time-Plan_Vendor_Pickup_Time</f>
        <v>0.53125</v>
      </c>
      <c r="O369" s="44">
        <f>Vendor_PickupTime-Order_Create_Time</f>
        <v>1.226388889</v>
      </c>
      <c r="P369" s="44">
        <f>Plan_Vendor_Pickup_Time-Order_Create_Time</f>
        <v>-1.002777778</v>
      </c>
      <c r="Q369" s="44">
        <f>HubVN_Receiving_Time-HubCN_Pickup_Time</f>
        <v>4.002083333</v>
      </c>
      <c r="R369" s="44">
        <f>Plan_HubVN_Receiving_Time-Plan_HubCN_Pickup_Time</f>
        <v>3.004166667</v>
      </c>
      <c r="S369" s="44">
        <f>TG_lấy+TG_xử_lý_CN+Thông_quan</f>
        <v>5.675</v>
      </c>
      <c r="T369" s="55">
        <f>IFS(HubCN_ID="LECCNSZ",Quantity__piece*500,HubCN_ID="LECCNYW",Quantity__piece*700)</f>
        <v>2100</v>
      </c>
      <c r="U369" s="55">
        <f>Chi_phí_lấy_hàng-Chi_phí_xử_lý</f>
        <v>17250</v>
      </c>
      <c r="V369" s="55">
        <f>IFS(HubCN_ID="LECCNSZ",IF(Grossweight&lt;=3,17000+Quantity__piece*500,17000+(Grossweight-3)*1500+Quantity__piece*500),HubCN_ID="LECCNYW", IF(Grossweight&lt;=3,15000+Quantity__piece*700,15000+(Grossweight-3)*2500+Quantity__piece*700))</f>
        <v>19350</v>
      </c>
    </row>
    <row r="370" ht="15.75" customHeight="1">
      <c r="A370" s="52" t="s">
        <v>1144</v>
      </c>
      <c r="B370" s="52" t="s">
        <v>5252</v>
      </c>
      <c r="C370" s="52" t="s">
        <v>5253</v>
      </c>
      <c r="D370" s="53">
        <v>44649.57847222222</v>
      </c>
      <c r="E370" s="53">
        <v>44649.80625</v>
      </c>
      <c r="F370" s="53">
        <v>44649.788194444445</v>
      </c>
      <c r="G370" s="53">
        <f>HubVN_Receiving_Time</f>
        <v>44654.27153</v>
      </c>
      <c r="H370" s="54">
        <v>44650.26527777778</v>
      </c>
      <c r="I370" s="44">
        <f>HubCN_Receiving_Time-Order_Create_Time</f>
        <v>0.6118055556</v>
      </c>
      <c r="J370" s="44">
        <f>Plan__HubCN_Receiving_Time-Order_Create_Time</f>
        <v>0.3840277778</v>
      </c>
      <c r="K370" s="44">
        <f>HubCN_Pickup_Time-HubCN_Receiving_Time</f>
        <v>0.4590277778</v>
      </c>
      <c r="L370" s="44">
        <f>Plan_HubCN_Pickup_Time-Plan__HubCN_Receiving_Time</f>
        <v>0.2097222222</v>
      </c>
      <c r="M370" s="44">
        <f>HubCN_Receiving_Time-Vendor_PickupTime</f>
        <v>0.1145833333</v>
      </c>
      <c r="N370" s="44">
        <f>Plan__HubCN_Receiving_Time-Plan_Vendor_Pickup_Time</f>
        <v>-0.1972222222</v>
      </c>
      <c r="O370" s="44">
        <f>Vendor_PickupTime-Order_Create_Time</f>
        <v>0.4972222222</v>
      </c>
      <c r="P370" s="44">
        <f>Plan_Vendor_Pickup_Time-Order_Create_Time</f>
        <v>0.58125</v>
      </c>
      <c r="Q370" s="44">
        <f>HubVN_Receiving_Time-HubCN_Pickup_Time</f>
        <v>4.00625</v>
      </c>
      <c r="R370" s="44">
        <f>Plan_HubVN_Receiving_Time-Plan_HubCN_Pickup_Time</f>
        <v>3.502777778</v>
      </c>
      <c r="S370" s="44">
        <f>TG_lấy+TG_xử_lý_CN+Thông_quan</f>
        <v>5.077083333</v>
      </c>
      <c r="T370" s="55">
        <f>IFS(HubCN_ID="LECCNSZ",Quantity__piece*500,HubCN_ID="LECCNYW",Quantity__piece*700)</f>
        <v>1400</v>
      </c>
      <c r="U370" s="55">
        <f>Chi_phí_lấy_hàng-Chi_phí_xử_lý</f>
        <v>15000</v>
      </c>
      <c r="V370" s="55">
        <f>IFS(HubCN_ID="LECCNSZ",IF(Grossweight&lt;=3,17000+Quantity__piece*500,17000+(Grossweight-3)*1500+Quantity__piece*500),HubCN_ID="LECCNYW", IF(Grossweight&lt;=3,15000+Quantity__piece*700,15000+(Grossweight-3)*2500+Quantity__piece*700))</f>
        <v>16400</v>
      </c>
    </row>
    <row r="371" ht="15.75" customHeight="1">
      <c r="A371" s="52" t="s">
        <v>1147</v>
      </c>
      <c r="B371" s="52" t="s">
        <v>5286</v>
      </c>
      <c r="C371" s="52" t="s">
        <v>5253</v>
      </c>
      <c r="D371" s="53">
        <v>44648.64236111111</v>
      </c>
      <c r="E371" s="53">
        <v>44649.19930555556</v>
      </c>
      <c r="F371" s="53">
        <v>44648.77291666667</v>
      </c>
      <c r="G371" s="53">
        <f>HubVN_Receiving_Time</f>
        <v>44652.53611</v>
      </c>
      <c r="H371" s="54">
        <v>44649.53472222222</v>
      </c>
      <c r="I371" s="44">
        <f>HubCN_Receiving_Time-Order_Create_Time</f>
        <v>3.819444444</v>
      </c>
      <c r="J371" s="44">
        <f>Plan__HubCN_Receiving_Time-Order_Create_Time</f>
        <v>3.2625</v>
      </c>
      <c r="K371" s="44">
        <f>HubCN_Pickup_Time-HubCN_Receiving_Time</f>
        <v>0.3354166667</v>
      </c>
      <c r="L371" s="44">
        <f>Plan_HubCN_Pickup_Time-Plan__HubCN_Receiving_Time</f>
        <v>0.1305555556</v>
      </c>
      <c r="M371" s="44">
        <f>HubCN_Receiving_Time-Vendor_PickupTime</f>
        <v>0.08541666667</v>
      </c>
      <c r="N371" s="44">
        <f>Plan__HubCN_Receiving_Time-Plan_Vendor_Pickup_Time</f>
        <v>3.261805556</v>
      </c>
      <c r="O371" s="44">
        <f>Vendor_PickupTime-Order_Create_Time</f>
        <v>3.734027778</v>
      </c>
      <c r="P371" s="44">
        <f>Plan_Vendor_Pickup_Time-Order_Create_Time</f>
        <v>0.0006944444467</v>
      </c>
      <c r="Q371" s="44">
        <f>HubVN_Receiving_Time-HubCN_Pickup_Time</f>
        <v>3.001388889</v>
      </c>
      <c r="R371" s="44">
        <f>Plan_HubVN_Receiving_Time-Plan_HubCN_Pickup_Time</f>
        <v>3.504861111</v>
      </c>
      <c r="S371" s="44">
        <f>TG_lấy+TG_xử_lý_CN+Thông_quan</f>
        <v>7.15625</v>
      </c>
      <c r="T371" s="55">
        <f>IFS(HubCN_ID="LECCNSZ",Quantity__piece*500,HubCN_ID="LECCNYW",Quantity__piece*700)</f>
        <v>2100</v>
      </c>
      <c r="U371" s="55">
        <f>Chi_phí_lấy_hàng-Chi_phí_xử_lý</f>
        <v>15000</v>
      </c>
      <c r="V371" s="55">
        <f>IFS(HubCN_ID="LECCNSZ",IF(Grossweight&lt;=3,17000+Quantity__piece*500,17000+(Grossweight-3)*1500+Quantity__piece*500),HubCN_ID="LECCNYW", IF(Grossweight&lt;=3,15000+Quantity__piece*700,15000+(Grossweight-3)*2500+Quantity__piece*700))</f>
        <v>17100</v>
      </c>
    </row>
    <row r="372" ht="15.75" customHeight="1">
      <c r="A372" s="52" t="s">
        <v>1150</v>
      </c>
      <c r="B372" s="52" t="s">
        <v>5257</v>
      </c>
      <c r="C372" s="52" t="s">
        <v>5253</v>
      </c>
      <c r="D372" s="53">
        <v>44652.899305555555</v>
      </c>
      <c r="E372" s="53">
        <v>44652.2125</v>
      </c>
      <c r="F372" s="53">
        <v>44653.02569444444</v>
      </c>
      <c r="G372" s="53">
        <f>HubVN_Receiving_Time</f>
        <v>44655.5125</v>
      </c>
      <c r="H372" s="54">
        <v>44652.50625</v>
      </c>
      <c r="I372" s="44">
        <f>HubCN_Receiving_Time-Order_Create_Time</f>
        <v>2.367361111</v>
      </c>
      <c r="J372" s="44">
        <f>Plan__HubCN_Receiving_Time-Order_Create_Time</f>
        <v>3.054166667</v>
      </c>
      <c r="K372" s="44">
        <f>HubCN_Pickup_Time-HubCN_Receiving_Time</f>
        <v>0.29375</v>
      </c>
      <c r="L372" s="44">
        <f>Plan_HubCN_Pickup_Time-Plan__HubCN_Receiving_Time</f>
        <v>0.1263888889</v>
      </c>
      <c r="M372" s="44">
        <f>HubCN_Receiving_Time-Vendor_PickupTime</f>
        <v>0.1694444444</v>
      </c>
      <c r="N372" s="44">
        <f>Plan__HubCN_Receiving_Time-Plan_Vendor_Pickup_Time</f>
        <v>3.474305556</v>
      </c>
      <c r="O372" s="44">
        <f>Vendor_PickupTime-Order_Create_Time</f>
        <v>2.197916667</v>
      </c>
      <c r="P372" s="44">
        <f>Plan_Vendor_Pickup_Time-Order_Create_Time</f>
        <v>-0.4201388889</v>
      </c>
      <c r="Q372" s="44">
        <f>HubVN_Receiving_Time-HubCN_Pickup_Time</f>
        <v>3.00625</v>
      </c>
      <c r="R372" s="44">
        <f>Plan_HubVN_Receiving_Time-Plan_HubCN_Pickup_Time</f>
        <v>1.504166667</v>
      </c>
      <c r="S372" s="44">
        <f>TG_lấy+TG_xử_lý_CN+Thông_quan</f>
        <v>5.667361111</v>
      </c>
      <c r="T372" s="55">
        <f>IFS(HubCN_ID="LECCNSZ",Quantity__piece*500,HubCN_ID="LECCNYW",Quantity__piece*700)</f>
        <v>3500</v>
      </c>
      <c r="U372" s="55">
        <f>Chi_phí_lấy_hàng-Chi_phí_xử_lý</f>
        <v>15000</v>
      </c>
      <c r="V372" s="55">
        <f>IFS(HubCN_ID="LECCNSZ",IF(Grossweight&lt;=3,17000+Quantity__piece*500,17000+(Grossweight-3)*1500+Quantity__piece*500),HubCN_ID="LECCNYW", IF(Grossweight&lt;=3,15000+Quantity__piece*700,15000+(Grossweight-3)*2500+Quantity__piece*700))</f>
        <v>18500</v>
      </c>
    </row>
    <row r="373" ht="15.75" customHeight="1">
      <c r="A373" s="52" t="s">
        <v>1153</v>
      </c>
      <c r="B373" s="52" t="s">
        <v>5280</v>
      </c>
      <c r="C373" s="52" t="s">
        <v>5253</v>
      </c>
      <c r="D373" s="53">
        <v>44650.89097222222</v>
      </c>
      <c r="E373" s="53">
        <v>44650.666666666664</v>
      </c>
      <c r="F373" s="53">
        <v>44651.018055555556</v>
      </c>
      <c r="G373" s="53">
        <f>HubVN_Receiving_Time</f>
        <v>44654.50903</v>
      </c>
      <c r="H373" s="54">
        <v>44651.00486111111</v>
      </c>
      <c r="I373" s="44">
        <f>HubCN_Receiving_Time-Order_Create_Time</f>
        <v>4.01875</v>
      </c>
      <c r="J373" s="44">
        <f>Plan__HubCN_Receiving_Time-Order_Create_Time</f>
        <v>4.243055556</v>
      </c>
      <c r="K373" s="44">
        <f>HubCN_Pickup_Time-HubCN_Receiving_Time</f>
        <v>0.3381944444</v>
      </c>
      <c r="L373" s="44">
        <f>Plan_HubCN_Pickup_Time-Plan__HubCN_Receiving_Time</f>
        <v>0.1270833333</v>
      </c>
      <c r="M373" s="44">
        <f>HubCN_Receiving_Time-Vendor_PickupTime</f>
        <v>0.29375</v>
      </c>
      <c r="N373" s="44">
        <f>Plan__HubCN_Receiving_Time-Plan_Vendor_Pickup_Time</f>
        <v>3.664583333</v>
      </c>
      <c r="O373" s="44">
        <f>Vendor_PickupTime-Order_Create_Time</f>
        <v>3.725</v>
      </c>
      <c r="P373" s="44">
        <f>Plan_Vendor_Pickup_Time-Order_Create_Time</f>
        <v>0.5784722222</v>
      </c>
      <c r="Q373" s="44">
        <f>HubVN_Receiving_Time-HubCN_Pickup_Time</f>
        <v>3.504166667</v>
      </c>
      <c r="R373" s="44">
        <f>Plan_HubVN_Receiving_Time-Plan_HubCN_Pickup_Time</f>
        <v>3.501388889</v>
      </c>
      <c r="S373" s="44">
        <f>TG_lấy+TG_xử_lý_CN+Thông_quan</f>
        <v>7.861111111</v>
      </c>
      <c r="T373" s="55">
        <f>IFS(HubCN_ID="LECCNSZ",Quantity__piece*500,HubCN_ID="LECCNYW",Quantity__piece*700)</f>
        <v>1400</v>
      </c>
      <c r="U373" s="55">
        <f>Chi_phí_lấy_hàng-Chi_phí_xử_lý</f>
        <v>15000</v>
      </c>
      <c r="V373" s="55">
        <f>IFS(HubCN_ID="LECCNSZ",IF(Grossweight&lt;=3,17000+Quantity__piece*500,17000+(Grossweight-3)*1500+Quantity__piece*500),HubCN_ID="LECCNYW", IF(Grossweight&lt;=3,15000+Quantity__piece*700,15000+(Grossweight-3)*2500+Quantity__piece*700))</f>
        <v>16400</v>
      </c>
    </row>
    <row r="374" ht="15.75" customHeight="1">
      <c r="A374" s="52" t="s">
        <v>1156</v>
      </c>
      <c r="B374" s="52" t="s">
        <v>5265</v>
      </c>
      <c r="C374" s="52" t="s">
        <v>5253</v>
      </c>
      <c r="D374" s="53">
        <v>44649.54305555556</v>
      </c>
      <c r="E374" s="53">
        <v>44649.81180555555</v>
      </c>
      <c r="F374" s="53">
        <v>44649.75277777778</v>
      </c>
      <c r="G374" s="53">
        <f>HubVN_Receiving_Time</f>
        <v>44654.275</v>
      </c>
      <c r="H374" s="54">
        <v>44650.27291666667</v>
      </c>
      <c r="I374" s="44">
        <f>HubCN_Receiving_Time-Order_Create_Time</f>
        <v>0.6111111111</v>
      </c>
      <c r="J374" s="44">
        <f>Plan__HubCN_Receiving_Time-Order_Create_Time</f>
        <v>0.3423611111</v>
      </c>
      <c r="K374" s="44">
        <f>HubCN_Pickup_Time-HubCN_Receiving_Time</f>
        <v>0.4611111111</v>
      </c>
      <c r="L374" s="44">
        <f>Plan_HubCN_Pickup_Time-Plan__HubCN_Receiving_Time</f>
        <v>0.2097222222</v>
      </c>
      <c r="M374" s="44">
        <f>HubCN_Receiving_Time-Vendor_PickupTime</f>
        <v>0.1104166667</v>
      </c>
      <c r="N374" s="44">
        <f>Plan__HubCN_Receiving_Time-Plan_Vendor_Pickup_Time</f>
        <v>0.1840277778</v>
      </c>
      <c r="O374" s="44">
        <f>Vendor_PickupTime-Order_Create_Time</f>
        <v>0.5006944444</v>
      </c>
      <c r="P374" s="44">
        <f>Plan_Vendor_Pickup_Time-Order_Create_Time</f>
        <v>0.1583333333</v>
      </c>
      <c r="Q374" s="44">
        <f>HubVN_Receiving_Time-HubCN_Pickup_Time</f>
        <v>4.002083333</v>
      </c>
      <c r="R374" s="44">
        <f>Plan_HubVN_Receiving_Time-Plan_HubCN_Pickup_Time</f>
        <v>3.504166667</v>
      </c>
      <c r="S374" s="44">
        <f>TG_lấy+TG_xử_lý_CN+Thông_quan</f>
        <v>5.074305556</v>
      </c>
      <c r="T374" s="55">
        <f>IFS(HubCN_ID="LECCNSZ",Quantity__piece*500,HubCN_ID="LECCNYW",Quantity__piece*700)</f>
        <v>2100</v>
      </c>
      <c r="U374" s="55">
        <f>Chi_phí_lấy_hàng-Chi_phí_xử_lý</f>
        <v>16750</v>
      </c>
      <c r="V374" s="55">
        <f>IFS(HubCN_ID="LECCNSZ",IF(Grossweight&lt;=3,17000+Quantity__piece*500,17000+(Grossweight-3)*1500+Quantity__piece*500),HubCN_ID="LECCNYW", IF(Grossweight&lt;=3,15000+Quantity__piece*700,15000+(Grossweight-3)*2500+Quantity__piece*700))</f>
        <v>18850</v>
      </c>
    </row>
    <row r="375" ht="15.75" customHeight="1">
      <c r="A375" s="52" t="s">
        <v>1159</v>
      </c>
      <c r="B375" s="52" t="s">
        <v>5252</v>
      </c>
      <c r="C375" s="52" t="s">
        <v>5253</v>
      </c>
      <c r="D375" s="53">
        <v>44651.65347222222</v>
      </c>
      <c r="E375" s="53">
        <v>44652.20416666667</v>
      </c>
      <c r="F375" s="53">
        <v>44651.779861111114</v>
      </c>
      <c r="G375" s="53">
        <f>HubVN_Receiving_Time</f>
        <v>44655.50069</v>
      </c>
      <c r="H375" s="54">
        <v>44652.498611111114</v>
      </c>
      <c r="I375" s="44">
        <f>HubCN_Receiving_Time-Order_Create_Time</f>
        <v>3.421527778</v>
      </c>
      <c r="J375" s="44">
        <f>Plan__HubCN_Receiving_Time-Order_Create_Time</f>
        <v>2.870833333</v>
      </c>
      <c r="K375" s="44">
        <f>HubCN_Pickup_Time-HubCN_Receiving_Time</f>
        <v>0.2944444444</v>
      </c>
      <c r="L375" s="44">
        <f>Plan_HubCN_Pickup_Time-Plan__HubCN_Receiving_Time</f>
        <v>0.1263888889</v>
      </c>
      <c r="M375" s="44">
        <f>HubCN_Receiving_Time-Vendor_PickupTime</f>
        <v>0.1722222222</v>
      </c>
      <c r="N375" s="44">
        <f>Plan__HubCN_Receiving_Time-Plan_Vendor_Pickup_Time</f>
        <v>1.873611111</v>
      </c>
      <c r="O375" s="44">
        <f>Vendor_PickupTime-Order_Create_Time</f>
        <v>3.249305556</v>
      </c>
      <c r="P375" s="44">
        <f>Plan_Vendor_Pickup_Time-Order_Create_Time</f>
        <v>0.9972222222</v>
      </c>
      <c r="Q375" s="44">
        <f>HubVN_Receiving_Time-HubCN_Pickup_Time</f>
        <v>3.002083333</v>
      </c>
      <c r="R375" s="44">
        <f>Plan_HubVN_Receiving_Time-Plan_HubCN_Pickup_Time</f>
        <v>3.500694444</v>
      </c>
      <c r="S375" s="44">
        <f>TG_lấy+TG_xử_lý_CN+Thông_quan</f>
        <v>6.718055556</v>
      </c>
      <c r="T375" s="55">
        <f>IFS(HubCN_ID="LECCNSZ",Quantity__piece*500,HubCN_ID="LECCNYW",Quantity__piece*700)</f>
        <v>2800</v>
      </c>
      <c r="U375" s="55">
        <f>Chi_phí_lấy_hàng-Chi_phí_xử_lý</f>
        <v>16000</v>
      </c>
      <c r="V375" s="55">
        <f>IFS(HubCN_ID="LECCNSZ",IF(Grossweight&lt;=3,17000+Quantity__piece*500,17000+(Grossweight-3)*1500+Quantity__piece*500),HubCN_ID="LECCNYW", IF(Grossweight&lt;=3,15000+Quantity__piece*700,15000+(Grossweight-3)*2500+Quantity__piece*700))</f>
        <v>18800</v>
      </c>
    </row>
    <row r="376" ht="15.75" hidden="1" customHeight="1">
      <c r="A376" s="52" t="s">
        <v>1162</v>
      </c>
      <c r="B376" s="52" t="s">
        <v>5266</v>
      </c>
      <c r="C376" s="52" t="s">
        <v>5255</v>
      </c>
      <c r="D376" s="53">
        <v>44651.44097222222</v>
      </c>
      <c r="E376" s="53">
        <v>44652.2375</v>
      </c>
      <c r="F376" s="53">
        <v>44651.52777777778</v>
      </c>
      <c r="G376" s="53">
        <f>HubVN_Receiving_Time</f>
        <v>44654.51111</v>
      </c>
      <c r="H376" s="54">
        <v>44652.677083333336</v>
      </c>
      <c r="I376" s="44">
        <f>HubCN_Receiving_Time-Order_Create_Time</f>
        <v>2.742361111</v>
      </c>
      <c r="J376" s="44">
        <f>Plan__HubCN_Receiving_Time-Order_Create_Time</f>
        <v>1.945833333</v>
      </c>
      <c r="K376" s="44">
        <f>HubCN_Pickup_Time-HubCN_Receiving_Time</f>
        <v>0.4395833333</v>
      </c>
      <c r="L376" s="44">
        <f>Plan_HubCN_Pickup_Time-Plan__HubCN_Receiving_Time</f>
        <v>0.08680555556</v>
      </c>
      <c r="M376" s="44">
        <f>HubCN_Receiving_Time-Vendor_PickupTime</f>
        <v>0.1138888889</v>
      </c>
      <c r="N376" s="44">
        <f>Plan__HubCN_Receiving_Time-Plan_Vendor_Pickup_Time</f>
        <v>2.114583333</v>
      </c>
      <c r="O376" s="44">
        <f>Vendor_PickupTime-Order_Create_Time</f>
        <v>2.628472222</v>
      </c>
      <c r="P376" s="44">
        <f>Plan_Vendor_Pickup_Time-Order_Create_Time</f>
        <v>-0.16875</v>
      </c>
      <c r="Q376" s="44">
        <f>HubVN_Receiving_Time-HubCN_Pickup_Time</f>
        <v>1.834027778</v>
      </c>
      <c r="R376" s="44">
        <f>Plan_HubVN_Receiving_Time-Plan_HubCN_Pickup_Time</f>
        <v>2.005555556</v>
      </c>
      <c r="S376" s="44">
        <f>TG_lấy+TG_xử_lý_CN+Thông_quan</f>
        <v>5.015972222</v>
      </c>
      <c r="T376" s="55">
        <f>IFS(HubCN_ID="LECCNSZ",Quantity__piece*500,HubCN_ID="LECCNYW",Quantity__piece*700)</f>
        <v>500</v>
      </c>
      <c r="U376" s="55">
        <f>Chi_phí_lấy_hàng-Chi_phí_xử_lý</f>
        <v>17000</v>
      </c>
      <c r="V376" s="55">
        <f>IFS(HubCN_ID="LECCNSZ",IF(Grossweight&lt;=3,17000+Quantity__piece*500,17000+(Grossweight-3)*1500+Quantity__piece*500),HubCN_ID="LECCNYW", IF(Grossweight&lt;=3,15000+Quantity__piece*700,15000+(Grossweight-3)*2500+Quantity__piece*700))</f>
        <v>17500</v>
      </c>
    </row>
    <row r="377" ht="15.75" customHeight="1">
      <c r="A377" s="52" t="s">
        <v>1165</v>
      </c>
      <c r="B377" s="52" t="s">
        <v>5278</v>
      </c>
      <c r="C377" s="52" t="s">
        <v>5253</v>
      </c>
      <c r="D377" s="53">
        <v>44652.87708333333</v>
      </c>
      <c r="E377" s="53">
        <v>44650.66805555556</v>
      </c>
      <c r="F377" s="53">
        <v>44653.02847222222</v>
      </c>
      <c r="G377" s="53">
        <f>HubVN_Receiving_Time</f>
        <v>44654.5125</v>
      </c>
      <c r="H377" s="54">
        <v>44651.006944444445</v>
      </c>
      <c r="I377" s="44">
        <f>HubCN_Receiving_Time-Order_Create_Time</f>
        <v>4.018055556</v>
      </c>
      <c r="J377" s="44">
        <f>Plan__HubCN_Receiving_Time-Order_Create_Time</f>
        <v>6.227083333</v>
      </c>
      <c r="K377" s="44">
        <f>HubCN_Pickup_Time-HubCN_Receiving_Time</f>
        <v>0.3388888889</v>
      </c>
      <c r="L377" s="44">
        <f>Plan_HubCN_Pickup_Time-Plan__HubCN_Receiving_Time</f>
        <v>0.1513888889</v>
      </c>
      <c r="M377" s="44">
        <f>HubCN_Receiving_Time-Vendor_PickupTime</f>
        <v>0.2972222222</v>
      </c>
      <c r="N377" s="44">
        <f>Plan__HubCN_Receiving_Time-Plan_Vendor_Pickup_Time</f>
        <v>5.731944444</v>
      </c>
      <c r="O377" s="44">
        <f>Vendor_PickupTime-Order_Create_Time</f>
        <v>3.720833333</v>
      </c>
      <c r="P377" s="44">
        <f>Plan_Vendor_Pickup_Time-Order_Create_Time</f>
        <v>0.4951388889</v>
      </c>
      <c r="Q377" s="44">
        <f>HubVN_Receiving_Time-HubCN_Pickup_Time</f>
        <v>3.505555556</v>
      </c>
      <c r="R377" s="44">
        <f>Plan_HubVN_Receiving_Time-Plan_HubCN_Pickup_Time</f>
        <v>1.500694444</v>
      </c>
      <c r="S377" s="44">
        <f>TG_lấy+TG_xử_lý_CN+Thông_quan</f>
        <v>7.8625</v>
      </c>
      <c r="T377" s="55">
        <f>IFS(HubCN_ID="LECCNSZ",Quantity__piece*500,HubCN_ID="LECCNYW",Quantity__piece*700)</f>
        <v>700</v>
      </c>
      <c r="U377" s="55">
        <f>Chi_phí_lấy_hàng-Chi_phí_xử_lý</f>
        <v>15000</v>
      </c>
      <c r="V377" s="55">
        <f>IFS(HubCN_ID="LECCNSZ",IF(Grossweight&lt;=3,17000+Quantity__piece*500,17000+(Grossweight-3)*1500+Quantity__piece*500),HubCN_ID="LECCNYW", IF(Grossweight&lt;=3,15000+Quantity__piece*700,15000+(Grossweight-3)*2500+Quantity__piece*700))</f>
        <v>15700</v>
      </c>
    </row>
    <row r="378" ht="15.75" hidden="1" customHeight="1">
      <c r="A378" s="52" t="s">
        <v>1167</v>
      </c>
      <c r="B378" s="52" t="s">
        <v>5259</v>
      </c>
      <c r="C378" s="52" t="s">
        <v>5255</v>
      </c>
      <c r="D378" s="53">
        <v>44651.87013888889</v>
      </c>
      <c r="E378" s="53">
        <v>44652.24375</v>
      </c>
      <c r="F378" s="53">
        <v>44651.995833333334</v>
      </c>
      <c r="G378" s="53">
        <f>HubVN_Receiving_Time</f>
        <v>44654.52014</v>
      </c>
      <c r="H378" s="54">
        <v>44652.68472222222</v>
      </c>
      <c r="I378" s="44">
        <f>HubCN_Receiving_Time-Order_Create_Time</f>
        <v>1.730555556</v>
      </c>
      <c r="J378" s="44">
        <f>Plan__HubCN_Receiving_Time-Order_Create_Time</f>
        <v>1.356944444</v>
      </c>
      <c r="K378" s="44">
        <f>HubCN_Pickup_Time-HubCN_Receiving_Time</f>
        <v>0.4409722222</v>
      </c>
      <c r="L378" s="44">
        <f>Plan_HubCN_Pickup_Time-Plan__HubCN_Receiving_Time</f>
        <v>0.1256944444</v>
      </c>
      <c r="M378" s="44">
        <f>HubCN_Receiving_Time-Vendor_PickupTime</f>
        <v>0.1145833333</v>
      </c>
      <c r="N378" s="44">
        <f>Plan__HubCN_Receiving_Time-Plan_Vendor_Pickup_Time</f>
        <v>2.364583333</v>
      </c>
      <c r="O378" s="44">
        <f>Vendor_PickupTime-Order_Create_Time</f>
        <v>1.615972222</v>
      </c>
      <c r="P378" s="44">
        <f>Plan_Vendor_Pickup_Time-Order_Create_Time</f>
        <v>-1.007638889</v>
      </c>
      <c r="Q378" s="44">
        <f>HubVN_Receiving_Time-HubCN_Pickup_Time</f>
        <v>1.835416667</v>
      </c>
      <c r="R378" s="44">
        <f>Plan_HubVN_Receiving_Time-Plan_HubCN_Pickup_Time</f>
        <v>1.505555556</v>
      </c>
      <c r="S378" s="44">
        <f>TG_lấy+TG_xử_lý_CN+Thông_quan</f>
        <v>4.006944444</v>
      </c>
      <c r="T378" s="55">
        <f>IFS(HubCN_ID="LECCNSZ",Quantity__piece*500,HubCN_ID="LECCNYW",Quantity__piece*700)</f>
        <v>2000</v>
      </c>
      <c r="U378" s="55">
        <f>Chi_phí_lấy_hàng-Chi_phí_xử_lý</f>
        <v>17000</v>
      </c>
      <c r="V378" s="55">
        <f>IFS(HubCN_ID="LECCNSZ",IF(Grossweight&lt;=3,17000+Quantity__piece*500,17000+(Grossweight-3)*1500+Quantity__piece*500),HubCN_ID="LECCNYW", IF(Grossweight&lt;=3,15000+Quantity__piece*700,15000+(Grossweight-3)*2500+Quantity__piece*700))</f>
        <v>19000</v>
      </c>
    </row>
    <row r="379" ht="15.75" hidden="1" customHeight="1">
      <c r="A379" s="52" t="s">
        <v>1169</v>
      </c>
      <c r="B379" s="52" t="s">
        <v>5262</v>
      </c>
      <c r="C379" s="52" t="s">
        <v>5255</v>
      </c>
      <c r="D379" s="53">
        <v>44653.87847222222</v>
      </c>
      <c r="E379" s="53">
        <v>44652.55138888889</v>
      </c>
      <c r="F379" s="53">
        <v>44654.00902777778</v>
      </c>
      <c r="G379" s="53">
        <f>HubVN_Receiving_Time</f>
        <v>44655.52778</v>
      </c>
      <c r="H379" s="54">
        <v>44653.021527777775</v>
      </c>
      <c r="I379" s="44">
        <f>HubCN_Receiving_Time-Order_Create_Time</f>
        <v>3.278472222</v>
      </c>
      <c r="J379" s="44">
        <f>Plan__HubCN_Receiving_Time-Order_Create_Time</f>
        <v>4.605555556</v>
      </c>
      <c r="K379" s="44">
        <f>HubCN_Pickup_Time-HubCN_Receiving_Time</f>
        <v>0.4701388889</v>
      </c>
      <c r="L379" s="44">
        <f>Plan_HubCN_Pickup_Time-Plan__HubCN_Receiving_Time</f>
        <v>0.1305555556</v>
      </c>
      <c r="M379" s="44">
        <f>HubCN_Receiving_Time-Vendor_PickupTime</f>
        <v>0.1305555556</v>
      </c>
      <c r="N379" s="44">
        <f>Plan__HubCN_Receiving_Time-Plan_Vendor_Pickup_Time</f>
        <v>3.947222222</v>
      </c>
      <c r="O379" s="44">
        <f>Vendor_PickupTime-Order_Create_Time</f>
        <v>3.147916667</v>
      </c>
      <c r="P379" s="44">
        <f>Plan_Vendor_Pickup_Time-Order_Create_Time</f>
        <v>0.6583333333</v>
      </c>
      <c r="Q379" s="44">
        <f>HubVN_Receiving_Time-HubCN_Pickup_Time</f>
        <v>2.50625</v>
      </c>
      <c r="R379" s="44">
        <f>Plan_HubVN_Receiving_Time-Plan_HubCN_Pickup_Time</f>
        <v>1.505555556</v>
      </c>
      <c r="S379" s="44">
        <f>TG_lấy+TG_xử_lý_CN+Thông_quan</f>
        <v>6.254861111</v>
      </c>
      <c r="T379" s="55">
        <f>IFS(HubCN_ID="LECCNSZ",Quantity__piece*500,HubCN_ID="LECCNYW",Quantity__piece*700)</f>
        <v>1500</v>
      </c>
      <c r="U379" s="55">
        <f>Chi_phí_lấy_hàng-Chi_phí_xử_lý</f>
        <v>17000</v>
      </c>
      <c r="V379" s="55">
        <f>IFS(HubCN_ID="LECCNSZ",IF(Grossweight&lt;=3,17000+Quantity__piece*500,17000+(Grossweight-3)*1500+Quantity__piece*500),HubCN_ID="LECCNYW", IF(Grossweight&lt;=3,15000+Quantity__piece*700,15000+(Grossweight-3)*2500+Quantity__piece*700))</f>
        <v>18500</v>
      </c>
    </row>
    <row r="380" ht="15.75" customHeight="1">
      <c r="A380" s="52" t="s">
        <v>1172</v>
      </c>
      <c r="B380" s="52" t="s">
        <v>5265</v>
      </c>
      <c r="C380" s="52" t="s">
        <v>5253</v>
      </c>
      <c r="D380" s="53">
        <v>44649.381944444445</v>
      </c>
      <c r="E380" s="53">
        <v>44646.986805555556</v>
      </c>
      <c r="F380" s="53">
        <v>44649.50902777778</v>
      </c>
      <c r="G380" s="53">
        <f>HubVN_Receiving_Time</f>
        <v>44652.28889</v>
      </c>
      <c r="H380" s="54">
        <v>44647.28333333333</v>
      </c>
      <c r="I380" s="44">
        <f>HubCN_Receiving_Time-Order_Create_Time</f>
        <v>0.35</v>
      </c>
      <c r="J380" s="44">
        <f>Plan__HubCN_Receiving_Time-Order_Create_Time</f>
        <v>2.745138889</v>
      </c>
      <c r="K380" s="44">
        <f>HubCN_Pickup_Time-HubCN_Receiving_Time</f>
        <v>0.2965277778</v>
      </c>
      <c r="L380" s="44">
        <f>Plan_HubCN_Pickup_Time-Plan__HubCN_Receiving_Time</f>
        <v>0.1270833333</v>
      </c>
      <c r="M380" s="44">
        <f>HubCN_Receiving_Time-Vendor_PickupTime</f>
        <v>0.1034722222</v>
      </c>
      <c r="N380" s="44">
        <f>Plan__HubCN_Receiving_Time-Plan_Vendor_Pickup_Time</f>
        <v>1.58125</v>
      </c>
      <c r="O380" s="44">
        <f>Vendor_PickupTime-Order_Create_Time</f>
        <v>0.2465277778</v>
      </c>
      <c r="P380" s="44">
        <f>Plan_Vendor_Pickup_Time-Order_Create_Time</f>
        <v>1.163888889</v>
      </c>
      <c r="Q380" s="44">
        <f>HubVN_Receiving_Time-HubCN_Pickup_Time</f>
        <v>5.005555556</v>
      </c>
      <c r="R380" s="44">
        <f>Plan_HubVN_Receiving_Time-Plan_HubCN_Pickup_Time</f>
        <v>2.000694444</v>
      </c>
      <c r="S380" s="44">
        <f>TG_lấy+TG_xử_lý_CN+Thông_quan</f>
        <v>5.652083333</v>
      </c>
      <c r="T380" s="55">
        <f>IFS(HubCN_ID="LECCNSZ",Quantity__piece*500,HubCN_ID="LECCNYW",Quantity__piece*700)</f>
        <v>2800</v>
      </c>
      <c r="U380" s="55">
        <f>Chi_phí_lấy_hàng-Chi_phí_xử_lý</f>
        <v>16000</v>
      </c>
      <c r="V380" s="55">
        <f>IFS(HubCN_ID="LECCNSZ",IF(Grossweight&lt;=3,17000+Quantity__piece*500,17000+(Grossweight-3)*1500+Quantity__piece*500),HubCN_ID="LECCNYW", IF(Grossweight&lt;=3,15000+Quantity__piece*700,15000+(Grossweight-3)*2500+Quantity__piece*700))</f>
        <v>18800</v>
      </c>
    </row>
    <row r="381" ht="15.75" customHeight="1">
      <c r="A381" s="52" t="s">
        <v>1174</v>
      </c>
      <c r="B381" s="52" t="s">
        <v>5290</v>
      </c>
      <c r="C381" s="52" t="s">
        <v>5253</v>
      </c>
      <c r="D381" s="53">
        <v>44650.11666666667</v>
      </c>
      <c r="E381" s="53">
        <v>44649.21805555555</v>
      </c>
      <c r="F381" s="53">
        <v>44650.26666666667</v>
      </c>
      <c r="G381" s="53">
        <f>HubVN_Receiving_Time</f>
        <v>44653.51528</v>
      </c>
      <c r="H381" s="54">
        <v>44649.51458333333</v>
      </c>
      <c r="I381" s="44">
        <f>HubCN_Receiving_Time-Order_Create_Time</f>
        <v>0.3326388889</v>
      </c>
      <c r="J381" s="44">
        <f>Plan__HubCN_Receiving_Time-Order_Create_Time</f>
        <v>1.23125</v>
      </c>
      <c r="K381" s="44">
        <f>HubCN_Pickup_Time-HubCN_Receiving_Time</f>
        <v>0.2965277778</v>
      </c>
      <c r="L381" s="44">
        <f>Plan_HubCN_Pickup_Time-Plan__HubCN_Receiving_Time</f>
        <v>0.15</v>
      </c>
      <c r="M381" s="44">
        <f>HubCN_Receiving_Time-Vendor_PickupTime</f>
        <v>0.08888888889</v>
      </c>
      <c r="N381" s="44">
        <f>Plan__HubCN_Receiving_Time-Plan_Vendor_Pickup_Time</f>
        <v>1.067361111</v>
      </c>
      <c r="O381" s="44">
        <f>Vendor_PickupTime-Order_Create_Time</f>
        <v>0.24375</v>
      </c>
      <c r="P381" s="44">
        <f>Plan_Vendor_Pickup_Time-Order_Create_Time</f>
        <v>0.1638888889</v>
      </c>
      <c r="Q381" s="44">
        <f>HubVN_Receiving_Time-HubCN_Pickup_Time</f>
        <v>4.000694444</v>
      </c>
      <c r="R381" s="44">
        <f>Plan_HubVN_Receiving_Time-Plan_HubCN_Pickup_Time</f>
        <v>3.00625</v>
      </c>
      <c r="S381" s="44">
        <f>TG_lấy+TG_xử_lý_CN+Thông_quan</f>
        <v>4.629861111</v>
      </c>
      <c r="T381" s="55">
        <f>IFS(HubCN_ID="LECCNSZ",Quantity__piece*500,HubCN_ID="LECCNYW",Quantity__piece*700)</f>
        <v>3500</v>
      </c>
      <c r="U381" s="55">
        <f>Chi_phí_lấy_hàng-Chi_phí_xử_lý</f>
        <v>15000</v>
      </c>
      <c r="V381" s="55">
        <f>IFS(HubCN_ID="LECCNSZ",IF(Grossweight&lt;=3,17000+Quantity__piece*500,17000+(Grossweight-3)*1500+Quantity__piece*500),HubCN_ID="LECCNYW", IF(Grossweight&lt;=3,15000+Quantity__piece*700,15000+(Grossweight-3)*2500+Quantity__piece*700))</f>
        <v>18500</v>
      </c>
    </row>
    <row r="382" ht="15.75" hidden="1" customHeight="1">
      <c r="A382" s="52" t="s">
        <v>1178</v>
      </c>
      <c r="B382" s="52" t="s">
        <v>5259</v>
      </c>
      <c r="C382" s="52" t="s">
        <v>5255</v>
      </c>
      <c r="D382" s="53">
        <v>44651.896527777775</v>
      </c>
      <c r="E382" s="53">
        <v>44652.49652777778</v>
      </c>
      <c r="F382" s="53">
        <v>44652.025</v>
      </c>
      <c r="G382" s="53">
        <f>HubVN_Receiving_Time</f>
        <v>44655.50139</v>
      </c>
      <c r="H382" s="54">
        <v>44652.998611111114</v>
      </c>
      <c r="I382" s="44">
        <f>HubCN_Receiving_Time-Order_Create_Time</f>
        <v>2.5875</v>
      </c>
      <c r="J382" s="44">
        <f>Plan__HubCN_Receiving_Time-Order_Create_Time</f>
        <v>1.9875</v>
      </c>
      <c r="K382" s="44">
        <f>HubCN_Pickup_Time-HubCN_Receiving_Time</f>
        <v>0.5020833333</v>
      </c>
      <c r="L382" s="44">
        <f>Plan_HubCN_Pickup_Time-Plan__HubCN_Receiving_Time</f>
        <v>0.1284722222</v>
      </c>
      <c r="M382" s="44">
        <f>HubCN_Receiving_Time-Vendor_PickupTime</f>
        <v>0.1729166667</v>
      </c>
      <c r="N382" s="44">
        <f>Plan__HubCN_Receiving_Time-Plan_Vendor_Pickup_Time</f>
        <v>3.404166667</v>
      </c>
      <c r="O382" s="44">
        <f>Vendor_PickupTime-Order_Create_Time</f>
        <v>2.414583333</v>
      </c>
      <c r="P382" s="44">
        <f>Plan_Vendor_Pickup_Time-Order_Create_Time</f>
        <v>-1.416666667</v>
      </c>
      <c r="Q382" s="44">
        <f>HubVN_Receiving_Time-HubCN_Pickup_Time</f>
        <v>2.502777778</v>
      </c>
      <c r="R382" s="44">
        <f>Plan_HubVN_Receiving_Time-Plan_HubCN_Pickup_Time</f>
        <v>3.50625</v>
      </c>
      <c r="S382" s="44">
        <f>TG_lấy+TG_xử_lý_CN+Thông_quan</f>
        <v>5.592361111</v>
      </c>
      <c r="T382" s="55">
        <f>IFS(HubCN_ID="LECCNSZ",Quantity__piece*500,HubCN_ID="LECCNYW",Quantity__piece*700)</f>
        <v>500</v>
      </c>
      <c r="U382" s="55">
        <f>Chi_phí_lấy_hàng-Chi_phí_xử_lý</f>
        <v>17000</v>
      </c>
      <c r="V382" s="55">
        <f>IFS(HubCN_ID="LECCNSZ",IF(Grossweight&lt;=3,17000+Quantity__piece*500,17000+(Grossweight-3)*1500+Quantity__piece*500),HubCN_ID="LECCNYW", IF(Grossweight&lt;=3,15000+Quantity__piece*700,15000+(Grossweight-3)*2500+Quantity__piece*700))</f>
        <v>17500</v>
      </c>
    </row>
    <row r="383" ht="15.75" customHeight="1">
      <c r="A383" s="52" t="s">
        <v>1181</v>
      </c>
      <c r="B383" s="52" t="s">
        <v>5258</v>
      </c>
      <c r="C383" s="52" t="s">
        <v>5253</v>
      </c>
      <c r="D383" s="53">
        <v>44652.17569444444</v>
      </c>
      <c r="E383" s="53">
        <v>44652.21388888889</v>
      </c>
      <c r="F383" s="53">
        <v>44652.260416666664</v>
      </c>
      <c r="G383" s="53">
        <f>HubVN_Receiving_Time</f>
        <v>44655.51319</v>
      </c>
      <c r="H383" s="54">
        <v>44652.50833333333</v>
      </c>
      <c r="I383" s="44">
        <f>HubCN_Receiving_Time-Order_Create_Time</f>
        <v>1.902777778</v>
      </c>
      <c r="J383" s="44">
        <f>Plan__HubCN_Receiving_Time-Order_Create_Time</f>
        <v>1.864583333</v>
      </c>
      <c r="K383" s="44">
        <f>HubCN_Pickup_Time-HubCN_Receiving_Time</f>
        <v>0.2944444444</v>
      </c>
      <c r="L383" s="44">
        <f>Plan_HubCN_Pickup_Time-Plan__HubCN_Receiving_Time</f>
        <v>0.08472222222</v>
      </c>
      <c r="M383" s="44">
        <f>HubCN_Receiving_Time-Vendor_PickupTime</f>
        <v>0.1138888889</v>
      </c>
      <c r="N383" s="44">
        <f>Plan__HubCN_Receiving_Time-Plan_Vendor_Pickup_Time</f>
        <v>2.74375</v>
      </c>
      <c r="O383" s="44">
        <f>Vendor_PickupTime-Order_Create_Time</f>
        <v>1.788888889</v>
      </c>
      <c r="P383" s="44">
        <f>Plan_Vendor_Pickup_Time-Order_Create_Time</f>
        <v>-0.8791666667</v>
      </c>
      <c r="Q383" s="44">
        <f>HubVN_Receiving_Time-HubCN_Pickup_Time</f>
        <v>3.004861111</v>
      </c>
      <c r="R383" s="44">
        <f>Plan_HubVN_Receiving_Time-Plan_HubCN_Pickup_Time</f>
        <v>3.00625</v>
      </c>
      <c r="S383" s="44">
        <f>TG_lấy+TG_xử_lý_CN+Thông_quan</f>
        <v>5.202083333</v>
      </c>
      <c r="T383" s="55">
        <f>IFS(HubCN_ID="LECCNSZ",Quantity__piece*500,HubCN_ID="LECCNYW",Quantity__piece*700)</f>
        <v>2100</v>
      </c>
      <c r="U383" s="55">
        <f>Chi_phí_lấy_hàng-Chi_phí_xử_lý</f>
        <v>15000</v>
      </c>
      <c r="V383" s="55">
        <f>IFS(HubCN_ID="LECCNSZ",IF(Grossweight&lt;=3,17000+Quantity__piece*500,17000+(Grossweight-3)*1500+Quantity__piece*500),HubCN_ID="LECCNYW", IF(Grossweight&lt;=3,15000+Quantity__piece*700,15000+(Grossweight-3)*2500+Quantity__piece*700))</f>
        <v>17100</v>
      </c>
    </row>
    <row r="384" ht="15.75" hidden="1" customHeight="1">
      <c r="A384" s="52" t="s">
        <v>1184</v>
      </c>
      <c r="B384" s="52" t="s">
        <v>5301</v>
      </c>
      <c r="C384" s="52" t="s">
        <v>5255</v>
      </c>
      <c r="D384" s="53">
        <v>44647.79652777778</v>
      </c>
      <c r="E384" s="53">
        <v>44648.76111111111</v>
      </c>
      <c r="F384" s="53">
        <v>44648.00902777778</v>
      </c>
      <c r="G384" s="53">
        <f>HubVN_Receiving_Time</f>
        <v>44652.26806</v>
      </c>
      <c r="H384" s="54">
        <v>44649.26666666667</v>
      </c>
      <c r="I384" s="44">
        <f>HubCN_Receiving_Time-Order_Create_Time</f>
        <v>4.084027778</v>
      </c>
      <c r="J384" s="44">
        <f>Plan__HubCN_Receiving_Time-Order_Create_Time</f>
        <v>3.119444444</v>
      </c>
      <c r="K384" s="44">
        <f>HubCN_Pickup_Time-HubCN_Receiving_Time</f>
        <v>0.5055555556</v>
      </c>
      <c r="L384" s="44">
        <f>Plan_HubCN_Pickup_Time-Plan__HubCN_Receiving_Time</f>
        <v>0.2125</v>
      </c>
      <c r="M384" s="44">
        <f>HubCN_Receiving_Time-Vendor_PickupTime</f>
        <v>0.16875</v>
      </c>
      <c r="N384" s="44">
        <f>Plan__HubCN_Receiving_Time-Plan_Vendor_Pickup_Time</f>
        <v>3.124305556</v>
      </c>
      <c r="O384" s="44">
        <f>Vendor_PickupTime-Order_Create_Time</f>
        <v>3.915277778</v>
      </c>
      <c r="P384" s="44">
        <f>Plan_Vendor_Pickup_Time-Order_Create_Time</f>
        <v>-0.004861111112</v>
      </c>
      <c r="Q384" s="44">
        <f>HubVN_Receiving_Time-HubCN_Pickup_Time</f>
        <v>3.001388889</v>
      </c>
      <c r="R384" s="44">
        <f>Plan_HubVN_Receiving_Time-Plan_HubCN_Pickup_Time</f>
        <v>3.504166667</v>
      </c>
      <c r="S384" s="44">
        <f>TG_lấy+TG_xử_lý_CN+Thông_quan</f>
        <v>7.590972222</v>
      </c>
      <c r="T384" s="55">
        <f>IFS(HubCN_ID="LECCNSZ",Quantity__piece*500,HubCN_ID="LECCNYW",Quantity__piece*700)</f>
        <v>1500</v>
      </c>
      <c r="U384" s="55">
        <f>Chi_phí_lấy_hàng-Chi_phí_xử_lý</f>
        <v>17000</v>
      </c>
      <c r="V384" s="55">
        <f>IFS(HubCN_ID="LECCNSZ",IF(Grossweight&lt;=3,17000+Quantity__piece*500,17000+(Grossweight-3)*1500+Quantity__piece*500),HubCN_ID="LECCNYW", IF(Grossweight&lt;=3,15000+Quantity__piece*700,15000+(Grossweight-3)*2500+Quantity__piece*700))</f>
        <v>18500</v>
      </c>
    </row>
    <row r="385" ht="15.75" hidden="1" customHeight="1">
      <c r="A385" s="52" t="s">
        <v>1187</v>
      </c>
      <c r="B385" s="52" t="s">
        <v>5262</v>
      </c>
      <c r="C385" s="52" t="s">
        <v>5255</v>
      </c>
      <c r="D385" s="53">
        <v>44651.88125</v>
      </c>
      <c r="E385" s="53">
        <v>44652.23125</v>
      </c>
      <c r="F385" s="53">
        <v>44652.00833333333</v>
      </c>
      <c r="G385" s="53">
        <f>HubVN_Receiving_Time</f>
        <v>44654.50625</v>
      </c>
      <c r="H385" s="54">
        <v>44652.669444444444</v>
      </c>
      <c r="I385" s="44">
        <f>HubCN_Receiving_Time-Order_Create_Time</f>
        <v>4.503472222</v>
      </c>
      <c r="J385" s="44">
        <f>Plan__HubCN_Receiving_Time-Order_Create_Time</f>
        <v>4.153472222</v>
      </c>
      <c r="K385" s="44">
        <f>HubCN_Pickup_Time-HubCN_Receiving_Time</f>
        <v>0.4381944444</v>
      </c>
      <c r="L385" s="44">
        <f>Plan_HubCN_Pickup_Time-Plan__HubCN_Receiving_Time</f>
        <v>0.1270833333</v>
      </c>
      <c r="M385" s="44">
        <f>HubCN_Receiving_Time-Vendor_PickupTime</f>
        <v>0.5006944444</v>
      </c>
      <c r="N385" s="44">
        <f>Plan__HubCN_Receiving_Time-Plan_Vendor_Pickup_Time</f>
        <v>4.155555556</v>
      </c>
      <c r="O385" s="44">
        <f>Vendor_PickupTime-Order_Create_Time</f>
        <v>4.002777778</v>
      </c>
      <c r="P385" s="44">
        <f>Plan_Vendor_Pickup_Time-Order_Create_Time</f>
        <v>-0.002083333333</v>
      </c>
      <c r="Q385" s="44">
        <f>HubVN_Receiving_Time-HubCN_Pickup_Time</f>
        <v>1.836805556</v>
      </c>
      <c r="R385" s="44">
        <f>Plan_HubVN_Receiving_Time-Plan_HubCN_Pickup_Time</f>
        <v>1.502083333</v>
      </c>
      <c r="S385" s="44">
        <f>TG_lấy+TG_xử_lý_CN+Thông_quan</f>
        <v>6.778472222</v>
      </c>
      <c r="T385" s="55">
        <f>IFS(HubCN_ID="LECCNSZ",Quantity__piece*500,HubCN_ID="LECCNYW",Quantity__piece*700)</f>
        <v>500</v>
      </c>
      <c r="U385" s="55">
        <f>Chi_phí_lấy_hàng-Chi_phí_xử_lý</f>
        <v>17000</v>
      </c>
      <c r="V385" s="55">
        <f>IFS(HubCN_ID="LECCNSZ",IF(Grossweight&lt;=3,17000+Quantity__piece*500,17000+(Grossweight-3)*1500+Quantity__piece*500),HubCN_ID="LECCNYW", IF(Grossweight&lt;=3,15000+Quantity__piece*700,15000+(Grossweight-3)*2500+Quantity__piece*700))</f>
        <v>17500</v>
      </c>
    </row>
    <row r="386" ht="15.75" hidden="1" customHeight="1">
      <c r="A386" s="52" t="s">
        <v>1190</v>
      </c>
      <c r="B386" s="52" t="s">
        <v>5289</v>
      </c>
      <c r="C386" s="52" t="s">
        <v>5255</v>
      </c>
      <c r="D386" s="53">
        <v>44649.93819444445</v>
      </c>
      <c r="E386" s="53">
        <v>44649.586805555555</v>
      </c>
      <c r="F386" s="53">
        <v>44650.02569444444</v>
      </c>
      <c r="G386" s="53">
        <f>HubVN_Receiving_Time</f>
        <v>44652.53125</v>
      </c>
      <c r="H386" s="54">
        <v>44650.02777777778</v>
      </c>
      <c r="I386" s="44">
        <f>HubCN_Receiving_Time-Order_Create_Time</f>
        <v>3.735416667</v>
      </c>
      <c r="J386" s="44">
        <f>Plan__HubCN_Receiving_Time-Order_Create_Time</f>
        <v>4.086805556</v>
      </c>
      <c r="K386" s="44">
        <f>HubCN_Pickup_Time-HubCN_Receiving_Time</f>
        <v>0.4409722222</v>
      </c>
      <c r="L386" s="44">
        <f>Plan_HubCN_Pickup_Time-Plan__HubCN_Receiving_Time</f>
        <v>0.08749999999</v>
      </c>
      <c r="M386" s="44">
        <f>HubCN_Receiving_Time-Vendor_PickupTime</f>
        <v>0.1125</v>
      </c>
      <c r="N386" s="44">
        <f>Plan__HubCN_Receiving_Time-Plan_Vendor_Pickup_Time</f>
        <v>2.919444444</v>
      </c>
      <c r="O386" s="44">
        <f>Vendor_PickupTime-Order_Create_Time</f>
        <v>3.622916667</v>
      </c>
      <c r="P386" s="44">
        <f>Plan_Vendor_Pickup_Time-Order_Create_Time</f>
        <v>1.167361111</v>
      </c>
      <c r="Q386" s="44">
        <f>HubVN_Receiving_Time-HubCN_Pickup_Time</f>
        <v>2.503472222</v>
      </c>
      <c r="R386" s="44">
        <f>Plan_HubVN_Receiving_Time-Plan_HubCN_Pickup_Time</f>
        <v>1.503472222</v>
      </c>
      <c r="S386" s="44">
        <f>TG_lấy+TG_xử_lý_CN+Thông_quan</f>
        <v>6.679861111</v>
      </c>
      <c r="T386" s="55">
        <f>IFS(HubCN_ID="LECCNSZ",Quantity__piece*500,HubCN_ID="LECCNYW",Quantity__piece*700)</f>
        <v>2500</v>
      </c>
      <c r="U386" s="55">
        <f>Chi_phí_lấy_hàng-Chi_phí_xử_lý</f>
        <v>17000</v>
      </c>
      <c r="V386" s="55">
        <f>IFS(HubCN_ID="LECCNSZ",IF(Grossweight&lt;=3,17000+Quantity__piece*500,17000+(Grossweight-3)*1500+Quantity__piece*500),HubCN_ID="LECCNYW", IF(Grossweight&lt;=3,15000+Quantity__piece*700,15000+(Grossweight-3)*2500+Quantity__piece*700))</f>
        <v>19500</v>
      </c>
    </row>
    <row r="387" ht="15.75" customHeight="1">
      <c r="A387" s="52" t="s">
        <v>1194</v>
      </c>
      <c r="B387" s="52" t="s">
        <v>5291</v>
      </c>
      <c r="C387" s="52" t="s">
        <v>5253</v>
      </c>
      <c r="D387" s="53">
        <v>44651.36944444444</v>
      </c>
      <c r="E387" s="53">
        <v>44649.83125</v>
      </c>
      <c r="F387" s="53">
        <v>44651.51944444444</v>
      </c>
      <c r="G387" s="53">
        <f>HubVN_Receiving_Time</f>
        <v>44654.26181</v>
      </c>
      <c r="H387" s="54">
        <v>44650.259722222225</v>
      </c>
      <c r="I387" s="44">
        <f>HubCN_Receiving_Time-Order_Create_Time</f>
        <v>2.115277778</v>
      </c>
      <c r="J387" s="44">
        <f>Plan__HubCN_Receiving_Time-Order_Create_Time</f>
        <v>3.653472222</v>
      </c>
      <c r="K387" s="44">
        <f>HubCN_Pickup_Time-HubCN_Receiving_Time</f>
        <v>0.4284722222</v>
      </c>
      <c r="L387" s="44">
        <f>Plan_HubCN_Pickup_Time-Plan__HubCN_Receiving_Time</f>
        <v>0.15</v>
      </c>
      <c r="M387" s="44">
        <f>HubCN_Receiving_Time-Vendor_PickupTime</f>
        <v>0.1090277778</v>
      </c>
      <c r="N387" s="44">
        <f>Plan__HubCN_Receiving_Time-Plan_Vendor_Pickup_Time</f>
        <v>3.1625</v>
      </c>
      <c r="O387" s="44">
        <f>Vendor_PickupTime-Order_Create_Time</f>
        <v>2.00625</v>
      </c>
      <c r="P387" s="44">
        <f>Plan_Vendor_Pickup_Time-Order_Create_Time</f>
        <v>0.4909722222</v>
      </c>
      <c r="Q387" s="44">
        <f>HubVN_Receiving_Time-HubCN_Pickup_Time</f>
        <v>4.002083333</v>
      </c>
      <c r="R387" s="44">
        <f>Plan_HubVN_Receiving_Time-Plan_HubCN_Pickup_Time</f>
        <v>2.005555556</v>
      </c>
      <c r="S387" s="44">
        <f>TG_lấy+TG_xử_lý_CN+Thông_quan</f>
        <v>6.545833333</v>
      </c>
      <c r="T387" s="55">
        <f>IFS(HubCN_ID="LECCNSZ",Quantity__piece*500,HubCN_ID="LECCNYW",Quantity__piece*700)</f>
        <v>2800</v>
      </c>
      <c r="U387" s="55">
        <f>Chi_phí_lấy_hàng-Chi_phí_xử_lý</f>
        <v>15000</v>
      </c>
      <c r="V387" s="55">
        <f>IFS(HubCN_ID="LECCNSZ",IF(Grossweight&lt;=3,17000+Quantity__piece*500,17000+(Grossweight-3)*1500+Quantity__piece*500),HubCN_ID="LECCNYW", IF(Grossweight&lt;=3,15000+Quantity__piece*700,15000+(Grossweight-3)*2500+Quantity__piece*700))</f>
        <v>17800</v>
      </c>
    </row>
    <row r="388" ht="15.75" customHeight="1">
      <c r="A388" s="52" t="s">
        <v>1198</v>
      </c>
      <c r="B388" s="52" t="s">
        <v>5278</v>
      </c>
      <c r="C388" s="52" t="s">
        <v>5253</v>
      </c>
      <c r="D388" s="53">
        <v>44650.05347222222</v>
      </c>
      <c r="E388" s="53">
        <v>44649.785416666666</v>
      </c>
      <c r="F388" s="53">
        <v>44650.26736111111</v>
      </c>
      <c r="G388" s="53">
        <f>HubVN_Receiving_Time</f>
        <v>44653.25069</v>
      </c>
      <c r="H388" s="54">
        <v>44650.24513888889</v>
      </c>
      <c r="I388" s="44">
        <f>HubCN_Receiving_Time-Order_Create_Time</f>
        <v>3.586111111</v>
      </c>
      <c r="J388" s="44">
        <f>Plan__HubCN_Receiving_Time-Order_Create_Time</f>
        <v>3.854166667</v>
      </c>
      <c r="K388" s="44">
        <f>HubCN_Pickup_Time-HubCN_Receiving_Time</f>
        <v>0.4597222222</v>
      </c>
      <c r="L388" s="44">
        <f>Plan_HubCN_Pickup_Time-Plan__HubCN_Receiving_Time</f>
        <v>0.2138888889</v>
      </c>
      <c r="M388" s="44">
        <f>HubCN_Receiving_Time-Vendor_PickupTime</f>
        <v>0.08611111111</v>
      </c>
      <c r="N388" s="44">
        <f>Plan__HubCN_Receiving_Time-Plan_Vendor_Pickup_Time</f>
        <v>3.275</v>
      </c>
      <c r="O388" s="44">
        <f>Vendor_PickupTime-Order_Create_Time</f>
        <v>3.5</v>
      </c>
      <c r="P388" s="44">
        <f>Plan_Vendor_Pickup_Time-Order_Create_Time</f>
        <v>0.5791666667</v>
      </c>
      <c r="Q388" s="44">
        <f>HubVN_Receiving_Time-HubCN_Pickup_Time</f>
        <v>3.005555556</v>
      </c>
      <c r="R388" s="44">
        <f>Plan_HubVN_Receiving_Time-Plan_HubCN_Pickup_Time</f>
        <v>2.001388889</v>
      </c>
      <c r="S388" s="44">
        <f>TG_lấy+TG_xử_lý_CN+Thông_quan</f>
        <v>7.051388889</v>
      </c>
      <c r="T388" s="55">
        <f>IFS(HubCN_ID="LECCNSZ",Quantity__piece*500,HubCN_ID="LECCNYW",Quantity__piece*700)</f>
        <v>2800</v>
      </c>
      <c r="U388" s="55">
        <f>Chi_phí_lấy_hàng-Chi_phí_xử_lý</f>
        <v>15000</v>
      </c>
      <c r="V388" s="55">
        <f>IFS(HubCN_ID="LECCNSZ",IF(Grossweight&lt;=3,17000+Quantity__piece*500,17000+(Grossweight-3)*1500+Quantity__piece*500),HubCN_ID="LECCNYW", IF(Grossweight&lt;=3,15000+Quantity__piece*700,15000+(Grossweight-3)*2500+Quantity__piece*700))</f>
        <v>17800</v>
      </c>
    </row>
    <row r="389" ht="15.75" hidden="1" customHeight="1">
      <c r="A389" s="52" t="s">
        <v>1201</v>
      </c>
      <c r="B389" s="52" t="s">
        <v>5301</v>
      </c>
      <c r="C389" s="52" t="s">
        <v>5255</v>
      </c>
      <c r="D389" s="53">
        <v>44651.907638888886</v>
      </c>
      <c r="E389" s="53">
        <v>44652.53333333333</v>
      </c>
      <c r="F389" s="53">
        <v>44652.035416666666</v>
      </c>
      <c r="G389" s="53">
        <f>HubVN_Receiving_Time</f>
        <v>44655.51319</v>
      </c>
      <c r="H389" s="54">
        <v>44653.00763888889</v>
      </c>
      <c r="I389" s="44">
        <f>HubCN_Receiving_Time-Order_Create_Time</f>
        <v>3.207638889</v>
      </c>
      <c r="J389" s="44">
        <f>Plan__HubCN_Receiving_Time-Order_Create_Time</f>
        <v>2.581944444</v>
      </c>
      <c r="K389" s="44">
        <f>HubCN_Pickup_Time-HubCN_Receiving_Time</f>
        <v>0.4743055556</v>
      </c>
      <c r="L389" s="44">
        <f>Plan_HubCN_Pickup_Time-Plan__HubCN_Receiving_Time</f>
        <v>0.1277777778</v>
      </c>
      <c r="M389" s="44">
        <f>HubCN_Receiving_Time-Vendor_PickupTime</f>
        <v>0.05277777778</v>
      </c>
      <c r="N389" s="44">
        <f>Plan__HubCN_Receiving_Time-Plan_Vendor_Pickup_Time</f>
        <v>2.582638889</v>
      </c>
      <c r="O389" s="44">
        <f>Vendor_PickupTime-Order_Create_Time</f>
        <v>3.154861111</v>
      </c>
      <c r="P389" s="44">
        <f>Plan_Vendor_Pickup_Time-Order_Create_Time</f>
        <v>-0.0006944444467</v>
      </c>
      <c r="Q389" s="44">
        <f>HubVN_Receiving_Time-HubCN_Pickup_Time</f>
        <v>2.505555556</v>
      </c>
      <c r="R389" s="44">
        <f>Plan_HubVN_Receiving_Time-Plan_HubCN_Pickup_Time</f>
        <v>3.500694444</v>
      </c>
      <c r="S389" s="44">
        <f>TG_lấy+TG_xử_lý_CN+Thông_quan</f>
        <v>6.1875</v>
      </c>
      <c r="T389" s="55">
        <f>IFS(HubCN_ID="LECCNSZ",Quantity__piece*500,HubCN_ID="LECCNYW",Quantity__piece*700)</f>
        <v>2000</v>
      </c>
      <c r="U389" s="55">
        <f>Chi_phí_lấy_hàng-Chi_phí_xử_lý</f>
        <v>17000</v>
      </c>
      <c r="V389" s="55">
        <f>IFS(HubCN_ID="LECCNSZ",IF(Grossweight&lt;=3,17000+Quantity__piece*500,17000+(Grossweight-3)*1500+Quantity__piece*500),HubCN_ID="LECCNYW", IF(Grossweight&lt;=3,15000+Quantity__piece*700,15000+(Grossweight-3)*2500+Quantity__piece*700))</f>
        <v>19000</v>
      </c>
    </row>
    <row r="390" ht="15.75" hidden="1" customHeight="1">
      <c r="A390" s="52" t="s">
        <v>1204</v>
      </c>
      <c r="B390" s="52" t="s">
        <v>5289</v>
      </c>
      <c r="C390" s="52" t="s">
        <v>5255</v>
      </c>
      <c r="D390" s="53">
        <v>44647.91805555556</v>
      </c>
      <c r="E390" s="53">
        <v>44649.538194444445</v>
      </c>
      <c r="F390" s="53">
        <v>44648.004166666666</v>
      </c>
      <c r="G390" s="53">
        <f>HubVN_Receiving_Time</f>
        <v>44652.51667</v>
      </c>
      <c r="H390" s="54">
        <v>44650.01111111111</v>
      </c>
      <c r="I390" s="44">
        <f>HubCN_Receiving_Time-Order_Create_Time</f>
        <v>2.204861111</v>
      </c>
      <c r="J390" s="44">
        <f>Plan__HubCN_Receiving_Time-Order_Create_Time</f>
        <v>0.5847222222</v>
      </c>
      <c r="K390" s="44">
        <f>HubCN_Pickup_Time-HubCN_Receiving_Time</f>
        <v>0.4729166667</v>
      </c>
      <c r="L390" s="44">
        <f>Plan_HubCN_Pickup_Time-Plan__HubCN_Receiving_Time</f>
        <v>0.08611111111</v>
      </c>
      <c r="M390" s="44">
        <f>HubCN_Receiving_Time-Vendor_PickupTime</f>
        <v>0.05625</v>
      </c>
      <c r="N390" s="44">
        <f>Plan__HubCN_Receiving_Time-Plan_Vendor_Pickup_Time</f>
        <v>2.007638889</v>
      </c>
      <c r="O390" s="44">
        <f>Vendor_PickupTime-Order_Create_Time</f>
        <v>2.148611111</v>
      </c>
      <c r="P390" s="44">
        <f>Plan_Vendor_Pickup_Time-Order_Create_Time</f>
        <v>-1.422916667</v>
      </c>
      <c r="Q390" s="44">
        <f>HubVN_Receiving_Time-HubCN_Pickup_Time</f>
        <v>2.505555556</v>
      </c>
      <c r="R390" s="44">
        <f>Plan_HubVN_Receiving_Time-Plan_HubCN_Pickup_Time</f>
        <v>3.503472222</v>
      </c>
      <c r="S390" s="44">
        <f>TG_lấy+TG_xử_lý_CN+Thông_quan</f>
        <v>5.183333333</v>
      </c>
      <c r="T390" s="55">
        <f>IFS(HubCN_ID="LECCNSZ",Quantity__piece*500,HubCN_ID="LECCNYW",Quantity__piece*700)</f>
        <v>2000</v>
      </c>
      <c r="U390" s="55">
        <f>Chi_phí_lấy_hàng-Chi_phí_xử_lý</f>
        <v>17000</v>
      </c>
      <c r="V390" s="55">
        <f>IFS(HubCN_ID="LECCNSZ",IF(Grossweight&lt;=3,17000+Quantity__piece*500,17000+(Grossweight-3)*1500+Quantity__piece*500),HubCN_ID="LECCNYW", IF(Grossweight&lt;=3,15000+Quantity__piece*700,15000+(Grossweight-3)*2500+Quantity__piece*700))</f>
        <v>19000</v>
      </c>
    </row>
    <row r="391" ht="15.75" hidden="1" customHeight="1">
      <c r="A391" s="52" t="s">
        <v>1207</v>
      </c>
      <c r="B391" s="52" t="s">
        <v>5289</v>
      </c>
      <c r="C391" s="52" t="s">
        <v>5255</v>
      </c>
      <c r="D391" s="53">
        <v>44651.290972222225</v>
      </c>
      <c r="E391" s="53">
        <v>44651.86041666667</v>
      </c>
      <c r="F391" s="53">
        <v>44651.50277777778</v>
      </c>
      <c r="G391" s="53">
        <f>HubVN_Receiving_Time</f>
        <v>44658.25139</v>
      </c>
      <c r="H391" s="54">
        <v>44652.24652777778</v>
      </c>
      <c r="I391" s="44">
        <f>HubCN_Receiving_Time-Order_Create_Time</f>
        <v>1.465277778</v>
      </c>
      <c r="J391" s="44">
        <f>Plan__HubCN_Receiving_Time-Order_Create_Time</f>
        <v>0.8958333333</v>
      </c>
      <c r="K391" s="44">
        <f>HubCN_Pickup_Time-HubCN_Receiving_Time</f>
        <v>0.3861111111</v>
      </c>
      <c r="L391" s="44">
        <f>Plan_HubCN_Pickup_Time-Plan__HubCN_Receiving_Time</f>
        <v>0.2118055556</v>
      </c>
      <c r="M391" s="44">
        <f>HubCN_Receiving_Time-Vendor_PickupTime</f>
        <v>0.1375</v>
      </c>
      <c r="N391" s="44">
        <f>Plan__HubCN_Receiving_Time-Plan_Vendor_Pickup_Time</f>
        <v>1.195833333</v>
      </c>
      <c r="O391" s="44">
        <f>Vendor_PickupTime-Order_Create_Time</f>
        <v>1.327777778</v>
      </c>
      <c r="P391" s="44">
        <f>Plan_Vendor_Pickup_Time-Order_Create_Time</f>
        <v>-0.3</v>
      </c>
      <c r="Q391" s="44">
        <f>HubVN_Receiving_Time-HubCN_Pickup_Time</f>
        <v>6.004861111</v>
      </c>
      <c r="R391" s="44">
        <f>Plan_HubVN_Receiving_Time-Plan_HubCN_Pickup_Time</f>
        <v>2.001388889</v>
      </c>
      <c r="S391" s="44">
        <f>TG_lấy+TG_xử_lý_CN+Thông_quan</f>
        <v>7.85625</v>
      </c>
      <c r="T391" s="55">
        <f>IFS(HubCN_ID="LECCNSZ",Quantity__piece*500,HubCN_ID="LECCNYW",Quantity__piece*700)</f>
        <v>500</v>
      </c>
      <c r="U391" s="55">
        <f>Chi_phí_lấy_hàng-Chi_phí_xử_lý</f>
        <v>17000</v>
      </c>
      <c r="V391" s="55">
        <f>IFS(HubCN_ID="LECCNSZ",IF(Grossweight&lt;=3,17000+Quantity__piece*500,17000+(Grossweight-3)*1500+Quantity__piece*500),HubCN_ID="LECCNYW", IF(Grossweight&lt;=3,15000+Quantity__piece*700,15000+(Grossweight-3)*2500+Quantity__piece*700))</f>
        <v>17500</v>
      </c>
    </row>
    <row r="392" ht="15.75" customHeight="1">
      <c r="A392" s="52" t="s">
        <v>1210</v>
      </c>
      <c r="B392" s="52" t="s">
        <v>5276</v>
      </c>
      <c r="C392" s="52" t="s">
        <v>5253</v>
      </c>
      <c r="D392" s="53">
        <v>44650.31180555555</v>
      </c>
      <c r="E392" s="53">
        <v>44650.71805555555</v>
      </c>
      <c r="F392" s="53">
        <v>44650.52291666667</v>
      </c>
      <c r="G392" s="53">
        <f>HubVN_Receiving_Time</f>
        <v>44654.51736</v>
      </c>
      <c r="H392" s="54">
        <v>44651.01458333333</v>
      </c>
      <c r="I392" s="44">
        <f>HubCN_Receiving_Time-Order_Create_Time</f>
        <v>3.538888889</v>
      </c>
      <c r="J392" s="44">
        <f>Plan__HubCN_Receiving_Time-Order_Create_Time</f>
        <v>3.132638889</v>
      </c>
      <c r="K392" s="44">
        <f>HubCN_Pickup_Time-HubCN_Receiving_Time</f>
        <v>0.2965277778</v>
      </c>
      <c r="L392" s="44">
        <f>Plan_HubCN_Pickup_Time-Plan__HubCN_Receiving_Time</f>
        <v>0.2111111111</v>
      </c>
      <c r="M392" s="44">
        <f>HubCN_Receiving_Time-Vendor_PickupTime</f>
        <v>0.2972222222</v>
      </c>
      <c r="N392" s="44">
        <f>Plan__HubCN_Receiving_Time-Plan_Vendor_Pickup_Time</f>
        <v>1.968055556</v>
      </c>
      <c r="O392" s="44">
        <f>Vendor_PickupTime-Order_Create_Time</f>
        <v>3.241666667</v>
      </c>
      <c r="P392" s="44">
        <f>Plan_Vendor_Pickup_Time-Order_Create_Time</f>
        <v>1.164583333</v>
      </c>
      <c r="Q392" s="44">
        <f>HubVN_Receiving_Time-HubCN_Pickup_Time</f>
        <v>3.502777778</v>
      </c>
      <c r="R392" s="44">
        <f>Plan_HubVN_Receiving_Time-Plan_HubCN_Pickup_Time</f>
        <v>3.002083333</v>
      </c>
      <c r="S392" s="44">
        <f>TG_lấy+TG_xử_lý_CN+Thông_quan</f>
        <v>7.338194444</v>
      </c>
      <c r="T392" s="55">
        <f>IFS(HubCN_ID="LECCNSZ",Quantity__piece*500,HubCN_ID="LECCNYW",Quantity__piece*700)</f>
        <v>2800</v>
      </c>
      <c r="U392" s="55">
        <f>Chi_phí_lấy_hàng-Chi_phí_xử_lý</f>
        <v>15000</v>
      </c>
      <c r="V392" s="55">
        <f>IFS(HubCN_ID="LECCNSZ",IF(Grossweight&lt;=3,17000+Quantity__piece*500,17000+(Grossweight-3)*1500+Quantity__piece*500),HubCN_ID="LECCNYW", IF(Grossweight&lt;=3,15000+Quantity__piece*700,15000+(Grossweight-3)*2500+Quantity__piece*700))</f>
        <v>17800</v>
      </c>
    </row>
    <row r="393" ht="15.75" customHeight="1">
      <c r="A393" s="52" t="s">
        <v>1213</v>
      </c>
      <c r="B393" s="52" t="s">
        <v>5264</v>
      </c>
      <c r="C393" s="52" t="s">
        <v>5253</v>
      </c>
      <c r="D393" s="53">
        <v>44651.66111111111</v>
      </c>
      <c r="E393" s="53">
        <v>44652.21319444444</v>
      </c>
      <c r="F393" s="53">
        <v>44651.745833333334</v>
      </c>
      <c r="G393" s="53">
        <f>HubVN_Receiving_Time</f>
        <v>44655.50972</v>
      </c>
      <c r="H393" s="54">
        <v>44652.50555555556</v>
      </c>
      <c r="I393" s="44">
        <f>HubCN_Receiving_Time-Order_Create_Time</f>
        <v>1.913888889</v>
      </c>
      <c r="J393" s="44">
        <f>Plan__HubCN_Receiving_Time-Order_Create_Time</f>
        <v>1.361805556</v>
      </c>
      <c r="K393" s="44">
        <f>HubCN_Pickup_Time-HubCN_Receiving_Time</f>
        <v>0.2923611111</v>
      </c>
      <c r="L393" s="44">
        <f>Plan_HubCN_Pickup_Time-Plan__HubCN_Receiving_Time</f>
        <v>0.08472222222</v>
      </c>
      <c r="M393" s="44">
        <f>HubCN_Receiving_Time-Vendor_PickupTime</f>
        <v>0.1722222222</v>
      </c>
      <c r="N393" s="44">
        <f>Plan__HubCN_Receiving_Time-Plan_Vendor_Pickup_Time</f>
        <v>1.825694444</v>
      </c>
      <c r="O393" s="44">
        <f>Vendor_PickupTime-Order_Create_Time</f>
        <v>1.741666667</v>
      </c>
      <c r="P393" s="44">
        <f>Plan_Vendor_Pickup_Time-Order_Create_Time</f>
        <v>-0.4638888889</v>
      </c>
      <c r="Q393" s="44">
        <f>HubVN_Receiving_Time-HubCN_Pickup_Time</f>
        <v>3.004166667</v>
      </c>
      <c r="R393" s="44">
        <f>Plan_HubVN_Receiving_Time-Plan_HubCN_Pickup_Time</f>
        <v>3.504861111</v>
      </c>
      <c r="S393" s="44">
        <f>TG_lấy+TG_xử_lý_CN+Thông_quan</f>
        <v>5.210416667</v>
      </c>
      <c r="T393" s="55">
        <f>IFS(HubCN_ID="LECCNSZ",Quantity__piece*500,HubCN_ID="LECCNYW",Quantity__piece*700)</f>
        <v>2800</v>
      </c>
      <c r="U393" s="55">
        <f>Chi_phí_lấy_hàng-Chi_phí_xử_lý</f>
        <v>19500</v>
      </c>
      <c r="V393" s="55">
        <f>IFS(HubCN_ID="LECCNSZ",IF(Grossweight&lt;=3,17000+Quantity__piece*500,17000+(Grossweight-3)*1500+Quantity__piece*500),HubCN_ID="LECCNYW", IF(Grossweight&lt;=3,15000+Quantity__piece*700,15000+(Grossweight-3)*2500+Quantity__piece*700))</f>
        <v>22300</v>
      </c>
    </row>
    <row r="394" ht="15.75" hidden="1" customHeight="1">
      <c r="A394" s="52" t="s">
        <v>1216</v>
      </c>
      <c r="B394" s="52" t="s">
        <v>5272</v>
      </c>
      <c r="C394" s="52" t="s">
        <v>5255</v>
      </c>
      <c r="D394" s="53">
        <v>44650.407638888886</v>
      </c>
      <c r="E394" s="53">
        <v>44650.794444444444</v>
      </c>
      <c r="F394" s="53">
        <v>44650.495833333334</v>
      </c>
      <c r="G394" s="53">
        <f>HubVN_Receiving_Time</f>
        <v>44658.26667</v>
      </c>
      <c r="H394" s="54">
        <v>44653.26527777778</v>
      </c>
      <c r="I394" s="44">
        <f>HubCN_Receiving_Time-Order_Create_Time</f>
        <v>0.8951388889</v>
      </c>
      <c r="J394" s="44">
        <f>Plan__HubCN_Receiving_Time-Order_Create_Time</f>
        <v>0.5083333333</v>
      </c>
      <c r="K394" s="44">
        <f>HubCN_Pickup_Time-HubCN_Receiving_Time</f>
        <v>2.470833333</v>
      </c>
      <c r="L394" s="44">
        <f>Plan_HubCN_Pickup_Time-Plan__HubCN_Receiving_Time</f>
        <v>0.08819444445</v>
      </c>
      <c r="M394" s="44">
        <f>HubCN_Receiving_Time-Vendor_PickupTime</f>
        <v>0.05486111111</v>
      </c>
      <c r="N394" s="44">
        <f>Plan__HubCN_Receiving_Time-Plan_Vendor_Pickup_Time</f>
        <v>-0.2430555556</v>
      </c>
      <c r="O394" s="44">
        <f>Vendor_PickupTime-Order_Create_Time</f>
        <v>0.8402777778</v>
      </c>
      <c r="P394" s="44">
        <f>Plan_Vendor_Pickup_Time-Order_Create_Time</f>
        <v>0.7513888889</v>
      </c>
      <c r="Q394" s="44">
        <f>HubVN_Receiving_Time-HubCN_Pickup_Time</f>
        <v>5.001388889</v>
      </c>
      <c r="R394" s="44">
        <f>Plan_HubVN_Receiving_Time-Plan_HubCN_Pickup_Time</f>
        <v>3.004166667</v>
      </c>
      <c r="S394" s="44">
        <f>TG_lấy+TG_xử_lý_CN+Thông_quan</f>
        <v>8.367361111</v>
      </c>
      <c r="T394" s="55">
        <f>IFS(HubCN_ID="LECCNSZ",Quantity__piece*500,HubCN_ID="LECCNYW",Quantity__piece*700)</f>
        <v>2500</v>
      </c>
      <c r="U394" s="55">
        <f>Chi_phí_lấy_hàng-Chi_phí_xử_lý</f>
        <v>17000</v>
      </c>
      <c r="V394" s="55">
        <f>IFS(HubCN_ID="LECCNSZ",IF(Grossweight&lt;=3,17000+Quantity__piece*500,17000+(Grossweight-3)*1500+Quantity__piece*500),HubCN_ID="LECCNYW", IF(Grossweight&lt;=3,15000+Quantity__piece*700,15000+(Grossweight-3)*2500+Quantity__piece*700))</f>
        <v>19500</v>
      </c>
    </row>
    <row r="395" ht="15.75" hidden="1" customHeight="1">
      <c r="A395" s="52" t="s">
        <v>1219</v>
      </c>
      <c r="B395" s="52" t="s">
        <v>5254</v>
      </c>
      <c r="C395" s="52" t="s">
        <v>5255</v>
      </c>
      <c r="D395" s="53">
        <v>44650.69513888889</v>
      </c>
      <c r="E395" s="53">
        <v>44650.770833333336</v>
      </c>
      <c r="F395" s="53">
        <v>44650.78055555555</v>
      </c>
      <c r="G395" s="53">
        <f>HubVN_Receiving_Time</f>
        <v>44653.28194</v>
      </c>
      <c r="H395" s="54">
        <v>44651.27638888889</v>
      </c>
      <c r="I395" s="44">
        <f>HubCN_Receiving_Time-Order_Create_Time</f>
        <v>2.89375</v>
      </c>
      <c r="J395" s="44">
        <f>Plan__HubCN_Receiving_Time-Order_Create_Time</f>
        <v>2.818055556</v>
      </c>
      <c r="K395" s="44">
        <f>HubCN_Pickup_Time-HubCN_Receiving_Time</f>
        <v>0.5055555556</v>
      </c>
      <c r="L395" s="44">
        <f>Plan_HubCN_Pickup_Time-Plan__HubCN_Receiving_Time</f>
        <v>0.08541666666</v>
      </c>
      <c r="M395" s="44">
        <f>HubCN_Receiving_Time-Vendor_PickupTime</f>
        <v>0.1513888889</v>
      </c>
      <c r="N395" s="44">
        <f>Plan__HubCN_Receiving_Time-Plan_Vendor_Pickup_Time</f>
        <v>2.31875</v>
      </c>
      <c r="O395" s="44">
        <f>Vendor_PickupTime-Order_Create_Time</f>
        <v>2.742361111</v>
      </c>
      <c r="P395" s="44">
        <f>Plan_Vendor_Pickup_Time-Order_Create_Time</f>
        <v>0.4993055556</v>
      </c>
      <c r="Q395" s="44">
        <f>HubVN_Receiving_Time-HubCN_Pickup_Time</f>
        <v>2.005555556</v>
      </c>
      <c r="R395" s="44">
        <f>Plan_HubVN_Receiving_Time-Plan_HubCN_Pickup_Time</f>
        <v>1.502083333</v>
      </c>
      <c r="S395" s="44">
        <f>TG_lấy+TG_xử_lý_CN+Thông_quan</f>
        <v>5.404861111</v>
      </c>
      <c r="T395" s="55">
        <f>IFS(HubCN_ID="LECCNSZ",Quantity__piece*500,HubCN_ID="LECCNYW",Quantity__piece*700)</f>
        <v>2000</v>
      </c>
      <c r="U395" s="55">
        <f>Chi_phí_lấy_hàng-Chi_phí_xử_lý</f>
        <v>17000</v>
      </c>
      <c r="V395" s="55">
        <f>IFS(HubCN_ID="LECCNSZ",IF(Grossweight&lt;=3,17000+Quantity__piece*500,17000+(Grossweight-3)*1500+Quantity__piece*500),HubCN_ID="LECCNYW", IF(Grossweight&lt;=3,15000+Quantity__piece*700,15000+(Grossweight-3)*2500+Quantity__piece*700))</f>
        <v>19000</v>
      </c>
    </row>
    <row r="396" ht="15.75" hidden="1" customHeight="1">
      <c r="A396" s="52" t="s">
        <v>1222</v>
      </c>
      <c r="B396" s="52" t="s">
        <v>5272</v>
      </c>
      <c r="C396" s="52" t="s">
        <v>5255</v>
      </c>
      <c r="D396" s="53">
        <v>44650.58888888889</v>
      </c>
      <c r="E396" s="53">
        <v>44650.81736111111</v>
      </c>
      <c r="F396" s="53">
        <v>44650.756944444445</v>
      </c>
      <c r="G396" s="53">
        <f>HubVN_Receiving_Time</f>
        <v>44653.26597</v>
      </c>
      <c r="H396" s="54">
        <v>44651.259722222225</v>
      </c>
      <c r="I396" s="44">
        <f>HubCN_Receiving_Time-Order_Create_Time</f>
        <v>2.978472222</v>
      </c>
      <c r="J396" s="44">
        <f>Plan__HubCN_Receiving_Time-Order_Create_Time</f>
        <v>2.75</v>
      </c>
      <c r="K396" s="44">
        <f>HubCN_Pickup_Time-HubCN_Receiving_Time</f>
        <v>0.4423611111</v>
      </c>
      <c r="L396" s="44">
        <f>Plan_HubCN_Pickup_Time-Plan__HubCN_Receiving_Time</f>
        <v>0.1680555556</v>
      </c>
      <c r="M396" s="44">
        <f>HubCN_Receiving_Time-Vendor_PickupTime</f>
        <v>0.1534722222</v>
      </c>
      <c r="N396" s="44">
        <f>Plan__HubCN_Receiving_Time-Plan_Vendor_Pickup_Time</f>
        <v>1.758333333</v>
      </c>
      <c r="O396" s="44">
        <f>Vendor_PickupTime-Order_Create_Time</f>
        <v>2.825</v>
      </c>
      <c r="P396" s="44">
        <f>Plan_Vendor_Pickup_Time-Order_Create_Time</f>
        <v>0.9916666667</v>
      </c>
      <c r="Q396" s="44">
        <f>HubVN_Receiving_Time-HubCN_Pickup_Time</f>
        <v>2.00625</v>
      </c>
      <c r="R396" s="44">
        <f>Plan_HubVN_Receiving_Time-Plan_HubCN_Pickup_Time</f>
        <v>1.502083333</v>
      </c>
      <c r="S396" s="44">
        <f>TG_lấy+TG_xử_lý_CN+Thông_quan</f>
        <v>5.427083333</v>
      </c>
      <c r="T396" s="55">
        <f>IFS(HubCN_ID="LECCNSZ",Quantity__piece*500,HubCN_ID="LECCNYW",Quantity__piece*700)</f>
        <v>2000</v>
      </c>
      <c r="U396" s="55">
        <f>Chi_phí_lấy_hàng-Chi_phí_xử_lý</f>
        <v>19700</v>
      </c>
      <c r="V396" s="55">
        <f>IFS(HubCN_ID="LECCNSZ",IF(Grossweight&lt;=3,17000+Quantity__piece*500,17000+(Grossweight-3)*1500+Quantity__piece*500),HubCN_ID="LECCNYW", IF(Grossweight&lt;=3,15000+Quantity__piece*700,15000+(Grossweight-3)*2500+Quantity__piece*700))</f>
        <v>21700</v>
      </c>
    </row>
    <row r="397" ht="15.75" customHeight="1">
      <c r="A397" s="52" t="s">
        <v>1225</v>
      </c>
      <c r="B397" s="52" t="s">
        <v>5309</v>
      </c>
      <c r="C397" s="52" t="s">
        <v>5253</v>
      </c>
      <c r="D397" s="53">
        <v>44650.1875</v>
      </c>
      <c r="E397" s="53">
        <v>44649.18680555555</v>
      </c>
      <c r="F397" s="53">
        <v>44650.274305555555</v>
      </c>
      <c r="G397" s="53">
        <f>HubVN_Receiving_Time</f>
        <v>44652.52986</v>
      </c>
      <c r="H397" s="54">
        <v>44649.52569444444</v>
      </c>
      <c r="I397" s="44">
        <f>HubCN_Receiving_Time-Order_Create_Time</f>
        <v>1.804861111</v>
      </c>
      <c r="J397" s="44">
        <f>Plan__HubCN_Receiving_Time-Order_Create_Time</f>
        <v>2.805555556</v>
      </c>
      <c r="K397" s="44">
        <f>HubCN_Pickup_Time-HubCN_Receiving_Time</f>
        <v>0.3388888889</v>
      </c>
      <c r="L397" s="44">
        <f>Plan_HubCN_Pickup_Time-Plan__HubCN_Receiving_Time</f>
        <v>0.08680555555</v>
      </c>
      <c r="M397" s="44">
        <f>HubCN_Receiving_Time-Vendor_PickupTime</f>
        <v>0.1701388889</v>
      </c>
      <c r="N397" s="44">
        <f>Plan__HubCN_Receiving_Time-Plan_Vendor_Pickup_Time</f>
        <v>3.810416667</v>
      </c>
      <c r="O397" s="44">
        <f>Vendor_PickupTime-Order_Create_Time</f>
        <v>1.634722222</v>
      </c>
      <c r="P397" s="44">
        <f>Plan_Vendor_Pickup_Time-Order_Create_Time</f>
        <v>-1.004861111</v>
      </c>
      <c r="Q397" s="44">
        <f>HubVN_Receiving_Time-HubCN_Pickup_Time</f>
        <v>3.004166667</v>
      </c>
      <c r="R397" s="44">
        <f>Plan_HubVN_Receiving_Time-Plan_HubCN_Pickup_Time</f>
        <v>2.003472222</v>
      </c>
      <c r="S397" s="44">
        <f>TG_lấy+TG_xử_lý_CN+Thông_quan</f>
        <v>5.147916667</v>
      </c>
      <c r="T397" s="55">
        <f>IFS(HubCN_ID="LECCNSZ",Quantity__piece*500,HubCN_ID="LECCNYW",Quantity__piece*700)</f>
        <v>3500</v>
      </c>
      <c r="U397" s="55">
        <f>Chi_phí_lấy_hàng-Chi_phí_xử_lý</f>
        <v>15000</v>
      </c>
      <c r="V397" s="55">
        <f>IFS(HubCN_ID="LECCNSZ",IF(Grossweight&lt;=3,17000+Quantity__piece*500,17000+(Grossweight-3)*1500+Quantity__piece*500),HubCN_ID="LECCNYW", IF(Grossweight&lt;=3,15000+Quantity__piece*700,15000+(Grossweight-3)*2500+Quantity__piece*700))</f>
        <v>18500</v>
      </c>
    </row>
    <row r="398" ht="15.75" hidden="1" customHeight="1">
      <c r="A398" s="52" t="s">
        <v>1228</v>
      </c>
      <c r="B398" s="52" t="s">
        <v>5268</v>
      </c>
      <c r="C398" s="52" t="s">
        <v>5255</v>
      </c>
      <c r="D398" s="53">
        <v>44649.07013888889</v>
      </c>
      <c r="E398" s="53">
        <v>44648.74930555555</v>
      </c>
      <c r="F398" s="53">
        <v>44649.28333333333</v>
      </c>
      <c r="G398" s="53">
        <f>HubVN_Receiving_Time</f>
        <v>44652.25139</v>
      </c>
      <c r="H398" s="54">
        <v>44649.25069444445</v>
      </c>
      <c r="I398" s="44">
        <f>HubCN_Receiving_Time-Order_Create_Time</f>
        <v>2.129861111</v>
      </c>
      <c r="J398" s="44">
        <f>Plan__HubCN_Receiving_Time-Order_Create_Time</f>
        <v>2.450694444</v>
      </c>
      <c r="K398" s="44">
        <f>HubCN_Pickup_Time-HubCN_Receiving_Time</f>
        <v>0.5013888889</v>
      </c>
      <c r="L398" s="44">
        <f>Plan_HubCN_Pickup_Time-Plan__HubCN_Receiving_Time</f>
        <v>0.2131944444</v>
      </c>
      <c r="M398" s="44">
        <f>HubCN_Receiving_Time-Vendor_PickupTime</f>
        <v>0.1277777778</v>
      </c>
      <c r="N398" s="44">
        <f>Plan__HubCN_Receiving_Time-Plan_Vendor_Pickup_Time</f>
        <v>2.286805556</v>
      </c>
      <c r="O398" s="44">
        <f>Vendor_PickupTime-Order_Create_Time</f>
        <v>2.002083333</v>
      </c>
      <c r="P398" s="44">
        <f>Plan_Vendor_Pickup_Time-Order_Create_Time</f>
        <v>0.1638888889</v>
      </c>
      <c r="Q398" s="44">
        <f>HubVN_Receiving_Time-HubCN_Pickup_Time</f>
        <v>3.000694444</v>
      </c>
      <c r="R398" s="44">
        <f>Plan_HubVN_Receiving_Time-Plan_HubCN_Pickup_Time</f>
        <v>2.005555556</v>
      </c>
      <c r="S398" s="44">
        <f>TG_lấy+TG_xử_lý_CN+Thông_quan</f>
        <v>5.631944444</v>
      </c>
      <c r="T398" s="55">
        <f>IFS(HubCN_ID="LECCNSZ",Quantity__piece*500,HubCN_ID="LECCNYW",Quantity__piece*700)</f>
        <v>2000</v>
      </c>
      <c r="U398" s="55">
        <f>Chi_phí_lấy_hàng-Chi_phí_xử_lý</f>
        <v>17000</v>
      </c>
      <c r="V398" s="55">
        <f>IFS(HubCN_ID="LECCNSZ",IF(Grossweight&lt;=3,17000+Quantity__piece*500,17000+(Grossweight-3)*1500+Quantity__piece*500),HubCN_ID="LECCNYW", IF(Grossweight&lt;=3,15000+Quantity__piece*700,15000+(Grossweight-3)*2500+Quantity__piece*700))</f>
        <v>19000</v>
      </c>
    </row>
    <row r="399" ht="15.75" hidden="1" customHeight="1">
      <c r="A399" s="52" t="s">
        <v>1231</v>
      </c>
      <c r="B399" s="52" t="s">
        <v>5268</v>
      </c>
      <c r="C399" s="52" t="s">
        <v>5255</v>
      </c>
      <c r="D399" s="53">
        <v>44649.12708333333</v>
      </c>
      <c r="E399" s="53">
        <v>44648.80972222222</v>
      </c>
      <c r="F399" s="53">
        <v>44649.25555555556</v>
      </c>
      <c r="G399" s="53">
        <f>HubVN_Receiving_Time</f>
        <v>44652.29097</v>
      </c>
      <c r="H399" s="54">
        <v>44649.28472222222</v>
      </c>
      <c r="I399" s="44">
        <f>HubCN_Receiving_Time-Order_Create_Time</f>
        <v>4.069444444</v>
      </c>
      <c r="J399" s="44">
        <f>Plan__HubCN_Receiving_Time-Order_Create_Time</f>
        <v>4.386805556</v>
      </c>
      <c r="K399" s="44">
        <f>HubCN_Pickup_Time-HubCN_Receiving_Time</f>
        <v>0.475</v>
      </c>
      <c r="L399" s="44">
        <f>Plan_HubCN_Pickup_Time-Plan__HubCN_Receiving_Time</f>
        <v>0.1284722222</v>
      </c>
      <c r="M399" s="44">
        <f>HubCN_Receiving_Time-Vendor_PickupTime</f>
        <v>0.1173611111</v>
      </c>
      <c r="N399" s="44">
        <f>Plan__HubCN_Receiving_Time-Plan_Vendor_Pickup_Time</f>
        <v>3.221527778</v>
      </c>
      <c r="O399" s="44">
        <f>Vendor_PickupTime-Order_Create_Time</f>
        <v>3.952083333</v>
      </c>
      <c r="P399" s="44">
        <f>Plan_Vendor_Pickup_Time-Order_Create_Time</f>
        <v>1.165277778</v>
      </c>
      <c r="Q399" s="44">
        <f>HubVN_Receiving_Time-HubCN_Pickup_Time</f>
        <v>3.00625</v>
      </c>
      <c r="R399" s="44">
        <f>Plan_HubVN_Receiving_Time-Plan_HubCN_Pickup_Time</f>
        <v>2.003472222</v>
      </c>
      <c r="S399" s="44">
        <f>TG_lấy+TG_xử_lý_CN+Thông_quan</f>
        <v>7.550694444</v>
      </c>
      <c r="T399" s="55">
        <f>IFS(HubCN_ID="LECCNSZ",Quantity__piece*500,HubCN_ID="LECCNYW",Quantity__piece*700)</f>
        <v>2500</v>
      </c>
      <c r="U399" s="55">
        <f>Chi_phí_lấy_hàng-Chi_phí_xử_lý</f>
        <v>17600</v>
      </c>
      <c r="V399" s="55">
        <f>IFS(HubCN_ID="LECCNSZ",IF(Grossweight&lt;=3,17000+Quantity__piece*500,17000+(Grossweight-3)*1500+Quantity__piece*500),HubCN_ID="LECCNYW", IF(Grossweight&lt;=3,15000+Quantity__piece*700,15000+(Grossweight-3)*2500+Quantity__piece*700))</f>
        <v>20100</v>
      </c>
    </row>
    <row r="400" ht="15.75" customHeight="1">
      <c r="A400" s="52" t="s">
        <v>1234</v>
      </c>
      <c r="B400" s="52" t="s">
        <v>5252</v>
      </c>
      <c r="C400" s="52" t="s">
        <v>5253</v>
      </c>
      <c r="D400" s="53">
        <v>44651.37430555555</v>
      </c>
      <c r="E400" s="53">
        <v>44652.22152777778</v>
      </c>
      <c r="F400" s="53">
        <v>44651.501388888886</v>
      </c>
      <c r="G400" s="53">
        <f>HubVN_Receiving_Time</f>
        <v>44655.52014</v>
      </c>
      <c r="H400" s="54">
        <v>44652.51458333333</v>
      </c>
      <c r="I400" s="44">
        <f>HubCN_Receiving_Time-Order_Create_Time</f>
        <v>1.903472222</v>
      </c>
      <c r="J400" s="44">
        <f>Plan__HubCN_Receiving_Time-Order_Create_Time</f>
        <v>1.05625</v>
      </c>
      <c r="K400" s="44">
        <f>HubCN_Pickup_Time-HubCN_Receiving_Time</f>
        <v>0.2930555556</v>
      </c>
      <c r="L400" s="44">
        <f>Plan_HubCN_Pickup_Time-Plan__HubCN_Receiving_Time</f>
        <v>0.1270833333</v>
      </c>
      <c r="M400" s="44">
        <f>HubCN_Receiving_Time-Vendor_PickupTime</f>
        <v>0.1111111111</v>
      </c>
      <c r="N400" s="44">
        <f>Plan__HubCN_Receiving_Time-Plan_Vendor_Pickup_Time</f>
        <v>1.51875</v>
      </c>
      <c r="O400" s="44">
        <f>Vendor_PickupTime-Order_Create_Time</f>
        <v>1.792361111</v>
      </c>
      <c r="P400" s="44">
        <f>Plan_Vendor_Pickup_Time-Order_Create_Time</f>
        <v>-0.4625</v>
      </c>
      <c r="Q400" s="44">
        <f>HubVN_Receiving_Time-HubCN_Pickup_Time</f>
        <v>3.005555556</v>
      </c>
      <c r="R400" s="44">
        <f>Plan_HubVN_Receiving_Time-Plan_HubCN_Pickup_Time</f>
        <v>3.004861111</v>
      </c>
      <c r="S400" s="44">
        <f>TG_lấy+TG_xử_lý_CN+Thông_quan</f>
        <v>5.202083333</v>
      </c>
      <c r="T400" s="55">
        <f>IFS(HubCN_ID="LECCNSZ",Quantity__piece*500,HubCN_ID="LECCNYW",Quantity__piece*700)</f>
        <v>3500</v>
      </c>
      <c r="U400" s="55">
        <f>Chi_phí_lấy_hàng-Chi_phí_xử_lý</f>
        <v>15000</v>
      </c>
      <c r="V400" s="55">
        <f>IFS(HubCN_ID="LECCNSZ",IF(Grossweight&lt;=3,17000+Quantity__piece*500,17000+(Grossweight-3)*1500+Quantity__piece*500),HubCN_ID="LECCNYW", IF(Grossweight&lt;=3,15000+Quantity__piece*700,15000+(Grossweight-3)*2500+Quantity__piece*700))</f>
        <v>18500</v>
      </c>
    </row>
    <row r="401" ht="15.75" customHeight="1">
      <c r="A401" s="52" t="s">
        <v>1237</v>
      </c>
      <c r="B401" s="52" t="s">
        <v>5305</v>
      </c>
      <c r="C401" s="52" t="s">
        <v>5253</v>
      </c>
      <c r="D401" s="53">
        <v>44653.86319444444</v>
      </c>
      <c r="E401" s="53">
        <v>44652.20625</v>
      </c>
      <c r="F401" s="53">
        <v>44654.0125</v>
      </c>
      <c r="G401" s="53">
        <f>HubVN_Receiving_Time</f>
        <v>44655.50694</v>
      </c>
      <c r="H401" s="54">
        <v>44652.50069444445</v>
      </c>
      <c r="I401" s="44">
        <f>HubCN_Receiving_Time-Order_Create_Time</f>
        <v>2.369444444</v>
      </c>
      <c r="J401" s="44">
        <f>Plan__HubCN_Receiving_Time-Order_Create_Time</f>
        <v>4.026388889</v>
      </c>
      <c r="K401" s="44">
        <f>HubCN_Pickup_Time-HubCN_Receiving_Time</f>
        <v>0.2944444444</v>
      </c>
      <c r="L401" s="44">
        <f>Plan_HubCN_Pickup_Time-Plan__HubCN_Receiving_Time</f>
        <v>0.1493055556</v>
      </c>
      <c r="M401" s="44">
        <f>HubCN_Receiving_Time-Vendor_PickupTime</f>
        <v>0.0875</v>
      </c>
      <c r="N401" s="44">
        <f>Plan__HubCN_Receiving_Time-Plan_Vendor_Pickup_Time</f>
        <v>3.447916667</v>
      </c>
      <c r="O401" s="44">
        <f>Vendor_PickupTime-Order_Create_Time</f>
        <v>2.281944444</v>
      </c>
      <c r="P401" s="44">
        <f>Plan_Vendor_Pickup_Time-Order_Create_Time</f>
        <v>0.5784722222</v>
      </c>
      <c r="Q401" s="44">
        <f>HubVN_Receiving_Time-HubCN_Pickup_Time</f>
        <v>3.00625</v>
      </c>
      <c r="R401" s="44">
        <f>Plan_HubVN_Receiving_Time-Plan_HubCN_Pickup_Time</f>
        <v>1.505555556</v>
      </c>
      <c r="S401" s="44">
        <f>TG_lấy+TG_xử_lý_CN+Thông_quan</f>
        <v>5.670138889</v>
      </c>
      <c r="T401" s="55">
        <f>IFS(HubCN_ID="LECCNSZ",Quantity__piece*500,HubCN_ID="LECCNYW",Quantity__piece*700)</f>
        <v>2800</v>
      </c>
      <c r="U401" s="55">
        <f>Chi_phí_lấy_hàng-Chi_phí_xử_lý</f>
        <v>15000</v>
      </c>
      <c r="V401" s="55">
        <f>IFS(HubCN_ID="LECCNSZ",IF(Grossweight&lt;=3,17000+Quantity__piece*500,17000+(Grossweight-3)*1500+Quantity__piece*500),HubCN_ID="LECCNYW", IF(Grossweight&lt;=3,15000+Quantity__piece*700,15000+(Grossweight-3)*2500+Quantity__piece*700))</f>
        <v>17800</v>
      </c>
    </row>
    <row r="402" ht="15.75" hidden="1" customHeight="1">
      <c r="A402" s="52" t="s">
        <v>1240</v>
      </c>
      <c r="B402" s="52" t="s">
        <v>5259</v>
      </c>
      <c r="C402" s="52" t="s">
        <v>5255</v>
      </c>
      <c r="D402" s="53">
        <v>44650.123611111114</v>
      </c>
      <c r="E402" s="53">
        <v>44650.78125</v>
      </c>
      <c r="F402" s="53">
        <v>44650.25208333333</v>
      </c>
      <c r="G402" s="53">
        <f>HubVN_Receiving_Time</f>
        <v>44653.28889</v>
      </c>
      <c r="H402" s="54">
        <v>44651.2875</v>
      </c>
      <c r="I402" s="44">
        <f>HubCN_Receiving_Time-Order_Create_Time</f>
        <v>1.397222222</v>
      </c>
      <c r="J402" s="44">
        <f>Plan__HubCN_Receiving_Time-Order_Create_Time</f>
        <v>0.7395833333</v>
      </c>
      <c r="K402" s="44">
        <f>HubCN_Pickup_Time-HubCN_Receiving_Time</f>
        <v>0.50625</v>
      </c>
      <c r="L402" s="44">
        <f>Plan_HubCN_Pickup_Time-Plan__HubCN_Receiving_Time</f>
        <v>0.1284722222</v>
      </c>
      <c r="M402" s="44">
        <f>HubCN_Receiving_Time-Vendor_PickupTime</f>
        <v>0.1541666667</v>
      </c>
      <c r="N402" s="44">
        <f>Plan__HubCN_Receiving_Time-Plan_Vendor_Pickup_Time</f>
        <v>1.034027778</v>
      </c>
      <c r="O402" s="44">
        <f>Vendor_PickupTime-Order_Create_Time</f>
        <v>1.243055556</v>
      </c>
      <c r="P402" s="44">
        <f>Plan_Vendor_Pickup_Time-Order_Create_Time</f>
        <v>-0.2944444444</v>
      </c>
      <c r="Q402" s="44">
        <f>HubVN_Receiving_Time-HubCN_Pickup_Time</f>
        <v>2.001388889</v>
      </c>
      <c r="R402" s="44">
        <f>Plan_HubVN_Receiving_Time-Plan_HubCN_Pickup_Time</f>
        <v>2.001388889</v>
      </c>
      <c r="S402" s="44">
        <f>TG_lấy+TG_xử_lý_CN+Thông_quan</f>
        <v>3.904861111</v>
      </c>
      <c r="T402" s="55">
        <f>IFS(HubCN_ID="LECCNSZ",Quantity__piece*500,HubCN_ID="LECCNYW",Quantity__piece*700)</f>
        <v>1500</v>
      </c>
      <c r="U402" s="55">
        <f>Chi_phí_lấy_hàng-Chi_phí_xử_lý</f>
        <v>17000</v>
      </c>
      <c r="V402" s="55">
        <f>IFS(HubCN_ID="LECCNSZ",IF(Grossweight&lt;=3,17000+Quantity__piece*500,17000+(Grossweight-3)*1500+Quantity__piece*500),HubCN_ID="LECCNYW", IF(Grossweight&lt;=3,15000+Quantity__piece*700,15000+(Grossweight-3)*2500+Quantity__piece*700))</f>
        <v>18500</v>
      </c>
    </row>
    <row r="403" ht="15.75" hidden="1" customHeight="1">
      <c r="A403" s="52" t="s">
        <v>1242</v>
      </c>
      <c r="B403" s="52" t="s">
        <v>5254</v>
      </c>
      <c r="C403" s="52" t="s">
        <v>5255</v>
      </c>
      <c r="D403" s="53">
        <v>44648.885416666664</v>
      </c>
      <c r="E403" s="53">
        <v>44649.54583333333</v>
      </c>
      <c r="F403" s="53">
        <v>44649.01180555556</v>
      </c>
      <c r="G403" s="53">
        <f>HubVN_Receiving_Time</f>
        <v>44652.52222</v>
      </c>
      <c r="H403" s="54">
        <v>44650.01736111111</v>
      </c>
      <c r="I403" s="44">
        <f>HubCN_Receiving_Time-Order_Create_Time</f>
        <v>2.209722222</v>
      </c>
      <c r="J403" s="44">
        <f>Plan__HubCN_Receiving_Time-Order_Create_Time</f>
        <v>1.549305556</v>
      </c>
      <c r="K403" s="44">
        <f>HubCN_Pickup_Time-HubCN_Receiving_Time</f>
        <v>0.4715277778</v>
      </c>
      <c r="L403" s="44">
        <f>Plan_HubCN_Pickup_Time-Plan__HubCN_Receiving_Time</f>
        <v>0.1263888889</v>
      </c>
      <c r="M403" s="44">
        <f>HubCN_Receiving_Time-Vendor_PickupTime</f>
        <v>0.05555555555</v>
      </c>
      <c r="N403" s="44">
        <f>Plan__HubCN_Receiving_Time-Plan_Vendor_Pickup_Time</f>
        <v>0.8</v>
      </c>
      <c r="O403" s="44">
        <f>Vendor_PickupTime-Order_Create_Time</f>
        <v>2.154166667</v>
      </c>
      <c r="P403" s="44">
        <f>Plan_Vendor_Pickup_Time-Order_Create_Time</f>
        <v>0.7493055556</v>
      </c>
      <c r="Q403" s="44">
        <f>HubVN_Receiving_Time-HubCN_Pickup_Time</f>
        <v>2.504861111</v>
      </c>
      <c r="R403" s="44">
        <f>Plan_HubVN_Receiving_Time-Plan_HubCN_Pickup_Time</f>
        <v>3.50625</v>
      </c>
      <c r="S403" s="44">
        <f>TG_lấy+TG_xử_lý_CN+Thông_quan</f>
        <v>5.186111111</v>
      </c>
      <c r="T403" s="55">
        <f>IFS(HubCN_ID="LECCNSZ",Quantity__piece*500,HubCN_ID="LECCNYW",Quantity__piece*700)</f>
        <v>1500</v>
      </c>
      <c r="U403" s="55">
        <f>Chi_phí_lấy_hàng-Chi_phí_xử_lý</f>
        <v>17000</v>
      </c>
      <c r="V403" s="55">
        <f>IFS(HubCN_ID="LECCNSZ",IF(Grossweight&lt;=3,17000+Quantity__piece*500,17000+(Grossweight-3)*1500+Quantity__piece*500),HubCN_ID="LECCNYW", IF(Grossweight&lt;=3,15000+Quantity__piece*700,15000+(Grossweight-3)*2500+Quantity__piece*700))</f>
        <v>18500</v>
      </c>
    </row>
    <row r="404" ht="15.75" customHeight="1">
      <c r="A404" s="52" t="s">
        <v>1245</v>
      </c>
      <c r="B404" s="52" t="s">
        <v>5279</v>
      </c>
      <c r="C404" s="52" t="s">
        <v>5253</v>
      </c>
      <c r="D404" s="53">
        <v>44650.12013888889</v>
      </c>
      <c r="E404" s="53">
        <v>44649.15902777778</v>
      </c>
      <c r="F404" s="53">
        <v>44650.25069444445</v>
      </c>
      <c r="G404" s="53">
        <f>HubVN_Receiving_Time</f>
        <v>44652.50069</v>
      </c>
      <c r="H404" s="54">
        <v>44649.49513888889</v>
      </c>
      <c r="I404" s="44">
        <f>HubCN_Receiving_Time-Order_Create_Time</f>
        <v>2.309027778</v>
      </c>
      <c r="J404" s="44">
        <f>Plan__HubCN_Receiving_Time-Order_Create_Time</f>
        <v>3.270138889</v>
      </c>
      <c r="K404" s="44">
        <f>HubCN_Pickup_Time-HubCN_Receiving_Time</f>
        <v>0.3361111111</v>
      </c>
      <c r="L404" s="44">
        <f>Plan_HubCN_Pickup_Time-Plan__HubCN_Receiving_Time</f>
        <v>0.1305555556</v>
      </c>
      <c r="M404" s="44">
        <f>HubCN_Receiving_Time-Vendor_PickupTime</f>
        <v>0.08541666667</v>
      </c>
      <c r="N404" s="44">
        <f>Plan__HubCN_Receiving_Time-Plan_Vendor_Pickup_Time</f>
        <v>3.190277778</v>
      </c>
      <c r="O404" s="44">
        <f>Vendor_PickupTime-Order_Create_Time</f>
        <v>2.223611111</v>
      </c>
      <c r="P404" s="44">
        <f>Plan_Vendor_Pickup_Time-Order_Create_Time</f>
        <v>0.07986111111</v>
      </c>
      <c r="Q404" s="44">
        <f>HubVN_Receiving_Time-HubCN_Pickup_Time</f>
        <v>3.005555556</v>
      </c>
      <c r="R404" s="44">
        <f>Plan_HubVN_Receiving_Time-Plan_HubCN_Pickup_Time</f>
        <v>2.000694444</v>
      </c>
      <c r="S404" s="44">
        <f>TG_lấy+TG_xử_lý_CN+Thông_quan</f>
        <v>5.650694444</v>
      </c>
      <c r="T404" s="55">
        <f>IFS(HubCN_ID="LECCNSZ",Quantity__piece*500,HubCN_ID="LECCNYW",Quantity__piece*700)</f>
        <v>3500</v>
      </c>
      <c r="U404" s="55">
        <f>Chi_phí_lấy_hàng-Chi_phí_xử_lý</f>
        <v>17750</v>
      </c>
      <c r="V404" s="55">
        <f>IFS(HubCN_ID="LECCNSZ",IF(Grossweight&lt;=3,17000+Quantity__piece*500,17000+(Grossweight-3)*1500+Quantity__piece*500),HubCN_ID="LECCNYW", IF(Grossweight&lt;=3,15000+Quantity__piece*700,15000+(Grossweight-3)*2500+Quantity__piece*700))</f>
        <v>21250</v>
      </c>
    </row>
    <row r="405" ht="15.75" hidden="1" customHeight="1">
      <c r="A405" s="52" t="s">
        <v>1248</v>
      </c>
      <c r="B405" s="52" t="s">
        <v>5281</v>
      </c>
      <c r="C405" s="52" t="s">
        <v>5255</v>
      </c>
      <c r="D405" s="53">
        <v>44650.16180555556</v>
      </c>
      <c r="E405" s="53">
        <v>44650.90555555555</v>
      </c>
      <c r="F405" s="53">
        <v>44650.28888888889</v>
      </c>
      <c r="G405" s="53">
        <f>HubVN_Receiving_Time</f>
        <v>44657.26944</v>
      </c>
      <c r="H405" s="54">
        <v>44651.26388888889</v>
      </c>
      <c r="I405" s="44">
        <f>HubCN_Receiving_Time-Order_Create_Time</f>
        <v>0.9673611111</v>
      </c>
      <c r="J405" s="44">
        <f>Plan__HubCN_Receiving_Time-Order_Create_Time</f>
        <v>0.2236111111</v>
      </c>
      <c r="K405" s="44">
        <f>HubCN_Pickup_Time-HubCN_Receiving_Time</f>
        <v>0.3583333333</v>
      </c>
      <c r="L405" s="44">
        <f>Plan_HubCN_Pickup_Time-Plan__HubCN_Receiving_Time</f>
        <v>0.1270833333</v>
      </c>
      <c r="M405" s="44">
        <f>HubCN_Receiving_Time-Vendor_PickupTime</f>
        <v>0.1416666667</v>
      </c>
      <c r="N405" s="44">
        <f>Plan__HubCN_Receiving_Time-Plan_Vendor_Pickup_Time</f>
        <v>-0.3590277778</v>
      </c>
      <c r="O405" s="44">
        <f>Vendor_PickupTime-Order_Create_Time</f>
        <v>0.8256944444</v>
      </c>
      <c r="P405" s="44">
        <f>Plan_Vendor_Pickup_Time-Order_Create_Time</f>
        <v>0.5826388889</v>
      </c>
      <c r="Q405" s="44">
        <f>HubVN_Receiving_Time-HubCN_Pickup_Time</f>
        <v>6.005555556</v>
      </c>
      <c r="R405" s="44">
        <f>Plan_HubVN_Receiving_Time-Plan_HubCN_Pickup_Time</f>
        <v>3.002083333</v>
      </c>
      <c r="S405" s="44">
        <f>TG_lấy+TG_xử_lý_CN+Thông_quan</f>
        <v>7.33125</v>
      </c>
      <c r="T405" s="55">
        <f>IFS(HubCN_ID="LECCNSZ",Quantity__piece*500,HubCN_ID="LECCNYW",Quantity__piece*700)</f>
        <v>2000</v>
      </c>
      <c r="U405" s="55">
        <f>Chi_phí_lấy_hàng-Chi_phí_xử_lý</f>
        <v>17000</v>
      </c>
      <c r="V405" s="55">
        <f>IFS(HubCN_ID="LECCNSZ",IF(Grossweight&lt;=3,17000+Quantity__piece*500,17000+(Grossweight-3)*1500+Quantity__piece*500),HubCN_ID="LECCNYW", IF(Grossweight&lt;=3,15000+Quantity__piece*700,15000+(Grossweight-3)*2500+Quantity__piece*700))</f>
        <v>19000</v>
      </c>
    </row>
    <row r="406" ht="15.75" hidden="1" customHeight="1">
      <c r="A406" s="52" t="s">
        <v>1251</v>
      </c>
      <c r="B406" s="52" t="s">
        <v>5272</v>
      </c>
      <c r="C406" s="52" t="s">
        <v>5255</v>
      </c>
      <c r="D406" s="53">
        <v>44651.14861111111</v>
      </c>
      <c r="E406" s="53">
        <v>44651.74236111111</v>
      </c>
      <c r="F406" s="53">
        <v>44651.277083333334</v>
      </c>
      <c r="G406" s="53">
        <f>HubVN_Receiving_Time</f>
        <v>44655.25069</v>
      </c>
      <c r="H406" s="54">
        <v>44652.245833333334</v>
      </c>
      <c r="I406" s="44">
        <f>HubCN_Receiving_Time-Order_Create_Time</f>
        <v>2.122222222</v>
      </c>
      <c r="J406" s="44">
        <f>Plan__HubCN_Receiving_Time-Order_Create_Time</f>
        <v>1.528472222</v>
      </c>
      <c r="K406" s="44">
        <f>HubCN_Pickup_Time-HubCN_Receiving_Time</f>
        <v>0.5034722222</v>
      </c>
      <c r="L406" s="44">
        <f>Plan_HubCN_Pickup_Time-Plan__HubCN_Receiving_Time</f>
        <v>0.1284722222</v>
      </c>
      <c r="M406" s="44">
        <f>HubCN_Receiving_Time-Vendor_PickupTime</f>
        <v>0.1298611111</v>
      </c>
      <c r="N406" s="44">
        <f>Plan__HubCN_Receiving_Time-Plan_Vendor_Pickup_Time</f>
        <v>2.490972222</v>
      </c>
      <c r="O406" s="44">
        <f>Vendor_PickupTime-Order_Create_Time</f>
        <v>1.992361111</v>
      </c>
      <c r="P406" s="44">
        <f>Plan_Vendor_Pickup_Time-Order_Create_Time</f>
        <v>-0.9625</v>
      </c>
      <c r="Q406" s="44">
        <f>HubVN_Receiving_Time-HubCN_Pickup_Time</f>
        <v>3.004861111</v>
      </c>
      <c r="R406" s="44">
        <f>Plan_HubVN_Receiving_Time-Plan_HubCN_Pickup_Time</f>
        <v>3.003472222</v>
      </c>
      <c r="S406" s="44">
        <f>TG_lấy+TG_xử_lý_CN+Thông_quan</f>
        <v>5.630555556</v>
      </c>
      <c r="T406" s="55">
        <f>IFS(HubCN_ID="LECCNSZ",Quantity__piece*500,HubCN_ID="LECCNYW",Quantity__piece*700)</f>
        <v>1000</v>
      </c>
      <c r="U406" s="55">
        <f>Chi_phí_lấy_hàng-Chi_phí_xử_lý</f>
        <v>17000</v>
      </c>
      <c r="V406" s="55">
        <f>IFS(HubCN_ID="LECCNSZ",IF(Grossweight&lt;=3,17000+Quantity__piece*500,17000+(Grossweight-3)*1500+Quantity__piece*500),HubCN_ID="LECCNYW", IF(Grossweight&lt;=3,15000+Quantity__piece*700,15000+(Grossweight-3)*2500+Quantity__piece*700))</f>
        <v>18000</v>
      </c>
    </row>
    <row r="407" ht="15.75" hidden="1" customHeight="1">
      <c r="A407" s="52" t="s">
        <v>1254</v>
      </c>
      <c r="B407" s="52" t="s">
        <v>5266</v>
      </c>
      <c r="C407" s="52" t="s">
        <v>5255</v>
      </c>
      <c r="D407" s="53">
        <v>44650.88611111111</v>
      </c>
      <c r="E407" s="53">
        <v>44652.24791666667</v>
      </c>
      <c r="F407" s="53">
        <v>44651.03611111111</v>
      </c>
      <c r="G407" s="53">
        <f>HubVN_Receiving_Time</f>
        <v>44654.52083</v>
      </c>
      <c r="H407" s="54">
        <v>44652.686111111114</v>
      </c>
      <c r="I407" s="44">
        <f>HubCN_Receiving_Time-Order_Create_Time</f>
        <v>1.74375</v>
      </c>
      <c r="J407" s="44">
        <f>Plan__HubCN_Receiving_Time-Order_Create_Time</f>
        <v>0.3819444444</v>
      </c>
      <c r="K407" s="44">
        <f>HubCN_Pickup_Time-HubCN_Receiving_Time</f>
        <v>0.4381944444</v>
      </c>
      <c r="L407" s="44">
        <f>Plan_HubCN_Pickup_Time-Plan__HubCN_Receiving_Time</f>
        <v>0.15</v>
      </c>
      <c r="M407" s="44">
        <f>HubCN_Receiving_Time-Vendor_PickupTime</f>
        <v>0.1152777778</v>
      </c>
      <c r="N407" s="44">
        <f>Plan__HubCN_Receiving_Time-Plan_Vendor_Pickup_Time</f>
        <v>0.2194444444</v>
      </c>
      <c r="O407" s="44">
        <f>Vendor_PickupTime-Order_Create_Time</f>
        <v>1.628472222</v>
      </c>
      <c r="P407" s="44">
        <f>Plan_Vendor_Pickup_Time-Order_Create_Time</f>
        <v>0.1625</v>
      </c>
      <c r="Q407" s="44">
        <f>HubVN_Receiving_Time-HubCN_Pickup_Time</f>
        <v>1.834722222</v>
      </c>
      <c r="R407" s="44">
        <f>Plan_HubVN_Receiving_Time-Plan_HubCN_Pickup_Time</f>
        <v>3.501388889</v>
      </c>
      <c r="S407" s="44">
        <f>TG_lấy+TG_xử_lý_CN+Thông_quan</f>
        <v>4.016666667</v>
      </c>
      <c r="T407" s="55">
        <f>IFS(HubCN_ID="LECCNSZ",Quantity__piece*500,HubCN_ID="LECCNYW",Quantity__piece*700)</f>
        <v>500</v>
      </c>
      <c r="U407" s="55">
        <f>Chi_phí_lấy_hàng-Chi_phí_xử_lý</f>
        <v>17000</v>
      </c>
      <c r="V407" s="55">
        <f>IFS(HubCN_ID="LECCNSZ",IF(Grossweight&lt;=3,17000+Quantity__piece*500,17000+(Grossweight-3)*1500+Quantity__piece*500),HubCN_ID="LECCNYW", IF(Grossweight&lt;=3,15000+Quantity__piece*700,15000+(Grossweight-3)*2500+Quantity__piece*700))</f>
        <v>17500</v>
      </c>
    </row>
    <row r="408" ht="15.75" customHeight="1">
      <c r="A408" s="52" t="s">
        <v>1257</v>
      </c>
      <c r="B408" s="52" t="s">
        <v>5258</v>
      </c>
      <c r="C408" s="52" t="s">
        <v>5253</v>
      </c>
      <c r="D408" s="53">
        <v>44649.37569444445</v>
      </c>
      <c r="E408" s="53">
        <v>44649.18958333333</v>
      </c>
      <c r="F408" s="53">
        <v>44649.50555555556</v>
      </c>
      <c r="G408" s="53">
        <f>HubVN_Receiving_Time</f>
        <v>44652.52569</v>
      </c>
      <c r="H408" s="54">
        <v>44649.52361111111</v>
      </c>
      <c r="I408" s="44">
        <f>HubCN_Receiving_Time-Order_Create_Time</f>
        <v>1.857638889</v>
      </c>
      <c r="J408" s="44">
        <f>Plan__HubCN_Receiving_Time-Order_Create_Time</f>
        <v>2.04375</v>
      </c>
      <c r="K408" s="44">
        <f>HubCN_Pickup_Time-HubCN_Receiving_Time</f>
        <v>0.3340277778</v>
      </c>
      <c r="L408" s="44">
        <f>Plan_HubCN_Pickup_Time-Plan__HubCN_Receiving_Time</f>
        <v>0.1298611111</v>
      </c>
      <c r="M408" s="44">
        <f>HubCN_Receiving_Time-Vendor_PickupTime</f>
        <v>0.1673611111</v>
      </c>
      <c r="N408" s="44">
        <f>Plan__HubCN_Receiving_Time-Plan_Vendor_Pickup_Time</f>
        <v>2.918055556</v>
      </c>
      <c r="O408" s="44">
        <f>Vendor_PickupTime-Order_Create_Time</f>
        <v>1.690277778</v>
      </c>
      <c r="P408" s="44">
        <f>Plan_Vendor_Pickup_Time-Order_Create_Time</f>
        <v>-0.8743055556</v>
      </c>
      <c r="Q408" s="44">
        <f>HubVN_Receiving_Time-HubCN_Pickup_Time</f>
        <v>3.002083333</v>
      </c>
      <c r="R408" s="44">
        <f>Plan_HubVN_Receiving_Time-Plan_HubCN_Pickup_Time</f>
        <v>2.005555556</v>
      </c>
      <c r="S408" s="44">
        <f>TG_lấy+TG_xử_lý_CN+Thông_quan</f>
        <v>5.19375</v>
      </c>
      <c r="T408" s="55">
        <f>IFS(HubCN_ID="LECCNSZ",Quantity__piece*500,HubCN_ID="LECCNYW",Quantity__piece*700)</f>
        <v>1400</v>
      </c>
      <c r="U408" s="55">
        <f>Chi_phí_lấy_hàng-Chi_phí_xử_lý</f>
        <v>15000</v>
      </c>
      <c r="V408" s="55">
        <f>IFS(HubCN_ID="LECCNSZ",IF(Grossweight&lt;=3,17000+Quantity__piece*500,17000+(Grossweight-3)*1500+Quantity__piece*500),HubCN_ID="LECCNYW", IF(Grossweight&lt;=3,15000+Quantity__piece*700,15000+(Grossweight-3)*2500+Quantity__piece*700))</f>
        <v>16400</v>
      </c>
    </row>
    <row r="409" ht="15.75" customHeight="1">
      <c r="A409" s="52" t="s">
        <v>1260</v>
      </c>
      <c r="B409" s="52" t="s">
        <v>5302</v>
      </c>
      <c r="C409" s="52" t="s">
        <v>5253</v>
      </c>
      <c r="D409" s="53">
        <v>44650.37986111111</v>
      </c>
      <c r="E409" s="53">
        <v>44650.71944444445</v>
      </c>
      <c r="F409" s="53">
        <v>44650.52847222222</v>
      </c>
      <c r="G409" s="53">
        <f>HubVN_Receiving_Time</f>
        <v>44654.51806</v>
      </c>
      <c r="H409" s="54">
        <v>44651.01597222222</v>
      </c>
      <c r="I409" s="44">
        <f>HubCN_Receiving_Time-Order_Create_Time</f>
        <v>3.54375</v>
      </c>
      <c r="J409" s="44">
        <f>Plan__HubCN_Receiving_Time-Order_Create_Time</f>
        <v>3.204166667</v>
      </c>
      <c r="K409" s="44">
        <f>HubCN_Pickup_Time-HubCN_Receiving_Time</f>
        <v>0.2965277778</v>
      </c>
      <c r="L409" s="44">
        <f>Plan_HubCN_Pickup_Time-Plan__HubCN_Receiving_Time</f>
        <v>0.1486111111</v>
      </c>
      <c r="M409" s="44">
        <f>HubCN_Receiving_Time-Vendor_PickupTime</f>
        <v>0.2513888889</v>
      </c>
      <c r="N409" s="44">
        <f>Plan__HubCN_Receiving_Time-Plan_Vendor_Pickup_Time</f>
        <v>2.202083333</v>
      </c>
      <c r="O409" s="44">
        <f>Vendor_PickupTime-Order_Create_Time</f>
        <v>3.292361111</v>
      </c>
      <c r="P409" s="44">
        <f>Plan_Vendor_Pickup_Time-Order_Create_Time</f>
        <v>1.002083333</v>
      </c>
      <c r="Q409" s="44">
        <f>HubVN_Receiving_Time-HubCN_Pickup_Time</f>
        <v>3.502083333</v>
      </c>
      <c r="R409" s="44">
        <f>Plan_HubVN_Receiving_Time-Plan_HubCN_Pickup_Time</f>
        <v>3.005555556</v>
      </c>
      <c r="S409" s="44">
        <f>TG_lấy+TG_xử_lý_CN+Thông_quan</f>
        <v>7.342361111</v>
      </c>
      <c r="T409" s="55">
        <f>IFS(HubCN_ID="LECCNSZ",Quantity__piece*500,HubCN_ID="LECCNYW",Quantity__piece*700)</f>
        <v>1400</v>
      </c>
      <c r="U409" s="55">
        <f>Chi_phí_lấy_hàng-Chi_phí_xử_lý</f>
        <v>15000</v>
      </c>
      <c r="V409" s="55">
        <f>IFS(HubCN_ID="LECCNSZ",IF(Grossweight&lt;=3,17000+Quantity__piece*500,17000+(Grossweight-3)*1500+Quantity__piece*500),HubCN_ID="LECCNYW", IF(Grossweight&lt;=3,15000+Quantity__piece*700,15000+(Grossweight-3)*2500+Quantity__piece*700))</f>
        <v>16400</v>
      </c>
    </row>
    <row r="410" ht="15.75" hidden="1" customHeight="1">
      <c r="A410" s="52" t="s">
        <v>1263</v>
      </c>
      <c r="B410" s="52" t="s">
        <v>5254</v>
      </c>
      <c r="C410" s="52" t="s">
        <v>5255</v>
      </c>
      <c r="D410" s="53">
        <v>44651.041666666664</v>
      </c>
      <c r="E410" s="53">
        <v>44649.58194444444</v>
      </c>
      <c r="F410" s="53">
        <v>44651.254166666666</v>
      </c>
      <c r="G410" s="53">
        <f>HubVN_Receiving_Time</f>
        <v>44653.52222</v>
      </c>
      <c r="H410" s="54">
        <v>44650.021527777775</v>
      </c>
      <c r="I410" s="44">
        <f>HubCN_Receiving_Time-Order_Create_Time</f>
        <v>1.250694444</v>
      </c>
      <c r="J410" s="44">
        <f>Plan__HubCN_Receiving_Time-Order_Create_Time</f>
        <v>2.710416667</v>
      </c>
      <c r="K410" s="44">
        <f>HubCN_Pickup_Time-HubCN_Receiving_Time</f>
        <v>0.4395833333</v>
      </c>
      <c r="L410" s="44">
        <f>Plan_HubCN_Pickup_Time-Plan__HubCN_Receiving_Time</f>
        <v>0.2125</v>
      </c>
      <c r="M410" s="44">
        <f>HubCN_Receiving_Time-Vendor_PickupTime</f>
        <v>0.1694444444</v>
      </c>
      <c r="N410" s="44">
        <f>Plan__HubCN_Receiving_Time-Plan_Vendor_Pickup_Time</f>
        <v>1.714583333</v>
      </c>
      <c r="O410" s="44">
        <f>Vendor_PickupTime-Order_Create_Time</f>
        <v>1.08125</v>
      </c>
      <c r="P410" s="44">
        <f>Plan_Vendor_Pickup_Time-Order_Create_Time</f>
        <v>0.9958333333</v>
      </c>
      <c r="Q410" s="44">
        <f>HubVN_Receiving_Time-HubCN_Pickup_Time</f>
        <v>3.500694444</v>
      </c>
      <c r="R410" s="44">
        <f>Plan_HubVN_Receiving_Time-Plan_HubCN_Pickup_Time</f>
        <v>2.003472222</v>
      </c>
      <c r="S410" s="44">
        <f>TG_lấy+TG_xử_lý_CN+Thông_quan</f>
        <v>5.190972222</v>
      </c>
      <c r="T410" s="55">
        <f>IFS(HubCN_ID="LECCNSZ",Quantity__piece*500,HubCN_ID="LECCNYW",Quantity__piece*700)</f>
        <v>500</v>
      </c>
      <c r="U410" s="55">
        <f>Chi_phí_lấy_hàng-Chi_phí_xử_lý</f>
        <v>17000</v>
      </c>
      <c r="V410" s="55">
        <f>IFS(HubCN_ID="LECCNSZ",IF(Grossweight&lt;=3,17000+Quantity__piece*500,17000+(Grossweight-3)*1500+Quantity__piece*500),HubCN_ID="LECCNYW", IF(Grossweight&lt;=3,15000+Quantity__piece*700,15000+(Grossweight-3)*2500+Quantity__piece*700))</f>
        <v>17500</v>
      </c>
    </row>
    <row r="411" ht="15.75" hidden="1" customHeight="1">
      <c r="A411" s="52" t="s">
        <v>1266</v>
      </c>
      <c r="B411" s="52" t="s">
        <v>5296</v>
      </c>
      <c r="C411" s="52" t="s">
        <v>5255</v>
      </c>
      <c r="D411" s="53">
        <v>44649.8125</v>
      </c>
      <c r="E411" s="53">
        <v>44648.76736111111</v>
      </c>
      <c r="F411" s="53">
        <v>44650.02361111111</v>
      </c>
      <c r="G411" s="53">
        <f>HubVN_Receiving_Time</f>
        <v>44652.26944</v>
      </c>
      <c r="H411" s="54">
        <v>44649.268055555556</v>
      </c>
      <c r="I411" s="44">
        <f>HubCN_Receiving_Time-Order_Create_Time</f>
        <v>4.084722222</v>
      </c>
      <c r="J411" s="44">
        <f>Plan__HubCN_Receiving_Time-Order_Create_Time</f>
        <v>5.129861111</v>
      </c>
      <c r="K411" s="44">
        <f>HubCN_Pickup_Time-HubCN_Receiving_Time</f>
        <v>0.5006944444</v>
      </c>
      <c r="L411" s="44">
        <f>Plan_HubCN_Pickup_Time-Plan__HubCN_Receiving_Time</f>
        <v>0.2111111111</v>
      </c>
      <c r="M411" s="44">
        <f>HubCN_Receiving_Time-Vendor_PickupTime</f>
        <v>0.1694444444</v>
      </c>
      <c r="N411" s="44">
        <f>Plan__HubCN_Receiving_Time-Plan_Vendor_Pickup_Time</f>
        <v>3.973611111</v>
      </c>
      <c r="O411" s="44">
        <f>Vendor_PickupTime-Order_Create_Time</f>
        <v>3.915277778</v>
      </c>
      <c r="P411" s="44">
        <f>Plan_Vendor_Pickup_Time-Order_Create_Time</f>
        <v>1.15625</v>
      </c>
      <c r="Q411" s="44">
        <f>HubVN_Receiving_Time-HubCN_Pickup_Time</f>
        <v>3.001388889</v>
      </c>
      <c r="R411" s="44">
        <f>Plan_HubVN_Receiving_Time-Plan_HubCN_Pickup_Time</f>
        <v>1.504861111</v>
      </c>
      <c r="S411" s="44">
        <f>TG_lấy+TG_xử_lý_CN+Thông_quan</f>
        <v>7.586805556</v>
      </c>
      <c r="T411" s="55">
        <f>IFS(HubCN_ID="LECCNSZ",Quantity__piece*500,HubCN_ID="LECCNYW",Quantity__piece*700)</f>
        <v>500</v>
      </c>
      <c r="U411" s="55">
        <f>Chi_phí_lấy_hàng-Chi_phí_xử_lý</f>
        <v>17000</v>
      </c>
      <c r="V411" s="55">
        <f>IFS(HubCN_ID="LECCNSZ",IF(Grossweight&lt;=3,17000+Quantity__piece*500,17000+(Grossweight-3)*1500+Quantity__piece*500),HubCN_ID="LECCNYW", IF(Grossweight&lt;=3,15000+Quantity__piece*700,15000+(Grossweight-3)*2500+Quantity__piece*700))</f>
        <v>17500</v>
      </c>
    </row>
    <row r="412" ht="15.75" hidden="1" customHeight="1">
      <c r="A412" s="52" t="s">
        <v>1269</v>
      </c>
      <c r="B412" s="52" t="s">
        <v>5262</v>
      </c>
      <c r="C412" s="52" t="s">
        <v>5255</v>
      </c>
      <c r="D412" s="53">
        <v>44651.08125</v>
      </c>
      <c r="E412" s="53">
        <v>44649.572916666664</v>
      </c>
      <c r="F412" s="53">
        <v>44651.248611111114</v>
      </c>
      <c r="G412" s="53">
        <f>HubVN_Receiving_Time</f>
        <v>44653.51667</v>
      </c>
      <c r="H412" s="54">
        <v>44650.01111111111</v>
      </c>
      <c r="I412" s="44">
        <f>HubCN_Receiving_Time-Order_Create_Time</f>
        <v>1.247222222</v>
      </c>
      <c r="J412" s="44">
        <f>Plan__HubCN_Receiving_Time-Order_Create_Time</f>
        <v>2.755555556</v>
      </c>
      <c r="K412" s="44">
        <f>HubCN_Pickup_Time-HubCN_Receiving_Time</f>
        <v>0.4381944444</v>
      </c>
      <c r="L412" s="44">
        <f>Plan_HubCN_Pickup_Time-Plan__HubCN_Receiving_Time</f>
        <v>0.1673611111</v>
      </c>
      <c r="M412" s="44">
        <f>HubCN_Receiving_Time-Vendor_PickupTime</f>
        <v>0.1722222222</v>
      </c>
      <c r="N412" s="44">
        <f>Plan__HubCN_Receiving_Time-Plan_Vendor_Pickup_Time</f>
        <v>2.768055556</v>
      </c>
      <c r="O412" s="44">
        <f>Vendor_PickupTime-Order_Create_Time</f>
        <v>1.075</v>
      </c>
      <c r="P412" s="44">
        <f>Plan_Vendor_Pickup_Time-Order_Create_Time</f>
        <v>-0.0125</v>
      </c>
      <c r="Q412" s="44">
        <f>HubVN_Receiving_Time-HubCN_Pickup_Time</f>
        <v>3.505555556</v>
      </c>
      <c r="R412" s="44">
        <f>Plan_HubVN_Receiving_Time-Plan_HubCN_Pickup_Time</f>
        <v>2.002083333</v>
      </c>
      <c r="S412" s="44">
        <f>TG_lấy+TG_xử_lý_CN+Thông_quan</f>
        <v>5.190972222</v>
      </c>
      <c r="T412" s="55">
        <f>IFS(HubCN_ID="LECCNSZ",Quantity__piece*500,HubCN_ID="LECCNYW",Quantity__piece*700)</f>
        <v>500</v>
      </c>
      <c r="U412" s="55">
        <f>Chi_phí_lấy_hàng-Chi_phí_xử_lý</f>
        <v>17000</v>
      </c>
      <c r="V412" s="55">
        <f>IFS(HubCN_ID="LECCNSZ",IF(Grossweight&lt;=3,17000+Quantity__piece*500,17000+(Grossweight-3)*1500+Quantity__piece*500),HubCN_ID="LECCNYW", IF(Grossweight&lt;=3,15000+Quantity__piece*700,15000+(Grossweight-3)*2500+Quantity__piece*700))</f>
        <v>17500</v>
      </c>
    </row>
    <row r="413" ht="15.75" hidden="1" customHeight="1">
      <c r="A413" s="52" t="s">
        <v>1272</v>
      </c>
      <c r="B413" s="52" t="s">
        <v>5254</v>
      </c>
      <c r="C413" s="52" t="s">
        <v>5255</v>
      </c>
      <c r="D413" s="53">
        <v>44650.649305555555</v>
      </c>
      <c r="E413" s="53">
        <v>44650.80972222222</v>
      </c>
      <c r="F413" s="53">
        <v>44650.77777777778</v>
      </c>
      <c r="G413" s="53">
        <f>HubVN_Receiving_Time</f>
        <v>44653.25417</v>
      </c>
      <c r="H413" s="54">
        <v>44651.24930555555</v>
      </c>
      <c r="I413" s="44">
        <f>HubCN_Receiving_Time-Order_Create_Time</f>
        <v>1.488194444</v>
      </c>
      <c r="J413" s="44">
        <f>Plan__HubCN_Receiving_Time-Order_Create_Time</f>
        <v>1.327777778</v>
      </c>
      <c r="K413" s="44">
        <f>HubCN_Pickup_Time-HubCN_Receiving_Time</f>
        <v>0.4395833333</v>
      </c>
      <c r="L413" s="44">
        <f>Plan_HubCN_Pickup_Time-Plan__HubCN_Receiving_Time</f>
        <v>0.1284722222</v>
      </c>
      <c r="M413" s="44">
        <f>HubCN_Receiving_Time-Vendor_PickupTime</f>
        <v>0.1520833333</v>
      </c>
      <c r="N413" s="44">
        <f>Plan__HubCN_Receiving_Time-Plan_Vendor_Pickup_Time</f>
        <v>1.321527778</v>
      </c>
      <c r="O413" s="44">
        <f>Vendor_PickupTime-Order_Create_Time</f>
        <v>1.336111111</v>
      </c>
      <c r="P413" s="44">
        <f>Plan_Vendor_Pickup_Time-Order_Create_Time</f>
        <v>0.006249999999</v>
      </c>
      <c r="Q413" s="44">
        <f>HubVN_Receiving_Time-HubCN_Pickup_Time</f>
        <v>2.004861111</v>
      </c>
      <c r="R413" s="44">
        <f>Plan_HubVN_Receiving_Time-Plan_HubCN_Pickup_Time</f>
        <v>1.502777778</v>
      </c>
      <c r="S413" s="44">
        <f>TG_lấy+TG_xử_lý_CN+Thông_quan</f>
        <v>3.932638889</v>
      </c>
      <c r="T413" s="55">
        <f>IFS(HubCN_ID="LECCNSZ",Quantity__piece*500,HubCN_ID="LECCNYW",Quantity__piece*700)</f>
        <v>1500</v>
      </c>
      <c r="U413" s="55">
        <f>Chi_phí_lấy_hàng-Chi_phí_xử_lý</f>
        <v>18350</v>
      </c>
      <c r="V413" s="55">
        <f>IFS(HubCN_ID="LECCNSZ",IF(Grossweight&lt;=3,17000+Quantity__piece*500,17000+(Grossweight-3)*1500+Quantity__piece*500),HubCN_ID="LECCNYW", IF(Grossweight&lt;=3,15000+Quantity__piece*700,15000+(Grossweight-3)*2500+Quantity__piece*700))</f>
        <v>19850</v>
      </c>
    </row>
    <row r="414" ht="15.75" customHeight="1">
      <c r="A414" s="52" t="s">
        <v>1276</v>
      </c>
      <c r="B414" s="52" t="s">
        <v>5277</v>
      </c>
      <c r="C414" s="52" t="s">
        <v>5253</v>
      </c>
      <c r="D414" s="53">
        <v>44650.11111111111</v>
      </c>
      <c r="E414" s="53">
        <v>44649.18402777778</v>
      </c>
      <c r="F414" s="53">
        <v>44650.25902777778</v>
      </c>
      <c r="G414" s="53">
        <f>HubVN_Receiving_Time</f>
        <v>44652.52569</v>
      </c>
      <c r="H414" s="54">
        <v>44649.520833333336</v>
      </c>
      <c r="I414" s="44">
        <f>HubCN_Receiving_Time-Order_Create_Time</f>
        <v>1.809722222</v>
      </c>
      <c r="J414" s="44">
        <f>Plan__HubCN_Receiving_Time-Order_Create_Time</f>
        <v>2.736805556</v>
      </c>
      <c r="K414" s="44">
        <f>HubCN_Pickup_Time-HubCN_Receiving_Time</f>
        <v>0.3368055556</v>
      </c>
      <c r="L414" s="44">
        <f>Plan_HubCN_Pickup_Time-Plan__HubCN_Receiving_Time</f>
        <v>0.1479166667</v>
      </c>
      <c r="M414" s="44">
        <f>HubCN_Receiving_Time-Vendor_PickupTime</f>
        <v>0.1680555556</v>
      </c>
      <c r="N414" s="44">
        <f>Plan__HubCN_Receiving_Time-Plan_Vendor_Pickup_Time</f>
        <v>2.572222222</v>
      </c>
      <c r="O414" s="44">
        <f>Vendor_PickupTime-Order_Create_Time</f>
        <v>1.641666667</v>
      </c>
      <c r="P414" s="44">
        <f>Plan_Vendor_Pickup_Time-Order_Create_Time</f>
        <v>0.1645833333</v>
      </c>
      <c r="Q414" s="44">
        <f>HubVN_Receiving_Time-HubCN_Pickup_Time</f>
        <v>3.004861111</v>
      </c>
      <c r="R414" s="44">
        <f>Plan_HubVN_Receiving_Time-Plan_HubCN_Pickup_Time</f>
        <v>2.004166667</v>
      </c>
      <c r="S414" s="44">
        <f>TG_lấy+TG_xử_lý_CN+Thông_quan</f>
        <v>5.151388889</v>
      </c>
      <c r="T414" s="55">
        <f>IFS(HubCN_ID="LECCNSZ",Quantity__piece*500,HubCN_ID="LECCNYW",Quantity__piece*700)</f>
        <v>700</v>
      </c>
      <c r="U414" s="55">
        <f>Chi_phí_lấy_hàng-Chi_phí_xử_lý</f>
        <v>15000</v>
      </c>
      <c r="V414" s="55">
        <f>IFS(HubCN_ID="LECCNSZ",IF(Grossweight&lt;=3,17000+Quantity__piece*500,17000+(Grossweight-3)*1500+Quantity__piece*500),HubCN_ID="LECCNYW", IF(Grossweight&lt;=3,15000+Quantity__piece*700,15000+(Grossweight-3)*2500+Quantity__piece*700))</f>
        <v>15700</v>
      </c>
    </row>
    <row r="415" ht="15.75" hidden="1" customHeight="1">
      <c r="A415" s="52" t="s">
        <v>1279</v>
      </c>
      <c r="B415" s="52" t="s">
        <v>5272</v>
      </c>
      <c r="C415" s="52" t="s">
        <v>5255</v>
      </c>
      <c r="D415" s="53">
        <v>44649.385416666664</v>
      </c>
      <c r="E415" s="53">
        <v>44648.80763888889</v>
      </c>
      <c r="F415" s="53">
        <v>44649.53194444445</v>
      </c>
      <c r="G415" s="53">
        <f>HubVN_Receiving_Time</f>
        <v>44652.28403</v>
      </c>
      <c r="H415" s="54">
        <v>44649.282638888886</v>
      </c>
      <c r="I415" s="44">
        <f>HubCN_Receiving_Time-Order_Create_Time</f>
        <v>4.122916667</v>
      </c>
      <c r="J415" s="44">
        <f>Plan__HubCN_Receiving_Time-Order_Create_Time</f>
        <v>4.700694444</v>
      </c>
      <c r="K415" s="44">
        <f>HubCN_Pickup_Time-HubCN_Receiving_Time</f>
        <v>0.475</v>
      </c>
      <c r="L415" s="44">
        <f>Plan_HubCN_Pickup_Time-Plan__HubCN_Receiving_Time</f>
        <v>0.1465277778</v>
      </c>
      <c r="M415" s="44">
        <f>HubCN_Receiving_Time-Vendor_PickupTime</f>
        <v>0.1291666667</v>
      </c>
      <c r="N415" s="44">
        <f>Plan__HubCN_Receiving_Time-Plan_Vendor_Pickup_Time</f>
        <v>4.204166667</v>
      </c>
      <c r="O415" s="44">
        <f>Vendor_PickupTime-Order_Create_Time</f>
        <v>3.99375</v>
      </c>
      <c r="P415" s="44">
        <f>Plan_Vendor_Pickup_Time-Order_Create_Time</f>
        <v>0.4965277778</v>
      </c>
      <c r="Q415" s="44">
        <f>HubVN_Receiving_Time-HubCN_Pickup_Time</f>
        <v>3.001388889</v>
      </c>
      <c r="R415" s="44">
        <f>Plan_HubVN_Receiving_Time-Plan_HubCN_Pickup_Time</f>
        <v>2.002083333</v>
      </c>
      <c r="S415" s="44">
        <f>TG_lấy+TG_xử_lý_CN+Thông_quan</f>
        <v>7.599305556</v>
      </c>
      <c r="T415" s="55">
        <f>IFS(HubCN_ID="LECCNSZ",Quantity__piece*500,HubCN_ID="LECCNYW",Quantity__piece*700)</f>
        <v>2000</v>
      </c>
      <c r="U415" s="55">
        <f>Chi_phí_lấy_hàng-Chi_phí_xử_lý</f>
        <v>18350</v>
      </c>
      <c r="V415" s="55">
        <f>IFS(HubCN_ID="LECCNSZ",IF(Grossweight&lt;=3,17000+Quantity__piece*500,17000+(Grossweight-3)*1500+Quantity__piece*500),HubCN_ID="LECCNYW", IF(Grossweight&lt;=3,15000+Quantity__piece*700,15000+(Grossweight-3)*2500+Quantity__piece*700))</f>
        <v>20350</v>
      </c>
    </row>
    <row r="416" ht="15.75" customHeight="1">
      <c r="A416" s="52" t="s">
        <v>1282</v>
      </c>
      <c r="B416" s="52" t="s">
        <v>5279</v>
      </c>
      <c r="C416" s="52" t="s">
        <v>5253</v>
      </c>
      <c r="D416" s="53">
        <v>44653.12708333333</v>
      </c>
      <c r="E416" s="53">
        <v>44652.23125</v>
      </c>
      <c r="F416" s="53">
        <v>44653.274305555555</v>
      </c>
      <c r="G416" s="53">
        <f>HubVN_Receiving_Time</f>
        <v>44655.53125</v>
      </c>
      <c r="H416" s="54">
        <v>44652.525</v>
      </c>
      <c r="I416" s="44">
        <f>HubCN_Receiving_Time-Order_Create_Time</f>
        <v>2.39375</v>
      </c>
      <c r="J416" s="44">
        <f>Plan__HubCN_Receiving_Time-Order_Create_Time</f>
        <v>3.289583333</v>
      </c>
      <c r="K416" s="44">
        <f>HubCN_Pickup_Time-HubCN_Receiving_Time</f>
        <v>0.29375</v>
      </c>
      <c r="L416" s="44">
        <f>Plan_HubCN_Pickup_Time-Plan__HubCN_Receiving_Time</f>
        <v>0.1472222222</v>
      </c>
      <c r="M416" s="44">
        <f>HubCN_Receiving_Time-Vendor_PickupTime</f>
        <v>0.1145833333</v>
      </c>
      <c r="N416" s="44">
        <f>Plan__HubCN_Receiving_Time-Plan_Vendor_Pickup_Time</f>
        <v>3.711111111</v>
      </c>
      <c r="O416" s="44">
        <f>Vendor_PickupTime-Order_Create_Time</f>
        <v>2.279166667</v>
      </c>
      <c r="P416" s="44">
        <f>Plan_Vendor_Pickup_Time-Order_Create_Time</f>
        <v>-0.4215277778</v>
      </c>
      <c r="Q416" s="44">
        <f>HubVN_Receiving_Time-HubCN_Pickup_Time</f>
        <v>3.00625</v>
      </c>
      <c r="R416" s="44">
        <f>Plan_HubVN_Receiving_Time-Plan_HubCN_Pickup_Time</f>
        <v>2.005555556</v>
      </c>
      <c r="S416" s="44">
        <f>TG_lấy+TG_xử_lý_CN+Thông_quan</f>
        <v>5.69375</v>
      </c>
      <c r="T416" s="55">
        <f>IFS(HubCN_ID="LECCNSZ",Quantity__piece*500,HubCN_ID="LECCNYW",Quantity__piece*700)</f>
        <v>3500</v>
      </c>
      <c r="U416" s="55">
        <f>Chi_phí_lấy_hàng-Chi_phí_xử_lý</f>
        <v>15000</v>
      </c>
      <c r="V416" s="55">
        <f>IFS(HubCN_ID="LECCNSZ",IF(Grossweight&lt;=3,17000+Quantity__piece*500,17000+(Grossweight-3)*1500+Quantity__piece*500),HubCN_ID="LECCNYW", IF(Grossweight&lt;=3,15000+Quantity__piece*700,15000+(Grossweight-3)*2500+Quantity__piece*700))</f>
        <v>18500</v>
      </c>
    </row>
    <row r="417" ht="15.75" customHeight="1">
      <c r="A417" s="52" t="s">
        <v>1285</v>
      </c>
      <c r="B417" s="52" t="s">
        <v>5258</v>
      </c>
      <c r="C417" s="52" t="s">
        <v>5253</v>
      </c>
      <c r="D417" s="53">
        <v>44652.42569444444</v>
      </c>
      <c r="E417" s="53">
        <v>44652.21041666667</v>
      </c>
      <c r="F417" s="53">
        <v>44652.51527777778</v>
      </c>
      <c r="G417" s="53">
        <f>HubVN_Receiving_Time</f>
        <v>44655.50833</v>
      </c>
      <c r="H417" s="54">
        <v>44652.50347222222</v>
      </c>
      <c r="I417" s="44">
        <f>HubCN_Receiving_Time-Order_Create_Time</f>
        <v>1.911805556</v>
      </c>
      <c r="J417" s="44">
        <f>Plan__HubCN_Receiving_Time-Order_Create_Time</f>
        <v>2.127083333</v>
      </c>
      <c r="K417" s="44">
        <f>HubCN_Pickup_Time-HubCN_Receiving_Time</f>
        <v>0.2930555556</v>
      </c>
      <c r="L417" s="44">
        <f>Plan_HubCN_Pickup_Time-Plan__HubCN_Receiving_Time</f>
        <v>0.08958333333</v>
      </c>
      <c r="M417" s="44">
        <f>HubCN_Receiving_Time-Vendor_PickupTime</f>
        <v>0.1729166667</v>
      </c>
      <c r="N417" s="44">
        <f>Plan__HubCN_Receiving_Time-Plan_Vendor_Pickup_Time</f>
        <v>3.088194444</v>
      </c>
      <c r="O417" s="44">
        <f>Vendor_PickupTime-Order_Create_Time</f>
        <v>1.738888889</v>
      </c>
      <c r="P417" s="44">
        <f>Plan_Vendor_Pickup_Time-Order_Create_Time</f>
        <v>-0.9611111111</v>
      </c>
      <c r="Q417" s="44">
        <f>HubVN_Receiving_Time-HubCN_Pickup_Time</f>
        <v>3.004861111</v>
      </c>
      <c r="R417" s="44">
        <f>Plan_HubVN_Receiving_Time-Plan_HubCN_Pickup_Time</f>
        <v>2.002777778</v>
      </c>
      <c r="S417" s="44">
        <f>TG_lấy+TG_xử_lý_CN+Thông_quan</f>
        <v>5.209722222</v>
      </c>
      <c r="T417" s="55">
        <f>IFS(HubCN_ID="LECCNSZ",Quantity__piece*500,HubCN_ID="LECCNYW",Quantity__piece*700)</f>
        <v>3500</v>
      </c>
      <c r="U417" s="55">
        <f>Chi_phí_lấy_hàng-Chi_phí_xử_lý</f>
        <v>19500</v>
      </c>
      <c r="V417" s="55">
        <f>IFS(HubCN_ID="LECCNSZ",IF(Grossweight&lt;=3,17000+Quantity__piece*500,17000+(Grossweight-3)*1500+Quantity__piece*500),HubCN_ID="LECCNYW", IF(Grossweight&lt;=3,15000+Quantity__piece*700,15000+(Grossweight-3)*2500+Quantity__piece*700))</f>
        <v>23000</v>
      </c>
    </row>
    <row r="418" ht="15.75" customHeight="1">
      <c r="A418" s="52" t="s">
        <v>1287</v>
      </c>
      <c r="B418" s="52" t="s">
        <v>5280</v>
      </c>
      <c r="C418" s="52" t="s">
        <v>5253</v>
      </c>
      <c r="D418" s="53">
        <v>44647.86041666667</v>
      </c>
      <c r="E418" s="53">
        <v>44649.197916666664</v>
      </c>
      <c r="F418" s="53">
        <v>44648.029861111114</v>
      </c>
      <c r="G418" s="53">
        <f>HubVN_Receiving_Time</f>
        <v>44652.53403</v>
      </c>
      <c r="H418" s="54">
        <v>44649.532638888886</v>
      </c>
      <c r="I418" s="44">
        <f>HubCN_Receiving_Time-Order_Create_Time</f>
        <v>2.360416667</v>
      </c>
      <c r="J418" s="44">
        <f>Plan__HubCN_Receiving_Time-Order_Create_Time</f>
        <v>1.022916667</v>
      </c>
      <c r="K418" s="44">
        <f>HubCN_Pickup_Time-HubCN_Receiving_Time</f>
        <v>0.3347222222</v>
      </c>
      <c r="L418" s="44">
        <f>Plan_HubCN_Pickup_Time-Plan__HubCN_Receiving_Time</f>
        <v>0.1694444444</v>
      </c>
      <c r="M418" s="44">
        <f>HubCN_Receiving_Time-Vendor_PickupTime</f>
        <v>0.1694444444</v>
      </c>
      <c r="N418" s="44">
        <f>Plan__HubCN_Receiving_Time-Plan_Vendor_Pickup_Time</f>
        <v>2.44375</v>
      </c>
      <c r="O418" s="44">
        <f>Vendor_PickupTime-Order_Create_Time</f>
        <v>2.190972222</v>
      </c>
      <c r="P418" s="44">
        <f>Plan_Vendor_Pickup_Time-Order_Create_Time</f>
        <v>-1.420833333</v>
      </c>
      <c r="Q418" s="44">
        <f>HubVN_Receiving_Time-HubCN_Pickup_Time</f>
        <v>3.001388889</v>
      </c>
      <c r="R418" s="44">
        <f>Plan_HubVN_Receiving_Time-Plan_HubCN_Pickup_Time</f>
        <v>3.500694444</v>
      </c>
      <c r="S418" s="44">
        <f>TG_lấy+TG_xử_lý_CN+Thông_quan</f>
        <v>5.696527778</v>
      </c>
      <c r="T418" s="55">
        <f>IFS(HubCN_ID="LECCNSZ",Quantity__piece*500,HubCN_ID="LECCNYW",Quantity__piece*700)</f>
        <v>2800</v>
      </c>
      <c r="U418" s="55">
        <f>Chi_phí_lấy_hàng-Chi_phí_xử_lý</f>
        <v>15000</v>
      </c>
      <c r="V418" s="55">
        <f>IFS(HubCN_ID="LECCNSZ",IF(Grossweight&lt;=3,17000+Quantity__piece*500,17000+(Grossweight-3)*1500+Quantity__piece*500),HubCN_ID="LECCNYW", IF(Grossweight&lt;=3,15000+Quantity__piece*700,15000+(Grossweight-3)*2500+Quantity__piece*700))</f>
        <v>17800</v>
      </c>
    </row>
    <row r="419" ht="15.75" customHeight="1">
      <c r="A419" s="52" t="s">
        <v>1290</v>
      </c>
      <c r="B419" s="52" t="s">
        <v>5269</v>
      </c>
      <c r="C419" s="52" t="s">
        <v>5253</v>
      </c>
      <c r="D419" s="53">
        <v>44650.09444444445</v>
      </c>
      <c r="E419" s="53">
        <v>44649.78055555555</v>
      </c>
      <c r="F419" s="53">
        <v>44650.26458333333</v>
      </c>
      <c r="G419" s="53">
        <f>HubVN_Receiving_Time</f>
        <v>44653.25069</v>
      </c>
      <c r="H419" s="54">
        <v>44650.24444444444</v>
      </c>
      <c r="I419" s="44">
        <f>HubCN_Receiving_Time-Order_Create_Time</f>
        <v>3.578472222</v>
      </c>
      <c r="J419" s="44">
        <f>Plan__HubCN_Receiving_Time-Order_Create_Time</f>
        <v>3.892361111</v>
      </c>
      <c r="K419" s="44">
        <f>HubCN_Pickup_Time-HubCN_Receiving_Time</f>
        <v>0.4638888889</v>
      </c>
      <c r="L419" s="44">
        <f>Plan_HubCN_Pickup_Time-Plan__HubCN_Receiving_Time</f>
        <v>0.1701388889</v>
      </c>
      <c r="M419" s="44">
        <f>HubCN_Receiving_Time-Vendor_PickupTime</f>
        <v>0.08888888889</v>
      </c>
      <c r="N419" s="44">
        <f>Plan__HubCN_Receiving_Time-Plan_Vendor_Pickup_Time</f>
        <v>2.897916667</v>
      </c>
      <c r="O419" s="44">
        <f>Vendor_PickupTime-Order_Create_Time</f>
        <v>3.489583333</v>
      </c>
      <c r="P419" s="44">
        <f>Plan_Vendor_Pickup_Time-Order_Create_Time</f>
        <v>0.9944444444</v>
      </c>
      <c r="Q419" s="44">
        <f>HubVN_Receiving_Time-HubCN_Pickup_Time</f>
        <v>3.00625</v>
      </c>
      <c r="R419" s="44">
        <f>Plan_HubVN_Receiving_Time-Plan_HubCN_Pickup_Time</f>
        <v>2.002777778</v>
      </c>
      <c r="S419" s="44">
        <f>TG_lấy+TG_xử_lý_CN+Thông_quan</f>
        <v>7.048611111</v>
      </c>
      <c r="T419" s="55">
        <f>IFS(HubCN_ID="LECCNSZ",Quantity__piece*500,HubCN_ID="LECCNYW",Quantity__piece*700)</f>
        <v>700</v>
      </c>
      <c r="U419" s="55">
        <f>Chi_phí_lấy_hàng-Chi_phí_xử_lý</f>
        <v>15000</v>
      </c>
      <c r="V419" s="55">
        <f>IFS(HubCN_ID="LECCNSZ",IF(Grossweight&lt;=3,17000+Quantity__piece*500,17000+(Grossweight-3)*1500+Quantity__piece*500),HubCN_ID="LECCNYW", IF(Grossweight&lt;=3,15000+Quantity__piece*700,15000+(Grossweight-3)*2500+Quantity__piece*700))</f>
        <v>15700</v>
      </c>
    </row>
    <row r="420" ht="15.75" customHeight="1">
      <c r="A420" s="52" t="s">
        <v>1293</v>
      </c>
      <c r="B420" s="52" t="s">
        <v>5269</v>
      </c>
      <c r="C420" s="52" t="s">
        <v>5253</v>
      </c>
      <c r="D420" s="53">
        <v>44649.86319444444</v>
      </c>
      <c r="E420" s="53">
        <v>44649.78611111111</v>
      </c>
      <c r="F420" s="53">
        <v>44650.035416666666</v>
      </c>
      <c r="G420" s="53">
        <f>HubVN_Receiving_Time</f>
        <v>44654.29028</v>
      </c>
      <c r="H420" s="54">
        <v>44650.2875</v>
      </c>
      <c r="I420" s="44">
        <f>HubCN_Receiving_Time-Order_Create_Time</f>
        <v>0.6145833333</v>
      </c>
      <c r="J420" s="44">
        <f>Plan__HubCN_Receiving_Time-Order_Create_Time</f>
        <v>0.6916666667</v>
      </c>
      <c r="K420" s="44">
        <f>HubCN_Pickup_Time-HubCN_Receiving_Time</f>
        <v>0.5013888889</v>
      </c>
      <c r="L420" s="44">
        <f>Plan_HubCN_Pickup_Time-Plan__HubCN_Receiving_Time</f>
        <v>0.1722222222</v>
      </c>
      <c r="M420" s="44">
        <f>HubCN_Receiving_Time-Vendor_PickupTime</f>
        <v>0.1131944444</v>
      </c>
      <c r="N420" s="44">
        <f>Plan__HubCN_Receiving_Time-Plan_Vendor_Pickup_Time</f>
        <v>1.101388889</v>
      </c>
      <c r="O420" s="44">
        <f>Vendor_PickupTime-Order_Create_Time</f>
        <v>0.5013888889</v>
      </c>
      <c r="P420" s="44">
        <f>Plan_Vendor_Pickup_Time-Order_Create_Time</f>
        <v>-0.4097222222</v>
      </c>
      <c r="Q420" s="44">
        <f>HubVN_Receiving_Time-HubCN_Pickup_Time</f>
        <v>4.002777778</v>
      </c>
      <c r="R420" s="44">
        <f>Plan_HubVN_Receiving_Time-Plan_HubCN_Pickup_Time</f>
        <v>3.504861111</v>
      </c>
      <c r="S420" s="44">
        <f>TG_lấy+TG_xử_lý_CN+Thông_quan</f>
        <v>5.11875</v>
      </c>
      <c r="T420" s="55">
        <f>IFS(HubCN_ID="LECCNSZ",Quantity__piece*500,HubCN_ID="LECCNYW",Quantity__piece*700)</f>
        <v>2100</v>
      </c>
      <c r="U420" s="55">
        <f>Chi_phí_lấy_hàng-Chi_phí_xử_lý</f>
        <v>15000</v>
      </c>
      <c r="V420" s="55">
        <f>IFS(HubCN_ID="LECCNSZ",IF(Grossweight&lt;=3,17000+Quantity__piece*500,17000+(Grossweight-3)*1500+Quantity__piece*500),HubCN_ID="LECCNYW", IF(Grossweight&lt;=3,15000+Quantity__piece*700,15000+(Grossweight-3)*2500+Quantity__piece*700))</f>
        <v>17100</v>
      </c>
    </row>
    <row r="421" ht="15.75" customHeight="1">
      <c r="A421" s="52" t="s">
        <v>1295</v>
      </c>
      <c r="B421" s="52" t="s">
        <v>5263</v>
      </c>
      <c r="C421" s="52" t="s">
        <v>5253</v>
      </c>
      <c r="D421" s="53">
        <v>44652.38333333333</v>
      </c>
      <c r="E421" s="53">
        <v>44652.217361111114</v>
      </c>
      <c r="F421" s="53">
        <v>44652.53402777778</v>
      </c>
      <c r="G421" s="53">
        <f>HubVN_Receiving_Time</f>
        <v>44655.51458</v>
      </c>
      <c r="H421" s="54">
        <v>44652.510416666664</v>
      </c>
      <c r="I421" s="44">
        <f>HubCN_Receiving_Time-Order_Create_Time</f>
        <v>2.376388889</v>
      </c>
      <c r="J421" s="44">
        <f>Plan__HubCN_Receiving_Time-Order_Create_Time</f>
        <v>2.542361111</v>
      </c>
      <c r="K421" s="44">
        <f>HubCN_Pickup_Time-HubCN_Receiving_Time</f>
        <v>0.2930555556</v>
      </c>
      <c r="L421" s="44">
        <f>Plan_HubCN_Pickup_Time-Plan__HubCN_Receiving_Time</f>
        <v>0.1506944444</v>
      </c>
      <c r="M421" s="44">
        <f>HubCN_Receiving_Time-Vendor_PickupTime</f>
        <v>0.16875</v>
      </c>
      <c r="N421" s="44">
        <f>Plan__HubCN_Receiving_Time-Plan_Vendor_Pickup_Time</f>
        <v>1.961111111</v>
      </c>
      <c r="O421" s="44">
        <f>Vendor_PickupTime-Order_Create_Time</f>
        <v>2.207638889</v>
      </c>
      <c r="P421" s="44">
        <f>Plan_Vendor_Pickup_Time-Order_Create_Time</f>
        <v>0.58125</v>
      </c>
      <c r="Q421" s="44">
        <f>HubVN_Receiving_Time-HubCN_Pickup_Time</f>
        <v>3.004166667</v>
      </c>
      <c r="R421" s="44">
        <f>Plan_HubVN_Receiving_Time-Plan_HubCN_Pickup_Time</f>
        <v>2.001388889</v>
      </c>
      <c r="S421" s="44">
        <f>TG_lấy+TG_xử_lý_CN+Thông_quan</f>
        <v>5.673611111</v>
      </c>
      <c r="T421" s="55">
        <f>IFS(HubCN_ID="LECCNSZ",Quantity__piece*500,HubCN_ID="LECCNYW",Quantity__piece*700)</f>
        <v>700</v>
      </c>
      <c r="U421" s="55">
        <f>Chi_phí_lấy_hàng-Chi_phí_xử_lý</f>
        <v>15000</v>
      </c>
      <c r="V421" s="55">
        <f>IFS(HubCN_ID="LECCNSZ",IF(Grossweight&lt;=3,17000+Quantity__piece*500,17000+(Grossweight-3)*1500+Quantity__piece*500),HubCN_ID="LECCNYW", IF(Grossweight&lt;=3,15000+Quantity__piece*700,15000+(Grossweight-3)*2500+Quantity__piece*700))</f>
        <v>15700</v>
      </c>
    </row>
    <row r="422" ht="15.75" customHeight="1">
      <c r="A422" s="52" t="s">
        <v>1298</v>
      </c>
      <c r="B422" s="52" t="s">
        <v>5304</v>
      </c>
      <c r="C422" s="52" t="s">
        <v>5253</v>
      </c>
      <c r="D422" s="53">
        <v>44650.39861111111</v>
      </c>
      <c r="E422" s="53">
        <v>44649.83263888889</v>
      </c>
      <c r="F422" s="53">
        <v>44650.52777777778</v>
      </c>
      <c r="G422" s="53">
        <f>HubVN_Receiving_Time</f>
        <v>44654.26667</v>
      </c>
      <c r="H422" s="54">
        <v>44650.260416666664</v>
      </c>
      <c r="I422" s="44">
        <f>HubCN_Receiving_Time-Order_Create_Time</f>
        <v>2.106944444</v>
      </c>
      <c r="J422" s="44">
        <f>Plan__HubCN_Receiving_Time-Order_Create_Time</f>
        <v>2.672916667</v>
      </c>
      <c r="K422" s="44">
        <f>HubCN_Pickup_Time-HubCN_Receiving_Time</f>
        <v>0.4277777778</v>
      </c>
      <c r="L422" s="44">
        <f>Plan_HubCN_Pickup_Time-Plan__HubCN_Receiving_Time</f>
        <v>0.1291666667</v>
      </c>
      <c r="M422" s="44">
        <f>HubCN_Receiving_Time-Vendor_PickupTime</f>
        <v>0.1097222222</v>
      </c>
      <c r="N422" s="44">
        <f>Plan__HubCN_Receiving_Time-Plan_Vendor_Pickup_Time</f>
        <v>2.182638889</v>
      </c>
      <c r="O422" s="44">
        <f>Vendor_PickupTime-Order_Create_Time</f>
        <v>1.997222222</v>
      </c>
      <c r="P422" s="44">
        <f>Plan_Vendor_Pickup_Time-Order_Create_Time</f>
        <v>0.4902777778</v>
      </c>
      <c r="Q422" s="44">
        <f>HubVN_Receiving_Time-HubCN_Pickup_Time</f>
        <v>4.00625</v>
      </c>
      <c r="R422" s="44">
        <f>Plan_HubVN_Receiving_Time-Plan_HubCN_Pickup_Time</f>
        <v>3.00625</v>
      </c>
      <c r="S422" s="44">
        <f>TG_lấy+TG_xử_lý_CN+Thông_quan</f>
        <v>6.540972222</v>
      </c>
      <c r="T422" s="55">
        <f>IFS(HubCN_ID="LECCNSZ",Quantity__piece*500,HubCN_ID="LECCNYW",Quantity__piece*700)</f>
        <v>2800</v>
      </c>
      <c r="U422" s="55">
        <f>Chi_phí_lấy_hàng-Chi_phí_xử_lý</f>
        <v>15000</v>
      </c>
      <c r="V422" s="55">
        <f>IFS(HubCN_ID="LECCNSZ",IF(Grossweight&lt;=3,17000+Quantity__piece*500,17000+(Grossweight-3)*1500+Quantity__piece*500),HubCN_ID="LECCNYW", IF(Grossweight&lt;=3,15000+Quantity__piece*700,15000+(Grossweight-3)*2500+Quantity__piece*700))</f>
        <v>17800</v>
      </c>
    </row>
    <row r="423" ht="15.75" hidden="1" customHeight="1">
      <c r="A423" s="52" t="s">
        <v>1301</v>
      </c>
      <c r="B423" s="52" t="s">
        <v>5268</v>
      </c>
      <c r="C423" s="52" t="s">
        <v>5255</v>
      </c>
      <c r="D423" s="53">
        <v>44648.86041666667</v>
      </c>
      <c r="E423" s="53">
        <v>44650.78125</v>
      </c>
      <c r="F423" s="53">
        <v>44649.01180555556</v>
      </c>
      <c r="G423" s="53">
        <f>HubVN_Receiving_Time</f>
        <v>44653.28542</v>
      </c>
      <c r="H423" s="54">
        <v>44651.282638888886</v>
      </c>
      <c r="I423" s="44">
        <f>HubCN_Receiving_Time-Order_Create_Time</f>
        <v>2.901388889</v>
      </c>
      <c r="J423" s="44">
        <f>Plan__HubCN_Receiving_Time-Order_Create_Time</f>
        <v>0.9805555556</v>
      </c>
      <c r="K423" s="44">
        <f>HubCN_Pickup_Time-HubCN_Receiving_Time</f>
        <v>0.5013888889</v>
      </c>
      <c r="L423" s="44">
        <f>Plan_HubCN_Pickup_Time-Plan__HubCN_Receiving_Time</f>
        <v>0.1513888889</v>
      </c>
      <c r="M423" s="44">
        <f>HubCN_Receiving_Time-Vendor_PickupTime</f>
        <v>0.1520833333</v>
      </c>
      <c r="N423" s="44">
        <f>Plan__HubCN_Receiving_Time-Plan_Vendor_Pickup_Time</f>
        <v>1.982638889</v>
      </c>
      <c r="O423" s="44">
        <f>Vendor_PickupTime-Order_Create_Time</f>
        <v>2.749305556</v>
      </c>
      <c r="P423" s="44">
        <f>Plan_Vendor_Pickup_Time-Order_Create_Time</f>
        <v>-1.002083333</v>
      </c>
      <c r="Q423" s="44">
        <f>HubVN_Receiving_Time-HubCN_Pickup_Time</f>
        <v>2.002777778</v>
      </c>
      <c r="R423" s="44">
        <f>Plan_HubVN_Receiving_Time-Plan_HubCN_Pickup_Time</f>
        <v>3.505555556</v>
      </c>
      <c r="S423" s="44">
        <f>TG_lấy+TG_xử_lý_CN+Thông_quan</f>
        <v>5.405555556</v>
      </c>
      <c r="T423" s="55">
        <f>IFS(HubCN_ID="LECCNSZ",Quantity__piece*500,HubCN_ID="LECCNYW",Quantity__piece*700)</f>
        <v>1000</v>
      </c>
      <c r="U423" s="55">
        <f>Chi_phí_lấy_hàng-Chi_phí_xử_lý</f>
        <v>17750</v>
      </c>
      <c r="V423" s="55">
        <f>IFS(HubCN_ID="LECCNSZ",IF(Grossweight&lt;=3,17000+Quantity__piece*500,17000+(Grossweight-3)*1500+Quantity__piece*500),HubCN_ID="LECCNYW", IF(Grossweight&lt;=3,15000+Quantity__piece*700,15000+(Grossweight-3)*2500+Quantity__piece*700))</f>
        <v>18750</v>
      </c>
    </row>
    <row r="424" ht="15.75" customHeight="1">
      <c r="A424" s="52" t="s">
        <v>1304</v>
      </c>
      <c r="B424" s="52" t="s">
        <v>5264</v>
      </c>
      <c r="C424" s="52" t="s">
        <v>5253</v>
      </c>
      <c r="D424" s="53">
        <v>44647.63888888889</v>
      </c>
      <c r="E424" s="53">
        <v>44648.97430555556</v>
      </c>
      <c r="F424" s="53">
        <v>44647.78611111111</v>
      </c>
      <c r="G424" s="53">
        <f>HubVN_Receiving_Time</f>
        <v>44655.275</v>
      </c>
      <c r="H424" s="54">
        <v>44649.270833333336</v>
      </c>
      <c r="I424" s="44">
        <f>HubCN_Receiving_Time-Order_Create_Time</f>
        <v>1.849305556</v>
      </c>
      <c r="J424" s="44">
        <f>Plan__HubCN_Receiving_Time-Order_Create_Time</f>
        <v>0.5138888889</v>
      </c>
      <c r="K424" s="44">
        <f>HubCN_Pickup_Time-HubCN_Receiving_Time</f>
        <v>0.2965277778</v>
      </c>
      <c r="L424" s="44">
        <f>Plan_HubCN_Pickup_Time-Plan__HubCN_Receiving_Time</f>
        <v>0.1472222222</v>
      </c>
      <c r="M424" s="44">
        <f>HubCN_Receiving_Time-Vendor_PickupTime</f>
        <v>0.1006944444</v>
      </c>
      <c r="N424" s="44">
        <f>Plan__HubCN_Receiving_Time-Plan_Vendor_Pickup_Time</f>
        <v>-0.6548611111</v>
      </c>
      <c r="O424" s="44">
        <f>Vendor_PickupTime-Order_Create_Time</f>
        <v>1.748611111</v>
      </c>
      <c r="P424" s="44">
        <f>Plan_Vendor_Pickup_Time-Order_Create_Time</f>
        <v>1.16875</v>
      </c>
      <c r="Q424" s="44">
        <f>HubVN_Receiving_Time-HubCN_Pickup_Time</f>
        <v>6.004166667</v>
      </c>
      <c r="R424" s="44">
        <f>Plan_HubVN_Receiving_Time-Plan_HubCN_Pickup_Time</f>
        <v>3.502083333</v>
      </c>
      <c r="S424" s="44">
        <f>TG_lấy+TG_xử_lý_CN+Thông_quan</f>
        <v>8.15</v>
      </c>
      <c r="T424" s="55">
        <f>IFS(HubCN_ID="LECCNSZ",Quantity__piece*500,HubCN_ID="LECCNYW",Quantity__piece*700)</f>
        <v>3500</v>
      </c>
      <c r="U424" s="55">
        <f>Chi_phí_lấy_hàng-Chi_phí_xử_lý</f>
        <v>15000</v>
      </c>
      <c r="V424" s="55">
        <f>IFS(HubCN_ID="LECCNSZ",IF(Grossweight&lt;=3,17000+Quantity__piece*500,17000+(Grossweight-3)*1500+Quantity__piece*500),HubCN_ID="LECCNYW", IF(Grossweight&lt;=3,15000+Quantity__piece*700,15000+(Grossweight-3)*2500+Quantity__piece*700))</f>
        <v>18500</v>
      </c>
    </row>
    <row r="425" ht="15.75" customHeight="1">
      <c r="A425" s="52" t="s">
        <v>1307</v>
      </c>
      <c r="B425" s="52" t="s">
        <v>5264</v>
      </c>
      <c r="C425" s="52" t="s">
        <v>5253</v>
      </c>
      <c r="D425" s="53">
        <v>44651.56597222222</v>
      </c>
      <c r="E425" s="53">
        <v>44649.80902777778</v>
      </c>
      <c r="F425" s="53">
        <v>44651.77777777778</v>
      </c>
      <c r="G425" s="53">
        <f>HubVN_Receiving_Time</f>
        <v>44654.27153</v>
      </c>
      <c r="H425" s="54">
        <v>44650.27013888889</v>
      </c>
      <c r="I425" s="44">
        <f>HubCN_Receiving_Time-Order_Create_Time</f>
        <v>0.6118055556</v>
      </c>
      <c r="J425" s="44">
        <f>Plan__HubCN_Receiving_Time-Order_Create_Time</f>
        <v>2.36875</v>
      </c>
      <c r="K425" s="44">
        <f>HubCN_Pickup_Time-HubCN_Receiving_Time</f>
        <v>0.4611111111</v>
      </c>
      <c r="L425" s="44">
        <f>Plan_HubCN_Pickup_Time-Plan__HubCN_Receiving_Time</f>
        <v>0.2118055556</v>
      </c>
      <c r="M425" s="44">
        <f>HubCN_Receiving_Time-Vendor_PickupTime</f>
        <v>0.1097222222</v>
      </c>
      <c r="N425" s="44">
        <f>Plan__HubCN_Receiving_Time-Plan_Vendor_Pickup_Time</f>
        <v>2.204166667</v>
      </c>
      <c r="O425" s="44">
        <f>Vendor_PickupTime-Order_Create_Time</f>
        <v>0.5020833333</v>
      </c>
      <c r="P425" s="44">
        <f>Plan_Vendor_Pickup_Time-Order_Create_Time</f>
        <v>0.1645833333</v>
      </c>
      <c r="Q425" s="44">
        <f>HubVN_Receiving_Time-HubCN_Pickup_Time</f>
        <v>4.001388889</v>
      </c>
      <c r="R425" s="44">
        <f>Plan_HubVN_Receiving_Time-Plan_HubCN_Pickup_Time</f>
        <v>1.502083333</v>
      </c>
      <c r="S425" s="44">
        <f>TG_lấy+TG_xử_lý_CN+Thông_quan</f>
        <v>5.074305556</v>
      </c>
      <c r="T425" s="55">
        <f>IFS(HubCN_ID="LECCNSZ",Quantity__piece*500,HubCN_ID="LECCNYW",Quantity__piece*700)</f>
        <v>700</v>
      </c>
      <c r="U425" s="55">
        <f>Chi_phí_lấy_hàng-Chi_phí_xử_lý</f>
        <v>15000</v>
      </c>
      <c r="V425" s="55">
        <f>IFS(HubCN_ID="LECCNSZ",IF(Grossweight&lt;=3,17000+Quantity__piece*500,17000+(Grossweight-3)*1500+Quantity__piece*500),HubCN_ID="LECCNYW", IF(Grossweight&lt;=3,15000+Quantity__piece*700,15000+(Grossweight-3)*2500+Quantity__piece*700))</f>
        <v>15700</v>
      </c>
    </row>
    <row r="426" ht="15.75" hidden="1" customHeight="1">
      <c r="A426" s="52" t="s">
        <v>1310</v>
      </c>
      <c r="B426" s="52" t="s">
        <v>5272</v>
      </c>
      <c r="C426" s="52" t="s">
        <v>5255</v>
      </c>
      <c r="D426" s="53">
        <v>44651.86388888889</v>
      </c>
      <c r="E426" s="53">
        <v>44649.52569444444</v>
      </c>
      <c r="F426" s="53">
        <v>44652.01388888889</v>
      </c>
      <c r="G426" s="53">
        <f>HubVN_Receiving_Time</f>
        <v>44653.50417</v>
      </c>
      <c r="H426" s="54">
        <v>44649.998611111114</v>
      </c>
      <c r="I426" s="44">
        <f>HubCN_Receiving_Time-Order_Create_Time</f>
        <v>1.804166667</v>
      </c>
      <c r="J426" s="44">
        <f>Plan__HubCN_Receiving_Time-Order_Create_Time</f>
        <v>4.142361111</v>
      </c>
      <c r="K426" s="44">
        <f>HubCN_Pickup_Time-HubCN_Receiving_Time</f>
        <v>0.4729166667</v>
      </c>
      <c r="L426" s="44">
        <f>Plan_HubCN_Pickup_Time-Plan__HubCN_Receiving_Time</f>
        <v>0.15</v>
      </c>
      <c r="M426" s="44">
        <f>HubCN_Receiving_Time-Vendor_PickupTime</f>
        <v>0.1555555556</v>
      </c>
      <c r="N426" s="44">
        <f>Plan__HubCN_Receiving_Time-Plan_Vendor_Pickup_Time</f>
        <v>3.642361111</v>
      </c>
      <c r="O426" s="44">
        <f>Vendor_PickupTime-Order_Create_Time</f>
        <v>1.648611111</v>
      </c>
      <c r="P426" s="44">
        <f>Plan_Vendor_Pickup_Time-Order_Create_Time</f>
        <v>0.5</v>
      </c>
      <c r="Q426" s="44">
        <f>HubVN_Receiving_Time-HubCN_Pickup_Time</f>
        <v>3.505555556</v>
      </c>
      <c r="R426" s="44">
        <f>Plan_HubVN_Receiving_Time-Plan_HubCN_Pickup_Time</f>
        <v>1.501388889</v>
      </c>
      <c r="S426" s="44">
        <f>TG_lấy+TG_xử_lý_CN+Thông_quan</f>
        <v>5.782638889</v>
      </c>
      <c r="T426" s="55">
        <f>IFS(HubCN_ID="LECCNSZ",Quantity__piece*500,HubCN_ID="LECCNYW",Quantity__piece*700)</f>
        <v>2000</v>
      </c>
      <c r="U426" s="55">
        <f>Chi_phí_lấy_hàng-Chi_phí_xử_lý</f>
        <v>17000</v>
      </c>
      <c r="V426" s="55">
        <f>IFS(HubCN_ID="LECCNSZ",IF(Grossweight&lt;=3,17000+Quantity__piece*500,17000+(Grossweight-3)*1500+Quantity__piece*500),HubCN_ID="LECCNYW", IF(Grossweight&lt;=3,15000+Quantity__piece*700,15000+(Grossweight-3)*2500+Quantity__piece*700))</f>
        <v>19000</v>
      </c>
    </row>
    <row r="427" ht="15.75" customHeight="1">
      <c r="A427" s="52" t="s">
        <v>1313</v>
      </c>
      <c r="B427" s="52" t="s">
        <v>5303</v>
      </c>
      <c r="C427" s="52" t="s">
        <v>5253</v>
      </c>
      <c r="D427" s="53">
        <v>44652.12847222222</v>
      </c>
      <c r="E427" s="53">
        <v>44652.95416666667</v>
      </c>
      <c r="F427" s="53">
        <v>44652.259722222225</v>
      </c>
      <c r="G427" s="53">
        <f>HubVN_Receiving_Time</f>
        <v>44658.25069</v>
      </c>
      <c r="H427" s="54">
        <v>44653.24652777778</v>
      </c>
      <c r="I427" s="44">
        <f>HubCN_Receiving_Time-Order_Create_Time</f>
        <v>1.403472222</v>
      </c>
      <c r="J427" s="44">
        <f>Plan__HubCN_Receiving_Time-Order_Create_Time</f>
        <v>0.5777777778</v>
      </c>
      <c r="K427" s="44">
        <f>HubCN_Pickup_Time-HubCN_Receiving_Time</f>
        <v>0.2923611111</v>
      </c>
      <c r="L427" s="44">
        <f>Plan_HubCN_Pickup_Time-Plan__HubCN_Receiving_Time</f>
        <v>0.13125</v>
      </c>
      <c r="M427" s="44">
        <f>HubCN_Receiving_Time-Vendor_PickupTime</f>
        <v>0.1125</v>
      </c>
      <c r="N427" s="44">
        <f>Plan__HubCN_Receiving_Time-Plan_Vendor_Pickup_Time</f>
        <v>2.039583333</v>
      </c>
      <c r="O427" s="44">
        <f>Vendor_PickupTime-Order_Create_Time</f>
        <v>1.290972222</v>
      </c>
      <c r="P427" s="44">
        <f>Plan_Vendor_Pickup_Time-Order_Create_Time</f>
        <v>-1.461805556</v>
      </c>
      <c r="Q427" s="44">
        <f>HubVN_Receiving_Time-HubCN_Pickup_Time</f>
        <v>5.004166667</v>
      </c>
      <c r="R427" s="44">
        <f>Plan_HubVN_Receiving_Time-Plan_HubCN_Pickup_Time</f>
        <v>2.000694444</v>
      </c>
      <c r="S427" s="44">
        <f>TG_lấy+TG_xử_lý_CN+Thông_quan</f>
        <v>6.7</v>
      </c>
      <c r="T427" s="55">
        <f>IFS(HubCN_ID="LECCNSZ",Quantity__piece*500,HubCN_ID="LECCNYW",Quantity__piece*700)</f>
        <v>3500</v>
      </c>
      <c r="U427" s="55">
        <f>Chi_phí_lấy_hàng-Chi_phí_xử_lý</f>
        <v>15000</v>
      </c>
      <c r="V427" s="55">
        <f>IFS(HubCN_ID="LECCNSZ",IF(Grossweight&lt;=3,17000+Quantity__piece*500,17000+(Grossweight-3)*1500+Quantity__piece*500),HubCN_ID="LECCNYW", IF(Grossweight&lt;=3,15000+Quantity__piece*700,15000+(Grossweight-3)*2500+Quantity__piece*700))</f>
        <v>18500</v>
      </c>
    </row>
    <row r="428" ht="15.75" customHeight="1">
      <c r="A428" s="52" t="s">
        <v>1316</v>
      </c>
      <c r="B428" s="52" t="s">
        <v>5258</v>
      </c>
      <c r="C428" s="52" t="s">
        <v>5253</v>
      </c>
      <c r="D428" s="53">
        <v>44650.12569444445</v>
      </c>
      <c r="E428" s="53">
        <v>44649.86041666667</v>
      </c>
      <c r="F428" s="53">
        <v>44650.25277777778</v>
      </c>
      <c r="G428" s="53">
        <f>HubVN_Receiving_Time</f>
        <v>44653.28958</v>
      </c>
      <c r="H428" s="54">
        <v>44650.28888888889</v>
      </c>
      <c r="I428" s="44">
        <f>HubCN_Receiving_Time-Order_Create_Time</f>
        <v>2.584722222</v>
      </c>
      <c r="J428" s="44">
        <f>Plan__HubCN_Receiving_Time-Order_Create_Time</f>
        <v>2.85</v>
      </c>
      <c r="K428" s="44">
        <f>HubCN_Pickup_Time-HubCN_Receiving_Time</f>
        <v>0.4284722222</v>
      </c>
      <c r="L428" s="44">
        <f>Plan_HubCN_Pickup_Time-Plan__HubCN_Receiving_Time</f>
        <v>0.1270833333</v>
      </c>
      <c r="M428" s="44">
        <f>HubCN_Receiving_Time-Vendor_PickupTime</f>
        <v>0.1645833333</v>
      </c>
      <c r="N428" s="44">
        <f>Plan__HubCN_Receiving_Time-Plan_Vendor_Pickup_Time</f>
        <v>3.268055556</v>
      </c>
      <c r="O428" s="44">
        <f>Vendor_PickupTime-Order_Create_Time</f>
        <v>2.420138889</v>
      </c>
      <c r="P428" s="44">
        <f>Plan_Vendor_Pickup_Time-Order_Create_Time</f>
        <v>-0.4180555556</v>
      </c>
      <c r="Q428" s="44">
        <f>HubVN_Receiving_Time-HubCN_Pickup_Time</f>
        <v>3.000694444</v>
      </c>
      <c r="R428" s="44">
        <f>Plan_HubVN_Receiving_Time-Plan_HubCN_Pickup_Time</f>
        <v>2.000694444</v>
      </c>
      <c r="S428" s="44">
        <f>TG_lấy+TG_xử_lý_CN+Thông_quan</f>
        <v>6.013888889</v>
      </c>
      <c r="T428" s="55">
        <f>IFS(HubCN_ID="LECCNSZ",Quantity__piece*500,HubCN_ID="LECCNYW",Quantity__piece*700)</f>
        <v>1400</v>
      </c>
      <c r="U428" s="55">
        <f>Chi_phí_lấy_hàng-Chi_phí_xử_lý</f>
        <v>15000</v>
      </c>
      <c r="V428" s="55">
        <f>IFS(HubCN_ID="LECCNSZ",IF(Grossweight&lt;=3,17000+Quantity__piece*500,17000+(Grossweight-3)*1500+Quantity__piece*500),HubCN_ID="LECCNYW", IF(Grossweight&lt;=3,15000+Quantity__piece*700,15000+(Grossweight-3)*2500+Quantity__piece*700))</f>
        <v>16400</v>
      </c>
    </row>
    <row r="429" ht="15.75" hidden="1" customHeight="1">
      <c r="A429" s="52" t="s">
        <v>1319</v>
      </c>
      <c r="B429" s="52" t="s">
        <v>5292</v>
      </c>
      <c r="C429" s="52" t="s">
        <v>5255</v>
      </c>
      <c r="D429" s="53">
        <v>44653.63055555556</v>
      </c>
      <c r="E429" s="53">
        <v>44652.49097222222</v>
      </c>
      <c r="F429" s="53">
        <v>44653.76180555556</v>
      </c>
      <c r="G429" s="53">
        <f>HubVN_Receiving_Time</f>
        <v>44655.5</v>
      </c>
      <c r="H429" s="54">
        <v>44652.99444444444</v>
      </c>
      <c r="I429" s="44">
        <f>HubCN_Receiving_Time-Order_Create_Time</f>
        <v>2.58125</v>
      </c>
      <c r="J429" s="44">
        <f>Plan__HubCN_Receiving_Time-Order_Create_Time</f>
        <v>3.720833333</v>
      </c>
      <c r="K429" s="44">
        <f>HubCN_Pickup_Time-HubCN_Receiving_Time</f>
        <v>0.5034722222</v>
      </c>
      <c r="L429" s="44">
        <f>Plan_HubCN_Pickup_Time-Plan__HubCN_Receiving_Time</f>
        <v>0.13125</v>
      </c>
      <c r="M429" s="44">
        <f>HubCN_Receiving_Time-Vendor_PickupTime</f>
        <v>0.16875</v>
      </c>
      <c r="N429" s="44">
        <f>Plan__HubCN_Receiving_Time-Plan_Vendor_Pickup_Time</f>
        <v>3.64375</v>
      </c>
      <c r="O429" s="44">
        <f>Vendor_PickupTime-Order_Create_Time</f>
        <v>2.4125</v>
      </c>
      <c r="P429" s="44">
        <f>Plan_Vendor_Pickup_Time-Order_Create_Time</f>
        <v>0.07708333334</v>
      </c>
      <c r="Q429" s="44">
        <f>HubVN_Receiving_Time-HubCN_Pickup_Time</f>
        <v>2.505555556</v>
      </c>
      <c r="R429" s="44">
        <f>Plan_HubVN_Receiving_Time-Plan_HubCN_Pickup_Time</f>
        <v>1.50625</v>
      </c>
      <c r="S429" s="44">
        <f>TG_lấy+TG_xử_lý_CN+Thông_quan</f>
        <v>5.590277778</v>
      </c>
      <c r="T429" s="55">
        <f>IFS(HubCN_ID="LECCNSZ",Quantity__piece*500,HubCN_ID="LECCNYW",Quantity__piece*700)</f>
        <v>1500</v>
      </c>
      <c r="U429" s="55">
        <f>Chi_phí_lấy_hàng-Chi_phí_xử_lý</f>
        <v>17000</v>
      </c>
      <c r="V429" s="55">
        <f>IFS(HubCN_ID="LECCNSZ",IF(Grossweight&lt;=3,17000+Quantity__piece*500,17000+(Grossweight-3)*1500+Quantity__piece*500),HubCN_ID="LECCNYW", IF(Grossweight&lt;=3,15000+Quantity__piece*700,15000+(Grossweight-3)*2500+Quantity__piece*700))</f>
        <v>18500</v>
      </c>
    </row>
    <row r="430" ht="15.75" customHeight="1">
      <c r="A430" s="52" t="s">
        <v>1321</v>
      </c>
      <c r="B430" s="52" t="s">
        <v>5278</v>
      </c>
      <c r="C430" s="52" t="s">
        <v>5253</v>
      </c>
      <c r="D430" s="53">
        <v>44649.92569444444</v>
      </c>
      <c r="E430" s="53">
        <v>44649.16736111111</v>
      </c>
      <c r="F430" s="53">
        <v>44650.010416666664</v>
      </c>
      <c r="G430" s="53">
        <f>HubVN_Receiving_Time</f>
        <v>44652.51042</v>
      </c>
      <c r="H430" s="54">
        <v>44649.50486111111</v>
      </c>
      <c r="I430" s="44">
        <f>HubCN_Receiving_Time-Order_Create_Time</f>
        <v>1.805555556</v>
      </c>
      <c r="J430" s="44">
        <f>Plan__HubCN_Receiving_Time-Order_Create_Time</f>
        <v>2.563888889</v>
      </c>
      <c r="K430" s="44">
        <f>HubCN_Pickup_Time-HubCN_Receiving_Time</f>
        <v>0.3375</v>
      </c>
      <c r="L430" s="44">
        <f>Plan_HubCN_Pickup_Time-Plan__HubCN_Receiving_Time</f>
        <v>0.08472222222</v>
      </c>
      <c r="M430" s="44">
        <f>HubCN_Receiving_Time-Vendor_PickupTime</f>
        <v>0.08472222222</v>
      </c>
      <c r="N430" s="44">
        <f>Plan__HubCN_Receiving_Time-Plan_Vendor_Pickup_Time</f>
        <v>2.574305556</v>
      </c>
      <c r="O430" s="44">
        <f>Vendor_PickupTime-Order_Create_Time</f>
        <v>1.720833333</v>
      </c>
      <c r="P430" s="44">
        <f>Plan_Vendor_Pickup_Time-Order_Create_Time</f>
        <v>-0.01041666666</v>
      </c>
      <c r="Q430" s="44">
        <f>HubVN_Receiving_Time-HubCN_Pickup_Time</f>
        <v>3.005555556</v>
      </c>
      <c r="R430" s="44">
        <f>Plan_HubVN_Receiving_Time-Plan_HubCN_Pickup_Time</f>
        <v>1.503472222</v>
      </c>
      <c r="S430" s="44">
        <f>TG_lấy+TG_xử_lý_CN+Thông_quan</f>
        <v>5.148611111</v>
      </c>
      <c r="T430" s="55">
        <f>IFS(HubCN_ID="LECCNSZ",Quantity__piece*500,HubCN_ID="LECCNYW",Quantity__piece*700)</f>
        <v>700</v>
      </c>
      <c r="U430" s="55">
        <f>Chi_phí_lấy_hàng-Chi_phí_xử_lý</f>
        <v>15000</v>
      </c>
      <c r="V430" s="55">
        <f>IFS(HubCN_ID="LECCNSZ",IF(Grossweight&lt;=3,17000+Quantity__piece*500,17000+(Grossweight-3)*1500+Quantity__piece*500),HubCN_ID="LECCNYW", IF(Grossweight&lt;=3,15000+Quantity__piece*700,15000+(Grossweight-3)*2500+Quantity__piece*700))</f>
        <v>15700</v>
      </c>
    </row>
    <row r="431" ht="15.75" customHeight="1">
      <c r="A431" s="52" t="s">
        <v>1324</v>
      </c>
      <c r="B431" s="52" t="s">
        <v>5309</v>
      </c>
      <c r="C431" s="52" t="s">
        <v>5253</v>
      </c>
      <c r="D431" s="53">
        <v>44649.29861111111</v>
      </c>
      <c r="E431" s="53">
        <v>44649.79722222222</v>
      </c>
      <c r="F431" s="53">
        <v>44649.5125</v>
      </c>
      <c r="G431" s="53">
        <f>HubVN_Receiving_Time</f>
        <v>44653.25694</v>
      </c>
      <c r="H431" s="54">
        <v>44650.25625</v>
      </c>
      <c r="I431" s="44">
        <f>HubCN_Receiving_Time-Order_Create_Time</f>
        <v>2.084722222</v>
      </c>
      <c r="J431" s="44">
        <f>Plan__HubCN_Receiving_Time-Order_Create_Time</f>
        <v>1.586111111</v>
      </c>
      <c r="K431" s="44">
        <f>HubCN_Pickup_Time-HubCN_Receiving_Time</f>
        <v>0.4590277778</v>
      </c>
      <c r="L431" s="44">
        <f>Plan_HubCN_Pickup_Time-Plan__HubCN_Receiving_Time</f>
        <v>0.2138888889</v>
      </c>
      <c r="M431" s="44">
        <f>HubCN_Receiving_Time-Vendor_PickupTime</f>
        <v>0.08611111112</v>
      </c>
      <c r="N431" s="44">
        <f>Plan__HubCN_Receiving_Time-Plan_Vendor_Pickup_Time</f>
        <v>1.884722222</v>
      </c>
      <c r="O431" s="44">
        <f>Vendor_PickupTime-Order_Create_Time</f>
        <v>1.998611111</v>
      </c>
      <c r="P431" s="44">
        <f>Plan_Vendor_Pickup_Time-Order_Create_Time</f>
        <v>-0.2986111111</v>
      </c>
      <c r="Q431" s="44">
        <f>HubVN_Receiving_Time-HubCN_Pickup_Time</f>
        <v>3.000694444</v>
      </c>
      <c r="R431" s="44">
        <f>Plan_HubVN_Receiving_Time-Plan_HubCN_Pickup_Time</f>
        <v>3.003472222</v>
      </c>
      <c r="S431" s="44">
        <f>TG_lấy+TG_xử_lý_CN+Thông_quan</f>
        <v>5.544444444</v>
      </c>
      <c r="T431" s="55">
        <f>IFS(HubCN_ID="LECCNSZ",Quantity__piece*500,HubCN_ID="LECCNYW",Quantity__piece*700)</f>
        <v>3500</v>
      </c>
      <c r="U431" s="55">
        <f>Chi_phí_lấy_hàng-Chi_phí_xử_lý</f>
        <v>17500</v>
      </c>
      <c r="V431" s="55">
        <f>IFS(HubCN_ID="LECCNSZ",IF(Grossweight&lt;=3,17000+Quantity__piece*500,17000+(Grossweight-3)*1500+Quantity__piece*500),HubCN_ID="LECCNYW", IF(Grossweight&lt;=3,15000+Quantity__piece*700,15000+(Grossweight-3)*2500+Quantity__piece*700))</f>
        <v>21000</v>
      </c>
    </row>
    <row r="432" ht="15.75" hidden="1" customHeight="1">
      <c r="A432" s="52" t="s">
        <v>1327</v>
      </c>
      <c r="B432" s="52" t="s">
        <v>5272</v>
      </c>
      <c r="C432" s="52" t="s">
        <v>5255</v>
      </c>
      <c r="D432" s="53">
        <v>44648.09652777778</v>
      </c>
      <c r="E432" s="53">
        <v>44648.811111111114</v>
      </c>
      <c r="F432" s="53">
        <v>44648.24722222222</v>
      </c>
      <c r="G432" s="53">
        <f>HubVN_Receiving_Time</f>
        <v>44652.28403</v>
      </c>
      <c r="H432" s="54">
        <v>44649.28055555555</v>
      </c>
      <c r="I432" s="44">
        <f>HubCN_Receiving_Time-Order_Create_Time</f>
        <v>4.129166667</v>
      </c>
      <c r="J432" s="44">
        <f>Plan__HubCN_Receiving_Time-Order_Create_Time</f>
        <v>3.414583333</v>
      </c>
      <c r="K432" s="44">
        <f>HubCN_Pickup_Time-HubCN_Receiving_Time</f>
        <v>0.4694444444</v>
      </c>
      <c r="L432" s="44">
        <f>Plan_HubCN_Pickup_Time-Plan__HubCN_Receiving_Time</f>
        <v>0.1506944444</v>
      </c>
      <c r="M432" s="44">
        <f>HubCN_Receiving_Time-Vendor_PickupTime</f>
        <v>0.1291666667</v>
      </c>
      <c r="N432" s="44">
        <f>Plan__HubCN_Receiving_Time-Plan_Vendor_Pickup_Time</f>
        <v>2.914583333</v>
      </c>
      <c r="O432" s="44">
        <f>Vendor_PickupTime-Order_Create_Time</f>
        <v>4</v>
      </c>
      <c r="P432" s="44">
        <f>Plan_Vendor_Pickup_Time-Order_Create_Time</f>
        <v>0.5</v>
      </c>
      <c r="Q432" s="44">
        <f>HubVN_Receiving_Time-HubCN_Pickup_Time</f>
        <v>3.003472222</v>
      </c>
      <c r="R432" s="44">
        <f>Plan_HubVN_Receiving_Time-Plan_HubCN_Pickup_Time</f>
        <v>3.003472222</v>
      </c>
      <c r="S432" s="44">
        <f>TG_lấy+TG_xử_lý_CN+Thông_quan</f>
        <v>7.602083333</v>
      </c>
      <c r="T432" s="55">
        <f>IFS(HubCN_ID="LECCNSZ",Quantity__piece*500,HubCN_ID="LECCNYW",Quantity__piece*700)</f>
        <v>2500</v>
      </c>
      <c r="U432" s="55">
        <f>Chi_phí_lấy_hàng-Chi_phí_xử_lý</f>
        <v>17000</v>
      </c>
      <c r="V432" s="55">
        <f>IFS(HubCN_ID="LECCNSZ",IF(Grossweight&lt;=3,17000+Quantity__piece*500,17000+(Grossweight-3)*1500+Quantity__piece*500),HubCN_ID="LECCNYW", IF(Grossweight&lt;=3,15000+Quantity__piece*700,15000+(Grossweight-3)*2500+Quantity__piece*700))</f>
        <v>19500</v>
      </c>
    </row>
    <row r="433" ht="15.75" customHeight="1">
      <c r="A433" s="52" t="s">
        <v>1329</v>
      </c>
      <c r="B433" s="52" t="s">
        <v>5308</v>
      </c>
      <c r="C433" s="52" t="s">
        <v>5253</v>
      </c>
      <c r="D433" s="53">
        <v>44651.39236111111</v>
      </c>
      <c r="E433" s="53">
        <v>44650.73888888889</v>
      </c>
      <c r="F433" s="53">
        <v>44651.52222222222</v>
      </c>
      <c r="G433" s="53">
        <f>HubVN_Receiving_Time</f>
        <v>44654.53264</v>
      </c>
      <c r="H433" s="54">
        <v>44651.03125</v>
      </c>
      <c r="I433" s="44">
        <f>HubCN_Receiving_Time-Order_Create_Time</f>
        <v>3.545138889</v>
      </c>
      <c r="J433" s="44">
        <f>Plan__HubCN_Receiving_Time-Order_Create_Time</f>
        <v>4.198611111</v>
      </c>
      <c r="K433" s="44">
        <f>HubCN_Pickup_Time-HubCN_Receiving_Time</f>
        <v>0.2923611111</v>
      </c>
      <c r="L433" s="44">
        <f>Plan_HubCN_Pickup_Time-Plan__HubCN_Receiving_Time</f>
        <v>0.1298611111</v>
      </c>
      <c r="M433" s="44">
        <f>HubCN_Receiving_Time-Vendor_PickupTime</f>
        <v>0.2555555556</v>
      </c>
      <c r="N433" s="44">
        <f>Plan__HubCN_Receiving_Time-Plan_Vendor_Pickup_Time</f>
        <v>3.202777778</v>
      </c>
      <c r="O433" s="44">
        <f>Vendor_PickupTime-Order_Create_Time</f>
        <v>3.289583333</v>
      </c>
      <c r="P433" s="44">
        <f>Plan_Vendor_Pickup_Time-Order_Create_Time</f>
        <v>0.9958333333</v>
      </c>
      <c r="Q433" s="44">
        <f>HubVN_Receiving_Time-HubCN_Pickup_Time</f>
        <v>3.501388889</v>
      </c>
      <c r="R433" s="44">
        <f>Plan_HubVN_Receiving_Time-Plan_HubCN_Pickup_Time</f>
        <v>2.005555556</v>
      </c>
      <c r="S433" s="44">
        <f>TG_lấy+TG_xử_lý_CN+Thông_quan</f>
        <v>7.338888889</v>
      </c>
      <c r="T433" s="55">
        <f>IFS(HubCN_ID="LECCNSZ",Quantity__piece*500,HubCN_ID="LECCNYW",Quantity__piece*700)</f>
        <v>1400</v>
      </c>
      <c r="U433" s="55">
        <f>Chi_phí_lấy_hàng-Chi_phí_xử_lý</f>
        <v>15000</v>
      </c>
      <c r="V433" s="55">
        <f>IFS(HubCN_ID="LECCNSZ",IF(Grossweight&lt;=3,17000+Quantity__piece*500,17000+(Grossweight-3)*1500+Quantity__piece*500),HubCN_ID="LECCNYW", IF(Grossweight&lt;=3,15000+Quantity__piece*700,15000+(Grossweight-3)*2500+Quantity__piece*700))</f>
        <v>16400</v>
      </c>
    </row>
    <row r="434" ht="15.75" hidden="1" customHeight="1">
      <c r="A434" s="52" t="s">
        <v>1332</v>
      </c>
      <c r="B434" s="52" t="s">
        <v>5282</v>
      </c>
      <c r="C434" s="52" t="s">
        <v>5255</v>
      </c>
      <c r="D434" s="53">
        <v>44651.294444444444</v>
      </c>
      <c r="E434" s="53">
        <v>44652.23541666667</v>
      </c>
      <c r="F434" s="53">
        <v>44651.506944444445</v>
      </c>
      <c r="G434" s="53">
        <f>HubVN_Receiving_Time</f>
        <v>44654.51528</v>
      </c>
      <c r="H434" s="54">
        <v>44652.67916666667</v>
      </c>
      <c r="I434" s="44">
        <f>HubCN_Receiving_Time-Order_Create_Time</f>
        <v>1.738194444</v>
      </c>
      <c r="J434" s="44">
        <f>Plan__HubCN_Receiving_Time-Order_Create_Time</f>
        <v>0.7972222222</v>
      </c>
      <c r="K434" s="44">
        <f>HubCN_Pickup_Time-HubCN_Receiving_Time</f>
        <v>0.44375</v>
      </c>
      <c r="L434" s="44">
        <f>Plan_HubCN_Pickup_Time-Plan__HubCN_Receiving_Time</f>
        <v>0.2125</v>
      </c>
      <c r="M434" s="44">
        <f>HubCN_Receiving_Time-Vendor_PickupTime</f>
        <v>0.1173611111</v>
      </c>
      <c r="N434" s="44">
        <f>Plan__HubCN_Receiving_Time-Plan_Vendor_Pickup_Time</f>
        <v>0.625</v>
      </c>
      <c r="O434" s="44">
        <f>Vendor_PickupTime-Order_Create_Time</f>
        <v>1.620833333</v>
      </c>
      <c r="P434" s="44">
        <f>Plan_Vendor_Pickup_Time-Order_Create_Time</f>
        <v>0.1722222222</v>
      </c>
      <c r="Q434" s="44">
        <f>HubVN_Receiving_Time-HubCN_Pickup_Time</f>
        <v>1.836111111</v>
      </c>
      <c r="R434" s="44">
        <f>Plan_HubVN_Receiving_Time-Plan_HubCN_Pickup_Time</f>
        <v>2.005555556</v>
      </c>
      <c r="S434" s="44">
        <f>TG_lấy+TG_xử_lý_CN+Thông_quan</f>
        <v>4.018055556</v>
      </c>
      <c r="T434" s="55">
        <f>IFS(HubCN_ID="LECCNSZ",Quantity__piece*500,HubCN_ID="LECCNYW",Quantity__piece*700)</f>
        <v>1000</v>
      </c>
      <c r="U434" s="55">
        <f>Chi_phí_lấy_hàng-Chi_phí_xử_lý</f>
        <v>17000</v>
      </c>
      <c r="V434" s="55">
        <f>IFS(HubCN_ID="LECCNSZ",IF(Grossweight&lt;=3,17000+Quantity__piece*500,17000+(Grossweight-3)*1500+Quantity__piece*500),HubCN_ID="LECCNYW", IF(Grossweight&lt;=3,15000+Quantity__piece*700,15000+(Grossweight-3)*2500+Quantity__piece*700))</f>
        <v>18000</v>
      </c>
    </row>
    <row r="435" ht="15.75" customHeight="1">
      <c r="A435" s="52" t="s">
        <v>1335</v>
      </c>
      <c r="B435" s="52" t="s">
        <v>5258</v>
      </c>
      <c r="C435" s="52" t="s">
        <v>5253</v>
      </c>
      <c r="D435" s="53">
        <v>44650.10208333333</v>
      </c>
      <c r="E435" s="53">
        <v>44649.20416666667</v>
      </c>
      <c r="F435" s="53">
        <v>44650.25</v>
      </c>
      <c r="G435" s="53">
        <f>HubVN_Receiving_Time</f>
        <v>44652.54028</v>
      </c>
      <c r="H435" s="54">
        <v>44649.538194444445</v>
      </c>
      <c r="I435" s="44">
        <f>HubCN_Receiving_Time-Order_Create_Time</f>
        <v>3.315972222</v>
      </c>
      <c r="J435" s="44">
        <f>Plan__HubCN_Receiving_Time-Order_Create_Time</f>
        <v>4.213888889</v>
      </c>
      <c r="K435" s="44">
        <f>HubCN_Pickup_Time-HubCN_Receiving_Time</f>
        <v>0.3340277778</v>
      </c>
      <c r="L435" s="44">
        <f>Plan_HubCN_Pickup_Time-Plan__HubCN_Receiving_Time</f>
        <v>0.1479166667</v>
      </c>
      <c r="M435" s="44">
        <f>HubCN_Receiving_Time-Vendor_PickupTime</f>
        <v>0.08541666667</v>
      </c>
      <c r="N435" s="44">
        <f>Plan__HubCN_Receiving_Time-Plan_Vendor_Pickup_Time</f>
        <v>5.219444444</v>
      </c>
      <c r="O435" s="44">
        <f>Vendor_PickupTime-Order_Create_Time</f>
        <v>3.230555556</v>
      </c>
      <c r="P435" s="44">
        <f>Plan_Vendor_Pickup_Time-Order_Create_Time</f>
        <v>-1.005555556</v>
      </c>
      <c r="Q435" s="44">
        <f>HubVN_Receiving_Time-HubCN_Pickup_Time</f>
        <v>3.002083333</v>
      </c>
      <c r="R435" s="44">
        <f>Plan_HubVN_Receiving_Time-Plan_HubCN_Pickup_Time</f>
        <v>2.005555556</v>
      </c>
      <c r="S435" s="44">
        <f>TG_lấy+TG_xử_lý_CN+Thông_quan</f>
        <v>6.652083333</v>
      </c>
      <c r="T435" s="55">
        <f>IFS(HubCN_ID="LECCNSZ",Quantity__piece*500,HubCN_ID="LECCNYW",Quantity__piece*700)</f>
        <v>700</v>
      </c>
      <c r="U435" s="55">
        <f>Chi_phí_lấy_hàng-Chi_phí_xử_lý</f>
        <v>15000</v>
      </c>
      <c r="V435" s="55">
        <f>IFS(HubCN_ID="LECCNSZ",IF(Grossweight&lt;=3,17000+Quantity__piece*500,17000+(Grossweight-3)*1500+Quantity__piece*500),HubCN_ID="LECCNYW", IF(Grossweight&lt;=3,15000+Quantity__piece*700,15000+(Grossweight-3)*2500+Quantity__piece*700))</f>
        <v>15700</v>
      </c>
    </row>
    <row r="436" ht="15.75" customHeight="1">
      <c r="A436" s="52" t="s">
        <v>1338</v>
      </c>
      <c r="B436" s="52" t="s">
        <v>5294</v>
      </c>
      <c r="C436" s="52" t="s">
        <v>5253</v>
      </c>
      <c r="D436" s="53">
        <v>44653.424305555556</v>
      </c>
      <c r="E436" s="53">
        <v>44652.21597222222</v>
      </c>
      <c r="F436" s="53">
        <v>44653.50902777778</v>
      </c>
      <c r="G436" s="53">
        <f>HubVN_Receiving_Time</f>
        <v>44655.51806</v>
      </c>
      <c r="H436" s="54">
        <v>44652.513194444444</v>
      </c>
      <c r="I436" s="44">
        <f>HubCN_Receiving_Time-Order_Create_Time</f>
        <v>1.895138889</v>
      </c>
      <c r="J436" s="44">
        <f>Plan__HubCN_Receiving_Time-Order_Create_Time</f>
        <v>3.103472222</v>
      </c>
      <c r="K436" s="44">
        <f>HubCN_Pickup_Time-HubCN_Receiving_Time</f>
        <v>0.2972222222</v>
      </c>
      <c r="L436" s="44">
        <f>Plan_HubCN_Pickup_Time-Plan__HubCN_Receiving_Time</f>
        <v>0.08472222222</v>
      </c>
      <c r="M436" s="44">
        <f>HubCN_Receiving_Time-Vendor_PickupTime</f>
        <v>0.1145833333</v>
      </c>
      <c r="N436" s="44">
        <f>Plan__HubCN_Receiving_Time-Plan_Vendor_Pickup_Time</f>
        <v>3.569444444</v>
      </c>
      <c r="O436" s="44">
        <f>Vendor_PickupTime-Order_Create_Time</f>
        <v>1.780555556</v>
      </c>
      <c r="P436" s="44">
        <f>Plan_Vendor_Pickup_Time-Order_Create_Time</f>
        <v>-0.4659722222</v>
      </c>
      <c r="Q436" s="44">
        <f>HubVN_Receiving_Time-HubCN_Pickup_Time</f>
        <v>3.004861111</v>
      </c>
      <c r="R436" s="44">
        <f>Plan_HubVN_Receiving_Time-Plan_HubCN_Pickup_Time</f>
        <v>2.005555556</v>
      </c>
      <c r="S436" s="44">
        <f>TG_lấy+TG_xử_lý_CN+Thông_quan</f>
        <v>5.197222222</v>
      </c>
      <c r="T436" s="55">
        <f>IFS(HubCN_ID="LECCNSZ",Quantity__piece*500,HubCN_ID="LECCNYW",Quantity__piece*700)</f>
        <v>3500</v>
      </c>
      <c r="U436" s="55">
        <f>Chi_phí_lấy_hàng-Chi_phí_xử_lý</f>
        <v>15000</v>
      </c>
      <c r="V436" s="55">
        <f>IFS(HubCN_ID="LECCNSZ",IF(Grossweight&lt;=3,17000+Quantity__piece*500,17000+(Grossweight-3)*1500+Quantity__piece*500),HubCN_ID="LECCNYW", IF(Grossweight&lt;=3,15000+Quantity__piece*700,15000+(Grossweight-3)*2500+Quantity__piece*700))</f>
        <v>18500</v>
      </c>
    </row>
    <row r="437" ht="15.75" hidden="1" customHeight="1">
      <c r="A437" s="52" t="s">
        <v>1341</v>
      </c>
      <c r="B437" s="52" t="s">
        <v>5287</v>
      </c>
      <c r="C437" s="52" t="s">
        <v>5255</v>
      </c>
      <c r="D437" s="53">
        <v>44649.865277777775</v>
      </c>
      <c r="E437" s="53">
        <v>44649.56180555555</v>
      </c>
      <c r="F437" s="53">
        <v>44650.03402777778</v>
      </c>
      <c r="G437" s="53">
        <f>HubVN_Receiving_Time</f>
        <v>44653.50764</v>
      </c>
      <c r="H437" s="54">
        <v>44650.00208333333</v>
      </c>
      <c r="I437" s="44">
        <f>HubCN_Receiving_Time-Order_Create_Time</f>
        <v>1.250694444</v>
      </c>
      <c r="J437" s="44">
        <f>Plan__HubCN_Receiving_Time-Order_Create_Time</f>
        <v>1.554166667</v>
      </c>
      <c r="K437" s="44">
        <f>HubCN_Pickup_Time-HubCN_Receiving_Time</f>
        <v>0.4402777778</v>
      </c>
      <c r="L437" s="44">
        <f>Plan_HubCN_Pickup_Time-Plan__HubCN_Receiving_Time</f>
        <v>0.16875</v>
      </c>
      <c r="M437" s="44">
        <f>HubCN_Receiving_Time-Vendor_PickupTime</f>
        <v>0.1729166667</v>
      </c>
      <c r="N437" s="44">
        <f>Plan__HubCN_Receiving_Time-Plan_Vendor_Pickup_Time</f>
        <v>1.052777778</v>
      </c>
      <c r="O437" s="44">
        <f>Vendor_PickupTime-Order_Create_Time</f>
        <v>1.077777778</v>
      </c>
      <c r="P437" s="44">
        <f>Plan_Vendor_Pickup_Time-Order_Create_Time</f>
        <v>0.5013888889</v>
      </c>
      <c r="Q437" s="44">
        <f>HubVN_Receiving_Time-HubCN_Pickup_Time</f>
        <v>3.505555556</v>
      </c>
      <c r="R437" s="44">
        <f>Plan_HubVN_Receiving_Time-Plan_HubCN_Pickup_Time</f>
        <v>3.501388889</v>
      </c>
      <c r="S437" s="44">
        <f>TG_lấy+TG_xử_lý_CN+Thông_quan</f>
        <v>5.196527778</v>
      </c>
      <c r="T437" s="55">
        <f>IFS(HubCN_ID="LECCNSZ",Quantity__piece*500,HubCN_ID="LECCNYW",Quantity__piece*700)</f>
        <v>1000</v>
      </c>
      <c r="U437" s="55">
        <f>Chi_phí_lấy_hàng-Chi_phí_xử_lý</f>
        <v>17000</v>
      </c>
      <c r="V437" s="55">
        <f>IFS(HubCN_ID="LECCNSZ",IF(Grossweight&lt;=3,17000+Quantity__piece*500,17000+(Grossweight-3)*1500+Quantity__piece*500),HubCN_ID="LECCNYW", IF(Grossweight&lt;=3,15000+Quantity__piece*700,15000+(Grossweight-3)*2500+Quantity__piece*700))</f>
        <v>18000</v>
      </c>
    </row>
    <row r="438" ht="15.75" hidden="1" customHeight="1">
      <c r="A438" s="52" t="s">
        <v>1343</v>
      </c>
      <c r="B438" s="52" t="s">
        <v>5272</v>
      </c>
      <c r="C438" s="52" t="s">
        <v>5255</v>
      </c>
      <c r="D438" s="53">
        <v>44652.134722222225</v>
      </c>
      <c r="E438" s="53">
        <v>44652.26180555556</v>
      </c>
      <c r="F438" s="53">
        <v>44652.285416666666</v>
      </c>
      <c r="G438" s="53">
        <f>HubVN_Receiving_Time</f>
        <v>44654.53681</v>
      </c>
      <c r="H438" s="54">
        <v>44652.7</v>
      </c>
      <c r="I438" s="44">
        <f>HubCN_Receiving_Time-Order_Create_Time</f>
        <v>1.724305556</v>
      </c>
      <c r="J438" s="44">
        <f>Plan__HubCN_Receiving_Time-Order_Create_Time</f>
        <v>1.597222222</v>
      </c>
      <c r="K438" s="44">
        <f>HubCN_Pickup_Time-HubCN_Receiving_Time</f>
        <v>0.4381944444</v>
      </c>
      <c r="L438" s="44">
        <f>Plan_HubCN_Pickup_Time-Plan__HubCN_Receiving_Time</f>
        <v>0.1506944444</v>
      </c>
      <c r="M438" s="44">
        <f>HubCN_Receiving_Time-Vendor_PickupTime</f>
        <v>0.05625</v>
      </c>
      <c r="N438" s="44">
        <f>Plan__HubCN_Receiving_Time-Plan_Vendor_Pickup_Time</f>
        <v>3.591666667</v>
      </c>
      <c r="O438" s="44">
        <f>Vendor_PickupTime-Order_Create_Time</f>
        <v>1.668055556</v>
      </c>
      <c r="P438" s="44">
        <f>Plan_Vendor_Pickup_Time-Order_Create_Time</f>
        <v>-1.994444444</v>
      </c>
      <c r="Q438" s="44">
        <f>HubVN_Receiving_Time-HubCN_Pickup_Time</f>
        <v>1.836805556</v>
      </c>
      <c r="R438" s="44">
        <f>Plan_HubVN_Receiving_Time-Plan_HubCN_Pickup_Time</f>
        <v>2.001388889</v>
      </c>
      <c r="S438" s="44">
        <f>TG_lấy+TG_xử_lý_CN+Thông_quan</f>
        <v>3.999305556</v>
      </c>
      <c r="T438" s="55">
        <f>IFS(HubCN_ID="LECCNSZ",Quantity__piece*500,HubCN_ID="LECCNYW",Quantity__piece*700)</f>
        <v>1000</v>
      </c>
      <c r="U438" s="55">
        <f>Chi_phí_lấy_hàng-Chi_phí_xử_lý</f>
        <v>17000</v>
      </c>
      <c r="V438" s="55">
        <f>IFS(HubCN_ID="LECCNSZ",IF(Grossweight&lt;=3,17000+Quantity__piece*500,17000+(Grossweight-3)*1500+Quantity__piece*500),HubCN_ID="LECCNYW", IF(Grossweight&lt;=3,15000+Quantity__piece*700,15000+(Grossweight-3)*2500+Quantity__piece*700))</f>
        <v>18000</v>
      </c>
    </row>
    <row r="439" ht="15.75" customHeight="1">
      <c r="A439" s="52" t="s">
        <v>1346</v>
      </c>
      <c r="B439" s="52" t="s">
        <v>5279</v>
      </c>
      <c r="C439" s="52" t="s">
        <v>5253</v>
      </c>
      <c r="D439" s="53">
        <v>44648.05347222222</v>
      </c>
      <c r="E439" s="53">
        <v>44646.99166666667</v>
      </c>
      <c r="F439" s="53">
        <v>44648.26736111111</v>
      </c>
      <c r="G439" s="53">
        <f>HubVN_Receiving_Time</f>
        <v>44652.29028</v>
      </c>
      <c r="H439" s="54">
        <v>44647.28472222222</v>
      </c>
      <c r="I439" s="44">
        <f>HubCN_Receiving_Time-Order_Create_Time</f>
        <v>0.3486111111</v>
      </c>
      <c r="J439" s="44">
        <f>Plan__HubCN_Receiving_Time-Order_Create_Time</f>
        <v>1.410416667</v>
      </c>
      <c r="K439" s="44">
        <f>HubCN_Pickup_Time-HubCN_Receiving_Time</f>
        <v>0.2930555556</v>
      </c>
      <c r="L439" s="44">
        <f>Plan_HubCN_Pickup_Time-Plan__HubCN_Receiving_Time</f>
        <v>0.2138888889</v>
      </c>
      <c r="M439" s="44">
        <f>HubCN_Receiving_Time-Vendor_PickupTime</f>
        <v>0.1034722222</v>
      </c>
      <c r="N439" s="44">
        <f>Plan__HubCN_Receiving_Time-Plan_Vendor_Pickup_Time</f>
        <v>0.9118055556</v>
      </c>
      <c r="O439" s="44">
        <f>Vendor_PickupTime-Order_Create_Time</f>
        <v>0.2451388889</v>
      </c>
      <c r="P439" s="44">
        <f>Plan_Vendor_Pickup_Time-Order_Create_Time</f>
        <v>0.4986111111</v>
      </c>
      <c r="Q439" s="44">
        <f>HubVN_Receiving_Time-HubCN_Pickup_Time</f>
        <v>5.005555556</v>
      </c>
      <c r="R439" s="44">
        <f>Plan_HubVN_Receiving_Time-Plan_HubCN_Pickup_Time</f>
        <v>3.004166667</v>
      </c>
      <c r="S439" s="44">
        <f>TG_lấy+TG_xử_lý_CN+Thông_quan</f>
        <v>5.647222222</v>
      </c>
      <c r="T439" s="55">
        <f>IFS(HubCN_ID="LECCNSZ",Quantity__piece*500,HubCN_ID="LECCNYW",Quantity__piece*700)</f>
        <v>700</v>
      </c>
      <c r="U439" s="55">
        <f>Chi_phí_lấy_hàng-Chi_phí_xử_lý</f>
        <v>15000</v>
      </c>
      <c r="V439" s="55">
        <f>IFS(HubCN_ID="LECCNSZ",IF(Grossweight&lt;=3,17000+Quantity__piece*500,17000+(Grossweight-3)*1500+Quantity__piece*500),HubCN_ID="LECCNYW", IF(Grossweight&lt;=3,15000+Quantity__piece*700,15000+(Grossweight-3)*2500+Quantity__piece*700))</f>
        <v>15700</v>
      </c>
    </row>
    <row r="440" ht="15.75" customHeight="1">
      <c r="A440" s="52" t="s">
        <v>1349</v>
      </c>
      <c r="B440" s="52" t="s">
        <v>5260</v>
      </c>
      <c r="C440" s="52" t="s">
        <v>5253</v>
      </c>
      <c r="D440" s="53">
        <v>44647.55138888889</v>
      </c>
      <c r="E440" s="53">
        <v>44646.95763888889</v>
      </c>
      <c r="F440" s="53">
        <v>44647.76111111111</v>
      </c>
      <c r="G440" s="53">
        <f>HubVN_Receiving_Time</f>
        <v>44652.26042</v>
      </c>
      <c r="H440" s="54">
        <v>44647.25486111111</v>
      </c>
      <c r="I440" s="44">
        <f>HubCN_Receiving_Time-Order_Create_Time</f>
        <v>0.3694444444</v>
      </c>
      <c r="J440" s="44">
        <f>Plan__HubCN_Receiving_Time-Order_Create_Time</f>
        <v>0.9631944444</v>
      </c>
      <c r="K440" s="44">
        <f>HubCN_Pickup_Time-HubCN_Receiving_Time</f>
        <v>0.2972222222</v>
      </c>
      <c r="L440" s="44">
        <f>Plan_HubCN_Pickup_Time-Plan__HubCN_Receiving_Time</f>
        <v>0.2097222222</v>
      </c>
      <c r="M440" s="44">
        <f>HubCN_Receiving_Time-Vendor_PickupTime</f>
        <v>0.1701388889</v>
      </c>
      <c r="N440" s="44">
        <f>Plan__HubCN_Receiving_Time-Plan_Vendor_Pickup_Time</f>
        <v>1.965277778</v>
      </c>
      <c r="O440" s="44">
        <f>Vendor_PickupTime-Order_Create_Time</f>
        <v>0.1993055556</v>
      </c>
      <c r="P440" s="44">
        <f>Plan_Vendor_Pickup_Time-Order_Create_Time</f>
        <v>-1.002083333</v>
      </c>
      <c r="Q440" s="44">
        <f>HubVN_Receiving_Time-HubCN_Pickup_Time</f>
        <v>5.005555556</v>
      </c>
      <c r="R440" s="44">
        <f>Plan_HubVN_Receiving_Time-Plan_HubCN_Pickup_Time</f>
        <v>3.505555556</v>
      </c>
      <c r="S440" s="44">
        <f>TG_lấy+TG_xử_lý_CN+Thông_quan</f>
        <v>5.672222222</v>
      </c>
      <c r="T440" s="55">
        <f>IFS(HubCN_ID="LECCNSZ",Quantity__piece*500,HubCN_ID="LECCNYW",Quantity__piece*700)</f>
        <v>3500</v>
      </c>
      <c r="U440" s="55">
        <f>Chi_phí_lấy_hàng-Chi_phí_xử_lý</f>
        <v>15000</v>
      </c>
      <c r="V440" s="55">
        <f>IFS(HubCN_ID="LECCNSZ",IF(Grossweight&lt;=3,17000+Quantity__piece*500,17000+(Grossweight-3)*1500+Quantity__piece*500),HubCN_ID="LECCNYW", IF(Grossweight&lt;=3,15000+Quantity__piece*700,15000+(Grossweight-3)*2500+Quantity__piece*700))</f>
        <v>18500</v>
      </c>
    </row>
    <row r="441" ht="15.75" customHeight="1">
      <c r="A441" s="52" t="s">
        <v>1352</v>
      </c>
      <c r="B441" s="52" t="s">
        <v>5265</v>
      </c>
      <c r="C441" s="52" t="s">
        <v>5253</v>
      </c>
      <c r="D441" s="53">
        <v>44650.12847222222</v>
      </c>
      <c r="E441" s="53">
        <v>44649.17013888889</v>
      </c>
      <c r="F441" s="53">
        <v>44650.254166666666</v>
      </c>
      <c r="G441" s="53">
        <f>HubVN_Receiving_Time</f>
        <v>44653.51389</v>
      </c>
      <c r="H441" s="54">
        <v>44649.509722222225</v>
      </c>
      <c r="I441" s="44">
        <f>HubCN_Receiving_Time-Order_Create_Time</f>
        <v>1.306944444</v>
      </c>
      <c r="J441" s="44">
        <f>Plan__HubCN_Receiving_Time-Order_Create_Time</f>
        <v>2.265277778</v>
      </c>
      <c r="K441" s="44">
        <f>HubCN_Pickup_Time-HubCN_Receiving_Time</f>
        <v>0.3395833333</v>
      </c>
      <c r="L441" s="44">
        <f>Plan_HubCN_Pickup_Time-Plan__HubCN_Receiving_Time</f>
        <v>0.1256944444</v>
      </c>
      <c r="M441" s="44">
        <f>HubCN_Receiving_Time-Vendor_PickupTime</f>
        <v>0.08541666667</v>
      </c>
      <c r="N441" s="44">
        <f>Plan__HubCN_Receiving_Time-Plan_Vendor_Pickup_Time</f>
        <v>3.938194444</v>
      </c>
      <c r="O441" s="44">
        <f>Vendor_PickupTime-Order_Create_Time</f>
        <v>1.221527778</v>
      </c>
      <c r="P441" s="44">
        <f>Plan_Vendor_Pickup_Time-Order_Create_Time</f>
        <v>-1.672916667</v>
      </c>
      <c r="Q441" s="44">
        <f>HubVN_Receiving_Time-HubCN_Pickup_Time</f>
        <v>4.004166667</v>
      </c>
      <c r="R441" s="44">
        <f>Plan_HubVN_Receiving_Time-Plan_HubCN_Pickup_Time</f>
        <v>3.003472222</v>
      </c>
      <c r="S441" s="44">
        <f>TG_lấy+TG_xử_lý_CN+Thông_quan</f>
        <v>5.650694444</v>
      </c>
      <c r="T441" s="55">
        <f>IFS(HubCN_ID="LECCNSZ",Quantity__piece*500,HubCN_ID="LECCNYW",Quantity__piece*700)</f>
        <v>3500</v>
      </c>
      <c r="U441" s="55">
        <f>Chi_phí_lấy_hàng-Chi_phí_xử_lý</f>
        <v>15000</v>
      </c>
      <c r="V441" s="55">
        <f>IFS(HubCN_ID="LECCNSZ",IF(Grossweight&lt;=3,17000+Quantity__piece*500,17000+(Grossweight-3)*1500+Quantity__piece*500),HubCN_ID="LECCNYW", IF(Grossweight&lt;=3,15000+Quantity__piece*700,15000+(Grossweight-3)*2500+Quantity__piece*700))</f>
        <v>18500</v>
      </c>
    </row>
    <row r="442" ht="15.75" customHeight="1">
      <c r="A442" s="52" t="s">
        <v>1355</v>
      </c>
      <c r="B442" s="52" t="s">
        <v>5284</v>
      </c>
      <c r="C442" s="52" t="s">
        <v>5253</v>
      </c>
      <c r="D442" s="53">
        <v>44650.941666666666</v>
      </c>
      <c r="E442" s="53">
        <v>44649.92291666667</v>
      </c>
      <c r="F442" s="53">
        <v>44651.03125</v>
      </c>
      <c r="G442" s="53">
        <f>HubVN_Receiving_Time</f>
        <v>44655.26736</v>
      </c>
      <c r="H442" s="54">
        <v>44650.26111111111</v>
      </c>
      <c r="I442" s="44">
        <f>HubCN_Receiving_Time-Order_Create_Time</f>
        <v>0.3076388889</v>
      </c>
      <c r="J442" s="44">
        <f>Plan__HubCN_Receiving_Time-Order_Create_Time</f>
        <v>1.326388889</v>
      </c>
      <c r="K442" s="44">
        <f>HubCN_Pickup_Time-HubCN_Receiving_Time</f>
        <v>0.3381944444</v>
      </c>
      <c r="L442" s="44">
        <f>Plan_HubCN_Pickup_Time-Plan__HubCN_Receiving_Time</f>
        <v>0.08958333333</v>
      </c>
      <c r="M442" s="44">
        <f>HubCN_Receiving_Time-Vendor_PickupTime</f>
        <v>0.08402777778</v>
      </c>
      <c r="N442" s="44">
        <f>Plan__HubCN_Receiving_Time-Plan_Vendor_Pickup_Time</f>
        <v>0.1666666667</v>
      </c>
      <c r="O442" s="44">
        <f>Vendor_PickupTime-Order_Create_Time</f>
        <v>0.2236111111</v>
      </c>
      <c r="P442" s="44">
        <f>Plan_Vendor_Pickup_Time-Order_Create_Time</f>
        <v>1.159722222</v>
      </c>
      <c r="Q442" s="44">
        <f>HubVN_Receiving_Time-HubCN_Pickup_Time</f>
        <v>5.00625</v>
      </c>
      <c r="R442" s="44">
        <f>Plan_HubVN_Receiving_Time-Plan_HubCN_Pickup_Time</f>
        <v>3.505555556</v>
      </c>
      <c r="S442" s="44">
        <f>TG_lấy+TG_xử_lý_CN+Thông_quan</f>
        <v>5.652083333</v>
      </c>
      <c r="T442" s="55">
        <f>IFS(HubCN_ID="LECCNSZ",Quantity__piece*500,HubCN_ID="LECCNYW",Quantity__piece*700)</f>
        <v>2100</v>
      </c>
      <c r="U442" s="55">
        <f>Chi_phí_lấy_hàng-Chi_phí_xử_lý</f>
        <v>15000</v>
      </c>
      <c r="V442" s="55">
        <f>IFS(HubCN_ID="LECCNSZ",IF(Grossweight&lt;=3,17000+Quantity__piece*500,17000+(Grossweight-3)*1500+Quantity__piece*500),HubCN_ID="LECCNYW", IF(Grossweight&lt;=3,15000+Quantity__piece*700,15000+(Grossweight-3)*2500+Quantity__piece*700))</f>
        <v>17100</v>
      </c>
    </row>
    <row r="443" ht="15.75" customHeight="1">
      <c r="A443" s="52" t="s">
        <v>1358</v>
      </c>
      <c r="B443" s="52" t="s">
        <v>5252</v>
      </c>
      <c r="C443" s="52" t="s">
        <v>5253</v>
      </c>
      <c r="D443" s="53">
        <v>44651.38263888889</v>
      </c>
      <c r="E443" s="53">
        <v>44649.834027777775</v>
      </c>
      <c r="F443" s="53">
        <v>44651.51111111111</v>
      </c>
      <c r="G443" s="53">
        <f>HubVN_Receiving_Time</f>
        <v>44654.26389</v>
      </c>
      <c r="H443" s="54">
        <v>44650.263194444444</v>
      </c>
      <c r="I443" s="44">
        <f>HubCN_Receiving_Time-Order_Create_Time</f>
        <v>2.106944444</v>
      </c>
      <c r="J443" s="44">
        <f>Plan__HubCN_Receiving_Time-Order_Create_Time</f>
        <v>3.655555556</v>
      </c>
      <c r="K443" s="44">
        <f>HubCN_Pickup_Time-HubCN_Receiving_Time</f>
        <v>0.4291666667</v>
      </c>
      <c r="L443" s="44">
        <f>Plan_HubCN_Pickup_Time-Plan__HubCN_Receiving_Time</f>
        <v>0.1284722222</v>
      </c>
      <c r="M443" s="44">
        <f>HubCN_Receiving_Time-Vendor_PickupTime</f>
        <v>0.1118055556</v>
      </c>
      <c r="N443" s="44">
        <f>Plan__HubCN_Receiving_Time-Plan_Vendor_Pickup_Time</f>
        <v>3.163888889</v>
      </c>
      <c r="O443" s="44">
        <f>Vendor_PickupTime-Order_Create_Time</f>
        <v>1.995138889</v>
      </c>
      <c r="P443" s="44">
        <f>Plan_Vendor_Pickup_Time-Order_Create_Time</f>
        <v>0.4916666667</v>
      </c>
      <c r="Q443" s="44">
        <f>HubVN_Receiving_Time-HubCN_Pickup_Time</f>
        <v>4.000694444</v>
      </c>
      <c r="R443" s="44">
        <f>Plan_HubVN_Receiving_Time-Plan_HubCN_Pickup_Time</f>
        <v>2.005555556</v>
      </c>
      <c r="S443" s="44">
        <f>TG_lấy+TG_xử_lý_CN+Thông_quan</f>
        <v>6.536805556</v>
      </c>
      <c r="T443" s="55">
        <f>IFS(HubCN_ID="LECCNSZ",Quantity__piece*500,HubCN_ID="LECCNYW",Quantity__piece*700)</f>
        <v>2800</v>
      </c>
      <c r="U443" s="55">
        <f>Chi_phí_lấy_hàng-Chi_phí_xử_lý</f>
        <v>15000</v>
      </c>
      <c r="V443" s="55">
        <f>IFS(HubCN_ID="LECCNSZ",IF(Grossweight&lt;=3,17000+Quantity__piece*500,17000+(Grossweight-3)*1500+Quantity__piece*500),HubCN_ID="LECCNYW", IF(Grossweight&lt;=3,15000+Quantity__piece*700,15000+(Grossweight-3)*2500+Quantity__piece*700))</f>
        <v>17800</v>
      </c>
    </row>
    <row r="444" ht="15.75" customHeight="1">
      <c r="A444" s="52" t="s">
        <v>1360</v>
      </c>
      <c r="B444" s="52" t="s">
        <v>5298</v>
      </c>
      <c r="C444" s="52" t="s">
        <v>5253</v>
      </c>
      <c r="D444" s="53">
        <v>44650.916666666664</v>
      </c>
      <c r="E444" s="53">
        <v>44649.78611111111</v>
      </c>
      <c r="F444" s="53">
        <v>44651.00347222222</v>
      </c>
      <c r="G444" s="53">
        <f>HubVN_Receiving_Time</f>
        <v>44653.25</v>
      </c>
      <c r="H444" s="54">
        <v>44650.24791666667</v>
      </c>
      <c r="I444" s="44">
        <f>HubCN_Receiving_Time-Order_Create_Time</f>
        <v>3.586111111</v>
      </c>
      <c r="J444" s="44">
        <f>Plan__HubCN_Receiving_Time-Order_Create_Time</f>
        <v>4.716666667</v>
      </c>
      <c r="K444" s="44">
        <f>HubCN_Pickup_Time-HubCN_Receiving_Time</f>
        <v>0.4618055556</v>
      </c>
      <c r="L444" s="44">
        <f>Plan_HubCN_Pickup_Time-Plan__HubCN_Receiving_Time</f>
        <v>0.08680555555</v>
      </c>
      <c r="M444" s="44">
        <f>HubCN_Receiving_Time-Vendor_PickupTime</f>
        <v>0.0875</v>
      </c>
      <c r="N444" s="44">
        <f>Plan__HubCN_Receiving_Time-Plan_Vendor_Pickup_Time</f>
        <v>4.717361111</v>
      </c>
      <c r="O444" s="44">
        <f>Vendor_PickupTime-Order_Create_Time</f>
        <v>3.498611111</v>
      </c>
      <c r="P444" s="44">
        <f>Plan_Vendor_Pickup_Time-Order_Create_Time</f>
        <v>-0.0006944444394</v>
      </c>
      <c r="Q444" s="44">
        <f>HubVN_Receiving_Time-HubCN_Pickup_Time</f>
        <v>3.002083333</v>
      </c>
      <c r="R444" s="44">
        <f>Plan_HubVN_Receiving_Time-Plan_HubCN_Pickup_Time</f>
        <v>1.501388889</v>
      </c>
      <c r="S444" s="44">
        <f>TG_lấy+TG_xử_lý_CN+Thông_quan</f>
        <v>7.05</v>
      </c>
      <c r="T444" s="55">
        <f>IFS(HubCN_ID="LECCNSZ",Quantity__piece*500,HubCN_ID="LECCNYW",Quantity__piece*700)</f>
        <v>2100</v>
      </c>
      <c r="U444" s="55">
        <f>Chi_phí_lấy_hàng-Chi_phí_xử_lý</f>
        <v>15000</v>
      </c>
      <c r="V444" s="55">
        <f>IFS(HubCN_ID="LECCNSZ",IF(Grossweight&lt;=3,17000+Quantity__piece*500,17000+(Grossweight-3)*1500+Quantity__piece*500),HubCN_ID="LECCNYW", IF(Grossweight&lt;=3,15000+Quantity__piece*700,15000+(Grossweight-3)*2500+Quantity__piece*700))</f>
        <v>17100</v>
      </c>
    </row>
    <row r="445" ht="15.75" customHeight="1">
      <c r="A445" s="52" t="s">
        <v>1363</v>
      </c>
      <c r="B445" s="52" t="s">
        <v>5299</v>
      </c>
      <c r="C445" s="52" t="s">
        <v>5253</v>
      </c>
      <c r="D445" s="53">
        <v>44653.38680555556</v>
      </c>
      <c r="E445" s="53">
        <v>44652.21527777778</v>
      </c>
      <c r="F445" s="53">
        <v>44653.535416666666</v>
      </c>
      <c r="G445" s="53">
        <f>HubVN_Receiving_Time</f>
        <v>44655.51458</v>
      </c>
      <c r="H445" s="54">
        <v>44652.513194444444</v>
      </c>
      <c r="I445" s="44">
        <f>HubCN_Receiving_Time-Order_Create_Time</f>
        <v>2.374305556</v>
      </c>
      <c r="J445" s="44">
        <f>Plan__HubCN_Receiving_Time-Order_Create_Time</f>
        <v>3.545833333</v>
      </c>
      <c r="K445" s="44">
        <f>HubCN_Pickup_Time-HubCN_Receiving_Time</f>
        <v>0.2979166667</v>
      </c>
      <c r="L445" s="44">
        <f>Plan_HubCN_Pickup_Time-Plan__HubCN_Receiving_Time</f>
        <v>0.1486111111</v>
      </c>
      <c r="M445" s="44">
        <f>HubCN_Receiving_Time-Vendor_PickupTime</f>
        <v>0.08402777778</v>
      </c>
      <c r="N445" s="44">
        <f>Plan__HubCN_Receiving_Time-Plan_Vendor_Pickup_Time</f>
        <v>2.801388889</v>
      </c>
      <c r="O445" s="44">
        <f>Vendor_PickupTime-Order_Create_Time</f>
        <v>2.290277778</v>
      </c>
      <c r="P445" s="44">
        <f>Plan_Vendor_Pickup_Time-Order_Create_Time</f>
        <v>0.7444444444</v>
      </c>
      <c r="Q445" s="44">
        <f>HubVN_Receiving_Time-HubCN_Pickup_Time</f>
        <v>3.001388889</v>
      </c>
      <c r="R445" s="44">
        <f>Plan_HubVN_Receiving_Time-Plan_HubCN_Pickup_Time</f>
        <v>2.002777778</v>
      </c>
      <c r="S445" s="44">
        <f>TG_lấy+TG_xử_lý_CN+Thông_quan</f>
        <v>5.673611111</v>
      </c>
      <c r="T445" s="55">
        <f>IFS(HubCN_ID="LECCNSZ",Quantity__piece*500,HubCN_ID="LECCNYW",Quantity__piece*700)</f>
        <v>2100</v>
      </c>
      <c r="U445" s="55">
        <f>Chi_phí_lấy_hàng-Chi_phí_xử_lý</f>
        <v>15000</v>
      </c>
      <c r="V445" s="55">
        <f>IFS(HubCN_ID="LECCNSZ",IF(Grossweight&lt;=3,17000+Quantity__piece*500,17000+(Grossweight-3)*1500+Quantity__piece*500),HubCN_ID="LECCNYW", IF(Grossweight&lt;=3,15000+Quantity__piece*700,15000+(Grossweight-3)*2500+Quantity__piece*700))</f>
        <v>17100</v>
      </c>
    </row>
    <row r="446" ht="15.75" customHeight="1">
      <c r="A446" s="52" t="s">
        <v>1366</v>
      </c>
      <c r="B446" s="52" t="s">
        <v>5283</v>
      </c>
      <c r="C446" s="52" t="s">
        <v>5253</v>
      </c>
      <c r="D446" s="53">
        <v>44649.415972222225</v>
      </c>
      <c r="E446" s="53">
        <v>44649.16736111111</v>
      </c>
      <c r="F446" s="53">
        <v>44649.50347222222</v>
      </c>
      <c r="G446" s="53">
        <f>HubVN_Receiving_Time</f>
        <v>44652.50486</v>
      </c>
      <c r="H446" s="54">
        <v>44649.50347222222</v>
      </c>
      <c r="I446" s="44">
        <f>HubCN_Receiving_Time-Order_Create_Time</f>
        <v>2.321527778</v>
      </c>
      <c r="J446" s="44">
        <f>Plan__HubCN_Receiving_Time-Order_Create_Time</f>
        <v>2.570138889</v>
      </c>
      <c r="K446" s="44">
        <f>HubCN_Pickup_Time-HubCN_Receiving_Time</f>
        <v>0.3361111111</v>
      </c>
      <c r="L446" s="44">
        <f>Plan_HubCN_Pickup_Time-Plan__HubCN_Receiving_Time</f>
        <v>0.08749999999</v>
      </c>
      <c r="M446" s="44">
        <f>HubCN_Receiving_Time-Vendor_PickupTime</f>
        <v>0.08402777778</v>
      </c>
      <c r="N446" s="44">
        <f>Plan__HubCN_Receiving_Time-Plan_Vendor_Pickup_Time</f>
        <v>1.817361111</v>
      </c>
      <c r="O446" s="44">
        <f>Vendor_PickupTime-Order_Create_Time</f>
        <v>2.2375</v>
      </c>
      <c r="P446" s="44">
        <f>Plan_Vendor_Pickup_Time-Order_Create_Time</f>
        <v>0.7527777778</v>
      </c>
      <c r="Q446" s="44">
        <f>HubVN_Receiving_Time-HubCN_Pickup_Time</f>
        <v>3.001388889</v>
      </c>
      <c r="R446" s="44">
        <f>Plan_HubVN_Receiving_Time-Plan_HubCN_Pickup_Time</f>
        <v>3.002777778</v>
      </c>
      <c r="S446" s="44">
        <f>TG_lấy+TG_xử_lý_CN+Thông_quan</f>
        <v>5.659027778</v>
      </c>
      <c r="T446" s="55">
        <f>IFS(HubCN_ID="LECCNSZ",Quantity__piece*500,HubCN_ID="LECCNYW",Quantity__piece*700)</f>
        <v>1400</v>
      </c>
      <c r="U446" s="55">
        <f>Chi_phí_lấy_hàng-Chi_phí_xử_lý</f>
        <v>15000</v>
      </c>
      <c r="V446" s="55">
        <f>IFS(HubCN_ID="LECCNSZ",IF(Grossweight&lt;=3,17000+Quantity__piece*500,17000+(Grossweight-3)*1500+Quantity__piece*500),HubCN_ID="LECCNYW", IF(Grossweight&lt;=3,15000+Quantity__piece*700,15000+(Grossweight-3)*2500+Quantity__piece*700))</f>
        <v>16400</v>
      </c>
    </row>
    <row r="447" ht="15.75" hidden="1" customHeight="1">
      <c r="A447" s="52" t="s">
        <v>1369</v>
      </c>
      <c r="B447" s="52" t="s">
        <v>5259</v>
      </c>
      <c r="C447" s="52" t="s">
        <v>5255</v>
      </c>
      <c r="D447" s="53">
        <v>44652.87708333333</v>
      </c>
      <c r="E447" s="53">
        <v>44651.77361111111</v>
      </c>
      <c r="F447" s="53">
        <v>44653.00625</v>
      </c>
      <c r="G447" s="53">
        <f>HubVN_Receiving_Time</f>
        <v>44655.27639</v>
      </c>
      <c r="H447" s="54">
        <v>44652.27569444444</v>
      </c>
      <c r="I447" s="44">
        <f>HubCN_Receiving_Time-Order_Create_Time</f>
        <v>2.588888889</v>
      </c>
      <c r="J447" s="44">
        <f>Plan__HubCN_Receiving_Time-Order_Create_Time</f>
        <v>3.692361111</v>
      </c>
      <c r="K447" s="44">
        <f>HubCN_Pickup_Time-HubCN_Receiving_Time</f>
        <v>0.5020833333</v>
      </c>
      <c r="L447" s="44">
        <f>Plan_HubCN_Pickup_Time-Plan__HubCN_Receiving_Time</f>
        <v>0.1291666667</v>
      </c>
      <c r="M447" s="44">
        <f>HubCN_Receiving_Time-Vendor_PickupTime</f>
        <v>0.1673611111</v>
      </c>
      <c r="N447" s="44">
        <f>Plan__HubCN_Receiving_Time-Plan_Vendor_Pickup_Time</f>
        <v>3.613888889</v>
      </c>
      <c r="O447" s="44">
        <f>Vendor_PickupTime-Order_Create_Time</f>
        <v>2.421527778</v>
      </c>
      <c r="P447" s="44">
        <f>Plan_Vendor_Pickup_Time-Order_Create_Time</f>
        <v>0.07847222222</v>
      </c>
      <c r="Q447" s="44">
        <f>HubVN_Receiving_Time-HubCN_Pickup_Time</f>
        <v>3.000694444</v>
      </c>
      <c r="R447" s="44">
        <f>Plan_HubVN_Receiving_Time-Plan_HubCN_Pickup_Time</f>
        <v>1.503472222</v>
      </c>
      <c r="S447" s="44">
        <f>TG_lấy+TG_xử_lý_CN+Thông_quan</f>
        <v>6.091666667</v>
      </c>
      <c r="T447" s="55">
        <f>IFS(HubCN_ID="LECCNSZ",Quantity__piece*500,HubCN_ID="LECCNYW",Quantity__piece*700)</f>
        <v>1500</v>
      </c>
      <c r="U447" s="55">
        <f>Chi_phí_lấy_hàng-Chi_phí_xử_lý</f>
        <v>17000</v>
      </c>
      <c r="V447" s="55">
        <f>IFS(HubCN_ID="LECCNSZ",IF(Grossweight&lt;=3,17000+Quantity__piece*500,17000+(Grossweight-3)*1500+Quantity__piece*500),HubCN_ID="LECCNYW", IF(Grossweight&lt;=3,15000+Quantity__piece*700,15000+(Grossweight-3)*2500+Quantity__piece*700))</f>
        <v>18500</v>
      </c>
    </row>
    <row r="448" ht="15.75" customHeight="1">
      <c r="A448" s="52" t="s">
        <v>1372</v>
      </c>
      <c r="B448" s="52" t="s">
        <v>5263</v>
      </c>
      <c r="C448" s="52" t="s">
        <v>5253</v>
      </c>
      <c r="D448" s="53">
        <v>44651.10625</v>
      </c>
      <c r="E448" s="53">
        <v>44649.91805555556</v>
      </c>
      <c r="F448" s="53">
        <v>44651.277083333334</v>
      </c>
      <c r="G448" s="53">
        <f>HubVN_Receiving_Time</f>
        <v>44655.26181</v>
      </c>
      <c r="H448" s="54">
        <v>44650.25763888889</v>
      </c>
      <c r="I448" s="44">
        <f>HubCN_Receiving_Time-Order_Create_Time</f>
        <v>0.3048611111</v>
      </c>
      <c r="J448" s="44">
        <f>Plan__HubCN_Receiving_Time-Order_Create_Time</f>
        <v>1.493055556</v>
      </c>
      <c r="K448" s="44">
        <f>HubCN_Pickup_Time-HubCN_Receiving_Time</f>
        <v>0.3395833333</v>
      </c>
      <c r="L448" s="44">
        <f>Plan_HubCN_Pickup_Time-Plan__HubCN_Receiving_Time</f>
        <v>0.1708333333</v>
      </c>
      <c r="M448" s="44">
        <f>HubCN_Receiving_Time-Vendor_PickupTime</f>
        <v>0.08680555555</v>
      </c>
      <c r="N448" s="44">
        <f>Plan__HubCN_Receiving_Time-Plan_Vendor_Pickup_Time</f>
        <v>0.3326388889</v>
      </c>
      <c r="O448" s="44">
        <f>Vendor_PickupTime-Order_Create_Time</f>
        <v>0.2180555556</v>
      </c>
      <c r="P448" s="44">
        <f>Plan_Vendor_Pickup_Time-Order_Create_Time</f>
        <v>1.160416667</v>
      </c>
      <c r="Q448" s="44">
        <f>HubVN_Receiving_Time-HubCN_Pickup_Time</f>
        <v>5.004166667</v>
      </c>
      <c r="R448" s="44">
        <f>Plan_HubVN_Receiving_Time-Plan_HubCN_Pickup_Time</f>
        <v>3.003472222</v>
      </c>
      <c r="S448" s="44">
        <f>TG_lấy+TG_xử_lý_CN+Thông_quan</f>
        <v>5.648611111</v>
      </c>
      <c r="T448" s="55">
        <f>IFS(HubCN_ID="LECCNSZ",Quantity__piece*500,HubCN_ID="LECCNYW",Quantity__piece*700)</f>
        <v>2100</v>
      </c>
      <c r="U448" s="55">
        <f>Chi_phí_lấy_hàng-Chi_phí_xử_lý</f>
        <v>17750</v>
      </c>
      <c r="V448" s="55">
        <f>IFS(HubCN_ID="LECCNSZ",IF(Grossweight&lt;=3,17000+Quantity__piece*500,17000+(Grossweight-3)*1500+Quantity__piece*500),HubCN_ID="LECCNYW", IF(Grossweight&lt;=3,15000+Quantity__piece*700,15000+(Grossweight-3)*2500+Quantity__piece*700))</f>
        <v>19850</v>
      </c>
    </row>
    <row r="449" ht="15.75" customHeight="1">
      <c r="A449" s="52" t="s">
        <v>1375</v>
      </c>
      <c r="B449" s="52" t="s">
        <v>5279</v>
      </c>
      <c r="C449" s="52" t="s">
        <v>5253</v>
      </c>
      <c r="D449" s="53">
        <v>44651.138194444444</v>
      </c>
      <c r="E449" s="53">
        <v>44649.94652777778</v>
      </c>
      <c r="F449" s="53">
        <v>44651.28680555556</v>
      </c>
      <c r="G449" s="53">
        <f>HubVN_Receiving_Time</f>
        <v>44655.29097</v>
      </c>
      <c r="H449" s="54">
        <v>44650.28611111111</v>
      </c>
      <c r="I449" s="44">
        <f>HubCN_Receiving_Time-Order_Create_Time</f>
        <v>0.3243055556</v>
      </c>
      <c r="J449" s="44">
        <f>Plan__HubCN_Receiving_Time-Order_Create_Time</f>
        <v>1.515972222</v>
      </c>
      <c r="K449" s="44">
        <f>HubCN_Pickup_Time-HubCN_Receiving_Time</f>
        <v>0.3395833333</v>
      </c>
      <c r="L449" s="44">
        <f>Plan_HubCN_Pickup_Time-Plan__HubCN_Receiving_Time</f>
        <v>0.1486111111</v>
      </c>
      <c r="M449" s="44">
        <f>HubCN_Receiving_Time-Vendor_PickupTime</f>
        <v>0.1013888889</v>
      </c>
      <c r="N449" s="44">
        <f>Plan__HubCN_Receiving_Time-Plan_Vendor_Pickup_Time</f>
        <v>2.522916667</v>
      </c>
      <c r="O449" s="44">
        <f>Vendor_PickupTime-Order_Create_Time</f>
        <v>0.2229166667</v>
      </c>
      <c r="P449" s="44">
        <f>Plan_Vendor_Pickup_Time-Order_Create_Time</f>
        <v>-1.006944444</v>
      </c>
      <c r="Q449" s="44">
        <f>HubVN_Receiving_Time-HubCN_Pickup_Time</f>
        <v>5.004861111</v>
      </c>
      <c r="R449" s="44">
        <f>Plan_HubVN_Receiving_Time-Plan_HubCN_Pickup_Time</f>
        <v>3.001388889</v>
      </c>
      <c r="S449" s="44">
        <f>TG_lấy+TG_xử_lý_CN+Thông_quan</f>
        <v>5.66875</v>
      </c>
      <c r="T449" s="55">
        <f>IFS(HubCN_ID="LECCNSZ",Quantity__piece*500,HubCN_ID="LECCNYW",Quantity__piece*700)</f>
        <v>700</v>
      </c>
      <c r="U449" s="55">
        <f>Chi_phí_lấy_hàng-Chi_phí_xử_lý</f>
        <v>15000</v>
      </c>
      <c r="V449" s="55">
        <f>IFS(HubCN_ID="LECCNSZ",IF(Grossweight&lt;=3,17000+Quantity__piece*500,17000+(Grossweight-3)*1500+Quantity__piece*500),HubCN_ID="LECCNYW", IF(Grossweight&lt;=3,15000+Quantity__piece*700,15000+(Grossweight-3)*2500+Quantity__piece*700))</f>
        <v>15700</v>
      </c>
    </row>
    <row r="450" ht="15.75" customHeight="1">
      <c r="A450" s="52" t="s">
        <v>1378</v>
      </c>
      <c r="B450" s="52" t="s">
        <v>5286</v>
      </c>
      <c r="C450" s="52" t="s">
        <v>5253</v>
      </c>
      <c r="D450" s="53">
        <v>44649.30416666667</v>
      </c>
      <c r="E450" s="53">
        <v>44649.85</v>
      </c>
      <c r="F450" s="53">
        <v>44649.51597222222</v>
      </c>
      <c r="G450" s="53">
        <f>HubVN_Receiving_Time</f>
        <v>44653.28472</v>
      </c>
      <c r="H450" s="54">
        <v>44650.28055555555</v>
      </c>
      <c r="I450" s="44">
        <f>HubCN_Receiving_Time-Order_Create_Time</f>
        <v>2.586111111</v>
      </c>
      <c r="J450" s="44">
        <f>Plan__HubCN_Receiving_Time-Order_Create_Time</f>
        <v>2.040277778</v>
      </c>
      <c r="K450" s="44">
        <f>HubCN_Pickup_Time-HubCN_Receiving_Time</f>
        <v>0.4305555556</v>
      </c>
      <c r="L450" s="44">
        <f>Plan_HubCN_Pickup_Time-Plan__HubCN_Receiving_Time</f>
        <v>0.2118055556</v>
      </c>
      <c r="M450" s="44">
        <f>HubCN_Receiving_Time-Vendor_PickupTime</f>
        <v>0.08680555555</v>
      </c>
      <c r="N450" s="44">
        <f>Plan__HubCN_Receiving_Time-Plan_Vendor_Pickup_Time</f>
        <v>1.296527778</v>
      </c>
      <c r="O450" s="44">
        <f>Vendor_PickupTime-Order_Create_Time</f>
        <v>2.499305556</v>
      </c>
      <c r="P450" s="44">
        <f>Plan_Vendor_Pickup_Time-Order_Create_Time</f>
        <v>0.74375</v>
      </c>
      <c r="Q450" s="44">
        <f>HubVN_Receiving_Time-HubCN_Pickup_Time</f>
        <v>3.004166667</v>
      </c>
      <c r="R450" s="44">
        <f>Plan_HubVN_Receiving_Time-Plan_HubCN_Pickup_Time</f>
        <v>3.002083333</v>
      </c>
      <c r="S450" s="44">
        <f>TG_lấy+TG_xử_lý_CN+Thông_quan</f>
        <v>6.020833333</v>
      </c>
      <c r="T450" s="55">
        <f>IFS(HubCN_ID="LECCNSZ",Quantity__piece*500,HubCN_ID="LECCNYW",Quantity__piece*700)</f>
        <v>1400</v>
      </c>
      <c r="U450" s="55">
        <f>Chi_phí_lấy_hàng-Chi_phí_xử_lý</f>
        <v>15000</v>
      </c>
      <c r="V450" s="55">
        <f>IFS(HubCN_ID="LECCNSZ",IF(Grossweight&lt;=3,17000+Quantity__piece*500,17000+(Grossweight-3)*1500+Quantity__piece*500),HubCN_ID="LECCNYW", IF(Grossweight&lt;=3,15000+Quantity__piece*700,15000+(Grossweight-3)*2500+Quantity__piece*700))</f>
        <v>16400</v>
      </c>
    </row>
    <row r="451" ht="15.75" hidden="1" customHeight="1">
      <c r="A451" s="52" t="s">
        <v>1381</v>
      </c>
      <c r="B451" s="52" t="s">
        <v>5254</v>
      </c>
      <c r="C451" s="52" t="s">
        <v>5255</v>
      </c>
      <c r="D451" s="53">
        <v>44649.85486111111</v>
      </c>
      <c r="E451" s="53">
        <v>44649.552777777775</v>
      </c>
      <c r="F451" s="53">
        <v>44650.02361111111</v>
      </c>
      <c r="G451" s="53">
        <f>HubVN_Receiving_Time</f>
        <v>44652.52639</v>
      </c>
      <c r="H451" s="54">
        <v>44650.02291666667</v>
      </c>
      <c r="I451" s="44">
        <f>HubCN_Receiving_Time-Order_Create_Time</f>
        <v>3.708333333</v>
      </c>
      <c r="J451" s="44">
        <f>Plan__HubCN_Receiving_Time-Order_Create_Time</f>
        <v>4.010416667</v>
      </c>
      <c r="K451" s="44">
        <f>HubCN_Pickup_Time-HubCN_Receiving_Time</f>
        <v>0.4701388889</v>
      </c>
      <c r="L451" s="44">
        <f>Plan_HubCN_Pickup_Time-Plan__HubCN_Receiving_Time</f>
        <v>0.16875</v>
      </c>
      <c r="M451" s="44">
        <f>HubCN_Receiving_Time-Vendor_PickupTime</f>
        <v>0.05555555555</v>
      </c>
      <c r="N451" s="44">
        <f>Plan__HubCN_Receiving_Time-Plan_Vendor_Pickup_Time</f>
        <v>3.513194444</v>
      </c>
      <c r="O451" s="44">
        <f>Vendor_PickupTime-Order_Create_Time</f>
        <v>3.652777778</v>
      </c>
      <c r="P451" s="44">
        <f>Plan_Vendor_Pickup_Time-Order_Create_Time</f>
        <v>0.4972222222</v>
      </c>
      <c r="Q451" s="44">
        <f>HubVN_Receiving_Time-HubCN_Pickup_Time</f>
        <v>2.503472222</v>
      </c>
      <c r="R451" s="44">
        <f>Plan_HubVN_Receiving_Time-Plan_HubCN_Pickup_Time</f>
        <v>1.504166667</v>
      </c>
      <c r="S451" s="44">
        <f>TG_lấy+TG_xử_lý_CN+Thông_quan</f>
        <v>6.681944444</v>
      </c>
      <c r="T451" s="55">
        <f>IFS(HubCN_ID="LECCNSZ",Quantity__piece*500,HubCN_ID="LECCNYW",Quantity__piece*700)</f>
        <v>1000</v>
      </c>
      <c r="U451" s="55">
        <f>Chi_phí_lấy_hàng-Chi_phí_xử_lý</f>
        <v>17000</v>
      </c>
      <c r="V451" s="55">
        <f>IFS(HubCN_ID="LECCNSZ",IF(Grossweight&lt;=3,17000+Quantity__piece*500,17000+(Grossweight-3)*1500+Quantity__piece*500),HubCN_ID="LECCNYW", IF(Grossweight&lt;=3,15000+Quantity__piece*700,15000+(Grossweight-3)*2500+Quantity__piece*700))</f>
        <v>18000</v>
      </c>
    </row>
    <row r="452" ht="15.75" customHeight="1">
      <c r="A452" s="52" t="s">
        <v>1385</v>
      </c>
      <c r="B452" s="52" t="s">
        <v>5252</v>
      </c>
      <c r="C452" s="52" t="s">
        <v>5253</v>
      </c>
      <c r="D452" s="53">
        <v>44649.563888888886</v>
      </c>
      <c r="E452" s="53">
        <v>44649.23263888889</v>
      </c>
      <c r="F452" s="53">
        <v>44649.77291666667</v>
      </c>
      <c r="G452" s="53">
        <f>HubVN_Receiving_Time</f>
        <v>44653.52847</v>
      </c>
      <c r="H452" s="54">
        <v>44649.525</v>
      </c>
      <c r="I452" s="44">
        <f>HubCN_Receiving_Time-Order_Create_Time</f>
        <v>0.3284722222</v>
      </c>
      <c r="J452" s="44">
        <f>Plan__HubCN_Receiving_Time-Order_Create_Time</f>
        <v>0.6597222222</v>
      </c>
      <c r="K452" s="44">
        <f>HubCN_Pickup_Time-HubCN_Receiving_Time</f>
        <v>0.2923611111</v>
      </c>
      <c r="L452" s="44">
        <f>Plan_HubCN_Pickup_Time-Plan__HubCN_Receiving_Time</f>
        <v>0.2090277778</v>
      </c>
      <c r="M452" s="44">
        <f>HubCN_Receiving_Time-Vendor_PickupTime</f>
        <v>0.08680555555</v>
      </c>
      <c r="N452" s="44">
        <f>Plan__HubCN_Receiving_Time-Plan_Vendor_Pickup_Time</f>
        <v>1.163888889</v>
      </c>
      <c r="O452" s="44">
        <f>Vendor_PickupTime-Order_Create_Time</f>
        <v>0.2416666667</v>
      </c>
      <c r="P452" s="44">
        <f>Plan_Vendor_Pickup_Time-Order_Create_Time</f>
        <v>-0.5041666667</v>
      </c>
      <c r="Q452" s="44">
        <f>HubVN_Receiving_Time-HubCN_Pickup_Time</f>
        <v>4.003472222</v>
      </c>
      <c r="R452" s="44">
        <f>Plan_HubVN_Receiving_Time-Plan_HubCN_Pickup_Time</f>
        <v>3.503472222</v>
      </c>
      <c r="S452" s="44">
        <f>TG_lấy+TG_xử_lý_CN+Thông_quan</f>
        <v>4.624305556</v>
      </c>
      <c r="T452" s="55">
        <f>IFS(HubCN_ID="LECCNSZ",Quantity__piece*500,HubCN_ID="LECCNYW",Quantity__piece*700)</f>
        <v>3500</v>
      </c>
      <c r="U452" s="55">
        <f>Chi_phí_lấy_hàng-Chi_phí_xử_lý</f>
        <v>15000</v>
      </c>
      <c r="V452" s="55">
        <f>IFS(HubCN_ID="LECCNSZ",IF(Grossweight&lt;=3,17000+Quantity__piece*500,17000+(Grossweight-3)*1500+Quantity__piece*500),HubCN_ID="LECCNYW", IF(Grossweight&lt;=3,15000+Quantity__piece*700,15000+(Grossweight-3)*2500+Quantity__piece*700))</f>
        <v>18500</v>
      </c>
    </row>
    <row r="453" ht="15.75" customHeight="1">
      <c r="A453" s="52" t="s">
        <v>1387</v>
      </c>
      <c r="B453" s="52" t="s">
        <v>5258</v>
      </c>
      <c r="C453" s="52" t="s">
        <v>5253</v>
      </c>
      <c r="D453" s="53">
        <v>44653.37777777778</v>
      </c>
      <c r="E453" s="53">
        <v>44652.21805555555</v>
      </c>
      <c r="F453" s="53">
        <v>44653.50625</v>
      </c>
      <c r="G453" s="53">
        <f>HubVN_Receiving_Time</f>
        <v>44655.5125</v>
      </c>
      <c r="H453" s="54">
        <v>44652.510416666664</v>
      </c>
      <c r="I453" s="44">
        <f>HubCN_Receiving_Time-Order_Create_Time</f>
        <v>2.373611111</v>
      </c>
      <c r="J453" s="44">
        <f>Plan__HubCN_Receiving_Time-Order_Create_Time</f>
        <v>3.533333333</v>
      </c>
      <c r="K453" s="44">
        <f>HubCN_Pickup_Time-HubCN_Receiving_Time</f>
        <v>0.2923611111</v>
      </c>
      <c r="L453" s="44">
        <f>Plan_HubCN_Pickup_Time-Plan__HubCN_Receiving_Time</f>
        <v>0.1284722222</v>
      </c>
      <c r="M453" s="44">
        <f>HubCN_Receiving_Time-Vendor_PickupTime</f>
        <v>0.16875</v>
      </c>
      <c r="N453" s="44">
        <f>Plan__HubCN_Receiving_Time-Plan_Vendor_Pickup_Time</f>
        <v>3.454166667</v>
      </c>
      <c r="O453" s="44">
        <f>Vendor_PickupTime-Order_Create_Time</f>
        <v>2.204861111</v>
      </c>
      <c r="P453" s="44">
        <f>Plan_Vendor_Pickup_Time-Order_Create_Time</f>
        <v>0.07916666666</v>
      </c>
      <c r="Q453" s="44">
        <f>HubVN_Receiving_Time-HubCN_Pickup_Time</f>
        <v>3.002083333</v>
      </c>
      <c r="R453" s="44">
        <f>Plan_HubVN_Receiving_Time-Plan_HubCN_Pickup_Time</f>
        <v>2.005555556</v>
      </c>
      <c r="S453" s="44">
        <f>TG_lấy+TG_xử_lý_CN+Thông_quan</f>
        <v>5.668055556</v>
      </c>
      <c r="T453" s="55">
        <f>IFS(HubCN_ID="LECCNSZ",Quantity__piece*500,HubCN_ID="LECCNYW",Quantity__piece*700)</f>
        <v>2100</v>
      </c>
      <c r="U453" s="55">
        <f>Chi_phí_lấy_hàng-Chi_phí_xử_lý</f>
        <v>15000</v>
      </c>
      <c r="V453" s="55">
        <f>IFS(HubCN_ID="LECCNSZ",IF(Grossweight&lt;=3,17000+Quantity__piece*500,17000+(Grossweight-3)*1500+Quantity__piece*500),HubCN_ID="LECCNYW", IF(Grossweight&lt;=3,15000+Quantity__piece*700,15000+(Grossweight-3)*2500+Quantity__piece*700))</f>
        <v>17100</v>
      </c>
    </row>
    <row r="454" ht="15.75" customHeight="1">
      <c r="A454" s="52" t="s">
        <v>1390</v>
      </c>
      <c r="B454" s="52" t="s">
        <v>5295</v>
      </c>
      <c r="C454" s="52" t="s">
        <v>5253</v>
      </c>
      <c r="D454" s="53">
        <v>44652.15902777778</v>
      </c>
      <c r="E454" s="53">
        <v>44650.6875</v>
      </c>
      <c r="F454" s="53">
        <v>44652.248611111114</v>
      </c>
      <c r="G454" s="53">
        <f>HubVN_Receiving_Time</f>
        <v>44654.52431</v>
      </c>
      <c r="H454" s="54">
        <v>44651.021527777775</v>
      </c>
      <c r="I454" s="44">
        <f>HubCN_Receiving_Time-Order_Create_Time</f>
        <v>1.984027778</v>
      </c>
      <c r="J454" s="44">
        <f>Plan__HubCN_Receiving_Time-Order_Create_Time</f>
        <v>3.455555556</v>
      </c>
      <c r="K454" s="44">
        <f>HubCN_Pickup_Time-HubCN_Receiving_Time</f>
        <v>0.3340277778</v>
      </c>
      <c r="L454" s="44">
        <f>Plan_HubCN_Pickup_Time-Plan__HubCN_Receiving_Time</f>
        <v>0.08958333333</v>
      </c>
      <c r="M454" s="44">
        <f>HubCN_Receiving_Time-Vendor_PickupTime</f>
        <v>0.2527777778</v>
      </c>
      <c r="N454" s="44">
        <f>Plan__HubCN_Receiving_Time-Plan_Vendor_Pickup_Time</f>
        <v>3.74375</v>
      </c>
      <c r="O454" s="44">
        <f>Vendor_PickupTime-Order_Create_Time</f>
        <v>1.73125</v>
      </c>
      <c r="P454" s="44">
        <f>Plan_Vendor_Pickup_Time-Order_Create_Time</f>
        <v>-0.2881944444</v>
      </c>
      <c r="Q454" s="44">
        <f>HubVN_Receiving_Time-HubCN_Pickup_Time</f>
        <v>3.502777778</v>
      </c>
      <c r="R454" s="44">
        <f>Plan_HubVN_Receiving_Time-Plan_HubCN_Pickup_Time</f>
        <v>2.002777778</v>
      </c>
      <c r="S454" s="44">
        <f>TG_lấy+TG_xử_lý_CN+Thông_quan</f>
        <v>5.820833333</v>
      </c>
      <c r="T454" s="55">
        <f>IFS(HubCN_ID="LECCNSZ",Quantity__piece*500,HubCN_ID="LECCNYW",Quantity__piece*700)</f>
        <v>3500</v>
      </c>
      <c r="U454" s="55">
        <f>Chi_phí_lấy_hàng-Chi_phí_xử_lý</f>
        <v>15000</v>
      </c>
      <c r="V454" s="55">
        <f>IFS(HubCN_ID="LECCNSZ",IF(Grossweight&lt;=3,17000+Quantity__piece*500,17000+(Grossweight-3)*1500+Quantity__piece*500),HubCN_ID="LECCNYW", IF(Grossweight&lt;=3,15000+Quantity__piece*700,15000+(Grossweight-3)*2500+Quantity__piece*700))</f>
        <v>18500</v>
      </c>
    </row>
    <row r="455" ht="15.75" customHeight="1">
      <c r="A455" s="52" t="s">
        <v>1393</v>
      </c>
      <c r="B455" s="52" t="s">
        <v>5307</v>
      </c>
      <c r="C455" s="52" t="s">
        <v>5253</v>
      </c>
      <c r="D455" s="53">
        <v>44650.396527777775</v>
      </c>
      <c r="E455" s="53">
        <v>44649.165972222225</v>
      </c>
      <c r="F455" s="53">
        <v>44650.52638888889</v>
      </c>
      <c r="G455" s="53">
        <f>HubVN_Receiving_Time</f>
        <v>44653.50764</v>
      </c>
      <c r="H455" s="54">
        <v>44649.501388888886</v>
      </c>
      <c r="I455" s="44">
        <f>HubCN_Receiving_Time-Order_Create_Time</f>
        <v>0.3125</v>
      </c>
      <c r="J455" s="44">
        <f>Plan__HubCN_Receiving_Time-Order_Create_Time</f>
        <v>1.543055556</v>
      </c>
      <c r="K455" s="44">
        <f>HubCN_Pickup_Time-HubCN_Receiving_Time</f>
        <v>0.3354166667</v>
      </c>
      <c r="L455" s="44">
        <f>Plan_HubCN_Pickup_Time-Plan__HubCN_Receiving_Time</f>
        <v>0.1298611111</v>
      </c>
      <c r="M455" s="44">
        <f>HubCN_Receiving_Time-Vendor_PickupTime</f>
        <v>0.0875</v>
      </c>
      <c r="N455" s="44">
        <f>Plan__HubCN_Receiving_Time-Plan_Vendor_Pickup_Time</f>
        <v>4.002777778</v>
      </c>
      <c r="O455" s="44">
        <f>Vendor_PickupTime-Order_Create_Time</f>
        <v>0.225</v>
      </c>
      <c r="P455" s="44">
        <f>Plan_Vendor_Pickup_Time-Order_Create_Time</f>
        <v>-2.459722222</v>
      </c>
      <c r="Q455" s="44">
        <f>HubVN_Receiving_Time-HubCN_Pickup_Time</f>
        <v>4.00625</v>
      </c>
      <c r="R455" s="44">
        <f>Plan_HubVN_Receiving_Time-Plan_HubCN_Pickup_Time</f>
        <v>3.00625</v>
      </c>
      <c r="S455" s="44">
        <f>TG_lấy+TG_xử_lý_CN+Thông_quan</f>
        <v>4.654166667</v>
      </c>
      <c r="T455" s="55">
        <f>IFS(HubCN_ID="LECCNSZ",Quantity__piece*500,HubCN_ID="LECCNYW",Quantity__piece*700)</f>
        <v>3500</v>
      </c>
      <c r="U455" s="55">
        <f>Chi_phí_lấy_hàng-Chi_phí_xử_lý</f>
        <v>15000</v>
      </c>
      <c r="V455" s="55">
        <f>IFS(HubCN_ID="LECCNSZ",IF(Grossweight&lt;=3,17000+Quantity__piece*500,17000+(Grossweight-3)*1500+Quantity__piece*500),HubCN_ID="LECCNYW", IF(Grossweight&lt;=3,15000+Quantity__piece*700,15000+(Grossweight-3)*2500+Quantity__piece*700))</f>
        <v>18500</v>
      </c>
    </row>
    <row r="456" ht="15.75" customHeight="1">
      <c r="A456" s="52" t="s">
        <v>1395</v>
      </c>
      <c r="B456" s="52" t="s">
        <v>5257</v>
      </c>
      <c r="C456" s="52" t="s">
        <v>5253</v>
      </c>
      <c r="D456" s="53">
        <v>44647.88402777778</v>
      </c>
      <c r="E456" s="53">
        <v>44648.97777777778</v>
      </c>
      <c r="F456" s="53">
        <v>44648.03125</v>
      </c>
      <c r="G456" s="53">
        <f>HubVN_Receiving_Time</f>
        <v>44655.27639</v>
      </c>
      <c r="H456" s="54">
        <v>44649.275</v>
      </c>
      <c r="I456" s="44">
        <f>HubCN_Receiving_Time-Order_Create_Time</f>
        <v>1.850694444</v>
      </c>
      <c r="J456" s="44">
        <f>Plan__HubCN_Receiving_Time-Order_Create_Time</f>
        <v>0.7569444444</v>
      </c>
      <c r="K456" s="44">
        <f>HubCN_Pickup_Time-HubCN_Receiving_Time</f>
        <v>0.2972222222</v>
      </c>
      <c r="L456" s="44">
        <f>Plan_HubCN_Pickup_Time-Plan__HubCN_Receiving_Time</f>
        <v>0.1472222222</v>
      </c>
      <c r="M456" s="44">
        <f>HubCN_Receiving_Time-Vendor_PickupTime</f>
        <v>0.1020833333</v>
      </c>
      <c r="N456" s="44">
        <f>Plan__HubCN_Receiving_Time-Plan_Vendor_Pickup_Time</f>
        <v>-0.2381944444</v>
      </c>
      <c r="O456" s="44">
        <f>Vendor_PickupTime-Order_Create_Time</f>
        <v>1.748611111</v>
      </c>
      <c r="P456" s="44">
        <f>Plan_Vendor_Pickup_Time-Order_Create_Time</f>
        <v>0.9951388889</v>
      </c>
      <c r="Q456" s="44">
        <f>HubVN_Receiving_Time-HubCN_Pickup_Time</f>
        <v>6.001388889</v>
      </c>
      <c r="R456" s="44">
        <f>Plan_HubVN_Receiving_Time-Plan_HubCN_Pickup_Time</f>
        <v>3.504861111</v>
      </c>
      <c r="S456" s="44">
        <f>TG_lấy+TG_xử_lý_CN+Thông_quan</f>
        <v>8.149305556</v>
      </c>
      <c r="T456" s="55">
        <f>IFS(HubCN_ID="LECCNSZ",Quantity__piece*500,HubCN_ID="LECCNYW",Quantity__piece*700)</f>
        <v>3500</v>
      </c>
      <c r="U456" s="55">
        <f>Chi_phí_lấy_hàng-Chi_phí_xử_lý</f>
        <v>15000</v>
      </c>
      <c r="V456" s="55">
        <f>IFS(HubCN_ID="LECCNSZ",IF(Grossweight&lt;=3,17000+Quantity__piece*500,17000+(Grossweight-3)*1500+Quantity__piece*500),HubCN_ID="LECCNYW", IF(Grossweight&lt;=3,15000+Quantity__piece*700,15000+(Grossweight-3)*2500+Quantity__piece*700))</f>
        <v>18500</v>
      </c>
    </row>
    <row r="457" ht="15.75" customHeight="1">
      <c r="A457" s="52" t="s">
        <v>1398</v>
      </c>
      <c r="B457" s="52" t="s">
        <v>5264</v>
      </c>
      <c r="C457" s="52" t="s">
        <v>5253</v>
      </c>
      <c r="D457" s="53">
        <v>44651.066666666666</v>
      </c>
      <c r="E457" s="53">
        <v>44649.925</v>
      </c>
      <c r="F457" s="53">
        <v>44651.27638888889</v>
      </c>
      <c r="G457" s="53">
        <f>HubVN_Receiving_Time</f>
        <v>44655.26042</v>
      </c>
      <c r="H457" s="54">
        <v>44650.25902777778</v>
      </c>
      <c r="I457" s="44">
        <f>HubCN_Receiving_Time-Order_Create_Time</f>
        <v>0.3131944444</v>
      </c>
      <c r="J457" s="44">
        <f>Plan__HubCN_Receiving_Time-Order_Create_Time</f>
        <v>1.454861111</v>
      </c>
      <c r="K457" s="44">
        <f>HubCN_Pickup_Time-HubCN_Receiving_Time</f>
        <v>0.3340277778</v>
      </c>
      <c r="L457" s="44">
        <f>Plan_HubCN_Pickup_Time-Plan__HubCN_Receiving_Time</f>
        <v>0.2097222222</v>
      </c>
      <c r="M457" s="44">
        <f>HubCN_Receiving_Time-Vendor_PickupTime</f>
        <v>0.0875</v>
      </c>
      <c r="N457" s="44">
        <f>Plan__HubCN_Receiving_Time-Plan_Vendor_Pickup_Time</f>
        <v>1.455555556</v>
      </c>
      <c r="O457" s="44">
        <f>Vendor_PickupTime-Order_Create_Time</f>
        <v>0.2256944444</v>
      </c>
      <c r="P457" s="44">
        <f>Plan_Vendor_Pickup_Time-Order_Create_Time</f>
        <v>-0.0006944444467</v>
      </c>
      <c r="Q457" s="44">
        <f>HubVN_Receiving_Time-HubCN_Pickup_Time</f>
        <v>5.001388889</v>
      </c>
      <c r="R457" s="44">
        <f>Plan_HubVN_Receiving_Time-Plan_HubCN_Pickup_Time</f>
        <v>3.002083333</v>
      </c>
      <c r="S457" s="44">
        <f>TG_lấy+TG_xử_lý_CN+Thông_quan</f>
        <v>5.648611111</v>
      </c>
      <c r="T457" s="55">
        <f>IFS(HubCN_ID="LECCNSZ",Quantity__piece*500,HubCN_ID="LECCNYW",Quantity__piece*700)</f>
        <v>700</v>
      </c>
      <c r="U457" s="55">
        <f>Chi_phí_lấy_hàng-Chi_phí_xử_lý</f>
        <v>17500</v>
      </c>
      <c r="V457" s="55">
        <f>IFS(HubCN_ID="LECCNSZ",IF(Grossweight&lt;=3,17000+Quantity__piece*500,17000+(Grossweight-3)*1500+Quantity__piece*500),HubCN_ID="LECCNYW", IF(Grossweight&lt;=3,15000+Quantity__piece*700,15000+(Grossweight-3)*2500+Quantity__piece*700))</f>
        <v>18200</v>
      </c>
    </row>
    <row r="458" ht="15.75" hidden="1" customHeight="1">
      <c r="A458" s="52" t="s">
        <v>1401</v>
      </c>
      <c r="B458" s="52" t="s">
        <v>5268</v>
      </c>
      <c r="C458" s="52" t="s">
        <v>5255</v>
      </c>
      <c r="D458" s="53">
        <v>44650.42361111111</v>
      </c>
      <c r="E458" s="53">
        <v>44649.55625</v>
      </c>
      <c r="F458" s="53">
        <v>44650.50833333333</v>
      </c>
      <c r="G458" s="53">
        <f>HubVN_Receiving_Time</f>
        <v>44653.53403</v>
      </c>
      <c r="H458" s="54">
        <v>44650.02916666667</v>
      </c>
      <c r="I458" s="44">
        <f>HubCN_Receiving_Time-Order_Create_Time</f>
        <v>1.2375</v>
      </c>
      <c r="J458" s="44">
        <f>Plan__HubCN_Receiving_Time-Order_Create_Time</f>
        <v>2.104861111</v>
      </c>
      <c r="K458" s="44">
        <f>HubCN_Pickup_Time-HubCN_Receiving_Time</f>
        <v>0.4729166667</v>
      </c>
      <c r="L458" s="44">
        <f>Plan_HubCN_Pickup_Time-Plan__HubCN_Receiving_Time</f>
        <v>0.08472222222</v>
      </c>
      <c r="M458" s="44">
        <f>HubCN_Receiving_Time-Vendor_PickupTime</f>
        <v>0.1701388889</v>
      </c>
      <c r="N458" s="44">
        <f>Plan__HubCN_Receiving_Time-Plan_Vendor_Pickup_Time</f>
        <v>3.106944444</v>
      </c>
      <c r="O458" s="44">
        <f>Vendor_PickupTime-Order_Create_Time</f>
        <v>1.067361111</v>
      </c>
      <c r="P458" s="44">
        <f>Plan_Vendor_Pickup_Time-Order_Create_Time</f>
        <v>-1.002083333</v>
      </c>
      <c r="Q458" s="44">
        <f>HubVN_Receiving_Time-HubCN_Pickup_Time</f>
        <v>3.504861111</v>
      </c>
      <c r="R458" s="44">
        <f>Plan_HubVN_Receiving_Time-Plan_HubCN_Pickup_Time</f>
        <v>3.002083333</v>
      </c>
      <c r="S458" s="44">
        <f>TG_lấy+TG_xử_lý_CN+Thông_quan</f>
        <v>5.215277778</v>
      </c>
      <c r="T458" s="55">
        <f>IFS(HubCN_ID="LECCNSZ",Quantity__piece*500,HubCN_ID="LECCNYW",Quantity__piece*700)</f>
        <v>1500</v>
      </c>
      <c r="U458" s="55">
        <f>Chi_phí_lấy_hàng-Chi_phí_xử_lý</f>
        <v>18050</v>
      </c>
      <c r="V458" s="55">
        <f>IFS(HubCN_ID="LECCNSZ",IF(Grossweight&lt;=3,17000+Quantity__piece*500,17000+(Grossweight-3)*1500+Quantity__piece*500),HubCN_ID="LECCNYW", IF(Grossweight&lt;=3,15000+Quantity__piece*700,15000+(Grossweight-3)*2500+Quantity__piece*700))</f>
        <v>19550</v>
      </c>
    </row>
    <row r="459" ht="15.75" hidden="1" customHeight="1">
      <c r="A459" s="52" t="s">
        <v>1404</v>
      </c>
      <c r="B459" s="52" t="s">
        <v>5275</v>
      </c>
      <c r="C459" s="52" t="s">
        <v>5255</v>
      </c>
      <c r="D459" s="53">
        <v>44650.629166666666</v>
      </c>
      <c r="E459" s="53">
        <v>44649.56736111111</v>
      </c>
      <c r="F459" s="53">
        <v>44650.75833333333</v>
      </c>
      <c r="G459" s="53">
        <f>HubVN_Receiving_Time</f>
        <v>44652.50972</v>
      </c>
      <c r="H459" s="54">
        <v>44650.00625</v>
      </c>
      <c r="I459" s="44">
        <f>HubCN_Receiving_Time-Order_Create_Time</f>
        <v>3.716666667</v>
      </c>
      <c r="J459" s="44">
        <f>Plan__HubCN_Receiving_Time-Order_Create_Time</f>
        <v>4.778472222</v>
      </c>
      <c r="K459" s="44">
        <f>HubCN_Pickup_Time-HubCN_Receiving_Time</f>
        <v>0.4388888889</v>
      </c>
      <c r="L459" s="44">
        <f>Plan_HubCN_Pickup_Time-Plan__HubCN_Receiving_Time</f>
        <v>0.1291666667</v>
      </c>
      <c r="M459" s="44">
        <f>HubCN_Receiving_Time-Vendor_PickupTime</f>
        <v>0.05625</v>
      </c>
      <c r="N459" s="44">
        <f>Plan__HubCN_Receiving_Time-Plan_Vendor_Pickup_Time</f>
        <v>3.620833333</v>
      </c>
      <c r="O459" s="44">
        <f>Vendor_PickupTime-Order_Create_Time</f>
        <v>3.660416667</v>
      </c>
      <c r="P459" s="44">
        <f>Plan_Vendor_Pickup_Time-Order_Create_Time</f>
        <v>1.157638889</v>
      </c>
      <c r="Q459" s="44">
        <f>HubVN_Receiving_Time-HubCN_Pickup_Time</f>
        <v>2.503472222</v>
      </c>
      <c r="R459" s="44">
        <f>Plan_HubVN_Receiving_Time-Plan_HubCN_Pickup_Time</f>
        <v>1.504166667</v>
      </c>
      <c r="S459" s="44">
        <f>TG_lấy+TG_xử_lý_CN+Thông_quan</f>
        <v>6.659027778</v>
      </c>
      <c r="T459" s="55">
        <f>IFS(HubCN_ID="LECCNSZ",Quantity__piece*500,HubCN_ID="LECCNYW",Quantity__piece*700)</f>
        <v>2500</v>
      </c>
      <c r="U459" s="55">
        <f>Chi_phí_lấy_hàng-Chi_phí_xử_lý</f>
        <v>17000</v>
      </c>
      <c r="V459" s="55">
        <f>IFS(HubCN_ID="LECCNSZ",IF(Grossweight&lt;=3,17000+Quantity__piece*500,17000+(Grossweight-3)*1500+Quantity__piece*500),HubCN_ID="LECCNYW", IF(Grossweight&lt;=3,15000+Quantity__piece*700,15000+(Grossweight-3)*2500+Quantity__piece*700))</f>
        <v>19500</v>
      </c>
    </row>
    <row r="460" ht="15.75" customHeight="1">
      <c r="A460" s="52" t="s">
        <v>1407</v>
      </c>
      <c r="B460" s="52" t="s">
        <v>5256</v>
      </c>
      <c r="C460" s="52" t="s">
        <v>5253</v>
      </c>
      <c r="D460" s="53">
        <v>44648.86041666667</v>
      </c>
      <c r="E460" s="53">
        <v>44649.240277777775</v>
      </c>
      <c r="F460" s="53">
        <v>44649.006944444445</v>
      </c>
      <c r="G460" s="53">
        <f>HubVN_Receiving_Time</f>
        <v>44653.53819</v>
      </c>
      <c r="H460" s="54">
        <v>44649.5375</v>
      </c>
      <c r="I460" s="44">
        <f>HubCN_Receiving_Time-Order_Create_Time</f>
        <v>1.38125</v>
      </c>
      <c r="J460" s="44">
        <f>Plan__HubCN_Receiving_Time-Order_Create_Time</f>
        <v>1.001388889</v>
      </c>
      <c r="K460" s="44">
        <f>HubCN_Pickup_Time-HubCN_Receiving_Time</f>
        <v>0.2972222222</v>
      </c>
      <c r="L460" s="44">
        <f>Plan_HubCN_Pickup_Time-Plan__HubCN_Receiving_Time</f>
        <v>0.1465277778</v>
      </c>
      <c r="M460" s="44">
        <f>HubCN_Receiving_Time-Vendor_PickupTime</f>
        <v>0.08819444444</v>
      </c>
      <c r="N460" s="44">
        <f>Plan__HubCN_Receiving_Time-Plan_Vendor_Pickup_Time</f>
        <v>1.669444444</v>
      </c>
      <c r="O460" s="44">
        <f>Vendor_PickupTime-Order_Create_Time</f>
        <v>1.293055556</v>
      </c>
      <c r="P460" s="44">
        <f>Plan_Vendor_Pickup_Time-Order_Create_Time</f>
        <v>-0.6680555556</v>
      </c>
      <c r="Q460" s="44">
        <f>HubVN_Receiving_Time-HubCN_Pickup_Time</f>
        <v>4.000694444</v>
      </c>
      <c r="R460" s="44">
        <f>Plan_HubVN_Receiving_Time-Plan_HubCN_Pickup_Time</f>
        <v>3.503472222</v>
      </c>
      <c r="S460" s="44">
        <f>TG_lấy+TG_xử_lý_CN+Thông_quan</f>
        <v>5.679166667</v>
      </c>
      <c r="T460" s="55">
        <f>IFS(HubCN_ID="LECCNSZ",Quantity__piece*500,HubCN_ID="LECCNYW",Quantity__piece*700)</f>
        <v>1400</v>
      </c>
      <c r="U460" s="55">
        <f>Chi_phí_lấy_hàng-Chi_phí_xử_lý</f>
        <v>15000</v>
      </c>
      <c r="V460" s="55">
        <f>IFS(HubCN_ID="LECCNSZ",IF(Grossweight&lt;=3,17000+Quantity__piece*500,17000+(Grossweight-3)*1500+Quantity__piece*500),HubCN_ID="LECCNYW", IF(Grossweight&lt;=3,15000+Quantity__piece*700,15000+(Grossweight-3)*2500+Quantity__piece*700))</f>
        <v>16400</v>
      </c>
    </row>
    <row r="461" ht="15.75" customHeight="1">
      <c r="A461" s="52" t="s">
        <v>1409</v>
      </c>
      <c r="B461" s="52" t="s">
        <v>5261</v>
      </c>
      <c r="C461" s="52" t="s">
        <v>5253</v>
      </c>
      <c r="D461" s="53">
        <v>44648.87777777778</v>
      </c>
      <c r="E461" s="53">
        <v>44649.21388888889</v>
      </c>
      <c r="F461" s="53">
        <v>44649.00347222222</v>
      </c>
      <c r="G461" s="53">
        <f>HubVN_Receiving_Time</f>
        <v>44652.50833</v>
      </c>
      <c r="H461" s="54">
        <v>44649.506944444445</v>
      </c>
      <c r="I461" s="44">
        <f>HubCN_Receiving_Time-Order_Create_Time</f>
        <v>1.879861111</v>
      </c>
      <c r="J461" s="44">
        <f>Plan__HubCN_Receiving_Time-Order_Create_Time</f>
        <v>1.54375</v>
      </c>
      <c r="K461" s="44">
        <f>HubCN_Pickup_Time-HubCN_Receiving_Time</f>
        <v>0.2930555556</v>
      </c>
      <c r="L461" s="44">
        <f>Plan_HubCN_Pickup_Time-Plan__HubCN_Receiving_Time</f>
        <v>0.1256944444</v>
      </c>
      <c r="M461" s="44">
        <f>HubCN_Receiving_Time-Vendor_PickupTime</f>
        <v>0.0875</v>
      </c>
      <c r="N461" s="44">
        <f>Plan__HubCN_Receiving_Time-Plan_Vendor_Pickup_Time</f>
        <v>2.422222222</v>
      </c>
      <c r="O461" s="44">
        <f>Vendor_PickupTime-Order_Create_Time</f>
        <v>1.792361111</v>
      </c>
      <c r="P461" s="44">
        <f>Plan_Vendor_Pickup_Time-Order_Create_Time</f>
        <v>-0.8784722222</v>
      </c>
      <c r="Q461" s="44">
        <f>HubVN_Receiving_Time-HubCN_Pickup_Time</f>
        <v>3.001388889</v>
      </c>
      <c r="R461" s="44">
        <f>Plan_HubVN_Receiving_Time-Plan_HubCN_Pickup_Time</f>
        <v>3.502777778</v>
      </c>
      <c r="S461" s="44">
        <f>TG_lấy+TG_xử_lý_CN+Thông_quan</f>
        <v>5.174305556</v>
      </c>
      <c r="T461" s="55">
        <f>IFS(HubCN_ID="LECCNSZ",Quantity__piece*500,HubCN_ID="LECCNYW",Quantity__piece*700)</f>
        <v>3500</v>
      </c>
      <c r="U461" s="55">
        <f>Chi_phí_lấy_hàng-Chi_phí_xử_lý</f>
        <v>15000</v>
      </c>
      <c r="V461" s="55">
        <f>IFS(HubCN_ID="LECCNSZ",IF(Grossweight&lt;=3,17000+Quantity__piece*500,17000+(Grossweight-3)*1500+Quantity__piece*500),HubCN_ID="LECCNYW", IF(Grossweight&lt;=3,15000+Quantity__piece*700,15000+(Grossweight-3)*2500+Quantity__piece*700))</f>
        <v>18500</v>
      </c>
    </row>
    <row r="462" ht="15.75" customHeight="1">
      <c r="A462" s="52" t="s">
        <v>1412</v>
      </c>
      <c r="B462" s="52" t="s">
        <v>5264</v>
      </c>
      <c r="C462" s="52" t="s">
        <v>5253</v>
      </c>
      <c r="D462" s="53">
        <v>44648.79513888889</v>
      </c>
      <c r="E462" s="53">
        <v>44649.80486111111</v>
      </c>
      <c r="F462" s="53">
        <v>44649.00902777778</v>
      </c>
      <c r="G462" s="53">
        <f>HubVN_Receiving_Time</f>
        <v>44653.27014</v>
      </c>
      <c r="H462" s="54">
        <v>44650.26666666667</v>
      </c>
      <c r="I462" s="44">
        <f>HubCN_Receiving_Time-Order_Create_Time</f>
        <v>2.091666667</v>
      </c>
      <c r="J462" s="44">
        <f>Plan__HubCN_Receiving_Time-Order_Create_Time</f>
        <v>1.081944444</v>
      </c>
      <c r="K462" s="44">
        <f>HubCN_Pickup_Time-HubCN_Receiving_Time</f>
        <v>0.4618055556</v>
      </c>
      <c r="L462" s="44">
        <f>Plan_HubCN_Pickup_Time-Plan__HubCN_Receiving_Time</f>
        <v>0.2138888889</v>
      </c>
      <c r="M462" s="44">
        <f>HubCN_Receiving_Time-Vendor_PickupTime</f>
        <v>0.08402777778</v>
      </c>
      <c r="N462" s="44">
        <f>Plan__HubCN_Receiving_Time-Plan_Vendor_Pickup_Time</f>
        <v>2.543055556</v>
      </c>
      <c r="O462" s="44">
        <f>Vendor_PickupTime-Order_Create_Time</f>
        <v>2.007638889</v>
      </c>
      <c r="P462" s="44">
        <f>Plan_Vendor_Pickup_Time-Order_Create_Time</f>
        <v>-1.461111111</v>
      </c>
      <c r="Q462" s="44">
        <f>HubVN_Receiving_Time-HubCN_Pickup_Time</f>
        <v>3.003472222</v>
      </c>
      <c r="R462" s="44">
        <f>Plan_HubVN_Receiving_Time-Plan_HubCN_Pickup_Time</f>
        <v>3.505555556</v>
      </c>
      <c r="S462" s="44">
        <f>TG_lấy+TG_xử_lý_CN+Thông_quan</f>
        <v>5.556944444</v>
      </c>
      <c r="T462" s="55">
        <f>IFS(HubCN_ID="LECCNSZ",Quantity__piece*500,HubCN_ID="LECCNYW",Quantity__piece*700)</f>
        <v>2100</v>
      </c>
      <c r="U462" s="55">
        <f>Chi_phí_lấy_hàng-Chi_phí_xử_lý</f>
        <v>17250</v>
      </c>
      <c r="V462" s="55">
        <f>IFS(HubCN_ID="LECCNSZ",IF(Grossweight&lt;=3,17000+Quantity__piece*500,17000+(Grossweight-3)*1500+Quantity__piece*500),HubCN_ID="LECCNYW", IF(Grossweight&lt;=3,15000+Quantity__piece*700,15000+(Grossweight-3)*2500+Quantity__piece*700))</f>
        <v>19350</v>
      </c>
    </row>
    <row r="463" ht="15.75" customHeight="1">
      <c r="A463" s="52" t="s">
        <v>1414</v>
      </c>
      <c r="B463" s="52" t="s">
        <v>5286</v>
      </c>
      <c r="C463" s="52" t="s">
        <v>5253</v>
      </c>
      <c r="D463" s="53">
        <v>44649.791666666664</v>
      </c>
      <c r="E463" s="53">
        <v>44650.740277777775</v>
      </c>
      <c r="F463" s="53">
        <v>44650.00347222222</v>
      </c>
      <c r="G463" s="53">
        <f>HubVN_Receiving_Time</f>
        <v>44654.53889</v>
      </c>
      <c r="H463" s="54">
        <v>44651.03680555556</v>
      </c>
      <c r="I463" s="44">
        <f>HubCN_Receiving_Time-Order_Create_Time</f>
        <v>3.544444444</v>
      </c>
      <c r="J463" s="44">
        <f>Plan__HubCN_Receiving_Time-Order_Create_Time</f>
        <v>2.595833333</v>
      </c>
      <c r="K463" s="44">
        <f>HubCN_Pickup_Time-HubCN_Receiving_Time</f>
        <v>0.2965277778</v>
      </c>
      <c r="L463" s="44">
        <f>Plan_HubCN_Pickup_Time-Plan__HubCN_Receiving_Time</f>
        <v>0.2118055556</v>
      </c>
      <c r="M463" s="44">
        <f>HubCN_Receiving_Time-Vendor_PickupTime</f>
        <v>0.2541666667</v>
      </c>
      <c r="N463" s="44">
        <f>Plan__HubCN_Receiving_Time-Plan_Vendor_Pickup_Time</f>
        <v>2.103472222</v>
      </c>
      <c r="O463" s="44">
        <f>Vendor_PickupTime-Order_Create_Time</f>
        <v>3.290277778</v>
      </c>
      <c r="P463" s="44">
        <f>Plan_Vendor_Pickup_Time-Order_Create_Time</f>
        <v>0.4923611111</v>
      </c>
      <c r="Q463" s="44">
        <f>HubVN_Receiving_Time-HubCN_Pickup_Time</f>
        <v>3.502083333</v>
      </c>
      <c r="R463" s="44">
        <f>Plan_HubVN_Receiving_Time-Plan_HubCN_Pickup_Time</f>
        <v>3.501388889</v>
      </c>
      <c r="S463" s="44">
        <f>TG_lấy+TG_xử_lý_CN+Thông_quan</f>
        <v>7.343055556</v>
      </c>
      <c r="T463" s="55">
        <f>IFS(HubCN_ID="LECCNSZ",Quantity__piece*500,HubCN_ID="LECCNYW",Quantity__piece*700)</f>
        <v>2100</v>
      </c>
      <c r="U463" s="55">
        <f>Chi_phí_lấy_hàng-Chi_phí_xử_lý</f>
        <v>15000</v>
      </c>
      <c r="V463" s="55">
        <f>IFS(HubCN_ID="LECCNSZ",IF(Grossweight&lt;=3,17000+Quantity__piece*500,17000+(Grossweight-3)*1500+Quantity__piece*500),HubCN_ID="LECCNYW", IF(Grossweight&lt;=3,15000+Quantity__piece*700,15000+(Grossweight-3)*2500+Quantity__piece*700))</f>
        <v>17100</v>
      </c>
    </row>
    <row r="464" ht="15.75" customHeight="1">
      <c r="A464" s="52" t="s">
        <v>1417</v>
      </c>
      <c r="B464" s="52" t="s">
        <v>5284</v>
      </c>
      <c r="C464" s="52" t="s">
        <v>5253</v>
      </c>
      <c r="D464" s="53">
        <v>44652.42569444444</v>
      </c>
      <c r="E464" s="53">
        <v>44652.22986111111</v>
      </c>
      <c r="F464" s="53">
        <v>44652.51111111111</v>
      </c>
      <c r="G464" s="53">
        <f>HubVN_Receiving_Time</f>
        <v>44655.53056</v>
      </c>
      <c r="H464" s="54">
        <v>44652.52569444444</v>
      </c>
      <c r="I464" s="44">
        <f>HubCN_Receiving_Time-Order_Create_Time</f>
        <v>2.402083333</v>
      </c>
      <c r="J464" s="44">
        <f>Plan__HubCN_Receiving_Time-Order_Create_Time</f>
        <v>2.597916667</v>
      </c>
      <c r="K464" s="44">
        <f>HubCN_Pickup_Time-HubCN_Receiving_Time</f>
        <v>0.2958333333</v>
      </c>
      <c r="L464" s="44">
        <f>Plan_HubCN_Pickup_Time-Plan__HubCN_Receiving_Time</f>
        <v>0.08541666667</v>
      </c>
      <c r="M464" s="44">
        <f>HubCN_Receiving_Time-Vendor_PickupTime</f>
        <v>0.1118055556</v>
      </c>
      <c r="N464" s="44">
        <f>Plan__HubCN_Receiving_Time-Plan_Vendor_Pickup_Time</f>
        <v>2.428472222</v>
      </c>
      <c r="O464" s="44">
        <f>Vendor_PickupTime-Order_Create_Time</f>
        <v>2.290277778</v>
      </c>
      <c r="P464" s="44">
        <f>Plan_Vendor_Pickup_Time-Order_Create_Time</f>
        <v>0.1694444444</v>
      </c>
      <c r="Q464" s="44">
        <f>HubVN_Receiving_Time-HubCN_Pickup_Time</f>
        <v>3.004861111</v>
      </c>
      <c r="R464" s="44">
        <f>Plan_HubVN_Receiving_Time-Plan_HubCN_Pickup_Time</f>
        <v>2.004166667</v>
      </c>
      <c r="S464" s="44">
        <f>TG_lấy+TG_xử_lý_CN+Thông_quan</f>
        <v>5.702777778</v>
      </c>
      <c r="T464" s="55">
        <f>IFS(HubCN_ID="LECCNSZ",Quantity__piece*500,HubCN_ID="LECCNYW",Quantity__piece*700)</f>
        <v>2100</v>
      </c>
      <c r="U464" s="55">
        <f>Chi_phí_lấy_hàng-Chi_phí_xử_lý</f>
        <v>15000</v>
      </c>
      <c r="V464" s="55">
        <f>IFS(HubCN_ID="LECCNSZ",IF(Grossweight&lt;=3,17000+Quantity__piece*500,17000+(Grossweight-3)*1500+Quantity__piece*500),HubCN_ID="LECCNYW", IF(Grossweight&lt;=3,15000+Quantity__piece*700,15000+(Grossweight-3)*2500+Quantity__piece*700))</f>
        <v>17100</v>
      </c>
    </row>
    <row r="465" ht="15.75" hidden="1" customHeight="1">
      <c r="A465" s="52" t="s">
        <v>1420</v>
      </c>
      <c r="B465" s="52" t="s">
        <v>5282</v>
      </c>
      <c r="C465" s="52" t="s">
        <v>5255</v>
      </c>
      <c r="D465" s="53">
        <v>44651.941666666666</v>
      </c>
      <c r="E465" s="53">
        <v>44652.231944444444</v>
      </c>
      <c r="F465" s="53">
        <v>44652.02847222222</v>
      </c>
      <c r="G465" s="53">
        <f>HubVN_Receiving_Time</f>
        <v>44654.50903</v>
      </c>
      <c r="H465" s="54">
        <v>44652.674305555556</v>
      </c>
      <c r="I465" s="44">
        <f>HubCN_Receiving_Time-Order_Create_Time</f>
        <v>3.883333333</v>
      </c>
      <c r="J465" s="44">
        <f>Plan__HubCN_Receiving_Time-Order_Create_Time</f>
        <v>3.593055556</v>
      </c>
      <c r="K465" s="44">
        <f>HubCN_Pickup_Time-HubCN_Receiving_Time</f>
        <v>0.4423611111</v>
      </c>
      <c r="L465" s="44">
        <f>Plan_HubCN_Pickup_Time-Plan__HubCN_Receiving_Time</f>
        <v>0.08680555555</v>
      </c>
      <c r="M465" s="44">
        <f>HubCN_Receiving_Time-Vendor_PickupTime</f>
        <v>0.3798611111</v>
      </c>
      <c r="N465" s="44">
        <f>Plan__HubCN_Receiving_Time-Plan_Vendor_Pickup_Time</f>
        <v>3.092361111</v>
      </c>
      <c r="O465" s="44">
        <f>Vendor_PickupTime-Order_Create_Time</f>
        <v>3.503472222</v>
      </c>
      <c r="P465" s="44">
        <f>Plan_Vendor_Pickup_Time-Order_Create_Time</f>
        <v>0.5006944444</v>
      </c>
      <c r="Q465" s="44">
        <f>HubVN_Receiving_Time-HubCN_Pickup_Time</f>
        <v>1.834722222</v>
      </c>
      <c r="R465" s="44">
        <f>Plan_HubVN_Receiving_Time-Plan_HubCN_Pickup_Time</f>
        <v>1.504166667</v>
      </c>
      <c r="S465" s="44">
        <f>TG_lấy+TG_xử_lý_CN+Thông_quan</f>
        <v>6.160416667</v>
      </c>
      <c r="T465" s="55">
        <f>IFS(HubCN_ID="LECCNSZ",Quantity__piece*500,HubCN_ID="LECCNYW",Quantity__piece*700)</f>
        <v>2500</v>
      </c>
      <c r="U465" s="55">
        <f>Chi_phí_lấy_hàng-Chi_phí_xử_lý</f>
        <v>17000</v>
      </c>
      <c r="V465" s="55">
        <f>IFS(HubCN_ID="LECCNSZ",IF(Grossweight&lt;=3,17000+Quantity__piece*500,17000+(Grossweight-3)*1500+Quantity__piece*500),HubCN_ID="LECCNYW", IF(Grossweight&lt;=3,15000+Quantity__piece*700,15000+(Grossweight-3)*2500+Quantity__piece*700))</f>
        <v>19500</v>
      </c>
    </row>
    <row r="466" ht="15.75" hidden="1" customHeight="1">
      <c r="A466" s="52" t="s">
        <v>1423</v>
      </c>
      <c r="B466" s="52" t="s">
        <v>5287</v>
      </c>
      <c r="C466" s="52" t="s">
        <v>5255</v>
      </c>
      <c r="D466" s="53">
        <v>44651.802083333336</v>
      </c>
      <c r="E466" s="53">
        <v>44652.25833333333</v>
      </c>
      <c r="F466" s="53">
        <v>44652.01666666667</v>
      </c>
      <c r="G466" s="53">
        <f>HubVN_Receiving_Time</f>
        <v>44654.53958</v>
      </c>
      <c r="H466" s="54">
        <v>44652.70138888889</v>
      </c>
      <c r="I466" s="44">
        <f>HubCN_Receiving_Time-Order_Create_Time</f>
        <v>1.716666667</v>
      </c>
      <c r="J466" s="44">
        <f>Plan__HubCN_Receiving_Time-Order_Create_Time</f>
        <v>1.260416667</v>
      </c>
      <c r="K466" s="44">
        <f>HubCN_Pickup_Time-HubCN_Receiving_Time</f>
        <v>0.4430555556</v>
      </c>
      <c r="L466" s="44">
        <f>Plan_HubCN_Pickup_Time-Plan__HubCN_Receiving_Time</f>
        <v>0.2145833333</v>
      </c>
      <c r="M466" s="44">
        <f>HubCN_Receiving_Time-Vendor_PickupTime</f>
        <v>0.05555555555</v>
      </c>
      <c r="N466" s="44">
        <f>Plan__HubCN_Receiving_Time-Plan_Vendor_Pickup_Time</f>
        <v>1.684027778</v>
      </c>
      <c r="O466" s="44">
        <f>Vendor_PickupTime-Order_Create_Time</f>
        <v>1.661111111</v>
      </c>
      <c r="P466" s="44">
        <f>Plan_Vendor_Pickup_Time-Order_Create_Time</f>
        <v>-0.4236111111</v>
      </c>
      <c r="Q466" s="44">
        <f>HubVN_Receiving_Time-HubCN_Pickup_Time</f>
        <v>1.838194444</v>
      </c>
      <c r="R466" s="44">
        <f>Plan_HubVN_Receiving_Time-Plan_HubCN_Pickup_Time</f>
        <v>1.502083333</v>
      </c>
      <c r="S466" s="44">
        <f>TG_lấy+TG_xử_lý_CN+Thông_quan</f>
        <v>3.997916667</v>
      </c>
      <c r="T466" s="55">
        <f>IFS(HubCN_ID="LECCNSZ",Quantity__piece*500,HubCN_ID="LECCNYW",Quantity__piece*700)</f>
        <v>500</v>
      </c>
      <c r="U466" s="55">
        <f>Chi_phí_lấy_hàng-Chi_phí_xử_lý</f>
        <v>19700</v>
      </c>
      <c r="V466" s="55">
        <f>IFS(HubCN_ID="LECCNSZ",IF(Grossweight&lt;=3,17000+Quantity__piece*500,17000+(Grossweight-3)*1500+Quantity__piece*500),HubCN_ID="LECCNYW", IF(Grossweight&lt;=3,15000+Quantity__piece*700,15000+(Grossweight-3)*2500+Quantity__piece*700))</f>
        <v>20200</v>
      </c>
    </row>
    <row r="467" ht="15.75" hidden="1" customHeight="1">
      <c r="A467" s="52" t="s">
        <v>1426</v>
      </c>
      <c r="B467" s="52" t="s">
        <v>5268</v>
      </c>
      <c r="C467" s="52" t="s">
        <v>5255</v>
      </c>
      <c r="D467" s="53">
        <v>44648.32916666667</v>
      </c>
      <c r="E467" s="53">
        <v>44649.55902777778</v>
      </c>
      <c r="F467" s="53">
        <v>44648.49791666667</v>
      </c>
      <c r="G467" s="53">
        <f>HubVN_Receiving_Time</f>
        <v>44652.50764</v>
      </c>
      <c r="H467" s="54">
        <v>44650.00277777778</v>
      </c>
      <c r="I467" s="44">
        <f>HubCN_Receiving_Time-Order_Create_Time</f>
        <v>3.717361111</v>
      </c>
      <c r="J467" s="44">
        <f>Plan__HubCN_Receiving_Time-Order_Create_Time</f>
        <v>2.4875</v>
      </c>
      <c r="K467" s="44">
        <f>HubCN_Pickup_Time-HubCN_Receiving_Time</f>
        <v>0.44375</v>
      </c>
      <c r="L467" s="44">
        <f>Plan_HubCN_Pickup_Time-Plan__HubCN_Receiving_Time</f>
        <v>0.16875</v>
      </c>
      <c r="M467" s="44">
        <f>HubCN_Receiving_Time-Vendor_PickupTime</f>
        <v>0.05763888889</v>
      </c>
      <c r="N467" s="44">
        <f>Plan__HubCN_Receiving_Time-Plan_Vendor_Pickup_Time</f>
        <v>1.326388889</v>
      </c>
      <c r="O467" s="44">
        <f>Vendor_PickupTime-Order_Create_Time</f>
        <v>3.659722222</v>
      </c>
      <c r="P467" s="44">
        <f>Plan_Vendor_Pickup_Time-Order_Create_Time</f>
        <v>1.161111111</v>
      </c>
      <c r="Q467" s="44">
        <f>HubVN_Receiving_Time-HubCN_Pickup_Time</f>
        <v>2.504861111</v>
      </c>
      <c r="R467" s="44">
        <f>Plan_HubVN_Receiving_Time-Plan_HubCN_Pickup_Time</f>
        <v>3.004861111</v>
      </c>
      <c r="S467" s="44">
        <f>TG_lấy+TG_xử_lý_CN+Thông_quan</f>
        <v>6.665972222</v>
      </c>
      <c r="T467" s="55">
        <f>IFS(HubCN_ID="LECCNSZ",Quantity__piece*500,HubCN_ID="LECCNYW",Quantity__piece*700)</f>
        <v>2500</v>
      </c>
      <c r="U467" s="55">
        <f>Chi_phí_lấy_hàng-Chi_phí_xử_lý</f>
        <v>17600</v>
      </c>
      <c r="V467" s="55">
        <f>IFS(HubCN_ID="LECCNSZ",IF(Grossweight&lt;=3,17000+Quantity__piece*500,17000+(Grossweight-3)*1500+Quantity__piece*500),HubCN_ID="LECCNYW", IF(Grossweight&lt;=3,15000+Quantity__piece*700,15000+(Grossweight-3)*2500+Quantity__piece*700))</f>
        <v>20100</v>
      </c>
    </row>
    <row r="468" ht="15.75" hidden="1" customHeight="1">
      <c r="A468" s="52" t="s">
        <v>1429</v>
      </c>
      <c r="B468" s="52" t="s">
        <v>5266</v>
      </c>
      <c r="C468" s="52" t="s">
        <v>5255</v>
      </c>
      <c r="D468" s="53">
        <v>44650.375</v>
      </c>
      <c r="E468" s="53">
        <v>44650.83888888889</v>
      </c>
      <c r="F468" s="53">
        <v>44650.504166666666</v>
      </c>
      <c r="G468" s="53">
        <f>HubVN_Receiving_Time</f>
        <v>44653.27986</v>
      </c>
      <c r="H468" s="54">
        <v>44651.27847222222</v>
      </c>
      <c r="I468" s="44">
        <f>HubCN_Receiving_Time-Order_Create_Time</f>
        <v>2.990277778</v>
      </c>
      <c r="J468" s="44">
        <f>Plan__HubCN_Receiving_Time-Order_Create_Time</f>
        <v>2.526388889</v>
      </c>
      <c r="K468" s="44">
        <f>HubCN_Pickup_Time-HubCN_Receiving_Time</f>
        <v>0.4395833333</v>
      </c>
      <c r="L468" s="44">
        <f>Plan_HubCN_Pickup_Time-Plan__HubCN_Receiving_Time</f>
        <v>0.1291666667</v>
      </c>
      <c r="M468" s="44">
        <f>HubCN_Receiving_Time-Vendor_PickupTime</f>
        <v>0.1513888889</v>
      </c>
      <c r="N468" s="44">
        <f>Plan__HubCN_Receiving_Time-Plan_Vendor_Pickup_Time</f>
        <v>2.029861111</v>
      </c>
      <c r="O468" s="44">
        <f>Vendor_PickupTime-Order_Create_Time</f>
        <v>2.838888889</v>
      </c>
      <c r="P468" s="44">
        <f>Plan_Vendor_Pickup_Time-Order_Create_Time</f>
        <v>0.4965277778</v>
      </c>
      <c r="Q468" s="44">
        <f>HubVN_Receiving_Time-HubCN_Pickup_Time</f>
        <v>2.001388889</v>
      </c>
      <c r="R468" s="44">
        <f>Plan_HubVN_Receiving_Time-Plan_HubCN_Pickup_Time</f>
        <v>2.001388889</v>
      </c>
      <c r="S468" s="44">
        <f>TG_lấy+TG_xử_lý_CN+Thông_quan</f>
        <v>5.43125</v>
      </c>
      <c r="T468" s="55">
        <f>IFS(HubCN_ID="LECCNSZ",Quantity__piece*500,HubCN_ID="LECCNYW",Quantity__piece*700)</f>
        <v>1500</v>
      </c>
      <c r="U468" s="55">
        <f>Chi_phí_lấy_hàng-Chi_phí_xử_lý</f>
        <v>17000</v>
      </c>
      <c r="V468" s="55">
        <f>IFS(HubCN_ID="LECCNSZ",IF(Grossweight&lt;=3,17000+Quantity__piece*500,17000+(Grossweight-3)*1500+Quantity__piece*500),HubCN_ID="LECCNYW", IF(Grossweight&lt;=3,15000+Quantity__piece*700,15000+(Grossweight-3)*2500+Quantity__piece*700))</f>
        <v>18500</v>
      </c>
    </row>
    <row r="469" ht="15.75" customHeight="1">
      <c r="A469" s="52" t="s">
        <v>1432</v>
      </c>
      <c r="B469" s="52" t="s">
        <v>5286</v>
      </c>
      <c r="C469" s="52" t="s">
        <v>5253</v>
      </c>
      <c r="D469" s="53">
        <v>44651.4375</v>
      </c>
      <c r="E469" s="53">
        <v>44649.82083333333</v>
      </c>
      <c r="F469" s="53">
        <v>44651.527083333334</v>
      </c>
      <c r="G469" s="53">
        <f>HubVN_Receiving_Time</f>
        <v>44654.25</v>
      </c>
      <c r="H469" s="54">
        <v>44650.248611111114</v>
      </c>
      <c r="I469" s="44">
        <f>HubCN_Receiving_Time-Order_Create_Time</f>
        <v>2.111805556</v>
      </c>
      <c r="J469" s="44">
        <f>Plan__HubCN_Receiving_Time-Order_Create_Time</f>
        <v>3.728472222</v>
      </c>
      <c r="K469" s="44">
        <f>HubCN_Pickup_Time-HubCN_Receiving_Time</f>
        <v>0.4277777778</v>
      </c>
      <c r="L469" s="44">
        <f>Plan_HubCN_Pickup_Time-Plan__HubCN_Receiving_Time</f>
        <v>0.08958333333</v>
      </c>
      <c r="M469" s="44">
        <f>HubCN_Receiving_Time-Vendor_PickupTime</f>
        <v>0.1138888889</v>
      </c>
      <c r="N469" s="44">
        <f>Plan__HubCN_Receiving_Time-Plan_Vendor_Pickup_Time</f>
        <v>4.727777778</v>
      </c>
      <c r="O469" s="44">
        <f>Vendor_PickupTime-Order_Create_Time</f>
        <v>1.997916667</v>
      </c>
      <c r="P469" s="44">
        <f>Plan_Vendor_Pickup_Time-Order_Create_Time</f>
        <v>-0.9993055556</v>
      </c>
      <c r="Q469" s="44">
        <f>HubVN_Receiving_Time-HubCN_Pickup_Time</f>
        <v>4.001388889</v>
      </c>
      <c r="R469" s="44">
        <f>Plan_HubVN_Receiving_Time-Plan_HubCN_Pickup_Time</f>
        <v>2.004861111</v>
      </c>
      <c r="S469" s="44">
        <f>TG_lấy+TG_xử_lý_CN+Thông_quan</f>
        <v>6.540972222</v>
      </c>
      <c r="T469" s="55">
        <f>IFS(HubCN_ID="LECCNSZ",Quantity__piece*500,HubCN_ID="LECCNYW",Quantity__piece*700)</f>
        <v>1400</v>
      </c>
      <c r="U469" s="55">
        <f>Chi_phí_lấy_hàng-Chi_phí_xử_lý</f>
        <v>15000</v>
      </c>
      <c r="V469" s="55">
        <f>IFS(HubCN_ID="LECCNSZ",IF(Grossweight&lt;=3,17000+Quantity__piece*500,17000+(Grossweight-3)*1500+Quantity__piece*500),HubCN_ID="LECCNYW", IF(Grossweight&lt;=3,15000+Quantity__piece*700,15000+(Grossweight-3)*2500+Quantity__piece*700))</f>
        <v>16400</v>
      </c>
    </row>
    <row r="470" ht="15.75" customHeight="1">
      <c r="A470" s="52" t="s">
        <v>1435</v>
      </c>
      <c r="B470" s="52" t="s">
        <v>5260</v>
      </c>
      <c r="C470" s="52" t="s">
        <v>5253</v>
      </c>
      <c r="D470" s="53">
        <v>44652.84861111111</v>
      </c>
      <c r="E470" s="53">
        <v>44652.22986111111</v>
      </c>
      <c r="F470" s="53">
        <v>44653.020833333336</v>
      </c>
      <c r="G470" s="53">
        <f>HubVN_Receiving_Time</f>
        <v>44655.52986</v>
      </c>
      <c r="H470" s="54">
        <v>44652.524305555555</v>
      </c>
      <c r="I470" s="44">
        <f>HubCN_Receiving_Time-Order_Create_Time</f>
        <v>2.393055556</v>
      </c>
      <c r="J470" s="44">
        <f>Plan__HubCN_Receiving_Time-Order_Create_Time</f>
        <v>3.011805556</v>
      </c>
      <c r="K470" s="44">
        <f>HubCN_Pickup_Time-HubCN_Receiving_Time</f>
        <v>0.2944444444</v>
      </c>
      <c r="L470" s="44">
        <f>Plan_HubCN_Pickup_Time-Plan__HubCN_Receiving_Time</f>
        <v>0.1722222222</v>
      </c>
      <c r="M470" s="44">
        <f>HubCN_Receiving_Time-Vendor_PickupTime</f>
        <v>0.1145833333</v>
      </c>
      <c r="N470" s="44">
        <f>Plan__HubCN_Receiving_Time-Plan_Vendor_Pickup_Time</f>
        <v>2.272222222</v>
      </c>
      <c r="O470" s="44">
        <f>Vendor_PickupTime-Order_Create_Time</f>
        <v>2.278472222</v>
      </c>
      <c r="P470" s="44">
        <f>Plan_Vendor_Pickup_Time-Order_Create_Time</f>
        <v>0.7395833333</v>
      </c>
      <c r="Q470" s="44">
        <f>HubVN_Receiving_Time-HubCN_Pickup_Time</f>
        <v>3.005555556</v>
      </c>
      <c r="R470" s="44">
        <f>Plan_HubVN_Receiving_Time-Plan_HubCN_Pickup_Time</f>
        <v>1.505555556</v>
      </c>
      <c r="S470" s="44">
        <f>TG_lấy+TG_xử_lý_CN+Thông_quan</f>
        <v>5.693055556</v>
      </c>
      <c r="T470" s="55">
        <f>IFS(HubCN_ID="LECCNSZ",Quantity__piece*500,HubCN_ID="LECCNYW",Quantity__piece*700)</f>
        <v>2100</v>
      </c>
      <c r="U470" s="55">
        <f>Chi_phí_lấy_hàng-Chi_phí_xử_lý</f>
        <v>15000</v>
      </c>
      <c r="V470" s="55">
        <f>IFS(HubCN_ID="LECCNSZ",IF(Grossweight&lt;=3,17000+Quantity__piece*500,17000+(Grossweight-3)*1500+Quantity__piece*500),HubCN_ID="LECCNYW", IF(Grossweight&lt;=3,15000+Quantity__piece*700,15000+(Grossweight-3)*2500+Quantity__piece*700))</f>
        <v>17100</v>
      </c>
    </row>
    <row r="471" ht="15.75" hidden="1" customHeight="1">
      <c r="A471" s="52" t="s">
        <v>1438</v>
      </c>
      <c r="B471" s="52" t="s">
        <v>5268</v>
      </c>
      <c r="C471" s="52" t="s">
        <v>5255</v>
      </c>
      <c r="D471" s="53">
        <v>44651.3125</v>
      </c>
      <c r="E471" s="53">
        <v>44649.52361111111</v>
      </c>
      <c r="F471" s="53">
        <v>44651.524305555555</v>
      </c>
      <c r="G471" s="53">
        <f>HubVN_Receiving_Time</f>
        <v>44653.53125</v>
      </c>
      <c r="H471" s="54">
        <v>44650.02916666667</v>
      </c>
      <c r="I471" s="44">
        <f>HubCN_Receiving_Time-Order_Create_Time</f>
        <v>1.163888889</v>
      </c>
      <c r="J471" s="44">
        <f>Plan__HubCN_Receiving_Time-Order_Create_Time</f>
        <v>2.952777778</v>
      </c>
      <c r="K471" s="44">
        <f>HubCN_Pickup_Time-HubCN_Receiving_Time</f>
        <v>0.5055555556</v>
      </c>
      <c r="L471" s="44">
        <f>Plan_HubCN_Pickup_Time-Plan__HubCN_Receiving_Time</f>
        <v>0.2118055556</v>
      </c>
      <c r="M471" s="44">
        <f>HubCN_Receiving_Time-Vendor_PickupTime</f>
        <v>0.1673611111</v>
      </c>
      <c r="N471" s="44">
        <f>Plan__HubCN_Receiving_Time-Plan_Vendor_Pickup_Time</f>
        <v>1.956944444</v>
      </c>
      <c r="O471" s="44">
        <f>Vendor_PickupTime-Order_Create_Time</f>
        <v>0.9965277778</v>
      </c>
      <c r="P471" s="44">
        <f>Plan_Vendor_Pickup_Time-Order_Create_Time</f>
        <v>0.9958333333</v>
      </c>
      <c r="Q471" s="44">
        <f>HubVN_Receiving_Time-HubCN_Pickup_Time</f>
        <v>3.502083333</v>
      </c>
      <c r="R471" s="44">
        <f>Plan_HubVN_Receiving_Time-Plan_HubCN_Pickup_Time</f>
        <v>2.004166667</v>
      </c>
      <c r="S471" s="44">
        <f>TG_lấy+TG_xử_lý_CN+Thông_quan</f>
        <v>5.171527778</v>
      </c>
      <c r="T471" s="55">
        <f>IFS(HubCN_ID="LECCNSZ",Quantity__piece*500,HubCN_ID="LECCNYW",Quantity__piece*700)</f>
        <v>2500</v>
      </c>
      <c r="U471" s="55">
        <f>Chi_phí_lấy_hàng-Chi_phí_xử_lý</f>
        <v>17000</v>
      </c>
      <c r="V471" s="55">
        <f>IFS(HubCN_ID="LECCNSZ",IF(Grossweight&lt;=3,17000+Quantity__piece*500,17000+(Grossweight-3)*1500+Quantity__piece*500),HubCN_ID="LECCNYW", IF(Grossweight&lt;=3,15000+Quantity__piece*700,15000+(Grossweight-3)*2500+Quantity__piece*700))</f>
        <v>19500</v>
      </c>
    </row>
    <row r="472" ht="15.75" hidden="1" customHeight="1">
      <c r="A472" s="52" t="s">
        <v>1441</v>
      </c>
      <c r="B472" s="52" t="s">
        <v>5289</v>
      </c>
      <c r="C472" s="52" t="s">
        <v>5255</v>
      </c>
      <c r="D472" s="53">
        <v>44648.31041666667</v>
      </c>
      <c r="E472" s="53">
        <v>44649.589583333334</v>
      </c>
      <c r="F472" s="53">
        <v>44648.524305555555</v>
      </c>
      <c r="G472" s="53">
        <f>HubVN_Receiving_Time</f>
        <v>44652.53611</v>
      </c>
      <c r="H472" s="54">
        <v>44650.03194444445</v>
      </c>
      <c r="I472" s="44">
        <f>HubCN_Receiving_Time-Order_Create_Time</f>
        <v>3.731944444</v>
      </c>
      <c r="J472" s="44">
        <f>Plan__HubCN_Receiving_Time-Order_Create_Time</f>
        <v>2.452777778</v>
      </c>
      <c r="K472" s="44">
        <f>HubCN_Pickup_Time-HubCN_Receiving_Time</f>
        <v>0.4423611111</v>
      </c>
      <c r="L472" s="44">
        <f>Plan_HubCN_Pickup_Time-Plan__HubCN_Receiving_Time</f>
        <v>0.2138888889</v>
      </c>
      <c r="M472" s="44">
        <f>HubCN_Receiving_Time-Vendor_PickupTime</f>
        <v>0.1159722222</v>
      </c>
      <c r="N472" s="44">
        <f>Plan__HubCN_Receiving_Time-Plan_Vendor_Pickup_Time</f>
        <v>2.457638889</v>
      </c>
      <c r="O472" s="44">
        <f>Vendor_PickupTime-Order_Create_Time</f>
        <v>3.615972222</v>
      </c>
      <c r="P472" s="44">
        <f>Plan_Vendor_Pickup_Time-Order_Create_Time</f>
        <v>-0.004861111112</v>
      </c>
      <c r="Q472" s="44">
        <f>HubVN_Receiving_Time-HubCN_Pickup_Time</f>
        <v>2.504166667</v>
      </c>
      <c r="R472" s="44">
        <f>Plan_HubVN_Receiving_Time-Plan_HubCN_Pickup_Time</f>
        <v>3.004861111</v>
      </c>
      <c r="S472" s="44">
        <f>TG_lấy+TG_xử_lý_CN+Thông_quan</f>
        <v>6.678472222</v>
      </c>
      <c r="T472" s="55">
        <f>IFS(HubCN_ID="LECCNSZ",Quantity__piece*500,HubCN_ID="LECCNYW",Quantity__piece*700)</f>
        <v>2500</v>
      </c>
      <c r="U472" s="55">
        <f>Chi_phí_lấy_hàng-Chi_phí_xử_lý</f>
        <v>17000</v>
      </c>
      <c r="V472" s="55">
        <f>IFS(HubCN_ID="LECCNSZ",IF(Grossweight&lt;=3,17000+Quantity__piece*500,17000+(Grossweight-3)*1500+Quantity__piece*500),HubCN_ID="LECCNYW", IF(Grossweight&lt;=3,15000+Quantity__piece*700,15000+(Grossweight-3)*2500+Quantity__piece*700))</f>
        <v>19500</v>
      </c>
    </row>
    <row r="473" ht="15.75" customHeight="1">
      <c r="A473" s="52" t="s">
        <v>1444</v>
      </c>
      <c r="B473" s="52" t="s">
        <v>5279</v>
      </c>
      <c r="C473" s="52" t="s">
        <v>5253</v>
      </c>
      <c r="D473" s="53">
        <v>44652.157638888886</v>
      </c>
      <c r="E473" s="53">
        <v>44652.20625</v>
      </c>
      <c r="F473" s="53">
        <v>44652.28680555556</v>
      </c>
      <c r="G473" s="53">
        <f>HubVN_Receiving_Time</f>
        <v>44655.50417</v>
      </c>
      <c r="H473" s="54">
        <v>44652.498611111114</v>
      </c>
      <c r="I473" s="44">
        <f>HubCN_Receiving_Time-Order_Create_Time</f>
        <v>3.413194444</v>
      </c>
      <c r="J473" s="44">
        <f>Plan__HubCN_Receiving_Time-Order_Create_Time</f>
        <v>3.364583333</v>
      </c>
      <c r="K473" s="44">
        <f>HubCN_Pickup_Time-HubCN_Receiving_Time</f>
        <v>0.2923611111</v>
      </c>
      <c r="L473" s="44">
        <f>Plan_HubCN_Pickup_Time-Plan__HubCN_Receiving_Time</f>
        <v>0.1291666667</v>
      </c>
      <c r="M473" s="44">
        <f>HubCN_Receiving_Time-Vendor_PickupTime</f>
        <v>0.1722222222</v>
      </c>
      <c r="N473" s="44">
        <f>Plan__HubCN_Receiving_Time-Plan_Vendor_Pickup_Time</f>
        <v>2.788194444</v>
      </c>
      <c r="O473" s="44">
        <f>Vendor_PickupTime-Order_Create_Time</f>
        <v>3.240972222</v>
      </c>
      <c r="P473" s="44">
        <f>Plan_Vendor_Pickup_Time-Order_Create_Time</f>
        <v>0.5763888889</v>
      </c>
      <c r="Q473" s="44">
        <f>HubVN_Receiving_Time-HubCN_Pickup_Time</f>
        <v>3.005555556</v>
      </c>
      <c r="R473" s="44">
        <f>Plan_HubVN_Receiving_Time-Plan_HubCN_Pickup_Time</f>
        <v>3.002083333</v>
      </c>
      <c r="S473" s="44">
        <f>TG_lấy+TG_xử_lý_CN+Thông_quan</f>
        <v>6.711111111</v>
      </c>
      <c r="T473" s="55">
        <f>IFS(HubCN_ID="LECCNSZ",Quantity__piece*500,HubCN_ID="LECCNYW",Quantity__piece*700)</f>
        <v>2100</v>
      </c>
      <c r="U473" s="55">
        <f>Chi_phí_lấy_hàng-Chi_phí_xử_lý</f>
        <v>15000</v>
      </c>
      <c r="V473" s="55">
        <f>IFS(HubCN_ID="LECCNSZ",IF(Grossweight&lt;=3,17000+Quantity__piece*500,17000+(Grossweight-3)*1500+Quantity__piece*500),HubCN_ID="LECCNYW", IF(Grossweight&lt;=3,15000+Quantity__piece*700,15000+(Grossweight-3)*2500+Quantity__piece*700))</f>
        <v>17100</v>
      </c>
    </row>
    <row r="474" ht="15.75" customHeight="1">
      <c r="A474" s="52" t="s">
        <v>1447</v>
      </c>
      <c r="B474" s="52" t="s">
        <v>5258</v>
      </c>
      <c r="C474" s="52" t="s">
        <v>5253</v>
      </c>
      <c r="D474" s="53">
        <v>44648.38333333333</v>
      </c>
      <c r="E474" s="53">
        <v>44649.17916666667</v>
      </c>
      <c r="F474" s="53">
        <v>44648.50902777778</v>
      </c>
      <c r="G474" s="53">
        <f>HubVN_Receiving_Time</f>
        <v>44652.52361</v>
      </c>
      <c r="H474" s="54">
        <v>44649.51875</v>
      </c>
      <c r="I474" s="44">
        <f>HubCN_Receiving_Time-Order_Create_Time</f>
        <v>1.804861111</v>
      </c>
      <c r="J474" s="44">
        <f>Plan__HubCN_Receiving_Time-Order_Create_Time</f>
        <v>1.009027778</v>
      </c>
      <c r="K474" s="44">
        <f>HubCN_Pickup_Time-HubCN_Receiving_Time</f>
        <v>0.3395833333</v>
      </c>
      <c r="L474" s="44">
        <f>Plan_HubCN_Pickup_Time-Plan__HubCN_Receiving_Time</f>
        <v>0.1256944444</v>
      </c>
      <c r="M474" s="44">
        <f>HubCN_Receiving_Time-Vendor_PickupTime</f>
        <v>0.1680555556</v>
      </c>
      <c r="N474" s="44">
        <f>Plan__HubCN_Receiving_Time-Plan_Vendor_Pickup_Time</f>
        <v>2.016666667</v>
      </c>
      <c r="O474" s="44">
        <f>Vendor_PickupTime-Order_Create_Time</f>
        <v>1.636805556</v>
      </c>
      <c r="P474" s="44">
        <f>Plan_Vendor_Pickup_Time-Order_Create_Time</f>
        <v>-1.007638889</v>
      </c>
      <c r="Q474" s="44">
        <f>HubVN_Receiving_Time-HubCN_Pickup_Time</f>
        <v>3.004861111</v>
      </c>
      <c r="R474" s="44">
        <f>Plan_HubVN_Receiving_Time-Plan_HubCN_Pickup_Time</f>
        <v>3.005555556</v>
      </c>
      <c r="S474" s="44">
        <f>TG_lấy+TG_xử_lý_CN+Thông_quan</f>
        <v>5.149305556</v>
      </c>
      <c r="T474" s="55">
        <f>IFS(HubCN_ID="LECCNSZ",Quantity__piece*500,HubCN_ID="LECCNYW",Quantity__piece*700)</f>
        <v>3500</v>
      </c>
      <c r="U474" s="55">
        <f>Chi_phí_lấy_hàng-Chi_phí_xử_lý</f>
        <v>17500</v>
      </c>
      <c r="V474" s="55">
        <f>IFS(HubCN_ID="LECCNSZ",IF(Grossweight&lt;=3,17000+Quantity__piece*500,17000+(Grossweight-3)*1500+Quantity__piece*500),HubCN_ID="LECCNYW", IF(Grossweight&lt;=3,15000+Quantity__piece*700,15000+(Grossweight-3)*2500+Quantity__piece*700))</f>
        <v>21000</v>
      </c>
    </row>
    <row r="475" ht="15.75" hidden="1" customHeight="1">
      <c r="A475" s="52" t="s">
        <v>1450</v>
      </c>
      <c r="B475" s="52" t="s">
        <v>5268</v>
      </c>
      <c r="C475" s="52" t="s">
        <v>5255</v>
      </c>
      <c r="D475" s="53">
        <v>44649.10625</v>
      </c>
      <c r="E475" s="53">
        <v>44650.822222222225</v>
      </c>
      <c r="F475" s="53">
        <v>44649.25555555556</v>
      </c>
      <c r="G475" s="53">
        <f>HubVN_Receiving_Time</f>
        <v>44653.26597</v>
      </c>
      <c r="H475" s="54">
        <v>44651.2625</v>
      </c>
      <c r="I475" s="44">
        <f>HubCN_Receiving_Time-Order_Create_Time</f>
        <v>3.484027778</v>
      </c>
      <c r="J475" s="44">
        <f>Plan__HubCN_Receiving_Time-Order_Create_Time</f>
        <v>1.768055556</v>
      </c>
      <c r="K475" s="44">
        <f>HubCN_Pickup_Time-HubCN_Receiving_Time</f>
        <v>0.4402777778</v>
      </c>
      <c r="L475" s="44">
        <f>Plan_HubCN_Pickup_Time-Plan__HubCN_Receiving_Time</f>
        <v>0.1493055556</v>
      </c>
      <c r="M475" s="44">
        <f>HubCN_Receiving_Time-Vendor_PickupTime</f>
        <v>0.15</v>
      </c>
      <c r="N475" s="44">
        <f>Plan__HubCN_Receiving_Time-Plan_Vendor_Pickup_Time</f>
        <v>0.6069444444</v>
      </c>
      <c r="O475" s="44">
        <f>Vendor_PickupTime-Order_Create_Time</f>
        <v>3.334027778</v>
      </c>
      <c r="P475" s="44">
        <f>Plan_Vendor_Pickup_Time-Order_Create_Time</f>
        <v>1.161111111</v>
      </c>
      <c r="Q475" s="44">
        <f>HubVN_Receiving_Time-HubCN_Pickup_Time</f>
        <v>2.003472222</v>
      </c>
      <c r="R475" s="44">
        <f>Plan_HubVN_Receiving_Time-Plan_HubCN_Pickup_Time</f>
        <v>3.003472222</v>
      </c>
      <c r="S475" s="44">
        <f>TG_lấy+TG_xử_lý_CN+Thông_quan</f>
        <v>5.927777778</v>
      </c>
      <c r="T475" s="55">
        <f>IFS(HubCN_ID="LECCNSZ",Quantity__piece*500,HubCN_ID="LECCNYW",Quantity__piece*700)</f>
        <v>500</v>
      </c>
      <c r="U475" s="55">
        <f>Chi_phí_lấy_hàng-Chi_phí_xử_lý</f>
        <v>17000</v>
      </c>
      <c r="V475" s="55">
        <f>IFS(HubCN_ID="LECCNSZ",IF(Grossweight&lt;=3,17000+Quantity__piece*500,17000+(Grossweight-3)*1500+Quantity__piece*500),HubCN_ID="LECCNYW", IF(Grossweight&lt;=3,15000+Quantity__piece*700,15000+(Grossweight-3)*2500+Quantity__piece*700))</f>
        <v>17500</v>
      </c>
    </row>
    <row r="476" ht="15.75" customHeight="1">
      <c r="A476" s="52" t="s">
        <v>1453</v>
      </c>
      <c r="B476" s="52" t="s">
        <v>5273</v>
      </c>
      <c r="C476" s="52" t="s">
        <v>5253</v>
      </c>
      <c r="D476" s="53">
        <v>44651.37569444445</v>
      </c>
      <c r="E476" s="53">
        <v>44652.205555555556</v>
      </c>
      <c r="F476" s="53">
        <v>44651.52361111111</v>
      </c>
      <c r="G476" s="53">
        <f>HubVN_Receiving_Time</f>
        <v>44655.50972</v>
      </c>
      <c r="H476" s="54">
        <v>44652.50347222222</v>
      </c>
      <c r="I476" s="44">
        <f>HubCN_Receiving_Time-Order_Create_Time</f>
        <v>2.36875</v>
      </c>
      <c r="J476" s="44">
        <f>Plan__HubCN_Receiving_Time-Order_Create_Time</f>
        <v>1.538888889</v>
      </c>
      <c r="K476" s="44">
        <f>HubCN_Pickup_Time-HubCN_Receiving_Time</f>
        <v>0.2979166667</v>
      </c>
      <c r="L476" s="44">
        <f>Plan_HubCN_Pickup_Time-Plan__HubCN_Receiving_Time</f>
        <v>0.1479166667</v>
      </c>
      <c r="M476" s="44">
        <f>HubCN_Receiving_Time-Vendor_PickupTime</f>
        <v>0.08819444445</v>
      </c>
      <c r="N476" s="44">
        <f>Plan__HubCN_Receiving_Time-Plan_Vendor_Pickup_Time</f>
        <v>0.7965277778</v>
      </c>
      <c r="O476" s="44">
        <f>Vendor_PickupTime-Order_Create_Time</f>
        <v>2.280555556</v>
      </c>
      <c r="P476" s="44">
        <f>Plan_Vendor_Pickup_Time-Order_Create_Time</f>
        <v>0.7423611111</v>
      </c>
      <c r="Q476" s="44">
        <f>HubVN_Receiving_Time-HubCN_Pickup_Time</f>
        <v>3.00625</v>
      </c>
      <c r="R476" s="44">
        <f>Plan_HubVN_Receiving_Time-Plan_HubCN_Pickup_Time</f>
        <v>3.00625</v>
      </c>
      <c r="S476" s="44">
        <f>TG_lấy+TG_xử_lý_CN+Thông_quan</f>
        <v>5.672916667</v>
      </c>
      <c r="T476" s="55">
        <f>IFS(HubCN_ID="LECCNSZ",Quantity__piece*500,HubCN_ID="LECCNYW",Quantity__piece*700)</f>
        <v>1400</v>
      </c>
      <c r="U476" s="55">
        <f>Chi_phí_lấy_hàng-Chi_phí_xử_lý</f>
        <v>15000</v>
      </c>
      <c r="V476" s="55">
        <f>IFS(HubCN_ID="LECCNSZ",IF(Grossweight&lt;=3,17000+Quantity__piece*500,17000+(Grossweight-3)*1500+Quantity__piece*500),HubCN_ID="LECCNYW", IF(Grossweight&lt;=3,15000+Quantity__piece*700,15000+(Grossweight-3)*2500+Quantity__piece*700))</f>
        <v>16400</v>
      </c>
    </row>
    <row r="477" ht="15.75" hidden="1" customHeight="1">
      <c r="A477" s="52" t="s">
        <v>1456</v>
      </c>
      <c r="B477" s="52" t="s">
        <v>5254</v>
      </c>
      <c r="C477" s="52" t="s">
        <v>5255</v>
      </c>
      <c r="D477" s="53">
        <v>44651.90277777778</v>
      </c>
      <c r="E477" s="53">
        <v>44649.76875</v>
      </c>
      <c r="F477" s="53">
        <v>44652.03333333333</v>
      </c>
      <c r="G477" s="53">
        <f>HubVN_Receiving_Time</f>
        <v>44654.27708</v>
      </c>
      <c r="H477" s="54">
        <v>44650.27222222222</v>
      </c>
      <c r="I477" s="44">
        <f>HubCN_Receiving_Time-Order_Create_Time</f>
        <v>0.8875</v>
      </c>
      <c r="J477" s="44">
        <f>Plan__HubCN_Receiving_Time-Order_Create_Time</f>
        <v>3.021527778</v>
      </c>
      <c r="K477" s="44">
        <f>HubCN_Pickup_Time-HubCN_Receiving_Time</f>
        <v>0.5034722222</v>
      </c>
      <c r="L477" s="44">
        <f>Plan_HubCN_Pickup_Time-Plan__HubCN_Receiving_Time</f>
        <v>0.1305555556</v>
      </c>
      <c r="M477" s="44">
        <f>HubCN_Receiving_Time-Vendor_PickupTime</f>
        <v>0.05833333333</v>
      </c>
      <c r="N477" s="44">
        <f>Plan__HubCN_Receiving_Time-Plan_Vendor_Pickup_Time</f>
        <v>2.529861111</v>
      </c>
      <c r="O477" s="44">
        <f>Vendor_PickupTime-Order_Create_Time</f>
        <v>0.8291666667</v>
      </c>
      <c r="P477" s="44">
        <f>Plan_Vendor_Pickup_Time-Order_Create_Time</f>
        <v>0.4916666667</v>
      </c>
      <c r="Q477" s="44">
        <f>HubVN_Receiving_Time-HubCN_Pickup_Time</f>
        <v>4.004861111</v>
      </c>
      <c r="R477" s="44">
        <f>Plan_HubVN_Receiving_Time-Plan_HubCN_Pickup_Time</f>
        <v>1.504166667</v>
      </c>
      <c r="S477" s="44">
        <f>TG_lấy+TG_xử_lý_CN+Thông_quan</f>
        <v>5.395833333</v>
      </c>
      <c r="T477" s="55">
        <f>IFS(HubCN_ID="LECCNSZ",Quantity__piece*500,HubCN_ID="LECCNYW",Quantity__piece*700)</f>
        <v>500</v>
      </c>
      <c r="U477" s="55">
        <f>Chi_phí_lấy_hàng-Chi_phí_xử_lý</f>
        <v>17000</v>
      </c>
      <c r="V477" s="55">
        <f>IFS(HubCN_ID="LECCNSZ",IF(Grossweight&lt;=3,17000+Quantity__piece*500,17000+(Grossweight-3)*1500+Quantity__piece*500),HubCN_ID="LECCNYW", IF(Grossweight&lt;=3,15000+Quantity__piece*700,15000+(Grossweight-3)*2500+Quantity__piece*700))</f>
        <v>17500</v>
      </c>
    </row>
    <row r="478" ht="15.75" customHeight="1">
      <c r="A478" s="52" t="s">
        <v>1459</v>
      </c>
      <c r="B478" s="52" t="s">
        <v>5305</v>
      </c>
      <c r="C478" s="52" t="s">
        <v>5253</v>
      </c>
      <c r="D478" s="53">
        <v>44647.68680555555</v>
      </c>
      <c r="E478" s="53">
        <v>44646.90902777778</v>
      </c>
      <c r="F478" s="53">
        <v>44647.774305555555</v>
      </c>
      <c r="G478" s="53">
        <f>HubVN_Receiving_Time</f>
        <v>44652.25069</v>
      </c>
      <c r="H478" s="54">
        <v>44647.24652777778</v>
      </c>
      <c r="I478" s="44">
        <f>HubCN_Receiving_Time-Order_Create_Time</f>
        <v>0.3118055556</v>
      </c>
      <c r="J478" s="44">
        <f>Plan__HubCN_Receiving_Time-Order_Create_Time</f>
        <v>1.089583333</v>
      </c>
      <c r="K478" s="44">
        <f>HubCN_Pickup_Time-HubCN_Receiving_Time</f>
        <v>0.3375</v>
      </c>
      <c r="L478" s="44">
        <f>Plan_HubCN_Pickup_Time-Plan__HubCN_Receiving_Time</f>
        <v>0.0875</v>
      </c>
      <c r="M478" s="44">
        <f>HubCN_Receiving_Time-Vendor_PickupTime</f>
        <v>0.1645833333</v>
      </c>
      <c r="N478" s="44">
        <f>Plan__HubCN_Receiving_Time-Plan_Vendor_Pickup_Time</f>
        <v>1.094444444</v>
      </c>
      <c r="O478" s="44">
        <f>Vendor_PickupTime-Order_Create_Time</f>
        <v>0.1472222222</v>
      </c>
      <c r="P478" s="44">
        <f>Plan_Vendor_Pickup_Time-Order_Create_Time</f>
        <v>-0.004861111105</v>
      </c>
      <c r="Q478" s="44">
        <f>HubVN_Receiving_Time-HubCN_Pickup_Time</f>
        <v>5.004166667</v>
      </c>
      <c r="R478" s="44">
        <f>Plan_HubVN_Receiving_Time-Plan_HubCN_Pickup_Time</f>
        <v>3.500694444</v>
      </c>
      <c r="S478" s="44">
        <f>TG_lấy+TG_xử_lý_CN+Thông_quan</f>
        <v>5.653472222</v>
      </c>
      <c r="T478" s="55">
        <f>IFS(HubCN_ID="LECCNSZ",Quantity__piece*500,HubCN_ID="LECCNYW",Quantity__piece*700)</f>
        <v>2800</v>
      </c>
      <c r="U478" s="55">
        <f>Chi_phí_lấy_hàng-Chi_phí_xử_lý</f>
        <v>15000</v>
      </c>
      <c r="V478" s="55">
        <f>IFS(HubCN_ID="LECCNSZ",IF(Grossweight&lt;=3,17000+Quantity__piece*500,17000+(Grossweight-3)*1500+Quantity__piece*500),HubCN_ID="LECCNYW", IF(Grossweight&lt;=3,15000+Quantity__piece*700,15000+(Grossweight-3)*2500+Quantity__piece*700))</f>
        <v>17800</v>
      </c>
    </row>
    <row r="479" ht="15.75" hidden="1" customHeight="1">
      <c r="A479" s="52" t="s">
        <v>1462</v>
      </c>
      <c r="B479" s="52" t="s">
        <v>5282</v>
      </c>
      <c r="C479" s="52" t="s">
        <v>5255</v>
      </c>
      <c r="D479" s="53">
        <v>44650.87986111111</v>
      </c>
      <c r="E479" s="53">
        <v>44652.243055555555</v>
      </c>
      <c r="F479" s="53">
        <v>44651.00555555556</v>
      </c>
      <c r="G479" s="53">
        <f>HubVN_Receiving_Time</f>
        <v>44654.52083</v>
      </c>
      <c r="H479" s="54">
        <v>44652.68680555555</v>
      </c>
      <c r="I479" s="44">
        <f>HubCN_Receiving_Time-Order_Create_Time</f>
        <v>1.734722222</v>
      </c>
      <c r="J479" s="44">
        <f>Plan__HubCN_Receiving_Time-Order_Create_Time</f>
        <v>0.3715277778</v>
      </c>
      <c r="K479" s="44">
        <f>HubCN_Pickup_Time-HubCN_Receiving_Time</f>
        <v>0.44375</v>
      </c>
      <c r="L479" s="44">
        <f>Plan_HubCN_Pickup_Time-Plan__HubCN_Receiving_Time</f>
        <v>0.1256944444</v>
      </c>
      <c r="M479" s="44">
        <f>HubCN_Receiving_Time-Vendor_PickupTime</f>
        <v>0.1152777778</v>
      </c>
      <c r="N479" s="44">
        <f>Plan__HubCN_Receiving_Time-Plan_Vendor_Pickup_Time</f>
        <v>0.8722222222</v>
      </c>
      <c r="O479" s="44">
        <f>Vendor_PickupTime-Order_Create_Time</f>
        <v>1.619444444</v>
      </c>
      <c r="P479" s="44">
        <f>Plan_Vendor_Pickup_Time-Order_Create_Time</f>
        <v>-0.5006944444</v>
      </c>
      <c r="Q479" s="44">
        <f>HubVN_Receiving_Time-HubCN_Pickup_Time</f>
        <v>1.834027778</v>
      </c>
      <c r="R479" s="44">
        <f>Plan_HubVN_Receiving_Time-Plan_HubCN_Pickup_Time</f>
        <v>3.502777778</v>
      </c>
      <c r="S479" s="44">
        <f>TG_lấy+TG_xử_lý_CN+Thông_quan</f>
        <v>4.0125</v>
      </c>
      <c r="T479" s="55">
        <f>IFS(HubCN_ID="LECCNSZ",Quantity__piece*500,HubCN_ID="LECCNYW",Quantity__piece*700)</f>
        <v>2000</v>
      </c>
      <c r="U479" s="55">
        <f>Chi_phí_lấy_hàng-Chi_phí_xử_lý</f>
        <v>17000</v>
      </c>
      <c r="V479" s="55">
        <f>IFS(HubCN_ID="LECCNSZ",IF(Grossweight&lt;=3,17000+Quantity__piece*500,17000+(Grossweight-3)*1500+Quantity__piece*500),HubCN_ID="LECCNYW", IF(Grossweight&lt;=3,15000+Quantity__piece*700,15000+(Grossweight-3)*2500+Quantity__piece*700))</f>
        <v>19000</v>
      </c>
    </row>
    <row r="480" ht="15.75" hidden="1" customHeight="1">
      <c r="A480" s="52" t="s">
        <v>1464</v>
      </c>
      <c r="B480" s="52" t="s">
        <v>5296</v>
      </c>
      <c r="C480" s="52" t="s">
        <v>5255</v>
      </c>
      <c r="D480" s="53">
        <v>44652.39861111111</v>
      </c>
      <c r="E480" s="53">
        <v>44652.54791666667</v>
      </c>
      <c r="F480" s="53">
        <v>44652.524305555555</v>
      </c>
      <c r="G480" s="53">
        <f>HubVN_Receiving_Time</f>
        <v>44655.52222</v>
      </c>
      <c r="H480" s="54">
        <v>44653.021527777775</v>
      </c>
      <c r="I480" s="44">
        <f>HubCN_Receiving_Time-Order_Create_Time</f>
        <v>3.215277778</v>
      </c>
      <c r="J480" s="44">
        <f>Plan__HubCN_Receiving_Time-Order_Create_Time</f>
        <v>3.065972222</v>
      </c>
      <c r="K480" s="44">
        <f>HubCN_Pickup_Time-HubCN_Receiving_Time</f>
        <v>0.4736111111</v>
      </c>
      <c r="L480" s="44">
        <f>Plan_HubCN_Pickup_Time-Plan__HubCN_Receiving_Time</f>
        <v>0.1256944444</v>
      </c>
      <c r="M480" s="44">
        <f>HubCN_Receiving_Time-Vendor_PickupTime</f>
        <v>0.05347222223</v>
      </c>
      <c r="N480" s="44">
        <f>Plan__HubCN_Receiving_Time-Plan_Vendor_Pickup_Time</f>
        <v>2.565277778</v>
      </c>
      <c r="O480" s="44">
        <f>Vendor_PickupTime-Order_Create_Time</f>
        <v>3.161805556</v>
      </c>
      <c r="P480" s="44">
        <f>Plan_Vendor_Pickup_Time-Order_Create_Time</f>
        <v>0.5006944444</v>
      </c>
      <c r="Q480" s="44">
        <f>HubVN_Receiving_Time-HubCN_Pickup_Time</f>
        <v>2.500694444</v>
      </c>
      <c r="R480" s="44">
        <f>Plan_HubVN_Receiving_Time-Plan_HubCN_Pickup_Time</f>
        <v>3.002083333</v>
      </c>
      <c r="S480" s="44">
        <f>TG_lấy+TG_xử_lý_CN+Thông_quan</f>
        <v>6.189583333</v>
      </c>
      <c r="T480" s="55">
        <f>IFS(HubCN_ID="LECCNSZ",Quantity__piece*500,HubCN_ID="LECCNYW",Quantity__piece*700)</f>
        <v>1000</v>
      </c>
      <c r="U480" s="55">
        <f>Chi_phí_lấy_hàng-Chi_phí_xử_lý</f>
        <v>17000</v>
      </c>
      <c r="V480" s="55">
        <f>IFS(HubCN_ID="LECCNSZ",IF(Grossweight&lt;=3,17000+Quantity__piece*500,17000+(Grossweight-3)*1500+Quantity__piece*500),HubCN_ID="LECCNYW", IF(Grossweight&lt;=3,15000+Quantity__piece*700,15000+(Grossweight-3)*2500+Quantity__piece*700))</f>
        <v>18000</v>
      </c>
    </row>
    <row r="481" ht="15.75" customHeight="1">
      <c r="A481" s="52" t="s">
        <v>1466</v>
      </c>
      <c r="B481" s="52" t="s">
        <v>5252</v>
      </c>
      <c r="C481" s="52" t="s">
        <v>5253</v>
      </c>
      <c r="D481" s="53">
        <v>44650.302777777775</v>
      </c>
      <c r="E481" s="53">
        <v>44649.200694444444</v>
      </c>
      <c r="F481" s="53">
        <v>44650.51458333333</v>
      </c>
      <c r="G481" s="53">
        <f>HubVN_Receiving_Time</f>
        <v>44652.50208</v>
      </c>
      <c r="H481" s="54">
        <v>44649.49791666667</v>
      </c>
      <c r="I481" s="44">
        <f>HubCN_Receiving_Time-Order_Create_Time</f>
        <v>3.369444444</v>
      </c>
      <c r="J481" s="44">
        <f>Plan__HubCN_Receiving_Time-Order_Create_Time</f>
        <v>4.471527778</v>
      </c>
      <c r="K481" s="44">
        <f>HubCN_Pickup_Time-HubCN_Receiving_Time</f>
        <v>0.2972222222</v>
      </c>
      <c r="L481" s="44">
        <f>Plan_HubCN_Pickup_Time-Plan__HubCN_Receiving_Time</f>
        <v>0.2118055556</v>
      </c>
      <c r="M481" s="44">
        <f>HubCN_Receiving_Time-Vendor_PickupTime</f>
        <v>0.0875</v>
      </c>
      <c r="N481" s="44">
        <f>Plan__HubCN_Receiving_Time-Plan_Vendor_Pickup_Time</f>
        <v>3.89375</v>
      </c>
      <c r="O481" s="44">
        <f>Vendor_PickupTime-Order_Create_Time</f>
        <v>3.281944444</v>
      </c>
      <c r="P481" s="44">
        <f>Plan_Vendor_Pickup_Time-Order_Create_Time</f>
        <v>0.5777777778</v>
      </c>
      <c r="Q481" s="44">
        <f>HubVN_Receiving_Time-HubCN_Pickup_Time</f>
        <v>3.004166667</v>
      </c>
      <c r="R481" s="44">
        <f>Plan_HubVN_Receiving_Time-Plan_HubCN_Pickup_Time</f>
        <v>2.001388889</v>
      </c>
      <c r="S481" s="44">
        <f>TG_lấy+TG_xử_lý_CN+Thông_quan</f>
        <v>6.670833333</v>
      </c>
      <c r="T481" s="55">
        <f>IFS(HubCN_ID="LECCNSZ",Quantity__piece*500,HubCN_ID="LECCNYW",Quantity__piece*700)</f>
        <v>2100</v>
      </c>
      <c r="U481" s="55">
        <f>Chi_phí_lấy_hàng-Chi_phí_xử_lý</f>
        <v>16250</v>
      </c>
      <c r="V481" s="55">
        <f>IFS(HubCN_ID="LECCNSZ",IF(Grossweight&lt;=3,17000+Quantity__piece*500,17000+(Grossweight-3)*1500+Quantity__piece*500),HubCN_ID="LECCNYW", IF(Grossweight&lt;=3,15000+Quantity__piece*700,15000+(Grossweight-3)*2500+Quantity__piece*700))</f>
        <v>18350</v>
      </c>
    </row>
    <row r="482" ht="15.75" customHeight="1">
      <c r="A482" s="52" t="s">
        <v>1469</v>
      </c>
      <c r="B482" s="52" t="s">
        <v>5271</v>
      </c>
      <c r="C482" s="52" t="s">
        <v>5253</v>
      </c>
      <c r="D482" s="53">
        <v>44649.60972222222</v>
      </c>
      <c r="E482" s="53">
        <v>44649.78333333333</v>
      </c>
      <c r="F482" s="53">
        <v>44649.760416666664</v>
      </c>
      <c r="G482" s="53">
        <f>HubVN_Receiving_Time</f>
        <v>44654.29097</v>
      </c>
      <c r="H482" s="54">
        <v>44650.285416666666</v>
      </c>
      <c r="I482" s="44">
        <f>HubCN_Receiving_Time-Order_Create_Time</f>
        <v>0.6020833333</v>
      </c>
      <c r="J482" s="44">
        <f>Plan__HubCN_Receiving_Time-Order_Create_Time</f>
        <v>0.4284722222</v>
      </c>
      <c r="K482" s="44">
        <f>HubCN_Pickup_Time-HubCN_Receiving_Time</f>
        <v>0.5020833333</v>
      </c>
      <c r="L482" s="44">
        <f>Plan_HubCN_Pickup_Time-Plan__HubCN_Receiving_Time</f>
        <v>0.1506944444</v>
      </c>
      <c r="M482" s="44">
        <f>HubCN_Receiving_Time-Vendor_PickupTime</f>
        <v>0.1125</v>
      </c>
      <c r="N482" s="44">
        <f>Plan__HubCN_Receiving_Time-Plan_Vendor_Pickup_Time</f>
        <v>0.3506944444</v>
      </c>
      <c r="O482" s="44">
        <f>Vendor_PickupTime-Order_Create_Time</f>
        <v>0.4895833333</v>
      </c>
      <c r="P482" s="44">
        <f>Plan_Vendor_Pickup_Time-Order_Create_Time</f>
        <v>0.07777777778</v>
      </c>
      <c r="Q482" s="44">
        <f>HubVN_Receiving_Time-HubCN_Pickup_Time</f>
        <v>4.005555556</v>
      </c>
      <c r="R482" s="44">
        <f>Plan_HubVN_Receiving_Time-Plan_HubCN_Pickup_Time</f>
        <v>3.50625</v>
      </c>
      <c r="S482" s="44">
        <f>TG_lấy+TG_xử_lý_CN+Thông_quan</f>
        <v>5.109722222</v>
      </c>
      <c r="T482" s="55">
        <f>IFS(HubCN_ID="LECCNSZ",Quantity__piece*500,HubCN_ID="LECCNYW",Quantity__piece*700)</f>
        <v>2800</v>
      </c>
      <c r="U482" s="55">
        <f>Chi_phí_lấy_hàng-Chi_phí_xử_lý</f>
        <v>16250</v>
      </c>
      <c r="V482" s="55">
        <f>IFS(HubCN_ID="LECCNSZ",IF(Grossweight&lt;=3,17000+Quantity__piece*500,17000+(Grossweight-3)*1500+Quantity__piece*500),HubCN_ID="LECCNYW", IF(Grossweight&lt;=3,15000+Quantity__piece*700,15000+(Grossweight-3)*2500+Quantity__piece*700))</f>
        <v>19050</v>
      </c>
    </row>
    <row r="483" ht="15.75" hidden="1" customHeight="1">
      <c r="A483" s="52" t="s">
        <v>1472</v>
      </c>
      <c r="B483" s="52" t="s">
        <v>5301</v>
      </c>
      <c r="C483" s="52" t="s">
        <v>5255</v>
      </c>
      <c r="D483" s="53">
        <v>44651.1875</v>
      </c>
      <c r="E483" s="53">
        <v>44649.56597222222</v>
      </c>
      <c r="F483" s="53">
        <v>44651.274305555555</v>
      </c>
      <c r="G483" s="53">
        <f>HubVN_Receiving_Time</f>
        <v>44653.53681</v>
      </c>
      <c r="H483" s="54">
        <v>44650.035416666666</v>
      </c>
      <c r="I483" s="44">
        <f>HubCN_Receiving_Time-Order_Create_Time</f>
        <v>1.244444444</v>
      </c>
      <c r="J483" s="44">
        <f>Plan__HubCN_Receiving_Time-Order_Create_Time</f>
        <v>2.865972222</v>
      </c>
      <c r="K483" s="44">
        <f>HubCN_Pickup_Time-HubCN_Receiving_Time</f>
        <v>0.4694444444</v>
      </c>
      <c r="L483" s="44">
        <f>Plan_HubCN_Pickup_Time-Plan__HubCN_Receiving_Time</f>
        <v>0.08680555555</v>
      </c>
      <c r="M483" s="44">
        <f>HubCN_Receiving_Time-Vendor_PickupTime</f>
        <v>0.1701388889</v>
      </c>
      <c r="N483" s="44">
        <f>Plan__HubCN_Receiving_Time-Plan_Vendor_Pickup_Time</f>
        <v>3.864583333</v>
      </c>
      <c r="O483" s="44">
        <f>Vendor_PickupTime-Order_Create_Time</f>
        <v>1.074305556</v>
      </c>
      <c r="P483" s="44">
        <f>Plan_Vendor_Pickup_Time-Order_Create_Time</f>
        <v>-0.9986111111</v>
      </c>
      <c r="Q483" s="44">
        <f>HubVN_Receiving_Time-HubCN_Pickup_Time</f>
        <v>3.501388889</v>
      </c>
      <c r="R483" s="44">
        <f>Plan_HubVN_Receiving_Time-Plan_HubCN_Pickup_Time</f>
        <v>2.005555556</v>
      </c>
      <c r="S483" s="44">
        <f>TG_lấy+TG_xử_lý_CN+Thông_quan</f>
        <v>5.215277778</v>
      </c>
      <c r="T483" s="55">
        <f>IFS(HubCN_ID="LECCNSZ",Quantity__piece*500,HubCN_ID="LECCNYW",Quantity__piece*700)</f>
        <v>1000</v>
      </c>
      <c r="U483" s="55">
        <f>Chi_phí_lấy_hàng-Chi_phí_xử_lý</f>
        <v>17000</v>
      </c>
      <c r="V483" s="55">
        <f>IFS(HubCN_ID="LECCNSZ",IF(Grossweight&lt;=3,17000+Quantity__piece*500,17000+(Grossweight-3)*1500+Quantity__piece*500),HubCN_ID="LECCNYW", IF(Grossweight&lt;=3,15000+Quantity__piece*700,15000+(Grossweight-3)*2500+Quantity__piece*700))</f>
        <v>18000</v>
      </c>
    </row>
    <row r="484" ht="15.75" customHeight="1">
      <c r="A484" s="52" t="s">
        <v>1475</v>
      </c>
      <c r="B484" s="52" t="s">
        <v>5279</v>
      </c>
      <c r="C484" s="52" t="s">
        <v>5253</v>
      </c>
      <c r="D484" s="53">
        <v>44652.34305555555</v>
      </c>
      <c r="E484" s="53">
        <v>44652.20416666667</v>
      </c>
      <c r="F484" s="53">
        <v>44652.51180555556</v>
      </c>
      <c r="G484" s="53">
        <f>HubVN_Receiving_Time</f>
        <v>44655.50417</v>
      </c>
      <c r="H484" s="54">
        <v>44652.50069444445</v>
      </c>
      <c r="I484" s="44">
        <f>HubCN_Receiving_Time-Order_Create_Time</f>
        <v>3.414583333</v>
      </c>
      <c r="J484" s="44">
        <f>Plan__HubCN_Receiving_Time-Order_Create_Time</f>
        <v>3.553472222</v>
      </c>
      <c r="K484" s="44">
        <f>HubCN_Pickup_Time-HubCN_Receiving_Time</f>
        <v>0.2965277778</v>
      </c>
      <c r="L484" s="44">
        <f>Plan_HubCN_Pickup_Time-Plan__HubCN_Receiving_Time</f>
        <v>0.16875</v>
      </c>
      <c r="M484" s="44">
        <f>HubCN_Receiving_Time-Vendor_PickupTime</f>
        <v>0.1701388889</v>
      </c>
      <c r="N484" s="44">
        <f>Plan__HubCN_Receiving_Time-Plan_Vendor_Pickup_Time</f>
        <v>2.390972222</v>
      </c>
      <c r="O484" s="44">
        <f>Vendor_PickupTime-Order_Create_Time</f>
        <v>3.244444444</v>
      </c>
      <c r="P484" s="44">
        <f>Plan_Vendor_Pickup_Time-Order_Create_Time</f>
        <v>1.1625</v>
      </c>
      <c r="Q484" s="44">
        <f>HubVN_Receiving_Time-HubCN_Pickup_Time</f>
        <v>3.003472222</v>
      </c>
      <c r="R484" s="44">
        <f>Plan_HubVN_Receiving_Time-Plan_HubCN_Pickup_Time</f>
        <v>2.004166667</v>
      </c>
      <c r="S484" s="44">
        <f>TG_lấy+TG_xử_lý_CN+Thông_quan</f>
        <v>6.714583333</v>
      </c>
      <c r="T484" s="55">
        <f>IFS(HubCN_ID="LECCNSZ",Quantity__piece*500,HubCN_ID="LECCNYW",Quantity__piece*700)</f>
        <v>700</v>
      </c>
      <c r="U484" s="55">
        <f>Chi_phí_lấy_hàng-Chi_phí_xử_lý</f>
        <v>15000</v>
      </c>
      <c r="V484" s="55">
        <f>IFS(HubCN_ID="LECCNSZ",IF(Grossweight&lt;=3,17000+Quantity__piece*500,17000+(Grossweight-3)*1500+Quantity__piece*500),HubCN_ID="LECCNYW", IF(Grossweight&lt;=3,15000+Quantity__piece*700,15000+(Grossweight-3)*2500+Quantity__piece*700))</f>
        <v>15700</v>
      </c>
    </row>
    <row r="485" ht="15.75" hidden="1" customHeight="1">
      <c r="A485" s="52" t="s">
        <v>1478</v>
      </c>
      <c r="B485" s="52" t="s">
        <v>5254</v>
      </c>
      <c r="C485" s="52" t="s">
        <v>5255</v>
      </c>
      <c r="D485" s="53">
        <v>44650.04375</v>
      </c>
      <c r="E485" s="53">
        <v>44649.54513888889</v>
      </c>
      <c r="F485" s="53">
        <v>44650.25555555556</v>
      </c>
      <c r="G485" s="53">
        <f>HubVN_Receiving_Time</f>
        <v>44653.52083</v>
      </c>
      <c r="H485" s="54">
        <v>44650.01736111111</v>
      </c>
      <c r="I485" s="44">
        <f>HubCN_Receiving_Time-Order_Create_Time</f>
        <v>1.236111111</v>
      </c>
      <c r="J485" s="44">
        <f>Plan__HubCN_Receiving_Time-Order_Create_Time</f>
        <v>1.734722222</v>
      </c>
      <c r="K485" s="44">
        <f>HubCN_Pickup_Time-HubCN_Receiving_Time</f>
        <v>0.4722222222</v>
      </c>
      <c r="L485" s="44">
        <f>Plan_HubCN_Pickup_Time-Plan__HubCN_Receiving_Time</f>
        <v>0.2118055556</v>
      </c>
      <c r="M485" s="44">
        <f>HubCN_Receiving_Time-Vendor_PickupTime</f>
        <v>0.1680555556</v>
      </c>
      <c r="N485" s="44">
        <f>Plan__HubCN_Receiving_Time-Plan_Vendor_Pickup_Time</f>
        <v>0.5715277778</v>
      </c>
      <c r="O485" s="44">
        <f>Vendor_PickupTime-Order_Create_Time</f>
        <v>1.068055556</v>
      </c>
      <c r="P485" s="44">
        <f>Plan_Vendor_Pickup_Time-Order_Create_Time</f>
        <v>1.163194444</v>
      </c>
      <c r="Q485" s="44">
        <f>HubVN_Receiving_Time-HubCN_Pickup_Time</f>
        <v>3.503472222</v>
      </c>
      <c r="R485" s="44">
        <f>Plan_HubVN_Receiving_Time-Plan_HubCN_Pickup_Time</f>
        <v>3.002083333</v>
      </c>
      <c r="S485" s="44">
        <f>TG_lấy+TG_xử_lý_CN+Thông_quan</f>
        <v>5.211805556</v>
      </c>
      <c r="T485" s="55">
        <f>IFS(HubCN_ID="LECCNSZ",Quantity__piece*500,HubCN_ID="LECCNYW",Quantity__piece*700)</f>
        <v>2500</v>
      </c>
      <c r="U485" s="55">
        <f>Chi_phí_lấy_hàng-Chi_phí_xử_lý</f>
        <v>17000</v>
      </c>
      <c r="V485" s="55">
        <f>IFS(HubCN_ID="LECCNSZ",IF(Grossweight&lt;=3,17000+Quantity__piece*500,17000+(Grossweight-3)*1500+Quantity__piece*500),HubCN_ID="LECCNYW", IF(Grossweight&lt;=3,15000+Quantity__piece*700,15000+(Grossweight-3)*2500+Quantity__piece*700))</f>
        <v>19500</v>
      </c>
    </row>
    <row r="486" ht="15.75" customHeight="1">
      <c r="A486" s="52" t="s">
        <v>1481</v>
      </c>
      <c r="B486" s="52" t="s">
        <v>5252</v>
      </c>
      <c r="C486" s="52" t="s">
        <v>5253</v>
      </c>
      <c r="D486" s="53">
        <v>44649.438888888886</v>
      </c>
      <c r="E486" s="53">
        <v>44649.85277777778</v>
      </c>
      <c r="F486" s="53">
        <v>44649.52847222222</v>
      </c>
      <c r="G486" s="53">
        <f>HubVN_Receiving_Time</f>
        <v>44653.28958</v>
      </c>
      <c r="H486" s="54">
        <v>44650.28333333333</v>
      </c>
      <c r="I486" s="44">
        <f>HubCN_Receiving_Time-Order_Create_Time</f>
        <v>2.586805556</v>
      </c>
      <c r="J486" s="44">
        <f>Plan__HubCN_Receiving_Time-Order_Create_Time</f>
        <v>2.172916667</v>
      </c>
      <c r="K486" s="44">
        <f>HubCN_Pickup_Time-HubCN_Receiving_Time</f>
        <v>0.4305555556</v>
      </c>
      <c r="L486" s="44">
        <f>Plan_HubCN_Pickup_Time-Plan__HubCN_Receiving_Time</f>
        <v>0.08958333333</v>
      </c>
      <c r="M486" s="44">
        <f>HubCN_Receiving_Time-Vendor_PickupTime</f>
        <v>0.08541666667</v>
      </c>
      <c r="N486" s="44">
        <f>Plan__HubCN_Receiving_Time-Plan_Vendor_Pickup_Time</f>
        <v>1.420138889</v>
      </c>
      <c r="O486" s="44">
        <f>Vendor_PickupTime-Order_Create_Time</f>
        <v>2.501388889</v>
      </c>
      <c r="P486" s="44">
        <f>Plan_Vendor_Pickup_Time-Order_Create_Time</f>
        <v>0.7527777778</v>
      </c>
      <c r="Q486" s="44">
        <f>HubVN_Receiving_Time-HubCN_Pickup_Time</f>
        <v>3.00625</v>
      </c>
      <c r="R486" s="44">
        <f>Plan_HubVN_Receiving_Time-Plan_HubCN_Pickup_Time</f>
        <v>3.002777778</v>
      </c>
      <c r="S486" s="44">
        <f>TG_lấy+TG_xử_lý_CN+Thông_quan</f>
        <v>6.023611111</v>
      </c>
      <c r="T486" s="55">
        <f>IFS(HubCN_ID="LECCNSZ",Quantity__piece*500,HubCN_ID="LECCNYW",Quantity__piece*700)</f>
        <v>2800</v>
      </c>
      <c r="U486" s="55">
        <f>Chi_phí_lấy_hàng-Chi_phí_xử_lý</f>
        <v>15000</v>
      </c>
      <c r="V486" s="55">
        <f>IFS(HubCN_ID="LECCNSZ",IF(Grossweight&lt;=3,17000+Quantity__piece*500,17000+(Grossweight-3)*1500+Quantity__piece*500),HubCN_ID="LECCNYW", IF(Grossweight&lt;=3,15000+Quantity__piece*700,15000+(Grossweight-3)*2500+Quantity__piece*700))</f>
        <v>17800</v>
      </c>
    </row>
    <row r="487" ht="15.75" customHeight="1">
      <c r="A487" s="52" t="s">
        <v>1484</v>
      </c>
      <c r="B487" s="52" t="s">
        <v>5280</v>
      </c>
      <c r="C487" s="52" t="s">
        <v>5253</v>
      </c>
      <c r="D487" s="53">
        <v>44648.63333333333</v>
      </c>
      <c r="E487" s="53">
        <v>44649.175</v>
      </c>
      <c r="F487" s="53">
        <v>44648.78333333333</v>
      </c>
      <c r="G487" s="53">
        <f>HubVN_Receiving_Time</f>
        <v>44652.51458</v>
      </c>
      <c r="H487" s="54">
        <v>44649.509722222225</v>
      </c>
      <c r="I487" s="44">
        <f>HubCN_Receiving_Time-Order_Create_Time</f>
        <v>3.35</v>
      </c>
      <c r="J487" s="44">
        <f>Plan__HubCN_Receiving_Time-Order_Create_Time</f>
        <v>2.808333333</v>
      </c>
      <c r="K487" s="44">
        <f>HubCN_Pickup_Time-HubCN_Receiving_Time</f>
        <v>0.3347222222</v>
      </c>
      <c r="L487" s="44">
        <f>Plan_HubCN_Pickup_Time-Plan__HubCN_Receiving_Time</f>
        <v>0.15</v>
      </c>
      <c r="M487" s="44">
        <f>HubCN_Receiving_Time-Vendor_PickupTime</f>
        <v>0.1708333333</v>
      </c>
      <c r="N487" s="44">
        <f>Plan__HubCN_Receiving_Time-Plan_Vendor_Pickup_Time</f>
        <v>2.309027778</v>
      </c>
      <c r="O487" s="44">
        <f>Vendor_PickupTime-Order_Create_Time</f>
        <v>3.179166667</v>
      </c>
      <c r="P487" s="44">
        <f>Plan_Vendor_Pickup_Time-Order_Create_Time</f>
        <v>0.4993055556</v>
      </c>
      <c r="Q487" s="44">
        <f>HubVN_Receiving_Time-HubCN_Pickup_Time</f>
        <v>3.004861111</v>
      </c>
      <c r="R487" s="44">
        <f>Plan_HubVN_Receiving_Time-Plan_HubCN_Pickup_Time</f>
        <v>3.503472222</v>
      </c>
      <c r="S487" s="44">
        <f>TG_lấy+TG_xử_lý_CN+Thông_quan</f>
        <v>6.689583333</v>
      </c>
      <c r="T487" s="55">
        <f>IFS(HubCN_ID="LECCNSZ",Quantity__piece*500,HubCN_ID="LECCNYW",Quantity__piece*700)</f>
        <v>3500</v>
      </c>
      <c r="U487" s="55">
        <f>Chi_phí_lấy_hàng-Chi_phí_xử_lý</f>
        <v>15000</v>
      </c>
      <c r="V487" s="55">
        <f>IFS(HubCN_ID="LECCNSZ",IF(Grossweight&lt;=3,17000+Quantity__piece*500,17000+(Grossweight-3)*1500+Quantity__piece*500),HubCN_ID="LECCNYW", IF(Grossweight&lt;=3,15000+Quantity__piece*700,15000+(Grossweight-3)*2500+Quantity__piece*700))</f>
        <v>18500</v>
      </c>
    </row>
    <row r="488" ht="15.75" customHeight="1">
      <c r="A488" s="52" t="s">
        <v>1487</v>
      </c>
      <c r="B488" s="52" t="s">
        <v>5258</v>
      </c>
      <c r="C488" s="52" t="s">
        <v>5253</v>
      </c>
      <c r="D488" s="53">
        <v>44652.3625</v>
      </c>
      <c r="E488" s="53">
        <v>44652.225</v>
      </c>
      <c r="F488" s="53">
        <v>44652.510416666664</v>
      </c>
      <c r="G488" s="53">
        <f>HubVN_Receiving_Time</f>
        <v>44655.52569</v>
      </c>
      <c r="H488" s="54">
        <v>44652.52291666667</v>
      </c>
      <c r="I488" s="44">
        <f>HubCN_Receiving_Time-Order_Create_Time</f>
        <v>1.900694444</v>
      </c>
      <c r="J488" s="44">
        <f>Plan__HubCN_Receiving_Time-Order_Create_Time</f>
        <v>2.038194444</v>
      </c>
      <c r="K488" s="44">
        <f>HubCN_Pickup_Time-HubCN_Receiving_Time</f>
        <v>0.2979166667</v>
      </c>
      <c r="L488" s="44">
        <f>Plan_HubCN_Pickup_Time-Plan__HubCN_Receiving_Time</f>
        <v>0.1479166667</v>
      </c>
      <c r="M488" s="44">
        <f>HubCN_Receiving_Time-Vendor_PickupTime</f>
        <v>0.1131944444</v>
      </c>
      <c r="N488" s="44">
        <f>Plan__HubCN_Receiving_Time-Plan_Vendor_Pickup_Time</f>
        <v>3.500694444</v>
      </c>
      <c r="O488" s="44">
        <f>Vendor_PickupTime-Order_Create_Time</f>
        <v>1.7875</v>
      </c>
      <c r="P488" s="44">
        <f>Plan_Vendor_Pickup_Time-Order_Create_Time</f>
        <v>-1.4625</v>
      </c>
      <c r="Q488" s="44">
        <f>HubVN_Receiving_Time-HubCN_Pickup_Time</f>
        <v>3.002777778</v>
      </c>
      <c r="R488" s="44">
        <f>Plan_HubVN_Receiving_Time-Plan_HubCN_Pickup_Time</f>
        <v>2.000694444</v>
      </c>
      <c r="S488" s="44">
        <f>TG_lấy+TG_xử_lý_CN+Thông_quan</f>
        <v>5.201388889</v>
      </c>
      <c r="T488" s="55">
        <f>IFS(HubCN_ID="LECCNSZ",Quantity__piece*500,HubCN_ID="LECCNYW",Quantity__piece*700)</f>
        <v>2100</v>
      </c>
      <c r="U488" s="55">
        <f>Chi_phí_lấy_hàng-Chi_phí_xử_lý</f>
        <v>16250</v>
      </c>
      <c r="V488" s="55">
        <f>IFS(HubCN_ID="LECCNSZ",IF(Grossweight&lt;=3,17000+Quantity__piece*500,17000+(Grossweight-3)*1500+Quantity__piece*500),HubCN_ID="LECCNYW", IF(Grossweight&lt;=3,15000+Quantity__piece*700,15000+(Grossweight-3)*2500+Quantity__piece*700))</f>
        <v>18350</v>
      </c>
    </row>
    <row r="489" ht="15.75" customHeight="1">
      <c r="A489" s="52" t="s">
        <v>1490</v>
      </c>
      <c r="B489" s="52" t="s">
        <v>5276</v>
      </c>
      <c r="C489" s="52" t="s">
        <v>5253</v>
      </c>
      <c r="D489" s="53">
        <v>44648.37291666667</v>
      </c>
      <c r="E489" s="53">
        <v>44649.16805555556</v>
      </c>
      <c r="F489" s="53">
        <v>44648.520833333336</v>
      </c>
      <c r="G489" s="53">
        <f>HubVN_Receiving_Time</f>
        <v>44652.51042</v>
      </c>
      <c r="H489" s="54">
        <v>44649.50625</v>
      </c>
      <c r="I489" s="44">
        <f>HubCN_Receiving_Time-Order_Create_Time</f>
        <v>2.313194444</v>
      </c>
      <c r="J489" s="44">
        <f>Plan__HubCN_Receiving_Time-Order_Create_Time</f>
        <v>1.518055556</v>
      </c>
      <c r="K489" s="44">
        <f>HubCN_Pickup_Time-HubCN_Receiving_Time</f>
        <v>0.3381944444</v>
      </c>
      <c r="L489" s="44">
        <f>Plan_HubCN_Pickup_Time-Plan__HubCN_Receiving_Time</f>
        <v>0.1479166667</v>
      </c>
      <c r="M489" s="44">
        <f>HubCN_Receiving_Time-Vendor_PickupTime</f>
        <v>0.08541666667</v>
      </c>
      <c r="N489" s="44">
        <f>Plan__HubCN_Receiving_Time-Plan_Vendor_Pickup_Time</f>
        <v>1.438194444</v>
      </c>
      <c r="O489" s="44">
        <f>Vendor_PickupTime-Order_Create_Time</f>
        <v>2.227777778</v>
      </c>
      <c r="P489" s="44">
        <f>Plan_Vendor_Pickup_Time-Order_Create_Time</f>
        <v>0.07986111111</v>
      </c>
      <c r="Q489" s="44">
        <f>HubVN_Receiving_Time-HubCN_Pickup_Time</f>
        <v>3.004166667</v>
      </c>
      <c r="R489" s="44">
        <f>Plan_HubVN_Receiving_Time-Plan_HubCN_Pickup_Time</f>
        <v>3.004166667</v>
      </c>
      <c r="S489" s="44">
        <f>TG_lấy+TG_xử_lý_CN+Thông_quan</f>
        <v>5.655555556</v>
      </c>
      <c r="T489" s="55">
        <f>IFS(HubCN_ID="LECCNSZ",Quantity__piece*500,HubCN_ID="LECCNYW",Quantity__piece*700)</f>
        <v>2800</v>
      </c>
      <c r="U489" s="55">
        <f>Chi_phí_lấy_hàng-Chi_phí_xử_lý</f>
        <v>15000</v>
      </c>
      <c r="V489" s="55">
        <f>IFS(HubCN_ID="LECCNSZ",IF(Grossweight&lt;=3,17000+Quantity__piece*500,17000+(Grossweight-3)*1500+Quantity__piece*500),HubCN_ID="LECCNYW", IF(Grossweight&lt;=3,15000+Quantity__piece*700,15000+(Grossweight-3)*2500+Quantity__piece*700))</f>
        <v>17800</v>
      </c>
    </row>
    <row r="490" ht="15.75" customHeight="1">
      <c r="A490" s="52" t="s">
        <v>1493</v>
      </c>
      <c r="B490" s="52" t="s">
        <v>5252</v>
      </c>
      <c r="C490" s="52" t="s">
        <v>5253</v>
      </c>
      <c r="D490" s="53">
        <v>44650.36736111111</v>
      </c>
      <c r="E490" s="53">
        <v>44649.18680555555</v>
      </c>
      <c r="F490" s="53">
        <v>44650.51875</v>
      </c>
      <c r="G490" s="53">
        <f>HubVN_Receiving_Time</f>
        <v>44652.52778</v>
      </c>
      <c r="H490" s="54">
        <v>44649.52222222222</v>
      </c>
      <c r="I490" s="44">
        <f>HubCN_Receiving_Time-Order_Create_Time</f>
        <v>3.809027778</v>
      </c>
      <c r="J490" s="44">
        <f>Plan__HubCN_Receiving_Time-Order_Create_Time</f>
        <v>4.989583333</v>
      </c>
      <c r="K490" s="44">
        <f>HubCN_Pickup_Time-HubCN_Receiving_Time</f>
        <v>0.3354166667</v>
      </c>
      <c r="L490" s="44">
        <f>Plan_HubCN_Pickup_Time-Plan__HubCN_Receiving_Time</f>
        <v>0.1513888889</v>
      </c>
      <c r="M490" s="44">
        <f>HubCN_Receiving_Time-Vendor_PickupTime</f>
        <v>0.1673611111</v>
      </c>
      <c r="N490" s="44">
        <f>Plan__HubCN_Receiving_Time-Plan_Vendor_Pickup_Time</f>
        <v>3.986111111</v>
      </c>
      <c r="O490" s="44">
        <f>Vendor_PickupTime-Order_Create_Time</f>
        <v>3.641666667</v>
      </c>
      <c r="P490" s="44">
        <f>Plan_Vendor_Pickup_Time-Order_Create_Time</f>
        <v>1.003472222</v>
      </c>
      <c r="Q490" s="44">
        <f>HubVN_Receiving_Time-HubCN_Pickup_Time</f>
        <v>3.005555556</v>
      </c>
      <c r="R490" s="44">
        <f>Plan_HubVN_Receiving_Time-Plan_HubCN_Pickup_Time</f>
        <v>2.00625</v>
      </c>
      <c r="S490" s="44">
        <f>TG_lấy+TG_xử_lý_CN+Thông_quan</f>
        <v>7.15</v>
      </c>
      <c r="T490" s="55">
        <f>IFS(HubCN_ID="LECCNSZ",Quantity__piece*500,HubCN_ID="LECCNYW",Quantity__piece*700)</f>
        <v>700</v>
      </c>
      <c r="U490" s="55">
        <f>Chi_phí_lấy_hàng-Chi_phí_xử_lý</f>
        <v>15000</v>
      </c>
      <c r="V490" s="55">
        <f>IFS(HubCN_ID="LECCNSZ",IF(Grossweight&lt;=3,17000+Quantity__piece*500,17000+(Grossweight-3)*1500+Quantity__piece*500),HubCN_ID="LECCNYW", IF(Grossweight&lt;=3,15000+Quantity__piece*700,15000+(Grossweight-3)*2500+Quantity__piece*700))</f>
        <v>15700</v>
      </c>
    </row>
    <row r="491" ht="15.75" hidden="1" customHeight="1">
      <c r="A491" s="52" t="s">
        <v>1496</v>
      </c>
      <c r="B491" s="52" t="s">
        <v>5296</v>
      </c>
      <c r="C491" s="52" t="s">
        <v>5255</v>
      </c>
      <c r="D491" s="53">
        <v>44650.93680555555</v>
      </c>
      <c r="E491" s="53">
        <v>44651.76111111111</v>
      </c>
      <c r="F491" s="53">
        <v>44651.02222222222</v>
      </c>
      <c r="G491" s="53">
        <f>HubVN_Receiving_Time</f>
        <v>44655.27083</v>
      </c>
      <c r="H491" s="54">
        <v>44652.26666666667</v>
      </c>
      <c r="I491" s="44">
        <f>HubCN_Receiving_Time-Order_Create_Time</f>
        <v>2.61875</v>
      </c>
      <c r="J491" s="44">
        <f>Plan__HubCN_Receiving_Time-Order_Create_Time</f>
        <v>1.794444444</v>
      </c>
      <c r="K491" s="44">
        <f>HubCN_Pickup_Time-HubCN_Receiving_Time</f>
        <v>0.5055555556</v>
      </c>
      <c r="L491" s="44">
        <f>Plan_HubCN_Pickup_Time-Plan__HubCN_Receiving_Time</f>
        <v>0.08541666667</v>
      </c>
      <c r="M491" s="44">
        <f>HubCN_Receiving_Time-Vendor_PickupTime</f>
        <v>0.1305555556</v>
      </c>
      <c r="N491" s="44">
        <f>Plan__HubCN_Receiving_Time-Plan_Vendor_Pickup_Time</f>
        <v>1.215277778</v>
      </c>
      <c r="O491" s="44">
        <f>Vendor_PickupTime-Order_Create_Time</f>
        <v>2.488194444</v>
      </c>
      <c r="P491" s="44">
        <f>Plan_Vendor_Pickup_Time-Order_Create_Time</f>
        <v>0.5791666667</v>
      </c>
      <c r="Q491" s="44">
        <f>HubVN_Receiving_Time-HubCN_Pickup_Time</f>
        <v>3.004166667</v>
      </c>
      <c r="R491" s="44">
        <f>Plan_HubVN_Receiving_Time-Plan_HubCN_Pickup_Time</f>
        <v>3.504861111</v>
      </c>
      <c r="S491" s="44">
        <f>TG_lấy+TG_xử_lý_CN+Thông_quan</f>
        <v>6.128472222</v>
      </c>
      <c r="T491" s="55">
        <f>IFS(HubCN_ID="LECCNSZ",Quantity__piece*500,HubCN_ID="LECCNYW",Quantity__piece*700)</f>
        <v>500</v>
      </c>
      <c r="U491" s="55">
        <f>Chi_phí_lấy_hàng-Chi_phí_xử_lý</f>
        <v>18650</v>
      </c>
      <c r="V491" s="55">
        <f>IFS(HubCN_ID="LECCNSZ",IF(Grossweight&lt;=3,17000+Quantity__piece*500,17000+(Grossweight-3)*1500+Quantity__piece*500),HubCN_ID="LECCNYW", IF(Grossweight&lt;=3,15000+Quantity__piece*700,15000+(Grossweight-3)*2500+Quantity__piece*700))</f>
        <v>19150</v>
      </c>
    </row>
    <row r="492" ht="15.75" hidden="1" customHeight="1">
      <c r="A492" s="52" t="s">
        <v>1499</v>
      </c>
      <c r="B492" s="52" t="s">
        <v>5259</v>
      </c>
      <c r="C492" s="52" t="s">
        <v>5255</v>
      </c>
      <c r="D492" s="53">
        <v>44652.41458333333</v>
      </c>
      <c r="E492" s="53">
        <v>44651.84027777778</v>
      </c>
      <c r="F492" s="53">
        <v>44652.50347222222</v>
      </c>
      <c r="G492" s="53">
        <f>HubVN_Receiving_Time</f>
        <v>44655.28611</v>
      </c>
      <c r="H492" s="54">
        <v>44652.28333333333</v>
      </c>
      <c r="I492" s="44">
        <f>HubCN_Receiving_Time-Order_Create_Time</f>
        <v>3.579166667</v>
      </c>
      <c r="J492" s="44">
        <f>Plan__HubCN_Receiving_Time-Order_Create_Time</f>
        <v>4.153472222</v>
      </c>
      <c r="K492" s="44">
        <f>HubCN_Pickup_Time-HubCN_Receiving_Time</f>
        <v>0.4430555556</v>
      </c>
      <c r="L492" s="44">
        <f>Plan_HubCN_Pickup_Time-Plan__HubCN_Receiving_Time</f>
        <v>0.08888888889</v>
      </c>
      <c r="M492" s="44">
        <f>HubCN_Receiving_Time-Vendor_PickupTime</f>
        <v>0.16875</v>
      </c>
      <c r="N492" s="44">
        <f>Plan__HubCN_Receiving_Time-Plan_Vendor_Pickup_Time</f>
        <v>5.159027778</v>
      </c>
      <c r="O492" s="44">
        <f>Vendor_PickupTime-Order_Create_Time</f>
        <v>3.410416667</v>
      </c>
      <c r="P492" s="44">
        <f>Plan_Vendor_Pickup_Time-Order_Create_Time</f>
        <v>-1.005555556</v>
      </c>
      <c r="Q492" s="44">
        <f>HubVN_Receiving_Time-HubCN_Pickup_Time</f>
        <v>3.002777778</v>
      </c>
      <c r="R492" s="44">
        <f>Plan_HubVN_Receiving_Time-Plan_HubCN_Pickup_Time</f>
        <v>2.004861111</v>
      </c>
      <c r="S492" s="44">
        <f>TG_lấy+TG_xử_lý_CN+Thông_quan</f>
        <v>7.025</v>
      </c>
      <c r="T492" s="55">
        <f>IFS(HubCN_ID="LECCNSZ",Quantity__piece*500,HubCN_ID="LECCNYW",Quantity__piece*700)</f>
        <v>1000</v>
      </c>
      <c r="U492" s="55">
        <f>Chi_phí_lấy_hàng-Chi_phí_xử_lý</f>
        <v>17000</v>
      </c>
      <c r="V492" s="55">
        <f>IFS(HubCN_ID="LECCNSZ",IF(Grossweight&lt;=3,17000+Quantity__piece*500,17000+(Grossweight-3)*1500+Quantity__piece*500),HubCN_ID="LECCNYW", IF(Grossweight&lt;=3,15000+Quantity__piece*700,15000+(Grossweight-3)*2500+Quantity__piece*700))</f>
        <v>18000</v>
      </c>
    </row>
    <row r="493" ht="15.75" customHeight="1">
      <c r="A493" s="52" t="s">
        <v>1501</v>
      </c>
      <c r="B493" s="52" t="s">
        <v>5285</v>
      </c>
      <c r="C493" s="52" t="s">
        <v>5253</v>
      </c>
      <c r="D493" s="53">
        <v>44651.365277777775</v>
      </c>
      <c r="E493" s="53">
        <v>44649.78125</v>
      </c>
      <c r="F493" s="53">
        <v>44651.51666666667</v>
      </c>
      <c r="G493" s="53">
        <f>HubVN_Receiving_Time</f>
        <v>44654.28611</v>
      </c>
      <c r="H493" s="54">
        <v>44650.28194444445</v>
      </c>
      <c r="I493" s="44">
        <f>HubCN_Receiving_Time-Order_Create_Time</f>
        <v>0.6131944444</v>
      </c>
      <c r="J493" s="44">
        <f>Plan__HubCN_Receiving_Time-Order_Create_Time</f>
        <v>2.197222222</v>
      </c>
      <c r="K493" s="44">
        <f>HubCN_Pickup_Time-HubCN_Receiving_Time</f>
        <v>0.5006944444</v>
      </c>
      <c r="L493" s="44">
        <f>Plan_HubCN_Pickup_Time-Plan__HubCN_Receiving_Time</f>
        <v>0.1513888889</v>
      </c>
      <c r="M493" s="44">
        <f>HubCN_Receiving_Time-Vendor_PickupTime</f>
        <v>0.1118055556</v>
      </c>
      <c r="N493" s="44">
        <f>Plan__HubCN_Receiving_Time-Plan_Vendor_Pickup_Time</f>
        <v>1.617361111</v>
      </c>
      <c r="O493" s="44">
        <f>Vendor_PickupTime-Order_Create_Time</f>
        <v>0.5013888889</v>
      </c>
      <c r="P493" s="44">
        <f>Plan_Vendor_Pickup_Time-Order_Create_Time</f>
        <v>0.5798611111</v>
      </c>
      <c r="Q493" s="44">
        <f>HubVN_Receiving_Time-HubCN_Pickup_Time</f>
        <v>4.004166667</v>
      </c>
      <c r="R493" s="44">
        <f>Plan_HubVN_Receiving_Time-Plan_HubCN_Pickup_Time</f>
        <v>2.00625</v>
      </c>
      <c r="S493" s="44">
        <f>TG_lấy+TG_xử_lý_CN+Thông_quan</f>
        <v>5.118055556</v>
      </c>
      <c r="T493" s="55">
        <f>IFS(HubCN_ID="LECCNSZ",Quantity__piece*500,HubCN_ID="LECCNYW",Quantity__piece*700)</f>
        <v>2800</v>
      </c>
      <c r="U493" s="55">
        <f>Chi_phí_lấy_hàng-Chi_phí_xử_lý</f>
        <v>19500</v>
      </c>
      <c r="V493" s="55">
        <f>IFS(HubCN_ID="LECCNSZ",IF(Grossweight&lt;=3,17000+Quantity__piece*500,17000+(Grossweight-3)*1500+Quantity__piece*500),HubCN_ID="LECCNYW", IF(Grossweight&lt;=3,15000+Quantity__piece*700,15000+(Grossweight-3)*2500+Quantity__piece*700))</f>
        <v>22300</v>
      </c>
    </row>
    <row r="494" ht="15.75" customHeight="1">
      <c r="A494" s="52" t="s">
        <v>1504</v>
      </c>
      <c r="B494" s="52" t="s">
        <v>5273</v>
      </c>
      <c r="C494" s="52" t="s">
        <v>5253</v>
      </c>
      <c r="D494" s="53">
        <v>44651.83472222222</v>
      </c>
      <c r="E494" s="53">
        <v>44652.231944444444</v>
      </c>
      <c r="F494" s="53">
        <v>44652.006944444445</v>
      </c>
      <c r="G494" s="53">
        <f>HubVN_Receiving_Time</f>
        <v>44655.53472</v>
      </c>
      <c r="H494" s="54">
        <v>44652.529861111114</v>
      </c>
      <c r="I494" s="44">
        <f>HubCN_Receiving_Time-Order_Create_Time</f>
        <v>3.867361111</v>
      </c>
      <c r="J494" s="44">
        <f>Plan__HubCN_Receiving_Time-Order_Create_Time</f>
        <v>3.470138889</v>
      </c>
      <c r="K494" s="44">
        <f>HubCN_Pickup_Time-HubCN_Receiving_Time</f>
        <v>0.2979166667</v>
      </c>
      <c r="L494" s="44">
        <f>Plan_HubCN_Pickup_Time-Plan__HubCN_Receiving_Time</f>
        <v>0.1722222222</v>
      </c>
      <c r="M494" s="44">
        <f>HubCN_Receiving_Time-Vendor_PickupTime</f>
        <v>0.08611111111</v>
      </c>
      <c r="N494" s="44">
        <f>Plan__HubCN_Receiving_Time-Plan_Vendor_Pickup_Time</f>
        <v>2.977083333</v>
      </c>
      <c r="O494" s="44">
        <f>Vendor_PickupTime-Order_Create_Time</f>
        <v>3.78125</v>
      </c>
      <c r="P494" s="44">
        <f>Plan_Vendor_Pickup_Time-Order_Create_Time</f>
        <v>0.4930555556</v>
      </c>
      <c r="Q494" s="44">
        <f>HubVN_Receiving_Time-HubCN_Pickup_Time</f>
        <v>3.004861111</v>
      </c>
      <c r="R494" s="44">
        <f>Plan_HubVN_Receiving_Time-Plan_HubCN_Pickup_Time</f>
        <v>3.50625</v>
      </c>
      <c r="S494" s="44">
        <f>TG_lấy+TG_xử_lý_CN+Thông_quan</f>
        <v>7.170138889</v>
      </c>
      <c r="T494" s="55">
        <f>IFS(HubCN_ID="LECCNSZ",Quantity__piece*500,HubCN_ID="LECCNYW",Quantity__piece*700)</f>
        <v>2800</v>
      </c>
      <c r="U494" s="55">
        <f>Chi_phí_lấy_hàng-Chi_phí_xử_lý</f>
        <v>15000</v>
      </c>
      <c r="V494" s="55">
        <f>IFS(HubCN_ID="LECCNSZ",IF(Grossweight&lt;=3,17000+Quantity__piece*500,17000+(Grossweight-3)*1500+Quantity__piece*500),HubCN_ID="LECCNYW", IF(Grossweight&lt;=3,15000+Quantity__piece*700,15000+(Grossweight-3)*2500+Quantity__piece*700))</f>
        <v>17800</v>
      </c>
    </row>
    <row r="495" ht="15.75" customHeight="1">
      <c r="A495" s="52" t="s">
        <v>1507</v>
      </c>
      <c r="B495" s="52" t="s">
        <v>5269</v>
      </c>
      <c r="C495" s="52" t="s">
        <v>5253</v>
      </c>
      <c r="D495" s="53">
        <v>44650.44861111111</v>
      </c>
      <c r="E495" s="53">
        <v>44649.775</v>
      </c>
      <c r="F495" s="53">
        <v>44650.532638888886</v>
      </c>
      <c r="G495" s="53">
        <f>HubVN_Receiving_Time</f>
        <v>44654.28681</v>
      </c>
      <c r="H495" s="54">
        <v>44650.28125</v>
      </c>
      <c r="I495" s="44">
        <f>HubCN_Receiving_Time-Order_Create_Time</f>
        <v>0.6027777778</v>
      </c>
      <c r="J495" s="44">
        <f>Plan__HubCN_Receiving_Time-Order_Create_Time</f>
        <v>1.276388889</v>
      </c>
      <c r="K495" s="44">
        <f>HubCN_Pickup_Time-HubCN_Receiving_Time</f>
        <v>0.50625</v>
      </c>
      <c r="L495" s="44">
        <f>Plan_HubCN_Pickup_Time-Plan__HubCN_Receiving_Time</f>
        <v>0.08402777778</v>
      </c>
      <c r="M495" s="44">
        <f>HubCN_Receiving_Time-Vendor_PickupTime</f>
        <v>0.1138888889</v>
      </c>
      <c r="N495" s="44">
        <f>Plan__HubCN_Receiving_Time-Plan_Vendor_Pickup_Time</f>
        <v>2.700694444</v>
      </c>
      <c r="O495" s="44">
        <f>Vendor_PickupTime-Order_Create_Time</f>
        <v>0.4888888889</v>
      </c>
      <c r="P495" s="44">
        <f>Plan_Vendor_Pickup_Time-Order_Create_Time</f>
        <v>-1.424305556</v>
      </c>
      <c r="Q495" s="44">
        <f>HubVN_Receiving_Time-HubCN_Pickup_Time</f>
        <v>4.005555556</v>
      </c>
      <c r="R495" s="44">
        <f>Plan_HubVN_Receiving_Time-Plan_HubCN_Pickup_Time</f>
        <v>3.004166667</v>
      </c>
      <c r="S495" s="44">
        <f>TG_lấy+TG_xử_lý_CN+Thông_quan</f>
        <v>5.114583333</v>
      </c>
      <c r="T495" s="55">
        <f>IFS(HubCN_ID="LECCNSZ",Quantity__piece*500,HubCN_ID="LECCNYW",Quantity__piece*700)</f>
        <v>2100</v>
      </c>
      <c r="U495" s="55">
        <f>Chi_phí_lấy_hàng-Chi_phí_xử_lý</f>
        <v>15000</v>
      </c>
      <c r="V495" s="55">
        <f>IFS(HubCN_ID="LECCNSZ",IF(Grossweight&lt;=3,17000+Quantity__piece*500,17000+(Grossweight-3)*1500+Quantity__piece*500),HubCN_ID="LECCNYW", IF(Grossweight&lt;=3,15000+Quantity__piece*700,15000+(Grossweight-3)*2500+Quantity__piece*700))</f>
        <v>17100</v>
      </c>
    </row>
    <row r="496" ht="15.75" hidden="1" customHeight="1">
      <c r="A496" s="52" t="s">
        <v>1510</v>
      </c>
      <c r="B496" s="52" t="s">
        <v>5259</v>
      </c>
      <c r="C496" s="52" t="s">
        <v>5255</v>
      </c>
      <c r="D496" s="53">
        <v>44647.691666666666</v>
      </c>
      <c r="E496" s="53">
        <v>44648.81180555555</v>
      </c>
      <c r="F496" s="53">
        <v>44647.78125</v>
      </c>
      <c r="G496" s="53">
        <f>HubVN_Receiving_Time</f>
        <v>44652.2875</v>
      </c>
      <c r="H496" s="54">
        <v>44649.28611111111</v>
      </c>
      <c r="I496" s="44">
        <f>HubCN_Receiving_Time-Order_Create_Time</f>
        <v>4.123611111</v>
      </c>
      <c r="J496" s="44">
        <f>Plan__HubCN_Receiving_Time-Order_Create_Time</f>
        <v>3.003472222</v>
      </c>
      <c r="K496" s="44">
        <f>HubCN_Pickup_Time-HubCN_Receiving_Time</f>
        <v>0.4743055556</v>
      </c>
      <c r="L496" s="44">
        <f>Plan_HubCN_Pickup_Time-Plan__HubCN_Receiving_Time</f>
        <v>0.08958333333</v>
      </c>
      <c r="M496" s="44">
        <f>HubCN_Receiving_Time-Vendor_PickupTime</f>
        <v>0.1305555556</v>
      </c>
      <c r="N496" s="44">
        <f>Plan__HubCN_Receiving_Time-Plan_Vendor_Pickup_Time</f>
        <v>4.003472222</v>
      </c>
      <c r="O496" s="44">
        <f>Vendor_PickupTime-Order_Create_Time</f>
        <v>3.993055556</v>
      </c>
      <c r="P496" s="44">
        <f>Plan_Vendor_Pickup_Time-Order_Create_Time</f>
        <v>-1</v>
      </c>
      <c r="Q496" s="44">
        <f>HubVN_Receiving_Time-HubCN_Pickup_Time</f>
        <v>3.001388889</v>
      </c>
      <c r="R496" s="44">
        <f>Plan_HubVN_Receiving_Time-Plan_HubCN_Pickup_Time</f>
        <v>3.505555556</v>
      </c>
      <c r="S496" s="44">
        <f>TG_lấy+TG_xử_lý_CN+Thông_quan</f>
        <v>7.599305556</v>
      </c>
      <c r="T496" s="55">
        <f>IFS(HubCN_ID="LECCNSZ",Quantity__piece*500,HubCN_ID="LECCNYW",Quantity__piece*700)</f>
        <v>2000</v>
      </c>
      <c r="U496" s="55">
        <f>Chi_phí_lấy_hàng-Chi_phí_xử_lý</f>
        <v>17000</v>
      </c>
      <c r="V496" s="55">
        <f>IFS(HubCN_ID="LECCNSZ",IF(Grossweight&lt;=3,17000+Quantity__piece*500,17000+(Grossweight-3)*1500+Quantity__piece*500),HubCN_ID="LECCNYW", IF(Grossweight&lt;=3,15000+Quantity__piece*700,15000+(Grossweight-3)*2500+Quantity__piece*700))</f>
        <v>19000</v>
      </c>
    </row>
    <row r="497" ht="15.75" customHeight="1">
      <c r="A497" s="52" t="s">
        <v>1513</v>
      </c>
      <c r="B497" s="52" t="s">
        <v>5299</v>
      </c>
      <c r="C497" s="52" t="s">
        <v>5253</v>
      </c>
      <c r="D497" s="53">
        <v>44647.85555555556</v>
      </c>
      <c r="E497" s="53">
        <v>44648.92361111111</v>
      </c>
      <c r="F497" s="53">
        <v>44648.004166666666</v>
      </c>
      <c r="G497" s="53">
        <f>HubVN_Receiving_Time</f>
        <v>44656.26667</v>
      </c>
      <c r="H497" s="54">
        <v>44649.2625</v>
      </c>
      <c r="I497" s="44">
        <f>HubCN_Receiving_Time-Order_Create_Time</f>
        <v>1.810416667</v>
      </c>
      <c r="J497" s="44">
        <f>Plan__HubCN_Receiving_Time-Order_Create_Time</f>
        <v>0.7423611111</v>
      </c>
      <c r="K497" s="44">
        <f>HubCN_Pickup_Time-HubCN_Receiving_Time</f>
        <v>0.3388888889</v>
      </c>
      <c r="L497" s="44">
        <f>Plan_HubCN_Pickup_Time-Plan__HubCN_Receiving_Time</f>
        <v>0.1486111111</v>
      </c>
      <c r="M497" s="44">
        <f>HubCN_Receiving_Time-Vendor_PickupTime</f>
        <v>0.16875</v>
      </c>
      <c r="N497" s="44">
        <f>Plan__HubCN_Receiving_Time-Plan_Vendor_Pickup_Time</f>
        <v>-0.2583333333</v>
      </c>
      <c r="O497" s="44">
        <f>Vendor_PickupTime-Order_Create_Time</f>
        <v>1.641666667</v>
      </c>
      <c r="P497" s="44">
        <f>Plan_Vendor_Pickup_Time-Order_Create_Time</f>
        <v>1.000694444</v>
      </c>
      <c r="Q497" s="44">
        <f>HubVN_Receiving_Time-HubCN_Pickup_Time</f>
        <v>7.004166667</v>
      </c>
      <c r="R497" s="44">
        <f>Plan_HubVN_Receiving_Time-Plan_HubCN_Pickup_Time</f>
        <v>3.505555556</v>
      </c>
      <c r="S497" s="44">
        <f>TG_lấy+TG_xử_lý_CN+Thông_quan</f>
        <v>9.153472222</v>
      </c>
      <c r="T497" s="55">
        <f>IFS(HubCN_ID="LECCNSZ",Quantity__piece*500,HubCN_ID="LECCNYW",Quantity__piece*700)</f>
        <v>1400</v>
      </c>
      <c r="U497" s="55">
        <f>Chi_phí_lấy_hàng-Chi_phí_xử_lý</f>
        <v>16000</v>
      </c>
      <c r="V497" s="55">
        <f>IFS(HubCN_ID="LECCNSZ",IF(Grossweight&lt;=3,17000+Quantity__piece*500,17000+(Grossweight-3)*1500+Quantity__piece*500),HubCN_ID="LECCNYW", IF(Grossweight&lt;=3,15000+Quantity__piece*700,15000+(Grossweight-3)*2500+Quantity__piece*700))</f>
        <v>17400</v>
      </c>
    </row>
    <row r="498" ht="15.75" hidden="1" customHeight="1">
      <c r="A498" s="52" t="s">
        <v>1516</v>
      </c>
      <c r="B498" s="52" t="s">
        <v>5275</v>
      </c>
      <c r="C498" s="52" t="s">
        <v>5255</v>
      </c>
      <c r="D498" s="53">
        <v>44651.09652777778</v>
      </c>
      <c r="E498" s="53">
        <v>44651.75625</v>
      </c>
      <c r="F498" s="53">
        <v>44651.248611111114</v>
      </c>
      <c r="G498" s="53">
        <f>HubVN_Receiving_Time</f>
        <v>44655.2625</v>
      </c>
      <c r="H498" s="54">
        <v>44652.259722222225</v>
      </c>
      <c r="I498" s="44">
        <f>HubCN_Receiving_Time-Order_Create_Time</f>
        <v>2.627083333</v>
      </c>
      <c r="J498" s="44">
        <f>Plan__HubCN_Receiving_Time-Order_Create_Time</f>
        <v>1.967361111</v>
      </c>
      <c r="K498" s="44">
        <f>HubCN_Pickup_Time-HubCN_Receiving_Time</f>
        <v>0.5034722222</v>
      </c>
      <c r="L498" s="44">
        <f>Plan_HubCN_Pickup_Time-Plan__HubCN_Receiving_Time</f>
        <v>0.1520833333</v>
      </c>
      <c r="M498" s="44">
        <f>HubCN_Receiving_Time-Vendor_PickupTime</f>
        <v>0.1298611111</v>
      </c>
      <c r="N498" s="44">
        <f>Plan__HubCN_Receiving_Time-Plan_Vendor_Pickup_Time</f>
        <v>1.220833333</v>
      </c>
      <c r="O498" s="44">
        <f>Vendor_PickupTime-Order_Create_Time</f>
        <v>2.497222222</v>
      </c>
      <c r="P498" s="44">
        <f>Plan_Vendor_Pickup_Time-Order_Create_Time</f>
        <v>0.7465277778</v>
      </c>
      <c r="Q498" s="44">
        <f>HubVN_Receiving_Time-HubCN_Pickup_Time</f>
        <v>3.002777778</v>
      </c>
      <c r="R498" s="44">
        <f>Plan_HubVN_Receiving_Time-Plan_HubCN_Pickup_Time</f>
        <v>3.003472222</v>
      </c>
      <c r="S498" s="44">
        <f>TG_lấy+TG_xử_lý_CN+Thông_quan</f>
        <v>6.133333333</v>
      </c>
      <c r="T498" s="55">
        <f>IFS(HubCN_ID="LECCNSZ",Quantity__piece*500,HubCN_ID="LECCNYW",Quantity__piece*700)</f>
        <v>1000</v>
      </c>
      <c r="U498" s="55">
        <f>Chi_phí_lấy_hàng-Chi_phí_xử_lý</f>
        <v>17000</v>
      </c>
      <c r="V498" s="55">
        <f>IFS(HubCN_ID="LECCNSZ",IF(Grossweight&lt;=3,17000+Quantity__piece*500,17000+(Grossweight-3)*1500+Quantity__piece*500),HubCN_ID="LECCNYW", IF(Grossweight&lt;=3,15000+Quantity__piece*700,15000+(Grossweight-3)*2500+Quantity__piece*700))</f>
        <v>18000</v>
      </c>
    </row>
    <row r="499" ht="15.75" customHeight="1">
      <c r="A499" s="52" t="s">
        <v>1519</v>
      </c>
      <c r="B499" s="52" t="s">
        <v>5295</v>
      </c>
      <c r="C499" s="52" t="s">
        <v>5253</v>
      </c>
      <c r="D499" s="53">
        <v>44651.8875</v>
      </c>
      <c r="E499" s="53">
        <v>44650.74166666667</v>
      </c>
      <c r="F499" s="53">
        <v>44652.03402777778</v>
      </c>
      <c r="G499" s="53">
        <f>HubVN_Receiving_Time</f>
        <v>44654.54028</v>
      </c>
      <c r="H499" s="54">
        <v>44651.03611111111</v>
      </c>
      <c r="I499" s="44">
        <f>HubCN_Receiving_Time-Order_Create_Time</f>
        <v>2.038194444</v>
      </c>
      <c r="J499" s="44">
        <f>Plan__HubCN_Receiving_Time-Order_Create_Time</f>
        <v>3.184027778</v>
      </c>
      <c r="K499" s="44">
        <f>HubCN_Pickup_Time-HubCN_Receiving_Time</f>
        <v>0.2944444444</v>
      </c>
      <c r="L499" s="44">
        <f>Plan_HubCN_Pickup_Time-Plan__HubCN_Receiving_Time</f>
        <v>0.1465277778</v>
      </c>
      <c r="M499" s="44">
        <f>HubCN_Receiving_Time-Vendor_PickupTime</f>
        <v>0.2520833333</v>
      </c>
      <c r="N499" s="44">
        <f>Plan__HubCN_Receiving_Time-Plan_Vendor_Pickup_Time</f>
        <v>5.647222222</v>
      </c>
      <c r="O499" s="44">
        <f>Vendor_PickupTime-Order_Create_Time</f>
        <v>1.786111111</v>
      </c>
      <c r="P499" s="44">
        <f>Plan_Vendor_Pickup_Time-Order_Create_Time</f>
        <v>-2.463194444</v>
      </c>
      <c r="Q499" s="44">
        <f>HubVN_Receiving_Time-HubCN_Pickup_Time</f>
        <v>3.504166667</v>
      </c>
      <c r="R499" s="44">
        <f>Plan_HubVN_Receiving_Time-Plan_HubCN_Pickup_Time</f>
        <v>1.502083333</v>
      </c>
      <c r="S499" s="44">
        <f>TG_lấy+TG_xử_lý_CN+Thông_quan</f>
        <v>5.836805556</v>
      </c>
      <c r="T499" s="55">
        <f>IFS(HubCN_ID="LECCNSZ",Quantity__piece*500,HubCN_ID="LECCNYW",Quantity__piece*700)</f>
        <v>2800</v>
      </c>
      <c r="U499" s="55">
        <f>Chi_phí_lấy_hàng-Chi_phí_xử_lý</f>
        <v>15000</v>
      </c>
      <c r="V499" s="55">
        <f>IFS(HubCN_ID="LECCNSZ",IF(Grossweight&lt;=3,17000+Quantity__piece*500,17000+(Grossweight-3)*1500+Quantity__piece*500),HubCN_ID="LECCNYW", IF(Grossweight&lt;=3,15000+Quantity__piece*700,15000+(Grossweight-3)*2500+Quantity__piece*700))</f>
        <v>17800</v>
      </c>
    </row>
    <row r="500" ht="15.75" hidden="1" customHeight="1">
      <c r="A500" s="52" t="s">
        <v>1522</v>
      </c>
      <c r="B500" s="52" t="s">
        <v>5289</v>
      </c>
      <c r="C500" s="52" t="s">
        <v>5255</v>
      </c>
      <c r="D500" s="53">
        <v>44650.17291666667</v>
      </c>
      <c r="E500" s="53">
        <v>44649.52847222222</v>
      </c>
      <c r="F500" s="53">
        <v>44650.259722222225</v>
      </c>
      <c r="G500" s="53">
        <f>HubVN_Receiving_Time</f>
        <v>44653.50625</v>
      </c>
      <c r="H500" s="54">
        <v>44650.0</v>
      </c>
      <c r="I500" s="44">
        <f>HubCN_Receiving_Time-Order_Create_Time</f>
        <v>1.241666667</v>
      </c>
      <c r="J500" s="44">
        <f>Plan__HubCN_Receiving_Time-Order_Create_Time</f>
        <v>1.886111111</v>
      </c>
      <c r="K500" s="44">
        <f>HubCN_Pickup_Time-HubCN_Receiving_Time</f>
        <v>0.4715277778</v>
      </c>
      <c r="L500" s="44">
        <f>Plan_HubCN_Pickup_Time-Plan__HubCN_Receiving_Time</f>
        <v>0.08680555555</v>
      </c>
      <c r="M500" s="44">
        <f>HubCN_Receiving_Time-Vendor_PickupTime</f>
        <v>0.1673611111</v>
      </c>
      <c r="N500" s="44">
        <f>Plan__HubCN_Receiving_Time-Plan_Vendor_Pickup_Time</f>
        <v>1.306944444</v>
      </c>
      <c r="O500" s="44">
        <f>Vendor_PickupTime-Order_Create_Time</f>
        <v>1.074305556</v>
      </c>
      <c r="P500" s="44">
        <f>Plan_Vendor_Pickup_Time-Order_Create_Time</f>
        <v>0.5791666667</v>
      </c>
      <c r="Q500" s="44">
        <f>HubVN_Receiving_Time-HubCN_Pickup_Time</f>
        <v>3.50625</v>
      </c>
      <c r="R500" s="44">
        <f>Plan_HubVN_Receiving_Time-Plan_HubCN_Pickup_Time</f>
        <v>3.002083333</v>
      </c>
      <c r="S500" s="44">
        <f>TG_lấy+TG_xử_lý_CN+Thông_quan</f>
        <v>5.219444444</v>
      </c>
      <c r="T500" s="55">
        <f>IFS(HubCN_ID="LECCNSZ",Quantity__piece*500,HubCN_ID="LECCNYW",Quantity__piece*700)</f>
        <v>2000</v>
      </c>
      <c r="U500" s="55">
        <f>Chi_phí_lấy_hàng-Chi_phí_xử_lý</f>
        <v>17600</v>
      </c>
      <c r="V500" s="55">
        <f>IFS(HubCN_ID="LECCNSZ",IF(Grossweight&lt;=3,17000+Quantity__piece*500,17000+(Grossweight-3)*1500+Quantity__piece*500),HubCN_ID="LECCNYW", IF(Grossweight&lt;=3,15000+Quantity__piece*700,15000+(Grossweight-3)*2500+Quantity__piece*700))</f>
        <v>19600</v>
      </c>
    </row>
    <row r="501" ht="15.75" customHeight="1">
      <c r="A501" s="52" t="s">
        <v>1525</v>
      </c>
      <c r="B501" s="52" t="s">
        <v>5312</v>
      </c>
      <c r="C501" s="52" t="s">
        <v>5253</v>
      </c>
      <c r="D501" s="53">
        <v>44650.11875</v>
      </c>
      <c r="E501" s="53">
        <v>44649.80347222222</v>
      </c>
      <c r="F501" s="53">
        <v>44650.245833333334</v>
      </c>
      <c r="G501" s="53">
        <f>HubVN_Receiving_Time</f>
        <v>44653.26875</v>
      </c>
      <c r="H501" s="54">
        <v>44650.26666666667</v>
      </c>
      <c r="I501" s="44">
        <f>HubCN_Receiving_Time-Order_Create_Time</f>
        <v>2.084027778</v>
      </c>
      <c r="J501" s="44">
        <f>Plan__HubCN_Receiving_Time-Order_Create_Time</f>
        <v>2.399305556</v>
      </c>
      <c r="K501" s="44">
        <f>HubCN_Pickup_Time-HubCN_Receiving_Time</f>
        <v>0.4631944444</v>
      </c>
      <c r="L501" s="44">
        <f>Plan_HubCN_Pickup_Time-Plan__HubCN_Receiving_Time</f>
        <v>0.1270833333</v>
      </c>
      <c r="M501" s="44">
        <f>HubCN_Receiving_Time-Vendor_PickupTime</f>
        <v>0.08611111111</v>
      </c>
      <c r="N501" s="44">
        <f>Plan__HubCN_Receiving_Time-Plan_Vendor_Pickup_Time</f>
        <v>3.357638889</v>
      </c>
      <c r="O501" s="44">
        <f>Vendor_PickupTime-Order_Create_Time</f>
        <v>1.997916667</v>
      </c>
      <c r="P501" s="44">
        <f>Plan_Vendor_Pickup_Time-Order_Create_Time</f>
        <v>-0.9583333333</v>
      </c>
      <c r="Q501" s="44">
        <f>HubVN_Receiving_Time-HubCN_Pickup_Time</f>
        <v>3.002083333</v>
      </c>
      <c r="R501" s="44">
        <f>Plan_HubVN_Receiving_Time-Plan_HubCN_Pickup_Time</f>
        <v>2.005555556</v>
      </c>
      <c r="S501" s="44">
        <f>TG_lấy+TG_xử_lý_CN+Thông_quan</f>
        <v>5.549305556</v>
      </c>
      <c r="T501" s="55">
        <f>IFS(HubCN_ID="LECCNSZ",Quantity__piece*500,HubCN_ID="LECCNYW",Quantity__piece*700)</f>
        <v>1400</v>
      </c>
      <c r="U501" s="55">
        <f>Chi_phí_lấy_hàng-Chi_phí_xử_lý</f>
        <v>15000</v>
      </c>
      <c r="V501" s="55">
        <f>IFS(HubCN_ID="LECCNSZ",IF(Grossweight&lt;=3,17000+Quantity__piece*500,17000+(Grossweight-3)*1500+Quantity__piece*500),HubCN_ID="LECCNYW", IF(Grossweight&lt;=3,15000+Quantity__piece*700,15000+(Grossweight-3)*2500+Quantity__piece*700))</f>
        <v>16400</v>
      </c>
    </row>
    <row r="502" ht="15.75" hidden="1" customHeight="1">
      <c r="A502" s="52" t="s">
        <v>1528</v>
      </c>
      <c r="B502" s="52" t="s">
        <v>5296</v>
      </c>
      <c r="C502" s="52" t="s">
        <v>5255</v>
      </c>
      <c r="D502" s="53">
        <v>44650.37222222222</v>
      </c>
      <c r="E502" s="53">
        <v>44652.229166666664</v>
      </c>
      <c r="F502" s="53">
        <v>44650.521527777775</v>
      </c>
      <c r="G502" s="53">
        <f>HubVN_Receiving_Time</f>
        <v>44654.50625</v>
      </c>
      <c r="H502" s="54">
        <v>44652.66875</v>
      </c>
      <c r="I502" s="44">
        <f>HubCN_Receiving_Time-Order_Create_Time</f>
        <v>4</v>
      </c>
      <c r="J502" s="44">
        <f>Plan__HubCN_Receiving_Time-Order_Create_Time</f>
        <v>2.143055556</v>
      </c>
      <c r="K502" s="44">
        <f>HubCN_Pickup_Time-HubCN_Receiving_Time</f>
        <v>0.4395833333</v>
      </c>
      <c r="L502" s="44">
        <f>Plan_HubCN_Pickup_Time-Plan__HubCN_Receiving_Time</f>
        <v>0.1493055556</v>
      </c>
      <c r="M502" s="44">
        <f>HubCN_Receiving_Time-Vendor_PickupTime</f>
        <v>0.5027777778</v>
      </c>
      <c r="N502" s="44">
        <f>Plan__HubCN_Receiving_Time-Plan_Vendor_Pickup_Time</f>
        <v>2.14375</v>
      </c>
      <c r="O502" s="44">
        <f>Vendor_PickupTime-Order_Create_Time</f>
        <v>3.497222222</v>
      </c>
      <c r="P502" s="44">
        <f>Plan_Vendor_Pickup_Time-Order_Create_Time</f>
        <v>-0.0006944444394</v>
      </c>
      <c r="Q502" s="44">
        <f>HubVN_Receiving_Time-HubCN_Pickup_Time</f>
        <v>1.8375</v>
      </c>
      <c r="R502" s="44">
        <f>Plan_HubVN_Receiving_Time-Plan_HubCN_Pickup_Time</f>
        <v>3.002777778</v>
      </c>
      <c r="S502" s="44">
        <f>TG_lấy+TG_xử_lý_CN+Thông_quan</f>
        <v>6.277083333</v>
      </c>
      <c r="T502" s="55">
        <f>IFS(HubCN_ID="LECCNSZ",Quantity__piece*500,HubCN_ID="LECCNYW",Quantity__piece*700)</f>
        <v>1000</v>
      </c>
      <c r="U502" s="55">
        <f>Chi_phí_lấy_hàng-Chi_phí_xử_lý</f>
        <v>17000</v>
      </c>
      <c r="V502" s="55">
        <f>IFS(HubCN_ID="LECCNSZ",IF(Grossweight&lt;=3,17000+Quantity__piece*500,17000+(Grossweight-3)*1500+Quantity__piece*500),HubCN_ID="LECCNYW", IF(Grossweight&lt;=3,15000+Quantity__piece*700,15000+(Grossweight-3)*2500+Quantity__piece*700))</f>
        <v>18000</v>
      </c>
    </row>
    <row r="503" ht="15.75" customHeight="1">
      <c r="A503" s="52" t="s">
        <v>1530</v>
      </c>
      <c r="B503" s="52" t="s">
        <v>5286</v>
      </c>
      <c r="C503" s="52" t="s">
        <v>5253</v>
      </c>
      <c r="D503" s="53">
        <v>44649.17569444444</v>
      </c>
      <c r="E503" s="53">
        <v>44649.17986111111</v>
      </c>
      <c r="F503" s="53">
        <v>44649.26180555556</v>
      </c>
      <c r="G503" s="53">
        <f>HubVN_Receiving_Time</f>
        <v>44652.52153</v>
      </c>
      <c r="H503" s="54">
        <v>44649.51736111111</v>
      </c>
      <c r="I503" s="44">
        <f>HubCN_Receiving_Time-Order_Create_Time</f>
        <v>1.804861111</v>
      </c>
      <c r="J503" s="44">
        <f>Plan__HubCN_Receiving_Time-Order_Create_Time</f>
        <v>1.800694444</v>
      </c>
      <c r="K503" s="44">
        <f>HubCN_Pickup_Time-HubCN_Receiving_Time</f>
        <v>0.3375</v>
      </c>
      <c r="L503" s="44">
        <f>Plan_HubCN_Pickup_Time-Plan__HubCN_Receiving_Time</f>
        <v>0.08611111112</v>
      </c>
      <c r="M503" s="44">
        <f>HubCN_Receiving_Time-Vendor_PickupTime</f>
        <v>0.1659722222</v>
      </c>
      <c r="N503" s="44">
        <f>Plan__HubCN_Receiving_Time-Plan_Vendor_Pickup_Time</f>
        <v>1.808333333</v>
      </c>
      <c r="O503" s="44">
        <f>Vendor_PickupTime-Order_Create_Time</f>
        <v>1.638888889</v>
      </c>
      <c r="P503" s="44">
        <f>Plan_Vendor_Pickup_Time-Order_Create_Time</f>
        <v>-0.007638888892</v>
      </c>
      <c r="Q503" s="44">
        <f>HubVN_Receiving_Time-HubCN_Pickup_Time</f>
        <v>3.004166667</v>
      </c>
      <c r="R503" s="44">
        <f>Plan_HubVN_Receiving_Time-Plan_HubCN_Pickup_Time</f>
        <v>3.00625</v>
      </c>
      <c r="S503" s="44">
        <f>TG_lấy+TG_xử_lý_CN+Thông_quan</f>
        <v>5.146527778</v>
      </c>
      <c r="T503" s="55">
        <f>IFS(HubCN_ID="LECCNSZ",Quantity__piece*500,HubCN_ID="LECCNYW",Quantity__piece*700)</f>
        <v>2800</v>
      </c>
      <c r="U503" s="55">
        <f>Chi_phí_lấy_hàng-Chi_phí_xử_lý</f>
        <v>15000</v>
      </c>
      <c r="V503" s="55">
        <f>IFS(HubCN_ID="LECCNSZ",IF(Grossweight&lt;=3,17000+Quantity__piece*500,17000+(Grossweight-3)*1500+Quantity__piece*500),HubCN_ID="LECCNYW", IF(Grossweight&lt;=3,15000+Quantity__piece*700,15000+(Grossweight-3)*2500+Quantity__piece*700))</f>
        <v>17800</v>
      </c>
    </row>
    <row r="504" ht="15.75" customHeight="1">
      <c r="A504" s="52" t="s">
        <v>1532</v>
      </c>
      <c r="B504" s="52" t="s">
        <v>5279</v>
      </c>
      <c r="C504" s="52" t="s">
        <v>5253</v>
      </c>
      <c r="D504" s="53">
        <v>44649.16180555556</v>
      </c>
      <c r="E504" s="53">
        <v>44649.17986111111</v>
      </c>
      <c r="F504" s="53">
        <v>44649.25</v>
      </c>
      <c r="G504" s="53">
        <f>HubVN_Receiving_Time</f>
        <v>44652.52292</v>
      </c>
      <c r="H504" s="54">
        <v>44649.51666666667</v>
      </c>
      <c r="I504" s="44">
        <f>HubCN_Receiving_Time-Order_Create_Time</f>
        <v>1.811111111</v>
      </c>
      <c r="J504" s="44">
        <f>Plan__HubCN_Receiving_Time-Order_Create_Time</f>
        <v>1.793055556</v>
      </c>
      <c r="K504" s="44">
        <f>HubCN_Pickup_Time-HubCN_Receiving_Time</f>
        <v>0.3368055556</v>
      </c>
      <c r="L504" s="44">
        <f>Plan_HubCN_Pickup_Time-Plan__HubCN_Receiving_Time</f>
        <v>0.08819444444</v>
      </c>
      <c r="M504" s="44">
        <f>HubCN_Receiving_Time-Vendor_PickupTime</f>
        <v>0.1666666667</v>
      </c>
      <c r="N504" s="44">
        <f>Plan__HubCN_Receiving_Time-Plan_Vendor_Pickup_Time</f>
        <v>2.292361111</v>
      </c>
      <c r="O504" s="44">
        <f>Vendor_PickupTime-Order_Create_Time</f>
        <v>1.644444444</v>
      </c>
      <c r="P504" s="44">
        <f>Plan_Vendor_Pickup_Time-Order_Create_Time</f>
        <v>-0.4993055556</v>
      </c>
      <c r="Q504" s="44">
        <f>HubVN_Receiving_Time-HubCN_Pickup_Time</f>
        <v>3.00625</v>
      </c>
      <c r="R504" s="44">
        <f>Plan_HubVN_Receiving_Time-Plan_HubCN_Pickup_Time</f>
        <v>3.00625</v>
      </c>
      <c r="S504" s="44">
        <f>TG_lấy+TG_xử_lý_CN+Thông_quan</f>
        <v>5.154166667</v>
      </c>
      <c r="T504" s="55">
        <f>IFS(HubCN_ID="LECCNSZ",Quantity__piece*500,HubCN_ID="LECCNYW",Quantity__piece*700)</f>
        <v>1400</v>
      </c>
      <c r="U504" s="55">
        <f>Chi_phí_lấy_hàng-Chi_phí_xử_lý</f>
        <v>15000</v>
      </c>
      <c r="V504" s="55">
        <f>IFS(HubCN_ID="LECCNSZ",IF(Grossweight&lt;=3,17000+Quantity__piece*500,17000+(Grossweight-3)*1500+Quantity__piece*500),HubCN_ID="LECCNYW", IF(Grossweight&lt;=3,15000+Quantity__piece*700,15000+(Grossweight-3)*2500+Quantity__piece*700))</f>
        <v>16400</v>
      </c>
    </row>
    <row r="505" ht="15.75" customHeight="1">
      <c r="A505" s="52" t="s">
        <v>1535</v>
      </c>
      <c r="B505" s="52" t="s">
        <v>5278</v>
      </c>
      <c r="C505" s="52" t="s">
        <v>5253</v>
      </c>
      <c r="D505" s="53">
        <v>44652.06319444445</v>
      </c>
      <c r="E505" s="53">
        <v>44652.23333333333</v>
      </c>
      <c r="F505" s="53">
        <v>44652.27569444444</v>
      </c>
      <c r="G505" s="53">
        <f>HubVN_Receiving_Time</f>
        <v>44655.53403</v>
      </c>
      <c r="H505" s="54">
        <v>44652.53055555555</v>
      </c>
      <c r="I505" s="44">
        <f>HubCN_Receiving_Time-Order_Create_Time</f>
        <v>1.873611111</v>
      </c>
      <c r="J505" s="44">
        <f>Plan__HubCN_Receiving_Time-Order_Create_Time</f>
        <v>1.703472222</v>
      </c>
      <c r="K505" s="44">
        <f>HubCN_Pickup_Time-HubCN_Receiving_Time</f>
        <v>0.2972222222</v>
      </c>
      <c r="L505" s="44">
        <f>Plan_HubCN_Pickup_Time-Plan__HubCN_Receiving_Time</f>
        <v>0.2125</v>
      </c>
      <c r="M505" s="44">
        <f>HubCN_Receiving_Time-Vendor_PickupTime</f>
        <v>0.08402777778</v>
      </c>
      <c r="N505" s="44">
        <f>Plan__HubCN_Receiving_Time-Plan_Vendor_Pickup_Time</f>
        <v>1.704861111</v>
      </c>
      <c r="O505" s="44">
        <f>Vendor_PickupTime-Order_Create_Time</f>
        <v>1.789583333</v>
      </c>
      <c r="P505" s="44">
        <f>Plan_Vendor_Pickup_Time-Order_Create_Time</f>
        <v>-0.001388888893</v>
      </c>
      <c r="Q505" s="44">
        <f>HubVN_Receiving_Time-HubCN_Pickup_Time</f>
        <v>3.003472222</v>
      </c>
      <c r="R505" s="44">
        <f>Plan_HubVN_Receiving_Time-Plan_HubCN_Pickup_Time</f>
        <v>3.00625</v>
      </c>
      <c r="S505" s="44">
        <f>TG_lấy+TG_xử_lý_CN+Thông_quan</f>
        <v>5.174305556</v>
      </c>
      <c r="T505" s="55">
        <f>IFS(HubCN_ID="LECCNSZ",Quantity__piece*500,HubCN_ID="LECCNYW",Quantity__piece*700)</f>
        <v>700</v>
      </c>
      <c r="U505" s="55">
        <f>Chi_phí_lấy_hàng-Chi_phí_xử_lý</f>
        <v>15000</v>
      </c>
      <c r="V505" s="55">
        <f>IFS(HubCN_ID="LECCNSZ",IF(Grossweight&lt;=3,17000+Quantity__piece*500,17000+(Grossweight-3)*1500+Quantity__piece*500),HubCN_ID="LECCNYW", IF(Grossweight&lt;=3,15000+Quantity__piece*700,15000+(Grossweight-3)*2500+Quantity__piece*700))</f>
        <v>15700</v>
      </c>
    </row>
    <row r="506" ht="15.75" customHeight="1">
      <c r="A506" s="52" t="s">
        <v>1537</v>
      </c>
      <c r="B506" s="52" t="s">
        <v>5286</v>
      </c>
      <c r="C506" s="52" t="s">
        <v>5253</v>
      </c>
      <c r="D506" s="53">
        <v>44649.8625</v>
      </c>
      <c r="E506" s="53">
        <v>44649.180555555555</v>
      </c>
      <c r="F506" s="53">
        <v>44650.01388888889</v>
      </c>
      <c r="G506" s="53">
        <f>HubVN_Receiving_Time</f>
        <v>44652.52361</v>
      </c>
      <c r="H506" s="54">
        <v>44649.52013888889</v>
      </c>
      <c r="I506" s="44">
        <f>HubCN_Receiving_Time-Order_Create_Time</f>
        <v>1.809722222</v>
      </c>
      <c r="J506" s="44">
        <f>Plan__HubCN_Receiving_Time-Order_Create_Time</f>
        <v>2.491666667</v>
      </c>
      <c r="K506" s="44">
        <f>HubCN_Pickup_Time-HubCN_Receiving_Time</f>
        <v>0.3395833333</v>
      </c>
      <c r="L506" s="44">
        <f>Plan_HubCN_Pickup_Time-Plan__HubCN_Receiving_Time</f>
        <v>0.1513888889</v>
      </c>
      <c r="M506" s="44">
        <f>HubCN_Receiving_Time-Vendor_PickupTime</f>
        <v>0.1673611111</v>
      </c>
      <c r="N506" s="44">
        <f>Plan__HubCN_Receiving_Time-Plan_Vendor_Pickup_Time</f>
        <v>2.906944444</v>
      </c>
      <c r="O506" s="44">
        <f>Vendor_PickupTime-Order_Create_Time</f>
        <v>1.642361111</v>
      </c>
      <c r="P506" s="44">
        <f>Plan_Vendor_Pickup_Time-Order_Create_Time</f>
        <v>-0.4152777778</v>
      </c>
      <c r="Q506" s="44">
        <f>HubVN_Receiving_Time-HubCN_Pickup_Time</f>
        <v>3.003472222</v>
      </c>
      <c r="R506" s="44">
        <f>Plan_HubVN_Receiving_Time-Plan_HubCN_Pickup_Time</f>
        <v>1.505555556</v>
      </c>
      <c r="S506" s="44">
        <f>TG_lấy+TG_xử_lý_CN+Thông_quan</f>
        <v>5.152777778</v>
      </c>
      <c r="T506" s="55">
        <f>IFS(HubCN_ID="LECCNSZ",Quantity__piece*500,HubCN_ID="LECCNYW",Quantity__piece*700)</f>
        <v>700</v>
      </c>
      <c r="U506" s="55">
        <f>Chi_phí_lấy_hàng-Chi_phí_xử_lý</f>
        <v>15000</v>
      </c>
      <c r="V506" s="55">
        <f>IFS(HubCN_ID="LECCNSZ",IF(Grossweight&lt;=3,17000+Quantity__piece*500,17000+(Grossweight-3)*1500+Quantity__piece*500),HubCN_ID="LECCNYW", IF(Grossweight&lt;=3,15000+Quantity__piece*700,15000+(Grossweight-3)*2500+Quantity__piece*700))</f>
        <v>15700</v>
      </c>
    </row>
    <row r="507" ht="15.75" hidden="1" customHeight="1">
      <c r="A507" s="52" t="s">
        <v>1540</v>
      </c>
      <c r="B507" s="52" t="s">
        <v>5266</v>
      </c>
      <c r="C507" s="52" t="s">
        <v>5255</v>
      </c>
      <c r="D507" s="53">
        <v>44652.19930555556</v>
      </c>
      <c r="E507" s="53">
        <v>44652.49166666667</v>
      </c>
      <c r="F507" s="53">
        <v>44652.28888888889</v>
      </c>
      <c r="G507" s="53">
        <f>HubVN_Receiving_Time</f>
        <v>44655.50139</v>
      </c>
      <c r="H507" s="54">
        <v>44652.99652777778</v>
      </c>
      <c r="I507" s="44">
        <f>HubCN_Receiving_Time-Order_Create_Time</f>
        <v>2.583333333</v>
      </c>
      <c r="J507" s="44">
        <f>Plan__HubCN_Receiving_Time-Order_Create_Time</f>
        <v>2.290972222</v>
      </c>
      <c r="K507" s="44">
        <f>HubCN_Pickup_Time-HubCN_Receiving_Time</f>
        <v>0.5048611111</v>
      </c>
      <c r="L507" s="44">
        <f>Plan_HubCN_Pickup_Time-Plan__HubCN_Receiving_Time</f>
        <v>0.08958333333</v>
      </c>
      <c r="M507" s="44">
        <f>HubCN_Receiving_Time-Vendor_PickupTime</f>
        <v>0.1701388889</v>
      </c>
      <c r="N507" s="44">
        <f>Plan__HubCN_Receiving_Time-Plan_Vendor_Pickup_Time</f>
        <v>1.548611111</v>
      </c>
      <c r="O507" s="44">
        <f>Vendor_PickupTime-Order_Create_Time</f>
        <v>2.413194444</v>
      </c>
      <c r="P507" s="44">
        <f>Plan_Vendor_Pickup_Time-Order_Create_Time</f>
        <v>0.7423611111</v>
      </c>
      <c r="Q507" s="44">
        <f>HubVN_Receiving_Time-HubCN_Pickup_Time</f>
        <v>2.504861111</v>
      </c>
      <c r="R507" s="44">
        <f>Plan_HubVN_Receiving_Time-Plan_HubCN_Pickup_Time</f>
        <v>3.001388889</v>
      </c>
      <c r="S507" s="44">
        <f>TG_lấy+TG_xử_lý_CN+Thông_quan</f>
        <v>5.593055556</v>
      </c>
      <c r="T507" s="55">
        <f>IFS(HubCN_ID="LECCNSZ",Quantity__piece*500,HubCN_ID="LECCNYW",Quantity__piece*700)</f>
        <v>500</v>
      </c>
      <c r="U507" s="55">
        <f>Chi_phí_lấy_hàng-Chi_phí_xử_lý</f>
        <v>17000</v>
      </c>
      <c r="V507" s="55">
        <f>IFS(HubCN_ID="LECCNSZ",IF(Grossweight&lt;=3,17000+Quantity__piece*500,17000+(Grossweight-3)*1500+Quantity__piece*500),HubCN_ID="LECCNYW", IF(Grossweight&lt;=3,15000+Quantity__piece*700,15000+(Grossweight-3)*2500+Quantity__piece*700))</f>
        <v>17500</v>
      </c>
    </row>
    <row r="508" ht="15.75" customHeight="1">
      <c r="A508" s="52" t="s">
        <v>1543</v>
      </c>
      <c r="B508" s="52" t="s">
        <v>5284</v>
      </c>
      <c r="C508" s="52" t="s">
        <v>5253</v>
      </c>
      <c r="D508" s="53">
        <v>44648.177083333336</v>
      </c>
      <c r="E508" s="53">
        <v>44649.97986111111</v>
      </c>
      <c r="F508" s="53">
        <v>44648.26666666667</v>
      </c>
      <c r="G508" s="53">
        <f>HubVN_Receiving_Time</f>
        <v>44654.275</v>
      </c>
      <c r="H508" s="54">
        <v>44650.274305555555</v>
      </c>
      <c r="I508" s="44">
        <f>HubCN_Receiving_Time-Order_Create_Time</f>
        <v>2.858333333</v>
      </c>
      <c r="J508" s="44">
        <f>Plan__HubCN_Receiving_Time-Order_Create_Time</f>
        <v>1.055555556</v>
      </c>
      <c r="K508" s="44">
        <f>HubCN_Pickup_Time-HubCN_Receiving_Time</f>
        <v>0.2944444444</v>
      </c>
      <c r="L508" s="44">
        <f>Plan_HubCN_Pickup_Time-Plan__HubCN_Receiving_Time</f>
        <v>0.08958333333</v>
      </c>
      <c r="M508" s="44">
        <f>HubCN_Receiving_Time-Vendor_PickupTime</f>
        <v>0.1048611111</v>
      </c>
      <c r="N508" s="44">
        <f>Plan__HubCN_Receiving_Time-Plan_Vendor_Pickup_Time</f>
        <v>2.054166667</v>
      </c>
      <c r="O508" s="44">
        <f>Vendor_PickupTime-Order_Create_Time</f>
        <v>2.753472222</v>
      </c>
      <c r="P508" s="44">
        <f>Plan_Vendor_Pickup_Time-Order_Create_Time</f>
        <v>-0.9986111111</v>
      </c>
      <c r="Q508" s="44">
        <f>HubVN_Receiving_Time-HubCN_Pickup_Time</f>
        <v>4.000694444</v>
      </c>
      <c r="R508" s="44">
        <f>Plan_HubVN_Receiving_Time-Plan_HubCN_Pickup_Time</f>
        <v>3.002777778</v>
      </c>
      <c r="S508" s="44">
        <f>TG_lấy+TG_xử_lý_CN+Thông_quan</f>
        <v>7.153472222</v>
      </c>
      <c r="T508" s="55">
        <f>IFS(HubCN_ID="LECCNSZ",Quantity__piece*500,HubCN_ID="LECCNYW",Quantity__piece*700)</f>
        <v>700</v>
      </c>
      <c r="U508" s="55">
        <f>Chi_phí_lấy_hàng-Chi_phí_xử_lý</f>
        <v>15000</v>
      </c>
      <c r="V508" s="55">
        <f>IFS(HubCN_ID="LECCNSZ",IF(Grossweight&lt;=3,17000+Quantity__piece*500,17000+(Grossweight-3)*1500+Quantity__piece*500),HubCN_ID="LECCNYW", IF(Grossweight&lt;=3,15000+Quantity__piece*700,15000+(Grossweight-3)*2500+Quantity__piece*700))</f>
        <v>15700</v>
      </c>
    </row>
    <row r="509" ht="15.75" hidden="1" customHeight="1">
      <c r="A509" s="52" t="s">
        <v>1545</v>
      </c>
      <c r="B509" s="52" t="s">
        <v>5262</v>
      </c>
      <c r="C509" s="52" t="s">
        <v>5255</v>
      </c>
      <c r="D509" s="53">
        <v>44649.12986111111</v>
      </c>
      <c r="E509" s="53">
        <v>44648.82708333333</v>
      </c>
      <c r="F509" s="53">
        <v>44649.279861111114</v>
      </c>
      <c r="G509" s="53">
        <f>HubVN_Receiving_Time</f>
        <v>44652.275</v>
      </c>
      <c r="H509" s="54">
        <v>44649.270833333336</v>
      </c>
      <c r="I509" s="44">
        <f>HubCN_Receiving_Time-Order_Create_Time</f>
        <v>4.075694444</v>
      </c>
      <c r="J509" s="44">
        <f>Plan__HubCN_Receiving_Time-Order_Create_Time</f>
        <v>4.378472222</v>
      </c>
      <c r="K509" s="44">
        <f>HubCN_Pickup_Time-HubCN_Receiving_Time</f>
        <v>0.44375</v>
      </c>
      <c r="L509" s="44">
        <f>Plan_HubCN_Pickup_Time-Plan__HubCN_Receiving_Time</f>
        <v>0.15</v>
      </c>
      <c r="M509" s="44">
        <f>HubCN_Receiving_Time-Vendor_PickupTime</f>
        <v>0.1680555556</v>
      </c>
      <c r="N509" s="44">
        <f>Plan__HubCN_Receiving_Time-Plan_Vendor_Pickup_Time</f>
        <v>4.382638889</v>
      </c>
      <c r="O509" s="44">
        <f>Vendor_PickupTime-Order_Create_Time</f>
        <v>3.907638889</v>
      </c>
      <c r="P509" s="44">
        <f>Plan_Vendor_Pickup_Time-Order_Create_Time</f>
        <v>-0.004166666666</v>
      </c>
      <c r="Q509" s="44">
        <f>HubVN_Receiving_Time-HubCN_Pickup_Time</f>
        <v>3.004166667</v>
      </c>
      <c r="R509" s="44">
        <f>Plan_HubVN_Receiving_Time-Plan_HubCN_Pickup_Time</f>
        <v>2.004861111</v>
      </c>
      <c r="S509" s="44">
        <f>TG_lấy+TG_xử_lý_CN+Thông_quan</f>
        <v>7.523611111</v>
      </c>
      <c r="T509" s="55">
        <f>IFS(HubCN_ID="LECCNSZ",Quantity__piece*500,HubCN_ID="LECCNYW",Quantity__piece*700)</f>
        <v>1500</v>
      </c>
      <c r="U509" s="55">
        <f>Chi_phí_lấy_hàng-Chi_phí_xử_lý</f>
        <v>17000</v>
      </c>
      <c r="V509" s="55">
        <f>IFS(HubCN_ID="LECCNSZ",IF(Grossweight&lt;=3,17000+Quantity__piece*500,17000+(Grossweight-3)*1500+Quantity__piece*500),HubCN_ID="LECCNYW", IF(Grossweight&lt;=3,15000+Quantity__piece*700,15000+(Grossweight-3)*2500+Quantity__piece*700))</f>
        <v>18500</v>
      </c>
    </row>
    <row r="510" ht="15.75" customHeight="1">
      <c r="A510" s="52" t="s">
        <v>1548</v>
      </c>
      <c r="B510" s="52" t="s">
        <v>5276</v>
      </c>
      <c r="C510" s="52" t="s">
        <v>5253</v>
      </c>
      <c r="D510" s="53">
        <v>44651.290972222225</v>
      </c>
      <c r="E510" s="53">
        <v>44649.21944444445</v>
      </c>
      <c r="F510" s="53">
        <v>44651.50486111111</v>
      </c>
      <c r="G510" s="53">
        <f>HubVN_Receiving_Time</f>
        <v>44653.52153</v>
      </c>
      <c r="H510" s="54">
        <v>44649.51527777778</v>
      </c>
      <c r="I510" s="44">
        <f>HubCN_Receiving_Time-Order_Create_Time</f>
        <v>0.3298611111</v>
      </c>
      <c r="J510" s="44">
        <f>Plan__HubCN_Receiving_Time-Order_Create_Time</f>
        <v>2.401388889</v>
      </c>
      <c r="K510" s="44">
        <f>HubCN_Pickup_Time-HubCN_Receiving_Time</f>
        <v>0.2958333333</v>
      </c>
      <c r="L510" s="44">
        <f>Plan_HubCN_Pickup_Time-Plan__HubCN_Receiving_Time</f>
        <v>0.2138888889</v>
      </c>
      <c r="M510" s="44">
        <f>HubCN_Receiving_Time-Vendor_PickupTime</f>
        <v>0.08472222222</v>
      </c>
      <c r="N510" s="44">
        <f>Plan__HubCN_Receiving_Time-Plan_Vendor_Pickup_Time</f>
        <v>2.400694444</v>
      </c>
      <c r="O510" s="44">
        <f>Vendor_PickupTime-Order_Create_Time</f>
        <v>0.2451388889</v>
      </c>
      <c r="P510" s="44">
        <f>Plan_Vendor_Pickup_Time-Order_Create_Time</f>
        <v>0.0006944444467</v>
      </c>
      <c r="Q510" s="44">
        <f>HubVN_Receiving_Time-HubCN_Pickup_Time</f>
        <v>4.00625</v>
      </c>
      <c r="R510" s="44">
        <f>Plan_HubVN_Receiving_Time-Plan_HubCN_Pickup_Time</f>
        <v>2.002083333</v>
      </c>
      <c r="S510" s="44">
        <f>TG_lấy+TG_xử_lý_CN+Thông_quan</f>
        <v>4.631944444</v>
      </c>
      <c r="T510" s="55">
        <f>IFS(HubCN_ID="LECCNSZ",Quantity__piece*500,HubCN_ID="LECCNYW",Quantity__piece*700)</f>
        <v>2800</v>
      </c>
      <c r="U510" s="55">
        <f>Chi_phí_lấy_hàng-Chi_phí_xử_lý</f>
        <v>15000</v>
      </c>
      <c r="V510" s="55">
        <f>IFS(HubCN_ID="LECCNSZ",IF(Grossweight&lt;=3,17000+Quantity__piece*500,17000+(Grossweight-3)*1500+Quantity__piece*500),HubCN_ID="LECCNYW", IF(Grossweight&lt;=3,15000+Quantity__piece*700,15000+(Grossweight-3)*2500+Quantity__piece*700))</f>
        <v>17800</v>
      </c>
    </row>
    <row r="511" ht="15.75" customHeight="1">
      <c r="A511" s="52" t="s">
        <v>1551</v>
      </c>
      <c r="B511" s="52" t="s">
        <v>5264</v>
      </c>
      <c r="C511" s="52" t="s">
        <v>5253</v>
      </c>
      <c r="D511" s="53">
        <v>44651.37777777778</v>
      </c>
      <c r="E511" s="53">
        <v>44649.8375</v>
      </c>
      <c r="F511" s="53">
        <v>44651.50555555556</v>
      </c>
      <c r="G511" s="53">
        <f>HubVN_Receiving_Time</f>
        <v>44654.26875</v>
      </c>
      <c r="H511" s="54">
        <v>44650.26736111111</v>
      </c>
      <c r="I511" s="44">
        <f>HubCN_Receiving_Time-Order_Create_Time</f>
        <v>2.119444444</v>
      </c>
      <c r="J511" s="44">
        <f>Plan__HubCN_Receiving_Time-Order_Create_Time</f>
        <v>3.659722222</v>
      </c>
      <c r="K511" s="44">
        <f>HubCN_Pickup_Time-HubCN_Receiving_Time</f>
        <v>0.4298611111</v>
      </c>
      <c r="L511" s="44">
        <f>Plan_HubCN_Pickup_Time-Plan__HubCN_Receiving_Time</f>
        <v>0.1277777778</v>
      </c>
      <c r="M511" s="44">
        <f>HubCN_Receiving_Time-Vendor_PickupTime</f>
        <v>0.1131944444</v>
      </c>
      <c r="N511" s="44">
        <f>Plan__HubCN_Receiving_Time-Plan_Vendor_Pickup_Time</f>
        <v>2.658333333</v>
      </c>
      <c r="O511" s="44">
        <f>Vendor_PickupTime-Order_Create_Time</f>
        <v>2.00625</v>
      </c>
      <c r="P511" s="44">
        <f>Plan_Vendor_Pickup_Time-Order_Create_Time</f>
        <v>1.001388889</v>
      </c>
      <c r="Q511" s="44">
        <f>HubVN_Receiving_Time-HubCN_Pickup_Time</f>
        <v>4.001388889</v>
      </c>
      <c r="R511" s="44">
        <f>Plan_HubVN_Receiving_Time-Plan_HubCN_Pickup_Time</f>
        <v>2.000694444</v>
      </c>
      <c r="S511" s="44">
        <f>TG_lấy+TG_xử_lý_CN+Thông_quan</f>
        <v>6.550694444</v>
      </c>
      <c r="T511" s="55">
        <f>IFS(HubCN_ID="LECCNSZ",Quantity__piece*500,HubCN_ID="LECCNYW",Quantity__piece*700)</f>
        <v>2100</v>
      </c>
      <c r="U511" s="55">
        <f>Chi_phí_lấy_hàng-Chi_phí_xử_lý</f>
        <v>15000</v>
      </c>
      <c r="V511" s="55">
        <f>IFS(HubCN_ID="LECCNSZ",IF(Grossweight&lt;=3,17000+Quantity__piece*500,17000+(Grossweight-3)*1500+Quantity__piece*500),HubCN_ID="LECCNYW", IF(Grossweight&lt;=3,15000+Quantity__piece*700,15000+(Grossweight-3)*2500+Quantity__piece*700))</f>
        <v>17100</v>
      </c>
    </row>
    <row r="512" ht="15.75" customHeight="1">
      <c r="A512" s="52" t="s">
        <v>1554</v>
      </c>
      <c r="B512" s="52" t="s">
        <v>5252</v>
      </c>
      <c r="C512" s="52" t="s">
        <v>5253</v>
      </c>
      <c r="D512" s="53">
        <v>44649.90902777778</v>
      </c>
      <c r="E512" s="53">
        <v>44649.177777777775</v>
      </c>
      <c r="F512" s="53">
        <v>44649.99652777778</v>
      </c>
      <c r="G512" s="53">
        <f>HubVN_Receiving_Time</f>
        <v>44652.51806</v>
      </c>
      <c r="H512" s="54">
        <v>44649.51180555556</v>
      </c>
      <c r="I512" s="44">
        <f>HubCN_Receiving_Time-Order_Create_Time</f>
        <v>1.813888889</v>
      </c>
      <c r="J512" s="44">
        <f>Plan__HubCN_Receiving_Time-Order_Create_Time</f>
        <v>2.545138889</v>
      </c>
      <c r="K512" s="44">
        <f>HubCN_Pickup_Time-HubCN_Receiving_Time</f>
        <v>0.3340277778</v>
      </c>
      <c r="L512" s="44">
        <f>Plan_HubCN_Pickup_Time-Plan__HubCN_Receiving_Time</f>
        <v>0.0875</v>
      </c>
      <c r="M512" s="44">
        <f>HubCN_Receiving_Time-Vendor_PickupTime</f>
        <v>0.1666666667</v>
      </c>
      <c r="N512" s="44">
        <f>Plan__HubCN_Receiving_Time-Plan_Vendor_Pickup_Time</f>
        <v>3.051388889</v>
      </c>
      <c r="O512" s="44">
        <f>Vendor_PickupTime-Order_Create_Time</f>
        <v>1.647222222</v>
      </c>
      <c r="P512" s="44">
        <f>Plan_Vendor_Pickup_Time-Order_Create_Time</f>
        <v>-0.50625</v>
      </c>
      <c r="Q512" s="44">
        <f>HubVN_Receiving_Time-HubCN_Pickup_Time</f>
        <v>3.00625</v>
      </c>
      <c r="R512" s="44">
        <f>Plan_HubVN_Receiving_Time-Plan_HubCN_Pickup_Time</f>
        <v>1.50625</v>
      </c>
      <c r="S512" s="44">
        <f>TG_lấy+TG_xử_lý_CN+Thông_quan</f>
        <v>5.154166667</v>
      </c>
      <c r="T512" s="55">
        <f>IFS(HubCN_ID="LECCNSZ",Quantity__piece*500,HubCN_ID="LECCNYW",Quantity__piece*700)</f>
        <v>2800</v>
      </c>
      <c r="U512" s="55">
        <f>Chi_phí_lấy_hàng-Chi_phí_xử_lý</f>
        <v>15000</v>
      </c>
      <c r="V512" s="55">
        <f>IFS(HubCN_ID="LECCNSZ",IF(Grossweight&lt;=3,17000+Quantity__piece*500,17000+(Grossweight-3)*1500+Quantity__piece*500),HubCN_ID="LECCNYW", IF(Grossweight&lt;=3,15000+Quantity__piece*700,15000+(Grossweight-3)*2500+Quantity__piece*700))</f>
        <v>17800</v>
      </c>
    </row>
    <row r="513" ht="15.75" customHeight="1">
      <c r="A513" s="52" t="s">
        <v>1557</v>
      </c>
      <c r="B513" s="52" t="s">
        <v>5264</v>
      </c>
      <c r="C513" s="52" t="s">
        <v>5253</v>
      </c>
      <c r="D513" s="53">
        <v>44650.61388888889</v>
      </c>
      <c r="E513" s="53">
        <v>44649.79027777778</v>
      </c>
      <c r="F513" s="53">
        <v>44650.78402777778</v>
      </c>
      <c r="G513" s="53">
        <f>HubVN_Receiving_Time</f>
        <v>44653.25556</v>
      </c>
      <c r="H513" s="54">
        <v>44650.25347222222</v>
      </c>
      <c r="I513" s="44">
        <f>HubCN_Receiving_Time-Order_Create_Time</f>
        <v>3.58125</v>
      </c>
      <c r="J513" s="44">
        <f>Plan__HubCN_Receiving_Time-Order_Create_Time</f>
        <v>4.404861111</v>
      </c>
      <c r="K513" s="44">
        <f>HubCN_Pickup_Time-HubCN_Receiving_Time</f>
        <v>0.4631944444</v>
      </c>
      <c r="L513" s="44">
        <f>Plan_HubCN_Pickup_Time-Plan__HubCN_Receiving_Time</f>
        <v>0.1701388889</v>
      </c>
      <c r="M513" s="44">
        <f>HubCN_Receiving_Time-Vendor_PickupTime</f>
        <v>0.08819444445</v>
      </c>
      <c r="N513" s="44">
        <f>Plan__HubCN_Receiving_Time-Plan_Vendor_Pickup_Time</f>
        <v>3.833333333</v>
      </c>
      <c r="O513" s="44">
        <f>Vendor_PickupTime-Order_Create_Time</f>
        <v>3.493055556</v>
      </c>
      <c r="P513" s="44">
        <f>Plan_Vendor_Pickup_Time-Order_Create_Time</f>
        <v>0.5715277778</v>
      </c>
      <c r="Q513" s="44">
        <f>HubVN_Receiving_Time-HubCN_Pickup_Time</f>
        <v>3.002083333</v>
      </c>
      <c r="R513" s="44">
        <f>Plan_HubVN_Receiving_Time-Plan_HubCN_Pickup_Time</f>
        <v>1.504166667</v>
      </c>
      <c r="S513" s="44">
        <f>TG_lấy+TG_xử_lý_CN+Thông_quan</f>
        <v>7.046527778</v>
      </c>
      <c r="T513" s="55">
        <f>IFS(HubCN_ID="LECCNSZ",Quantity__piece*500,HubCN_ID="LECCNYW",Quantity__piece*700)</f>
        <v>700</v>
      </c>
      <c r="U513" s="55">
        <f>Chi_phí_lấy_hàng-Chi_phí_xử_lý</f>
        <v>15000</v>
      </c>
      <c r="V513" s="55">
        <f>IFS(HubCN_ID="LECCNSZ",IF(Grossweight&lt;=3,17000+Quantity__piece*500,17000+(Grossweight-3)*1500+Quantity__piece*500),HubCN_ID="LECCNYW", IF(Grossweight&lt;=3,15000+Quantity__piece*700,15000+(Grossweight-3)*2500+Quantity__piece*700))</f>
        <v>15700</v>
      </c>
    </row>
    <row r="514" ht="15.75" hidden="1" customHeight="1">
      <c r="A514" s="52" t="s">
        <v>1560</v>
      </c>
      <c r="B514" s="52" t="s">
        <v>5281</v>
      </c>
      <c r="C514" s="52" t="s">
        <v>5255</v>
      </c>
      <c r="D514" s="53">
        <v>44649.39861111111</v>
      </c>
      <c r="E514" s="53">
        <v>44650.83263888889</v>
      </c>
      <c r="F514" s="53">
        <v>44649.52638888889</v>
      </c>
      <c r="G514" s="53">
        <f>HubVN_Receiving_Time</f>
        <v>44653.28125</v>
      </c>
      <c r="H514" s="54">
        <v>44651.27638888889</v>
      </c>
      <c r="I514" s="44">
        <f>HubCN_Receiving_Time-Order_Create_Time</f>
        <v>2.978472222</v>
      </c>
      <c r="J514" s="44">
        <f>Plan__HubCN_Receiving_Time-Order_Create_Time</f>
        <v>1.544444444</v>
      </c>
      <c r="K514" s="44">
        <f>HubCN_Pickup_Time-HubCN_Receiving_Time</f>
        <v>0.44375</v>
      </c>
      <c r="L514" s="44">
        <f>Plan_HubCN_Pickup_Time-Plan__HubCN_Receiving_Time</f>
        <v>0.1277777778</v>
      </c>
      <c r="M514" s="44">
        <f>HubCN_Receiving_Time-Vendor_PickupTime</f>
        <v>0.1555555556</v>
      </c>
      <c r="N514" s="44">
        <f>Plan__HubCN_Receiving_Time-Plan_Vendor_Pickup_Time</f>
        <v>1.545833333</v>
      </c>
      <c r="O514" s="44">
        <f>Vendor_PickupTime-Order_Create_Time</f>
        <v>2.822916667</v>
      </c>
      <c r="P514" s="44">
        <f>Plan_Vendor_Pickup_Time-Order_Create_Time</f>
        <v>-0.001388888886</v>
      </c>
      <c r="Q514" s="44">
        <f>HubVN_Receiving_Time-HubCN_Pickup_Time</f>
        <v>2.004861111</v>
      </c>
      <c r="R514" s="44">
        <f>Plan_HubVN_Receiving_Time-Plan_HubCN_Pickup_Time</f>
        <v>3.00625</v>
      </c>
      <c r="S514" s="44">
        <f>TG_lấy+TG_xử_lý_CN+Thông_quan</f>
        <v>5.427083333</v>
      </c>
      <c r="T514" s="55">
        <f>IFS(HubCN_ID="LECCNSZ",Quantity__piece*500,HubCN_ID="LECCNYW",Quantity__piece*700)</f>
        <v>2000</v>
      </c>
      <c r="U514" s="55">
        <f>Chi_phí_lấy_hàng-Chi_phí_xử_lý</f>
        <v>17000</v>
      </c>
      <c r="V514" s="55">
        <f>IFS(HubCN_ID="LECCNSZ",IF(Grossweight&lt;=3,17000+Quantity__piece*500,17000+(Grossweight-3)*1500+Quantity__piece*500),HubCN_ID="LECCNYW", IF(Grossweight&lt;=3,15000+Quantity__piece*700,15000+(Grossweight-3)*2500+Quantity__piece*700))</f>
        <v>19000</v>
      </c>
    </row>
    <row r="515" ht="15.75" customHeight="1">
      <c r="A515" s="52" t="s">
        <v>1563</v>
      </c>
      <c r="B515" s="52" t="s">
        <v>5291</v>
      </c>
      <c r="C515" s="52" t="s">
        <v>5253</v>
      </c>
      <c r="D515" s="53">
        <v>44649.194444444445</v>
      </c>
      <c r="E515" s="53">
        <v>44649.79375</v>
      </c>
      <c r="F515" s="53">
        <v>44649.28333333333</v>
      </c>
      <c r="G515" s="53">
        <f>HubVN_Receiving_Time</f>
        <v>44653.26319</v>
      </c>
      <c r="H515" s="54">
        <v>44650.25763888889</v>
      </c>
      <c r="I515" s="44">
        <f>HubCN_Receiving_Time-Order_Create_Time</f>
        <v>2.079166667</v>
      </c>
      <c r="J515" s="44">
        <f>Plan__HubCN_Receiving_Time-Order_Create_Time</f>
        <v>1.479861111</v>
      </c>
      <c r="K515" s="44">
        <f>HubCN_Pickup_Time-HubCN_Receiving_Time</f>
        <v>0.4638888889</v>
      </c>
      <c r="L515" s="44">
        <f>Plan_HubCN_Pickup_Time-Plan__HubCN_Receiving_Time</f>
        <v>0.08888888889</v>
      </c>
      <c r="M515" s="44">
        <f>HubCN_Receiving_Time-Vendor_PickupTime</f>
        <v>0.08749999999</v>
      </c>
      <c r="N515" s="44">
        <f>Plan__HubCN_Receiving_Time-Plan_Vendor_Pickup_Time</f>
        <v>2.436111111</v>
      </c>
      <c r="O515" s="44">
        <f>Vendor_PickupTime-Order_Create_Time</f>
        <v>1.991666667</v>
      </c>
      <c r="P515" s="44">
        <f>Plan_Vendor_Pickup_Time-Order_Create_Time</f>
        <v>-0.95625</v>
      </c>
      <c r="Q515" s="44">
        <f>HubVN_Receiving_Time-HubCN_Pickup_Time</f>
        <v>3.005555556</v>
      </c>
      <c r="R515" s="44">
        <f>Plan_HubVN_Receiving_Time-Plan_HubCN_Pickup_Time</f>
        <v>3.005555556</v>
      </c>
      <c r="S515" s="44">
        <f>TG_lấy+TG_xử_lý_CN+Thông_quan</f>
        <v>5.548611111</v>
      </c>
      <c r="T515" s="55">
        <f>IFS(HubCN_ID="LECCNSZ",Quantity__piece*500,HubCN_ID="LECCNYW",Quantity__piece*700)</f>
        <v>2800</v>
      </c>
      <c r="U515" s="55">
        <f>Chi_phí_lấy_hàng-Chi_phí_xử_lý</f>
        <v>15000</v>
      </c>
      <c r="V515" s="55">
        <f>IFS(HubCN_ID="LECCNSZ",IF(Grossweight&lt;=3,17000+Quantity__piece*500,17000+(Grossweight-3)*1500+Quantity__piece*500),HubCN_ID="LECCNYW", IF(Grossweight&lt;=3,15000+Quantity__piece*700,15000+(Grossweight-3)*2500+Quantity__piece*700))</f>
        <v>17800</v>
      </c>
    </row>
    <row r="516" ht="15.75" customHeight="1">
      <c r="A516" s="52" t="s">
        <v>1566</v>
      </c>
      <c r="B516" s="52" t="s">
        <v>5311</v>
      </c>
      <c r="C516" s="52" t="s">
        <v>5253</v>
      </c>
      <c r="D516" s="53">
        <v>44649.86666666667</v>
      </c>
      <c r="E516" s="53">
        <v>44649.22986111111</v>
      </c>
      <c r="F516" s="53">
        <v>44649.99722222222</v>
      </c>
      <c r="G516" s="53">
        <f>HubVN_Receiving_Time</f>
        <v>44653.52847</v>
      </c>
      <c r="H516" s="54">
        <v>44649.52361111111</v>
      </c>
      <c r="I516" s="44">
        <f>HubCN_Receiving_Time-Order_Create_Time</f>
        <v>0.3305555556</v>
      </c>
      <c r="J516" s="44">
        <f>Plan__HubCN_Receiving_Time-Order_Create_Time</f>
        <v>0.9673611111</v>
      </c>
      <c r="K516" s="44">
        <f>HubCN_Pickup_Time-HubCN_Receiving_Time</f>
        <v>0.29375</v>
      </c>
      <c r="L516" s="44">
        <f>Plan_HubCN_Pickup_Time-Plan__HubCN_Receiving_Time</f>
        <v>0.1305555556</v>
      </c>
      <c r="M516" s="44">
        <f>HubCN_Receiving_Time-Vendor_PickupTime</f>
        <v>0.08680555555</v>
      </c>
      <c r="N516" s="44">
        <f>Plan__HubCN_Receiving_Time-Plan_Vendor_Pickup_Time</f>
        <v>1.472916667</v>
      </c>
      <c r="O516" s="44">
        <f>Vendor_PickupTime-Order_Create_Time</f>
        <v>0.24375</v>
      </c>
      <c r="P516" s="44">
        <f>Plan_Vendor_Pickup_Time-Order_Create_Time</f>
        <v>-0.5055555556</v>
      </c>
      <c r="Q516" s="44">
        <f>HubVN_Receiving_Time-HubCN_Pickup_Time</f>
        <v>4.004861111</v>
      </c>
      <c r="R516" s="44">
        <f>Plan_HubVN_Receiving_Time-Plan_HubCN_Pickup_Time</f>
        <v>3.503472222</v>
      </c>
      <c r="S516" s="44">
        <f>TG_lấy+TG_xử_lý_CN+Thông_quan</f>
        <v>4.629166667</v>
      </c>
      <c r="T516" s="55">
        <f>IFS(HubCN_ID="LECCNSZ",Quantity__piece*500,HubCN_ID="LECCNYW",Quantity__piece*700)</f>
        <v>2800</v>
      </c>
      <c r="U516" s="55">
        <f>Chi_phí_lấy_hàng-Chi_phí_xử_lý</f>
        <v>15000</v>
      </c>
      <c r="V516" s="55">
        <f>IFS(HubCN_ID="LECCNSZ",IF(Grossweight&lt;=3,17000+Quantity__piece*500,17000+(Grossweight-3)*1500+Quantity__piece*500),HubCN_ID="LECCNYW", IF(Grossweight&lt;=3,15000+Quantity__piece*700,15000+(Grossweight-3)*2500+Quantity__piece*700))</f>
        <v>17800</v>
      </c>
    </row>
    <row r="517" ht="15.75" customHeight="1">
      <c r="A517" s="52" t="s">
        <v>1569</v>
      </c>
      <c r="B517" s="52" t="s">
        <v>5276</v>
      </c>
      <c r="C517" s="52" t="s">
        <v>5253</v>
      </c>
      <c r="D517" s="53">
        <v>44652.08888888889</v>
      </c>
      <c r="E517" s="53">
        <v>44652.21805555555</v>
      </c>
      <c r="F517" s="53">
        <v>44652.25625</v>
      </c>
      <c r="G517" s="53">
        <f>HubVN_Receiving_Time</f>
        <v>44655.51458</v>
      </c>
      <c r="H517" s="54">
        <v>44652.51111111111</v>
      </c>
      <c r="I517" s="44">
        <f>HubCN_Receiving_Time-Order_Create_Time</f>
        <v>2.379166667</v>
      </c>
      <c r="J517" s="44">
        <f>Plan__HubCN_Receiving_Time-Order_Create_Time</f>
        <v>2.25</v>
      </c>
      <c r="K517" s="44">
        <f>HubCN_Pickup_Time-HubCN_Receiving_Time</f>
        <v>0.2930555556</v>
      </c>
      <c r="L517" s="44">
        <f>Plan_HubCN_Pickup_Time-Plan__HubCN_Receiving_Time</f>
        <v>0.1673611111</v>
      </c>
      <c r="M517" s="44">
        <f>HubCN_Receiving_Time-Vendor_PickupTime</f>
        <v>0.1645833333</v>
      </c>
      <c r="N517" s="44">
        <f>Plan__HubCN_Receiving_Time-Plan_Vendor_Pickup_Time</f>
        <v>2.171527778</v>
      </c>
      <c r="O517" s="44">
        <f>Vendor_PickupTime-Order_Create_Time</f>
        <v>2.214583333</v>
      </c>
      <c r="P517" s="44">
        <f>Plan_Vendor_Pickup_Time-Order_Create_Time</f>
        <v>0.07847222222</v>
      </c>
      <c r="Q517" s="44">
        <f>HubVN_Receiving_Time-HubCN_Pickup_Time</f>
        <v>3.003472222</v>
      </c>
      <c r="R517" s="44">
        <f>Plan_HubVN_Receiving_Time-Plan_HubCN_Pickup_Time</f>
        <v>3.000694444</v>
      </c>
      <c r="S517" s="44">
        <f>TG_lấy+TG_xử_lý_CN+Thông_quan</f>
        <v>5.675694444</v>
      </c>
      <c r="T517" s="55">
        <f>IFS(HubCN_ID="LECCNSZ",Quantity__piece*500,HubCN_ID="LECCNYW",Quantity__piece*700)</f>
        <v>3500</v>
      </c>
      <c r="U517" s="55">
        <f>Chi_phí_lấy_hàng-Chi_phí_xử_lý</f>
        <v>15000</v>
      </c>
      <c r="V517" s="55">
        <f>IFS(HubCN_ID="LECCNSZ",IF(Grossweight&lt;=3,17000+Quantity__piece*500,17000+(Grossweight-3)*1500+Quantity__piece*500),HubCN_ID="LECCNYW", IF(Grossweight&lt;=3,15000+Quantity__piece*700,15000+(Grossweight-3)*2500+Quantity__piece*700))</f>
        <v>18500</v>
      </c>
    </row>
    <row r="518" ht="15.75" customHeight="1">
      <c r="A518" s="52" t="s">
        <v>1572</v>
      </c>
      <c r="B518" s="52" t="s">
        <v>5263</v>
      </c>
      <c r="C518" s="52" t="s">
        <v>5253</v>
      </c>
      <c r="D518" s="53">
        <v>44652.88333333333</v>
      </c>
      <c r="E518" s="53">
        <v>44652.23125</v>
      </c>
      <c r="F518" s="53">
        <v>44653.029861111114</v>
      </c>
      <c r="G518" s="53">
        <f>HubVN_Receiving_Time</f>
        <v>44655.53056</v>
      </c>
      <c r="H518" s="54">
        <v>44652.52777777778</v>
      </c>
      <c r="I518" s="44">
        <f>HubCN_Receiving_Time-Order_Create_Time</f>
        <v>1.869444444</v>
      </c>
      <c r="J518" s="44">
        <f>Plan__HubCN_Receiving_Time-Order_Create_Time</f>
        <v>2.521527778</v>
      </c>
      <c r="K518" s="44">
        <f>HubCN_Pickup_Time-HubCN_Receiving_Time</f>
        <v>0.2965277778</v>
      </c>
      <c r="L518" s="44">
        <f>Plan_HubCN_Pickup_Time-Plan__HubCN_Receiving_Time</f>
        <v>0.1465277778</v>
      </c>
      <c r="M518" s="44">
        <f>HubCN_Receiving_Time-Vendor_PickupTime</f>
        <v>0.08472222222</v>
      </c>
      <c r="N518" s="44">
        <f>Plan__HubCN_Receiving_Time-Plan_Vendor_Pickup_Time</f>
        <v>4.529861111</v>
      </c>
      <c r="O518" s="44">
        <f>Vendor_PickupTime-Order_Create_Time</f>
        <v>1.784722222</v>
      </c>
      <c r="P518" s="44">
        <f>Plan_Vendor_Pickup_Time-Order_Create_Time</f>
        <v>-2.008333333</v>
      </c>
      <c r="Q518" s="44">
        <f>HubVN_Receiving_Time-HubCN_Pickup_Time</f>
        <v>3.002777778</v>
      </c>
      <c r="R518" s="44">
        <f>Plan_HubVN_Receiving_Time-Plan_HubCN_Pickup_Time</f>
        <v>1.500694444</v>
      </c>
      <c r="S518" s="44">
        <f>TG_lấy+TG_xử_lý_CN+Thông_quan</f>
        <v>5.16875</v>
      </c>
      <c r="T518" s="55">
        <f>IFS(HubCN_ID="LECCNSZ",Quantity__piece*500,HubCN_ID="LECCNYW",Quantity__piece*700)</f>
        <v>1400</v>
      </c>
      <c r="U518" s="55">
        <f>Chi_phí_lấy_hàng-Chi_phí_xử_lý</f>
        <v>15000</v>
      </c>
      <c r="V518" s="55">
        <f>IFS(HubCN_ID="LECCNSZ",IF(Grossweight&lt;=3,17000+Quantity__piece*500,17000+(Grossweight-3)*1500+Quantity__piece*500),HubCN_ID="LECCNYW", IF(Grossweight&lt;=3,15000+Quantity__piece*700,15000+(Grossweight-3)*2500+Quantity__piece*700))</f>
        <v>16400</v>
      </c>
    </row>
    <row r="519" ht="15.75" customHeight="1">
      <c r="A519" s="52" t="s">
        <v>1575</v>
      </c>
      <c r="B519" s="52" t="s">
        <v>5264</v>
      </c>
      <c r="C519" s="52" t="s">
        <v>5253</v>
      </c>
      <c r="D519" s="53">
        <v>44650.933333333334</v>
      </c>
      <c r="E519" s="53">
        <v>44652.225</v>
      </c>
      <c r="F519" s="53">
        <v>44651.02222222222</v>
      </c>
      <c r="G519" s="53">
        <f>HubVN_Receiving_Time</f>
        <v>44655.52361</v>
      </c>
      <c r="H519" s="54">
        <v>44652.518055555556</v>
      </c>
      <c r="I519" s="44">
        <f>HubCN_Receiving_Time-Order_Create_Time</f>
        <v>1.899305556</v>
      </c>
      <c r="J519" s="44">
        <f>Plan__HubCN_Receiving_Time-Order_Create_Time</f>
        <v>0.6076388889</v>
      </c>
      <c r="K519" s="44">
        <f>HubCN_Pickup_Time-HubCN_Receiving_Time</f>
        <v>0.2930555556</v>
      </c>
      <c r="L519" s="44">
        <f>Plan_HubCN_Pickup_Time-Plan__HubCN_Receiving_Time</f>
        <v>0.08888888889</v>
      </c>
      <c r="M519" s="44">
        <f>HubCN_Receiving_Time-Vendor_PickupTime</f>
        <v>0.1125</v>
      </c>
      <c r="N519" s="44">
        <f>Plan__HubCN_Receiving_Time-Plan_Vendor_Pickup_Time</f>
        <v>0.9104166667</v>
      </c>
      <c r="O519" s="44">
        <f>Vendor_PickupTime-Order_Create_Time</f>
        <v>1.786805556</v>
      </c>
      <c r="P519" s="44">
        <f>Plan_Vendor_Pickup_Time-Order_Create_Time</f>
        <v>-0.3027777778</v>
      </c>
      <c r="Q519" s="44">
        <f>HubVN_Receiving_Time-HubCN_Pickup_Time</f>
        <v>3.005555556</v>
      </c>
      <c r="R519" s="44">
        <f>Plan_HubVN_Receiving_Time-Plan_HubCN_Pickup_Time</f>
        <v>3.505555556</v>
      </c>
      <c r="S519" s="44">
        <f>TG_lấy+TG_xử_lý_CN+Thông_quan</f>
        <v>5.197916667</v>
      </c>
      <c r="T519" s="55">
        <f>IFS(HubCN_ID="LECCNSZ",Quantity__piece*500,HubCN_ID="LECCNYW",Quantity__piece*700)</f>
        <v>1400</v>
      </c>
      <c r="U519" s="55">
        <f>Chi_phí_lấy_hàng-Chi_phí_xử_lý</f>
        <v>15000</v>
      </c>
      <c r="V519" s="55">
        <f>IFS(HubCN_ID="LECCNSZ",IF(Grossweight&lt;=3,17000+Quantity__piece*500,17000+(Grossweight-3)*1500+Quantity__piece*500),HubCN_ID="LECCNYW", IF(Grossweight&lt;=3,15000+Quantity__piece*700,15000+(Grossweight-3)*2500+Quantity__piece*700))</f>
        <v>16400</v>
      </c>
    </row>
    <row r="520" ht="15.75" customHeight="1">
      <c r="A520" s="52" t="s">
        <v>1579</v>
      </c>
      <c r="B520" s="52" t="s">
        <v>5279</v>
      </c>
      <c r="C520" s="52" t="s">
        <v>5253</v>
      </c>
      <c r="D520" s="53">
        <v>44650.60833333333</v>
      </c>
      <c r="E520" s="53">
        <v>44649.84652777778</v>
      </c>
      <c r="F520" s="53">
        <v>44650.75486111111</v>
      </c>
      <c r="G520" s="53">
        <f>HubVN_Receiving_Time</f>
        <v>44653.28194</v>
      </c>
      <c r="H520" s="54">
        <v>44650.279861111114</v>
      </c>
      <c r="I520" s="44">
        <f>HubCN_Receiving_Time-Order_Create_Time</f>
        <v>2.58125</v>
      </c>
      <c r="J520" s="44">
        <f>Plan__HubCN_Receiving_Time-Order_Create_Time</f>
        <v>3.343055556</v>
      </c>
      <c r="K520" s="44">
        <f>HubCN_Pickup_Time-HubCN_Receiving_Time</f>
        <v>0.4333333333</v>
      </c>
      <c r="L520" s="44">
        <f>Plan_HubCN_Pickup_Time-Plan__HubCN_Receiving_Time</f>
        <v>0.1465277778</v>
      </c>
      <c r="M520" s="44">
        <f>HubCN_Receiving_Time-Vendor_PickupTime</f>
        <v>0.08958333333</v>
      </c>
      <c r="N520" s="44">
        <f>Plan__HubCN_Receiving_Time-Plan_Vendor_Pickup_Time</f>
        <v>3.7625</v>
      </c>
      <c r="O520" s="44">
        <f>Vendor_PickupTime-Order_Create_Time</f>
        <v>2.491666667</v>
      </c>
      <c r="P520" s="44">
        <f>Plan_Vendor_Pickup_Time-Order_Create_Time</f>
        <v>-0.4194444444</v>
      </c>
      <c r="Q520" s="44">
        <f>HubVN_Receiving_Time-HubCN_Pickup_Time</f>
        <v>3.002083333</v>
      </c>
      <c r="R520" s="44">
        <f>Plan_HubVN_Receiving_Time-Plan_HubCN_Pickup_Time</f>
        <v>1.503472222</v>
      </c>
      <c r="S520" s="44">
        <f>TG_lấy+TG_xử_lý_CN+Thông_quan</f>
        <v>6.016666667</v>
      </c>
      <c r="T520" s="55">
        <f>IFS(HubCN_ID="LECCNSZ",Quantity__piece*500,HubCN_ID="LECCNYW",Quantity__piece*700)</f>
        <v>2800</v>
      </c>
      <c r="U520" s="55">
        <f>Chi_phí_lấy_hàng-Chi_phí_xử_lý</f>
        <v>15000</v>
      </c>
      <c r="V520" s="55">
        <f>IFS(HubCN_ID="LECCNSZ",IF(Grossweight&lt;=3,17000+Quantity__piece*500,17000+(Grossweight-3)*1500+Quantity__piece*500),HubCN_ID="LECCNYW", IF(Grossweight&lt;=3,15000+Quantity__piece*700,15000+(Grossweight-3)*2500+Quantity__piece*700))</f>
        <v>17800</v>
      </c>
    </row>
    <row r="521" ht="15.75" customHeight="1">
      <c r="A521" s="52" t="s">
        <v>1581</v>
      </c>
      <c r="B521" s="52" t="s">
        <v>5252</v>
      </c>
      <c r="C521" s="52" t="s">
        <v>5253</v>
      </c>
      <c r="D521" s="53">
        <v>44650.33194444444</v>
      </c>
      <c r="E521" s="53">
        <v>44649.77916666667</v>
      </c>
      <c r="F521" s="53">
        <v>44650.50277777778</v>
      </c>
      <c r="G521" s="53">
        <f>HubVN_Receiving_Time</f>
        <v>44654.28611</v>
      </c>
      <c r="H521" s="54">
        <v>44650.282638888886</v>
      </c>
      <c r="I521" s="44">
        <f>HubCN_Receiving_Time-Order_Create_Time</f>
        <v>0.60625</v>
      </c>
      <c r="J521" s="44">
        <f>Plan__HubCN_Receiving_Time-Order_Create_Time</f>
        <v>1.159027778</v>
      </c>
      <c r="K521" s="44">
        <f>HubCN_Pickup_Time-HubCN_Receiving_Time</f>
        <v>0.5034722222</v>
      </c>
      <c r="L521" s="44">
        <f>Plan_HubCN_Pickup_Time-Plan__HubCN_Receiving_Time</f>
        <v>0.1708333333</v>
      </c>
      <c r="M521" s="44">
        <f>HubCN_Receiving_Time-Vendor_PickupTime</f>
        <v>0.1104166667</v>
      </c>
      <c r="N521" s="44">
        <f>Plan__HubCN_Receiving_Time-Plan_Vendor_Pickup_Time</f>
        <v>1.077777778</v>
      </c>
      <c r="O521" s="44">
        <f>Vendor_PickupTime-Order_Create_Time</f>
        <v>0.4958333333</v>
      </c>
      <c r="P521" s="44">
        <f>Plan_Vendor_Pickup_Time-Order_Create_Time</f>
        <v>0.08125</v>
      </c>
      <c r="Q521" s="44">
        <f>HubVN_Receiving_Time-HubCN_Pickup_Time</f>
        <v>4.003472222</v>
      </c>
      <c r="R521" s="44">
        <f>Plan_HubVN_Receiving_Time-Plan_HubCN_Pickup_Time</f>
        <v>3.002777778</v>
      </c>
      <c r="S521" s="44">
        <f>TG_lấy+TG_xử_lý_CN+Thông_quan</f>
        <v>5.113194444</v>
      </c>
      <c r="T521" s="55">
        <f>IFS(HubCN_ID="LECCNSZ",Quantity__piece*500,HubCN_ID="LECCNYW",Quantity__piece*700)</f>
        <v>3500</v>
      </c>
      <c r="U521" s="55">
        <f>Chi_phí_lấy_hàng-Chi_phí_xử_lý</f>
        <v>16000</v>
      </c>
      <c r="V521" s="55">
        <f>IFS(HubCN_ID="LECCNSZ",IF(Grossweight&lt;=3,17000+Quantity__piece*500,17000+(Grossweight-3)*1500+Quantity__piece*500),HubCN_ID="LECCNYW", IF(Grossweight&lt;=3,15000+Quantity__piece*700,15000+(Grossweight-3)*2500+Quantity__piece*700))</f>
        <v>19500</v>
      </c>
    </row>
    <row r="522" ht="15.75" hidden="1" customHeight="1">
      <c r="A522" s="52" t="s">
        <v>1585</v>
      </c>
      <c r="B522" s="52" t="s">
        <v>5301</v>
      </c>
      <c r="C522" s="52" t="s">
        <v>5255</v>
      </c>
      <c r="D522" s="53">
        <v>44647.84930555556</v>
      </c>
      <c r="E522" s="53">
        <v>44648.80625</v>
      </c>
      <c r="F522" s="53">
        <v>44647.99930555555</v>
      </c>
      <c r="G522" s="53">
        <f>HubVN_Receiving_Time</f>
        <v>44652.28611</v>
      </c>
      <c r="H522" s="54">
        <v>44649.279861111114</v>
      </c>
      <c r="I522" s="44">
        <f>HubCN_Receiving_Time-Order_Create_Time</f>
        <v>4.125694444</v>
      </c>
      <c r="J522" s="44">
        <f>Plan__HubCN_Receiving_Time-Order_Create_Time</f>
        <v>3.16875</v>
      </c>
      <c r="K522" s="44">
        <f>HubCN_Pickup_Time-HubCN_Receiving_Time</f>
        <v>0.4736111111</v>
      </c>
      <c r="L522" s="44">
        <f>Plan_HubCN_Pickup_Time-Plan__HubCN_Receiving_Time</f>
        <v>0.15</v>
      </c>
      <c r="M522" s="44">
        <f>HubCN_Receiving_Time-Vendor_PickupTime</f>
        <v>0.1284722222</v>
      </c>
      <c r="N522" s="44">
        <f>Plan__HubCN_Receiving_Time-Plan_Vendor_Pickup_Time</f>
        <v>2.589583333</v>
      </c>
      <c r="O522" s="44">
        <f>Vendor_PickupTime-Order_Create_Time</f>
        <v>3.997222222</v>
      </c>
      <c r="P522" s="44">
        <f>Plan_Vendor_Pickup_Time-Order_Create_Time</f>
        <v>0.5791666667</v>
      </c>
      <c r="Q522" s="44">
        <f>HubVN_Receiving_Time-HubCN_Pickup_Time</f>
        <v>3.00625</v>
      </c>
      <c r="R522" s="44">
        <f>Plan_HubVN_Receiving_Time-Plan_HubCN_Pickup_Time</f>
        <v>3.503472222</v>
      </c>
      <c r="S522" s="44">
        <f>TG_lấy+TG_xử_lý_CN+Thông_quan</f>
        <v>7.605555556</v>
      </c>
      <c r="T522" s="55">
        <f>IFS(HubCN_ID="LECCNSZ",Quantity__piece*500,HubCN_ID="LECCNYW",Quantity__piece*700)</f>
        <v>1000</v>
      </c>
      <c r="U522" s="55">
        <f>Chi_phí_lấy_hàng-Chi_phí_xử_lý</f>
        <v>18500</v>
      </c>
      <c r="V522" s="55">
        <f>IFS(HubCN_ID="LECCNSZ",IF(Grossweight&lt;=3,17000+Quantity__piece*500,17000+(Grossweight-3)*1500+Quantity__piece*500),HubCN_ID="LECCNYW", IF(Grossweight&lt;=3,15000+Quantity__piece*700,15000+(Grossweight-3)*2500+Quantity__piece*700))</f>
        <v>19500</v>
      </c>
    </row>
    <row r="523" ht="15.75" customHeight="1">
      <c r="A523" s="52" t="s">
        <v>1588</v>
      </c>
      <c r="B523" s="52" t="s">
        <v>5308</v>
      </c>
      <c r="C523" s="52" t="s">
        <v>5253</v>
      </c>
      <c r="D523" s="53">
        <v>44652.68125</v>
      </c>
      <c r="E523" s="53">
        <v>44649.92916666667</v>
      </c>
      <c r="F523" s="53">
        <v>44652.770833333336</v>
      </c>
      <c r="G523" s="53">
        <f>HubVN_Receiving_Time</f>
        <v>44655.26875</v>
      </c>
      <c r="H523" s="54">
        <v>44650.26527777778</v>
      </c>
      <c r="I523" s="44">
        <f>HubCN_Receiving_Time-Order_Create_Time</f>
        <v>0.31875</v>
      </c>
      <c r="J523" s="44">
        <f>Plan__HubCN_Receiving_Time-Order_Create_Time</f>
        <v>3.070833333</v>
      </c>
      <c r="K523" s="44">
        <f>HubCN_Pickup_Time-HubCN_Receiving_Time</f>
        <v>0.3361111111</v>
      </c>
      <c r="L523" s="44">
        <f>Plan_HubCN_Pickup_Time-Plan__HubCN_Receiving_Time</f>
        <v>0.08958333333</v>
      </c>
      <c r="M523" s="44">
        <f>HubCN_Receiving_Time-Vendor_PickupTime</f>
        <v>0.08958333333</v>
      </c>
      <c r="N523" s="44">
        <f>Plan__HubCN_Receiving_Time-Plan_Vendor_Pickup_Time</f>
        <v>2.572916667</v>
      </c>
      <c r="O523" s="44">
        <f>Vendor_PickupTime-Order_Create_Time</f>
        <v>0.2291666667</v>
      </c>
      <c r="P523" s="44">
        <f>Plan_Vendor_Pickup_Time-Order_Create_Time</f>
        <v>0.4979166667</v>
      </c>
      <c r="Q523" s="44">
        <f>HubVN_Receiving_Time-HubCN_Pickup_Time</f>
        <v>5.003472222</v>
      </c>
      <c r="R523" s="44">
        <f>Plan_HubVN_Receiving_Time-Plan_HubCN_Pickup_Time</f>
        <v>1.500694444</v>
      </c>
      <c r="S523" s="44">
        <f>TG_lấy+TG_xử_lý_CN+Thông_quan</f>
        <v>5.658333333</v>
      </c>
      <c r="T523" s="55">
        <f>IFS(HubCN_ID="LECCNSZ",Quantity__piece*500,HubCN_ID="LECCNYW",Quantity__piece*700)</f>
        <v>2800</v>
      </c>
      <c r="U523" s="55">
        <f>Chi_phí_lấy_hàng-Chi_phí_xử_lý</f>
        <v>15000</v>
      </c>
      <c r="V523" s="55">
        <f>IFS(HubCN_ID="LECCNSZ",IF(Grossweight&lt;=3,17000+Quantity__piece*500,17000+(Grossweight-3)*1500+Quantity__piece*500),HubCN_ID="LECCNYW", IF(Grossweight&lt;=3,15000+Quantity__piece*700,15000+(Grossweight-3)*2500+Quantity__piece*700))</f>
        <v>17800</v>
      </c>
    </row>
    <row r="524" ht="15.75" hidden="1" customHeight="1">
      <c r="A524" s="52" t="s">
        <v>1591</v>
      </c>
      <c r="B524" s="52" t="s">
        <v>5281</v>
      </c>
      <c r="C524" s="52" t="s">
        <v>5255</v>
      </c>
      <c r="D524" s="53">
        <v>44649.36666666667</v>
      </c>
      <c r="E524" s="53">
        <v>44648.802083333336</v>
      </c>
      <c r="F524" s="53">
        <v>44649.513194444444</v>
      </c>
      <c r="G524" s="53">
        <f>HubVN_Receiving_Time</f>
        <v>44652.28264</v>
      </c>
      <c r="H524" s="54">
        <v>44649.27638888889</v>
      </c>
      <c r="I524" s="44">
        <f>HubCN_Receiving_Time-Order_Create_Time</f>
        <v>4.076388889</v>
      </c>
      <c r="J524" s="44">
        <f>Plan__HubCN_Receiving_Time-Order_Create_Time</f>
        <v>4.640972222</v>
      </c>
      <c r="K524" s="44">
        <f>HubCN_Pickup_Time-HubCN_Receiving_Time</f>
        <v>0.4743055556</v>
      </c>
      <c r="L524" s="44">
        <f>Plan_HubCN_Pickup_Time-Plan__HubCN_Receiving_Time</f>
        <v>0.1465277778</v>
      </c>
      <c r="M524" s="44">
        <f>HubCN_Receiving_Time-Vendor_PickupTime</f>
        <v>0.1680555556</v>
      </c>
      <c r="N524" s="44">
        <f>Plan__HubCN_Receiving_Time-Plan_Vendor_Pickup_Time</f>
        <v>4.141666667</v>
      </c>
      <c r="O524" s="44">
        <f>Vendor_PickupTime-Order_Create_Time</f>
        <v>3.908333333</v>
      </c>
      <c r="P524" s="44">
        <f>Plan_Vendor_Pickup_Time-Order_Create_Time</f>
        <v>0.4993055556</v>
      </c>
      <c r="Q524" s="44">
        <f>HubVN_Receiving_Time-HubCN_Pickup_Time</f>
        <v>3.00625</v>
      </c>
      <c r="R524" s="44">
        <f>Plan_HubVN_Receiving_Time-Plan_HubCN_Pickup_Time</f>
        <v>2.000694444</v>
      </c>
      <c r="S524" s="44">
        <f>TG_lấy+TG_xử_lý_CN+Thông_quan</f>
        <v>7.556944444</v>
      </c>
      <c r="T524" s="55">
        <f>IFS(HubCN_ID="LECCNSZ",Quantity__piece*500,HubCN_ID="LECCNYW",Quantity__piece*700)</f>
        <v>500</v>
      </c>
      <c r="U524" s="55">
        <f>Chi_phí_lấy_hàng-Chi_phí_xử_lý</f>
        <v>17000</v>
      </c>
      <c r="V524" s="55">
        <f>IFS(HubCN_ID="LECCNSZ",IF(Grossweight&lt;=3,17000+Quantity__piece*500,17000+(Grossweight-3)*1500+Quantity__piece*500),HubCN_ID="LECCNYW", IF(Grossweight&lt;=3,15000+Quantity__piece*700,15000+(Grossweight-3)*2500+Quantity__piece*700))</f>
        <v>17500</v>
      </c>
    </row>
    <row r="525" ht="15.75" customHeight="1">
      <c r="A525" s="52" t="s">
        <v>1594</v>
      </c>
      <c r="B525" s="52" t="s">
        <v>5294</v>
      </c>
      <c r="C525" s="52" t="s">
        <v>5253</v>
      </c>
      <c r="D525" s="53">
        <v>44652.88888888889</v>
      </c>
      <c r="E525" s="53">
        <v>44649.94513888889</v>
      </c>
      <c r="F525" s="53">
        <v>44653.01666666667</v>
      </c>
      <c r="G525" s="53">
        <f>HubVN_Receiving_Time</f>
        <v>44655.28611</v>
      </c>
      <c r="H525" s="54">
        <v>44650.28333333333</v>
      </c>
      <c r="I525" s="44">
        <f>HubCN_Receiving_Time-Order_Create_Time</f>
        <v>0.3298611111</v>
      </c>
      <c r="J525" s="44">
        <f>Plan__HubCN_Receiving_Time-Order_Create_Time</f>
        <v>3.273611111</v>
      </c>
      <c r="K525" s="44">
        <f>HubCN_Pickup_Time-HubCN_Receiving_Time</f>
        <v>0.3381944444</v>
      </c>
      <c r="L525" s="44">
        <f>Plan_HubCN_Pickup_Time-Plan__HubCN_Receiving_Time</f>
        <v>0.1277777778</v>
      </c>
      <c r="M525" s="44">
        <f>HubCN_Receiving_Time-Vendor_PickupTime</f>
        <v>0.1020833333</v>
      </c>
      <c r="N525" s="44">
        <f>Plan__HubCN_Receiving_Time-Plan_Vendor_Pickup_Time</f>
        <v>2.109027778</v>
      </c>
      <c r="O525" s="44">
        <f>Vendor_PickupTime-Order_Create_Time</f>
        <v>0.2277777778</v>
      </c>
      <c r="P525" s="44">
        <f>Plan_Vendor_Pickup_Time-Order_Create_Time</f>
        <v>1.164583333</v>
      </c>
      <c r="Q525" s="44">
        <f>HubVN_Receiving_Time-HubCN_Pickup_Time</f>
        <v>5.002777778</v>
      </c>
      <c r="R525" s="44">
        <f>Plan_HubVN_Receiving_Time-Plan_HubCN_Pickup_Time</f>
        <v>1.501388889</v>
      </c>
      <c r="S525" s="44">
        <f>TG_lấy+TG_xử_lý_CN+Thông_quan</f>
        <v>5.670833333</v>
      </c>
      <c r="T525" s="55">
        <f>IFS(HubCN_ID="LECCNSZ",Quantity__piece*500,HubCN_ID="LECCNYW",Quantity__piece*700)</f>
        <v>700</v>
      </c>
      <c r="U525" s="55">
        <f>Chi_phí_lấy_hàng-Chi_phí_xử_lý</f>
        <v>15000</v>
      </c>
      <c r="V525" s="55">
        <f>IFS(HubCN_ID="LECCNSZ",IF(Grossweight&lt;=3,17000+Quantity__piece*500,17000+(Grossweight-3)*1500+Quantity__piece*500),HubCN_ID="LECCNYW", IF(Grossweight&lt;=3,15000+Quantity__piece*700,15000+(Grossweight-3)*2500+Quantity__piece*700))</f>
        <v>15700</v>
      </c>
    </row>
    <row r="526" ht="15.75" customHeight="1">
      <c r="A526" s="52" t="s">
        <v>1597</v>
      </c>
      <c r="B526" s="52" t="s">
        <v>5284</v>
      </c>
      <c r="C526" s="52" t="s">
        <v>5253</v>
      </c>
      <c r="D526" s="53">
        <v>44652.794444444444</v>
      </c>
      <c r="E526" s="53">
        <v>44651.95</v>
      </c>
      <c r="F526" s="53">
        <v>44653.00833333333</v>
      </c>
      <c r="G526" s="53">
        <f>HubVN_Receiving_Time</f>
        <v>44659.25347</v>
      </c>
      <c r="H526" s="54">
        <v>44652.24791666667</v>
      </c>
      <c r="I526" s="44">
        <f>HubCN_Receiving_Time-Order_Create_Time</f>
        <v>0.3993055556</v>
      </c>
      <c r="J526" s="44">
        <f>Plan__HubCN_Receiving_Time-Order_Create_Time</f>
        <v>1.24375</v>
      </c>
      <c r="K526" s="44">
        <f>HubCN_Pickup_Time-HubCN_Receiving_Time</f>
        <v>0.2979166667</v>
      </c>
      <c r="L526" s="44">
        <f>Plan_HubCN_Pickup_Time-Plan__HubCN_Receiving_Time</f>
        <v>0.2138888889</v>
      </c>
      <c r="M526" s="44">
        <f>HubCN_Receiving_Time-Vendor_PickupTime</f>
        <v>0.1131944444</v>
      </c>
      <c r="N526" s="44">
        <f>Plan__HubCN_Receiving_Time-Plan_Vendor_Pickup_Time</f>
        <v>2.708333333</v>
      </c>
      <c r="O526" s="44">
        <f>Vendor_PickupTime-Order_Create_Time</f>
        <v>0.2861111111</v>
      </c>
      <c r="P526" s="44">
        <f>Plan_Vendor_Pickup_Time-Order_Create_Time</f>
        <v>-1.464583333</v>
      </c>
      <c r="Q526" s="44">
        <f>HubVN_Receiving_Time-HubCN_Pickup_Time</f>
        <v>7.005555556</v>
      </c>
      <c r="R526" s="44">
        <f>Plan_HubVN_Receiving_Time-Plan_HubCN_Pickup_Time</f>
        <v>1.504861111</v>
      </c>
      <c r="S526" s="44">
        <f>TG_lấy+TG_xử_lý_CN+Thông_quan</f>
        <v>7.702777778</v>
      </c>
      <c r="T526" s="55">
        <f>IFS(HubCN_ID="LECCNSZ",Quantity__piece*500,HubCN_ID="LECCNYW",Quantity__piece*700)</f>
        <v>700</v>
      </c>
      <c r="U526" s="55">
        <f>Chi_phí_lấy_hàng-Chi_phí_xử_lý</f>
        <v>15000</v>
      </c>
      <c r="V526" s="55">
        <f>IFS(HubCN_ID="LECCNSZ",IF(Grossweight&lt;=3,17000+Quantity__piece*500,17000+(Grossweight-3)*1500+Quantity__piece*500),HubCN_ID="LECCNYW", IF(Grossweight&lt;=3,15000+Quantity__piece*700,15000+(Grossweight-3)*2500+Quantity__piece*700))</f>
        <v>15700</v>
      </c>
    </row>
    <row r="527" ht="15.75" hidden="1" customHeight="1">
      <c r="A527" s="52" t="s">
        <v>1599</v>
      </c>
      <c r="B527" s="52" t="s">
        <v>5306</v>
      </c>
      <c r="C527" s="52" t="s">
        <v>5255</v>
      </c>
      <c r="D527" s="53">
        <v>44649.84930555556</v>
      </c>
      <c r="E527" s="53">
        <v>44652.25833333333</v>
      </c>
      <c r="F527" s="53">
        <v>44649.99652777778</v>
      </c>
      <c r="G527" s="53">
        <f>HubVN_Receiving_Time</f>
        <v>44654.53681</v>
      </c>
      <c r="H527" s="54">
        <v>44652.697916666664</v>
      </c>
      <c r="I527" s="44">
        <f>HubCN_Receiving_Time-Order_Create_Time</f>
        <v>1.714583333</v>
      </c>
      <c r="J527" s="44">
        <f>Plan__HubCN_Receiving_Time-Order_Create_Time</f>
        <v>-0.6944444444</v>
      </c>
      <c r="K527" s="44">
        <f>HubCN_Pickup_Time-HubCN_Receiving_Time</f>
        <v>0.4395833333</v>
      </c>
      <c r="L527" s="44">
        <f>Plan_HubCN_Pickup_Time-Plan__HubCN_Receiving_Time</f>
        <v>0.1472222222</v>
      </c>
      <c r="M527" s="44">
        <f>HubCN_Receiving_Time-Vendor_PickupTime</f>
        <v>0.05625</v>
      </c>
      <c r="N527" s="44">
        <f>Plan__HubCN_Receiving_Time-Plan_Vendor_Pickup_Time</f>
        <v>-0.1909722222</v>
      </c>
      <c r="O527" s="44">
        <f>Vendor_PickupTime-Order_Create_Time</f>
        <v>1.658333333</v>
      </c>
      <c r="P527" s="44">
        <f>Plan_Vendor_Pickup_Time-Order_Create_Time</f>
        <v>-0.5034722222</v>
      </c>
      <c r="Q527" s="44">
        <f>HubVN_Receiving_Time-HubCN_Pickup_Time</f>
        <v>1.838888889</v>
      </c>
      <c r="R527" s="44">
        <f>Plan_HubVN_Receiving_Time-Plan_HubCN_Pickup_Time</f>
        <v>3.504861111</v>
      </c>
      <c r="S527" s="44">
        <f>TG_lấy+TG_xử_lý_CN+Thông_quan</f>
        <v>3.993055556</v>
      </c>
      <c r="T527" s="55">
        <f>IFS(HubCN_ID="LECCNSZ",Quantity__piece*500,HubCN_ID="LECCNYW",Quantity__piece*700)</f>
        <v>2000</v>
      </c>
      <c r="U527" s="55">
        <f>Chi_phí_lấy_hàng-Chi_phí_xử_lý</f>
        <v>17000</v>
      </c>
      <c r="V527" s="55">
        <f>IFS(HubCN_ID="LECCNSZ",IF(Grossweight&lt;=3,17000+Quantity__piece*500,17000+(Grossweight-3)*1500+Quantity__piece*500),HubCN_ID="LECCNYW", IF(Grossweight&lt;=3,15000+Quantity__piece*700,15000+(Grossweight-3)*2500+Quantity__piece*700))</f>
        <v>19000</v>
      </c>
    </row>
    <row r="528" ht="15.75" customHeight="1">
      <c r="A528" s="52" t="s">
        <v>1602</v>
      </c>
      <c r="B528" s="52" t="s">
        <v>5271</v>
      </c>
      <c r="C528" s="52" t="s">
        <v>5253</v>
      </c>
      <c r="D528" s="53">
        <v>44652.694444444445</v>
      </c>
      <c r="E528" s="53">
        <v>44649.94513888889</v>
      </c>
      <c r="F528" s="53">
        <v>44652.77916666667</v>
      </c>
      <c r="G528" s="53">
        <f>HubVN_Receiving_Time</f>
        <v>44655.28889</v>
      </c>
      <c r="H528" s="54">
        <v>44650.28402777778</v>
      </c>
      <c r="I528" s="44">
        <f>HubCN_Receiving_Time-Order_Create_Time</f>
        <v>0.33125</v>
      </c>
      <c r="J528" s="44">
        <f>Plan__HubCN_Receiving_Time-Order_Create_Time</f>
        <v>3.080555556</v>
      </c>
      <c r="K528" s="44">
        <f>HubCN_Pickup_Time-HubCN_Receiving_Time</f>
        <v>0.3388888889</v>
      </c>
      <c r="L528" s="44">
        <f>Plan_HubCN_Pickup_Time-Plan__HubCN_Receiving_Time</f>
        <v>0.08472222222</v>
      </c>
      <c r="M528" s="44">
        <f>HubCN_Receiving_Time-Vendor_PickupTime</f>
        <v>0.1034722222</v>
      </c>
      <c r="N528" s="44">
        <f>Plan__HubCN_Receiving_Time-Plan_Vendor_Pickup_Time</f>
        <v>1.91875</v>
      </c>
      <c r="O528" s="44">
        <f>Vendor_PickupTime-Order_Create_Time</f>
        <v>0.2277777778</v>
      </c>
      <c r="P528" s="44">
        <f>Plan_Vendor_Pickup_Time-Order_Create_Time</f>
        <v>1.161805556</v>
      </c>
      <c r="Q528" s="44">
        <f>HubVN_Receiving_Time-HubCN_Pickup_Time</f>
        <v>5.004861111</v>
      </c>
      <c r="R528" s="44">
        <f>Plan_HubVN_Receiving_Time-Plan_HubCN_Pickup_Time</f>
        <v>1.501388889</v>
      </c>
      <c r="S528" s="44">
        <f>TG_lấy+TG_xử_lý_CN+Thông_quan</f>
        <v>5.675</v>
      </c>
      <c r="T528" s="55">
        <f>IFS(HubCN_ID="LECCNSZ",Quantity__piece*500,HubCN_ID="LECCNYW",Quantity__piece*700)</f>
        <v>700</v>
      </c>
      <c r="U528" s="55">
        <f>Chi_phí_lấy_hàng-Chi_phí_xử_lý</f>
        <v>15000</v>
      </c>
      <c r="V528" s="55">
        <f>IFS(HubCN_ID="LECCNSZ",IF(Grossweight&lt;=3,17000+Quantity__piece*500,17000+(Grossweight-3)*1500+Quantity__piece*500),HubCN_ID="LECCNYW", IF(Grossweight&lt;=3,15000+Quantity__piece*700,15000+(Grossweight-3)*2500+Quantity__piece*700))</f>
        <v>15700</v>
      </c>
    </row>
    <row r="529" ht="15.75" customHeight="1">
      <c r="A529" s="52" t="s">
        <v>1605</v>
      </c>
      <c r="B529" s="52" t="s">
        <v>5280</v>
      </c>
      <c r="C529" s="52" t="s">
        <v>5253</v>
      </c>
      <c r="D529" s="53">
        <v>44650.388194444444</v>
      </c>
      <c r="E529" s="53">
        <v>44649.78611111111</v>
      </c>
      <c r="F529" s="53">
        <v>44650.51388888889</v>
      </c>
      <c r="G529" s="53">
        <f>HubVN_Receiving_Time</f>
        <v>44654.28958</v>
      </c>
      <c r="H529" s="54">
        <v>44650.288194444445</v>
      </c>
      <c r="I529" s="44">
        <f>HubCN_Receiving_Time-Order_Create_Time</f>
        <v>0.6145833333</v>
      </c>
      <c r="J529" s="44">
        <f>Plan__HubCN_Receiving_Time-Order_Create_Time</f>
        <v>1.216666667</v>
      </c>
      <c r="K529" s="44">
        <f>HubCN_Pickup_Time-HubCN_Receiving_Time</f>
        <v>0.5020833333</v>
      </c>
      <c r="L529" s="44">
        <f>Plan_HubCN_Pickup_Time-Plan__HubCN_Receiving_Time</f>
        <v>0.1256944444</v>
      </c>
      <c r="M529" s="44">
        <f>HubCN_Receiving_Time-Vendor_PickupTime</f>
        <v>0.1104166667</v>
      </c>
      <c r="N529" s="44">
        <f>Plan__HubCN_Receiving_Time-Plan_Vendor_Pickup_Time</f>
        <v>1.054166667</v>
      </c>
      <c r="O529" s="44">
        <f>Vendor_PickupTime-Order_Create_Time</f>
        <v>0.5041666667</v>
      </c>
      <c r="P529" s="44">
        <f>Plan_Vendor_Pickup_Time-Order_Create_Time</f>
        <v>0.1625</v>
      </c>
      <c r="Q529" s="44">
        <f>HubVN_Receiving_Time-HubCN_Pickup_Time</f>
        <v>4.001388889</v>
      </c>
      <c r="R529" s="44">
        <f>Plan_HubVN_Receiving_Time-Plan_HubCN_Pickup_Time</f>
        <v>3.002777778</v>
      </c>
      <c r="S529" s="44">
        <f>TG_lấy+TG_xử_lý_CN+Thông_quan</f>
        <v>5.118055556</v>
      </c>
      <c r="T529" s="55">
        <f>IFS(HubCN_ID="LECCNSZ",Quantity__piece*500,HubCN_ID="LECCNYW",Quantity__piece*700)</f>
        <v>3500</v>
      </c>
      <c r="U529" s="55">
        <f>Chi_phí_lấy_hàng-Chi_phí_xử_lý</f>
        <v>15000</v>
      </c>
      <c r="V529" s="55">
        <f>IFS(HubCN_ID="LECCNSZ",IF(Grossweight&lt;=3,17000+Quantity__piece*500,17000+(Grossweight-3)*1500+Quantity__piece*500),HubCN_ID="LECCNYW", IF(Grossweight&lt;=3,15000+Quantity__piece*700,15000+(Grossweight-3)*2500+Quantity__piece*700))</f>
        <v>18500</v>
      </c>
    </row>
    <row r="530" ht="15.75" customHeight="1">
      <c r="A530" s="52" t="s">
        <v>1608</v>
      </c>
      <c r="B530" s="52" t="s">
        <v>5252</v>
      </c>
      <c r="C530" s="52" t="s">
        <v>5253</v>
      </c>
      <c r="D530" s="53">
        <v>44650.42152777778</v>
      </c>
      <c r="E530" s="53">
        <v>44650.70347222222</v>
      </c>
      <c r="F530" s="53">
        <v>44650.51111111111</v>
      </c>
      <c r="G530" s="53">
        <f>HubVN_Receiving_Time</f>
        <v>44654.50139</v>
      </c>
      <c r="H530" s="54">
        <v>44650.99930555555</v>
      </c>
      <c r="I530" s="44">
        <f>HubCN_Receiving_Time-Order_Create_Time</f>
        <v>2.004166667</v>
      </c>
      <c r="J530" s="44">
        <f>Plan__HubCN_Receiving_Time-Order_Create_Time</f>
        <v>1.722222222</v>
      </c>
      <c r="K530" s="44">
        <f>HubCN_Pickup_Time-HubCN_Receiving_Time</f>
        <v>0.2958333333</v>
      </c>
      <c r="L530" s="44">
        <f>Plan_HubCN_Pickup_Time-Plan__HubCN_Receiving_Time</f>
        <v>0.08958333333</v>
      </c>
      <c r="M530" s="44">
        <f>HubCN_Receiving_Time-Vendor_PickupTime</f>
        <v>0.2534722222</v>
      </c>
      <c r="N530" s="44">
        <f>Plan__HubCN_Receiving_Time-Plan_Vendor_Pickup_Time</f>
        <v>2.184027778</v>
      </c>
      <c r="O530" s="44">
        <f>Vendor_PickupTime-Order_Create_Time</f>
        <v>1.750694444</v>
      </c>
      <c r="P530" s="44">
        <f>Plan_Vendor_Pickup_Time-Order_Create_Time</f>
        <v>-0.4618055556</v>
      </c>
      <c r="Q530" s="44">
        <f>HubVN_Receiving_Time-HubCN_Pickup_Time</f>
        <v>3.502083333</v>
      </c>
      <c r="R530" s="44">
        <f>Plan_HubVN_Receiving_Time-Plan_HubCN_Pickup_Time</f>
        <v>3.001388889</v>
      </c>
      <c r="S530" s="44">
        <f>TG_lấy+TG_xử_lý_CN+Thông_quan</f>
        <v>5.802083333</v>
      </c>
      <c r="T530" s="55">
        <f>IFS(HubCN_ID="LECCNSZ",Quantity__piece*500,HubCN_ID="LECCNYW",Quantity__piece*700)</f>
        <v>2800</v>
      </c>
      <c r="U530" s="55">
        <f>Chi_phí_lấy_hàng-Chi_phí_xử_lý</f>
        <v>15000</v>
      </c>
      <c r="V530" s="55">
        <f>IFS(HubCN_ID="LECCNSZ",IF(Grossweight&lt;=3,17000+Quantity__piece*500,17000+(Grossweight-3)*1500+Quantity__piece*500),HubCN_ID="LECCNYW", IF(Grossweight&lt;=3,15000+Quantity__piece*700,15000+(Grossweight-3)*2500+Quantity__piece*700))</f>
        <v>17800</v>
      </c>
    </row>
    <row r="531" ht="15.75" hidden="1" customHeight="1">
      <c r="A531" s="52" t="s">
        <v>1611</v>
      </c>
      <c r="B531" s="52" t="s">
        <v>5275</v>
      </c>
      <c r="C531" s="52" t="s">
        <v>5255</v>
      </c>
      <c r="D531" s="53">
        <v>44648.86597222222</v>
      </c>
      <c r="E531" s="53">
        <v>44650.80347222222</v>
      </c>
      <c r="F531" s="53">
        <v>44649.01527777778</v>
      </c>
      <c r="G531" s="53">
        <f>HubVN_Receiving_Time</f>
        <v>44653.25208</v>
      </c>
      <c r="H531" s="54">
        <v>44651.24652777778</v>
      </c>
      <c r="I531" s="44">
        <f>HubCN_Receiving_Time-Order_Create_Time</f>
        <v>1.474305556</v>
      </c>
      <c r="J531" s="44">
        <f>Plan__HubCN_Receiving_Time-Order_Create_Time</f>
        <v>-0.4631944444</v>
      </c>
      <c r="K531" s="44">
        <f>HubCN_Pickup_Time-HubCN_Receiving_Time</f>
        <v>0.4430555556</v>
      </c>
      <c r="L531" s="44">
        <f>Plan_HubCN_Pickup_Time-Plan__HubCN_Receiving_Time</f>
        <v>0.1493055556</v>
      </c>
      <c r="M531" s="44">
        <f>HubCN_Receiving_Time-Vendor_PickupTime</f>
        <v>0.15</v>
      </c>
      <c r="N531" s="44">
        <f>Plan__HubCN_Receiving_Time-Plan_Vendor_Pickup_Time</f>
        <v>1.542361111</v>
      </c>
      <c r="O531" s="44">
        <f>Vendor_PickupTime-Order_Create_Time</f>
        <v>1.324305556</v>
      </c>
      <c r="P531" s="44">
        <f>Plan_Vendor_Pickup_Time-Order_Create_Time</f>
        <v>-2.005555556</v>
      </c>
      <c r="Q531" s="44">
        <f>HubVN_Receiving_Time-HubCN_Pickup_Time</f>
        <v>2.005555556</v>
      </c>
      <c r="R531" s="44">
        <f>Plan_HubVN_Receiving_Time-Plan_HubCN_Pickup_Time</f>
        <v>3.502083333</v>
      </c>
      <c r="S531" s="44">
        <f>TG_lấy+TG_xử_lý_CN+Thông_quan</f>
        <v>3.922916667</v>
      </c>
      <c r="T531" s="55">
        <f>IFS(HubCN_ID="LECCNSZ",Quantity__piece*500,HubCN_ID="LECCNYW",Quantity__piece*700)</f>
        <v>500</v>
      </c>
      <c r="U531" s="55">
        <f>Chi_phí_lấy_hàng-Chi_phí_xử_lý</f>
        <v>17000</v>
      </c>
      <c r="V531" s="55">
        <f>IFS(HubCN_ID="LECCNSZ",IF(Grossweight&lt;=3,17000+Quantity__piece*500,17000+(Grossweight-3)*1500+Quantity__piece*500),HubCN_ID="LECCNYW", IF(Grossweight&lt;=3,15000+Quantity__piece*700,15000+(Grossweight-3)*2500+Quantity__piece*700))</f>
        <v>17500</v>
      </c>
    </row>
    <row r="532" ht="15.75" customHeight="1">
      <c r="A532" s="52" t="s">
        <v>1614</v>
      </c>
      <c r="B532" s="52" t="s">
        <v>5260</v>
      </c>
      <c r="C532" s="52" t="s">
        <v>5253</v>
      </c>
      <c r="D532" s="53">
        <v>44650.94375</v>
      </c>
      <c r="E532" s="53">
        <v>44649.19861111111</v>
      </c>
      <c r="F532" s="53">
        <v>44651.03333333333</v>
      </c>
      <c r="G532" s="53">
        <f>HubVN_Receiving_Time</f>
        <v>44652.53681</v>
      </c>
      <c r="H532" s="54">
        <v>44649.535416666666</v>
      </c>
      <c r="I532" s="44">
        <f>HubCN_Receiving_Time-Order_Create_Time</f>
        <v>3.815972222</v>
      </c>
      <c r="J532" s="44">
        <f>Plan__HubCN_Receiving_Time-Order_Create_Time</f>
        <v>5.561111111</v>
      </c>
      <c r="K532" s="44">
        <f>HubCN_Pickup_Time-HubCN_Receiving_Time</f>
        <v>0.3368055556</v>
      </c>
      <c r="L532" s="44">
        <f>Plan_HubCN_Pickup_Time-Plan__HubCN_Receiving_Time</f>
        <v>0.08958333333</v>
      </c>
      <c r="M532" s="44">
        <f>HubCN_Receiving_Time-Vendor_PickupTime</f>
        <v>0.08472222222</v>
      </c>
      <c r="N532" s="44">
        <f>Plan__HubCN_Receiving_Time-Plan_Vendor_Pickup_Time</f>
        <v>4.397916667</v>
      </c>
      <c r="O532" s="44">
        <f>Vendor_PickupTime-Order_Create_Time</f>
        <v>3.73125</v>
      </c>
      <c r="P532" s="44">
        <f>Plan_Vendor_Pickup_Time-Order_Create_Time</f>
        <v>1.163194444</v>
      </c>
      <c r="Q532" s="44">
        <f>HubVN_Receiving_Time-HubCN_Pickup_Time</f>
        <v>3.001388889</v>
      </c>
      <c r="R532" s="44">
        <f>Plan_HubVN_Receiving_Time-Plan_HubCN_Pickup_Time</f>
        <v>1.504166667</v>
      </c>
      <c r="S532" s="44">
        <f>TG_lấy+TG_xử_lý_CN+Thông_quan</f>
        <v>7.154166667</v>
      </c>
      <c r="T532" s="55">
        <f>IFS(HubCN_ID="LECCNSZ",Quantity__piece*500,HubCN_ID="LECCNYW",Quantity__piece*700)</f>
        <v>3500</v>
      </c>
      <c r="U532" s="55">
        <f>Chi_phí_lấy_hàng-Chi_phí_xử_lý</f>
        <v>16000</v>
      </c>
      <c r="V532" s="55">
        <f>IFS(HubCN_ID="LECCNSZ",IF(Grossweight&lt;=3,17000+Quantity__piece*500,17000+(Grossweight-3)*1500+Quantity__piece*500),HubCN_ID="LECCNYW", IF(Grossweight&lt;=3,15000+Quantity__piece*700,15000+(Grossweight-3)*2500+Quantity__piece*700))</f>
        <v>19500</v>
      </c>
    </row>
    <row r="533" ht="15.75" customHeight="1">
      <c r="A533" s="52" t="s">
        <v>1617</v>
      </c>
      <c r="B533" s="52" t="s">
        <v>5252</v>
      </c>
      <c r="C533" s="52" t="s">
        <v>5253</v>
      </c>
      <c r="D533" s="53">
        <v>44650.58819444444</v>
      </c>
      <c r="E533" s="53">
        <v>44652.93819444445</v>
      </c>
      <c r="F533" s="53">
        <v>44650.75833333333</v>
      </c>
      <c r="G533" s="53">
        <f>HubVN_Receiving_Time</f>
        <v>44659.28056</v>
      </c>
      <c r="H533" s="54">
        <v>44653.274305555555</v>
      </c>
      <c r="I533" s="44">
        <f>HubCN_Receiving_Time-Order_Create_Time</f>
        <v>1.306944444</v>
      </c>
      <c r="J533" s="44">
        <f>Plan__HubCN_Receiving_Time-Order_Create_Time</f>
        <v>-1.043055556</v>
      </c>
      <c r="K533" s="44">
        <f>HubCN_Pickup_Time-HubCN_Receiving_Time</f>
        <v>0.3361111111</v>
      </c>
      <c r="L533" s="44">
        <f>Plan_HubCN_Pickup_Time-Plan__HubCN_Receiving_Time</f>
        <v>0.1701388889</v>
      </c>
      <c r="M533" s="44">
        <f>HubCN_Receiving_Time-Vendor_PickupTime</f>
        <v>0.1701388889</v>
      </c>
      <c r="N533" s="44">
        <f>Plan__HubCN_Receiving_Time-Plan_Vendor_Pickup_Time</f>
        <v>-0.1625</v>
      </c>
      <c r="O533" s="44">
        <f>Vendor_PickupTime-Order_Create_Time</f>
        <v>1.136805556</v>
      </c>
      <c r="P533" s="44">
        <f>Plan_Vendor_Pickup_Time-Order_Create_Time</f>
        <v>-0.8805555556</v>
      </c>
      <c r="Q533" s="44">
        <f>HubVN_Receiving_Time-HubCN_Pickup_Time</f>
        <v>6.00625</v>
      </c>
      <c r="R533" s="44">
        <f>Plan_HubVN_Receiving_Time-Plan_HubCN_Pickup_Time</f>
        <v>3.503472222</v>
      </c>
      <c r="S533" s="44">
        <f>TG_lấy+TG_xử_lý_CN+Thông_quan</f>
        <v>7.649305556</v>
      </c>
      <c r="T533" s="55">
        <f>IFS(HubCN_ID="LECCNSZ",Quantity__piece*500,HubCN_ID="LECCNYW",Quantity__piece*700)</f>
        <v>700</v>
      </c>
      <c r="U533" s="55">
        <f>Chi_phí_lấy_hàng-Chi_phí_xử_lý</f>
        <v>15000</v>
      </c>
      <c r="V533" s="55">
        <f>IFS(HubCN_ID="LECCNSZ",IF(Grossweight&lt;=3,17000+Quantity__piece*500,17000+(Grossweight-3)*1500+Quantity__piece*500),HubCN_ID="LECCNYW", IF(Grossweight&lt;=3,15000+Quantity__piece*700,15000+(Grossweight-3)*2500+Quantity__piece*700))</f>
        <v>15700</v>
      </c>
    </row>
    <row r="534" ht="15.75" customHeight="1">
      <c r="A534" s="52" t="s">
        <v>1620</v>
      </c>
      <c r="B534" s="52" t="s">
        <v>5252</v>
      </c>
      <c r="C534" s="52" t="s">
        <v>5253</v>
      </c>
      <c r="D534" s="53">
        <v>44651.66111111111</v>
      </c>
      <c r="E534" s="53">
        <v>44649.78472222222</v>
      </c>
      <c r="F534" s="53">
        <v>44651.74722222222</v>
      </c>
      <c r="G534" s="53">
        <f>HubVN_Receiving_Time</f>
        <v>44654.29097</v>
      </c>
      <c r="H534" s="54">
        <v>44650.28958333333</v>
      </c>
      <c r="I534" s="44">
        <f>HubCN_Receiving_Time-Order_Create_Time</f>
        <v>0.6055555556</v>
      </c>
      <c r="J534" s="44">
        <f>Plan__HubCN_Receiving_Time-Order_Create_Time</f>
        <v>2.481944444</v>
      </c>
      <c r="K534" s="44">
        <f>HubCN_Pickup_Time-HubCN_Receiving_Time</f>
        <v>0.5048611111</v>
      </c>
      <c r="L534" s="44">
        <f>Plan_HubCN_Pickup_Time-Plan__HubCN_Receiving_Time</f>
        <v>0.08611111111</v>
      </c>
      <c r="M534" s="44">
        <f>HubCN_Receiving_Time-Vendor_PickupTime</f>
        <v>0.1125</v>
      </c>
      <c r="N534" s="44">
        <f>Plan__HubCN_Receiving_Time-Plan_Vendor_Pickup_Time</f>
        <v>2.905555556</v>
      </c>
      <c r="O534" s="44">
        <f>Vendor_PickupTime-Order_Create_Time</f>
        <v>0.4930555556</v>
      </c>
      <c r="P534" s="44">
        <f>Plan_Vendor_Pickup_Time-Order_Create_Time</f>
        <v>-0.4236111111</v>
      </c>
      <c r="Q534" s="44">
        <f>HubVN_Receiving_Time-HubCN_Pickup_Time</f>
        <v>4.001388889</v>
      </c>
      <c r="R534" s="44">
        <f>Plan_HubVN_Receiving_Time-Plan_HubCN_Pickup_Time</f>
        <v>1.503472222</v>
      </c>
      <c r="S534" s="44">
        <f>TG_lấy+TG_xử_lý_CN+Thông_quan</f>
        <v>5.111805556</v>
      </c>
      <c r="T534" s="55">
        <f>IFS(HubCN_ID="LECCNSZ",Quantity__piece*500,HubCN_ID="LECCNYW",Quantity__piece*700)</f>
        <v>2100</v>
      </c>
      <c r="U534" s="55">
        <f>Chi_phí_lấy_hàng-Chi_phí_xử_lý</f>
        <v>15000</v>
      </c>
      <c r="V534" s="55">
        <f>IFS(HubCN_ID="LECCNSZ",IF(Grossweight&lt;=3,17000+Quantity__piece*500,17000+(Grossweight-3)*1500+Quantity__piece*500),HubCN_ID="LECCNYW", IF(Grossweight&lt;=3,15000+Quantity__piece*700,15000+(Grossweight-3)*2500+Quantity__piece*700))</f>
        <v>17100</v>
      </c>
    </row>
    <row r="535" ht="15.75" customHeight="1">
      <c r="A535" s="52" t="s">
        <v>1623</v>
      </c>
      <c r="B535" s="52" t="s">
        <v>5264</v>
      </c>
      <c r="C535" s="52" t="s">
        <v>5253</v>
      </c>
      <c r="D535" s="53">
        <v>44649.14097222222</v>
      </c>
      <c r="E535" s="53">
        <v>44646.91805555556</v>
      </c>
      <c r="F535" s="53">
        <v>44649.27222222222</v>
      </c>
      <c r="G535" s="53">
        <f>HubVN_Receiving_Time</f>
        <v>44652.25903</v>
      </c>
      <c r="H535" s="54">
        <v>44647.25763888889</v>
      </c>
      <c r="I535" s="44">
        <f>HubCN_Receiving_Time-Order_Create_Time</f>
        <v>0.3520833333</v>
      </c>
      <c r="J535" s="44">
        <f>Plan__HubCN_Receiving_Time-Order_Create_Time</f>
        <v>2.575</v>
      </c>
      <c r="K535" s="44">
        <f>HubCN_Pickup_Time-HubCN_Receiving_Time</f>
        <v>0.3395833333</v>
      </c>
      <c r="L535" s="44">
        <f>Plan_HubCN_Pickup_Time-Plan__HubCN_Receiving_Time</f>
        <v>0.13125</v>
      </c>
      <c r="M535" s="44">
        <f>HubCN_Receiving_Time-Vendor_PickupTime</f>
        <v>0.1715277778</v>
      </c>
      <c r="N535" s="44">
        <f>Plan__HubCN_Receiving_Time-Plan_Vendor_Pickup_Time</f>
        <v>2.084027778</v>
      </c>
      <c r="O535" s="44">
        <f>Vendor_PickupTime-Order_Create_Time</f>
        <v>0.1805555556</v>
      </c>
      <c r="P535" s="44">
        <f>Plan_Vendor_Pickup_Time-Order_Create_Time</f>
        <v>0.4909722222</v>
      </c>
      <c r="Q535" s="44">
        <f>HubVN_Receiving_Time-HubCN_Pickup_Time</f>
        <v>5.001388889</v>
      </c>
      <c r="R535" s="44">
        <f>Plan_HubVN_Receiving_Time-Plan_HubCN_Pickup_Time</f>
        <v>2.005555556</v>
      </c>
      <c r="S535" s="44">
        <f>TG_lấy+TG_xử_lý_CN+Thông_quan</f>
        <v>5.693055556</v>
      </c>
      <c r="T535" s="55">
        <f>IFS(HubCN_ID="LECCNSZ",Quantity__piece*500,HubCN_ID="LECCNYW",Quantity__piece*700)</f>
        <v>700</v>
      </c>
      <c r="U535" s="55">
        <f>Chi_phí_lấy_hàng-Chi_phí_xử_lý</f>
        <v>15000</v>
      </c>
      <c r="V535" s="55">
        <f>IFS(HubCN_ID="LECCNSZ",IF(Grossweight&lt;=3,17000+Quantity__piece*500,17000+(Grossweight-3)*1500+Quantity__piece*500),HubCN_ID="LECCNYW", IF(Grossweight&lt;=3,15000+Quantity__piece*700,15000+(Grossweight-3)*2500+Quantity__piece*700))</f>
        <v>15700</v>
      </c>
    </row>
    <row r="536" ht="15.75" hidden="1" customHeight="1">
      <c r="A536" s="52" t="s">
        <v>1626</v>
      </c>
      <c r="B536" s="52" t="s">
        <v>5292</v>
      </c>
      <c r="C536" s="52" t="s">
        <v>5255</v>
      </c>
      <c r="D536" s="53">
        <v>44650.654861111114</v>
      </c>
      <c r="E536" s="53">
        <v>44650.782638888886</v>
      </c>
      <c r="F536" s="53">
        <v>44650.78333333333</v>
      </c>
      <c r="G536" s="53">
        <f>HubVN_Receiving_Time</f>
        <v>44653.2875</v>
      </c>
      <c r="H536" s="54">
        <v>44651.28333333333</v>
      </c>
      <c r="I536" s="44">
        <f>HubCN_Receiving_Time-Order_Create_Time</f>
        <v>1.401388889</v>
      </c>
      <c r="J536" s="44">
        <f>Plan__HubCN_Receiving_Time-Order_Create_Time</f>
        <v>1.273611111</v>
      </c>
      <c r="K536" s="44">
        <f>HubCN_Pickup_Time-HubCN_Receiving_Time</f>
        <v>0.5006944444</v>
      </c>
      <c r="L536" s="44">
        <f>Plan_HubCN_Pickup_Time-Plan__HubCN_Receiving_Time</f>
        <v>0.1284722222</v>
      </c>
      <c r="M536" s="44">
        <f>HubCN_Receiving_Time-Vendor_PickupTime</f>
        <v>0.1527777778</v>
      </c>
      <c r="N536" s="44">
        <f>Plan__HubCN_Receiving_Time-Plan_Vendor_Pickup_Time</f>
        <v>3.730555556</v>
      </c>
      <c r="O536" s="44">
        <f>Vendor_PickupTime-Order_Create_Time</f>
        <v>1.248611111</v>
      </c>
      <c r="P536" s="44">
        <f>Plan_Vendor_Pickup_Time-Order_Create_Time</f>
        <v>-2.456944444</v>
      </c>
      <c r="Q536" s="44">
        <f>HubVN_Receiving_Time-HubCN_Pickup_Time</f>
        <v>2.004166667</v>
      </c>
      <c r="R536" s="44">
        <f>Plan_HubVN_Receiving_Time-Plan_HubCN_Pickup_Time</f>
        <v>1.504861111</v>
      </c>
      <c r="S536" s="44">
        <f>TG_lấy+TG_xử_lý_CN+Thông_quan</f>
        <v>3.90625</v>
      </c>
      <c r="T536" s="55">
        <f>IFS(HubCN_ID="LECCNSZ",Quantity__piece*500,HubCN_ID="LECCNYW",Quantity__piece*700)</f>
        <v>500</v>
      </c>
      <c r="U536" s="55">
        <f>Chi_phí_lấy_hàng-Chi_phí_xử_lý</f>
        <v>17000</v>
      </c>
      <c r="V536" s="55">
        <f>IFS(HubCN_ID="LECCNSZ",IF(Grossweight&lt;=3,17000+Quantity__piece*500,17000+(Grossweight-3)*1500+Quantity__piece*500),HubCN_ID="LECCNYW", IF(Grossweight&lt;=3,15000+Quantity__piece*700,15000+(Grossweight-3)*2500+Quantity__piece*700))</f>
        <v>17500</v>
      </c>
    </row>
    <row r="537" ht="15.75" hidden="1" customHeight="1">
      <c r="A537" s="52" t="s">
        <v>1629</v>
      </c>
      <c r="B537" s="52" t="s">
        <v>5266</v>
      </c>
      <c r="C537" s="52" t="s">
        <v>5255</v>
      </c>
      <c r="D537" s="53">
        <v>44649.876388888886</v>
      </c>
      <c r="E537" s="53">
        <v>44652.26111111111</v>
      </c>
      <c r="F537" s="53">
        <v>44650.00486111111</v>
      </c>
      <c r="G537" s="53">
        <f>HubVN_Receiving_Time</f>
        <v>44654.53958</v>
      </c>
      <c r="H537" s="54">
        <v>44652.70277777778</v>
      </c>
      <c r="I537" s="44">
        <f>HubCN_Receiving_Time-Order_Create_Time</f>
        <v>1.715972222</v>
      </c>
      <c r="J537" s="44">
        <f>Plan__HubCN_Receiving_Time-Order_Create_Time</f>
        <v>-0.66875</v>
      </c>
      <c r="K537" s="44">
        <f>HubCN_Pickup_Time-HubCN_Receiving_Time</f>
        <v>0.4416666667</v>
      </c>
      <c r="L537" s="44">
        <f>Plan_HubCN_Pickup_Time-Plan__HubCN_Receiving_Time</f>
        <v>0.1284722222</v>
      </c>
      <c r="M537" s="44">
        <f>HubCN_Receiving_Time-Vendor_PickupTime</f>
        <v>0.05833333333</v>
      </c>
      <c r="N537" s="44">
        <f>Plan__HubCN_Receiving_Time-Plan_Vendor_Pickup_Time</f>
        <v>-0.1652777778</v>
      </c>
      <c r="O537" s="44">
        <f>Vendor_PickupTime-Order_Create_Time</f>
        <v>1.657638889</v>
      </c>
      <c r="P537" s="44">
        <f>Plan_Vendor_Pickup_Time-Order_Create_Time</f>
        <v>-0.5034722222</v>
      </c>
      <c r="Q537" s="44">
        <f>HubVN_Receiving_Time-HubCN_Pickup_Time</f>
        <v>1.836805556</v>
      </c>
      <c r="R537" s="44">
        <f>Plan_HubVN_Receiving_Time-Plan_HubCN_Pickup_Time</f>
        <v>3.500694444</v>
      </c>
      <c r="S537" s="44">
        <f>TG_lấy+TG_xử_lý_CN+Thông_quan</f>
        <v>3.994444444</v>
      </c>
      <c r="T537" s="55">
        <f>IFS(HubCN_ID="LECCNSZ",Quantity__piece*500,HubCN_ID="LECCNYW",Quantity__piece*700)</f>
        <v>1500</v>
      </c>
      <c r="U537" s="55">
        <f>Chi_phí_lấy_hàng-Chi_phí_xử_lý</f>
        <v>18350</v>
      </c>
      <c r="V537" s="55">
        <f>IFS(HubCN_ID="LECCNSZ",IF(Grossweight&lt;=3,17000+Quantity__piece*500,17000+(Grossweight-3)*1500+Quantity__piece*500),HubCN_ID="LECCNYW", IF(Grossweight&lt;=3,15000+Quantity__piece*700,15000+(Grossweight-3)*2500+Quantity__piece*700))</f>
        <v>19850</v>
      </c>
    </row>
    <row r="538" ht="15.75" hidden="1" customHeight="1">
      <c r="A538" s="52" t="s">
        <v>1631</v>
      </c>
      <c r="B538" s="52" t="s">
        <v>5301</v>
      </c>
      <c r="C538" s="52" t="s">
        <v>5255</v>
      </c>
      <c r="D538" s="53">
        <v>44653.549305555556</v>
      </c>
      <c r="E538" s="53">
        <v>44652.53958333333</v>
      </c>
      <c r="F538" s="53">
        <v>44653.76180555556</v>
      </c>
      <c r="G538" s="53">
        <f>HubVN_Receiving_Time</f>
        <v>44655.51597</v>
      </c>
      <c r="H538" s="54">
        <v>44653.013194444444</v>
      </c>
      <c r="I538" s="44">
        <f>HubCN_Receiving_Time-Order_Create_Time</f>
        <v>3.209722222</v>
      </c>
      <c r="J538" s="44">
        <f>Plan__HubCN_Receiving_Time-Order_Create_Time</f>
        <v>4.219444444</v>
      </c>
      <c r="K538" s="44">
        <f>HubCN_Pickup_Time-HubCN_Receiving_Time</f>
        <v>0.4736111111</v>
      </c>
      <c r="L538" s="44">
        <f>Plan_HubCN_Pickup_Time-Plan__HubCN_Receiving_Time</f>
        <v>0.2125</v>
      </c>
      <c r="M538" s="44">
        <f>HubCN_Receiving_Time-Vendor_PickupTime</f>
        <v>0.05277777778</v>
      </c>
      <c r="N538" s="44">
        <f>Plan__HubCN_Receiving_Time-Plan_Vendor_Pickup_Time</f>
        <v>3.727083333</v>
      </c>
      <c r="O538" s="44">
        <f>Vendor_PickupTime-Order_Create_Time</f>
        <v>3.156944444</v>
      </c>
      <c r="P538" s="44">
        <f>Plan_Vendor_Pickup_Time-Order_Create_Time</f>
        <v>0.4923611111</v>
      </c>
      <c r="Q538" s="44">
        <f>HubVN_Receiving_Time-HubCN_Pickup_Time</f>
        <v>2.502777778</v>
      </c>
      <c r="R538" s="44">
        <f>Plan_HubVN_Receiving_Time-Plan_HubCN_Pickup_Time</f>
        <v>1.503472222</v>
      </c>
      <c r="S538" s="44">
        <f>TG_lấy+TG_xử_lý_CN+Thông_quan</f>
        <v>6.186111111</v>
      </c>
      <c r="T538" s="55">
        <f>IFS(HubCN_ID="LECCNSZ",Quantity__piece*500,HubCN_ID="LECCNYW",Quantity__piece*700)</f>
        <v>1000</v>
      </c>
      <c r="U538" s="55">
        <f>Chi_phí_lấy_hàng-Chi_phí_xử_lý</f>
        <v>17750</v>
      </c>
      <c r="V538" s="55">
        <f>IFS(HubCN_ID="LECCNSZ",IF(Grossweight&lt;=3,17000+Quantity__piece*500,17000+(Grossweight-3)*1500+Quantity__piece*500),HubCN_ID="LECCNYW", IF(Grossweight&lt;=3,15000+Quantity__piece*700,15000+(Grossweight-3)*2500+Quantity__piece*700))</f>
        <v>18750</v>
      </c>
    </row>
    <row r="539" ht="15.75" customHeight="1">
      <c r="A539" s="52" t="s">
        <v>1634</v>
      </c>
      <c r="B539" s="52" t="s">
        <v>5252</v>
      </c>
      <c r="C539" s="52" t="s">
        <v>5253</v>
      </c>
      <c r="D539" s="53">
        <v>44648.85902777778</v>
      </c>
      <c r="E539" s="53">
        <v>44649.1875</v>
      </c>
      <c r="F539" s="53">
        <v>44649.009722222225</v>
      </c>
      <c r="G539" s="53">
        <f>HubVN_Receiving_Time</f>
        <v>44652.53333</v>
      </c>
      <c r="H539" s="54">
        <v>44649.527083333334</v>
      </c>
      <c r="I539" s="44">
        <f>HubCN_Receiving_Time-Order_Create_Time</f>
        <v>3.806944444</v>
      </c>
      <c r="J539" s="44">
        <f>Plan__HubCN_Receiving_Time-Order_Create_Time</f>
        <v>3.478472222</v>
      </c>
      <c r="K539" s="44">
        <f>HubCN_Pickup_Time-HubCN_Receiving_Time</f>
        <v>0.3395833333</v>
      </c>
      <c r="L539" s="44">
        <f>Plan_HubCN_Pickup_Time-Plan__HubCN_Receiving_Time</f>
        <v>0.1506944444</v>
      </c>
      <c r="M539" s="44">
        <f>HubCN_Receiving_Time-Vendor_PickupTime</f>
        <v>0.16875</v>
      </c>
      <c r="N539" s="44">
        <f>Plan__HubCN_Receiving_Time-Plan_Vendor_Pickup_Time</f>
        <v>2.480555556</v>
      </c>
      <c r="O539" s="44">
        <f>Vendor_PickupTime-Order_Create_Time</f>
        <v>3.638194444</v>
      </c>
      <c r="P539" s="44">
        <f>Plan_Vendor_Pickup_Time-Order_Create_Time</f>
        <v>0.9979166667</v>
      </c>
      <c r="Q539" s="44">
        <f>HubVN_Receiving_Time-HubCN_Pickup_Time</f>
        <v>3.00625</v>
      </c>
      <c r="R539" s="44">
        <f>Plan_HubVN_Receiving_Time-Plan_HubCN_Pickup_Time</f>
        <v>3.505555556</v>
      </c>
      <c r="S539" s="44">
        <f>TG_lấy+TG_xử_lý_CN+Thông_quan</f>
        <v>7.152777778</v>
      </c>
      <c r="T539" s="55">
        <f>IFS(HubCN_ID="LECCNSZ",Quantity__piece*500,HubCN_ID="LECCNYW",Quantity__piece*700)</f>
        <v>2100</v>
      </c>
      <c r="U539" s="55">
        <f>Chi_phí_lấy_hàng-Chi_phí_xử_lý</f>
        <v>19500</v>
      </c>
      <c r="V539" s="55">
        <f>IFS(HubCN_ID="LECCNSZ",IF(Grossweight&lt;=3,17000+Quantity__piece*500,17000+(Grossweight-3)*1500+Quantity__piece*500),HubCN_ID="LECCNYW", IF(Grossweight&lt;=3,15000+Quantity__piece*700,15000+(Grossweight-3)*2500+Quantity__piece*700))</f>
        <v>21600</v>
      </c>
    </row>
    <row r="540" ht="15.75" customHeight="1">
      <c r="A540" s="52" t="s">
        <v>1637</v>
      </c>
      <c r="B540" s="52" t="s">
        <v>5252</v>
      </c>
      <c r="C540" s="52" t="s">
        <v>5253</v>
      </c>
      <c r="D540" s="53">
        <v>44648.819444444445</v>
      </c>
      <c r="E540" s="53">
        <v>44649.208333333336</v>
      </c>
      <c r="F540" s="53">
        <v>44649.032638888886</v>
      </c>
      <c r="G540" s="53">
        <f>HubVN_Receiving_Time</f>
        <v>44652.50486</v>
      </c>
      <c r="H540" s="54">
        <v>44649.501388888886</v>
      </c>
      <c r="I540" s="44">
        <f>HubCN_Receiving_Time-Order_Create_Time</f>
        <v>1.873611111</v>
      </c>
      <c r="J540" s="44">
        <f>Plan__HubCN_Receiving_Time-Order_Create_Time</f>
        <v>1.484722222</v>
      </c>
      <c r="K540" s="44">
        <f>HubCN_Pickup_Time-HubCN_Receiving_Time</f>
        <v>0.2930555556</v>
      </c>
      <c r="L540" s="44">
        <f>Plan_HubCN_Pickup_Time-Plan__HubCN_Receiving_Time</f>
        <v>0.2131944444</v>
      </c>
      <c r="M540" s="44">
        <f>HubCN_Receiving_Time-Vendor_PickupTime</f>
        <v>0.0875</v>
      </c>
      <c r="N540" s="44">
        <f>Plan__HubCN_Receiving_Time-Plan_Vendor_Pickup_Time</f>
        <v>1.779861111</v>
      </c>
      <c r="O540" s="44">
        <f>Vendor_PickupTime-Order_Create_Time</f>
        <v>1.786111111</v>
      </c>
      <c r="P540" s="44">
        <f>Plan_Vendor_Pickup_Time-Order_Create_Time</f>
        <v>-0.2951388889</v>
      </c>
      <c r="Q540" s="44">
        <f>HubVN_Receiving_Time-HubCN_Pickup_Time</f>
        <v>3.003472222</v>
      </c>
      <c r="R540" s="44">
        <f>Plan_HubVN_Receiving_Time-Plan_HubCN_Pickup_Time</f>
        <v>3.503472222</v>
      </c>
      <c r="S540" s="44">
        <f>TG_lấy+TG_xử_lý_CN+Thông_quan</f>
        <v>5.170138889</v>
      </c>
      <c r="T540" s="55">
        <f>IFS(HubCN_ID="LECCNSZ",Quantity__piece*500,HubCN_ID="LECCNYW",Quantity__piece*700)</f>
        <v>1400</v>
      </c>
      <c r="U540" s="55">
        <f>Chi_phí_lấy_hàng-Chi_phí_xử_lý</f>
        <v>15000</v>
      </c>
      <c r="V540" s="55">
        <f>IFS(HubCN_ID="LECCNSZ",IF(Grossweight&lt;=3,17000+Quantity__piece*500,17000+(Grossweight-3)*1500+Quantity__piece*500),HubCN_ID="LECCNYW", IF(Grossweight&lt;=3,15000+Quantity__piece*700,15000+(Grossweight-3)*2500+Quantity__piece*700))</f>
        <v>16400</v>
      </c>
    </row>
    <row r="541" ht="15.75" customHeight="1">
      <c r="A541" s="52" t="s">
        <v>1640</v>
      </c>
      <c r="B541" s="52" t="s">
        <v>5252</v>
      </c>
      <c r="C541" s="52" t="s">
        <v>5253</v>
      </c>
      <c r="D541" s="53">
        <v>44651.93472222222</v>
      </c>
      <c r="E541" s="53">
        <v>44649.81319444445</v>
      </c>
      <c r="F541" s="53">
        <v>44652.02291666667</v>
      </c>
      <c r="G541" s="53">
        <f>HubVN_Receiving_Time</f>
        <v>44654.25</v>
      </c>
      <c r="H541" s="54">
        <v>44650.245833333334</v>
      </c>
      <c r="I541" s="44">
        <f>HubCN_Receiving_Time-Order_Create_Time</f>
        <v>2.107638889</v>
      </c>
      <c r="J541" s="44">
        <f>Plan__HubCN_Receiving_Time-Order_Create_Time</f>
        <v>4.229166667</v>
      </c>
      <c r="K541" s="44">
        <f>HubCN_Pickup_Time-HubCN_Receiving_Time</f>
        <v>0.4326388889</v>
      </c>
      <c r="L541" s="44">
        <f>Plan_HubCN_Pickup_Time-Plan__HubCN_Receiving_Time</f>
        <v>0.08819444445</v>
      </c>
      <c r="M541" s="44">
        <f>HubCN_Receiving_Time-Vendor_PickupTime</f>
        <v>0.1118055556</v>
      </c>
      <c r="N541" s="44">
        <f>Plan__HubCN_Receiving_Time-Plan_Vendor_Pickup_Time</f>
        <v>3.065277778</v>
      </c>
      <c r="O541" s="44">
        <f>Vendor_PickupTime-Order_Create_Time</f>
        <v>1.995833333</v>
      </c>
      <c r="P541" s="44">
        <f>Plan_Vendor_Pickup_Time-Order_Create_Time</f>
        <v>1.163888889</v>
      </c>
      <c r="Q541" s="44">
        <f>HubVN_Receiving_Time-HubCN_Pickup_Time</f>
        <v>4.004166667</v>
      </c>
      <c r="R541" s="44">
        <f>Plan_HubVN_Receiving_Time-Plan_HubCN_Pickup_Time</f>
        <v>1.502777778</v>
      </c>
      <c r="S541" s="44">
        <f>TG_lấy+TG_xử_lý_CN+Thông_quan</f>
        <v>6.544444444</v>
      </c>
      <c r="T541" s="55">
        <f>IFS(HubCN_ID="LECCNSZ",Quantity__piece*500,HubCN_ID="LECCNYW",Quantity__piece*700)</f>
        <v>2100</v>
      </c>
      <c r="U541" s="55">
        <f>Chi_phí_lấy_hàng-Chi_phí_xử_lý</f>
        <v>16750</v>
      </c>
      <c r="V541" s="55">
        <f>IFS(HubCN_ID="LECCNSZ",IF(Grossweight&lt;=3,17000+Quantity__piece*500,17000+(Grossweight-3)*1500+Quantity__piece*500),HubCN_ID="LECCNYW", IF(Grossweight&lt;=3,15000+Quantity__piece*700,15000+(Grossweight-3)*2500+Quantity__piece*700))</f>
        <v>18850</v>
      </c>
    </row>
    <row r="542" ht="15.75" hidden="1" customHeight="1">
      <c r="A542" s="52" t="s">
        <v>1643</v>
      </c>
      <c r="B542" s="52" t="s">
        <v>5266</v>
      </c>
      <c r="C542" s="52" t="s">
        <v>5255</v>
      </c>
      <c r="D542" s="53">
        <v>44650.876388888886</v>
      </c>
      <c r="E542" s="53">
        <v>44650.77777777778</v>
      </c>
      <c r="F542" s="53">
        <v>44651.00625</v>
      </c>
      <c r="G542" s="53">
        <f>HubVN_Receiving_Time</f>
        <v>44653.2875</v>
      </c>
      <c r="H542" s="54">
        <v>44651.282638888886</v>
      </c>
      <c r="I542" s="44">
        <f>HubCN_Receiving_Time-Order_Create_Time</f>
        <v>2.896527778</v>
      </c>
      <c r="J542" s="44">
        <f>Plan__HubCN_Receiving_Time-Order_Create_Time</f>
        <v>2.995138889</v>
      </c>
      <c r="K542" s="44">
        <f>HubCN_Pickup_Time-HubCN_Receiving_Time</f>
        <v>0.5048611111</v>
      </c>
      <c r="L542" s="44">
        <f>Plan_HubCN_Pickup_Time-Plan__HubCN_Receiving_Time</f>
        <v>0.1298611111</v>
      </c>
      <c r="M542" s="44">
        <f>HubCN_Receiving_Time-Vendor_PickupTime</f>
        <v>0.1513888889</v>
      </c>
      <c r="N542" s="44">
        <f>Plan__HubCN_Receiving_Time-Plan_Vendor_Pickup_Time</f>
        <v>1.838194444</v>
      </c>
      <c r="O542" s="44">
        <f>Vendor_PickupTime-Order_Create_Time</f>
        <v>2.745138889</v>
      </c>
      <c r="P542" s="44">
        <f>Plan_Vendor_Pickup_Time-Order_Create_Time</f>
        <v>1.156944444</v>
      </c>
      <c r="Q542" s="44">
        <f>HubVN_Receiving_Time-HubCN_Pickup_Time</f>
        <v>2.004861111</v>
      </c>
      <c r="R542" s="44">
        <f>Plan_HubVN_Receiving_Time-Plan_HubCN_Pickup_Time</f>
        <v>1.503472222</v>
      </c>
      <c r="S542" s="44">
        <f>TG_lấy+TG_xử_lý_CN+Thông_quan</f>
        <v>5.40625</v>
      </c>
      <c r="T542" s="55">
        <f>IFS(HubCN_ID="LECCNSZ",Quantity__piece*500,HubCN_ID="LECCNYW",Quantity__piece*700)</f>
        <v>2500</v>
      </c>
      <c r="U542" s="55">
        <f>Chi_phí_lấy_hàng-Chi_phí_xử_lý</f>
        <v>17000</v>
      </c>
      <c r="V542" s="55">
        <f>IFS(HubCN_ID="LECCNSZ",IF(Grossweight&lt;=3,17000+Quantity__piece*500,17000+(Grossweight-3)*1500+Quantity__piece*500),HubCN_ID="LECCNYW", IF(Grossweight&lt;=3,15000+Quantity__piece*700,15000+(Grossweight-3)*2500+Quantity__piece*700))</f>
        <v>19500</v>
      </c>
    </row>
    <row r="543" ht="15.75" customHeight="1">
      <c r="A543" s="52" t="s">
        <v>1646</v>
      </c>
      <c r="B543" s="52" t="s">
        <v>5273</v>
      </c>
      <c r="C543" s="52" t="s">
        <v>5253</v>
      </c>
      <c r="D543" s="53">
        <v>44652.10208333333</v>
      </c>
      <c r="E543" s="53">
        <v>44652.20277777778</v>
      </c>
      <c r="F543" s="53">
        <v>44652.25347222222</v>
      </c>
      <c r="G543" s="53">
        <f>HubVN_Receiving_Time</f>
        <v>44655.50347</v>
      </c>
      <c r="H543" s="54">
        <v>44652.49791666667</v>
      </c>
      <c r="I543" s="44">
        <f>HubCN_Receiving_Time-Order_Create_Time</f>
        <v>3.410416667</v>
      </c>
      <c r="J543" s="44">
        <f>Plan__HubCN_Receiving_Time-Order_Create_Time</f>
        <v>3.309722222</v>
      </c>
      <c r="K543" s="44">
        <f>HubCN_Pickup_Time-HubCN_Receiving_Time</f>
        <v>0.2951388889</v>
      </c>
      <c r="L543" s="44">
        <f>Plan_HubCN_Pickup_Time-Plan__HubCN_Receiving_Time</f>
        <v>0.1513888889</v>
      </c>
      <c r="M543" s="44">
        <f>HubCN_Receiving_Time-Vendor_PickupTime</f>
        <v>0.1694444444</v>
      </c>
      <c r="N543" s="44">
        <f>Plan__HubCN_Receiving_Time-Plan_Vendor_Pickup_Time</f>
        <v>3.316666667</v>
      </c>
      <c r="O543" s="44">
        <f>Vendor_PickupTime-Order_Create_Time</f>
        <v>3.240972222</v>
      </c>
      <c r="P543" s="44">
        <f>Plan_Vendor_Pickup_Time-Order_Create_Time</f>
        <v>-0.006944444445</v>
      </c>
      <c r="Q543" s="44">
        <f>HubVN_Receiving_Time-HubCN_Pickup_Time</f>
        <v>3.005555556</v>
      </c>
      <c r="R543" s="44">
        <f>Plan_HubVN_Receiving_Time-Plan_HubCN_Pickup_Time</f>
        <v>3.000694444</v>
      </c>
      <c r="S543" s="44">
        <f>TG_lấy+TG_xử_lý_CN+Thông_quan</f>
        <v>6.711111111</v>
      </c>
      <c r="T543" s="55">
        <f>IFS(HubCN_ID="LECCNSZ",Quantity__piece*500,HubCN_ID="LECCNYW",Quantity__piece*700)</f>
        <v>2100</v>
      </c>
      <c r="U543" s="55">
        <f>Chi_phí_lấy_hàng-Chi_phí_xử_lý</f>
        <v>15000</v>
      </c>
      <c r="V543" s="55">
        <f>IFS(HubCN_ID="LECCNSZ",IF(Grossweight&lt;=3,17000+Quantity__piece*500,17000+(Grossweight-3)*1500+Quantity__piece*500),HubCN_ID="LECCNYW", IF(Grossweight&lt;=3,15000+Quantity__piece*700,15000+(Grossweight-3)*2500+Quantity__piece*700))</f>
        <v>17100</v>
      </c>
    </row>
    <row r="544" ht="15.75" customHeight="1">
      <c r="A544" s="52" t="s">
        <v>1649</v>
      </c>
      <c r="B544" s="52" t="s">
        <v>5252</v>
      </c>
      <c r="C544" s="52" t="s">
        <v>5253</v>
      </c>
      <c r="D544" s="53">
        <v>44650.583333333336</v>
      </c>
      <c r="E544" s="53">
        <v>44652.941666666666</v>
      </c>
      <c r="F544" s="53">
        <v>44650.75555555556</v>
      </c>
      <c r="G544" s="53">
        <f>HubVN_Receiving_Time</f>
        <v>44659.28264</v>
      </c>
      <c r="H544" s="54">
        <v>44653.27638888889</v>
      </c>
      <c r="I544" s="44">
        <f>HubCN_Receiving_Time-Order_Create_Time</f>
        <v>1.804861111</v>
      </c>
      <c r="J544" s="44">
        <f>Plan__HubCN_Receiving_Time-Order_Create_Time</f>
        <v>-0.5534722222</v>
      </c>
      <c r="K544" s="44">
        <f>HubCN_Pickup_Time-HubCN_Receiving_Time</f>
        <v>0.3347222222</v>
      </c>
      <c r="L544" s="44">
        <f>Plan_HubCN_Pickup_Time-Plan__HubCN_Receiving_Time</f>
        <v>0.1722222222</v>
      </c>
      <c r="M544" s="44">
        <f>HubCN_Receiving_Time-Vendor_PickupTime</f>
        <v>0.1659722222</v>
      </c>
      <c r="N544" s="44">
        <f>Plan__HubCN_Receiving_Time-Plan_Vendor_Pickup_Time</f>
        <v>-1.134027778</v>
      </c>
      <c r="O544" s="44">
        <f>Vendor_PickupTime-Order_Create_Time</f>
        <v>1.638888889</v>
      </c>
      <c r="P544" s="44">
        <f>Plan_Vendor_Pickup_Time-Order_Create_Time</f>
        <v>0.5805555556</v>
      </c>
      <c r="Q544" s="44">
        <f>HubVN_Receiving_Time-HubCN_Pickup_Time</f>
        <v>6.00625</v>
      </c>
      <c r="R544" s="44">
        <f>Plan_HubVN_Receiving_Time-Plan_HubCN_Pickup_Time</f>
        <v>3.504861111</v>
      </c>
      <c r="S544" s="44">
        <f>TG_lấy+TG_xử_lý_CN+Thông_quan</f>
        <v>8.145833333</v>
      </c>
      <c r="T544" s="55">
        <f>IFS(HubCN_ID="LECCNSZ",Quantity__piece*500,HubCN_ID="LECCNYW",Quantity__piece*700)</f>
        <v>700</v>
      </c>
      <c r="U544" s="55">
        <f>Chi_phí_lấy_hàng-Chi_phí_xử_lý</f>
        <v>15000</v>
      </c>
      <c r="V544" s="55">
        <f>IFS(HubCN_ID="LECCNSZ",IF(Grossweight&lt;=3,17000+Quantity__piece*500,17000+(Grossweight-3)*1500+Quantity__piece*500),HubCN_ID="LECCNYW", IF(Grossweight&lt;=3,15000+Quantity__piece*700,15000+(Grossweight-3)*2500+Quantity__piece*700))</f>
        <v>15700</v>
      </c>
    </row>
    <row r="545" ht="15.75" customHeight="1">
      <c r="A545" s="52" t="s">
        <v>1651</v>
      </c>
      <c r="B545" s="52" t="s">
        <v>5264</v>
      </c>
      <c r="C545" s="52" t="s">
        <v>5253</v>
      </c>
      <c r="D545" s="53">
        <v>44649.893055555556</v>
      </c>
      <c r="E545" s="53">
        <v>44649.214583333334</v>
      </c>
      <c r="F545" s="53">
        <v>44650.024305555555</v>
      </c>
      <c r="G545" s="53">
        <f>HubVN_Receiving_Time</f>
        <v>44653.5125</v>
      </c>
      <c r="H545" s="54">
        <v>44649.51111111111</v>
      </c>
      <c r="I545" s="44">
        <f>HubCN_Receiving_Time-Order_Create_Time</f>
        <v>0.38125</v>
      </c>
      <c r="J545" s="44">
        <f>Plan__HubCN_Receiving_Time-Order_Create_Time</f>
        <v>1.059722222</v>
      </c>
      <c r="K545" s="44">
        <f>HubCN_Pickup_Time-HubCN_Receiving_Time</f>
        <v>0.2965277778</v>
      </c>
      <c r="L545" s="44">
        <f>Plan_HubCN_Pickup_Time-Plan__HubCN_Receiving_Time</f>
        <v>0.13125</v>
      </c>
      <c r="M545" s="44">
        <f>HubCN_Receiving_Time-Vendor_PickupTime</f>
        <v>0.08888888889</v>
      </c>
      <c r="N545" s="44">
        <f>Plan__HubCN_Receiving_Time-Plan_Vendor_Pickup_Time</f>
        <v>2.015277778</v>
      </c>
      <c r="O545" s="44">
        <f>Vendor_PickupTime-Order_Create_Time</f>
        <v>0.2923611111</v>
      </c>
      <c r="P545" s="44">
        <f>Plan_Vendor_Pickup_Time-Order_Create_Time</f>
        <v>-0.9555555556</v>
      </c>
      <c r="Q545" s="44">
        <f>HubVN_Receiving_Time-HubCN_Pickup_Time</f>
        <v>4.001388889</v>
      </c>
      <c r="R545" s="44">
        <f>Plan_HubVN_Receiving_Time-Plan_HubCN_Pickup_Time</f>
        <v>3.502083333</v>
      </c>
      <c r="S545" s="44">
        <f>TG_lấy+TG_xử_lý_CN+Thông_quan</f>
        <v>4.679166667</v>
      </c>
      <c r="T545" s="55">
        <f>IFS(HubCN_ID="LECCNSZ",Quantity__piece*500,HubCN_ID="LECCNYW",Quantity__piece*700)</f>
        <v>2100</v>
      </c>
      <c r="U545" s="55">
        <f>Chi_phí_lấy_hàng-Chi_phí_xử_lý</f>
        <v>15000</v>
      </c>
      <c r="V545" s="55">
        <f>IFS(HubCN_ID="LECCNSZ",IF(Grossweight&lt;=3,17000+Quantity__piece*500,17000+(Grossweight-3)*1500+Quantity__piece*500),HubCN_ID="LECCNYW", IF(Grossweight&lt;=3,15000+Quantity__piece*700,15000+(Grossweight-3)*2500+Quantity__piece*700))</f>
        <v>17100</v>
      </c>
    </row>
    <row r="546" ht="15.75" hidden="1" customHeight="1">
      <c r="A546" s="52" t="s">
        <v>1654</v>
      </c>
      <c r="B546" s="52" t="s">
        <v>5281</v>
      </c>
      <c r="C546" s="52" t="s">
        <v>5255</v>
      </c>
      <c r="D546" s="53">
        <v>44648.308333333334</v>
      </c>
      <c r="E546" s="53">
        <v>44649.55972222222</v>
      </c>
      <c r="F546" s="53">
        <v>44648.52222222222</v>
      </c>
      <c r="G546" s="53">
        <f>HubVN_Receiving_Time</f>
        <v>44652.53681</v>
      </c>
      <c r="H546" s="54">
        <v>44650.03333333333</v>
      </c>
      <c r="I546" s="44">
        <f>HubCN_Receiving_Time-Order_Create_Time</f>
        <v>2.223611111</v>
      </c>
      <c r="J546" s="44">
        <f>Plan__HubCN_Receiving_Time-Order_Create_Time</f>
        <v>0.9722222222</v>
      </c>
      <c r="K546" s="44">
        <f>HubCN_Pickup_Time-HubCN_Receiving_Time</f>
        <v>0.4736111111</v>
      </c>
      <c r="L546" s="44">
        <f>Plan_HubCN_Pickup_Time-Plan__HubCN_Receiving_Time</f>
        <v>0.2138888889</v>
      </c>
      <c r="M546" s="44">
        <f>HubCN_Receiving_Time-Vendor_PickupTime</f>
        <v>0.1159722222</v>
      </c>
      <c r="N546" s="44">
        <f>Plan__HubCN_Receiving_Time-Plan_Vendor_Pickup_Time</f>
        <v>0.8875</v>
      </c>
      <c r="O546" s="44">
        <f>Vendor_PickupTime-Order_Create_Time</f>
        <v>2.107638889</v>
      </c>
      <c r="P546" s="44">
        <f>Plan_Vendor_Pickup_Time-Order_Create_Time</f>
        <v>0.08472222222</v>
      </c>
      <c r="Q546" s="44">
        <f>HubVN_Receiving_Time-HubCN_Pickup_Time</f>
        <v>2.503472222</v>
      </c>
      <c r="R546" s="44">
        <f>Plan_HubVN_Receiving_Time-Plan_HubCN_Pickup_Time</f>
        <v>3.002083333</v>
      </c>
      <c r="S546" s="44">
        <f>TG_lấy+TG_xử_lý_CN+Thông_quan</f>
        <v>5.200694444</v>
      </c>
      <c r="T546" s="55">
        <f>IFS(HubCN_ID="LECCNSZ",Quantity__piece*500,HubCN_ID="LECCNYW",Quantity__piece*700)</f>
        <v>2000</v>
      </c>
      <c r="U546" s="55">
        <f>Chi_phí_lấy_hàng-Chi_phí_xử_lý</f>
        <v>17000</v>
      </c>
      <c r="V546" s="55">
        <f>IFS(HubCN_ID="LECCNSZ",IF(Grossweight&lt;=3,17000+Quantity__piece*500,17000+(Grossweight-3)*1500+Quantity__piece*500),HubCN_ID="LECCNYW", IF(Grossweight&lt;=3,15000+Quantity__piece*700,15000+(Grossweight-3)*2500+Quantity__piece*700))</f>
        <v>19000</v>
      </c>
    </row>
    <row r="547" ht="15.75" customHeight="1">
      <c r="A547" s="52" t="s">
        <v>1657</v>
      </c>
      <c r="B547" s="52" t="s">
        <v>5264</v>
      </c>
      <c r="C547" s="52" t="s">
        <v>5253</v>
      </c>
      <c r="D547" s="53">
        <v>44653.08819444444</v>
      </c>
      <c r="E547" s="53">
        <v>44652.243055555555</v>
      </c>
      <c r="F547" s="53">
        <v>44653.25625</v>
      </c>
      <c r="G547" s="53">
        <f>HubVN_Receiving_Time</f>
        <v>44655.54028</v>
      </c>
      <c r="H547" s="54">
        <v>44652.5375</v>
      </c>
      <c r="I547" s="44">
        <f>HubCN_Receiving_Time-Order_Create_Time</f>
        <v>3.880555556</v>
      </c>
      <c r="J547" s="44">
        <f>Plan__HubCN_Receiving_Time-Order_Create_Time</f>
        <v>4.725694444</v>
      </c>
      <c r="K547" s="44">
        <f>HubCN_Pickup_Time-HubCN_Receiving_Time</f>
        <v>0.2944444444</v>
      </c>
      <c r="L547" s="44">
        <f>Plan_HubCN_Pickup_Time-Plan__HubCN_Receiving_Time</f>
        <v>0.1680555556</v>
      </c>
      <c r="M547" s="44">
        <f>HubCN_Receiving_Time-Vendor_PickupTime</f>
        <v>0.08819444444</v>
      </c>
      <c r="N547" s="44">
        <f>Plan__HubCN_Receiving_Time-Plan_Vendor_Pickup_Time</f>
        <v>3.722916667</v>
      </c>
      <c r="O547" s="44">
        <f>Vendor_PickupTime-Order_Create_Time</f>
        <v>3.792361111</v>
      </c>
      <c r="P547" s="44">
        <f>Plan_Vendor_Pickup_Time-Order_Create_Time</f>
        <v>1.002777778</v>
      </c>
      <c r="Q547" s="44">
        <f>HubVN_Receiving_Time-HubCN_Pickup_Time</f>
        <v>3.002777778</v>
      </c>
      <c r="R547" s="44">
        <f>Plan_HubVN_Receiving_Time-Plan_HubCN_Pickup_Time</f>
        <v>2.001388889</v>
      </c>
      <c r="S547" s="44">
        <f>TG_lấy+TG_xử_lý_CN+Thông_quan</f>
        <v>7.177777778</v>
      </c>
      <c r="T547" s="55">
        <f>IFS(HubCN_ID="LECCNSZ",Quantity__piece*500,HubCN_ID="LECCNYW",Quantity__piece*700)</f>
        <v>2100</v>
      </c>
      <c r="U547" s="55">
        <f>Chi_phí_lấy_hàng-Chi_phí_xử_lý</f>
        <v>15000</v>
      </c>
      <c r="V547" s="55">
        <f>IFS(HubCN_ID="LECCNSZ",IF(Grossweight&lt;=3,17000+Quantity__piece*500,17000+(Grossweight-3)*1500+Quantity__piece*500),HubCN_ID="LECCNYW", IF(Grossweight&lt;=3,15000+Quantity__piece*700,15000+(Grossweight-3)*2500+Quantity__piece*700))</f>
        <v>17100</v>
      </c>
    </row>
    <row r="548" ht="15.75" customHeight="1">
      <c r="A548" s="52" t="s">
        <v>1660</v>
      </c>
      <c r="B548" s="52" t="s">
        <v>5265</v>
      </c>
      <c r="C548" s="52" t="s">
        <v>5253</v>
      </c>
      <c r="D548" s="53">
        <v>44648.09652777778</v>
      </c>
      <c r="E548" s="53">
        <v>44646.92152777778</v>
      </c>
      <c r="F548" s="53">
        <v>44648.26736111111</v>
      </c>
      <c r="G548" s="53">
        <f>HubVN_Receiving_Time</f>
        <v>44652.26389</v>
      </c>
      <c r="H548" s="54">
        <v>44647.260416666664</v>
      </c>
      <c r="I548" s="44">
        <f>HubCN_Receiving_Time-Order_Create_Time</f>
        <v>0.3569444444</v>
      </c>
      <c r="J548" s="44">
        <f>Plan__HubCN_Receiving_Time-Order_Create_Time</f>
        <v>1.531944444</v>
      </c>
      <c r="K548" s="44">
        <f>HubCN_Pickup_Time-HubCN_Receiving_Time</f>
        <v>0.3388888889</v>
      </c>
      <c r="L548" s="44">
        <f>Plan_HubCN_Pickup_Time-Plan__HubCN_Receiving_Time</f>
        <v>0.1708333333</v>
      </c>
      <c r="M548" s="44">
        <f>HubCN_Receiving_Time-Vendor_PickupTime</f>
        <v>0.1722222222</v>
      </c>
      <c r="N548" s="44">
        <f>Plan__HubCN_Receiving_Time-Plan_Vendor_Pickup_Time</f>
        <v>0.5333333333</v>
      </c>
      <c r="O548" s="44">
        <f>Vendor_PickupTime-Order_Create_Time</f>
        <v>0.1847222222</v>
      </c>
      <c r="P548" s="44">
        <f>Plan_Vendor_Pickup_Time-Order_Create_Time</f>
        <v>0.9986111111</v>
      </c>
      <c r="Q548" s="44">
        <f>HubVN_Receiving_Time-HubCN_Pickup_Time</f>
        <v>5.003472222</v>
      </c>
      <c r="R548" s="44">
        <f>Plan_HubVN_Receiving_Time-Plan_HubCN_Pickup_Time</f>
        <v>3.004166667</v>
      </c>
      <c r="S548" s="44">
        <f>TG_lấy+TG_xử_lý_CN+Thông_quan</f>
        <v>5.699305556</v>
      </c>
      <c r="T548" s="55">
        <f>IFS(HubCN_ID="LECCNSZ",Quantity__piece*500,HubCN_ID="LECCNYW",Quantity__piece*700)</f>
        <v>2100</v>
      </c>
      <c r="U548" s="55">
        <f>Chi_phí_lấy_hàng-Chi_phí_xử_lý</f>
        <v>15000</v>
      </c>
      <c r="V548" s="55">
        <f>IFS(HubCN_ID="LECCNSZ",IF(Grossweight&lt;=3,17000+Quantity__piece*500,17000+(Grossweight-3)*1500+Quantity__piece*500),HubCN_ID="LECCNYW", IF(Grossweight&lt;=3,15000+Quantity__piece*700,15000+(Grossweight-3)*2500+Quantity__piece*700))</f>
        <v>17100</v>
      </c>
    </row>
    <row r="549" ht="15.75" customHeight="1">
      <c r="A549" s="52" t="s">
        <v>1663</v>
      </c>
      <c r="B549" s="52" t="s">
        <v>5252</v>
      </c>
      <c r="C549" s="52" t="s">
        <v>5253</v>
      </c>
      <c r="D549" s="53">
        <v>44650.13333333333</v>
      </c>
      <c r="E549" s="53">
        <v>44649.81805555556</v>
      </c>
      <c r="F549" s="53">
        <v>44650.28472222222</v>
      </c>
      <c r="G549" s="53">
        <f>HubVN_Receiving_Time</f>
        <v>44653.25556</v>
      </c>
      <c r="H549" s="54">
        <v>44650.251388888886</v>
      </c>
      <c r="I549" s="44">
        <f>HubCN_Receiving_Time-Order_Create_Time</f>
        <v>3.077083333</v>
      </c>
      <c r="J549" s="44">
        <f>Plan__HubCN_Receiving_Time-Order_Create_Time</f>
        <v>3.392361111</v>
      </c>
      <c r="K549" s="44">
        <f>HubCN_Pickup_Time-HubCN_Receiving_Time</f>
        <v>0.4333333333</v>
      </c>
      <c r="L549" s="44">
        <f>Plan_HubCN_Pickup_Time-Plan__HubCN_Receiving_Time</f>
        <v>0.1513888889</v>
      </c>
      <c r="M549" s="44">
        <f>HubCN_Receiving_Time-Vendor_PickupTime</f>
        <v>0.08680555556</v>
      </c>
      <c r="N549" s="44">
        <f>Plan__HubCN_Receiving_Time-Plan_Vendor_Pickup_Time</f>
        <v>3.483333333</v>
      </c>
      <c r="O549" s="44">
        <f>Vendor_PickupTime-Order_Create_Time</f>
        <v>2.990277778</v>
      </c>
      <c r="P549" s="44">
        <f>Plan_Vendor_Pickup_Time-Order_Create_Time</f>
        <v>-0.09097222222</v>
      </c>
      <c r="Q549" s="44">
        <f>HubVN_Receiving_Time-HubCN_Pickup_Time</f>
        <v>3.004166667</v>
      </c>
      <c r="R549" s="44">
        <f>Plan_HubVN_Receiving_Time-Plan_HubCN_Pickup_Time</f>
        <v>2.00625</v>
      </c>
      <c r="S549" s="44">
        <f>TG_lấy+TG_xử_lý_CN+Thông_quan</f>
        <v>6.514583333</v>
      </c>
      <c r="T549" s="55">
        <f>IFS(HubCN_ID="LECCNSZ",Quantity__piece*500,HubCN_ID="LECCNYW",Quantity__piece*700)</f>
        <v>3500</v>
      </c>
      <c r="U549" s="55">
        <f>Chi_phí_lấy_hàng-Chi_phí_xử_lý</f>
        <v>15000</v>
      </c>
      <c r="V549" s="55">
        <f>IFS(HubCN_ID="LECCNSZ",IF(Grossweight&lt;=3,17000+Quantity__piece*500,17000+(Grossweight-3)*1500+Quantity__piece*500),HubCN_ID="LECCNYW", IF(Grossweight&lt;=3,15000+Quantity__piece*700,15000+(Grossweight-3)*2500+Quantity__piece*700))</f>
        <v>18500</v>
      </c>
    </row>
    <row r="550" ht="15.75" hidden="1" customHeight="1">
      <c r="A550" s="52" t="s">
        <v>1666</v>
      </c>
      <c r="B550" s="52" t="s">
        <v>5259</v>
      </c>
      <c r="C550" s="52" t="s">
        <v>5255</v>
      </c>
      <c r="D550" s="53">
        <v>44651.40694444445</v>
      </c>
      <c r="E550" s="53">
        <v>44652.55416666667</v>
      </c>
      <c r="F550" s="53">
        <v>44651.53333333333</v>
      </c>
      <c r="G550" s="53">
        <f>HubVN_Receiving_Time</f>
        <v>44655.52778</v>
      </c>
      <c r="H550" s="54">
        <v>44653.025</v>
      </c>
      <c r="I550" s="44">
        <f>HubCN_Receiving_Time-Order_Create_Time</f>
        <v>1.783333333</v>
      </c>
      <c r="J550" s="44">
        <f>Plan__HubCN_Receiving_Time-Order_Create_Time</f>
        <v>0.6361111111</v>
      </c>
      <c r="K550" s="44">
        <f>HubCN_Pickup_Time-HubCN_Receiving_Time</f>
        <v>0.4708333333</v>
      </c>
      <c r="L550" s="44">
        <f>Plan_HubCN_Pickup_Time-Plan__HubCN_Receiving_Time</f>
        <v>0.1263888889</v>
      </c>
      <c r="M550" s="44">
        <f>HubCN_Receiving_Time-Vendor_PickupTime</f>
        <v>0.13125</v>
      </c>
      <c r="N550" s="44">
        <f>Plan__HubCN_Receiving_Time-Plan_Vendor_Pickup_Time</f>
        <v>1.518055556</v>
      </c>
      <c r="O550" s="44">
        <f>Vendor_PickupTime-Order_Create_Time</f>
        <v>1.652083333</v>
      </c>
      <c r="P550" s="44">
        <f>Plan_Vendor_Pickup_Time-Order_Create_Time</f>
        <v>-0.8819444444</v>
      </c>
      <c r="Q550" s="44">
        <f>HubVN_Receiving_Time-HubCN_Pickup_Time</f>
        <v>2.502777778</v>
      </c>
      <c r="R550" s="44">
        <f>Plan_HubVN_Receiving_Time-Plan_HubCN_Pickup_Time</f>
        <v>3.002083333</v>
      </c>
      <c r="S550" s="44">
        <f>TG_lấy+TG_xử_lý_CN+Thông_quan</f>
        <v>4.756944444</v>
      </c>
      <c r="T550" s="55">
        <f>IFS(HubCN_ID="LECCNSZ",Quantity__piece*500,HubCN_ID="LECCNYW",Quantity__piece*700)</f>
        <v>500</v>
      </c>
      <c r="U550" s="55">
        <f>Chi_phí_lấy_hàng-Chi_phí_xử_lý</f>
        <v>17000</v>
      </c>
      <c r="V550" s="55">
        <f>IFS(HubCN_ID="LECCNSZ",IF(Grossweight&lt;=3,17000+Quantity__piece*500,17000+(Grossweight-3)*1500+Quantity__piece*500),HubCN_ID="LECCNYW", IF(Grossweight&lt;=3,15000+Quantity__piece*700,15000+(Grossweight-3)*2500+Quantity__piece*700))</f>
        <v>17500</v>
      </c>
    </row>
    <row r="551" ht="15.75" customHeight="1">
      <c r="A551" s="52" t="s">
        <v>1669</v>
      </c>
      <c r="B551" s="52" t="s">
        <v>5299</v>
      </c>
      <c r="C551" s="52" t="s">
        <v>5253</v>
      </c>
      <c r="D551" s="53">
        <v>44649.11875</v>
      </c>
      <c r="E551" s="53">
        <v>44649.20347222222</v>
      </c>
      <c r="F551" s="53">
        <v>44649.245833333334</v>
      </c>
      <c r="G551" s="53">
        <f>HubVN_Receiving_Time</f>
        <v>44652.50139</v>
      </c>
      <c r="H551" s="54">
        <v>44649.50069444445</v>
      </c>
      <c r="I551" s="44">
        <f>HubCN_Receiving_Time-Order_Create_Time</f>
        <v>1.834027778</v>
      </c>
      <c r="J551" s="44">
        <f>Plan__HubCN_Receiving_Time-Order_Create_Time</f>
        <v>1.749305556</v>
      </c>
      <c r="K551" s="44">
        <f>HubCN_Pickup_Time-HubCN_Receiving_Time</f>
        <v>0.2972222222</v>
      </c>
      <c r="L551" s="44">
        <f>Plan_HubCN_Pickup_Time-Plan__HubCN_Receiving_Time</f>
        <v>0.1270833333</v>
      </c>
      <c r="M551" s="44">
        <f>HubCN_Receiving_Time-Vendor_PickupTime</f>
        <v>0.08611111112</v>
      </c>
      <c r="N551" s="44">
        <f>Plan__HubCN_Receiving_Time-Plan_Vendor_Pickup_Time</f>
        <v>2.75</v>
      </c>
      <c r="O551" s="44">
        <f>Vendor_PickupTime-Order_Create_Time</f>
        <v>1.747916667</v>
      </c>
      <c r="P551" s="44">
        <f>Plan_Vendor_Pickup_Time-Order_Create_Time</f>
        <v>-1.000694444</v>
      </c>
      <c r="Q551" s="44">
        <f>HubVN_Receiving_Time-HubCN_Pickup_Time</f>
        <v>3.000694444</v>
      </c>
      <c r="R551" s="44">
        <f>Plan_HubVN_Receiving_Time-Plan_HubCN_Pickup_Time</f>
        <v>3.005555556</v>
      </c>
      <c r="S551" s="44">
        <f>TG_lấy+TG_xử_lý_CN+Thông_quan</f>
        <v>5.131944444</v>
      </c>
      <c r="T551" s="55">
        <f>IFS(HubCN_ID="LECCNSZ",Quantity__piece*500,HubCN_ID="LECCNYW",Quantity__piece*700)</f>
        <v>2800</v>
      </c>
      <c r="U551" s="55">
        <f>Chi_phí_lấy_hàng-Chi_phí_xử_lý</f>
        <v>16250</v>
      </c>
      <c r="V551" s="55">
        <f>IFS(HubCN_ID="LECCNSZ",IF(Grossweight&lt;=3,17000+Quantity__piece*500,17000+(Grossweight-3)*1500+Quantity__piece*500),HubCN_ID="LECCNYW", IF(Grossweight&lt;=3,15000+Quantity__piece*700,15000+(Grossweight-3)*2500+Quantity__piece*700))</f>
        <v>19050</v>
      </c>
    </row>
    <row r="552" ht="15.75" customHeight="1">
      <c r="A552" s="52" t="s">
        <v>1672</v>
      </c>
      <c r="B552" s="52" t="s">
        <v>5279</v>
      </c>
      <c r="C552" s="52" t="s">
        <v>5253</v>
      </c>
      <c r="D552" s="53">
        <v>44649.57430555556</v>
      </c>
      <c r="E552" s="53">
        <v>44649.22638888889</v>
      </c>
      <c r="F552" s="53">
        <v>44649.785416666666</v>
      </c>
      <c r="G552" s="53">
        <f>HubVN_Receiving_Time</f>
        <v>44653.52361</v>
      </c>
      <c r="H552" s="54">
        <v>44649.51875</v>
      </c>
      <c r="I552" s="44">
        <f>HubCN_Receiving_Time-Order_Create_Time</f>
        <v>0.3791666667</v>
      </c>
      <c r="J552" s="44">
        <f>Plan__HubCN_Receiving_Time-Order_Create_Time</f>
        <v>0.7270833333</v>
      </c>
      <c r="K552" s="44">
        <f>HubCN_Pickup_Time-HubCN_Receiving_Time</f>
        <v>0.2923611111</v>
      </c>
      <c r="L552" s="44">
        <f>Plan_HubCN_Pickup_Time-Plan__HubCN_Receiving_Time</f>
        <v>0.2111111111</v>
      </c>
      <c r="M552" s="44">
        <f>HubCN_Receiving_Time-Vendor_PickupTime</f>
        <v>0.08958333333</v>
      </c>
      <c r="N552" s="44">
        <f>Plan__HubCN_Receiving_Time-Plan_Vendor_Pickup_Time</f>
        <v>2.190972222</v>
      </c>
      <c r="O552" s="44">
        <f>Vendor_PickupTime-Order_Create_Time</f>
        <v>0.2895833333</v>
      </c>
      <c r="P552" s="44">
        <f>Plan_Vendor_Pickup_Time-Order_Create_Time</f>
        <v>-1.463888889</v>
      </c>
      <c r="Q552" s="44">
        <f>HubVN_Receiving_Time-HubCN_Pickup_Time</f>
        <v>4.004861111</v>
      </c>
      <c r="R552" s="44">
        <f>Plan_HubVN_Receiving_Time-Plan_HubCN_Pickup_Time</f>
        <v>3.502777778</v>
      </c>
      <c r="S552" s="44">
        <f>TG_lấy+TG_xử_lý_CN+Thông_quan</f>
        <v>4.676388889</v>
      </c>
      <c r="T552" s="55">
        <f>IFS(HubCN_ID="LECCNSZ",Quantity__piece*500,HubCN_ID="LECCNYW",Quantity__piece*700)</f>
        <v>1400</v>
      </c>
      <c r="U552" s="55">
        <f>Chi_phí_lấy_hàng-Chi_phí_xử_lý</f>
        <v>15000</v>
      </c>
      <c r="V552" s="55">
        <f>IFS(HubCN_ID="LECCNSZ",IF(Grossweight&lt;=3,17000+Quantity__piece*500,17000+(Grossweight-3)*1500+Quantity__piece*500),HubCN_ID="LECCNYW", IF(Grossweight&lt;=3,15000+Quantity__piece*700,15000+(Grossweight-3)*2500+Quantity__piece*700))</f>
        <v>16400</v>
      </c>
    </row>
    <row r="553" ht="15.75" customHeight="1">
      <c r="A553" s="52" t="s">
        <v>1675</v>
      </c>
      <c r="B553" s="52" t="s">
        <v>5257</v>
      </c>
      <c r="C553" s="52" t="s">
        <v>5253</v>
      </c>
      <c r="D553" s="53">
        <v>44650.55694444444</v>
      </c>
      <c r="E553" s="53">
        <v>44649.19930555556</v>
      </c>
      <c r="F553" s="53">
        <v>44650.76666666667</v>
      </c>
      <c r="G553" s="53">
        <f>HubVN_Receiving_Time</f>
        <v>44652.5375</v>
      </c>
      <c r="H553" s="54">
        <v>44649.53611111111</v>
      </c>
      <c r="I553" s="44">
        <f>HubCN_Receiving_Time-Order_Create_Time</f>
        <v>3.816666667</v>
      </c>
      <c r="J553" s="44">
        <f>Plan__HubCN_Receiving_Time-Order_Create_Time</f>
        <v>5.174305556</v>
      </c>
      <c r="K553" s="44">
        <f>HubCN_Pickup_Time-HubCN_Receiving_Time</f>
        <v>0.3368055556</v>
      </c>
      <c r="L553" s="44">
        <f>Plan_HubCN_Pickup_Time-Plan__HubCN_Receiving_Time</f>
        <v>0.2097222222</v>
      </c>
      <c r="M553" s="44">
        <f>HubCN_Receiving_Time-Vendor_PickupTime</f>
        <v>0.08680555555</v>
      </c>
      <c r="N553" s="44">
        <f>Plan__HubCN_Receiving_Time-Plan_Vendor_Pickup_Time</f>
        <v>4.674305556</v>
      </c>
      <c r="O553" s="44">
        <f>Vendor_PickupTime-Order_Create_Time</f>
        <v>3.729861111</v>
      </c>
      <c r="P553" s="44">
        <f>Plan_Vendor_Pickup_Time-Order_Create_Time</f>
        <v>0.5</v>
      </c>
      <c r="Q553" s="44">
        <f>HubVN_Receiving_Time-HubCN_Pickup_Time</f>
        <v>3.001388889</v>
      </c>
      <c r="R553" s="44">
        <f>Plan_HubVN_Receiving_Time-Plan_HubCN_Pickup_Time</f>
        <v>1.50625</v>
      </c>
      <c r="S553" s="44">
        <f>TG_lấy+TG_xử_lý_CN+Thông_quan</f>
        <v>7.154861111</v>
      </c>
      <c r="T553" s="55">
        <f>IFS(HubCN_ID="LECCNSZ",Quantity__piece*500,HubCN_ID="LECCNYW",Quantity__piece*700)</f>
        <v>2800</v>
      </c>
      <c r="U553" s="55">
        <f>Chi_phí_lấy_hàng-Chi_phí_xử_lý</f>
        <v>15000</v>
      </c>
      <c r="V553" s="55">
        <f>IFS(HubCN_ID="LECCNSZ",IF(Grossweight&lt;=3,17000+Quantity__piece*500,17000+(Grossweight-3)*1500+Quantity__piece*500),HubCN_ID="LECCNYW", IF(Grossweight&lt;=3,15000+Quantity__piece*700,15000+(Grossweight-3)*2500+Quantity__piece*700))</f>
        <v>17800</v>
      </c>
    </row>
    <row r="554" ht="15.75" customHeight="1">
      <c r="A554" s="52" t="s">
        <v>1678</v>
      </c>
      <c r="B554" s="52" t="s">
        <v>5264</v>
      </c>
      <c r="C554" s="52" t="s">
        <v>5253</v>
      </c>
      <c r="D554" s="53">
        <v>44647.94652777778</v>
      </c>
      <c r="E554" s="53">
        <v>44646.95625</v>
      </c>
      <c r="F554" s="53">
        <v>44648.03125</v>
      </c>
      <c r="G554" s="53">
        <f>HubVN_Receiving_Time</f>
        <v>44652.25556</v>
      </c>
      <c r="H554" s="54">
        <v>44647.254166666666</v>
      </c>
      <c r="I554" s="44">
        <f>HubCN_Receiving_Time-Order_Create_Time</f>
        <v>0.3777777778</v>
      </c>
      <c r="J554" s="44">
        <f>Plan__HubCN_Receiving_Time-Order_Create_Time</f>
        <v>1.368055556</v>
      </c>
      <c r="K554" s="44">
        <f>HubCN_Pickup_Time-HubCN_Receiving_Time</f>
        <v>0.2979166667</v>
      </c>
      <c r="L554" s="44">
        <f>Plan_HubCN_Pickup_Time-Plan__HubCN_Receiving_Time</f>
        <v>0.08472222222</v>
      </c>
      <c r="M554" s="44">
        <f>HubCN_Receiving_Time-Vendor_PickupTime</f>
        <v>0.1722222222</v>
      </c>
      <c r="N554" s="44">
        <f>Plan__HubCN_Receiving_Time-Plan_Vendor_Pickup_Time</f>
        <v>0.3694444444</v>
      </c>
      <c r="O554" s="44">
        <f>Vendor_PickupTime-Order_Create_Time</f>
        <v>0.2055555556</v>
      </c>
      <c r="P554" s="44">
        <f>Plan_Vendor_Pickup_Time-Order_Create_Time</f>
        <v>0.9986111111</v>
      </c>
      <c r="Q554" s="44">
        <f>HubVN_Receiving_Time-HubCN_Pickup_Time</f>
        <v>5.001388889</v>
      </c>
      <c r="R554" s="44">
        <f>Plan_HubVN_Receiving_Time-Plan_HubCN_Pickup_Time</f>
        <v>3.505555556</v>
      </c>
      <c r="S554" s="44">
        <f>TG_lấy+TG_xử_lý_CN+Thông_quan</f>
        <v>5.677083333</v>
      </c>
      <c r="T554" s="55">
        <f>IFS(HubCN_ID="LECCNSZ",Quantity__piece*500,HubCN_ID="LECCNYW",Quantity__piece*700)</f>
        <v>1400</v>
      </c>
      <c r="U554" s="55">
        <f>Chi_phí_lấy_hàng-Chi_phí_xử_lý</f>
        <v>15000</v>
      </c>
      <c r="V554" s="55">
        <f>IFS(HubCN_ID="LECCNSZ",IF(Grossweight&lt;=3,17000+Quantity__piece*500,17000+(Grossweight-3)*1500+Quantity__piece*500),HubCN_ID="LECCNYW", IF(Grossweight&lt;=3,15000+Quantity__piece*700,15000+(Grossweight-3)*2500+Quantity__piece*700))</f>
        <v>16400</v>
      </c>
    </row>
    <row r="555" ht="15.75" customHeight="1">
      <c r="A555" s="52" t="s">
        <v>1681</v>
      </c>
      <c r="B555" s="52" t="s">
        <v>5294</v>
      </c>
      <c r="C555" s="52" t="s">
        <v>5253</v>
      </c>
      <c r="D555" s="53">
        <v>44650.626388888886</v>
      </c>
      <c r="E555" s="53">
        <v>44649.79583333333</v>
      </c>
      <c r="F555" s="53">
        <v>44650.77291666667</v>
      </c>
      <c r="G555" s="53">
        <f>HubVN_Receiving_Time</f>
        <v>44653.25694</v>
      </c>
      <c r="H555" s="54">
        <v>44650.25625</v>
      </c>
      <c r="I555" s="44">
        <f>HubCN_Receiving_Time-Order_Create_Time</f>
        <v>3.594444444</v>
      </c>
      <c r="J555" s="44">
        <f>Plan__HubCN_Receiving_Time-Order_Create_Time</f>
        <v>4.425</v>
      </c>
      <c r="K555" s="44">
        <f>HubCN_Pickup_Time-HubCN_Receiving_Time</f>
        <v>0.4604166667</v>
      </c>
      <c r="L555" s="44">
        <f>Plan_HubCN_Pickup_Time-Plan__HubCN_Receiving_Time</f>
        <v>0.1465277778</v>
      </c>
      <c r="M555" s="44">
        <f>HubCN_Receiving_Time-Vendor_PickupTime</f>
        <v>0.08472222222</v>
      </c>
      <c r="N555" s="44">
        <f>Plan__HubCN_Receiving_Time-Plan_Vendor_Pickup_Time</f>
        <v>3.922916667</v>
      </c>
      <c r="O555" s="44">
        <f>Vendor_PickupTime-Order_Create_Time</f>
        <v>3.509722222</v>
      </c>
      <c r="P555" s="44">
        <f>Plan_Vendor_Pickup_Time-Order_Create_Time</f>
        <v>0.5020833333</v>
      </c>
      <c r="Q555" s="44">
        <f>HubVN_Receiving_Time-HubCN_Pickup_Time</f>
        <v>3.000694444</v>
      </c>
      <c r="R555" s="44">
        <f>Plan_HubVN_Receiving_Time-Plan_HubCN_Pickup_Time</f>
        <v>1.505555556</v>
      </c>
      <c r="S555" s="44">
        <f>TG_lấy+TG_xử_lý_CN+Thông_quan</f>
        <v>7.055555556</v>
      </c>
      <c r="T555" s="55">
        <f>IFS(HubCN_ID="LECCNSZ",Quantity__piece*500,HubCN_ID="LECCNYW",Quantity__piece*700)</f>
        <v>700</v>
      </c>
      <c r="U555" s="55">
        <f>Chi_phí_lấy_hàng-Chi_phí_xử_lý</f>
        <v>15000</v>
      </c>
      <c r="V555" s="55">
        <f>IFS(HubCN_ID="LECCNSZ",IF(Grossweight&lt;=3,17000+Quantity__piece*500,17000+(Grossweight-3)*1500+Quantity__piece*500),HubCN_ID="LECCNYW", IF(Grossweight&lt;=3,15000+Quantity__piece*700,15000+(Grossweight-3)*2500+Quantity__piece*700))</f>
        <v>15700</v>
      </c>
    </row>
    <row r="556" ht="15.75" customHeight="1">
      <c r="A556" s="52" t="s">
        <v>1684</v>
      </c>
      <c r="B556" s="52" t="s">
        <v>5305</v>
      </c>
      <c r="C556" s="52" t="s">
        <v>5253</v>
      </c>
      <c r="D556" s="53">
        <v>44650.606944444444</v>
      </c>
      <c r="E556" s="53">
        <v>44649.165972222225</v>
      </c>
      <c r="F556" s="53">
        <v>44650.77847222222</v>
      </c>
      <c r="G556" s="53">
        <f>HubVN_Receiving_Time</f>
        <v>44652.50556</v>
      </c>
      <c r="H556" s="54">
        <v>44649.50277777778</v>
      </c>
      <c r="I556" s="44">
        <f>HubCN_Receiving_Time-Order_Create_Time</f>
        <v>2.316666667</v>
      </c>
      <c r="J556" s="44">
        <f>Plan__HubCN_Receiving_Time-Order_Create_Time</f>
        <v>3.757638889</v>
      </c>
      <c r="K556" s="44">
        <f>HubCN_Pickup_Time-HubCN_Receiving_Time</f>
        <v>0.3368055556</v>
      </c>
      <c r="L556" s="44">
        <f>Plan_HubCN_Pickup_Time-Plan__HubCN_Receiving_Time</f>
        <v>0.1715277778</v>
      </c>
      <c r="M556" s="44">
        <f>HubCN_Receiving_Time-Vendor_PickupTime</f>
        <v>0.08541666667</v>
      </c>
      <c r="N556" s="44">
        <f>Plan__HubCN_Receiving_Time-Plan_Vendor_Pickup_Time</f>
        <v>3.677777778</v>
      </c>
      <c r="O556" s="44">
        <f>Vendor_PickupTime-Order_Create_Time</f>
        <v>2.23125</v>
      </c>
      <c r="P556" s="44">
        <f>Plan_Vendor_Pickup_Time-Order_Create_Time</f>
        <v>0.07986111111</v>
      </c>
      <c r="Q556" s="44">
        <f>HubVN_Receiving_Time-HubCN_Pickup_Time</f>
        <v>3.002777778</v>
      </c>
      <c r="R556" s="44">
        <f>Plan_HubVN_Receiving_Time-Plan_HubCN_Pickup_Time</f>
        <v>1.503472222</v>
      </c>
      <c r="S556" s="44">
        <f>TG_lấy+TG_xử_lý_CN+Thông_quan</f>
        <v>5.65625</v>
      </c>
      <c r="T556" s="55">
        <f>IFS(HubCN_ID="LECCNSZ",Quantity__piece*500,HubCN_ID="LECCNYW",Quantity__piece*700)</f>
        <v>2100</v>
      </c>
      <c r="U556" s="55">
        <f>Chi_phí_lấy_hàng-Chi_phí_xử_lý</f>
        <v>15000</v>
      </c>
      <c r="V556" s="55">
        <f>IFS(HubCN_ID="LECCNSZ",IF(Grossweight&lt;=3,17000+Quantity__piece*500,17000+(Grossweight-3)*1500+Quantity__piece*500),HubCN_ID="LECCNYW", IF(Grossweight&lt;=3,15000+Quantity__piece*700,15000+(Grossweight-3)*2500+Quantity__piece*700))</f>
        <v>17100</v>
      </c>
    </row>
    <row r="557" ht="15.75" customHeight="1">
      <c r="A557" s="52" t="s">
        <v>1687</v>
      </c>
      <c r="B557" s="52" t="s">
        <v>5278</v>
      </c>
      <c r="C557" s="52" t="s">
        <v>5253</v>
      </c>
      <c r="D557" s="53">
        <v>44648.59375</v>
      </c>
      <c r="E557" s="53">
        <v>44649.84861111111</v>
      </c>
      <c r="F557" s="53">
        <v>44648.7625</v>
      </c>
      <c r="G557" s="53">
        <f>HubVN_Receiving_Time</f>
        <v>44653.28264</v>
      </c>
      <c r="H557" s="54">
        <v>44650.27777777778</v>
      </c>
      <c r="I557" s="44">
        <f>HubCN_Receiving_Time-Order_Create_Time</f>
        <v>2.584722222</v>
      </c>
      <c r="J557" s="44">
        <f>Plan__HubCN_Receiving_Time-Order_Create_Time</f>
        <v>1.329861111</v>
      </c>
      <c r="K557" s="44">
        <f>HubCN_Pickup_Time-HubCN_Receiving_Time</f>
        <v>0.4291666667</v>
      </c>
      <c r="L557" s="44">
        <f>Plan_HubCN_Pickup_Time-Plan__HubCN_Receiving_Time</f>
        <v>0.16875</v>
      </c>
      <c r="M557" s="44">
        <f>HubCN_Receiving_Time-Vendor_PickupTime</f>
        <v>0.08819444445</v>
      </c>
      <c r="N557" s="44">
        <f>Plan__HubCN_Receiving_Time-Plan_Vendor_Pickup_Time</f>
        <v>0.5819444444</v>
      </c>
      <c r="O557" s="44">
        <f>Vendor_PickupTime-Order_Create_Time</f>
        <v>2.496527778</v>
      </c>
      <c r="P557" s="44">
        <f>Plan_Vendor_Pickup_Time-Order_Create_Time</f>
        <v>0.7479166667</v>
      </c>
      <c r="Q557" s="44">
        <f>HubVN_Receiving_Time-HubCN_Pickup_Time</f>
        <v>3.004861111</v>
      </c>
      <c r="R557" s="44">
        <f>Plan_HubVN_Receiving_Time-Plan_HubCN_Pickup_Time</f>
        <v>3.503472222</v>
      </c>
      <c r="S557" s="44">
        <f>TG_lấy+TG_xử_lý_CN+Thông_quan</f>
        <v>6.01875</v>
      </c>
      <c r="T557" s="55">
        <f>IFS(HubCN_ID="LECCNSZ",Quantity__piece*500,HubCN_ID="LECCNYW",Quantity__piece*700)</f>
        <v>700</v>
      </c>
      <c r="U557" s="55">
        <f>Chi_phí_lấy_hàng-Chi_phí_xử_lý</f>
        <v>15000</v>
      </c>
      <c r="V557" s="55">
        <f>IFS(HubCN_ID="LECCNSZ",IF(Grossweight&lt;=3,17000+Quantity__piece*500,17000+(Grossweight-3)*1500+Quantity__piece*500),HubCN_ID="LECCNYW", IF(Grossweight&lt;=3,15000+Quantity__piece*700,15000+(Grossweight-3)*2500+Quantity__piece*700))</f>
        <v>15700</v>
      </c>
    </row>
    <row r="558" ht="15.75" customHeight="1">
      <c r="A558" s="52" t="s">
        <v>1690</v>
      </c>
      <c r="B558" s="52" t="s">
        <v>5280</v>
      </c>
      <c r="C558" s="52" t="s">
        <v>5253</v>
      </c>
      <c r="D558" s="53">
        <v>44651.81736111111</v>
      </c>
      <c r="E558" s="53">
        <v>44650.65902777778</v>
      </c>
      <c r="F558" s="53">
        <v>44652.02777777778</v>
      </c>
      <c r="G558" s="53">
        <f>HubVN_Receiving_Time</f>
        <v>44654.50347</v>
      </c>
      <c r="H558" s="54">
        <v>44650.998611111114</v>
      </c>
      <c r="I558" s="44">
        <f>HubCN_Receiving_Time-Order_Create_Time</f>
        <v>3.472916667</v>
      </c>
      <c r="J558" s="44">
        <f>Plan__HubCN_Receiving_Time-Order_Create_Time</f>
        <v>4.63125</v>
      </c>
      <c r="K558" s="44">
        <f>HubCN_Pickup_Time-HubCN_Receiving_Time</f>
        <v>0.3395833333</v>
      </c>
      <c r="L558" s="44">
        <f>Plan_HubCN_Pickup_Time-Plan__HubCN_Receiving_Time</f>
        <v>0.2104166667</v>
      </c>
      <c r="M558" s="44">
        <f>HubCN_Receiving_Time-Vendor_PickupTime</f>
        <v>0.2527777778</v>
      </c>
      <c r="N558" s="44">
        <f>Plan__HubCN_Receiving_Time-Plan_Vendor_Pickup_Time</f>
        <v>5.630555556</v>
      </c>
      <c r="O558" s="44">
        <f>Vendor_PickupTime-Order_Create_Time</f>
        <v>3.220138889</v>
      </c>
      <c r="P558" s="44">
        <f>Plan_Vendor_Pickup_Time-Order_Create_Time</f>
        <v>-0.9993055556</v>
      </c>
      <c r="Q558" s="44">
        <f>HubVN_Receiving_Time-HubCN_Pickup_Time</f>
        <v>3.504861111</v>
      </c>
      <c r="R558" s="44">
        <f>Plan_HubVN_Receiving_Time-Plan_HubCN_Pickup_Time</f>
        <v>1.502083333</v>
      </c>
      <c r="S558" s="44">
        <f>TG_lấy+TG_xử_lý_CN+Thông_quan</f>
        <v>7.317361111</v>
      </c>
      <c r="T558" s="55">
        <f>IFS(HubCN_ID="LECCNSZ",Quantity__piece*500,HubCN_ID="LECCNYW",Quantity__piece*700)</f>
        <v>3500</v>
      </c>
      <c r="U558" s="55">
        <f>Chi_phí_lấy_hàng-Chi_phí_xử_lý</f>
        <v>15000</v>
      </c>
      <c r="V558" s="55">
        <f>IFS(HubCN_ID="LECCNSZ",IF(Grossweight&lt;=3,17000+Quantity__piece*500,17000+(Grossweight-3)*1500+Quantity__piece*500),HubCN_ID="LECCNYW", IF(Grossweight&lt;=3,15000+Quantity__piece*700,15000+(Grossweight-3)*2500+Quantity__piece*700))</f>
        <v>18500</v>
      </c>
    </row>
    <row r="559" ht="15.75" customHeight="1">
      <c r="A559" s="52" t="s">
        <v>1693</v>
      </c>
      <c r="B559" s="52" t="s">
        <v>5252</v>
      </c>
      <c r="C559" s="52" t="s">
        <v>5253</v>
      </c>
      <c r="D559" s="53">
        <v>44648.06319444445</v>
      </c>
      <c r="E559" s="53">
        <v>44648.981944444444</v>
      </c>
      <c r="F559" s="53">
        <v>44648.27569444444</v>
      </c>
      <c r="G559" s="53">
        <f>HubVN_Receiving_Time</f>
        <v>44657.27986</v>
      </c>
      <c r="H559" s="54">
        <v>44649.275</v>
      </c>
      <c r="I559" s="44">
        <f>HubCN_Receiving_Time-Order_Create_Time</f>
        <v>1.352083333</v>
      </c>
      <c r="J559" s="44">
        <f>Plan__HubCN_Receiving_Time-Order_Create_Time</f>
        <v>0.4333333333</v>
      </c>
      <c r="K559" s="44">
        <f>HubCN_Pickup_Time-HubCN_Receiving_Time</f>
        <v>0.2930555556</v>
      </c>
      <c r="L559" s="44">
        <f>Plan_HubCN_Pickup_Time-Plan__HubCN_Receiving_Time</f>
        <v>0.2125</v>
      </c>
      <c r="M559" s="44">
        <f>HubCN_Receiving_Time-Vendor_PickupTime</f>
        <v>0.1020833333</v>
      </c>
      <c r="N559" s="44">
        <f>Plan__HubCN_Receiving_Time-Plan_Vendor_Pickup_Time</f>
        <v>2.100694444</v>
      </c>
      <c r="O559" s="44">
        <f>Vendor_PickupTime-Order_Create_Time</f>
        <v>1.25</v>
      </c>
      <c r="P559" s="44">
        <f>Plan_Vendor_Pickup_Time-Order_Create_Time</f>
        <v>-1.667361111</v>
      </c>
      <c r="Q559" s="44">
        <f>HubVN_Receiving_Time-HubCN_Pickup_Time</f>
        <v>8.004861111</v>
      </c>
      <c r="R559" s="44">
        <f>Plan_HubVN_Receiving_Time-Plan_HubCN_Pickup_Time</f>
        <v>3.002083333</v>
      </c>
      <c r="S559" s="44">
        <f>TG_lấy+TG_xử_lý_CN+Thông_quan</f>
        <v>9.65</v>
      </c>
      <c r="T559" s="55">
        <f>IFS(HubCN_ID="LECCNSZ",Quantity__piece*500,HubCN_ID="LECCNYW",Quantity__piece*700)</f>
        <v>1400</v>
      </c>
      <c r="U559" s="55">
        <f>Chi_phí_lấy_hàng-Chi_phí_xử_lý</f>
        <v>17500</v>
      </c>
      <c r="V559" s="55">
        <f>IFS(HubCN_ID="LECCNSZ",IF(Grossweight&lt;=3,17000+Quantity__piece*500,17000+(Grossweight-3)*1500+Quantity__piece*500),HubCN_ID="LECCNYW", IF(Grossweight&lt;=3,15000+Quantity__piece*700,15000+(Grossweight-3)*2500+Quantity__piece*700))</f>
        <v>18900</v>
      </c>
    </row>
    <row r="560" ht="15.75" customHeight="1">
      <c r="A560" s="52" t="s">
        <v>1695</v>
      </c>
      <c r="B560" s="52" t="s">
        <v>5269</v>
      </c>
      <c r="C560" s="52" t="s">
        <v>5253</v>
      </c>
      <c r="D560" s="53">
        <v>44649.87986111111</v>
      </c>
      <c r="E560" s="53">
        <v>44650.73125</v>
      </c>
      <c r="F560" s="53">
        <v>44650.006944444445</v>
      </c>
      <c r="G560" s="53">
        <f>HubVN_Receiving_Time</f>
        <v>44654.52569</v>
      </c>
      <c r="H560" s="54">
        <v>44651.024305555555</v>
      </c>
      <c r="I560" s="44">
        <f>HubCN_Receiving_Time-Order_Create_Time</f>
        <v>4.08125</v>
      </c>
      <c r="J560" s="44">
        <f>Plan__HubCN_Receiving_Time-Order_Create_Time</f>
        <v>3.229861111</v>
      </c>
      <c r="K560" s="44">
        <f>HubCN_Pickup_Time-HubCN_Receiving_Time</f>
        <v>0.2930555556</v>
      </c>
      <c r="L560" s="44">
        <f>Plan_HubCN_Pickup_Time-Plan__HubCN_Receiving_Time</f>
        <v>0.1270833333</v>
      </c>
      <c r="M560" s="44">
        <f>HubCN_Receiving_Time-Vendor_PickupTime</f>
        <v>0.2958333333</v>
      </c>
      <c r="N560" s="44">
        <f>Plan__HubCN_Receiving_Time-Plan_Vendor_Pickup_Time</f>
        <v>3.239583333</v>
      </c>
      <c r="O560" s="44">
        <f>Vendor_PickupTime-Order_Create_Time</f>
        <v>3.785416667</v>
      </c>
      <c r="P560" s="44">
        <f>Plan_Vendor_Pickup_Time-Order_Create_Time</f>
        <v>-0.009722222225</v>
      </c>
      <c r="Q560" s="44">
        <f>HubVN_Receiving_Time-HubCN_Pickup_Time</f>
        <v>3.501388889</v>
      </c>
      <c r="R560" s="44">
        <f>Plan_HubVN_Receiving_Time-Plan_HubCN_Pickup_Time</f>
        <v>3.502777778</v>
      </c>
      <c r="S560" s="44">
        <f>TG_lấy+TG_xử_lý_CN+Thông_quan</f>
        <v>7.875694444</v>
      </c>
      <c r="T560" s="55">
        <f>IFS(HubCN_ID="LECCNSZ",Quantity__piece*500,HubCN_ID="LECCNYW",Quantity__piece*700)</f>
        <v>700</v>
      </c>
      <c r="U560" s="55">
        <f>Chi_phí_lấy_hàng-Chi_phí_xử_lý</f>
        <v>15000</v>
      </c>
      <c r="V560" s="55">
        <f>IFS(HubCN_ID="LECCNSZ",IF(Grossweight&lt;=3,17000+Quantity__piece*500,17000+(Grossweight-3)*1500+Quantity__piece*500),HubCN_ID="LECCNYW", IF(Grossweight&lt;=3,15000+Quantity__piece*700,15000+(Grossweight-3)*2500+Quantity__piece*700))</f>
        <v>15700</v>
      </c>
    </row>
    <row r="561" ht="15.75" customHeight="1">
      <c r="A561" s="52" t="s">
        <v>1698</v>
      </c>
      <c r="B561" s="52" t="s">
        <v>5252</v>
      </c>
      <c r="C561" s="52" t="s">
        <v>5253</v>
      </c>
      <c r="D561" s="53">
        <v>44647.85555555556</v>
      </c>
      <c r="E561" s="53">
        <v>44649.19930555556</v>
      </c>
      <c r="F561" s="53">
        <v>44648.024305555555</v>
      </c>
      <c r="G561" s="53">
        <f>HubVN_Receiving_Time</f>
        <v>44652.53819</v>
      </c>
      <c r="H561" s="54">
        <v>44649.53472222222</v>
      </c>
      <c r="I561" s="44">
        <f>HubCN_Receiving_Time-Order_Create_Time</f>
        <v>3.815972222</v>
      </c>
      <c r="J561" s="44">
        <f>Plan__HubCN_Receiving_Time-Order_Create_Time</f>
        <v>2.472222222</v>
      </c>
      <c r="K561" s="44">
        <f>HubCN_Pickup_Time-HubCN_Receiving_Time</f>
        <v>0.3354166667</v>
      </c>
      <c r="L561" s="44">
        <f>Plan_HubCN_Pickup_Time-Plan__HubCN_Receiving_Time</f>
        <v>0.16875</v>
      </c>
      <c r="M561" s="44">
        <f>HubCN_Receiving_Time-Vendor_PickupTime</f>
        <v>0.08888888889</v>
      </c>
      <c r="N561" s="44">
        <f>Plan__HubCN_Receiving_Time-Plan_Vendor_Pickup_Time</f>
        <v>1.886805556</v>
      </c>
      <c r="O561" s="44">
        <f>Vendor_PickupTime-Order_Create_Time</f>
        <v>3.727083333</v>
      </c>
      <c r="P561" s="44">
        <f>Plan_Vendor_Pickup_Time-Order_Create_Time</f>
        <v>0.5854166667</v>
      </c>
      <c r="Q561" s="44">
        <f>HubVN_Receiving_Time-HubCN_Pickup_Time</f>
        <v>3.003472222</v>
      </c>
      <c r="R561" s="44">
        <f>Plan_HubVN_Receiving_Time-Plan_HubCN_Pickup_Time</f>
        <v>3.502777778</v>
      </c>
      <c r="S561" s="44">
        <f>TG_lấy+TG_xử_lý_CN+Thông_quan</f>
        <v>7.154861111</v>
      </c>
      <c r="T561" s="55">
        <f>IFS(HubCN_ID="LECCNSZ",Quantity__piece*500,HubCN_ID="LECCNYW",Quantity__piece*700)</f>
        <v>1400</v>
      </c>
      <c r="U561" s="55">
        <f>Chi_phí_lấy_hàng-Chi_phí_xử_lý</f>
        <v>15000</v>
      </c>
      <c r="V561" s="55">
        <f>IFS(HubCN_ID="LECCNSZ",IF(Grossweight&lt;=3,17000+Quantity__piece*500,17000+(Grossweight-3)*1500+Quantity__piece*500),HubCN_ID="LECCNYW", IF(Grossweight&lt;=3,15000+Quantity__piece*700,15000+(Grossweight-3)*2500+Quantity__piece*700))</f>
        <v>16400</v>
      </c>
    </row>
    <row r="562" ht="15.75" customHeight="1">
      <c r="A562" s="52" t="s">
        <v>1701</v>
      </c>
      <c r="B562" s="52" t="s">
        <v>5258</v>
      </c>
      <c r="C562" s="52" t="s">
        <v>5253</v>
      </c>
      <c r="D562" s="53">
        <v>44651.0625</v>
      </c>
      <c r="E562" s="53">
        <v>44649.92361111111</v>
      </c>
      <c r="F562" s="53">
        <v>44651.27638888889</v>
      </c>
      <c r="G562" s="53">
        <f>HubVN_Receiving_Time</f>
        <v>44655.26806</v>
      </c>
      <c r="H562" s="54">
        <v>44650.263194444444</v>
      </c>
      <c r="I562" s="44">
        <f>HubCN_Receiving_Time-Order_Create_Time</f>
        <v>0.3041666667</v>
      </c>
      <c r="J562" s="44">
        <f>Plan__HubCN_Receiving_Time-Order_Create_Time</f>
        <v>1.443055556</v>
      </c>
      <c r="K562" s="44">
        <f>HubCN_Pickup_Time-HubCN_Receiving_Time</f>
        <v>0.3395833333</v>
      </c>
      <c r="L562" s="44">
        <f>Plan_HubCN_Pickup_Time-Plan__HubCN_Receiving_Time</f>
        <v>0.2138888889</v>
      </c>
      <c r="M562" s="44">
        <f>HubCN_Receiving_Time-Vendor_PickupTime</f>
        <v>0.08819444444</v>
      </c>
      <c r="N562" s="44">
        <f>Plan__HubCN_Receiving_Time-Plan_Vendor_Pickup_Time</f>
        <v>0.28125</v>
      </c>
      <c r="O562" s="44">
        <f>Vendor_PickupTime-Order_Create_Time</f>
        <v>0.2159722222</v>
      </c>
      <c r="P562" s="44">
        <f>Plan_Vendor_Pickup_Time-Order_Create_Time</f>
        <v>1.161805556</v>
      </c>
      <c r="Q562" s="44">
        <f>HubVN_Receiving_Time-HubCN_Pickup_Time</f>
        <v>5.004861111</v>
      </c>
      <c r="R562" s="44">
        <f>Plan_HubVN_Receiving_Time-Plan_HubCN_Pickup_Time</f>
        <v>3.00625</v>
      </c>
      <c r="S562" s="44">
        <f>TG_lấy+TG_xử_lý_CN+Thông_quan</f>
        <v>5.648611111</v>
      </c>
      <c r="T562" s="55">
        <f>IFS(HubCN_ID="LECCNSZ",Quantity__piece*500,HubCN_ID="LECCNYW",Quantity__piece*700)</f>
        <v>1400</v>
      </c>
      <c r="U562" s="55">
        <f>Chi_phí_lấy_hàng-Chi_phí_xử_lý</f>
        <v>17500</v>
      </c>
      <c r="V562" s="55">
        <f>IFS(HubCN_ID="LECCNSZ",IF(Grossweight&lt;=3,17000+Quantity__piece*500,17000+(Grossweight-3)*1500+Quantity__piece*500),HubCN_ID="LECCNYW", IF(Grossweight&lt;=3,15000+Quantity__piece*700,15000+(Grossweight-3)*2500+Quantity__piece*700))</f>
        <v>18900</v>
      </c>
    </row>
    <row r="563" ht="15.75" customHeight="1">
      <c r="A563" s="52" t="s">
        <v>1704</v>
      </c>
      <c r="B563" s="52" t="s">
        <v>5263</v>
      </c>
      <c r="C563" s="52" t="s">
        <v>5253</v>
      </c>
      <c r="D563" s="53">
        <v>44648.55416666667</v>
      </c>
      <c r="E563" s="53">
        <v>44649.80347222222</v>
      </c>
      <c r="F563" s="53">
        <v>44648.76458333333</v>
      </c>
      <c r="G563" s="53">
        <f>HubVN_Receiving_Time</f>
        <v>44653.26875</v>
      </c>
      <c r="H563" s="54">
        <v>44650.2625</v>
      </c>
      <c r="I563" s="44">
        <f>HubCN_Receiving_Time-Order_Create_Time</f>
        <v>2.084027778</v>
      </c>
      <c r="J563" s="44">
        <f>Plan__HubCN_Receiving_Time-Order_Create_Time</f>
        <v>0.8347222222</v>
      </c>
      <c r="K563" s="44">
        <f>HubCN_Pickup_Time-HubCN_Receiving_Time</f>
        <v>0.4590277778</v>
      </c>
      <c r="L563" s="44">
        <f>Plan_HubCN_Pickup_Time-Plan__HubCN_Receiving_Time</f>
        <v>0.2104166667</v>
      </c>
      <c r="M563" s="44">
        <f>HubCN_Receiving_Time-Vendor_PickupTime</f>
        <v>0.08888888889</v>
      </c>
      <c r="N563" s="44">
        <f>Plan__HubCN_Receiving_Time-Plan_Vendor_Pickup_Time</f>
        <v>2.300694444</v>
      </c>
      <c r="O563" s="44">
        <f>Vendor_PickupTime-Order_Create_Time</f>
        <v>1.995138889</v>
      </c>
      <c r="P563" s="44">
        <f>Plan_Vendor_Pickup_Time-Order_Create_Time</f>
        <v>-1.465972222</v>
      </c>
      <c r="Q563" s="44">
        <f>HubVN_Receiving_Time-HubCN_Pickup_Time</f>
        <v>3.00625</v>
      </c>
      <c r="R563" s="44">
        <f>Plan_HubVN_Receiving_Time-Plan_HubCN_Pickup_Time</f>
        <v>3.505555556</v>
      </c>
      <c r="S563" s="44">
        <f>TG_lấy+TG_xử_lý_CN+Thông_quan</f>
        <v>5.549305556</v>
      </c>
      <c r="T563" s="55">
        <f>IFS(HubCN_ID="LECCNSZ",Quantity__piece*500,HubCN_ID="LECCNYW",Quantity__piece*700)</f>
        <v>3500</v>
      </c>
      <c r="U563" s="55">
        <f>Chi_phí_lấy_hàng-Chi_phí_xử_lý</f>
        <v>15000</v>
      </c>
      <c r="V563" s="55">
        <f>IFS(HubCN_ID="LECCNSZ",IF(Grossweight&lt;=3,17000+Quantity__piece*500,17000+(Grossweight-3)*1500+Quantity__piece*500),HubCN_ID="LECCNYW", IF(Grossweight&lt;=3,15000+Quantity__piece*700,15000+(Grossweight-3)*2500+Quantity__piece*700))</f>
        <v>18500</v>
      </c>
    </row>
    <row r="564" ht="15.75" customHeight="1">
      <c r="A564" s="52" t="s">
        <v>1706</v>
      </c>
      <c r="B564" s="52" t="s">
        <v>5252</v>
      </c>
      <c r="C564" s="52" t="s">
        <v>5253</v>
      </c>
      <c r="D564" s="53">
        <v>44650.135416666664</v>
      </c>
      <c r="E564" s="53">
        <v>44649.80902777778</v>
      </c>
      <c r="F564" s="53">
        <v>44650.28611111111</v>
      </c>
      <c r="G564" s="53">
        <f>HubVN_Receiving_Time</f>
        <v>44653.26944</v>
      </c>
      <c r="H564" s="54">
        <v>44650.268055555556</v>
      </c>
      <c r="I564" s="44">
        <f>HubCN_Receiving_Time-Order_Create_Time</f>
        <v>2.090277778</v>
      </c>
      <c r="J564" s="44">
        <f>Plan__HubCN_Receiving_Time-Order_Create_Time</f>
        <v>2.416666667</v>
      </c>
      <c r="K564" s="44">
        <f>HubCN_Pickup_Time-HubCN_Receiving_Time</f>
        <v>0.4590277778</v>
      </c>
      <c r="L564" s="44">
        <f>Plan_HubCN_Pickup_Time-Plan__HubCN_Receiving_Time</f>
        <v>0.1506944444</v>
      </c>
      <c r="M564" s="44">
        <f>HubCN_Receiving_Time-Vendor_PickupTime</f>
        <v>0.0875</v>
      </c>
      <c r="N564" s="44">
        <f>Plan__HubCN_Receiving_Time-Plan_Vendor_Pickup_Time</f>
        <v>3.377777778</v>
      </c>
      <c r="O564" s="44">
        <f>Vendor_PickupTime-Order_Create_Time</f>
        <v>2.002777778</v>
      </c>
      <c r="P564" s="44">
        <f>Plan_Vendor_Pickup_Time-Order_Create_Time</f>
        <v>-0.9611111111</v>
      </c>
      <c r="Q564" s="44">
        <f>HubVN_Receiving_Time-HubCN_Pickup_Time</f>
        <v>3.001388889</v>
      </c>
      <c r="R564" s="44">
        <f>Plan_HubVN_Receiving_Time-Plan_HubCN_Pickup_Time</f>
        <v>2.004861111</v>
      </c>
      <c r="S564" s="44">
        <f>TG_lấy+TG_xử_lý_CN+Thông_quan</f>
        <v>5.550694444</v>
      </c>
      <c r="T564" s="55">
        <f>IFS(HubCN_ID="LECCNSZ",Quantity__piece*500,HubCN_ID="LECCNYW",Quantity__piece*700)</f>
        <v>1400</v>
      </c>
      <c r="U564" s="55">
        <f>Chi_phí_lấy_hàng-Chi_phí_xử_lý</f>
        <v>17250</v>
      </c>
      <c r="V564" s="55">
        <f>IFS(HubCN_ID="LECCNSZ",IF(Grossweight&lt;=3,17000+Quantity__piece*500,17000+(Grossweight-3)*1500+Quantity__piece*500),HubCN_ID="LECCNYW", IF(Grossweight&lt;=3,15000+Quantity__piece*700,15000+(Grossweight-3)*2500+Quantity__piece*700))</f>
        <v>18650</v>
      </c>
    </row>
    <row r="565" ht="15.75" customHeight="1">
      <c r="A565" s="52" t="s">
        <v>1709</v>
      </c>
      <c r="B565" s="52" t="s">
        <v>5290</v>
      </c>
      <c r="C565" s="52" t="s">
        <v>5253</v>
      </c>
      <c r="D565" s="53">
        <v>44652.35486111111</v>
      </c>
      <c r="E565" s="53">
        <v>44652.21666666667</v>
      </c>
      <c r="F565" s="53">
        <v>44652.52638888889</v>
      </c>
      <c r="G565" s="53">
        <f>HubVN_Receiving_Time</f>
        <v>44655.51875</v>
      </c>
      <c r="H565" s="54">
        <v>44652.51458333333</v>
      </c>
      <c r="I565" s="44">
        <f>HubCN_Receiving_Time-Order_Create_Time</f>
        <v>1.902083333</v>
      </c>
      <c r="J565" s="44">
        <f>Plan__HubCN_Receiving_Time-Order_Create_Time</f>
        <v>2.040277778</v>
      </c>
      <c r="K565" s="44">
        <f>HubCN_Pickup_Time-HubCN_Receiving_Time</f>
        <v>0.2979166667</v>
      </c>
      <c r="L565" s="44">
        <f>Plan_HubCN_Pickup_Time-Plan__HubCN_Receiving_Time</f>
        <v>0.1715277778</v>
      </c>
      <c r="M565" s="44">
        <f>HubCN_Receiving_Time-Vendor_PickupTime</f>
        <v>0.1097222222</v>
      </c>
      <c r="N565" s="44">
        <f>Plan__HubCN_Receiving_Time-Plan_Vendor_Pickup_Time</f>
        <v>3.501388889</v>
      </c>
      <c r="O565" s="44">
        <f>Vendor_PickupTime-Order_Create_Time</f>
        <v>1.792361111</v>
      </c>
      <c r="P565" s="44">
        <f>Plan_Vendor_Pickup_Time-Order_Create_Time</f>
        <v>-1.461111111</v>
      </c>
      <c r="Q565" s="44">
        <f>HubVN_Receiving_Time-HubCN_Pickup_Time</f>
        <v>3.004166667</v>
      </c>
      <c r="R565" s="44">
        <f>Plan_HubVN_Receiving_Time-Plan_HubCN_Pickup_Time</f>
        <v>2.002083333</v>
      </c>
      <c r="S565" s="44">
        <f>TG_lấy+TG_xử_lý_CN+Thông_quan</f>
        <v>5.204166667</v>
      </c>
      <c r="T565" s="55">
        <f>IFS(HubCN_ID="LECCNSZ",Quantity__piece*500,HubCN_ID="LECCNYW",Quantity__piece*700)</f>
        <v>2800</v>
      </c>
      <c r="U565" s="55">
        <f>Chi_phí_lấy_hàng-Chi_phí_xử_lý</f>
        <v>16750</v>
      </c>
      <c r="V565" s="55">
        <f>IFS(HubCN_ID="LECCNSZ",IF(Grossweight&lt;=3,17000+Quantity__piece*500,17000+(Grossweight-3)*1500+Quantity__piece*500),HubCN_ID="LECCNYW", IF(Grossweight&lt;=3,15000+Quantity__piece*700,15000+(Grossweight-3)*2500+Quantity__piece*700))</f>
        <v>19550</v>
      </c>
    </row>
    <row r="566" ht="15.75" hidden="1" customHeight="1">
      <c r="A566" s="52" t="s">
        <v>1712</v>
      </c>
      <c r="B566" s="52" t="s">
        <v>5254</v>
      </c>
      <c r="C566" s="52" t="s">
        <v>5255</v>
      </c>
      <c r="D566" s="53">
        <v>44650.104166666664</v>
      </c>
      <c r="E566" s="53">
        <v>44651.86388888889</v>
      </c>
      <c r="F566" s="53">
        <v>44650.25277777778</v>
      </c>
      <c r="G566" s="53">
        <f>HubVN_Receiving_Time</f>
        <v>44657.29028</v>
      </c>
      <c r="H566" s="54">
        <v>44652.28680555556</v>
      </c>
      <c r="I566" s="44">
        <f>HubCN_Receiving_Time-Order_Create_Time</f>
        <v>1.46875</v>
      </c>
      <c r="J566" s="44">
        <f>Plan__HubCN_Receiving_Time-Order_Create_Time</f>
        <v>-0.2909722222</v>
      </c>
      <c r="K566" s="44">
        <f>HubCN_Pickup_Time-HubCN_Receiving_Time</f>
        <v>0.4229166667</v>
      </c>
      <c r="L566" s="44">
        <f>Plan_HubCN_Pickup_Time-Plan__HubCN_Receiving_Time</f>
        <v>0.1486111111</v>
      </c>
      <c r="M566" s="44">
        <f>HubCN_Receiving_Time-Vendor_PickupTime</f>
        <v>0.1416666667</v>
      </c>
      <c r="N566" s="44">
        <f>Plan__HubCN_Receiving_Time-Plan_Vendor_Pickup_Time</f>
        <v>2.170138889</v>
      </c>
      <c r="O566" s="44">
        <f>Vendor_PickupTime-Order_Create_Time</f>
        <v>1.327083333</v>
      </c>
      <c r="P566" s="44">
        <f>Plan_Vendor_Pickup_Time-Order_Create_Time</f>
        <v>-2.461111111</v>
      </c>
      <c r="Q566" s="44">
        <f>HubVN_Receiving_Time-HubCN_Pickup_Time</f>
        <v>5.003472222</v>
      </c>
      <c r="R566" s="44">
        <f>Plan_HubVN_Receiving_Time-Plan_HubCN_Pickup_Time</f>
        <v>3.00625</v>
      </c>
      <c r="S566" s="44">
        <f>TG_lấy+TG_xử_lý_CN+Thông_quan</f>
        <v>6.895138889</v>
      </c>
      <c r="T566" s="55">
        <f>IFS(HubCN_ID="LECCNSZ",Quantity__piece*500,HubCN_ID="LECCNYW",Quantity__piece*700)</f>
        <v>1500</v>
      </c>
      <c r="U566" s="55">
        <f>Chi_phí_lấy_hàng-Chi_phí_xử_lý</f>
        <v>17000</v>
      </c>
      <c r="V566" s="55">
        <f>IFS(HubCN_ID="LECCNSZ",IF(Grossweight&lt;=3,17000+Quantity__piece*500,17000+(Grossweight-3)*1500+Quantity__piece*500),HubCN_ID="LECCNYW", IF(Grossweight&lt;=3,15000+Quantity__piece*700,15000+(Grossweight-3)*2500+Quantity__piece*700))</f>
        <v>18500</v>
      </c>
    </row>
    <row r="567" ht="15.75" hidden="1" customHeight="1">
      <c r="A567" s="52" t="s">
        <v>1714</v>
      </c>
      <c r="B567" s="52" t="s">
        <v>5259</v>
      </c>
      <c r="C567" s="52" t="s">
        <v>5255</v>
      </c>
      <c r="D567" s="53">
        <v>44649.93680555555</v>
      </c>
      <c r="E567" s="53">
        <v>44649.538194444445</v>
      </c>
      <c r="F567" s="53">
        <v>44650.020833333336</v>
      </c>
      <c r="G567" s="53">
        <f>HubVN_Receiving_Time</f>
        <v>44652.51667</v>
      </c>
      <c r="H567" s="54">
        <v>44650.010416666664</v>
      </c>
      <c r="I567" s="44">
        <f>HubCN_Receiving_Time-Order_Create_Time</f>
        <v>2.202777778</v>
      </c>
      <c r="J567" s="44">
        <f>Plan__HubCN_Receiving_Time-Order_Create_Time</f>
        <v>2.601388889</v>
      </c>
      <c r="K567" s="44">
        <f>HubCN_Pickup_Time-HubCN_Receiving_Time</f>
        <v>0.4722222222</v>
      </c>
      <c r="L567" s="44">
        <f>Plan_HubCN_Pickup_Time-Plan__HubCN_Receiving_Time</f>
        <v>0.08402777778</v>
      </c>
      <c r="M567" s="44">
        <f>HubCN_Receiving_Time-Vendor_PickupTime</f>
        <v>0.05486111112</v>
      </c>
      <c r="N567" s="44">
        <f>Plan__HubCN_Receiving_Time-Plan_Vendor_Pickup_Time</f>
        <v>1.857638889</v>
      </c>
      <c r="O567" s="44">
        <f>Vendor_PickupTime-Order_Create_Time</f>
        <v>2.147916667</v>
      </c>
      <c r="P567" s="44">
        <f>Plan_Vendor_Pickup_Time-Order_Create_Time</f>
        <v>0.74375</v>
      </c>
      <c r="Q567" s="44">
        <f>HubVN_Receiving_Time-HubCN_Pickup_Time</f>
        <v>2.50625</v>
      </c>
      <c r="R567" s="44">
        <f>Plan_HubVN_Receiving_Time-Plan_HubCN_Pickup_Time</f>
        <v>1.501388889</v>
      </c>
      <c r="S567" s="44">
        <f>TG_lấy+TG_xử_lý_CN+Thông_quan</f>
        <v>5.18125</v>
      </c>
      <c r="T567" s="55">
        <f>IFS(HubCN_ID="LECCNSZ",Quantity__piece*500,HubCN_ID="LECCNYW",Quantity__piece*700)</f>
        <v>2000</v>
      </c>
      <c r="U567" s="55">
        <f>Chi_phí_lấy_hàng-Chi_phí_xử_lý</f>
        <v>17000</v>
      </c>
      <c r="V567" s="55">
        <f>IFS(HubCN_ID="LECCNSZ",IF(Grossweight&lt;=3,17000+Quantity__piece*500,17000+(Grossweight-3)*1500+Quantity__piece*500),HubCN_ID="LECCNYW", IF(Grossweight&lt;=3,15000+Quantity__piece*700,15000+(Grossweight-3)*2500+Quantity__piece*700))</f>
        <v>19000</v>
      </c>
    </row>
    <row r="568" ht="15.75" hidden="1" customHeight="1">
      <c r="A568" s="52" t="s">
        <v>1717</v>
      </c>
      <c r="B568" s="52" t="s">
        <v>5262</v>
      </c>
      <c r="C568" s="52" t="s">
        <v>5255</v>
      </c>
      <c r="D568" s="53">
        <v>44650.09652777778</v>
      </c>
      <c r="E568" s="53">
        <v>44649.57708333333</v>
      </c>
      <c r="F568" s="53">
        <v>44650.26527777778</v>
      </c>
      <c r="G568" s="53">
        <f>HubVN_Receiving_Time</f>
        <v>44652.52639</v>
      </c>
      <c r="H568" s="54">
        <v>44650.020833333336</v>
      </c>
      <c r="I568" s="44">
        <f>HubCN_Receiving_Time-Order_Create_Time</f>
        <v>3.733333333</v>
      </c>
      <c r="J568" s="44">
        <f>Plan__HubCN_Receiving_Time-Order_Create_Time</f>
        <v>4.252777778</v>
      </c>
      <c r="K568" s="44">
        <f>HubCN_Pickup_Time-HubCN_Receiving_Time</f>
        <v>0.44375</v>
      </c>
      <c r="L568" s="44">
        <f>Plan_HubCN_Pickup_Time-Plan__HubCN_Receiving_Time</f>
        <v>0.16875</v>
      </c>
      <c r="M568" s="44">
        <f>HubCN_Receiving_Time-Vendor_PickupTime</f>
        <v>0.1138888889</v>
      </c>
      <c r="N568" s="44">
        <f>Plan__HubCN_Receiving_Time-Plan_Vendor_Pickup_Time</f>
        <v>3.094444444</v>
      </c>
      <c r="O568" s="44">
        <f>Vendor_PickupTime-Order_Create_Time</f>
        <v>3.619444444</v>
      </c>
      <c r="P568" s="44">
        <f>Plan_Vendor_Pickup_Time-Order_Create_Time</f>
        <v>1.158333333</v>
      </c>
      <c r="Q568" s="44">
        <f>HubVN_Receiving_Time-HubCN_Pickup_Time</f>
        <v>2.505555556</v>
      </c>
      <c r="R568" s="44">
        <f>Plan_HubVN_Receiving_Time-Plan_HubCN_Pickup_Time</f>
        <v>2.003472222</v>
      </c>
      <c r="S568" s="44">
        <f>TG_lấy+TG_xử_lý_CN+Thông_quan</f>
        <v>6.682638889</v>
      </c>
      <c r="T568" s="55">
        <f>IFS(HubCN_ID="LECCNSZ",Quantity__piece*500,HubCN_ID="LECCNYW",Quantity__piece*700)</f>
        <v>2000</v>
      </c>
      <c r="U568" s="55">
        <f>Chi_phí_lấy_hàng-Chi_phí_xử_lý</f>
        <v>18500</v>
      </c>
      <c r="V568" s="55">
        <f>IFS(HubCN_ID="LECCNSZ",IF(Grossweight&lt;=3,17000+Quantity__piece*500,17000+(Grossweight-3)*1500+Quantity__piece*500),HubCN_ID="LECCNYW", IF(Grossweight&lt;=3,15000+Quantity__piece*700,15000+(Grossweight-3)*2500+Quantity__piece*700))</f>
        <v>20500</v>
      </c>
    </row>
    <row r="569" ht="15.75" hidden="1" customHeight="1">
      <c r="A569" s="52" t="s">
        <v>1720</v>
      </c>
      <c r="B569" s="52" t="s">
        <v>5254</v>
      </c>
      <c r="C569" s="52" t="s">
        <v>5255</v>
      </c>
      <c r="D569" s="53">
        <v>44651.63611111111</v>
      </c>
      <c r="E569" s="53">
        <v>44652.53888888889</v>
      </c>
      <c r="F569" s="53">
        <v>44651.76180555556</v>
      </c>
      <c r="G569" s="53">
        <f>HubVN_Receiving_Time</f>
        <v>44655.51458</v>
      </c>
      <c r="H569" s="54">
        <v>44653.01180555556</v>
      </c>
      <c r="I569" s="44">
        <f>HubCN_Receiving_Time-Order_Create_Time</f>
        <v>3.204861111</v>
      </c>
      <c r="J569" s="44">
        <f>Plan__HubCN_Receiving_Time-Order_Create_Time</f>
        <v>2.302083333</v>
      </c>
      <c r="K569" s="44">
        <f>HubCN_Pickup_Time-HubCN_Receiving_Time</f>
        <v>0.4729166667</v>
      </c>
      <c r="L569" s="44">
        <f>Plan_HubCN_Pickup_Time-Plan__HubCN_Receiving_Time</f>
        <v>0.1256944444</v>
      </c>
      <c r="M569" s="44">
        <f>HubCN_Receiving_Time-Vendor_PickupTime</f>
        <v>0.05555555556</v>
      </c>
      <c r="N569" s="44">
        <f>Plan__HubCN_Receiving_Time-Plan_Vendor_Pickup_Time</f>
        <v>1.139583333</v>
      </c>
      <c r="O569" s="44">
        <f>Vendor_PickupTime-Order_Create_Time</f>
        <v>3.149305556</v>
      </c>
      <c r="P569" s="44">
        <f>Plan_Vendor_Pickup_Time-Order_Create_Time</f>
        <v>1.1625</v>
      </c>
      <c r="Q569" s="44">
        <f>HubVN_Receiving_Time-HubCN_Pickup_Time</f>
        <v>2.502777778</v>
      </c>
      <c r="R569" s="44">
        <f>Plan_HubVN_Receiving_Time-Plan_HubCN_Pickup_Time</f>
        <v>3.503472222</v>
      </c>
      <c r="S569" s="44">
        <f>TG_lấy+TG_xử_lý_CN+Thông_quan</f>
        <v>6.180555556</v>
      </c>
      <c r="T569" s="55">
        <f>IFS(HubCN_ID="LECCNSZ",Quantity__piece*500,HubCN_ID="LECCNYW",Quantity__piece*700)</f>
        <v>1500</v>
      </c>
      <c r="U569" s="55">
        <f>Chi_phí_lấy_hàng-Chi_phí_xử_lý</f>
        <v>17000</v>
      </c>
      <c r="V569" s="55">
        <f>IFS(HubCN_ID="LECCNSZ",IF(Grossweight&lt;=3,17000+Quantity__piece*500,17000+(Grossweight-3)*1500+Quantity__piece*500),HubCN_ID="LECCNYW", IF(Grossweight&lt;=3,15000+Quantity__piece*700,15000+(Grossweight-3)*2500+Quantity__piece*700))</f>
        <v>18500</v>
      </c>
    </row>
    <row r="570" ht="15.75" customHeight="1">
      <c r="A570" s="52" t="s">
        <v>1723</v>
      </c>
      <c r="B570" s="52" t="s">
        <v>5310</v>
      </c>
      <c r="C570" s="52" t="s">
        <v>5253</v>
      </c>
      <c r="D570" s="53">
        <v>44651.40277777778</v>
      </c>
      <c r="E570" s="53">
        <v>44650.7375</v>
      </c>
      <c r="F570" s="53">
        <v>44651.53333333333</v>
      </c>
      <c r="G570" s="53">
        <f>HubVN_Receiving_Time</f>
        <v>44654.53611</v>
      </c>
      <c r="H570" s="54">
        <v>44651.03333333333</v>
      </c>
      <c r="I570" s="44">
        <f>HubCN_Receiving_Time-Order_Create_Time</f>
        <v>3.546527778</v>
      </c>
      <c r="J570" s="44">
        <f>Plan__HubCN_Receiving_Time-Order_Create_Time</f>
        <v>4.211805556</v>
      </c>
      <c r="K570" s="44">
        <f>HubCN_Pickup_Time-HubCN_Receiving_Time</f>
        <v>0.2958333333</v>
      </c>
      <c r="L570" s="44">
        <f>Plan_HubCN_Pickup_Time-Plan__HubCN_Receiving_Time</f>
        <v>0.1305555556</v>
      </c>
      <c r="M570" s="44">
        <f>HubCN_Receiving_Time-Vendor_PickupTime</f>
        <v>0.25625</v>
      </c>
      <c r="N570" s="44">
        <f>Plan__HubCN_Receiving_Time-Plan_Vendor_Pickup_Time</f>
        <v>4.220138889</v>
      </c>
      <c r="O570" s="44">
        <f>Vendor_PickupTime-Order_Create_Time</f>
        <v>3.290277778</v>
      </c>
      <c r="P570" s="44">
        <f>Plan_Vendor_Pickup_Time-Order_Create_Time</f>
        <v>-0.008333333331</v>
      </c>
      <c r="Q570" s="44">
        <f>HubVN_Receiving_Time-HubCN_Pickup_Time</f>
        <v>3.502777778</v>
      </c>
      <c r="R570" s="44">
        <f>Plan_HubVN_Receiving_Time-Plan_HubCN_Pickup_Time</f>
        <v>2.002083333</v>
      </c>
      <c r="S570" s="44">
        <f>TG_lấy+TG_xử_lý_CN+Thông_quan</f>
        <v>7.345138889</v>
      </c>
      <c r="T570" s="55">
        <f>IFS(HubCN_ID="LECCNSZ",Quantity__piece*500,HubCN_ID="LECCNYW",Quantity__piece*700)</f>
        <v>3500</v>
      </c>
      <c r="U570" s="55">
        <f>Chi_phí_lấy_hàng-Chi_phí_xử_lý</f>
        <v>16750</v>
      </c>
      <c r="V570" s="55">
        <f>IFS(HubCN_ID="LECCNSZ",IF(Grossweight&lt;=3,17000+Quantity__piece*500,17000+(Grossweight-3)*1500+Quantity__piece*500),HubCN_ID="LECCNYW", IF(Grossweight&lt;=3,15000+Quantity__piece*700,15000+(Grossweight-3)*2500+Quantity__piece*700))</f>
        <v>20250</v>
      </c>
    </row>
    <row r="571" ht="15.75" customHeight="1">
      <c r="A571" s="52" t="s">
        <v>1726</v>
      </c>
      <c r="B571" s="52" t="s">
        <v>5264</v>
      </c>
      <c r="C571" s="52" t="s">
        <v>5253</v>
      </c>
      <c r="D571" s="53">
        <v>44650.299305555556</v>
      </c>
      <c r="E571" s="53">
        <v>44649.82847222222</v>
      </c>
      <c r="F571" s="53">
        <v>44650.50833333333</v>
      </c>
      <c r="G571" s="53">
        <f>HubVN_Receiving_Time</f>
        <v>44654.26042</v>
      </c>
      <c r="H571" s="54">
        <v>44650.256944444445</v>
      </c>
      <c r="I571" s="44">
        <f>HubCN_Receiving_Time-Order_Create_Time</f>
        <v>2.107638889</v>
      </c>
      <c r="J571" s="44">
        <f>Plan__HubCN_Receiving_Time-Order_Create_Time</f>
        <v>2.578472222</v>
      </c>
      <c r="K571" s="44">
        <f>HubCN_Pickup_Time-HubCN_Receiving_Time</f>
        <v>0.4284722222</v>
      </c>
      <c r="L571" s="44">
        <f>Plan_HubCN_Pickup_Time-Plan__HubCN_Receiving_Time</f>
        <v>0.2090277778</v>
      </c>
      <c r="M571" s="44">
        <f>HubCN_Receiving_Time-Vendor_PickupTime</f>
        <v>0.1131944444</v>
      </c>
      <c r="N571" s="44">
        <f>Plan__HubCN_Receiving_Time-Plan_Vendor_Pickup_Time</f>
        <v>1.423611111</v>
      </c>
      <c r="O571" s="44">
        <f>Vendor_PickupTime-Order_Create_Time</f>
        <v>1.994444444</v>
      </c>
      <c r="P571" s="44">
        <f>Plan_Vendor_Pickup_Time-Order_Create_Time</f>
        <v>1.154861111</v>
      </c>
      <c r="Q571" s="44">
        <f>HubVN_Receiving_Time-HubCN_Pickup_Time</f>
        <v>4.003472222</v>
      </c>
      <c r="R571" s="44">
        <f>Plan_HubVN_Receiving_Time-Plan_HubCN_Pickup_Time</f>
        <v>3.004861111</v>
      </c>
      <c r="S571" s="44">
        <f>TG_lấy+TG_xử_lý_CN+Thông_quan</f>
        <v>6.539583333</v>
      </c>
      <c r="T571" s="55">
        <f>IFS(HubCN_ID="LECCNSZ",Quantity__piece*500,HubCN_ID="LECCNYW",Quantity__piece*700)</f>
        <v>2100</v>
      </c>
      <c r="U571" s="55">
        <f>Chi_phí_lấy_hàng-Chi_phí_xử_lý</f>
        <v>15000</v>
      </c>
      <c r="V571" s="55">
        <f>IFS(HubCN_ID="LECCNSZ",IF(Grossweight&lt;=3,17000+Quantity__piece*500,17000+(Grossweight-3)*1500+Quantity__piece*500),HubCN_ID="LECCNYW", IF(Grossweight&lt;=3,15000+Quantity__piece*700,15000+(Grossweight-3)*2500+Quantity__piece*700))</f>
        <v>17100</v>
      </c>
    </row>
    <row r="572" ht="15.75" customHeight="1">
      <c r="A572" s="52" t="s">
        <v>1728</v>
      </c>
      <c r="B572" s="52" t="s">
        <v>5258</v>
      </c>
      <c r="C572" s="52" t="s">
        <v>5253</v>
      </c>
      <c r="D572" s="53">
        <v>44651.913194444445</v>
      </c>
      <c r="E572" s="53">
        <v>44649.77222222222</v>
      </c>
      <c r="F572" s="53">
        <v>44652.0</v>
      </c>
      <c r="G572" s="53">
        <f>HubVN_Receiving_Time</f>
        <v>44654.27986</v>
      </c>
      <c r="H572" s="54">
        <v>44650.27777777778</v>
      </c>
      <c r="I572" s="44">
        <f>HubCN_Receiving_Time-Order_Create_Time</f>
        <v>0.6090277778</v>
      </c>
      <c r="J572" s="44">
        <f>Plan__HubCN_Receiving_Time-Order_Create_Time</f>
        <v>2.75</v>
      </c>
      <c r="K572" s="44">
        <f>HubCN_Pickup_Time-HubCN_Receiving_Time</f>
        <v>0.5055555556</v>
      </c>
      <c r="L572" s="44">
        <f>Plan_HubCN_Pickup_Time-Plan__HubCN_Receiving_Time</f>
        <v>0.08680555555</v>
      </c>
      <c r="M572" s="44">
        <f>HubCN_Receiving_Time-Vendor_PickupTime</f>
        <v>0.1118055556</v>
      </c>
      <c r="N572" s="44">
        <f>Plan__HubCN_Receiving_Time-Plan_Vendor_Pickup_Time</f>
        <v>2.583333333</v>
      </c>
      <c r="O572" s="44">
        <f>Vendor_PickupTime-Order_Create_Time</f>
        <v>0.4972222222</v>
      </c>
      <c r="P572" s="44">
        <f>Plan_Vendor_Pickup_Time-Order_Create_Time</f>
        <v>0.1666666667</v>
      </c>
      <c r="Q572" s="44">
        <f>HubVN_Receiving_Time-HubCN_Pickup_Time</f>
        <v>4.002083333</v>
      </c>
      <c r="R572" s="44">
        <f>Plan_HubVN_Receiving_Time-Plan_HubCN_Pickup_Time</f>
        <v>1.504861111</v>
      </c>
      <c r="S572" s="44">
        <f>TG_lấy+TG_xử_lý_CN+Thông_quan</f>
        <v>5.116666667</v>
      </c>
      <c r="T572" s="55">
        <f>IFS(HubCN_ID="LECCNSZ",Quantity__piece*500,HubCN_ID="LECCNYW",Quantity__piece*700)</f>
        <v>2800</v>
      </c>
      <c r="U572" s="55">
        <f>Chi_phí_lấy_hàng-Chi_phí_xử_lý</f>
        <v>15000</v>
      </c>
      <c r="V572" s="55">
        <f>IFS(HubCN_ID="LECCNSZ",IF(Grossweight&lt;=3,17000+Quantity__piece*500,17000+(Grossweight-3)*1500+Quantity__piece*500),HubCN_ID="LECCNYW", IF(Grossweight&lt;=3,15000+Quantity__piece*700,15000+(Grossweight-3)*2500+Quantity__piece*700))</f>
        <v>17800</v>
      </c>
    </row>
    <row r="573" ht="15.75" hidden="1" customHeight="1">
      <c r="A573" s="52" t="s">
        <v>1731</v>
      </c>
      <c r="B573" s="52" t="s">
        <v>5268</v>
      </c>
      <c r="C573" s="52" t="s">
        <v>5255</v>
      </c>
      <c r="D573" s="53">
        <v>44648.58194444444</v>
      </c>
      <c r="E573" s="53">
        <v>44650.78472222222</v>
      </c>
      <c r="F573" s="53">
        <v>44648.75486111111</v>
      </c>
      <c r="G573" s="53">
        <f>HubVN_Receiving_Time</f>
        <v>44653.29097</v>
      </c>
      <c r="H573" s="54">
        <v>44651.2875</v>
      </c>
      <c r="I573" s="44">
        <f>HubCN_Receiving_Time-Order_Create_Time</f>
        <v>2.897222222</v>
      </c>
      <c r="J573" s="44">
        <f>Plan__HubCN_Receiving_Time-Order_Create_Time</f>
        <v>0.6944444444</v>
      </c>
      <c r="K573" s="44">
        <f>HubCN_Pickup_Time-HubCN_Receiving_Time</f>
        <v>0.5027777778</v>
      </c>
      <c r="L573" s="44">
        <f>Plan_HubCN_Pickup_Time-Plan__HubCN_Receiving_Time</f>
        <v>0.1729166667</v>
      </c>
      <c r="M573" s="44">
        <f>HubCN_Receiving_Time-Vendor_PickupTime</f>
        <v>0.1534722222</v>
      </c>
      <c r="N573" s="44">
        <f>Plan__HubCN_Receiving_Time-Plan_Vendor_Pickup_Time</f>
        <v>0.7006944444</v>
      </c>
      <c r="O573" s="44">
        <f>Vendor_PickupTime-Order_Create_Time</f>
        <v>2.74375</v>
      </c>
      <c r="P573" s="44">
        <f>Plan_Vendor_Pickup_Time-Order_Create_Time</f>
        <v>-0.006249999999</v>
      </c>
      <c r="Q573" s="44">
        <f>HubVN_Receiving_Time-HubCN_Pickup_Time</f>
        <v>2.003472222</v>
      </c>
      <c r="R573" s="44">
        <f>Plan_HubVN_Receiving_Time-Plan_HubCN_Pickup_Time</f>
        <v>3.502777778</v>
      </c>
      <c r="S573" s="44">
        <f>TG_lấy+TG_xử_lý_CN+Thông_quan</f>
        <v>5.403472222</v>
      </c>
      <c r="T573" s="55">
        <f>IFS(HubCN_ID="LECCNSZ",Quantity__piece*500,HubCN_ID="LECCNYW",Quantity__piece*700)</f>
        <v>1000</v>
      </c>
      <c r="U573" s="55">
        <f>Chi_phí_lấy_hàng-Chi_phí_xử_lý</f>
        <v>17000</v>
      </c>
      <c r="V573" s="55">
        <f>IFS(HubCN_ID="LECCNSZ",IF(Grossweight&lt;=3,17000+Quantity__piece*500,17000+(Grossweight-3)*1500+Quantity__piece*500),HubCN_ID="LECCNYW", IF(Grossweight&lt;=3,15000+Quantity__piece*700,15000+(Grossweight-3)*2500+Quantity__piece*700))</f>
        <v>18000</v>
      </c>
    </row>
    <row r="574" ht="15.75" customHeight="1">
      <c r="A574" s="52" t="s">
        <v>1733</v>
      </c>
      <c r="B574" s="52" t="s">
        <v>5304</v>
      </c>
      <c r="C574" s="52" t="s">
        <v>5253</v>
      </c>
      <c r="D574" s="53">
        <v>44650.81458333333</v>
      </c>
      <c r="E574" s="53">
        <v>44650.674305555556</v>
      </c>
      <c r="F574" s="53">
        <v>44651.027083333334</v>
      </c>
      <c r="G574" s="53">
        <f>HubVN_Receiving_Time</f>
        <v>44654.51319</v>
      </c>
      <c r="H574" s="54">
        <v>44651.00902777778</v>
      </c>
      <c r="I574" s="44">
        <f>HubCN_Receiving_Time-Order_Create_Time</f>
        <v>3.477083333</v>
      </c>
      <c r="J574" s="44">
        <f>Plan__HubCN_Receiving_Time-Order_Create_Time</f>
        <v>3.617361111</v>
      </c>
      <c r="K574" s="44">
        <f>HubCN_Pickup_Time-HubCN_Receiving_Time</f>
        <v>0.3347222222</v>
      </c>
      <c r="L574" s="44">
        <f>Plan_HubCN_Pickup_Time-Plan__HubCN_Receiving_Time</f>
        <v>0.2125</v>
      </c>
      <c r="M574" s="44">
        <f>HubCN_Receiving_Time-Vendor_PickupTime</f>
        <v>0.2548611111</v>
      </c>
      <c r="N574" s="44">
        <f>Plan__HubCN_Receiving_Time-Plan_Vendor_Pickup_Time</f>
        <v>4.625</v>
      </c>
      <c r="O574" s="44">
        <f>Vendor_PickupTime-Order_Create_Time</f>
        <v>3.222222222</v>
      </c>
      <c r="P574" s="44">
        <f>Plan_Vendor_Pickup_Time-Order_Create_Time</f>
        <v>-1.007638889</v>
      </c>
      <c r="Q574" s="44">
        <f>HubVN_Receiving_Time-HubCN_Pickup_Time</f>
        <v>3.504166667</v>
      </c>
      <c r="R574" s="44">
        <f>Plan_HubVN_Receiving_Time-Plan_HubCN_Pickup_Time</f>
        <v>3.504861111</v>
      </c>
      <c r="S574" s="44">
        <f>TG_lấy+TG_xử_lý_CN+Thông_quan</f>
        <v>7.315972222</v>
      </c>
      <c r="T574" s="55">
        <f>IFS(HubCN_ID="LECCNSZ",Quantity__piece*500,HubCN_ID="LECCNYW",Quantity__piece*700)</f>
        <v>700</v>
      </c>
      <c r="U574" s="55">
        <f>Chi_phí_lấy_hàng-Chi_phí_xử_lý</f>
        <v>15000</v>
      </c>
      <c r="V574" s="55">
        <f>IFS(HubCN_ID="LECCNSZ",IF(Grossweight&lt;=3,17000+Quantity__piece*500,17000+(Grossweight-3)*1500+Quantity__piece*500),HubCN_ID="LECCNYW", IF(Grossweight&lt;=3,15000+Quantity__piece*700,15000+(Grossweight-3)*2500+Quantity__piece*700))</f>
        <v>15700</v>
      </c>
    </row>
    <row r="575" ht="15.75" customHeight="1">
      <c r="A575" s="52" t="s">
        <v>1736</v>
      </c>
      <c r="B575" s="52" t="s">
        <v>5280</v>
      </c>
      <c r="C575" s="52" t="s">
        <v>5253</v>
      </c>
      <c r="D575" s="53">
        <v>44650.63888888889</v>
      </c>
      <c r="E575" s="53">
        <v>44649.18958333333</v>
      </c>
      <c r="F575" s="53">
        <v>44650.76944444444</v>
      </c>
      <c r="G575" s="53">
        <f>HubVN_Receiving_Time</f>
        <v>44652.53264</v>
      </c>
      <c r="H575" s="54">
        <v>44649.52847222222</v>
      </c>
      <c r="I575" s="44">
        <f>HubCN_Receiving_Time-Order_Create_Time</f>
        <v>3.8</v>
      </c>
      <c r="J575" s="44">
        <f>Plan__HubCN_Receiving_Time-Order_Create_Time</f>
        <v>5.249305556</v>
      </c>
      <c r="K575" s="44">
        <f>HubCN_Pickup_Time-HubCN_Receiving_Time</f>
        <v>0.3388888889</v>
      </c>
      <c r="L575" s="44">
        <f>Plan_HubCN_Pickup_Time-Plan__HubCN_Receiving_Time</f>
        <v>0.1305555556</v>
      </c>
      <c r="M575" s="44">
        <f>HubCN_Receiving_Time-Vendor_PickupTime</f>
        <v>0.1652777778</v>
      </c>
      <c r="N575" s="44">
        <f>Plan__HubCN_Receiving_Time-Plan_Vendor_Pickup_Time</f>
        <v>6.254861111</v>
      </c>
      <c r="O575" s="44">
        <f>Vendor_PickupTime-Order_Create_Time</f>
        <v>3.634722222</v>
      </c>
      <c r="P575" s="44">
        <f>Plan_Vendor_Pickup_Time-Order_Create_Time</f>
        <v>-1.005555556</v>
      </c>
      <c r="Q575" s="44">
        <f>HubVN_Receiving_Time-HubCN_Pickup_Time</f>
        <v>3.004166667</v>
      </c>
      <c r="R575" s="44">
        <f>Plan_HubVN_Receiving_Time-Plan_HubCN_Pickup_Time</f>
        <v>1.504861111</v>
      </c>
      <c r="S575" s="44">
        <f>TG_lấy+TG_xử_lý_CN+Thông_quan</f>
        <v>7.143055556</v>
      </c>
      <c r="T575" s="55">
        <f>IFS(HubCN_ID="LECCNSZ",Quantity__piece*500,HubCN_ID="LECCNYW",Quantity__piece*700)</f>
        <v>700</v>
      </c>
      <c r="U575" s="55">
        <f>Chi_phí_lấy_hàng-Chi_phí_xử_lý</f>
        <v>17250</v>
      </c>
      <c r="V575" s="55">
        <f>IFS(HubCN_ID="LECCNSZ",IF(Grossweight&lt;=3,17000+Quantity__piece*500,17000+(Grossweight-3)*1500+Quantity__piece*500),HubCN_ID="LECCNYW", IF(Grossweight&lt;=3,15000+Quantity__piece*700,15000+(Grossweight-3)*2500+Quantity__piece*700))</f>
        <v>17950</v>
      </c>
    </row>
    <row r="576" ht="15.75" customHeight="1">
      <c r="A576" s="52" t="s">
        <v>1739</v>
      </c>
      <c r="B576" s="52" t="s">
        <v>5264</v>
      </c>
      <c r="C576" s="52" t="s">
        <v>5253</v>
      </c>
      <c r="D576" s="53">
        <v>44653.430555555555</v>
      </c>
      <c r="E576" s="53">
        <v>44652.23541666667</v>
      </c>
      <c r="F576" s="53">
        <v>44653.51597222222</v>
      </c>
      <c r="G576" s="53">
        <f>HubVN_Receiving_Time</f>
        <v>44655.53472</v>
      </c>
      <c r="H576" s="54">
        <v>44652.53333333333</v>
      </c>
      <c r="I576" s="44">
        <f>HubCN_Receiving_Time-Order_Create_Time</f>
        <v>1.870833333</v>
      </c>
      <c r="J576" s="44">
        <f>Plan__HubCN_Receiving_Time-Order_Create_Time</f>
        <v>3.065972222</v>
      </c>
      <c r="K576" s="44">
        <f>HubCN_Pickup_Time-HubCN_Receiving_Time</f>
        <v>0.2979166667</v>
      </c>
      <c r="L576" s="44">
        <f>Plan_HubCN_Pickup_Time-Plan__HubCN_Receiving_Time</f>
        <v>0.08541666667</v>
      </c>
      <c r="M576" s="44">
        <f>HubCN_Receiving_Time-Vendor_PickupTime</f>
        <v>0.08611111112</v>
      </c>
      <c r="N576" s="44">
        <f>Plan__HubCN_Receiving_Time-Plan_Vendor_Pickup_Time</f>
        <v>4.073611111</v>
      </c>
      <c r="O576" s="44">
        <f>Vendor_PickupTime-Order_Create_Time</f>
        <v>1.784722222</v>
      </c>
      <c r="P576" s="44">
        <f>Plan_Vendor_Pickup_Time-Order_Create_Time</f>
        <v>-1.007638889</v>
      </c>
      <c r="Q576" s="44">
        <f>HubVN_Receiving_Time-HubCN_Pickup_Time</f>
        <v>3.001388889</v>
      </c>
      <c r="R576" s="44">
        <f>Plan_HubVN_Receiving_Time-Plan_HubCN_Pickup_Time</f>
        <v>2.002083333</v>
      </c>
      <c r="S576" s="44">
        <f>TG_lấy+TG_xử_lý_CN+Thông_quan</f>
        <v>5.170138889</v>
      </c>
      <c r="T576" s="55">
        <f>IFS(HubCN_ID="LECCNSZ",Quantity__piece*500,HubCN_ID="LECCNYW",Quantity__piece*700)</f>
        <v>3500</v>
      </c>
      <c r="U576" s="55">
        <f>Chi_phí_lấy_hàng-Chi_phí_xử_lý</f>
        <v>15000</v>
      </c>
      <c r="V576" s="55">
        <f>IFS(HubCN_ID="LECCNSZ",IF(Grossweight&lt;=3,17000+Quantity__piece*500,17000+(Grossweight-3)*1500+Quantity__piece*500),HubCN_ID="LECCNYW", IF(Grossweight&lt;=3,15000+Quantity__piece*700,15000+(Grossweight-3)*2500+Quantity__piece*700))</f>
        <v>18500</v>
      </c>
    </row>
    <row r="577" ht="15.75" hidden="1" customHeight="1">
      <c r="A577" s="52" t="s">
        <v>1742</v>
      </c>
      <c r="B577" s="52" t="s">
        <v>5288</v>
      </c>
      <c r="C577" s="52" t="s">
        <v>5255</v>
      </c>
      <c r="D577" s="53">
        <v>44650.35486111111</v>
      </c>
      <c r="E577" s="53">
        <v>44651.86041666667</v>
      </c>
      <c r="F577" s="53">
        <v>44650.50555555556</v>
      </c>
      <c r="G577" s="53">
        <f>HubVN_Receiving_Time</f>
        <v>44658.25278</v>
      </c>
      <c r="H577" s="54">
        <v>44652.24791666667</v>
      </c>
      <c r="I577" s="44">
        <f>HubCN_Receiving_Time-Order_Create_Time</f>
        <v>1.465972222</v>
      </c>
      <c r="J577" s="44">
        <f>Plan__HubCN_Receiving_Time-Order_Create_Time</f>
        <v>-0.03958333333</v>
      </c>
      <c r="K577" s="44">
        <f>HubCN_Pickup_Time-HubCN_Receiving_Time</f>
        <v>0.3875</v>
      </c>
      <c r="L577" s="44">
        <f>Plan_HubCN_Pickup_Time-Plan__HubCN_Receiving_Time</f>
        <v>0.1506944444</v>
      </c>
      <c r="M577" s="44">
        <f>HubCN_Receiving_Time-Vendor_PickupTime</f>
        <v>0.1395833333</v>
      </c>
      <c r="N577" s="44">
        <f>Plan__HubCN_Receiving_Time-Plan_Vendor_Pickup_Time</f>
        <v>0.4180555556</v>
      </c>
      <c r="O577" s="44">
        <f>Vendor_PickupTime-Order_Create_Time</f>
        <v>1.326388889</v>
      </c>
      <c r="P577" s="44">
        <f>Plan_Vendor_Pickup_Time-Order_Create_Time</f>
        <v>-0.4576388889</v>
      </c>
      <c r="Q577" s="44">
        <f>HubVN_Receiving_Time-HubCN_Pickup_Time</f>
        <v>6.004861111</v>
      </c>
      <c r="R577" s="44">
        <f>Plan_HubVN_Receiving_Time-Plan_HubCN_Pickup_Time</f>
        <v>3.002083333</v>
      </c>
      <c r="S577" s="44">
        <f>TG_lấy+TG_xử_lý_CN+Thông_quan</f>
        <v>7.858333333</v>
      </c>
      <c r="T577" s="55">
        <f>IFS(HubCN_ID="LECCNSZ",Quantity__piece*500,HubCN_ID="LECCNYW",Quantity__piece*700)</f>
        <v>500</v>
      </c>
      <c r="U577" s="55">
        <f>Chi_phí_lấy_hàng-Chi_phí_xử_lý</f>
        <v>17000</v>
      </c>
      <c r="V577" s="55">
        <f>IFS(HubCN_ID="LECCNSZ",IF(Grossweight&lt;=3,17000+Quantity__piece*500,17000+(Grossweight-3)*1500+Quantity__piece*500),HubCN_ID="LECCNYW", IF(Grossweight&lt;=3,15000+Quantity__piece*700,15000+(Grossweight-3)*2500+Quantity__piece*700))</f>
        <v>17500</v>
      </c>
    </row>
    <row r="578" ht="15.75" customHeight="1">
      <c r="A578" s="52" t="s">
        <v>1745</v>
      </c>
      <c r="B578" s="52" t="s">
        <v>5283</v>
      </c>
      <c r="C578" s="52" t="s">
        <v>5253</v>
      </c>
      <c r="D578" s="53">
        <v>44652.33888888889</v>
      </c>
      <c r="E578" s="53">
        <v>44652.214583333334</v>
      </c>
      <c r="F578" s="53">
        <v>44652.51180555556</v>
      </c>
      <c r="G578" s="53">
        <f>HubVN_Receiving_Time</f>
        <v>44655.51042</v>
      </c>
      <c r="H578" s="54">
        <v>44652.50833333333</v>
      </c>
      <c r="I578" s="44">
        <f>HubCN_Receiving_Time-Order_Create_Time</f>
        <v>2.381944444</v>
      </c>
      <c r="J578" s="44">
        <f>Plan__HubCN_Receiving_Time-Order_Create_Time</f>
        <v>2.50625</v>
      </c>
      <c r="K578" s="44">
        <f>HubCN_Pickup_Time-HubCN_Receiving_Time</f>
        <v>0.29375</v>
      </c>
      <c r="L578" s="44">
        <f>Plan_HubCN_Pickup_Time-Plan__HubCN_Receiving_Time</f>
        <v>0.1729166667</v>
      </c>
      <c r="M578" s="44">
        <f>HubCN_Receiving_Time-Vendor_PickupTime</f>
        <v>0.08958333333</v>
      </c>
      <c r="N578" s="44">
        <f>Plan__HubCN_Receiving_Time-Plan_Vendor_Pickup_Time</f>
        <v>2.916666667</v>
      </c>
      <c r="O578" s="44">
        <f>Vendor_PickupTime-Order_Create_Time</f>
        <v>2.292361111</v>
      </c>
      <c r="P578" s="44">
        <f>Plan_Vendor_Pickup_Time-Order_Create_Time</f>
        <v>-0.4104166667</v>
      </c>
      <c r="Q578" s="44">
        <f>HubVN_Receiving_Time-HubCN_Pickup_Time</f>
        <v>3.002083333</v>
      </c>
      <c r="R578" s="44">
        <f>Plan_HubVN_Receiving_Time-Plan_HubCN_Pickup_Time</f>
        <v>2.00625</v>
      </c>
      <c r="S578" s="44">
        <f>TG_lấy+TG_xử_lý_CN+Thông_quan</f>
        <v>5.677777778</v>
      </c>
      <c r="T578" s="55">
        <f>IFS(HubCN_ID="LECCNSZ",Quantity__piece*500,HubCN_ID="LECCNYW",Quantity__piece*700)</f>
        <v>2100</v>
      </c>
      <c r="U578" s="55">
        <f>Chi_phí_lấy_hàng-Chi_phí_xử_lý</f>
        <v>15000</v>
      </c>
      <c r="V578" s="55">
        <f>IFS(HubCN_ID="LECCNSZ",IF(Grossweight&lt;=3,17000+Quantity__piece*500,17000+(Grossweight-3)*1500+Quantity__piece*500),HubCN_ID="LECCNYW", IF(Grossweight&lt;=3,15000+Quantity__piece*700,15000+(Grossweight-3)*2500+Quantity__piece*700))</f>
        <v>17100</v>
      </c>
    </row>
    <row r="579" ht="15.75" customHeight="1">
      <c r="A579" s="52" t="s">
        <v>1748</v>
      </c>
      <c r="B579" s="52" t="s">
        <v>5260</v>
      </c>
      <c r="C579" s="52" t="s">
        <v>5253</v>
      </c>
      <c r="D579" s="53">
        <v>44649.58263888889</v>
      </c>
      <c r="E579" s="53">
        <v>44649.80763888889</v>
      </c>
      <c r="F579" s="53">
        <v>44649.75069444445</v>
      </c>
      <c r="G579" s="53">
        <f>HubVN_Receiving_Time</f>
        <v>44654.27292</v>
      </c>
      <c r="H579" s="54">
        <v>44650.271527777775</v>
      </c>
      <c r="I579" s="44">
        <f>HubCN_Receiving_Time-Order_Create_Time</f>
        <v>2.104166667</v>
      </c>
      <c r="J579" s="44">
        <f>Plan__HubCN_Receiving_Time-Order_Create_Time</f>
        <v>1.879166667</v>
      </c>
      <c r="K579" s="44">
        <f>HubCN_Pickup_Time-HubCN_Receiving_Time</f>
        <v>0.4638888889</v>
      </c>
      <c r="L579" s="44">
        <f>Plan_HubCN_Pickup_Time-Plan__HubCN_Receiving_Time</f>
        <v>0.1680555556</v>
      </c>
      <c r="M579" s="44">
        <f>HubCN_Receiving_Time-Vendor_PickupTime</f>
        <v>0.1145833333</v>
      </c>
      <c r="N579" s="44">
        <f>Plan__HubCN_Receiving_Time-Plan_Vendor_Pickup_Time</f>
        <v>1.381944444</v>
      </c>
      <c r="O579" s="44">
        <f>Vendor_PickupTime-Order_Create_Time</f>
        <v>1.989583333</v>
      </c>
      <c r="P579" s="44">
        <f>Plan_Vendor_Pickup_Time-Order_Create_Time</f>
        <v>0.4972222222</v>
      </c>
      <c r="Q579" s="44">
        <f>HubVN_Receiving_Time-HubCN_Pickup_Time</f>
        <v>4.001388889</v>
      </c>
      <c r="R579" s="44">
        <f>Plan_HubVN_Receiving_Time-Plan_HubCN_Pickup_Time</f>
        <v>3.50625</v>
      </c>
      <c r="S579" s="44">
        <f>TG_lấy+TG_xử_lý_CN+Thông_quan</f>
        <v>6.569444444</v>
      </c>
      <c r="T579" s="55">
        <f>IFS(HubCN_ID="LECCNSZ",Quantity__piece*500,HubCN_ID="LECCNYW",Quantity__piece*700)</f>
        <v>1400</v>
      </c>
      <c r="U579" s="55">
        <f>Chi_phí_lấy_hàng-Chi_phí_xử_lý</f>
        <v>16000</v>
      </c>
      <c r="V579" s="55">
        <f>IFS(HubCN_ID="LECCNSZ",IF(Grossweight&lt;=3,17000+Quantity__piece*500,17000+(Grossweight-3)*1500+Quantity__piece*500),HubCN_ID="LECCNYW", IF(Grossweight&lt;=3,15000+Quantity__piece*700,15000+(Grossweight-3)*2500+Quantity__piece*700))</f>
        <v>17400</v>
      </c>
    </row>
    <row r="580" ht="15.75" hidden="1" customHeight="1">
      <c r="A580" s="52" t="s">
        <v>1750</v>
      </c>
      <c r="B580" s="52" t="s">
        <v>5268</v>
      </c>
      <c r="C580" s="52" t="s">
        <v>5255</v>
      </c>
      <c r="D580" s="53">
        <v>44648.42986111111</v>
      </c>
      <c r="E580" s="53">
        <v>44649.54236111111</v>
      </c>
      <c r="F580" s="53">
        <v>44648.51527777778</v>
      </c>
      <c r="G580" s="53">
        <f>HubVN_Receiving_Time</f>
        <v>44652.51944</v>
      </c>
      <c r="H580" s="54">
        <v>44650.013194444444</v>
      </c>
      <c r="I580" s="44">
        <f>HubCN_Receiving_Time-Order_Create_Time</f>
        <v>2.211111111</v>
      </c>
      <c r="J580" s="44">
        <f>Plan__HubCN_Receiving_Time-Order_Create_Time</f>
        <v>1.098611111</v>
      </c>
      <c r="K580" s="44">
        <f>HubCN_Pickup_Time-HubCN_Receiving_Time</f>
        <v>0.4708333333</v>
      </c>
      <c r="L580" s="44">
        <f>Plan_HubCN_Pickup_Time-Plan__HubCN_Receiving_Time</f>
        <v>0.08541666667</v>
      </c>
      <c r="M580" s="44">
        <f>HubCN_Receiving_Time-Vendor_PickupTime</f>
        <v>0.05347222222</v>
      </c>
      <c r="N580" s="44">
        <f>Plan__HubCN_Receiving_Time-Plan_Vendor_Pickup_Time</f>
        <v>0.3479166667</v>
      </c>
      <c r="O580" s="44">
        <f>Vendor_PickupTime-Order_Create_Time</f>
        <v>2.157638889</v>
      </c>
      <c r="P580" s="44">
        <f>Plan_Vendor_Pickup_Time-Order_Create_Time</f>
        <v>0.7506944444</v>
      </c>
      <c r="Q580" s="44">
        <f>HubVN_Receiving_Time-HubCN_Pickup_Time</f>
        <v>2.50625</v>
      </c>
      <c r="R580" s="44">
        <f>Plan_HubVN_Receiving_Time-Plan_HubCN_Pickup_Time</f>
        <v>3.004166667</v>
      </c>
      <c r="S580" s="44">
        <f>TG_lấy+TG_xử_lý_CN+Thông_quan</f>
        <v>5.188194444</v>
      </c>
      <c r="T580" s="55">
        <f>IFS(HubCN_ID="LECCNSZ",Quantity__piece*500,HubCN_ID="LECCNYW",Quantity__piece*700)</f>
        <v>1000</v>
      </c>
      <c r="U580" s="55">
        <f>Chi_phí_lấy_hàng-Chi_phí_xử_lý</f>
        <v>17000</v>
      </c>
      <c r="V580" s="55">
        <f>IFS(HubCN_ID="LECCNSZ",IF(Grossweight&lt;=3,17000+Quantity__piece*500,17000+(Grossweight-3)*1500+Quantity__piece*500),HubCN_ID="LECCNYW", IF(Grossweight&lt;=3,15000+Quantity__piece*700,15000+(Grossweight-3)*2500+Quantity__piece*700))</f>
        <v>18000</v>
      </c>
    </row>
    <row r="581" ht="15.75" customHeight="1">
      <c r="A581" s="52" t="s">
        <v>1753</v>
      </c>
      <c r="B581" s="52" t="s">
        <v>5276</v>
      </c>
      <c r="C581" s="52" t="s">
        <v>5253</v>
      </c>
      <c r="D581" s="53">
        <v>44647.69305555556</v>
      </c>
      <c r="E581" s="53">
        <v>44646.98402777778</v>
      </c>
      <c r="F581" s="53">
        <v>44647.77777777778</v>
      </c>
      <c r="G581" s="53">
        <f>HubVN_Receiving_Time</f>
        <v>44652.28542</v>
      </c>
      <c r="H581" s="54">
        <v>44647.28194444445</v>
      </c>
      <c r="I581" s="44">
        <f>HubCN_Receiving_Time-Order_Create_Time</f>
        <v>0.3430555556</v>
      </c>
      <c r="J581" s="44">
        <f>Plan__HubCN_Receiving_Time-Order_Create_Time</f>
        <v>1.052083333</v>
      </c>
      <c r="K581" s="44">
        <f>HubCN_Pickup_Time-HubCN_Receiving_Time</f>
        <v>0.2979166667</v>
      </c>
      <c r="L581" s="44">
        <f>Plan_HubCN_Pickup_Time-Plan__HubCN_Receiving_Time</f>
        <v>0.08472222222</v>
      </c>
      <c r="M581" s="44">
        <f>HubCN_Receiving_Time-Vendor_PickupTime</f>
        <v>0.1027777778</v>
      </c>
      <c r="N581" s="44">
        <f>Plan__HubCN_Receiving_Time-Plan_Vendor_Pickup_Time</f>
        <v>0.05347222223</v>
      </c>
      <c r="O581" s="44">
        <f>Vendor_PickupTime-Order_Create_Time</f>
        <v>0.2402777778</v>
      </c>
      <c r="P581" s="44">
        <f>Plan_Vendor_Pickup_Time-Order_Create_Time</f>
        <v>0.9986111111</v>
      </c>
      <c r="Q581" s="44">
        <f>HubVN_Receiving_Time-HubCN_Pickup_Time</f>
        <v>5.003472222</v>
      </c>
      <c r="R581" s="44">
        <f>Plan_HubVN_Receiving_Time-Plan_HubCN_Pickup_Time</f>
        <v>3.503472222</v>
      </c>
      <c r="S581" s="44">
        <f>TG_lấy+TG_xử_lý_CN+Thông_quan</f>
        <v>5.644444444</v>
      </c>
      <c r="T581" s="55">
        <f>IFS(HubCN_ID="LECCNSZ",Quantity__piece*500,HubCN_ID="LECCNYW",Quantity__piece*700)</f>
        <v>1400</v>
      </c>
      <c r="U581" s="55">
        <f>Chi_phí_lấy_hàng-Chi_phí_xử_lý</f>
        <v>15000</v>
      </c>
      <c r="V581" s="55">
        <f>IFS(HubCN_ID="LECCNSZ",IF(Grossweight&lt;=3,17000+Quantity__piece*500,17000+(Grossweight-3)*1500+Quantity__piece*500),HubCN_ID="LECCNYW", IF(Grossweight&lt;=3,15000+Quantity__piece*700,15000+(Grossweight-3)*2500+Quantity__piece*700))</f>
        <v>16400</v>
      </c>
    </row>
    <row r="582" ht="15.75" customHeight="1">
      <c r="A582" s="52" t="s">
        <v>1756</v>
      </c>
      <c r="B582" s="52" t="s">
        <v>5278</v>
      </c>
      <c r="C582" s="52" t="s">
        <v>5253</v>
      </c>
      <c r="D582" s="53">
        <v>44651.66180555556</v>
      </c>
      <c r="E582" s="53">
        <v>44649.20763888889</v>
      </c>
      <c r="F582" s="53">
        <v>44651.74930555555</v>
      </c>
      <c r="G582" s="53">
        <f>HubVN_Receiving_Time</f>
        <v>44653.50278</v>
      </c>
      <c r="H582" s="54">
        <v>44649.50208333333</v>
      </c>
      <c r="I582" s="44">
        <f>HubCN_Receiving_Time-Order_Create_Time</f>
        <v>0.3819444444</v>
      </c>
      <c r="J582" s="44">
        <f>Plan__HubCN_Receiving_Time-Order_Create_Time</f>
        <v>2.836111111</v>
      </c>
      <c r="K582" s="44">
        <f>HubCN_Pickup_Time-HubCN_Receiving_Time</f>
        <v>0.2944444444</v>
      </c>
      <c r="L582" s="44">
        <f>Plan_HubCN_Pickup_Time-Plan__HubCN_Receiving_Time</f>
        <v>0.08749999999</v>
      </c>
      <c r="M582" s="44">
        <f>HubCN_Receiving_Time-Vendor_PickupTime</f>
        <v>0.08611111111</v>
      </c>
      <c r="N582" s="44">
        <f>Plan__HubCN_Receiving_Time-Plan_Vendor_Pickup_Time</f>
        <v>5.298611111</v>
      </c>
      <c r="O582" s="44">
        <f>Vendor_PickupTime-Order_Create_Time</f>
        <v>0.2958333333</v>
      </c>
      <c r="P582" s="44">
        <f>Plan_Vendor_Pickup_Time-Order_Create_Time</f>
        <v>-2.4625</v>
      </c>
      <c r="Q582" s="44">
        <f>HubVN_Receiving_Time-HubCN_Pickup_Time</f>
        <v>4.000694444</v>
      </c>
      <c r="R582" s="44">
        <f>Plan_HubVN_Receiving_Time-Plan_HubCN_Pickup_Time</f>
        <v>1.503472222</v>
      </c>
      <c r="S582" s="44">
        <f>TG_lấy+TG_xử_lý_CN+Thông_quan</f>
        <v>4.677083333</v>
      </c>
      <c r="T582" s="55">
        <f>IFS(HubCN_ID="LECCNSZ",Quantity__piece*500,HubCN_ID="LECCNYW",Quantity__piece*700)</f>
        <v>2100</v>
      </c>
      <c r="U582" s="55">
        <f>Chi_phí_lấy_hàng-Chi_phí_xử_lý</f>
        <v>15000</v>
      </c>
      <c r="V582" s="55">
        <f>IFS(HubCN_ID="LECCNSZ",IF(Grossweight&lt;=3,17000+Quantity__piece*500,17000+(Grossweight-3)*1500+Quantity__piece*500),HubCN_ID="LECCNYW", IF(Grossweight&lt;=3,15000+Quantity__piece*700,15000+(Grossweight-3)*2500+Quantity__piece*700))</f>
        <v>17100</v>
      </c>
    </row>
    <row r="583" ht="15.75" hidden="1" customHeight="1">
      <c r="A583" s="52" t="s">
        <v>1759</v>
      </c>
      <c r="B583" s="52" t="s">
        <v>5272</v>
      </c>
      <c r="C583" s="52" t="s">
        <v>5255</v>
      </c>
      <c r="D583" s="53">
        <v>44650.30138888889</v>
      </c>
      <c r="E583" s="53">
        <v>44649.82847222222</v>
      </c>
      <c r="F583" s="53">
        <v>44650.51527777778</v>
      </c>
      <c r="G583" s="53">
        <f>HubVN_Receiving_Time</f>
        <v>44654.27083</v>
      </c>
      <c r="H583" s="54">
        <v>44650.26875</v>
      </c>
      <c r="I583" s="44">
        <f>HubCN_Receiving_Time-Order_Create_Time</f>
        <v>0.3847222222</v>
      </c>
      <c r="J583" s="44">
        <f>Plan__HubCN_Receiving_Time-Order_Create_Time</f>
        <v>0.8576388889</v>
      </c>
      <c r="K583" s="44">
        <f>HubCN_Pickup_Time-HubCN_Receiving_Time</f>
        <v>0.4402777778</v>
      </c>
      <c r="L583" s="44">
        <f>Plan_HubCN_Pickup_Time-Plan__HubCN_Receiving_Time</f>
        <v>0.2138888889</v>
      </c>
      <c r="M583" s="44">
        <f>HubCN_Receiving_Time-Vendor_PickupTime</f>
        <v>0.05625</v>
      </c>
      <c r="N583" s="44">
        <f>Plan__HubCN_Receiving_Time-Plan_Vendor_Pickup_Time</f>
        <v>0.94375</v>
      </c>
      <c r="O583" s="44">
        <f>Vendor_PickupTime-Order_Create_Time</f>
        <v>0.3284722222</v>
      </c>
      <c r="P583" s="44">
        <f>Plan_Vendor_Pickup_Time-Order_Create_Time</f>
        <v>-0.08611111111</v>
      </c>
      <c r="Q583" s="44">
        <f>HubVN_Receiving_Time-HubCN_Pickup_Time</f>
        <v>4.002083333</v>
      </c>
      <c r="R583" s="44">
        <f>Plan_HubVN_Receiving_Time-Plan_HubCN_Pickup_Time</f>
        <v>3.001388889</v>
      </c>
      <c r="S583" s="44">
        <f>TG_lấy+TG_xử_lý_CN+Thông_quan</f>
        <v>4.827083333</v>
      </c>
      <c r="T583" s="55">
        <f>IFS(HubCN_ID="LECCNSZ",Quantity__piece*500,HubCN_ID="LECCNYW",Quantity__piece*700)</f>
        <v>500</v>
      </c>
      <c r="U583" s="55">
        <f>Chi_phí_lấy_hàng-Chi_phí_xử_lý</f>
        <v>19700</v>
      </c>
      <c r="V583" s="55">
        <f>IFS(HubCN_ID="LECCNSZ",IF(Grossweight&lt;=3,17000+Quantity__piece*500,17000+(Grossweight-3)*1500+Quantity__piece*500),HubCN_ID="LECCNYW", IF(Grossweight&lt;=3,15000+Quantity__piece*700,15000+(Grossweight-3)*2500+Quantity__piece*700))</f>
        <v>20200</v>
      </c>
    </row>
    <row r="584" ht="15.75" hidden="1" customHeight="1">
      <c r="A584" s="52" t="s">
        <v>1762</v>
      </c>
      <c r="B584" s="52" t="s">
        <v>5272</v>
      </c>
      <c r="C584" s="52" t="s">
        <v>5255</v>
      </c>
      <c r="D584" s="53">
        <v>44651.62013888889</v>
      </c>
      <c r="E584" s="53">
        <v>44652.56319444445</v>
      </c>
      <c r="F584" s="53">
        <v>44651.76944444444</v>
      </c>
      <c r="G584" s="53">
        <f>HubVN_Receiving_Time</f>
        <v>44655.53611</v>
      </c>
      <c r="H584" s="54">
        <v>44653.032638888886</v>
      </c>
      <c r="I584" s="44">
        <f>HubCN_Receiving_Time-Order_Create_Time</f>
        <v>3.233333333</v>
      </c>
      <c r="J584" s="44">
        <f>Plan__HubCN_Receiving_Time-Order_Create_Time</f>
        <v>2.290277778</v>
      </c>
      <c r="K584" s="44">
        <f>HubCN_Pickup_Time-HubCN_Receiving_Time</f>
        <v>0.4694444444</v>
      </c>
      <c r="L584" s="44">
        <f>Plan_HubCN_Pickup_Time-Plan__HubCN_Receiving_Time</f>
        <v>0.1493055556</v>
      </c>
      <c r="M584" s="44">
        <f>HubCN_Receiving_Time-Vendor_PickupTime</f>
        <v>0.1118055556</v>
      </c>
      <c r="N584" s="44">
        <f>Plan__HubCN_Receiving_Time-Plan_Vendor_Pickup_Time</f>
        <v>1.125</v>
      </c>
      <c r="O584" s="44">
        <f>Vendor_PickupTime-Order_Create_Time</f>
        <v>3.121527778</v>
      </c>
      <c r="P584" s="44">
        <f>Plan_Vendor_Pickup_Time-Order_Create_Time</f>
        <v>1.165277778</v>
      </c>
      <c r="Q584" s="44">
        <f>HubVN_Receiving_Time-HubCN_Pickup_Time</f>
        <v>2.503472222</v>
      </c>
      <c r="R584" s="44">
        <f>Plan_HubVN_Receiving_Time-Plan_HubCN_Pickup_Time</f>
        <v>3.501388889</v>
      </c>
      <c r="S584" s="44">
        <f>TG_lấy+TG_xử_lý_CN+Thông_quan</f>
        <v>6.20625</v>
      </c>
      <c r="T584" s="55">
        <f>IFS(HubCN_ID="LECCNSZ",Quantity__piece*500,HubCN_ID="LECCNYW",Quantity__piece*700)</f>
        <v>500</v>
      </c>
      <c r="U584" s="55">
        <f>Chi_phí_lấy_hàng-Chi_phí_xử_lý</f>
        <v>17000</v>
      </c>
      <c r="V584" s="55">
        <f>IFS(HubCN_ID="LECCNSZ",IF(Grossweight&lt;=3,17000+Quantity__piece*500,17000+(Grossweight-3)*1500+Quantity__piece*500),HubCN_ID="LECCNYW", IF(Grossweight&lt;=3,15000+Quantity__piece*700,15000+(Grossweight-3)*2500+Quantity__piece*700))</f>
        <v>17500</v>
      </c>
    </row>
    <row r="585" ht="15.75" hidden="1" customHeight="1">
      <c r="A585" s="52" t="s">
        <v>1764</v>
      </c>
      <c r="B585" s="52" t="s">
        <v>5268</v>
      </c>
      <c r="C585" s="52" t="s">
        <v>5255</v>
      </c>
      <c r="D585" s="53">
        <v>44650.785416666666</v>
      </c>
      <c r="E585" s="53">
        <v>44649.5625</v>
      </c>
      <c r="F585" s="53">
        <v>44650.99791666667</v>
      </c>
      <c r="G585" s="53">
        <f>HubVN_Receiving_Time</f>
        <v>44652.5375</v>
      </c>
      <c r="H585" s="54">
        <v>44650.035416666666</v>
      </c>
      <c r="I585" s="44">
        <f>HubCN_Receiving_Time-Order_Create_Time</f>
        <v>2.225</v>
      </c>
      <c r="J585" s="44">
        <f>Plan__HubCN_Receiving_Time-Order_Create_Time</f>
        <v>3.447916667</v>
      </c>
      <c r="K585" s="44">
        <f>HubCN_Pickup_Time-HubCN_Receiving_Time</f>
        <v>0.4729166667</v>
      </c>
      <c r="L585" s="44">
        <f>Plan_HubCN_Pickup_Time-Plan__HubCN_Receiving_Time</f>
        <v>0.2125</v>
      </c>
      <c r="M585" s="44">
        <f>HubCN_Receiving_Time-Vendor_PickupTime</f>
        <v>0.1152777778</v>
      </c>
      <c r="N585" s="44">
        <f>Plan__HubCN_Receiving_Time-Plan_Vendor_Pickup_Time</f>
        <v>4.866666667</v>
      </c>
      <c r="O585" s="44">
        <f>Vendor_PickupTime-Order_Create_Time</f>
        <v>2.109722222</v>
      </c>
      <c r="P585" s="44">
        <f>Plan_Vendor_Pickup_Time-Order_Create_Time</f>
        <v>-1.41875</v>
      </c>
      <c r="Q585" s="44">
        <f>HubVN_Receiving_Time-HubCN_Pickup_Time</f>
        <v>2.502083333</v>
      </c>
      <c r="R585" s="44">
        <f>Plan_HubVN_Receiving_Time-Plan_HubCN_Pickup_Time</f>
        <v>1.505555556</v>
      </c>
      <c r="S585" s="44">
        <f>TG_lấy+TG_xử_lý_CN+Thông_quan</f>
        <v>5.2</v>
      </c>
      <c r="T585" s="55">
        <f>IFS(HubCN_ID="LECCNSZ",Quantity__piece*500,HubCN_ID="LECCNYW",Quantity__piece*700)</f>
        <v>1000</v>
      </c>
      <c r="U585" s="55">
        <f>Chi_phí_lấy_hàng-Chi_phí_xử_lý</f>
        <v>17000</v>
      </c>
      <c r="V585" s="55">
        <f>IFS(HubCN_ID="LECCNSZ",IF(Grossweight&lt;=3,17000+Quantity__piece*500,17000+(Grossweight-3)*1500+Quantity__piece*500),HubCN_ID="LECCNYW", IF(Grossweight&lt;=3,15000+Quantity__piece*700,15000+(Grossweight-3)*2500+Quantity__piece*700))</f>
        <v>18000</v>
      </c>
    </row>
    <row r="586" ht="15.75" hidden="1" customHeight="1">
      <c r="A586" s="52" t="s">
        <v>1766</v>
      </c>
      <c r="B586" s="52" t="s">
        <v>5272</v>
      </c>
      <c r="C586" s="52" t="s">
        <v>5255</v>
      </c>
      <c r="D586" s="53">
        <v>44652.07986111111</v>
      </c>
      <c r="E586" s="53">
        <v>44652.55</v>
      </c>
      <c r="F586" s="53">
        <v>44652.25</v>
      </c>
      <c r="G586" s="53">
        <f>HubVN_Receiving_Time</f>
        <v>44655.52986</v>
      </c>
      <c r="H586" s="54">
        <v>44653.02361111111</v>
      </c>
      <c r="I586" s="44">
        <f>HubCN_Receiving_Time-Order_Create_Time</f>
        <v>1.775694444</v>
      </c>
      <c r="J586" s="44">
        <f>Plan__HubCN_Receiving_Time-Order_Create_Time</f>
        <v>1.305555556</v>
      </c>
      <c r="K586" s="44">
        <f>HubCN_Pickup_Time-HubCN_Receiving_Time</f>
        <v>0.4736111111</v>
      </c>
      <c r="L586" s="44">
        <f>Plan_HubCN_Pickup_Time-Plan__HubCN_Receiving_Time</f>
        <v>0.1701388889</v>
      </c>
      <c r="M586" s="44">
        <f>HubCN_Receiving_Time-Vendor_PickupTime</f>
        <v>0.1263888889</v>
      </c>
      <c r="N586" s="44">
        <f>Plan__HubCN_Receiving_Time-Plan_Vendor_Pickup_Time</f>
        <v>1.685416667</v>
      </c>
      <c r="O586" s="44">
        <f>Vendor_PickupTime-Order_Create_Time</f>
        <v>1.649305556</v>
      </c>
      <c r="P586" s="44">
        <f>Plan_Vendor_Pickup_Time-Order_Create_Time</f>
        <v>-0.3798611111</v>
      </c>
      <c r="Q586" s="44">
        <f>HubVN_Receiving_Time-HubCN_Pickup_Time</f>
        <v>2.50625</v>
      </c>
      <c r="R586" s="44">
        <f>Plan_HubVN_Receiving_Time-Plan_HubCN_Pickup_Time</f>
        <v>3.001388889</v>
      </c>
      <c r="S586" s="44">
        <f>TG_lấy+TG_xử_lý_CN+Thông_quan</f>
        <v>4.755555556</v>
      </c>
      <c r="T586" s="55">
        <f>IFS(HubCN_ID="LECCNSZ",Quantity__piece*500,HubCN_ID="LECCNYW",Quantity__piece*700)</f>
        <v>1500</v>
      </c>
      <c r="U586" s="55">
        <f>Chi_phí_lấy_hàng-Chi_phí_xử_lý</f>
        <v>17000</v>
      </c>
      <c r="V586" s="55">
        <f>IFS(HubCN_ID="LECCNSZ",IF(Grossweight&lt;=3,17000+Quantity__piece*500,17000+(Grossweight-3)*1500+Quantity__piece*500),HubCN_ID="LECCNYW", IF(Grossweight&lt;=3,15000+Quantity__piece*700,15000+(Grossweight-3)*2500+Quantity__piece*700))</f>
        <v>18500</v>
      </c>
    </row>
    <row r="587" ht="15.75" customHeight="1">
      <c r="A587" s="52" t="s">
        <v>1769</v>
      </c>
      <c r="B587" s="52" t="s">
        <v>5264</v>
      </c>
      <c r="C587" s="52" t="s">
        <v>5253</v>
      </c>
      <c r="D587" s="53">
        <v>44650.30416666667</v>
      </c>
      <c r="E587" s="53">
        <v>44649.833333333336</v>
      </c>
      <c r="F587" s="53">
        <v>44650.51527777778</v>
      </c>
      <c r="G587" s="53">
        <f>HubVN_Receiving_Time</f>
        <v>44654.26389</v>
      </c>
      <c r="H587" s="54">
        <v>44650.26180555556</v>
      </c>
      <c r="I587" s="44">
        <f>HubCN_Receiving_Time-Order_Create_Time</f>
        <v>2.113888889</v>
      </c>
      <c r="J587" s="44">
        <f>Plan__HubCN_Receiving_Time-Order_Create_Time</f>
        <v>2.584722222</v>
      </c>
      <c r="K587" s="44">
        <f>HubCN_Pickup_Time-HubCN_Receiving_Time</f>
        <v>0.4284722222</v>
      </c>
      <c r="L587" s="44">
        <f>Plan_HubCN_Pickup_Time-Plan__HubCN_Receiving_Time</f>
        <v>0.2111111111</v>
      </c>
      <c r="M587" s="44">
        <f>HubCN_Receiving_Time-Vendor_PickupTime</f>
        <v>0.1090277778</v>
      </c>
      <c r="N587" s="44">
        <f>Plan__HubCN_Receiving_Time-Plan_Vendor_Pickup_Time</f>
        <v>2</v>
      </c>
      <c r="O587" s="44">
        <f>Vendor_PickupTime-Order_Create_Time</f>
        <v>2.004861111</v>
      </c>
      <c r="P587" s="44">
        <f>Plan_Vendor_Pickup_Time-Order_Create_Time</f>
        <v>0.5847222222</v>
      </c>
      <c r="Q587" s="44">
        <f>HubVN_Receiving_Time-HubCN_Pickup_Time</f>
        <v>4.002083333</v>
      </c>
      <c r="R587" s="44">
        <f>Plan_HubVN_Receiving_Time-Plan_HubCN_Pickup_Time</f>
        <v>3.005555556</v>
      </c>
      <c r="S587" s="44">
        <f>TG_lấy+TG_xử_lý_CN+Thông_quan</f>
        <v>6.544444444</v>
      </c>
      <c r="T587" s="55">
        <f>IFS(HubCN_ID="LECCNSZ",Quantity__piece*500,HubCN_ID="LECCNYW",Quantity__piece*700)</f>
        <v>2100</v>
      </c>
      <c r="U587" s="55">
        <f>Chi_phí_lấy_hàng-Chi_phí_xử_lý</f>
        <v>15000</v>
      </c>
      <c r="V587" s="55">
        <f>IFS(HubCN_ID="LECCNSZ",IF(Grossweight&lt;=3,17000+Quantity__piece*500,17000+(Grossweight-3)*1500+Quantity__piece*500),HubCN_ID="LECCNYW", IF(Grossweight&lt;=3,15000+Quantity__piece*700,15000+(Grossweight-3)*2500+Quantity__piece*700))</f>
        <v>17100</v>
      </c>
    </row>
    <row r="588" ht="15.75" hidden="1" customHeight="1">
      <c r="A588" s="52" t="s">
        <v>1772</v>
      </c>
      <c r="B588" s="52" t="s">
        <v>5289</v>
      </c>
      <c r="C588" s="52" t="s">
        <v>5255</v>
      </c>
      <c r="D588" s="53">
        <v>44651.63125</v>
      </c>
      <c r="E588" s="53">
        <v>44652.49236111111</v>
      </c>
      <c r="F588" s="53">
        <v>44651.782638888886</v>
      </c>
      <c r="G588" s="53">
        <f>HubVN_Receiving_Time</f>
        <v>44655.50139</v>
      </c>
      <c r="H588" s="54">
        <v>44652.99722222222</v>
      </c>
      <c r="I588" s="44">
        <f>HubCN_Receiving_Time-Order_Create_Time</f>
        <v>2.588888889</v>
      </c>
      <c r="J588" s="44">
        <f>Plan__HubCN_Receiving_Time-Order_Create_Time</f>
        <v>1.727777778</v>
      </c>
      <c r="K588" s="44">
        <f>HubCN_Pickup_Time-HubCN_Receiving_Time</f>
        <v>0.5048611111</v>
      </c>
      <c r="L588" s="44">
        <f>Plan_HubCN_Pickup_Time-Plan__HubCN_Receiving_Time</f>
        <v>0.1513888889</v>
      </c>
      <c r="M588" s="44">
        <f>HubCN_Receiving_Time-Vendor_PickupTime</f>
        <v>0.1694444444</v>
      </c>
      <c r="N588" s="44">
        <f>Plan__HubCN_Receiving_Time-Plan_Vendor_Pickup_Time</f>
        <v>1.559027778</v>
      </c>
      <c r="O588" s="44">
        <f>Vendor_PickupTime-Order_Create_Time</f>
        <v>2.419444444</v>
      </c>
      <c r="P588" s="44">
        <f>Plan_Vendor_Pickup_Time-Order_Create_Time</f>
        <v>0.16875</v>
      </c>
      <c r="Q588" s="44">
        <f>HubVN_Receiving_Time-HubCN_Pickup_Time</f>
        <v>2.504166667</v>
      </c>
      <c r="R588" s="44">
        <f>Plan_HubVN_Receiving_Time-Plan_HubCN_Pickup_Time</f>
        <v>3.500694444</v>
      </c>
      <c r="S588" s="44">
        <f>TG_lấy+TG_xử_lý_CN+Thông_quan</f>
        <v>5.597916667</v>
      </c>
      <c r="T588" s="55">
        <f>IFS(HubCN_ID="LECCNSZ",Quantity__piece*500,HubCN_ID="LECCNYW",Quantity__piece*700)</f>
        <v>1000</v>
      </c>
      <c r="U588" s="55">
        <f>Chi_phí_lấy_hàng-Chi_phí_xử_lý</f>
        <v>17000</v>
      </c>
      <c r="V588" s="55">
        <f>IFS(HubCN_ID="LECCNSZ",IF(Grossweight&lt;=3,17000+Quantity__piece*500,17000+(Grossweight-3)*1500+Quantity__piece*500),HubCN_ID="LECCNYW", IF(Grossweight&lt;=3,15000+Quantity__piece*700,15000+(Grossweight-3)*2500+Quantity__piece*700))</f>
        <v>18000</v>
      </c>
    </row>
    <row r="589" ht="15.75" customHeight="1">
      <c r="A589" s="52" t="s">
        <v>1775</v>
      </c>
      <c r="B589" s="52" t="s">
        <v>5294</v>
      </c>
      <c r="C589" s="52" t="s">
        <v>5253</v>
      </c>
      <c r="D589" s="53">
        <v>44650.38055555556</v>
      </c>
      <c r="E589" s="53">
        <v>44650.6875</v>
      </c>
      <c r="F589" s="53">
        <v>44650.52916666667</v>
      </c>
      <c r="G589" s="53">
        <f>HubVN_Receiving_Time</f>
        <v>44654.52361</v>
      </c>
      <c r="H589" s="54">
        <v>44651.021527777775</v>
      </c>
      <c r="I589" s="44">
        <f>HubCN_Receiving_Time-Order_Create_Time</f>
        <v>4.025694444</v>
      </c>
      <c r="J589" s="44">
        <f>Plan__HubCN_Receiving_Time-Order_Create_Time</f>
        <v>3.71875</v>
      </c>
      <c r="K589" s="44">
        <f>HubCN_Pickup_Time-HubCN_Receiving_Time</f>
        <v>0.3340277778</v>
      </c>
      <c r="L589" s="44">
        <f>Plan_HubCN_Pickup_Time-Plan__HubCN_Receiving_Time</f>
        <v>0.1486111111</v>
      </c>
      <c r="M589" s="44">
        <f>HubCN_Receiving_Time-Vendor_PickupTime</f>
        <v>0.2958333333</v>
      </c>
      <c r="N589" s="44">
        <f>Plan__HubCN_Receiving_Time-Plan_Vendor_Pickup_Time</f>
        <v>3.227083333</v>
      </c>
      <c r="O589" s="44">
        <f>Vendor_PickupTime-Order_Create_Time</f>
        <v>3.729861111</v>
      </c>
      <c r="P589" s="44">
        <f>Plan_Vendor_Pickup_Time-Order_Create_Time</f>
        <v>0.4916666667</v>
      </c>
      <c r="Q589" s="44">
        <f>HubVN_Receiving_Time-HubCN_Pickup_Time</f>
        <v>3.502083333</v>
      </c>
      <c r="R589" s="44">
        <f>Plan_HubVN_Receiving_Time-Plan_HubCN_Pickup_Time</f>
        <v>3.002083333</v>
      </c>
      <c r="S589" s="44">
        <f>TG_lấy+TG_xử_lý_CN+Thông_quan</f>
        <v>7.861805556</v>
      </c>
      <c r="T589" s="55">
        <f>IFS(HubCN_ID="LECCNSZ",Quantity__piece*500,HubCN_ID="LECCNYW",Quantity__piece*700)</f>
        <v>1400</v>
      </c>
      <c r="U589" s="55">
        <f>Chi_phí_lấy_hàng-Chi_phí_xử_lý</f>
        <v>16750</v>
      </c>
      <c r="V589" s="55">
        <f>IFS(HubCN_ID="LECCNSZ",IF(Grossweight&lt;=3,17000+Quantity__piece*500,17000+(Grossweight-3)*1500+Quantity__piece*500),HubCN_ID="LECCNYW", IF(Grossweight&lt;=3,15000+Quantity__piece*700,15000+(Grossweight-3)*2500+Quantity__piece*700))</f>
        <v>18150</v>
      </c>
    </row>
    <row r="590" ht="15.75" customHeight="1">
      <c r="A590" s="52" t="s">
        <v>1778</v>
      </c>
      <c r="B590" s="52" t="s">
        <v>5276</v>
      </c>
      <c r="C590" s="52" t="s">
        <v>5253</v>
      </c>
      <c r="D590" s="53">
        <v>44649.78333333333</v>
      </c>
      <c r="E590" s="53">
        <v>44649.80763888889</v>
      </c>
      <c r="F590" s="53">
        <v>44649.995833333334</v>
      </c>
      <c r="G590" s="53">
        <f>HubVN_Receiving_Time</f>
        <v>44654.27014</v>
      </c>
      <c r="H590" s="54">
        <v>44650.268055555556</v>
      </c>
      <c r="I590" s="44">
        <f>HubCN_Receiving_Time-Order_Create_Time</f>
        <v>0.6131944444</v>
      </c>
      <c r="J590" s="44">
        <f>Plan__HubCN_Receiving_Time-Order_Create_Time</f>
        <v>0.5888888889</v>
      </c>
      <c r="K590" s="44">
        <f>HubCN_Pickup_Time-HubCN_Receiving_Time</f>
        <v>0.4604166667</v>
      </c>
      <c r="L590" s="44">
        <f>Plan_HubCN_Pickup_Time-Plan__HubCN_Receiving_Time</f>
        <v>0.2125</v>
      </c>
      <c r="M590" s="44">
        <f>HubCN_Receiving_Time-Vendor_PickupTime</f>
        <v>0.1118055556</v>
      </c>
      <c r="N590" s="44">
        <f>Plan__HubCN_Receiving_Time-Plan_Vendor_Pickup_Time</f>
        <v>-0.1506944444</v>
      </c>
      <c r="O590" s="44">
        <f>Vendor_PickupTime-Order_Create_Time</f>
        <v>0.5013888889</v>
      </c>
      <c r="P590" s="44">
        <f>Plan_Vendor_Pickup_Time-Order_Create_Time</f>
        <v>0.7395833333</v>
      </c>
      <c r="Q590" s="44">
        <f>HubVN_Receiving_Time-HubCN_Pickup_Time</f>
        <v>4.002083333</v>
      </c>
      <c r="R590" s="44">
        <f>Plan_HubVN_Receiving_Time-Plan_HubCN_Pickup_Time</f>
        <v>3.50625</v>
      </c>
      <c r="S590" s="44">
        <f>TG_lấy+TG_xử_lý_CN+Thông_quan</f>
        <v>5.075694444</v>
      </c>
      <c r="T590" s="55">
        <f>IFS(HubCN_ID="LECCNSZ",Quantity__piece*500,HubCN_ID="LECCNYW",Quantity__piece*700)</f>
        <v>700</v>
      </c>
      <c r="U590" s="55">
        <f>Chi_phí_lấy_hàng-Chi_phí_xử_lý</f>
        <v>15000</v>
      </c>
      <c r="V590" s="55">
        <f>IFS(HubCN_ID="LECCNSZ",IF(Grossweight&lt;=3,17000+Quantity__piece*500,17000+(Grossweight-3)*1500+Quantity__piece*500),HubCN_ID="LECCNYW", IF(Grossweight&lt;=3,15000+Quantity__piece*700,15000+(Grossweight-3)*2500+Quantity__piece*700))</f>
        <v>15700</v>
      </c>
    </row>
    <row r="591" ht="15.75" customHeight="1">
      <c r="A591" s="52" t="s">
        <v>1781</v>
      </c>
      <c r="B591" s="52" t="s">
        <v>5264</v>
      </c>
      <c r="C591" s="52" t="s">
        <v>5253</v>
      </c>
      <c r="D591" s="53">
        <v>44650.544444444444</v>
      </c>
      <c r="E591" s="53">
        <v>44649.19305555556</v>
      </c>
      <c r="F591" s="53">
        <v>44650.75763888889</v>
      </c>
      <c r="G591" s="53">
        <f>HubVN_Receiving_Time</f>
        <v>44652.53403</v>
      </c>
      <c r="H591" s="54">
        <v>44649.52777777778</v>
      </c>
      <c r="I591" s="44">
        <f>HubCN_Receiving_Time-Order_Create_Time</f>
        <v>1.809722222</v>
      </c>
      <c r="J591" s="44">
        <f>Plan__HubCN_Receiving_Time-Order_Create_Time</f>
        <v>3.161111111</v>
      </c>
      <c r="K591" s="44">
        <f>HubCN_Pickup_Time-HubCN_Receiving_Time</f>
        <v>0.3347222222</v>
      </c>
      <c r="L591" s="44">
        <f>Plan_HubCN_Pickup_Time-Plan__HubCN_Receiving_Time</f>
        <v>0.2131944444</v>
      </c>
      <c r="M591" s="44">
        <f>HubCN_Receiving_Time-Vendor_PickupTime</f>
        <v>0.1652777778</v>
      </c>
      <c r="N591" s="44">
        <f>Plan__HubCN_Receiving_Time-Plan_Vendor_Pickup_Time</f>
        <v>3.003472222</v>
      </c>
      <c r="O591" s="44">
        <f>Vendor_PickupTime-Order_Create_Time</f>
        <v>1.644444444</v>
      </c>
      <c r="P591" s="44">
        <f>Plan_Vendor_Pickup_Time-Order_Create_Time</f>
        <v>0.1576388889</v>
      </c>
      <c r="Q591" s="44">
        <f>HubVN_Receiving_Time-HubCN_Pickup_Time</f>
        <v>3.00625</v>
      </c>
      <c r="R591" s="44">
        <f>Plan_HubVN_Receiving_Time-Plan_HubCN_Pickup_Time</f>
        <v>1.504166667</v>
      </c>
      <c r="S591" s="44">
        <f>TG_lấy+TG_xử_lý_CN+Thông_quan</f>
        <v>5.150694444</v>
      </c>
      <c r="T591" s="55">
        <f>IFS(HubCN_ID="LECCNSZ",Quantity__piece*500,HubCN_ID="LECCNYW",Quantity__piece*700)</f>
        <v>3500</v>
      </c>
      <c r="U591" s="55">
        <f>Chi_phí_lấy_hàng-Chi_phí_xử_lý</f>
        <v>15000</v>
      </c>
      <c r="V591" s="55">
        <f>IFS(HubCN_ID="LECCNSZ",IF(Grossweight&lt;=3,17000+Quantity__piece*500,17000+(Grossweight-3)*1500+Quantity__piece*500),HubCN_ID="LECCNYW", IF(Grossweight&lt;=3,15000+Quantity__piece*700,15000+(Grossweight-3)*2500+Quantity__piece*700))</f>
        <v>18500</v>
      </c>
    </row>
    <row r="592" ht="15.75" hidden="1" customHeight="1">
      <c r="A592" s="52" t="s">
        <v>1784</v>
      </c>
      <c r="B592" s="52" t="s">
        <v>5301</v>
      </c>
      <c r="C592" s="52" t="s">
        <v>5255</v>
      </c>
      <c r="D592" s="53">
        <v>44649.413194444445</v>
      </c>
      <c r="E592" s="53">
        <v>44649.5375</v>
      </c>
      <c r="F592" s="53">
        <v>44649.501388888886</v>
      </c>
      <c r="G592" s="53">
        <f>HubVN_Receiving_Time</f>
        <v>44652.5125</v>
      </c>
      <c r="H592" s="54">
        <v>44650.00902777778</v>
      </c>
      <c r="I592" s="44">
        <f>HubCN_Receiving_Time-Order_Create_Time</f>
        <v>2.210416667</v>
      </c>
      <c r="J592" s="44">
        <f>Plan__HubCN_Receiving_Time-Order_Create_Time</f>
        <v>2.086111111</v>
      </c>
      <c r="K592" s="44">
        <f>HubCN_Pickup_Time-HubCN_Receiving_Time</f>
        <v>0.4715277778</v>
      </c>
      <c r="L592" s="44">
        <f>Plan_HubCN_Pickup_Time-Plan__HubCN_Receiving_Time</f>
        <v>0.08819444444</v>
      </c>
      <c r="M592" s="44">
        <f>HubCN_Receiving_Time-Vendor_PickupTime</f>
        <v>0.05763888889</v>
      </c>
      <c r="N592" s="44">
        <f>Plan__HubCN_Receiving_Time-Plan_Vendor_Pickup_Time</f>
        <v>1.920833333</v>
      </c>
      <c r="O592" s="44">
        <f>Vendor_PickupTime-Order_Create_Time</f>
        <v>2.152777778</v>
      </c>
      <c r="P592" s="44">
        <f>Plan_Vendor_Pickup_Time-Order_Create_Time</f>
        <v>0.1652777778</v>
      </c>
      <c r="Q592" s="44">
        <f>HubVN_Receiving_Time-HubCN_Pickup_Time</f>
        <v>2.503472222</v>
      </c>
      <c r="R592" s="44">
        <f>Plan_HubVN_Receiving_Time-Plan_HubCN_Pickup_Time</f>
        <v>3.004861111</v>
      </c>
      <c r="S592" s="44">
        <f>TG_lấy+TG_xử_lý_CN+Thông_quan</f>
        <v>5.185416667</v>
      </c>
      <c r="T592" s="55">
        <f>IFS(HubCN_ID="LECCNSZ",Quantity__piece*500,HubCN_ID="LECCNYW",Quantity__piece*700)</f>
        <v>2000</v>
      </c>
      <c r="U592" s="55">
        <f>Chi_phí_lấy_hàng-Chi_phí_xử_lý</f>
        <v>17000</v>
      </c>
      <c r="V592" s="55">
        <f>IFS(HubCN_ID="LECCNSZ",IF(Grossweight&lt;=3,17000+Quantity__piece*500,17000+(Grossweight-3)*1500+Quantity__piece*500),HubCN_ID="LECCNYW", IF(Grossweight&lt;=3,15000+Quantity__piece*700,15000+(Grossweight-3)*2500+Quantity__piece*700))</f>
        <v>19000</v>
      </c>
    </row>
    <row r="593" ht="15.75" customHeight="1">
      <c r="A593" s="52" t="s">
        <v>1787</v>
      </c>
      <c r="B593" s="52" t="s">
        <v>5307</v>
      </c>
      <c r="C593" s="52" t="s">
        <v>5253</v>
      </c>
      <c r="D593" s="53">
        <v>44651.37777777778</v>
      </c>
      <c r="E593" s="53">
        <v>44650.70486111111</v>
      </c>
      <c r="F593" s="53">
        <v>44651.50902777778</v>
      </c>
      <c r="G593" s="53">
        <f>HubVN_Receiving_Time</f>
        <v>44654.50139</v>
      </c>
      <c r="H593" s="54">
        <v>44650.99791666667</v>
      </c>
      <c r="I593" s="44">
        <f>HubCN_Receiving_Time-Order_Create_Time</f>
        <v>2.003472222</v>
      </c>
      <c r="J593" s="44">
        <f>Plan__HubCN_Receiving_Time-Order_Create_Time</f>
        <v>2.676388889</v>
      </c>
      <c r="K593" s="44">
        <f>HubCN_Pickup_Time-HubCN_Receiving_Time</f>
        <v>0.2930555556</v>
      </c>
      <c r="L593" s="44">
        <f>Plan_HubCN_Pickup_Time-Plan__HubCN_Receiving_Time</f>
        <v>0.13125</v>
      </c>
      <c r="M593" s="44">
        <f>HubCN_Receiving_Time-Vendor_PickupTime</f>
        <v>0.2548611111</v>
      </c>
      <c r="N593" s="44">
        <f>Plan__HubCN_Receiving_Time-Plan_Vendor_Pickup_Time</f>
        <v>3.549305556</v>
      </c>
      <c r="O593" s="44">
        <f>Vendor_PickupTime-Order_Create_Time</f>
        <v>1.748611111</v>
      </c>
      <c r="P593" s="44">
        <f>Plan_Vendor_Pickup_Time-Order_Create_Time</f>
        <v>-0.8729166667</v>
      </c>
      <c r="Q593" s="44">
        <f>HubVN_Receiving_Time-HubCN_Pickup_Time</f>
        <v>3.503472222</v>
      </c>
      <c r="R593" s="44">
        <f>Plan_HubVN_Receiving_Time-Plan_HubCN_Pickup_Time</f>
        <v>2.003472222</v>
      </c>
      <c r="S593" s="44">
        <f>TG_lấy+TG_xử_lý_CN+Thông_quan</f>
        <v>5.8</v>
      </c>
      <c r="T593" s="55">
        <f>IFS(HubCN_ID="LECCNSZ",Quantity__piece*500,HubCN_ID="LECCNYW",Quantity__piece*700)</f>
        <v>3500</v>
      </c>
      <c r="U593" s="55">
        <f>Chi_phí_lấy_hàng-Chi_phí_xử_lý</f>
        <v>17750</v>
      </c>
      <c r="V593" s="55">
        <f>IFS(HubCN_ID="LECCNSZ",IF(Grossweight&lt;=3,17000+Quantity__piece*500,17000+(Grossweight-3)*1500+Quantity__piece*500),HubCN_ID="LECCNYW", IF(Grossweight&lt;=3,15000+Quantity__piece*700,15000+(Grossweight-3)*2500+Quantity__piece*700))</f>
        <v>21250</v>
      </c>
    </row>
    <row r="594" ht="15.75" customHeight="1">
      <c r="A594" s="52" t="s">
        <v>1790</v>
      </c>
      <c r="B594" s="52" t="s">
        <v>5304</v>
      </c>
      <c r="C594" s="52" t="s">
        <v>5253</v>
      </c>
      <c r="D594" s="53">
        <v>44651.70208333333</v>
      </c>
      <c r="E594" s="53">
        <v>44649.813888888886</v>
      </c>
      <c r="F594" s="53">
        <v>44651.7875</v>
      </c>
      <c r="G594" s="53">
        <f>HubVN_Receiving_Time</f>
        <v>44654.25069</v>
      </c>
      <c r="H594" s="54">
        <v>44650.24513888889</v>
      </c>
      <c r="I594" s="44">
        <f>HubCN_Receiving_Time-Order_Create_Time</f>
        <v>2.104861111</v>
      </c>
      <c r="J594" s="44">
        <f>Plan__HubCN_Receiving_Time-Order_Create_Time</f>
        <v>3.993055556</v>
      </c>
      <c r="K594" s="44">
        <f>HubCN_Pickup_Time-HubCN_Receiving_Time</f>
        <v>0.43125</v>
      </c>
      <c r="L594" s="44">
        <f>Plan_HubCN_Pickup_Time-Plan__HubCN_Receiving_Time</f>
        <v>0.08541666667</v>
      </c>
      <c r="M594" s="44">
        <f>HubCN_Receiving_Time-Vendor_PickupTime</f>
        <v>0.1111111111</v>
      </c>
      <c r="N594" s="44">
        <f>Plan__HubCN_Receiving_Time-Plan_Vendor_Pickup_Time</f>
        <v>2.832638889</v>
      </c>
      <c r="O594" s="44">
        <f>Vendor_PickupTime-Order_Create_Time</f>
        <v>1.99375</v>
      </c>
      <c r="P594" s="44">
        <f>Plan_Vendor_Pickup_Time-Order_Create_Time</f>
        <v>1.160416667</v>
      </c>
      <c r="Q594" s="44">
        <f>HubVN_Receiving_Time-HubCN_Pickup_Time</f>
        <v>4.005555556</v>
      </c>
      <c r="R594" s="44">
        <f>Plan_HubVN_Receiving_Time-Plan_HubCN_Pickup_Time</f>
        <v>1.503472222</v>
      </c>
      <c r="S594" s="44">
        <f>TG_lấy+TG_xử_lý_CN+Thông_quan</f>
        <v>6.541666667</v>
      </c>
      <c r="T594" s="55">
        <f>IFS(HubCN_ID="LECCNSZ",Quantity__piece*500,HubCN_ID="LECCNYW",Quantity__piece*700)</f>
        <v>3500</v>
      </c>
      <c r="U594" s="55">
        <f>Chi_phí_lấy_hàng-Chi_phí_xử_lý</f>
        <v>15000</v>
      </c>
      <c r="V594" s="55">
        <f>IFS(HubCN_ID="LECCNSZ",IF(Grossweight&lt;=3,17000+Quantity__piece*500,17000+(Grossweight-3)*1500+Quantity__piece*500),HubCN_ID="LECCNYW", IF(Grossweight&lt;=3,15000+Quantity__piece*700,15000+(Grossweight-3)*2500+Quantity__piece*700))</f>
        <v>18500</v>
      </c>
    </row>
    <row r="595" ht="15.75" hidden="1" customHeight="1">
      <c r="A595" s="52" t="s">
        <v>1793</v>
      </c>
      <c r="B595" s="52" t="s">
        <v>5268</v>
      </c>
      <c r="C595" s="52" t="s">
        <v>5255</v>
      </c>
      <c r="D595" s="53">
        <v>44648.61319444444</v>
      </c>
      <c r="E595" s="53">
        <v>44650.81875</v>
      </c>
      <c r="F595" s="53">
        <v>44648.759722222225</v>
      </c>
      <c r="G595" s="53">
        <f>HubVN_Receiving_Time</f>
        <v>44653.2625</v>
      </c>
      <c r="H595" s="54">
        <v>44651.25902777778</v>
      </c>
      <c r="I595" s="44">
        <f>HubCN_Receiving_Time-Order_Create_Time</f>
        <v>3.486805556</v>
      </c>
      <c r="J595" s="44">
        <f>Plan__HubCN_Receiving_Time-Order_Create_Time</f>
        <v>1.28125</v>
      </c>
      <c r="K595" s="44">
        <f>HubCN_Pickup_Time-HubCN_Receiving_Time</f>
        <v>0.4402777778</v>
      </c>
      <c r="L595" s="44">
        <f>Plan_HubCN_Pickup_Time-Plan__HubCN_Receiving_Time</f>
        <v>0.1465277778</v>
      </c>
      <c r="M595" s="44">
        <f>HubCN_Receiving_Time-Vendor_PickupTime</f>
        <v>0.1548611111</v>
      </c>
      <c r="N595" s="44">
        <f>Plan__HubCN_Receiving_Time-Plan_Vendor_Pickup_Time</f>
        <v>0.7027777778</v>
      </c>
      <c r="O595" s="44">
        <f>Vendor_PickupTime-Order_Create_Time</f>
        <v>3.331944444</v>
      </c>
      <c r="P595" s="44">
        <f>Plan_Vendor_Pickup_Time-Order_Create_Time</f>
        <v>0.5784722222</v>
      </c>
      <c r="Q595" s="44">
        <f>HubVN_Receiving_Time-HubCN_Pickup_Time</f>
        <v>2.003472222</v>
      </c>
      <c r="R595" s="44">
        <f>Plan_HubVN_Receiving_Time-Plan_HubCN_Pickup_Time</f>
        <v>3.502083333</v>
      </c>
      <c r="S595" s="44">
        <f>TG_lấy+TG_xử_lý_CN+Thông_quan</f>
        <v>5.930555556</v>
      </c>
      <c r="T595" s="55">
        <f>IFS(HubCN_ID="LECCNSZ",Quantity__piece*500,HubCN_ID="LECCNYW",Quantity__piece*700)</f>
        <v>1000</v>
      </c>
      <c r="U595" s="55">
        <f>Chi_phí_lấy_hàng-Chi_phí_xử_lý</f>
        <v>17000</v>
      </c>
      <c r="V595" s="55">
        <f>IFS(HubCN_ID="LECCNSZ",IF(Grossweight&lt;=3,17000+Quantity__piece*500,17000+(Grossweight-3)*1500+Quantity__piece*500),HubCN_ID="LECCNYW", IF(Grossweight&lt;=3,15000+Quantity__piece*700,15000+(Grossweight-3)*2500+Quantity__piece*700))</f>
        <v>18000</v>
      </c>
    </row>
    <row r="596" ht="15.75" customHeight="1">
      <c r="A596" s="52" t="s">
        <v>1796</v>
      </c>
      <c r="B596" s="52" t="s">
        <v>5278</v>
      </c>
      <c r="C596" s="52" t="s">
        <v>5253</v>
      </c>
      <c r="D596" s="53">
        <v>44648.90069444444</v>
      </c>
      <c r="E596" s="53">
        <v>44649.2375</v>
      </c>
      <c r="F596" s="53">
        <v>44649.02916666667</v>
      </c>
      <c r="G596" s="53">
        <f>HubVN_Receiving_Time</f>
        <v>44653.53194</v>
      </c>
      <c r="H596" s="54">
        <v>44649.53125</v>
      </c>
      <c r="I596" s="44">
        <f>HubCN_Receiving_Time-Order_Create_Time</f>
        <v>0.3409722222</v>
      </c>
      <c r="J596" s="44">
        <f>Plan__HubCN_Receiving_Time-Order_Create_Time</f>
        <v>0.004166666666</v>
      </c>
      <c r="K596" s="44">
        <f>HubCN_Pickup_Time-HubCN_Receiving_Time</f>
        <v>0.29375</v>
      </c>
      <c r="L596" s="44">
        <f>Plan_HubCN_Pickup_Time-Plan__HubCN_Receiving_Time</f>
        <v>0.1284722222</v>
      </c>
      <c r="M596" s="44">
        <f>HubCN_Receiving_Time-Vendor_PickupTime</f>
        <v>0.08472222222</v>
      </c>
      <c r="N596" s="44">
        <f>Plan__HubCN_Receiving_Time-Plan_Vendor_Pickup_Time</f>
        <v>0.4263888889</v>
      </c>
      <c r="O596" s="44">
        <f>Vendor_PickupTime-Order_Create_Time</f>
        <v>0.25625</v>
      </c>
      <c r="P596" s="44">
        <f>Plan_Vendor_Pickup_Time-Order_Create_Time</f>
        <v>-0.4222222222</v>
      </c>
      <c r="Q596" s="44">
        <f>HubVN_Receiving_Time-HubCN_Pickup_Time</f>
        <v>4.000694444</v>
      </c>
      <c r="R596" s="44">
        <f>Plan_HubVN_Receiving_Time-Plan_HubCN_Pickup_Time</f>
        <v>3.502777778</v>
      </c>
      <c r="S596" s="44">
        <f>TG_lấy+TG_xử_lý_CN+Thông_quan</f>
        <v>4.635416667</v>
      </c>
      <c r="T596" s="55">
        <f>IFS(HubCN_ID="LECCNSZ",Quantity__piece*500,HubCN_ID="LECCNYW",Quantity__piece*700)</f>
        <v>2100</v>
      </c>
      <c r="U596" s="55">
        <f>Chi_phí_lấy_hàng-Chi_phí_xử_lý</f>
        <v>15000</v>
      </c>
      <c r="V596" s="55">
        <f>IFS(HubCN_ID="LECCNSZ",IF(Grossweight&lt;=3,17000+Quantity__piece*500,17000+(Grossweight-3)*1500+Quantity__piece*500),HubCN_ID="LECCNYW", IF(Grossweight&lt;=3,15000+Quantity__piece*700,15000+(Grossweight-3)*2500+Quantity__piece*700))</f>
        <v>17100</v>
      </c>
    </row>
    <row r="597" ht="15.75" customHeight="1">
      <c r="A597" s="52" t="s">
        <v>1799</v>
      </c>
      <c r="B597" s="52" t="s">
        <v>5280</v>
      </c>
      <c r="C597" s="52" t="s">
        <v>5253</v>
      </c>
      <c r="D597" s="53">
        <v>44650.92916666667</v>
      </c>
      <c r="E597" s="53">
        <v>44649.82430555556</v>
      </c>
      <c r="F597" s="53">
        <v>44651.013194444444</v>
      </c>
      <c r="G597" s="53">
        <f>HubVN_Receiving_Time</f>
        <v>44653.26042</v>
      </c>
      <c r="H597" s="54">
        <v>44650.25486111111</v>
      </c>
      <c r="I597" s="44">
        <f>HubCN_Receiving_Time-Order_Create_Time</f>
        <v>3.079861111</v>
      </c>
      <c r="J597" s="44">
        <f>Plan__HubCN_Receiving_Time-Order_Create_Time</f>
        <v>4.184722222</v>
      </c>
      <c r="K597" s="44">
        <f>HubCN_Pickup_Time-HubCN_Receiving_Time</f>
        <v>0.4305555556</v>
      </c>
      <c r="L597" s="44">
        <f>Plan_HubCN_Pickup_Time-Plan__HubCN_Receiving_Time</f>
        <v>0.08402777778</v>
      </c>
      <c r="M597" s="44">
        <f>HubCN_Receiving_Time-Vendor_PickupTime</f>
        <v>0.08541666667</v>
      </c>
      <c r="N597" s="44">
        <f>Plan__HubCN_Receiving_Time-Plan_Vendor_Pickup_Time</f>
        <v>5.849305556</v>
      </c>
      <c r="O597" s="44">
        <f>Vendor_PickupTime-Order_Create_Time</f>
        <v>2.994444444</v>
      </c>
      <c r="P597" s="44">
        <f>Plan_Vendor_Pickup_Time-Order_Create_Time</f>
        <v>-1.664583333</v>
      </c>
      <c r="Q597" s="44">
        <f>HubVN_Receiving_Time-HubCN_Pickup_Time</f>
        <v>3.005555556</v>
      </c>
      <c r="R597" s="44">
        <f>Plan_HubVN_Receiving_Time-Plan_HubCN_Pickup_Time</f>
        <v>1.502777778</v>
      </c>
      <c r="S597" s="44">
        <f>TG_lấy+TG_xử_lý_CN+Thông_quan</f>
        <v>6.515972222</v>
      </c>
      <c r="T597" s="55">
        <f>IFS(HubCN_ID="LECCNSZ",Quantity__piece*500,HubCN_ID="LECCNYW",Quantity__piece*700)</f>
        <v>1400</v>
      </c>
      <c r="U597" s="55">
        <f>Chi_phí_lấy_hàng-Chi_phí_xử_lý</f>
        <v>15000</v>
      </c>
      <c r="V597" s="55">
        <f>IFS(HubCN_ID="LECCNSZ",IF(Grossweight&lt;=3,17000+Quantity__piece*500,17000+(Grossweight-3)*1500+Quantity__piece*500),HubCN_ID="LECCNYW", IF(Grossweight&lt;=3,15000+Quantity__piece*700,15000+(Grossweight-3)*2500+Quantity__piece*700))</f>
        <v>16400</v>
      </c>
    </row>
    <row r="598" ht="15.75" customHeight="1">
      <c r="A598" s="52" t="s">
        <v>1802</v>
      </c>
      <c r="B598" s="52" t="s">
        <v>5283</v>
      </c>
      <c r="C598" s="52" t="s">
        <v>5253</v>
      </c>
      <c r="D598" s="53">
        <v>44649.43194444444</v>
      </c>
      <c r="E598" s="53">
        <v>44649.8</v>
      </c>
      <c r="F598" s="53">
        <v>44649.521527777775</v>
      </c>
      <c r="G598" s="53">
        <f>HubVN_Receiving_Time</f>
        <v>44653.26667</v>
      </c>
      <c r="H598" s="54">
        <v>44650.263194444444</v>
      </c>
      <c r="I598" s="44">
        <f>HubCN_Receiving_Time-Order_Create_Time</f>
        <v>2.077083333</v>
      </c>
      <c r="J598" s="44">
        <f>Plan__HubCN_Receiving_Time-Order_Create_Time</f>
        <v>1.709027778</v>
      </c>
      <c r="K598" s="44">
        <f>HubCN_Pickup_Time-HubCN_Receiving_Time</f>
        <v>0.4631944444</v>
      </c>
      <c r="L598" s="44">
        <f>Plan_HubCN_Pickup_Time-Plan__HubCN_Receiving_Time</f>
        <v>0.08958333333</v>
      </c>
      <c r="M598" s="44">
        <f>HubCN_Receiving_Time-Vendor_PickupTime</f>
        <v>0.08472222222</v>
      </c>
      <c r="N598" s="44">
        <f>Plan__HubCN_Receiving_Time-Plan_Vendor_Pickup_Time</f>
        <v>2.665972222</v>
      </c>
      <c r="O598" s="44">
        <f>Vendor_PickupTime-Order_Create_Time</f>
        <v>1.992361111</v>
      </c>
      <c r="P598" s="44">
        <f>Plan_Vendor_Pickup_Time-Order_Create_Time</f>
        <v>-0.9569444444</v>
      </c>
      <c r="Q598" s="44">
        <f>HubVN_Receiving_Time-HubCN_Pickup_Time</f>
        <v>3.003472222</v>
      </c>
      <c r="R598" s="44">
        <f>Plan_HubVN_Receiving_Time-Plan_HubCN_Pickup_Time</f>
        <v>3.00625</v>
      </c>
      <c r="S598" s="44">
        <f>TG_lấy+TG_xử_lý_CN+Thông_quan</f>
        <v>5.54375</v>
      </c>
      <c r="T598" s="55">
        <f>IFS(HubCN_ID="LECCNSZ",Quantity__piece*500,HubCN_ID="LECCNYW",Quantity__piece*700)</f>
        <v>700</v>
      </c>
      <c r="U598" s="55">
        <f>Chi_phí_lấy_hàng-Chi_phí_xử_lý</f>
        <v>16000</v>
      </c>
      <c r="V598" s="55">
        <f>IFS(HubCN_ID="LECCNSZ",IF(Grossweight&lt;=3,17000+Quantity__piece*500,17000+(Grossweight-3)*1500+Quantity__piece*500),HubCN_ID="LECCNYW", IF(Grossweight&lt;=3,15000+Quantity__piece*700,15000+(Grossweight-3)*2500+Quantity__piece*700))</f>
        <v>16700</v>
      </c>
    </row>
    <row r="599" ht="15.75" customHeight="1">
      <c r="A599" s="52" t="s">
        <v>1805</v>
      </c>
      <c r="B599" s="52" t="s">
        <v>5278</v>
      </c>
      <c r="C599" s="52" t="s">
        <v>5253</v>
      </c>
      <c r="D599" s="53">
        <v>44649.864583333336</v>
      </c>
      <c r="E599" s="53">
        <v>44650.736805555556</v>
      </c>
      <c r="F599" s="53">
        <v>44650.03333333333</v>
      </c>
      <c r="G599" s="53">
        <f>HubVN_Receiving_Time</f>
        <v>44654.53542</v>
      </c>
      <c r="H599" s="54">
        <v>44651.02916666667</v>
      </c>
      <c r="I599" s="44">
        <f>HubCN_Receiving_Time-Order_Create_Time</f>
        <v>4.081944444</v>
      </c>
      <c r="J599" s="44">
        <f>Plan__HubCN_Receiving_Time-Order_Create_Time</f>
        <v>3.209722222</v>
      </c>
      <c r="K599" s="44">
        <f>HubCN_Pickup_Time-HubCN_Receiving_Time</f>
        <v>0.2923611111</v>
      </c>
      <c r="L599" s="44">
        <f>Plan_HubCN_Pickup_Time-Plan__HubCN_Receiving_Time</f>
        <v>0.16875</v>
      </c>
      <c r="M599" s="44">
        <f>HubCN_Receiving_Time-Vendor_PickupTime</f>
        <v>0.2930555556</v>
      </c>
      <c r="N599" s="44">
        <f>Plan__HubCN_Receiving_Time-Plan_Vendor_Pickup_Time</f>
        <v>2.631944444</v>
      </c>
      <c r="O599" s="44">
        <f>Vendor_PickupTime-Order_Create_Time</f>
        <v>3.788888889</v>
      </c>
      <c r="P599" s="44">
        <f>Plan_Vendor_Pickup_Time-Order_Create_Time</f>
        <v>0.5777777778</v>
      </c>
      <c r="Q599" s="44">
        <f>HubVN_Receiving_Time-HubCN_Pickup_Time</f>
        <v>3.50625</v>
      </c>
      <c r="R599" s="44">
        <f>Plan_HubVN_Receiving_Time-Plan_HubCN_Pickup_Time</f>
        <v>3.50625</v>
      </c>
      <c r="S599" s="44">
        <f>TG_lấy+TG_xử_lý_CN+Thông_quan</f>
        <v>7.880555556</v>
      </c>
      <c r="T599" s="55">
        <f>IFS(HubCN_ID="LECCNSZ",Quantity__piece*500,HubCN_ID="LECCNYW",Quantity__piece*700)</f>
        <v>700</v>
      </c>
      <c r="U599" s="55">
        <f>Chi_phí_lấy_hàng-Chi_phí_xử_lý</f>
        <v>15000</v>
      </c>
      <c r="V599" s="55">
        <f>IFS(HubCN_ID="LECCNSZ",IF(Grossweight&lt;=3,17000+Quantity__piece*500,17000+(Grossweight-3)*1500+Quantity__piece*500),HubCN_ID="LECCNYW", IF(Grossweight&lt;=3,15000+Quantity__piece*700,15000+(Grossweight-3)*2500+Quantity__piece*700))</f>
        <v>15700</v>
      </c>
    </row>
    <row r="600" ht="15.75" customHeight="1">
      <c r="A600" s="52" t="s">
        <v>1808</v>
      </c>
      <c r="B600" s="52" t="s">
        <v>5284</v>
      </c>
      <c r="C600" s="52" t="s">
        <v>5253</v>
      </c>
      <c r="D600" s="53">
        <v>44653.12708333333</v>
      </c>
      <c r="E600" s="53">
        <v>44652.22986111111</v>
      </c>
      <c r="F600" s="53">
        <v>44653.25763888889</v>
      </c>
      <c r="G600" s="53">
        <f>HubVN_Receiving_Time</f>
        <v>44655.53056</v>
      </c>
      <c r="H600" s="54">
        <v>44652.52777777778</v>
      </c>
      <c r="I600" s="44">
        <f>HubCN_Receiving_Time-Order_Create_Time</f>
        <v>2.4</v>
      </c>
      <c r="J600" s="44">
        <f>Plan__HubCN_Receiving_Time-Order_Create_Time</f>
        <v>3.297222222</v>
      </c>
      <c r="K600" s="44">
        <f>HubCN_Pickup_Time-HubCN_Receiving_Time</f>
        <v>0.2979166667</v>
      </c>
      <c r="L600" s="44">
        <f>Plan_HubCN_Pickup_Time-Plan__HubCN_Receiving_Time</f>
        <v>0.1305555556</v>
      </c>
      <c r="M600" s="44">
        <f>HubCN_Receiving_Time-Vendor_PickupTime</f>
        <v>0.1138888889</v>
      </c>
      <c r="N600" s="44">
        <f>Plan__HubCN_Receiving_Time-Plan_Vendor_Pickup_Time</f>
        <v>3.710416667</v>
      </c>
      <c r="O600" s="44">
        <f>Vendor_PickupTime-Order_Create_Time</f>
        <v>2.286111111</v>
      </c>
      <c r="P600" s="44">
        <f>Plan_Vendor_Pickup_Time-Order_Create_Time</f>
        <v>-0.4131944444</v>
      </c>
      <c r="Q600" s="44">
        <f>HubVN_Receiving_Time-HubCN_Pickup_Time</f>
        <v>3.002777778</v>
      </c>
      <c r="R600" s="44">
        <f>Plan_HubVN_Receiving_Time-Plan_HubCN_Pickup_Time</f>
        <v>2.000694444</v>
      </c>
      <c r="S600" s="44">
        <f>TG_lấy+TG_xử_lý_CN+Thông_quan</f>
        <v>5.700694444</v>
      </c>
      <c r="T600" s="55">
        <f>IFS(HubCN_ID="LECCNSZ",Quantity__piece*500,HubCN_ID="LECCNYW",Quantity__piece*700)</f>
        <v>3500</v>
      </c>
      <c r="U600" s="55">
        <f>Chi_phí_lấy_hàng-Chi_phí_xử_lý</f>
        <v>15000</v>
      </c>
      <c r="V600" s="55">
        <f>IFS(HubCN_ID="LECCNSZ",IF(Grossweight&lt;=3,17000+Quantity__piece*500,17000+(Grossweight-3)*1500+Quantity__piece*500),HubCN_ID="LECCNYW", IF(Grossweight&lt;=3,15000+Quantity__piece*700,15000+(Grossweight-3)*2500+Quantity__piece*700))</f>
        <v>18500</v>
      </c>
    </row>
    <row r="601" ht="15.75" hidden="1" customHeight="1">
      <c r="A601" s="52" t="s">
        <v>1811</v>
      </c>
      <c r="B601" s="52" t="s">
        <v>5287</v>
      </c>
      <c r="C601" s="52" t="s">
        <v>5255</v>
      </c>
      <c r="D601" s="53">
        <v>44650.57152777778</v>
      </c>
      <c r="E601" s="53">
        <v>44650.81875</v>
      </c>
      <c r="F601" s="53">
        <v>44650.78125</v>
      </c>
      <c r="G601" s="53">
        <f>HubVN_Receiving_Time</f>
        <v>44653.25833</v>
      </c>
      <c r="H601" s="54">
        <v>44651.256944444445</v>
      </c>
      <c r="I601" s="44">
        <f>HubCN_Receiving_Time-Order_Create_Time</f>
        <v>3.488194444</v>
      </c>
      <c r="J601" s="44">
        <f>Plan__HubCN_Receiving_Time-Order_Create_Time</f>
        <v>3.240972222</v>
      </c>
      <c r="K601" s="44">
        <f>HubCN_Pickup_Time-HubCN_Receiving_Time</f>
        <v>0.4381944444</v>
      </c>
      <c r="L601" s="44">
        <f>Plan_HubCN_Pickup_Time-Plan__HubCN_Receiving_Time</f>
        <v>0.2097222222</v>
      </c>
      <c r="M601" s="44">
        <f>HubCN_Receiving_Time-Vendor_PickupTime</f>
        <v>0.1548611111</v>
      </c>
      <c r="N601" s="44">
        <f>Plan__HubCN_Receiving_Time-Plan_Vendor_Pickup_Time</f>
        <v>3.245833333</v>
      </c>
      <c r="O601" s="44">
        <f>Vendor_PickupTime-Order_Create_Time</f>
        <v>3.333333333</v>
      </c>
      <c r="P601" s="44">
        <f>Plan_Vendor_Pickup_Time-Order_Create_Time</f>
        <v>-0.004861111112</v>
      </c>
      <c r="Q601" s="44">
        <f>HubVN_Receiving_Time-HubCN_Pickup_Time</f>
        <v>2.001388889</v>
      </c>
      <c r="R601" s="44">
        <f>Plan_HubVN_Receiving_Time-Plan_HubCN_Pickup_Time</f>
        <v>1.505555556</v>
      </c>
      <c r="S601" s="44">
        <f>TG_lấy+TG_xử_lý_CN+Thông_quan</f>
        <v>5.927777778</v>
      </c>
      <c r="T601" s="55">
        <f>IFS(HubCN_ID="LECCNSZ",Quantity__piece*500,HubCN_ID="LECCNYW",Quantity__piece*700)</f>
        <v>500</v>
      </c>
      <c r="U601" s="55">
        <f>Chi_phí_lấy_hàng-Chi_phí_xử_lý</f>
        <v>17000</v>
      </c>
      <c r="V601" s="55">
        <f>IFS(HubCN_ID="LECCNSZ",IF(Grossweight&lt;=3,17000+Quantity__piece*500,17000+(Grossweight-3)*1500+Quantity__piece*500),HubCN_ID="LECCNYW", IF(Grossweight&lt;=3,15000+Quantity__piece*700,15000+(Grossweight-3)*2500+Quantity__piece*700))</f>
        <v>17500</v>
      </c>
    </row>
    <row r="602" ht="15.75" customHeight="1">
      <c r="A602" s="52" t="s">
        <v>1814</v>
      </c>
      <c r="B602" s="52" t="s">
        <v>5264</v>
      </c>
      <c r="C602" s="52" t="s">
        <v>5253</v>
      </c>
      <c r="D602" s="53">
        <v>44650.345138888886</v>
      </c>
      <c r="E602" s="53">
        <v>44649.231944444444</v>
      </c>
      <c r="F602" s="53">
        <v>44650.51458333333</v>
      </c>
      <c r="G602" s="53">
        <f>HubVN_Receiving_Time</f>
        <v>44653.52708</v>
      </c>
      <c r="H602" s="54">
        <v>44649.52569444444</v>
      </c>
      <c r="I602" s="44">
        <f>HubCN_Receiving_Time-Order_Create_Time</f>
        <v>0.3347222222</v>
      </c>
      <c r="J602" s="44">
        <f>Plan__HubCN_Receiving_Time-Order_Create_Time</f>
        <v>1.447916667</v>
      </c>
      <c r="K602" s="44">
        <f>HubCN_Pickup_Time-HubCN_Receiving_Time</f>
        <v>0.29375</v>
      </c>
      <c r="L602" s="44">
        <f>Plan_HubCN_Pickup_Time-Plan__HubCN_Receiving_Time</f>
        <v>0.1694444444</v>
      </c>
      <c r="M602" s="44">
        <f>HubCN_Receiving_Time-Vendor_PickupTime</f>
        <v>0.08680555555</v>
      </c>
      <c r="N602" s="44">
        <f>Plan__HubCN_Receiving_Time-Plan_Vendor_Pickup_Time</f>
        <v>1.950694444</v>
      </c>
      <c r="O602" s="44">
        <f>Vendor_PickupTime-Order_Create_Time</f>
        <v>0.2479166667</v>
      </c>
      <c r="P602" s="44">
        <f>Plan_Vendor_Pickup_Time-Order_Create_Time</f>
        <v>-0.5027777778</v>
      </c>
      <c r="Q602" s="44">
        <f>HubVN_Receiving_Time-HubCN_Pickup_Time</f>
        <v>4.001388889</v>
      </c>
      <c r="R602" s="44">
        <f>Plan_HubVN_Receiving_Time-Plan_HubCN_Pickup_Time</f>
        <v>2.002083333</v>
      </c>
      <c r="S602" s="44">
        <f>TG_lấy+TG_xử_lý_CN+Thông_quan</f>
        <v>4.629861111</v>
      </c>
      <c r="T602" s="55">
        <f>IFS(HubCN_ID="LECCNSZ",Quantity__piece*500,HubCN_ID="LECCNYW",Quantity__piece*700)</f>
        <v>2100</v>
      </c>
      <c r="U602" s="55">
        <f>Chi_phí_lấy_hàng-Chi_phí_xử_lý</f>
        <v>15000</v>
      </c>
      <c r="V602" s="55">
        <f>IFS(HubCN_ID="LECCNSZ",IF(Grossweight&lt;=3,17000+Quantity__piece*500,17000+(Grossweight-3)*1500+Quantity__piece*500),HubCN_ID="LECCNYW", IF(Grossweight&lt;=3,15000+Quantity__piece*700,15000+(Grossweight-3)*2500+Quantity__piece*700))</f>
        <v>17100</v>
      </c>
    </row>
    <row r="603" ht="15.75" hidden="1" customHeight="1">
      <c r="A603" s="52" t="s">
        <v>1816</v>
      </c>
      <c r="B603" s="52" t="s">
        <v>5301</v>
      </c>
      <c r="C603" s="52" t="s">
        <v>5255</v>
      </c>
      <c r="D603" s="53">
        <v>44651.41388888889</v>
      </c>
      <c r="E603" s="53">
        <v>44649.57361111111</v>
      </c>
      <c r="F603" s="53">
        <v>44651.49930555555</v>
      </c>
      <c r="G603" s="53">
        <f>HubVN_Receiving_Time</f>
        <v>44653.5125</v>
      </c>
      <c r="H603" s="54">
        <v>44650.01180555556</v>
      </c>
      <c r="I603" s="44">
        <f>HubCN_Receiving_Time-Order_Create_Time</f>
        <v>1.254166667</v>
      </c>
      <c r="J603" s="44">
        <f>Plan__HubCN_Receiving_Time-Order_Create_Time</f>
        <v>3.094444444</v>
      </c>
      <c r="K603" s="44">
        <f>HubCN_Pickup_Time-HubCN_Receiving_Time</f>
        <v>0.4381944444</v>
      </c>
      <c r="L603" s="44">
        <f>Plan_HubCN_Pickup_Time-Plan__HubCN_Receiving_Time</f>
        <v>0.08541666666</v>
      </c>
      <c r="M603" s="44">
        <f>HubCN_Receiving_Time-Vendor_PickupTime</f>
        <v>0.1694444444</v>
      </c>
      <c r="N603" s="44">
        <f>Plan__HubCN_Receiving_Time-Plan_Vendor_Pickup_Time</f>
        <v>2.595833333</v>
      </c>
      <c r="O603" s="44">
        <f>Vendor_PickupTime-Order_Create_Time</f>
        <v>1.084722222</v>
      </c>
      <c r="P603" s="44">
        <f>Plan_Vendor_Pickup_Time-Order_Create_Time</f>
        <v>0.4986111111</v>
      </c>
      <c r="Q603" s="44">
        <f>HubVN_Receiving_Time-HubCN_Pickup_Time</f>
        <v>3.500694444</v>
      </c>
      <c r="R603" s="44">
        <f>Plan_HubVN_Receiving_Time-Plan_HubCN_Pickup_Time</f>
        <v>2.000694444</v>
      </c>
      <c r="S603" s="44">
        <f>TG_lấy+TG_xử_lý_CN+Thông_quan</f>
        <v>5.193055556</v>
      </c>
      <c r="T603" s="55">
        <f>IFS(HubCN_ID="LECCNSZ",Quantity__piece*500,HubCN_ID="LECCNYW",Quantity__piece*700)</f>
        <v>1000</v>
      </c>
      <c r="U603" s="55">
        <f>Chi_phí_lấy_hàng-Chi_phí_xử_lý</f>
        <v>17600</v>
      </c>
      <c r="V603" s="55">
        <f>IFS(HubCN_ID="LECCNSZ",IF(Grossweight&lt;=3,17000+Quantity__piece*500,17000+(Grossweight-3)*1500+Quantity__piece*500),HubCN_ID="LECCNYW", IF(Grossweight&lt;=3,15000+Quantity__piece*700,15000+(Grossweight-3)*2500+Quantity__piece*700))</f>
        <v>18600</v>
      </c>
    </row>
    <row r="604" ht="15.75" customHeight="1">
      <c r="A604" s="52" t="s">
        <v>1819</v>
      </c>
      <c r="B604" s="52" t="s">
        <v>5252</v>
      </c>
      <c r="C604" s="52" t="s">
        <v>5253</v>
      </c>
      <c r="D604" s="53">
        <v>44652.924305555556</v>
      </c>
      <c r="E604" s="53">
        <v>44652.240277777775</v>
      </c>
      <c r="F604" s="53">
        <v>44653.01111111111</v>
      </c>
      <c r="G604" s="53">
        <f>HubVN_Receiving_Time</f>
        <v>44655.54097</v>
      </c>
      <c r="H604" s="54">
        <v>44652.53680555556</v>
      </c>
      <c r="I604" s="44">
        <f>HubCN_Receiving_Time-Order_Create_Time</f>
        <v>1.879166667</v>
      </c>
      <c r="J604" s="44">
        <f>Plan__HubCN_Receiving_Time-Order_Create_Time</f>
        <v>2.563194444</v>
      </c>
      <c r="K604" s="44">
        <f>HubCN_Pickup_Time-HubCN_Receiving_Time</f>
        <v>0.2965277778</v>
      </c>
      <c r="L604" s="44">
        <f>Plan_HubCN_Pickup_Time-Plan__HubCN_Receiving_Time</f>
        <v>0.08680555555</v>
      </c>
      <c r="M604" s="44">
        <f>HubCN_Receiving_Time-Vendor_PickupTime</f>
        <v>0.08680555555</v>
      </c>
      <c r="N604" s="44">
        <f>Plan__HubCN_Receiving_Time-Plan_Vendor_Pickup_Time</f>
        <v>3.0625</v>
      </c>
      <c r="O604" s="44">
        <f>Vendor_PickupTime-Order_Create_Time</f>
        <v>1.792361111</v>
      </c>
      <c r="P604" s="44">
        <f>Plan_Vendor_Pickup_Time-Order_Create_Time</f>
        <v>-0.4993055556</v>
      </c>
      <c r="Q604" s="44">
        <f>HubVN_Receiving_Time-HubCN_Pickup_Time</f>
        <v>3.004166667</v>
      </c>
      <c r="R604" s="44">
        <f>Plan_HubVN_Receiving_Time-Plan_HubCN_Pickup_Time</f>
        <v>1.504166667</v>
      </c>
      <c r="S604" s="44">
        <f>TG_lấy+TG_xử_lý_CN+Thông_quan</f>
        <v>5.179861111</v>
      </c>
      <c r="T604" s="55">
        <f>IFS(HubCN_ID="LECCNSZ",Quantity__piece*500,HubCN_ID="LECCNYW",Quantity__piece*700)</f>
        <v>1400</v>
      </c>
      <c r="U604" s="55">
        <f>Chi_phí_lấy_hàng-Chi_phí_xử_lý</f>
        <v>15000</v>
      </c>
      <c r="V604" s="55">
        <f>IFS(HubCN_ID="LECCNSZ",IF(Grossweight&lt;=3,17000+Quantity__piece*500,17000+(Grossweight-3)*1500+Quantity__piece*500),HubCN_ID="LECCNYW", IF(Grossweight&lt;=3,15000+Quantity__piece*700,15000+(Grossweight-3)*2500+Quantity__piece*700))</f>
        <v>16400</v>
      </c>
    </row>
    <row r="605" ht="15.75" hidden="1" customHeight="1">
      <c r="A605" s="52" t="s">
        <v>1821</v>
      </c>
      <c r="B605" s="52" t="s">
        <v>5289</v>
      </c>
      <c r="C605" s="52" t="s">
        <v>5255</v>
      </c>
      <c r="D605" s="53">
        <v>44649.42569444444</v>
      </c>
      <c r="E605" s="53">
        <v>44648.8375</v>
      </c>
      <c r="F605" s="53">
        <v>44649.513194444444</v>
      </c>
      <c r="G605" s="53">
        <f>HubVN_Receiving_Time</f>
        <v>44652.27847</v>
      </c>
      <c r="H605" s="54">
        <v>44649.277083333334</v>
      </c>
      <c r="I605" s="44">
        <f>HubCN_Receiving_Time-Order_Create_Time</f>
        <v>4.084027778</v>
      </c>
      <c r="J605" s="44">
        <f>Plan__HubCN_Receiving_Time-Order_Create_Time</f>
        <v>4.672222222</v>
      </c>
      <c r="K605" s="44">
        <f>HubCN_Pickup_Time-HubCN_Receiving_Time</f>
        <v>0.4395833333</v>
      </c>
      <c r="L605" s="44">
        <f>Plan_HubCN_Pickup_Time-Plan__HubCN_Receiving_Time</f>
        <v>0.0875</v>
      </c>
      <c r="M605" s="44">
        <f>HubCN_Receiving_Time-Vendor_PickupTime</f>
        <v>0.1722222222</v>
      </c>
      <c r="N605" s="44">
        <f>Plan__HubCN_Receiving_Time-Plan_Vendor_Pickup_Time</f>
        <v>3.680555556</v>
      </c>
      <c r="O605" s="44">
        <f>Vendor_PickupTime-Order_Create_Time</f>
        <v>3.911805556</v>
      </c>
      <c r="P605" s="44">
        <f>Plan_Vendor_Pickup_Time-Order_Create_Time</f>
        <v>0.9916666667</v>
      </c>
      <c r="Q605" s="44">
        <f>HubVN_Receiving_Time-HubCN_Pickup_Time</f>
        <v>3.001388889</v>
      </c>
      <c r="R605" s="44">
        <f>Plan_HubVN_Receiving_Time-Plan_HubCN_Pickup_Time</f>
        <v>2.004166667</v>
      </c>
      <c r="S605" s="44">
        <f>TG_lấy+TG_xử_lý_CN+Thông_quan</f>
        <v>7.525</v>
      </c>
      <c r="T605" s="55">
        <f>IFS(HubCN_ID="LECCNSZ",Quantity__piece*500,HubCN_ID="LECCNYW",Quantity__piece*700)</f>
        <v>500</v>
      </c>
      <c r="U605" s="55">
        <f>Chi_phí_lấy_hàng-Chi_phí_xử_lý</f>
        <v>17000</v>
      </c>
      <c r="V605" s="55">
        <f>IFS(HubCN_ID="LECCNSZ",IF(Grossweight&lt;=3,17000+Quantity__piece*500,17000+(Grossweight-3)*1500+Quantity__piece*500),HubCN_ID="LECCNYW", IF(Grossweight&lt;=3,15000+Quantity__piece*700,15000+(Grossweight-3)*2500+Quantity__piece*700))</f>
        <v>17500</v>
      </c>
    </row>
    <row r="606" ht="15.75" hidden="1" customHeight="1">
      <c r="A606" s="52" t="s">
        <v>1824</v>
      </c>
      <c r="B606" s="52" t="s">
        <v>5281</v>
      </c>
      <c r="C606" s="52" t="s">
        <v>5255</v>
      </c>
      <c r="D606" s="53">
        <v>44650.44375</v>
      </c>
      <c r="E606" s="53">
        <v>44652.225694444445</v>
      </c>
      <c r="F606" s="53">
        <v>44650.52777777778</v>
      </c>
      <c r="G606" s="53">
        <f>HubVN_Receiving_Time</f>
        <v>44654.50347</v>
      </c>
      <c r="H606" s="54">
        <v>44652.66527777778</v>
      </c>
      <c r="I606" s="44">
        <f>HubCN_Receiving_Time-Order_Create_Time</f>
        <v>3.874305556</v>
      </c>
      <c r="J606" s="44">
        <f>Plan__HubCN_Receiving_Time-Order_Create_Time</f>
        <v>2.092361111</v>
      </c>
      <c r="K606" s="44">
        <f>HubCN_Pickup_Time-HubCN_Receiving_Time</f>
        <v>0.4395833333</v>
      </c>
      <c r="L606" s="44">
        <f>Plan_HubCN_Pickup_Time-Plan__HubCN_Receiving_Time</f>
        <v>0.08402777778</v>
      </c>
      <c r="M606" s="44">
        <f>HubCN_Receiving_Time-Vendor_PickupTime</f>
        <v>0.3791666667</v>
      </c>
      <c r="N606" s="44">
        <f>Plan__HubCN_Receiving_Time-Plan_Vendor_Pickup_Time</f>
        <v>2.097916667</v>
      </c>
      <c r="O606" s="44">
        <f>Vendor_PickupTime-Order_Create_Time</f>
        <v>3.495138889</v>
      </c>
      <c r="P606" s="44">
        <f>Plan_Vendor_Pickup_Time-Order_Create_Time</f>
        <v>-0.005555555559</v>
      </c>
      <c r="Q606" s="44">
        <f>HubVN_Receiving_Time-HubCN_Pickup_Time</f>
        <v>1.838194444</v>
      </c>
      <c r="R606" s="44">
        <f>Plan_HubVN_Receiving_Time-Plan_HubCN_Pickup_Time</f>
        <v>3.000694444</v>
      </c>
      <c r="S606" s="44">
        <f>TG_lấy+TG_xử_lý_CN+Thông_quan</f>
        <v>6.152083333</v>
      </c>
      <c r="T606" s="55">
        <f>IFS(HubCN_ID="LECCNSZ",Quantity__piece*500,HubCN_ID="LECCNYW",Quantity__piece*700)</f>
        <v>2500</v>
      </c>
      <c r="U606" s="55">
        <f>Chi_phí_lấy_hàng-Chi_phí_xử_lý</f>
        <v>17000</v>
      </c>
      <c r="V606" s="55">
        <f>IFS(HubCN_ID="LECCNSZ",IF(Grossweight&lt;=3,17000+Quantity__piece*500,17000+(Grossweight-3)*1500+Quantity__piece*500),HubCN_ID="LECCNYW", IF(Grossweight&lt;=3,15000+Quantity__piece*700,15000+(Grossweight-3)*2500+Quantity__piece*700))</f>
        <v>19500</v>
      </c>
    </row>
    <row r="607" ht="15.75" customHeight="1">
      <c r="A607" s="52" t="s">
        <v>1827</v>
      </c>
      <c r="B607" s="52" t="s">
        <v>5265</v>
      </c>
      <c r="C607" s="52" t="s">
        <v>5253</v>
      </c>
      <c r="D607" s="53">
        <v>44649.12708333333</v>
      </c>
      <c r="E607" s="53">
        <v>44649.18125</v>
      </c>
      <c r="F607" s="53">
        <v>44649.256944444445</v>
      </c>
      <c r="G607" s="53">
        <f>HubVN_Receiving_Time</f>
        <v>44652.52292</v>
      </c>
      <c r="H607" s="54">
        <v>44649.51736111111</v>
      </c>
      <c r="I607" s="44">
        <f>HubCN_Receiving_Time-Order_Create_Time</f>
        <v>1.804861111</v>
      </c>
      <c r="J607" s="44">
        <f>Plan__HubCN_Receiving_Time-Order_Create_Time</f>
        <v>1.750694444</v>
      </c>
      <c r="K607" s="44">
        <f>HubCN_Pickup_Time-HubCN_Receiving_Time</f>
        <v>0.3361111111</v>
      </c>
      <c r="L607" s="44">
        <f>Plan_HubCN_Pickup_Time-Plan__HubCN_Receiving_Time</f>
        <v>0.1298611111</v>
      </c>
      <c r="M607" s="44">
        <f>HubCN_Receiving_Time-Vendor_PickupTime</f>
        <v>0.1645833333</v>
      </c>
      <c r="N607" s="44">
        <f>Plan__HubCN_Receiving_Time-Plan_Vendor_Pickup_Time</f>
        <v>2.75625</v>
      </c>
      <c r="O607" s="44">
        <f>Vendor_PickupTime-Order_Create_Time</f>
        <v>1.640277778</v>
      </c>
      <c r="P607" s="44">
        <f>Plan_Vendor_Pickup_Time-Order_Create_Time</f>
        <v>-1.005555556</v>
      </c>
      <c r="Q607" s="44">
        <f>HubVN_Receiving_Time-HubCN_Pickup_Time</f>
        <v>3.005555556</v>
      </c>
      <c r="R607" s="44">
        <f>Plan_HubVN_Receiving_Time-Plan_HubCN_Pickup_Time</f>
        <v>3.004166667</v>
      </c>
      <c r="S607" s="44">
        <f>TG_lấy+TG_xử_lý_CN+Thông_quan</f>
        <v>5.146527778</v>
      </c>
      <c r="T607" s="55">
        <f>IFS(HubCN_ID="LECCNSZ",Quantity__piece*500,HubCN_ID="LECCNYW",Quantity__piece*700)</f>
        <v>1400</v>
      </c>
      <c r="U607" s="55">
        <f>Chi_phí_lấy_hàng-Chi_phí_xử_lý</f>
        <v>19500</v>
      </c>
      <c r="V607" s="55">
        <f>IFS(HubCN_ID="LECCNSZ",IF(Grossweight&lt;=3,17000+Quantity__piece*500,17000+(Grossweight-3)*1500+Quantity__piece*500),HubCN_ID="LECCNYW", IF(Grossweight&lt;=3,15000+Quantity__piece*700,15000+(Grossweight-3)*2500+Quantity__piece*700))</f>
        <v>20900</v>
      </c>
    </row>
    <row r="608" ht="15.75" hidden="1" customHeight="1">
      <c r="A608" s="52" t="s">
        <v>1830</v>
      </c>
      <c r="B608" s="52" t="s">
        <v>5306</v>
      </c>
      <c r="C608" s="52" t="s">
        <v>5255</v>
      </c>
      <c r="D608" s="53">
        <v>44649.834027777775</v>
      </c>
      <c r="E608" s="53">
        <v>44652.229166666664</v>
      </c>
      <c r="F608" s="53">
        <v>44650.00625</v>
      </c>
      <c r="G608" s="53">
        <f>HubVN_Receiving_Time</f>
        <v>44654.50833</v>
      </c>
      <c r="H608" s="54">
        <v>44652.67083333333</v>
      </c>
      <c r="I608" s="44">
        <f>HubCN_Receiving_Time-Order_Create_Time</f>
        <v>4.498611111</v>
      </c>
      <c r="J608" s="44">
        <f>Plan__HubCN_Receiving_Time-Order_Create_Time</f>
        <v>2.103472222</v>
      </c>
      <c r="K608" s="44">
        <f>HubCN_Pickup_Time-HubCN_Receiving_Time</f>
        <v>0.4416666667</v>
      </c>
      <c r="L608" s="44">
        <f>Plan_HubCN_Pickup_Time-Plan__HubCN_Receiving_Time</f>
        <v>0.1722222222</v>
      </c>
      <c r="M608" s="44">
        <f>HubCN_Receiving_Time-Vendor_PickupTime</f>
        <v>0.5034722222</v>
      </c>
      <c r="N608" s="44">
        <f>Plan__HubCN_Receiving_Time-Plan_Vendor_Pickup_Time</f>
        <v>1.60625</v>
      </c>
      <c r="O608" s="44">
        <f>Vendor_PickupTime-Order_Create_Time</f>
        <v>3.995138889</v>
      </c>
      <c r="P608" s="44">
        <f>Plan_Vendor_Pickup_Time-Order_Create_Time</f>
        <v>0.4972222222</v>
      </c>
      <c r="Q608" s="44">
        <f>HubVN_Receiving_Time-HubCN_Pickup_Time</f>
        <v>1.8375</v>
      </c>
      <c r="R608" s="44">
        <f>Plan_HubVN_Receiving_Time-Plan_HubCN_Pickup_Time</f>
        <v>3.50625</v>
      </c>
      <c r="S608" s="44">
        <f>TG_lấy+TG_xử_lý_CN+Thông_quan</f>
        <v>6.777777778</v>
      </c>
      <c r="T608" s="55">
        <f>IFS(HubCN_ID="LECCNSZ",Quantity__piece*500,HubCN_ID="LECCNYW",Quantity__piece*700)</f>
        <v>2500</v>
      </c>
      <c r="U608" s="55">
        <f>Chi_phí_lấy_hàng-Chi_phí_xử_lý</f>
        <v>17000</v>
      </c>
      <c r="V608" s="55">
        <f>IFS(HubCN_ID="LECCNSZ",IF(Grossweight&lt;=3,17000+Quantity__piece*500,17000+(Grossweight-3)*1500+Quantity__piece*500),HubCN_ID="LECCNYW", IF(Grossweight&lt;=3,15000+Quantity__piece*700,15000+(Grossweight-3)*2500+Quantity__piece*700))</f>
        <v>19500</v>
      </c>
    </row>
    <row r="609" ht="15.75" customHeight="1">
      <c r="A609" s="52" t="s">
        <v>1832</v>
      </c>
      <c r="B609" s="52" t="s">
        <v>5264</v>
      </c>
      <c r="C609" s="52" t="s">
        <v>5253</v>
      </c>
      <c r="D609" s="53">
        <v>44647.62986111111</v>
      </c>
      <c r="E609" s="53">
        <v>44648.92569444444</v>
      </c>
      <c r="F609" s="53">
        <v>44647.76111111111</v>
      </c>
      <c r="G609" s="53">
        <f>HubVN_Receiving_Time</f>
        <v>44655.26806</v>
      </c>
      <c r="H609" s="54">
        <v>44649.26458333333</v>
      </c>
      <c r="I609" s="44">
        <f>HubCN_Receiving_Time-Order_Create_Time</f>
        <v>1.809722222</v>
      </c>
      <c r="J609" s="44">
        <f>Plan__HubCN_Receiving_Time-Order_Create_Time</f>
        <v>0.5138888889</v>
      </c>
      <c r="K609" s="44">
        <f>HubCN_Pickup_Time-HubCN_Receiving_Time</f>
        <v>0.3388888889</v>
      </c>
      <c r="L609" s="44">
        <f>Plan_HubCN_Pickup_Time-Plan__HubCN_Receiving_Time</f>
        <v>0.13125</v>
      </c>
      <c r="M609" s="44">
        <f>HubCN_Receiving_Time-Vendor_PickupTime</f>
        <v>0.08819444444</v>
      </c>
      <c r="N609" s="44">
        <f>Plan__HubCN_Receiving_Time-Plan_Vendor_Pickup_Time</f>
        <v>-0.06458333333</v>
      </c>
      <c r="O609" s="44">
        <f>Vendor_PickupTime-Order_Create_Time</f>
        <v>1.721527778</v>
      </c>
      <c r="P609" s="44">
        <f>Plan_Vendor_Pickup_Time-Order_Create_Time</f>
        <v>0.5784722222</v>
      </c>
      <c r="Q609" s="44">
        <f>HubVN_Receiving_Time-HubCN_Pickup_Time</f>
        <v>6.003472222</v>
      </c>
      <c r="R609" s="44">
        <f>Plan_HubVN_Receiving_Time-Plan_HubCN_Pickup_Time</f>
        <v>3.502083333</v>
      </c>
      <c r="S609" s="44">
        <f>TG_lấy+TG_xử_lý_CN+Thông_quan</f>
        <v>8.152083333</v>
      </c>
      <c r="T609" s="55">
        <f>IFS(HubCN_ID="LECCNSZ",Quantity__piece*500,HubCN_ID="LECCNYW",Quantity__piece*700)</f>
        <v>1400</v>
      </c>
      <c r="U609" s="55">
        <f>Chi_phí_lấy_hàng-Chi_phí_xử_lý</f>
        <v>16250</v>
      </c>
      <c r="V609" s="55">
        <f>IFS(HubCN_ID="LECCNSZ",IF(Grossweight&lt;=3,17000+Quantity__piece*500,17000+(Grossweight-3)*1500+Quantity__piece*500),HubCN_ID="LECCNYW", IF(Grossweight&lt;=3,15000+Quantity__piece*700,15000+(Grossweight-3)*2500+Quantity__piece*700))</f>
        <v>17650</v>
      </c>
    </row>
    <row r="610" ht="15.75" customHeight="1">
      <c r="A610" s="52" t="s">
        <v>1835</v>
      </c>
      <c r="B610" s="52" t="s">
        <v>5284</v>
      </c>
      <c r="C610" s="52" t="s">
        <v>5253</v>
      </c>
      <c r="D610" s="53">
        <v>44647.938888888886</v>
      </c>
      <c r="E610" s="53">
        <v>44646.98263888889</v>
      </c>
      <c r="F610" s="53">
        <v>44648.02638888889</v>
      </c>
      <c r="G610" s="53">
        <f>HubVN_Receiving_Time</f>
        <v>44652.28056</v>
      </c>
      <c r="H610" s="54">
        <v>44647.275</v>
      </c>
      <c r="I610" s="44">
        <f>HubCN_Receiving_Time-Order_Create_Time</f>
        <v>0.3520833333</v>
      </c>
      <c r="J610" s="44">
        <f>Plan__HubCN_Receiving_Time-Order_Create_Time</f>
        <v>1.308333333</v>
      </c>
      <c r="K610" s="44">
        <f>HubCN_Pickup_Time-HubCN_Receiving_Time</f>
        <v>0.2923611111</v>
      </c>
      <c r="L610" s="44">
        <f>Plan_HubCN_Pickup_Time-Plan__HubCN_Receiving_Time</f>
        <v>0.0875</v>
      </c>
      <c r="M610" s="44">
        <f>HubCN_Receiving_Time-Vendor_PickupTime</f>
        <v>0.1034722222</v>
      </c>
      <c r="N610" s="44">
        <f>Plan__HubCN_Receiving_Time-Plan_Vendor_Pickup_Time</f>
        <v>2.311111111</v>
      </c>
      <c r="O610" s="44">
        <f>Vendor_PickupTime-Order_Create_Time</f>
        <v>0.2486111111</v>
      </c>
      <c r="P610" s="44">
        <f>Plan_Vendor_Pickup_Time-Order_Create_Time</f>
        <v>-1.002777778</v>
      </c>
      <c r="Q610" s="44">
        <f>HubVN_Receiving_Time-HubCN_Pickup_Time</f>
        <v>5.005555556</v>
      </c>
      <c r="R610" s="44">
        <f>Plan_HubVN_Receiving_Time-Plan_HubCN_Pickup_Time</f>
        <v>3.501388889</v>
      </c>
      <c r="S610" s="44">
        <f>TG_lấy+TG_xử_lý_CN+Thông_quan</f>
        <v>5.65</v>
      </c>
      <c r="T610" s="55">
        <f>IFS(HubCN_ID="LECCNSZ",Quantity__piece*500,HubCN_ID="LECCNYW",Quantity__piece*700)</f>
        <v>2800</v>
      </c>
      <c r="U610" s="55">
        <f>Chi_phí_lấy_hàng-Chi_phí_xử_lý</f>
        <v>17750</v>
      </c>
      <c r="V610" s="55">
        <f>IFS(HubCN_ID="LECCNSZ",IF(Grossweight&lt;=3,17000+Quantity__piece*500,17000+(Grossweight-3)*1500+Quantity__piece*500),HubCN_ID="LECCNYW", IF(Grossweight&lt;=3,15000+Quantity__piece*700,15000+(Grossweight-3)*2500+Quantity__piece*700))</f>
        <v>20550</v>
      </c>
    </row>
    <row r="611" ht="15.75" customHeight="1">
      <c r="A611" s="52" t="s">
        <v>1838</v>
      </c>
      <c r="B611" s="52" t="s">
        <v>5286</v>
      </c>
      <c r="C611" s="52" t="s">
        <v>5253</v>
      </c>
      <c r="D611" s="53">
        <v>44648.37430555555</v>
      </c>
      <c r="E611" s="53">
        <v>44649.21041666667</v>
      </c>
      <c r="F611" s="53">
        <v>44648.50486111111</v>
      </c>
      <c r="G611" s="53">
        <f>HubVN_Receiving_Time</f>
        <v>44652.50556</v>
      </c>
      <c r="H611" s="54">
        <v>44649.50486111111</v>
      </c>
      <c r="I611" s="44">
        <f>HubCN_Receiving_Time-Order_Create_Time</f>
        <v>1.877083333</v>
      </c>
      <c r="J611" s="44">
        <f>Plan__HubCN_Receiving_Time-Order_Create_Time</f>
        <v>1.040972222</v>
      </c>
      <c r="K611" s="44">
        <f>HubCN_Pickup_Time-HubCN_Receiving_Time</f>
        <v>0.2944444444</v>
      </c>
      <c r="L611" s="44">
        <f>Plan_HubCN_Pickup_Time-Plan__HubCN_Receiving_Time</f>
        <v>0.1305555556</v>
      </c>
      <c r="M611" s="44">
        <f>HubCN_Receiving_Time-Vendor_PickupTime</f>
        <v>0.0875</v>
      </c>
      <c r="N611" s="44">
        <f>Plan__HubCN_Receiving_Time-Plan_Vendor_Pickup_Time</f>
        <v>2.504166667</v>
      </c>
      <c r="O611" s="44">
        <f>Vendor_PickupTime-Order_Create_Time</f>
        <v>1.789583333</v>
      </c>
      <c r="P611" s="44">
        <f>Plan_Vendor_Pickup_Time-Order_Create_Time</f>
        <v>-1.463194444</v>
      </c>
      <c r="Q611" s="44">
        <f>HubVN_Receiving_Time-HubCN_Pickup_Time</f>
        <v>3.000694444</v>
      </c>
      <c r="R611" s="44">
        <f>Plan_HubVN_Receiving_Time-Plan_HubCN_Pickup_Time</f>
        <v>3.005555556</v>
      </c>
      <c r="S611" s="44">
        <f>TG_lấy+TG_xử_lý_CN+Thông_quan</f>
        <v>5.172222222</v>
      </c>
      <c r="T611" s="55">
        <f>IFS(HubCN_ID="LECCNSZ",Quantity__piece*500,HubCN_ID="LECCNYW",Quantity__piece*700)</f>
        <v>3500</v>
      </c>
      <c r="U611" s="55">
        <f>Chi_phí_lấy_hàng-Chi_phí_xử_lý</f>
        <v>19500</v>
      </c>
      <c r="V611" s="55">
        <f>IFS(HubCN_ID="LECCNSZ",IF(Grossweight&lt;=3,17000+Quantity__piece*500,17000+(Grossweight-3)*1500+Quantity__piece*500),HubCN_ID="LECCNYW", IF(Grossweight&lt;=3,15000+Quantity__piece*700,15000+(Grossweight-3)*2500+Quantity__piece*700))</f>
        <v>23000</v>
      </c>
    </row>
    <row r="612" ht="15.75" customHeight="1">
      <c r="A612" s="52" t="s">
        <v>1841</v>
      </c>
      <c r="B612" s="52" t="s">
        <v>5294</v>
      </c>
      <c r="C612" s="52" t="s">
        <v>5253</v>
      </c>
      <c r="D612" s="53">
        <v>44650.04791666667</v>
      </c>
      <c r="E612" s="53">
        <v>44649.85138888889</v>
      </c>
      <c r="F612" s="53">
        <v>44650.260416666664</v>
      </c>
      <c r="G612" s="53">
        <f>HubVN_Receiving_Time</f>
        <v>44653.2875</v>
      </c>
      <c r="H612" s="54">
        <v>44650.28333333333</v>
      </c>
      <c r="I612" s="44">
        <f>HubCN_Receiving_Time-Order_Create_Time</f>
        <v>2.577083333</v>
      </c>
      <c r="J612" s="44">
        <f>Plan__HubCN_Receiving_Time-Order_Create_Time</f>
        <v>2.773611111</v>
      </c>
      <c r="K612" s="44">
        <f>HubCN_Pickup_Time-HubCN_Receiving_Time</f>
        <v>0.4319444444</v>
      </c>
      <c r="L612" s="44">
        <f>Plan_HubCN_Pickup_Time-Plan__HubCN_Receiving_Time</f>
        <v>0.2125</v>
      </c>
      <c r="M612" s="44">
        <f>HubCN_Receiving_Time-Vendor_PickupTime</f>
        <v>0.0875</v>
      </c>
      <c r="N612" s="44">
        <f>Plan__HubCN_Receiving_Time-Plan_Vendor_Pickup_Time</f>
        <v>3.195833333</v>
      </c>
      <c r="O612" s="44">
        <f>Vendor_PickupTime-Order_Create_Time</f>
        <v>2.489583333</v>
      </c>
      <c r="P612" s="44">
        <f>Plan_Vendor_Pickup_Time-Order_Create_Time</f>
        <v>-0.4222222222</v>
      </c>
      <c r="Q612" s="44">
        <f>HubVN_Receiving_Time-HubCN_Pickup_Time</f>
        <v>3.004166667</v>
      </c>
      <c r="R612" s="44">
        <f>Plan_HubVN_Receiving_Time-Plan_HubCN_Pickup_Time</f>
        <v>2.004166667</v>
      </c>
      <c r="S612" s="44">
        <f>TG_lấy+TG_xử_lý_CN+Thông_quan</f>
        <v>6.013194444</v>
      </c>
      <c r="T612" s="55">
        <f>IFS(HubCN_ID="LECCNSZ",Quantity__piece*500,HubCN_ID="LECCNYW",Quantity__piece*700)</f>
        <v>2100</v>
      </c>
      <c r="U612" s="55">
        <f>Chi_phí_lấy_hàng-Chi_phí_xử_lý</f>
        <v>15000</v>
      </c>
      <c r="V612" s="55">
        <f>IFS(HubCN_ID="LECCNSZ",IF(Grossweight&lt;=3,17000+Quantity__piece*500,17000+(Grossweight-3)*1500+Quantity__piece*500),HubCN_ID="LECCNYW", IF(Grossweight&lt;=3,15000+Quantity__piece*700,15000+(Grossweight-3)*2500+Quantity__piece*700))</f>
        <v>17100</v>
      </c>
    </row>
    <row r="613" ht="15.75" customHeight="1">
      <c r="A613" s="52" t="s">
        <v>1843</v>
      </c>
      <c r="B613" s="52" t="s">
        <v>5286</v>
      </c>
      <c r="C613" s="52" t="s">
        <v>5253</v>
      </c>
      <c r="D613" s="53">
        <v>44651.368055555555</v>
      </c>
      <c r="E613" s="53">
        <v>44649.78055555555</v>
      </c>
      <c r="F613" s="53">
        <v>44651.49652777778</v>
      </c>
      <c r="G613" s="53">
        <f>HubVN_Receiving_Time</f>
        <v>44654.28681</v>
      </c>
      <c r="H613" s="54">
        <v>44650.28333333333</v>
      </c>
      <c r="I613" s="44">
        <f>HubCN_Receiving_Time-Order_Create_Time</f>
        <v>0.6097222222</v>
      </c>
      <c r="J613" s="44">
        <f>Plan__HubCN_Receiving_Time-Order_Create_Time</f>
        <v>2.197222222</v>
      </c>
      <c r="K613" s="44">
        <f>HubCN_Pickup_Time-HubCN_Receiving_Time</f>
        <v>0.5027777778</v>
      </c>
      <c r="L613" s="44">
        <f>Plan_HubCN_Pickup_Time-Plan__HubCN_Receiving_Time</f>
        <v>0.1284722222</v>
      </c>
      <c r="M613" s="44">
        <f>HubCN_Receiving_Time-Vendor_PickupTime</f>
        <v>0.1097222222</v>
      </c>
      <c r="N613" s="44">
        <f>Plan__HubCN_Receiving_Time-Plan_Vendor_Pickup_Time</f>
        <v>1.616666667</v>
      </c>
      <c r="O613" s="44">
        <f>Vendor_PickupTime-Order_Create_Time</f>
        <v>0.5</v>
      </c>
      <c r="P613" s="44">
        <f>Plan_Vendor_Pickup_Time-Order_Create_Time</f>
        <v>0.5805555556</v>
      </c>
      <c r="Q613" s="44">
        <f>HubVN_Receiving_Time-HubCN_Pickup_Time</f>
        <v>4.003472222</v>
      </c>
      <c r="R613" s="44">
        <f>Plan_HubVN_Receiving_Time-Plan_HubCN_Pickup_Time</f>
        <v>2.004166667</v>
      </c>
      <c r="S613" s="44">
        <f>TG_lấy+TG_xử_lý_CN+Thông_quan</f>
        <v>5.115972222</v>
      </c>
      <c r="T613" s="55">
        <f>IFS(HubCN_ID="LECCNSZ",Quantity__piece*500,HubCN_ID="LECCNYW",Quantity__piece*700)</f>
        <v>2100</v>
      </c>
      <c r="U613" s="55">
        <f>Chi_phí_lấy_hàng-Chi_phí_xử_lý</f>
        <v>15000</v>
      </c>
      <c r="V613" s="55">
        <f>IFS(HubCN_ID="LECCNSZ",IF(Grossweight&lt;=3,17000+Quantity__piece*500,17000+(Grossweight-3)*1500+Quantity__piece*500),HubCN_ID="LECCNYW", IF(Grossweight&lt;=3,15000+Quantity__piece*700,15000+(Grossweight-3)*2500+Quantity__piece*700))</f>
        <v>17100</v>
      </c>
    </row>
    <row r="614" ht="15.75" hidden="1" customHeight="1">
      <c r="A614" s="52" t="s">
        <v>1846</v>
      </c>
      <c r="B614" s="52" t="s">
        <v>5289</v>
      </c>
      <c r="C614" s="52" t="s">
        <v>5255</v>
      </c>
      <c r="D614" s="53">
        <v>44651.691666666666</v>
      </c>
      <c r="E614" s="53">
        <v>44649.56458333333</v>
      </c>
      <c r="F614" s="53">
        <v>44651.779861111114</v>
      </c>
      <c r="G614" s="53">
        <f>HubVN_Receiving_Time</f>
        <v>44653.5375</v>
      </c>
      <c r="H614" s="54">
        <v>44650.03611111111</v>
      </c>
      <c r="I614" s="44">
        <f>HubCN_Receiving_Time-Order_Create_Time</f>
        <v>1.246527778</v>
      </c>
      <c r="J614" s="44">
        <f>Plan__HubCN_Receiving_Time-Order_Create_Time</f>
        <v>3.373611111</v>
      </c>
      <c r="K614" s="44">
        <f>HubCN_Pickup_Time-HubCN_Receiving_Time</f>
        <v>0.4715277778</v>
      </c>
      <c r="L614" s="44">
        <f>Plan_HubCN_Pickup_Time-Plan__HubCN_Receiving_Time</f>
        <v>0.08819444445</v>
      </c>
      <c r="M614" s="44">
        <f>HubCN_Receiving_Time-Vendor_PickupTime</f>
        <v>0.1694444444</v>
      </c>
      <c r="N614" s="44">
        <f>Plan__HubCN_Receiving_Time-Plan_Vendor_Pickup_Time</f>
        <v>2.200694444</v>
      </c>
      <c r="O614" s="44">
        <f>Vendor_PickupTime-Order_Create_Time</f>
        <v>1.077083333</v>
      </c>
      <c r="P614" s="44">
        <f>Plan_Vendor_Pickup_Time-Order_Create_Time</f>
        <v>1.172916667</v>
      </c>
      <c r="Q614" s="44">
        <f>HubVN_Receiving_Time-HubCN_Pickup_Time</f>
        <v>3.501388889</v>
      </c>
      <c r="R614" s="44">
        <f>Plan_HubVN_Receiving_Time-Plan_HubCN_Pickup_Time</f>
        <v>1.504861111</v>
      </c>
      <c r="S614" s="44">
        <f>TG_lấy+TG_xử_lý_CN+Thông_quan</f>
        <v>5.219444444</v>
      </c>
      <c r="T614" s="55">
        <f>IFS(HubCN_ID="LECCNSZ",Quantity__piece*500,HubCN_ID="LECCNYW",Quantity__piece*700)</f>
        <v>1000</v>
      </c>
      <c r="U614" s="55">
        <f>Chi_phí_lấy_hàng-Chi_phí_xử_lý</f>
        <v>17000</v>
      </c>
      <c r="V614" s="55">
        <f>IFS(HubCN_ID="LECCNSZ",IF(Grossweight&lt;=3,17000+Quantity__piece*500,17000+(Grossweight-3)*1500+Quantity__piece*500),HubCN_ID="LECCNYW", IF(Grossweight&lt;=3,15000+Quantity__piece*700,15000+(Grossweight-3)*2500+Quantity__piece*700))</f>
        <v>18000</v>
      </c>
    </row>
    <row r="615" ht="15.75" customHeight="1">
      <c r="A615" s="52" t="s">
        <v>1849</v>
      </c>
      <c r="B615" s="52" t="s">
        <v>5270</v>
      </c>
      <c r="C615" s="52" t="s">
        <v>5253</v>
      </c>
      <c r="D615" s="53">
        <v>44649.89166666667</v>
      </c>
      <c r="E615" s="53">
        <v>44650.66805555556</v>
      </c>
      <c r="F615" s="53">
        <v>44650.01875</v>
      </c>
      <c r="G615" s="53">
        <f>HubVN_Receiving_Time</f>
        <v>44654.50764</v>
      </c>
      <c r="H615" s="54">
        <v>44651.004166666666</v>
      </c>
      <c r="I615" s="44">
        <f>HubCN_Receiving_Time-Order_Create_Time</f>
        <v>4.026388889</v>
      </c>
      <c r="J615" s="44">
        <f>Plan__HubCN_Receiving_Time-Order_Create_Time</f>
        <v>3.25</v>
      </c>
      <c r="K615" s="44">
        <f>HubCN_Pickup_Time-HubCN_Receiving_Time</f>
        <v>0.3361111111</v>
      </c>
      <c r="L615" s="44">
        <f>Plan_HubCN_Pickup_Time-Plan__HubCN_Receiving_Time</f>
        <v>0.1270833333</v>
      </c>
      <c r="M615" s="44">
        <f>HubCN_Receiving_Time-Vendor_PickupTime</f>
        <v>0.29375</v>
      </c>
      <c r="N615" s="44">
        <f>Plan__HubCN_Receiving_Time-Plan_Vendor_Pickup_Time</f>
        <v>4.250694444</v>
      </c>
      <c r="O615" s="44">
        <f>Vendor_PickupTime-Order_Create_Time</f>
        <v>3.732638889</v>
      </c>
      <c r="P615" s="44">
        <f>Plan_Vendor_Pickup_Time-Order_Create_Time</f>
        <v>-1.000694444</v>
      </c>
      <c r="Q615" s="44">
        <f>HubVN_Receiving_Time-HubCN_Pickup_Time</f>
        <v>3.503472222</v>
      </c>
      <c r="R615" s="44">
        <f>Plan_HubVN_Receiving_Time-Plan_HubCN_Pickup_Time</f>
        <v>3.50625</v>
      </c>
      <c r="S615" s="44">
        <f>TG_lấy+TG_xử_lý_CN+Thông_quan</f>
        <v>7.865972222</v>
      </c>
      <c r="T615" s="55">
        <f>IFS(HubCN_ID="LECCNSZ",Quantity__piece*500,HubCN_ID="LECCNYW",Quantity__piece*700)</f>
        <v>2100</v>
      </c>
      <c r="U615" s="55">
        <f>Chi_phí_lấy_hàng-Chi_phí_xử_lý</f>
        <v>15000</v>
      </c>
      <c r="V615" s="55">
        <f>IFS(HubCN_ID="LECCNSZ",IF(Grossweight&lt;=3,17000+Quantity__piece*500,17000+(Grossweight-3)*1500+Quantity__piece*500),HubCN_ID="LECCNYW", IF(Grossweight&lt;=3,15000+Quantity__piece*700,15000+(Grossweight-3)*2500+Quantity__piece*700))</f>
        <v>17100</v>
      </c>
    </row>
    <row r="616" ht="15.75" customHeight="1">
      <c r="A616" s="52" t="s">
        <v>1852</v>
      </c>
      <c r="B616" s="52" t="s">
        <v>5280</v>
      </c>
      <c r="C616" s="52" t="s">
        <v>5253</v>
      </c>
      <c r="D616" s="53">
        <v>44649.11875</v>
      </c>
      <c r="E616" s="53">
        <v>44649.850694444445</v>
      </c>
      <c r="F616" s="53">
        <v>44649.26944444444</v>
      </c>
      <c r="G616" s="53">
        <f>HubVN_Receiving_Time</f>
        <v>44653.28611</v>
      </c>
      <c r="H616" s="54">
        <v>44650.279861111114</v>
      </c>
      <c r="I616" s="44">
        <f>HubCN_Receiving_Time-Order_Create_Time</f>
        <v>2.584027778</v>
      </c>
      <c r="J616" s="44">
        <f>Plan__HubCN_Receiving_Time-Order_Create_Time</f>
        <v>1.852083333</v>
      </c>
      <c r="K616" s="44">
        <f>HubCN_Pickup_Time-HubCN_Receiving_Time</f>
        <v>0.4291666667</v>
      </c>
      <c r="L616" s="44">
        <f>Plan_HubCN_Pickup_Time-Plan__HubCN_Receiving_Time</f>
        <v>0.1506944444</v>
      </c>
      <c r="M616" s="44">
        <f>HubCN_Receiving_Time-Vendor_PickupTime</f>
        <v>0.08472222222</v>
      </c>
      <c r="N616" s="44">
        <f>Plan__HubCN_Receiving_Time-Plan_Vendor_Pickup_Time</f>
        <v>2.275</v>
      </c>
      <c r="O616" s="44">
        <f>Vendor_PickupTime-Order_Create_Time</f>
        <v>2.499305556</v>
      </c>
      <c r="P616" s="44">
        <f>Plan_Vendor_Pickup_Time-Order_Create_Time</f>
        <v>-0.4229166667</v>
      </c>
      <c r="Q616" s="44">
        <f>HubVN_Receiving_Time-HubCN_Pickup_Time</f>
        <v>3.00625</v>
      </c>
      <c r="R616" s="44">
        <f>Plan_HubVN_Receiving_Time-Plan_HubCN_Pickup_Time</f>
        <v>3.00625</v>
      </c>
      <c r="S616" s="44">
        <f>TG_lấy+TG_xử_lý_CN+Thông_quan</f>
        <v>6.019444444</v>
      </c>
      <c r="T616" s="55">
        <f>IFS(HubCN_ID="LECCNSZ",Quantity__piece*500,HubCN_ID="LECCNYW",Quantity__piece*700)</f>
        <v>2100</v>
      </c>
      <c r="U616" s="55">
        <f>Chi_phí_lấy_hàng-Chi_phí_xử_lý</f>
        <v>15000</v>
      </c>
      <c r="V616" s="55">
        <f>IFS(HubCN_ID="LECCNSZ",IF(Grossweight&lt;=3,17000+Quantity__piece*500,17000+(Grossweight-3)*1500+Quantity__piece*500),HubCN_ID="LECCNYW", IF(Grossweight&lt;=3,15000+Quantity__piece*700,15000+(Grossweight-3)*2500+Quantity__piece*700))</f>
        <v>17100</v>
      </c>
    </row>
    <row r="617" ht="15.75" customHeight="1">
      <c r="A617" s="52" t="s">
        <v>1855</v>
      </c>
      <c r="B617" s="52" t="s">
        <v>5252</v>
      </c>
      <c r="C617" s="52" t="s">
        <v>5253</v>
      </c>
      <c r="D617" s="53">
        <v>44650.31527777778</v>
      </c>
      <c r="E617" s="53">
        <v>44649.23472222222</v>
      </c>
      <c r="F617" s="53">
        <v>44650.527083333334</v>
      </c>
      <c r="G617" s="53">
        <f>HubVN_Receiving_Time</f>
        <v>44653.53542</v>
      </c>
      <c r="H617" s="54">
        <v>44649.53055555555</v>
      </c>
      <c r="I617" s="44">
        <f>HubCN_Receiving_Time-Order_Create_Time</f>
        <v>1.365277778</v>
      </c>
      <c r="J617" s="44">
        <f>Plan__HubCN_Receiving_Time-Order_Create_Time</f>
        <v>2.445833333</v>
      </c>
      <c r="K617" s="44">
        <f>HubCN_Pickup_Time-HubCN_Receiving_Time</f>
        <v>0.2958333333</v>
      </c>
      <c r="L617" s="44">
        <f>Plan_HubCN_Pickup_Time-Plan__HubCN_Receiving_Time</f>
        <v>0.2118055556</v>
      </c>
      <c r="M617" s="44">
        <f>HubCN_Receiving_Time-Vendor_PickupTime</f>
        <v>0.08680555555</v>
      </c>
      <c r="N617" s="44">
        <f>Plan__HubCN_Receiving_Time-Plan_Vendor_Pickup_Time</f>
        <v>3.125694444</v>
      </c>
      <c r="O617" s="44">
        <f>Vendor_PickupTime-Order_Create_Time</f>
        <v>1.278472222</v>
      </c>
      <c r="P617" s="44">
        <f>Plan_Vendor_Pickup_Time-Order_Create_Time</f>
        <v>-0.6798611111</v>
      </c>
      <c r="Q617" s="44">
        <f>HubVN_Receiving_Time-HubCN_Pickup_Time</f>
        <v>4.004861111</v>
      </c>
      <c r="R617" s="44">
        <f>Plan_HubVN_Receiving_Time-Plan_HubCN_Pickup_Time</f>
        <v>2.004861111</v>
      </c>
      <c r="S617" s="44">
        <f>TG_lấy+TG_xử_lý_CN+Thông_quan</f>
        <v>5.665972222</v>
      </c>
      <c r="T617" s="55">
        <f>IFS(HubCN_ID="LECCNSZ",Quantity__piece*500,HubCN_ID="LECCNYW",Quantity__piece*700)</f>
        <v>700</v>
      </c>
      <c r="U617" s="55">
        <f>Chi_phí_lấy_hàng-Chi_phí_xử_lý</f>
        <v>15000</v>
      </c>
      <c r="V617" s="55">
        <f>IFS(HubCN_ID="LECCNSZ",IF(Grossweight&lt;=3,17000+Quantity__piece*500,17000+(Grossweight-3)*1500+Quantity__piece*500),HubCN_ID="LECCNYW", IF(Grossweight&lt;=3,15000+Quantity__piece*700,15000+(Grossweight-3)*2500+Quantity__piece*700))</f>
        <v>15700</v>
      </c>
    </row>
    <row r="618" ht="15.75" hidden="1" customHeight="1">
      <c r="A618" s="52" t="s">
        <v>1858</v>
      </c>
      <c r="B618" s="52" t="s">
        <v>5287</v>
      </c>
      <c r="C618" s="52" t="s">
        <v>5255</v>
      </c>
      <c r="D618" s="53">
        <v>44648.84375</v>
      </c>
      <c r="E618" s="53">
        <v>44649.56041666667</v>
      </c>
      <c r="F618" s="53">
        <v>44649.0125</v>
      </c>
      <c r="G618" s="53">
        <f>HubVN_Receiving_Time</f>
        <v>44652.54028</v>
      </c>
      <c r="H618" s="54">
        <v>44650.03402777778</v>
      </c>
      <c r="I618" s="44">
        <f>HubCN_Receiving_Time-Order_Create_Time</f>
        <v>3.724305556</v>
      </c>
      <c r="J618" s="44">
        <f>Plan__HubCN_Receiving_Time-Order_Create_Time</f>
        <v>3.007638889</v>
      </c>
      <c r="K618" s="44">
        <f>HubCN_Pickup_Time-HubCN_Receiving_Time</f>
        <v>0.4736111111</v>
      </c>
      <c r="L618" s="44">
        <f>Plan_HubCN_Pickup_Time-Plan__HubCN_Receiving_Time</f>
        <v>0.16875</v>
      </c>
      <c r="M618" s="44">
        <f>HubCN_Receiving_Time-Vendor_PickupTime</f>
        <v>0.1145833333</v>
      </c>
      <c r="N618" s="44">
        <f>Plan__HubCN_Receiving_Time-Plan_Vendor_Pickup_Time</f>
        <v>3.002083333</v>
      </c>
      <c r="O618" s="44">
        <f>Vendor_PickupTime-Order_Create_Time</f>
        <v>3.609722222</v>
      </c>
      <c r="P618" s="44">
        <f>Plan_Vendor_Pickup_Time-Order_Create_Time</f>
        <v>0.005555555559</v>
      </c>
      <c r="Q618" s="44">
        <f>HubVN_Receiving_Time-HubCN_Pickup_Time</f>
        <v>2.50625</v>
      </c>
      <c r="R618" s="44">
        <f>Plan_HubVN_Receiving_Time-Plan_HubCN_Pickup_Time</f>
        <v>3.504861111</v>
      </c>
      <c r="S618" s="44">
        <f>TG_lấy+TG_xử_lý_CN+Thông_quan</f>
        <v>6.704166667</v>
      </c>
      <c r="T618" s="55">
        <f>IFS(HubCN_ID="LECCNSZ",Quantity__piece*500,HubCN_ID="LECCNYW",Quantity__piece*700)</f>
        <v>1000</v>
      </c>
      <c r="U618" s="55">
        <f>Chi_phí_lấy_hàng-Chi_phí_xử_lý</f>
        <v>17000</v>
      </c>
      <c r="V618" s="55">
        <f>IFS(HubCN_ID="LECCNSZ",IF(Grossweight&lt;=3,17000+Quantity__piece*500,17000+(Grossweight-3)*1500+Quantity__piece*500),HubCN_ID="LECCNYW", IF(Grossweight&lt;=3,15000+Quantity__piece*700,15000+(Grossweight-3)*2500+Quantity__piece*700))</f>
        <v>18000</v>
      </c>
    </row>
    <row r="619" ht="15.75" customHeight="1">
      <c r="A619" s="52" t="s">
        <v>1861</v>
      </c>
      <c r="B619" s="52" t="s">
        <v>5280</v>
      </c>
      <c r="C619" s="52" t="s">
        <v>5253</v>
      </c>
      <c r="D619" s="53">
        <v>44652.427083333336</v>
      </c>
      <c r="E619" s="53">
        <v>44652.21875</v>
      </c>
      <c r="F619" s="53">
        <v>44652.51666666667</v>
      </c>
      <c r="G619" s="53">
        <f>HubVN_Receiving_Time</f>
        <v>44655.51944</v>
      </c>
      <c r="H619" s="54">
        <v>44652.51388888889</v>
      </c>
      <c r="I619" s="44">
        <f>HubCN_Receiving_Time-Order_Create_Time</f>
        <v>1.897222222</v>
      </c>
      <c r="J619" s="44">
        <f>Plan__HubCN_Receiving_Time-Order_Create_Time</f>
        <v>2.105555556</v>
      </c>
      <c r="K619" s="44">
        <f>HubCN_Pickup_Time-HubCN_Receiving_Time</f>
        <v>0.2951388889</v>
      </c>
      <c r="L619" s="44">
        <f>Plan_HubCN_Pickup_Time-Plan__HubCN_Receiving_Time</f>
        <v>0.08958333333</v>
      </c>
      <c r="M619" s="44">
        <f>HubCN_Receiving_Time-Vendor_PickupTime</f>
        <v>0.1118055556</v>
      </c>
      <c r="N619" s="44">
        <f>Plan__HubCN_Receiving_Time-Plan_Vendor_Pickup_Time</f>
        <v>3.565277778</v>
      </c>
      <c r="O619" s="44">
        <f>Vendor_PickupTime-Order_Create_Time</f>
        <v>1.785416667</v>
      </c>
      <c r="P619" s="44">
        <f>Plan_Vendor_Pickup_Time-Order_Create_Time</f>
        <v>-1.459722222</v>
      </c>
      <c r="Q619" s="44">
        <f>HubVN_Receiving_Time-HubCN_Pickup_Time</f>
        <v>3.005555556</v>
      </c>
      <c r="R619" s="44">
        <f>Plan_HubVN_Receiving_Time-Plan_HubCN_Pickup_Time</f>
        <v>2.00625</v>
      </c>
      <c r="S619" s="44">
        <f>TG_lấy+TG_xử_lý_CN+Thông_quan</f>
        <v>5.197916667</v>
      </c>
      <c r="T619" s="55">
        <f>IFS(HubCN_ID="LECCNSZ",Quantity__piece*500,HubCN_ID="LECCNYW",Quantity__piece*700)</f>
        <v>3500</v>
      </c>
      <c r="U619" s="55">
        <f>Chi_phí_lấy_hàng-Chi_phí_xử_lý</f>
        <v>15000</v>
      </c>
      <c r="V619" s="55">
        <f>IFS(HubCN_ID="LECCNSZ",IF(Grossweight&lt;=3,17000+Quantity__piece*500,17000+(Grossweight-3)*1500+Quantity__piece*500),HubCN_ID="LECCNYW", IF(Grossweight&lt;=3,15000+Quantity__piece*700,15000+(Grossweight-3)*2500+Quantity__piece*700))</f>
        <v>18500</v>
      </c>
    </row>
    <row r="620" ht="15.75" customHeight="1">
      <c r="A620" s="52" t="s">
        <v>1864</v>
      </c>
      <c r="B620" s="52" t="s">
        <v>5290</v>
      </c>
      <c r="C620" s="52" t="s">
        <v>5253</v>
      </c>
      <c r="D620" s="53">
        <v>44652.413194444445</v>
      </c>
      <c r="E620" s="53">
        <v>44652.208333333336</v>
      </c>
      <c r="F620" s="53">
        <v>44652.49930555555</v>
      </c>
      <c r="G620" s="53">
        <f>HubVN_Receiving_Time</f>
        <v>44655.50764</v>
      </c>
      <c r="H620" s="54">
        <v>44652.501388888886</v>
      </c>
      <c r="I620" s="44">
        <f>HubCN_Receiving_Time-Order_Create_Time</f>
        <v>2.378472222</v>
      </c>
      <c r="J620" s="44">
        <f>Plan__HubCN_Receiving_Time-Order_Create_Time</f>
        <v>2.583333333</v>
      </c>
      <c r="K620" s="44">
        <f>HubCN_Pickup_Time-HubCN_Receiving_Time</f>
        <v>0.2930555556</v>
      </c>
      <c r="L620" s="44">
        <f>Plan_HubCN_Pickup_Time-Plan__HubCN_Receiving_Time</f>
        <v>0.08611111111</v>
      </c>
      <c r="M620" s="44">
        <f>HubCN_Receiving_Time-Vendor_PickupTime</f>
        <v>0.0875</v>
      </c>
      <c r="N620" s="44">
        <f>Plan__HubCN_Receiving_Time-Plan_Vendor_Pickup_Time</f>
        <v>2.501388889</v>
      </c>
      <c r="O620" s="44">
        <f>Vendor_PickupTime-Order_Create_Time</f>
        <v>2.290972222</v>
      </c>
      <c r="P620" s="44">
        <f>Plan_Vendor_Pickup_Time-Order_Create_Time</f>
        <v>0.08194444445</v>
      </c>
      <c r="Q620" s="44">
        <f>HubVN_Receiving_Time-HubCN_Pickup_Time</f>
        <v>3.00625</v>
      </c>
      <c r="R620" s="44">
        <f>Plan_HubVN_Receiving_Time-Plan_HubCN_Pickup_Time</f>
        <v>3.002083333</v>
      </c>
      <c r="S620" s="44">
        <f>TG_lấy+TG_xử_lý_CN+Thông_quan</f>
        <v>5.677777778</v>
      </c>
      <c r="T620" s="55">
        <f>IFS(HubCN_ID="LECCNSZ",Quantity__piece*500,HubCN_ID="LECCNYW",Quantity__piece*700)</f>
        <v>2100</v>
      </c>
      <c r="U620" s="55">
        <f>Chi_phí_lấy_hàng-Chi_phí_xử_lý</f>
        <v>15000</v>
      </c>
      <c r="V620" s="55">
        <f>IFS(HubCN_ID="LECCNSZ",IF(Grossweight&lt;=3,17000+Quantity__piece*500,17000+(Grossweight-3)*1500+Quantity__piece*500),HubCN_ID="LECCNYW", IF(Grossweight&lt;=3,15000+Quantity__piece*700,15000+(Grossweight-3)*2500+Quantity__piece*700))</f>
        <v>17100</v>
      </c>
    </row>
    <row r="621" ht="15.75" customHeight="1">
      <c r="A621" s="52" t="s">
        <v>1867</v>
      </c>
      <c r="B621" s="52" t="s">
        <v>5278</v>
      </c>
      <c r="C621" s="52" t="s">
        <v>5253</v>
      </c>
      <c r="D621" s="53">
        <v>44652.63125</v>
      </c>
      <c r="E621" s="53">
        <v>44652.91736111111</v>
      </c>
      <c r="F621" s="53">
        <v>44652.782638888886</v>
      </c>
      <c r="G621" s="53">
        <f>HubVN_Receiving_Time</f>
        <v>44658.26042</v>
      </c>
      <c r="H621" s="54">
        <v>44653.25555555556</v>
      </c>
      <c r="I621" s="44">
        <f>HubCN_Receiving_Time-Order_Create_Time</f>
        <v>1.336805556</v>
      </c>
      <c r="J621" s="44">
        <f>Plan__HubCN_Receiving_Time-Order_Create_Time</f>
        <v>1.050694444</v>
      </c>
      <c r="K621" s="44">
        <f>HubCN_Pickup_Time-HubCN_Receiving_Time</f>
        <v>0.3381944444</v>
      </c>
      <c r="L621" s="44">
        <f>Plan_HubCN_Pickup_Time-Plan__HubCN_Receiving_Time</f>
        <v>0.1513888889</v>
      </c>
      <c r="M621" s="44">
        <f>HubCN_Receiving_Time-Vendor_PickupTime</f>
        <v>0.1131944444</v>
      </c>
      <c r="N621" s="44">
        <f>Plan__HubCN_Receiving_Time-Plan_Vendor_Pickup_Time</f>
        <v>1.04375</v>
      </c>
      <c r="O621" s="44">
        <f>Vendor_PickupTime-Order_Create_Time</f>
        <v>1.223611111</v>
      </c>
      <c r="P621" s="44">
        <f>Plan_Vendor_Pickup_Time-Order_Create_Time</f>
        <v>0.006944444445</v>
      </c>
      <c r="Q621" s="44">
        <f>HubVN_Receiving_Time-HubCN_Pickup_Time</f>
        <v>5.004861111</v>
      </c>
      <c r="R621" s="44">
        <f>Plan_HubVN_Receiving_Time-Plan_HubCN_Pickup_Time</f>
        <v>1.502777778</v>
      </c>
      <c r="S621" s="44">
        <f>TG_lấy+TG_xử_lý_CN+Thông_quan</f>
        <v>6.679861111</v>
      </c>
      <c r="T621" s="55">
        <f>IFS(HubCN_ID="LECCNSZ",Quantity__piece*500,HubCN_ID="LECCNYW",Quantity__piece*700)</f>
        <v>2100</v>
      </c>
      <c r="U621" s="55">
        <f>Chi_phí_lấy_hàng-Chi_phí_xử_lý</f>
        <v>19500</v>
      </c>
      <c r="V621" s="55">
        <f>IFS(HubCN_ID="LECCNSZ",IF(Grossweight&lt;=3,17000+Quantity__piece*500,17000+(Grossweight-3)*1500+Quantity__piece*500),HubCN_ID="LECCNYW", IF(Grossweight&lt;=3,15000+Quantity__piece*700,15000+(Grossweight-3)*2500+Quantity__piece*700))</f>
        <v>21600</v>
      </c>
    </row>
    <row r="622" ht="15.75" customHeight="1">
      <c r="A622" s="52" t="s">
        <v>1870</v>
      </c>
      <c r="B622" s="52" t="s">
        <v>5252</v>
      </c>
      <c r="C622" s="52" t="s">
        <v>5253</v>
      </c>
      <c r="D622" s="53">
        <v>44649.59097222222</v>
      </c>
      <c r="E622" s="53">
        <v>44648.927777777775</v>
      </c>
      <c r="F622" s="53">
        <v>44649.76388888889</v>
      </c>
      <c r="G622" s="53">
        <f>HubVN_Receiving_Time</f>
        <v>44655.26597</v>
      </c>
      <c r="H622" s="54">
        <v>44649.263194444444</v>
      </c>
      <c r="I622" s="44">
        <f>HubCN_Receiving_Time-Order_Create_Time</f>
        <v>1.811805556</v>
      </c>
      <c r="J622" s="44">
        <f>Plan__HubCN_Receiving_Time-Order_Create_Time</f>
        <v>2.475</v>
      </c>
      <c r="K622" s="44">
        <f>HubCN_Pickup_Time-HubCN_Receiving_Time</f>
        <v>0.3354166667</v>
      </c>
      <c r="L622" s="44">
        <f>Plan_HubCN_Pickup_Time-Plan__HubCN_Receiving_Time</f>
        <v>0.1729166667</v>
      </c>
      <c r="M622" s="44">
        <f>HubCN_Receiving_Time-Vendor_PickupTime</f>
        <v>0.08749999999</v>
      </c>
      <c r="N622" s="44">
        <f>Plan__HubCN_Receiving_Time-Plan_Vendor_Pickup_Time</f>
        <v>1.478472222</v>
      </c>
      <c r="O622" s="44">
        <f>Vendor_PickupTime-Order_Create_Time</f>
        <v>1.724305556</v>
      </c>
      <c r="P622" s="44">
        <f>Plan_Vendor_Pickup_Time-Order_Create_Time</f>
        <v>0.9965277778</v>
      </c>
      <c r="Q622" s="44">
        <f>HubVN_Receiving_Time-HubCN_Pickup_Time</f>
        <v>6.002777778</v>
      </c>
      <c r="R622" s="44">
        <f>Plan_HubVN_Receiving_Time-Plan_HubCN_Pickup_Time</f>
        <v>1.50625</v>
      </c>
      <c r="S622" s="44">
        <f>TG_lấy+TG_xử_lý_CN+Thông_quan</f>
        <v>8.15</v>
      </c>
      <c r="T622" s="55">
        <f>IFS(HubCN_ID="LECCNSZ",Quantity__piece*500,HubCN_ID="LECCNYW",Quantity__piece*700)</f>
        <v>3500</v>
      </c>
      <c r="U622" s="55">
        <f>Chi_phí_lấy_hàng-Chi_phí_xử_lý</f>
        <v>15000</v>
      </c>
      <c r="V622" s="55">
        <f>IFS(HubCN_ID="LECCNSZ",IF(Grossweight&lt;=3,17000+Quantity__piece*500,17000+(Grossweight-3)*1500+Quantity__piece*500),HubCN_ID="LECCNYW", IF(Grossweight&lt;=3,15000+Quantity__piece*700,15000+(Grossweight-3)*2500+Quantity__piece*700))</f>
        <v>18500</v>
      </c>
    </row>
    <row r="623" ht="15.75" customHeight="1">
      <c r="A623" s="52" t="s">
        <v>1873</v>
      </c>
      <c r="B623" s="52" t="s">
        <v>5261</v>
      </c>
      <c r="C623" s="52" t="s">
        <v>5253</v>
      </c>
      <c r="D623" s="53">
        <v>44651.90694444445</v>
      </c>
      <c r="E623" s="53">
        <v>44649.18472222222</v>
      </c>
      <c r="F623" s="53">
        <v>44652.03472222222</v>
      </c>
      <c r="G623" s="53">
        <f>HubVN_Receiving_Time</f>
        <v>44653.52639</v>
      </c>
      <c r="H623" s="54">
        <v>44649.52222222222</v>
      </c>
      <c r="I623" s="44">
        <f>HubCN_Receiving_Time-Order_Create_Time</f>
        <v>0.3145833333</v>
      </c>
      <c r="J623" s="44">
        <f>Plan__HubCN_Receiving_Time-Order_Create_Time</f>
        <v>3.036805556</v>
      </c>
      <c r="K623" s="44">
        <f>HubCN_Pickup_Time-HubCN_Receiving_Time</f>
        <v>0.3375</v>
      </c>
      <c r="L623" s="44">
        <f>Plan_HubCN_Pickup_Time-Plan__HubCN_Receiving_Time</f>
        <v>0.1277777778</v>
      </c>
      <c r="M623" s="44">
        <f>HubCN_Receiving_Time-Vendor_PickupTime</f>
        <v>0.08611111111</v>
      </c>
      <c r="N623" s="44">
        <f>Plan__HubCN_Receiving_Time-Plan_Vendor_Pickup_Time</f>
        <v>4.034722222</v>
      </c>
      <c r="O623" s="44">
        <f>Vendor_PickupTime-Order_Create_Time</f>
        <v>0.2284722222</v>
      </c>
      <c r="P623" s="44">
        <f>Plan_Vendor_Pickup_Time-Order_Create_Time</f>
        <v>-0.9979166667</v>
      </c>
      <c r="Q623" s="44">
        <f>HubVN_Receiving_Time-HubCN_Pickup_Time</f>
        <v>4.004166667</v>
      </c>
      <c r="R623" s="44">
        <f>Plan_HubVN_Receiving_Time-Plan_HubCN_Pickup_Time</f>
        <v>1.500694444</v>
      </c>
      <c r="S623" s="44">
        <f>TG_lấy+TG_xử_lý_CN+Thông_quan</f>
        <v>4.65625</v>
      </c>
      <c r="T623" s="55">
        <f>IFS(HubCN_ID="LECCNSZ",Quantity__piece*500,HubCN_ID="LECCNYW",Quantity__piece*700)</f>
        <v>3500</v>
      </c>
      <c r="U623" s="55">
        <f>Chi_phí_lấy_hàng-Chi_phí_xử_lý</f>
        <v>16750</v>
      </c>
      <c r="V623" s="55">
        <f>IFS(HubCN_ID="LECCNSZ",IF(Grossweight&lt;=3,17000+Quantity__piece*500,17000+(Grossweight-3)*1500+Quantity__piece*500),HubCN_ID="LECCNYW", IF(Grossweight&lt;=3,15000+Quantity__piece*700,15000+(Grossweight-3)*2500+Quantity__piece*700))</f>
        <v>20250</v>
      </c>
    </row>
    <row r="624" ht="15.75" hidden="1" customHeight="1">
      <c r="A624" s="52" t="s">
        <v>1876</v>
      </c>
      <c r="B624" s="52" t="s">
        <v>5289</v>
      </c>
      <c r="C624" s="52" t="s">
        <v>5255</v>
      </c>
      <c r="D624" s="53">
        <v>44647.92152777778</v>
      </c>
      <c r="E624" s="53">
        <v>44648.81180555555</v>
      </c>
      <c r="F624" s="53">
        <v>44648.00902777778</v>
      </c>
      <c r="G624" s="53">
        <f>HubVN_Receiving_Time</f>
        <v>44652.28681</v>
      </c>
      <c r="H624" s="54">
        <v>44649.28402777778</v>
      </c>
      <c r="I624" s="44">
        <f>HubCN_Receiving_Time-Order_Create_Time</f>
        <v>4.119444444</v>
      </c>
      <c r="J624" s="44">
        <f>Plan__HubCN_Receiving_Time-Order_Create_Time</f>
        <v>3.229166667</v>
      </c>
      <c r="K624" s="44">
        <f>HubCN_Pickup_Time-HubCN_Receiving_Time</f>
        <v>0.4722222222</v>
      </c>
      <c r="L624" s="44">
        <f>Plan_HubCN_Pickup_Time-Plan__HubCN_Receiving_Time</f>
        <v>0.0875</v>
      </c>
      <c r="M624" s="44">
        <f>HubCN_Receiving_Time-Vendor_PickupTime</f>
        <v>0.1284722222</v>
      </c>
      <c r="N624" s="44">
        <f>Plan__HubCN_Receiving_Time-Plan_Vendor_Pickup_Time</f>
        <v>2.234027778</v>
      </c>
      <c r="O624" s="44">
        <f>Vendor_PickupTime-Order_Create_Time</f>
        <v>3.990972222</v>
      </c>
      <c r="P624" s="44">
        <f>Plan_Vendor_Pickup_Time-Order_Create_Time</f>
        <v>0.9951388889</v>
      </c>
      <c r="Q624" s="44">
        <f>HubVN_Receiving_Time-HubCN_Pickup_Time</f>
        <v>3.002777778</v>
      </c>
      <c r="R624" s="44">
        <f>Plan_HubVN_Receiving_Time-Plan_HubCN_Pickup_Time</f>
        <v>3.504166667</v>
      </c>
      <c r="S624" s="44">
        <f>TG_lấy+TG_xử_lý_CN+Thông_quan</f>
        <v>7.594444444</v>
      </c>
      <c r="T624" s="55">
        <f>IFS(HubCN_ID="LECCNSZ",Quantity__piece*500,HubCN_ID="LECCNYW",Quantity__piece*700)</f>
        <v>1000</v>
      </c>
      <c r="U624" s="55">
        <f>Chi_phí_lấy_hàng-Chi_phí_xử_lý</f>
        <v>17000</v>
      </c>
      <c r="V624" s="55">
        <f>IFS(HubCN_ID="LECCNSZ",IF(Grossweight&lt;=3,17000+Quantity__piece*500,17000+(Grossweight-3)*1500+Quantity__piece*500),HubCN_ID="LECCNYW", IF(Grossweight&lt;=3,15000+Quantity__piece*700,15000+(Grossweight-3)*2500+Quantity__piece*700))</f>
        <v>18000</v>
      </c>
    </row>
    <row r="625" ht="15.75" customHeight="1">
      <c r="A625" s="52" t="s">
        <v>1878</v>
      </c>
      <c r="B625" s="52" t="s">
        <v>5261</v>
      </c>
      <c r="C625" s="52" t="s">
        <v>5253</v>
      </c>
      <c r="D625" s="53">
        <v>44650.580555555556</v>
      </c>
      <c r="E625" s="53">
        <v>44649.19861111111</v>
      </c>
      <c r="F625" s="53">
        <v>44650.75208333333</v>
      </c>
      <c r="G625" s="53">
        <f>HubVN_Receiving_Time</f>
        <v>44652.53681</v>
      </c>
      <c r="H625" s="54">
        <v>44649.53611111111</v>
      </c>
      <c r="I625" s="44">
        <f>HubCN_Receiving_Time-Order_Create_Time</f>
        <v>3.811805556</v>
      </c>
      <c r="J625" s="44">
        <f>Plan__HubCN_Receiving_Time-Order_Create_Time</f>
        <v>5.19375</v>
      </c>
      <c r="K625" s="44">
        <f>HubCN_Pickup_Time-HubCN_Receiving_Time</f>
        <v>0.3375</v>
      </c>
      <c r="L625" s="44">
        <f>Plan_HubCN_Pickup_Time-Plan__HubCN_Receiving_Time</f>
        <v>0.1715277778</v>
      </c>
      <c r="M625" s="44">
        <f>HubCN_Receiving_Time-Vendor_PickupTime</f>
        <v>0.08611111111</v>
      </c>
      <c r="N625" s="44">
        <f>Plan__HubCN_Receiving_Time-Plan_Vendor_Pickup_Time</f>
        <v>5.204166667</v>
      </c>
      <c r="O625" s="44">
        <f>Vendor_PickupTime-Order_Create_Time</f>
        <v>3.725694444</v>
      </c>
      <c r="P625" s="44">
        <f>Plan_Vendor_Pickup_Time-Order_Create_Time</f>
        <v>-0.01041666667</v>
      </c>
      <c r="Q625" s="44">
        <f>HubVN_Receiving_Time-HubCN_Pickup_Time</f>
        <v>3.000694444</v>
      </c>
      <c r="R625" s="44">
        <f>Plan_HubVN_Receiving_Time-Plan_HubCN_Pickup_Time</f>
        <v>1.503472222</v>
      </c>
      <c r="S625" s="44">
        <f>TG_lấy+TG_xử_lý_CN+Thông_quan</f>
        <v>7.15</v>
      </c>
      <c r="T625" s="55">
        <f>IFS(HubCN_ID="LECCNSZ",Quantity__piece*500,HubCN_ID="LECCNYW",Quantity__piece*700)</f>
        <v>700</v>
      </c>
      <c r="U625" s="55">
        <f>Chi_phí_lấy_hàng-Chi_phí_xử_lý</f>
        <v>15000</v>
      </c>
      <c r="V625" s="55">
        <f>IFS(HubCN_ID="LECCNSZ",IF(Grossweight&lt;=3,17000+Quantity__piece*500,17000+(Grossweight-3)*1500+Quantity__piece*500),HubCN_ID="LECCNYW", IF(Grossweight&lt;=3,15000+Quantity__piece*700,15000+(Grossweight-3)*2500+Quantity__piece*700))</f>
        <v>15700</v>
      </c>
    </row>
    <row r="626" ht="15.75" customHeight="1">
      <c r="A626" s="52" t="s">
        <v>1881</v>
      </c>
      <c r="B626" s="52" t="s">
        <v>5264</v>
      </c>
      <c r="C626" s="52" t="s">
        <v>5253</v>
      </c>
      <c r="D626" s="53">
        <v>44649.82152777778</v>
      </c>
      <c r="E626" s="53">
        <v>44650.72430555556</v>
      </c>
      <c r="F626" s="53">
        <v>44650.03472222222</v>
      </c>
      <c r="G626" s="53">
        <f>HubVN_Receiving_Time</f>
        <v>44654.525</v>
      </c>
      <c r="H626" s="54">
        <v>44651.01944444444</v>
      </c>
      <c r="I626" s="44">
        <f>HubCN_Receiving_Time-Order_Create_Time</f>
        <v>4.086111111</v>
      </c>
      <c r="J626" s="44">
        <f>Plan__HubCN_Receiving_Time-Order_Create_Time</f>
        <v>3.183333333</v>
      </c>
      <c r="K626" s="44">
        <f>HubCN_Pickup_Time-HubCN_Receiving_Time</f>
        <v>0.2951388889</v>
      </c>
      <c r="L626" s="44">
        <f>Plan_HubCN_Pickup_Time-Plan__HubCN_Receiving_Time</f>
        <v>0.2131944444</v>
      </c>
      <c r="M626" s="44">
        <f>HubCN_Receiving_Time-Vendor_PickupTime</f>
        <v>0.2972222222</v>
      </c>
      <c r="N626" s="44">
        <f>Plan__HubCN_Receiving_Time-Plan_Vendor_Pickup_Time</f>
        <v>2.683333333</v>
      </c>
      <c r="O626" s="44">
        <f>Vendor_PickupTime-Order_Create_Time</f>
        <v>3.788888889</v>
      </c>
      <c r="P626" s="44">
        <f>Plan_Vendor_Pickup_Time-Order_Create_Time</f>
        <v>0.5</v>
      </c>
      <c r="Q626" s="44">
        <f>HubVN_Receiving_Time-HubCN_Pickup_Time</f>
        <v>3.505555556</v>
      </c>
      <c r="R626" s="44">
        <f>Plan_HubVN_Receiving_Time-Plan_HubCN_Pickup_Time</f>
        <v>3.505555556</v>
      </c>
      <c r="S626" s="44">
        <f>TG_lấy+TG_xử_lý_CN+Thông_quan</f>
        <v>7.886805556</v>
      </c>
      <c r="T626" s="55">
        <f>IFS(HubCN_ID="LECCNSZ",Quantity__piece*500,HubCN_ID="LECCNYW",Quantity__piece*700)</f>
        <v>1400</v>
      </c>
      <c r="U626" s="55">
        <f>Chi_phí_lấy_hàng-Chi_phí_xử_lý</f>
        <v>15000</v>
      </c>
      <c r="V626" s="55">
        <f>IFS(HubCN_ID="LECCNSZ",IF(Grossweight&lt;=3,17000+Quantity__piece*500,17000+(Grossweight-3)*1500+Quantity__piece*500),HubCN_ID="LECCNYW", IF(Grossweight&lt;=3,15000+Quantity__piece*700,15000+(Grossweight-3)*2500+Quantity__piece*700))</f>
        <v>16400</v>
      </c>
    </row>
    <row r="627" ht="15.75" customHeight="1">
      <c r="A627" s="52" t="s">
        <v>1884</v>
      </c>
      <c r="B627" s="52" t="s">
        <v>5307</v>
      </c>
      <c r="C627" s="52" t="s">
        <v>5253</v>
      </c>
      <c r="D627" s="53">
        <v>44653.38125</v>
      </c>
      <c r="E627" s="53">
        <v>44652.21388888889</v>
      </c>
      <c r="F627" s="53">
        <v>44653.532638888886</v>
      </c>
      <c r="G627" s="53">
        <f>HubVN_Receiving_Time</f>
        <v>44655.51042</v>
      </c>
      <c r="H627" s="54">
        <v>44652.50625</v>
      </c>
      <c r="I627" s="44">
        <f>HubCN_Receiving_Time-Order_Create_Time</f>
        <v>2.373611111</v>
      </c>
      <c r="J627" s="44">
        <f>Plan__HubCN_Receiving_Time-Order_Create_Time</f>
        <v>3.540972222</v>
      </c>
      <c r="K627" s="44">
        <f>HubCN_Pickup_Time-HubCN_Receiving_Time</f>
        <v>0.2923611111</v>
      </c>
      <c r="L627" s="44">
        <f>Plan_HubCN_Pickup_Time-Plan__HubCN_Receiving_Time</f>
        <v>0.1513888889</v>
      </c>
      <c r="M627" s="44">
        <f>HubCN_Receiving_Time-Vendor_PickupTime</f>
        <v>0.08958333333</v>
      </c>
      <c r="N627" s="44">
        <f>Plan__HubCN_Receiving_Time-Plan_Vendor_Pickup_Time</f>
        <v>2.796527778</v>
      </c>
      <c r="O627" s="44">
        <f>Vendor_PickupTime-Order_Create_Time</f>
        <v>2.284027778</v>
      </c>
      <c r="P627" s="44">
        <f>Plan_Vendor_Pickup_Time-Order_Create_Time</f>
        <v>0.7444444444</v>
      </c>
      <c r="Q627" s="44">
        <f>HubVN_Receiving_Time-HubCN_Pickup_Time</f>
        <v>3.004166667</v>
      </c>
      <c r="R627" s="44">
        <f>Plan_HubVN_Receiving_Time-Plan_HubCN_Pickup_Time</f>
        <v>2.002083333</v>
      </c>
      <c r="S627" s="44">
        <f>TG_lấy+TG_xử_lý_CN+Thông_quan</f>
        <v>5.670138889</v>
      </c>
      <c r="T627" s="55">
        <f>IFS(HubCN_ID="LECCNSZ",Quantity__piece*500,HubCN_ID="LECCNYW",Quantity__piece*700)</f>
        <v>2800</v>
      </c>
      <c r="U627" s="55">
        <f>Chi_phí_lấy_hàng-Chi_phí_xử_lý</f>
        <v>15000</v>
      </c>
      <c r="V627" s="55">
        <f>IFS(HubCN_ID="LECCNSZ",IF(Grossweight&lt;=3,17000+Quantity__piece*500,17000+(Grossweight-3)*1500+Quantity__piece*500),HubCN_ID="LECCNYW", IF(Grossweight&lt;=3,15000+Quantity__piece*700,15000+(Grossweight-3)*2500+Quantity__piece*700))</f>
        <v>17800</v>
      </c>
    </row>
    <row r="628" ht="15.75" hidden="1" customHeight="1">
      <c r="A628" s="52" t="s">
        <v>1887</v>
      </c>
      <c r="B628" s="52" t="s">
        <v>5272</v>
      </c>
      <c r="C628" s="52" t="s">
        <v>5255</v>
      </c>
      <c r="D628" s="53">
        <v>44650.35625</v>
      </c>
      <c r="E628" s="53">
        <v>44649.56458333333</v>
      </c>
      <c r="F628" s="53">
        <v>44650.52569444444</v>
      </c>
      <c r="G628" s="53">
        <f>HubVN_Receiving_Time</f>
        <v>44653.5375</v>
      </c>
      <c r="H628" s="54">
        <v>44650.03402777778</v>
      </c>
      <c r="I628" s="44">
        <f>HubCN_Receiving_Time-Order_Create_Time</f>
        <v>1.245138889</v>
      </c>
      <c r="J628" s="44">
        <f>Plan__HubCN_Receiving_Time-Order_Create_Time</f>
        <v>2.036805556</v>
      </c>
      <c r="K628" s="44">
        <f>HubCN_Pickup_Time-HubCN_Receiving_Time</f>
        <v>0.4694444444</v>
      </c>
      <c r="L628" s="44">
        <f>Plan_HubCN_Pickup_Time-Plan__HubCN_Receiving_Time</f>
        <v>0.1694444444</v>
      </c>
      <c r="M628" s="44">
        <f>HubCN_Receiving_Time-Vendor_PickupTime</f>
        <v>0.1715277778</v>
      </c>
      <c r="N628" s="44">
        <f>Plan__HubCN_Receiving_Time-Plan_Vendor_Pickup_Time</f>
        <v>1.542361111</v>
      </c>
      <c r="O628" s="44">
        <f>Vendor_PickupTime-Order_Create_Time</f>
        <v>1.073611111</v>
      </c>
      <c r="P628" s="44">
        <f>Plan_Vendor_Pickup_Time-Order_Create_Time</f>
        <v>0.4944444444</v>
      </c>
      <c r="Q628" s="44">
        <f>HubVN_Receiving_Time-HubCN_Pickup_Time</f>
        <v>3.503472222</v>
      </c>
      <c r="R628" s="44">
        <f>Plan_HubVN_Receiving_Time-Plan_HubCN_Pickup_Time</f>
        <v>3.004166667</v>
      </c>
      <c r="S628" s="44">
        <f>TG_lấy+TG_xử_lý_CN+Thông_quan</f>
        <v>5.218055556</v>
      </c>
      <c r="T628" s="55">
        <f>IFS(HubCN_ID="LECCNSZ",Quantity__piece*500,HubCN_ID="LECCNYW",Quantity__piece*700)</f>
        <v>2000</v>
      </c>
      <c r="U628" s="55">
        <f>Chi_phí_lấy_hàng-Chi_phí_xử_lý</f>
        <v>17000</v>
      </c>
      <c r="V628" s="55">
        <f>IFS(HubCN_ID="LECCNSZ",IF(Grossweight&lt;=3,17000+Quantity__piece*500,17000+(Grossweight-3)*1500+Quantity__piece*500),HubCN_ID="LECCNYW", IF(Grossweight&lt;=3,15000+Quantity__piece*700,15000+(Grossweight-3)*2500+Quantity__piece*700))</f>
        <v>19000</v>
      </c>
    </row>
    <row r="629" ht="15.75" customHeight="1">
      <c r="A629" s="52" t="s">
        <v>1890</v>
      </c>
      <c r="B629" s="52" t="s">
        <v>5276</v>
      </c>
      <c r="C629" s="52" t="s">
        <v>5253</v>
      </c>
      <c r="D629" s="53">
        <v>44649.834027777775</v>
      </c>
      <c r="E629" s="53">
        <v>44648.97986111111</v>
      </c>
      <c r="F629" s="53">
        <v>44650.00208333333</v>
      </c>
      <c r="G629" s="53">
        <f>HubVN_Receiving_Time</f>
        <v>44656.27917</v>
      </c>
      <c r="H629" s="54">
        <v>44649.27777777778</v>
      </c>
      <c r="I629" s="44">
        <f>HubCN_Receiving_Time-Order_Create_Time</f>
        <v>1.854166667</v>
      </c>
      <c r="J629" s="44">
        <f>Plan__HubCN_Receiving_Time-Order_Create_Time</f>
        <v>2.708333333</v>
      </c>
      <c r="K629" s="44">
        <f>HubCN_Pickup_Time-HubCN_Receiving_Time</f>
        <v>0.2979166667</v>
      </c>
      <c r="L629" s="44">
        <f>Plan_HubCN_Pickup_Time-Plan__HubCN_Receiving_Time</f>
        <v>0.1680555556</v>
      </c>
      <c r="M629" s="44">
        <f>HubCN_Receiving_Time-Vendor_PickupTime</f>
        <v>0.1013888889</v>
      </c>
      <c r="N629" s="44">
        <f>Plan__HubCN_Receiving_Time-Plan_Vendor_Pickup_Time</f>
        <v>2.209027778</v>
      </c>
      <c r="O629" s="44">
        <f>Vendor_PickupTime-Order_Create_Time</f>
        <v>1.752777778</v>
      </c>
      <c r="P629" s="44">
        <f>Plan_Vendor_Pickup_Time-Order_Create_Time</f>
        <v>0.4993055556</v>
      </c>
      <c r="Q629" s="44">
        <f>HubVN_Receiving_Time-HubCN_Pickup_Time</f>
        <v>7.001388889</v>
      </c>
      <c r="R629" s="44">
        <f>Plan_HubVN_Receiving_Time-Plan_HubCN_Pickup_Time</f>
        <v>1.504861111</v>
      </c>
      <c r="S629" s="44">
        <f>TG_lấy+TG_xử_lý_CN+Thông_quan</f>
        <v>9.153472222</v>
      </c>
      <c r="T629" s="55">
        <f>IFS(HubCN_ID="LECCNSZ",Quantity__piece*500,HubCN_ID="LECCNYW",Quantity__piece*700)</f>
        <v>700</v>
      </c>
      <c r="U629" s="55">
        <f>Chi_phí_lấy_hàng-Chi_phí_xử_lý</f>
        <v>15000</v>
      </c>
      <c r="V629" s="55">
        <f>IFS(HubCN_ID="LECCNSZ",IF(Grossweight&lt;=3,17000+Quantity__piece*500,17000+(Grossweight-3)*1500+Quantity__piece*500),HubCN_ID="LECCNYW", IF(Grossweight&lt;=3,15000+Quantity__piece*700,15000+(Grossweight-3)*2500+Quantity__piece*700))</f>
        <v>15700</v>
      </c>
    </row>
    <row r="630" ht="15.75" hidden="1" customHeight="1">
      <c r="A630" s="52" t="s">
        <v>1892</v>
      </c>
      <c r="B630" s="52" t="s">
        <v>5272</v>
      </c>
      <c r="C630" s="52" t="s">
        <v>5255</v>
      </c>
      <c r="D630" s="53">
        <v>44651.84930555556</v>
      </c>
      <c r="E630" s="53">
        <v>44650.79305555556</v>
      </c>
      <c r="F630" s="53">
        <v>44652.00069444445</v>
      </c>
      <c r="G630" s="53">
        <f>HubVN_Receiving_Time</f>
        <v>44656.26875</v>
      </c>
      <c r="H630" s="54">
        <v>44651.26597222222</v>
      </c>
      <c r="I630" s="44">
        <f>HubCN_Receiving_Time-Order_Create_Time</f>
        <v>0.8868055556</v>
      </c>
      <c r="J630" s="44">
        <f>Plan__HubCN_Receiving_Time-Order_Create_Time</f>
        <v>1.943055556</v>
      </c>
      <c r="K630" s="44">
        <f>HubCN_Pickup_Time-HubCN_Receiving_Time</f>
        <v>0.4729166667</v>
      </c>
      <c r="L630" s="44">
        <f>Plan_HubCN_Pickup_Time-Plan__HubCN_Receiving_Time</f>
        <v>0.1513888889</v>
      </c>
      <c r="M630" s="44">
        <f>HubCN_Receiving_Time-Vendor_PickupTime</f>
        <v>0.05486111112</v>
      </c>
      <c r="N630" s="44">
        <f>Plan__HubCN_Receiving_Time-Plan_Vendor_Pickup_Time</f>
        <v>1.195138889</v>
      </c>
      <c r="O630" s="44">
        <f>Vendor_PickupTime-Order_Create_Time</f>
        <v>0.8319444444</v>
      </c>
      <c r="P630" s="44">
        <f>Plan_Vendor_Pickup_Time-Order_Create_Time</f>
        <v>0.7479166667</v>
      </c>
      <c r="Q630" s="44">
        <f>HubVN_Receiving_Time-HubCN_Pickup_Time</f>
        <v>5.002777778</v>
      </c>
      <c r="R630" s="44">
        <f>Plan_HubVN_Receiving_Time-Plan_HubCN_Pickup_Time</f>
        <v>1.500694444</v>
      </c>
      <c r="S630" s="44">
        <f>TG_lấy+TG_xử_lý_CN+Thông_quan</f>
        <v>6.3625</v>
      </c>
      <c r="T630" s="55">
        <f>IFS(HubCN_ID="LECCNSZ",Quantity__piece*500,HubCN_ID="LECCNYW",Quantity__piece*700)</f>
        <v>1000</v>
      </c>
      <c r="U630" s="55">
        <f>Chi_phí_lấy_hàng-Chi_phí_xử_lý</f>
        <v>17000</v>
      </c>
      <c r="V630" s="55">
        <f>IFS(HubCN_ID="LECCNSZ",IF(Grossweight&lt;=3,17000+Quantity__piece*500,17000+(Grossweight-3)*1500+Quantity__piece*500),HubCN_ID="LECCNYW", IF(Grossweight&lt;=3,15000+Quantity__piece*700,15000+(Grossweight-3)*2500+Quantity__piece*700))</f>
        <v>18000</v>
      </c>
    </row>
    <row r="631" ht="15.75" customHeight="1">
      <c r="A631" s="52" t="s">
        <v>1894</v>
      </c>
      <c r="B631" s="52" t="s">
        <v>5284</v>
      </c>
      <c r="C631" s="52" t="s">
        <v>5253</v>
      </c>
      <c r="D631" s="53">
        <v>44650.540972222225</v>
      </c>
      <c r="E631" s="53">
        <v>44649.21319444444</v>
      </c>
      <c r="F631" s="53">
        <v>44650.75208333333</v>
      </c>
      <c r="G631" s="53">
        <f>HubVN_Receiving_Time</f>
        <v>44652.51181</v>
      </c>
      <c r="H631" s="54">
        <v>44649.510416666664</v>
      </c>
      <c r="I631" s="44">
        <f>HubCN_Receiving_Time-Order_Create_Time</f>
        <v>1.875</v>
      </c>
      <c r="J631" s="44">
        <f>Plan__HubCN_Receiving_Time-Order_Create_Time</f>
        <v>3.202777778</v>
      </c>
      <c r="K631" s="44">
        <f>HubCN_Pickup_Time-HubCN_Receiving_Time</f>
        <v>0.2972222222</v>
      </c>
      <c r="L631" s="44">
        <f>Plan_HubCN_Pickup_Time-Plan__HubCN_Receiving_Time</f>
        <v>0.2111111111</v>
      </c>
      <c r="M631" s="44">
        <f>HubCN_Receiving_Time-Vendor_PickupTime</f>
        <v>0.08749999999</v>
      </c>
      <c r="N631" s="44">
        <f>Plan__HubCN_Receiving_Time-Plan_Vendor_Pickup_Time</f>
        <v>3.502777778</v>
      </c>
      <c r="O631" s="44">
        <f>Vendor_PickupTime-Order_Create_Time</f>
        <v>1.7875</v>
      </c>
      <c r="P631" s="44">
        <f>Plan_Vendor_Pickup_Time-Order_Create_Time</f>
        <v>-0.3</v>
      </c>
      <c r="Q631" s="44">
        <f>HubVN_Receiving_Time-HubCN_Pickup_Time</f>
        <v>3.001388889</v>
      </c>
      <c r="R631" s="44">
        <f>Plan_HubVN_Receiving_Time-Plan_HubCN_Pickup_Time</f>
        <v>1.502777778</v>
      </c>
      <c r="S631" s="44">
        <f>TG_lấy+TG_xử_lý_CN+Thông_quan</f>
        <v>5.173611111</v>
      </c>
      <c r="T631" s="55">
        <f>IFS(HubCN_ID="LECCNSZ",Quantity__piece*500,HubCN_ID="LECCNYW",Quantity__piece*700)</f>
        <v>2800</v>
      </c>
      <c r="U631" s="55">
        <f>Chi_phí_lấy_hàng-Chi_phí_xử_lý</f>
        <v>16750</v>
      </c>
      <c r="V631" s="55">
        <f>IFS(HubCN_ID="LECCNSZ",IF(Grossweight&lt;=3,17000+Quantity__piece*500,17000+(Grossweight-3)*1500+Quantity__piece*500),HubCN_ID="LECCNYW", IF(Grossweight&lt;=3,15000+Quantity__piece*700,15000+(Grossweight-3)*2500+Quantity__piece*700))</f>
        <v>19550</v>
      </c>
    </row>
    <row r="632" ht="15.75" hidden="1" customHeight="1">
      <c r="A632" s="52" t="s">
        <v>1897</v>
      </c>
      <c r="B632" s="52" t="s">
        <v>5289</v>
      </c>
      <c r="C632" s="52" t="s">
        <v>5255</v>
      </c>
      <c r="D632" s="53">
        <v>44648.870833333334</v>
      </c>
      <c r="E632" s="53">
        <v>44650.83194444444</v>
      </c>
      <c r="F632" s="53">
        <v>44649.01944444444</v>
      </c>
      <c r="G632" s="53">
        <f>HubVN_Receiving_Time</f>
        <v>44653.275</v>
      </c>
      <c r="H632" s="54">
        <v>44651.27361111111</v>
      </c>
      <c r="I632" s="44">
        <f>HubCN_Receiving_Time-Order_Create_Time</f>
        <v>2.984027778</v>
      </c>
      <c r="J632" s="44">
        <f>Plan__HubCN_Receiving_Time-Order_Create_Time</f>
        <v>1.022916667</v>
      </c>
      <c r="K632" s="44">
        <f>HubCN_Pickup_Time-HubCN_Receiving_Time</f>
        <v>0.4416666667</v>
      </c>
      <c r="L632" s="44">
        <f>Plan_HubCN_Pickup_Time-Plan__HubCN_Receiving_Time</f>
        <v>0.1486111111</v>
      </c>
      <c r="M632" s="44">
        <f>HubCN_Receiving_Time-Vendor_PickupTime</f>
        <v>0.1534722222</v>
      </c>
      <c r="N632" s="44">
        <f>Plan__HubCN_Receiving_Time-Plan_Vendor_Pickup_Time</f>
        <v>0.5354166667</v>
      </c>
      <c r="O632" s="44">
        <f>Vendor_PickupTime-Order_Create_Time</f>
        <v>2.830555556</v>
      </c>
      <c r="P632" s="44">
        <f>Plan_Vendor_Pickup_Time-Order_Create_Time</f>
        <v>0.4875</v>
      </c>
      <c r="Q632" s="44">
        <f>HubVN_Receiving_Time-HubCN_Pickup_Time</f>
        <v>2.001388889</v>
      </c>
      <c r="R632" s="44">
        <f>Plan_HubVN_Receiving_Time-Plan_HubCN_Pickup_Time</f>
        <v>3.504166667</v>
      </c>
      <c r="S632" s="44">
        <f>TG_lấy+TG_xử_lý_CN+Thông_quan</f>
        <v>5.427083333</v>
      </c>
      <c r="T632" s="55">
        <f>IFS(HubCN_ID="LECCNSZ",Quantity__piece*500,HubCN_ID="LECCNYW",Quantity__piece*700)</f>
        <v>1500</v>
      </c>
      <c r="U632" s="55">
        <f>Chi_phí_lấy_hàng-Chi_phí_xử_lý</f>
        <v>17000</v>
      </c>
      <c r="V632" s="55">
        <f>IFS(HubCN_ID="LECCNSZ",IF(Grossweight&lt;=3,17000+Quantity__piece*500,17000+(Grossweight-3)*1500+Quantity__piece*500),HubCN_ID="LECCNYW", IF(Grossweight&lt;=3,15000+Quantity__piece*700,15000+(Grossweight-3)*2500+Quantity__piece*700))</f>
        <v>18500</v>
      </c>
    </row>
    <row r="633" ht="15.75" customHeight="1">
      <c r="A633" s="52" t="s">
        <v>1900</v>
      </c>
      <c r="B633" s="52" t="s">
        <v>5279</v>
      </c>
      <c r="C633" s="52" t="s">
        <v>5253</v>
      </c>
      <c r="D633" s="53">
        <v>44651.36736111111</v>
      </c>
      <c r="E633" s="53">
        <v>44650.7125</v>
      </c>
      <c r="F633" s="53">
        <v>44651.49722222222</v>
      </c>
      <c r="G633" s="53">
        <f>HubVN_Receiving_Time</f>
        <v>44654.51389</v>
      </c>
      <c r="H633" s="54">
        <v>44651.00902777778</v>
      </c>
      <c r="I633" s="44">
        <f>HubCN_Receiving_Time-Order_Create_Time</f>
        <v>3.539583333</v>
      </c>
      <c r="J633" s="44">
        <f>Plan__HubCN_Receiving_Time-Order_Create_Time</f>
        <v>4.194444444</v>
      </c>
      <c r="K633" s="44">
        <f>HubCN_Pickup_Time-HubCN_Receiving_Time</f>
        <v>0.2965277778</v>
      </c>
      <c r="L633" s="44">
        <f>Plan_HubCN_Pickup_Time-Plan__HubCN_Receiving_Time</f>
        <v>0.1298611111</v>
      </c>
      <c r="M633" s="44">
        <f>HubCN_Receiving_Time-Vendor_PickupTime</f>
        <v>0.2555555556</v>
      </c>
      <c r="N633" s="44">
        <f>Plan__HubCN_Receiving_Time-Plan_Vendor_Pickup_Time</f>
        <v>3.613194444</v>
      </c>
      <c r="O633" s="44">
        <f>Vendor_PickupTime-Order_Create_Time</f>
        <v>3.284027778</v>
      </c>
      <c r="P633" s="44">
        <f>Plan_Vendor_Pickup_Time-Order_Create_Time</f>
        <v>0.58125</v>
      </c>
      <c r="Q633" s="44">
        <f>HubVN_Receiving_Time-HubCN_Pickup_Time</f>
        <v>3.504861111</v>
      </c>
      <c r="R633" s="44">
        <f>Plan_HubVN_Receiving_Time-Plan_HubCN_Pickup_Time</f>
        <v>2.003472222</v>
      </c>
      <c r="S633" s="44">
        <f>TG_lấy+TG_xử_lý_CN+Thông_quan</f>
        <v>7.340972222</v>
      </c>
      <c r="T633" s="55">
        <f>IFS(HubCN_ID="LECCNSZ",Quantity__piece*500,HubCN_ID="LECCNYW",Quantity__piece*700)</f>
        <v>2800</v>
      </c>
      <c r="U633" s="55">
        <f>Chi_phí_lấy_hàng-Chi_phí_xử_lý</f>
        <v>15000</v>
      </c>
      <c r="V633" s="55">
        <f>IFS(HubCN_ID="LECCNSZ",IF(Grossweight&lt;=3,17000+Quantity__piece*500,17000+(Grossweight-3)*1500+Quantity__piece*500),HubCN_ID="LECCNYW", IF(Grossweight&lt;=3,15000+Quantity__piece*700,15000+(Grossweight-3)*2500+Quantity__piece*700))</f>
        <v>17800</v>
      </c>
    </row>
    <row r="634" ht="15.75" customHeight="1">
      <c r="A634" s="52" t="s">
        <v>1903</v>
      </c>
      <c r="B634" s="52" t="s">
        <v>5279</v>
      </c>
      <c r="C634" s="52" t="s">
        <v>5253</v>
      </c>
      <c r="D634" s="53">
        <v>44649.40902777778</v>
      </c>
      <c r="E634" s="53">
        <v>44649.220138888886</v>
      </c>
      <c r="F634" s="53">
        <v>44649.535416666666</v>
      </c>
      <c r="G634" s="53">
        <f>HubVN_Receiving_Time</f>
        <v>44653.51736</v>
      </c>
      <c r="H634" s="54">
        <v>44649.51597222222</v>
      </c>
      <c r="I634" s="44">
        <f>HubCN_Receiving_Time-Order_Create_Time</f>
        <v>0.3333333333</v>
      </c>
      <c r="J634" s="44">
        <f>Plan__HubCN_Receiving_Time-Order_Create_Time</f>
        <v>0.5222222222</v>
      </c>
      <c r="K634" s="44">
        <f>HubCN_Pickup_Time-HubCN_Receiving_Time</f>
        <v>0.2958333333</v>
      </c>
      <c r="L634" s="44">
        <f>Plan_HubCN_Pickup_Time-Plan__HubCN_Receiving_Time</f>
        <v>0.1263888889</v>
      </c>
      <c r="M634" s="44">
        <f>HubCN_Receiving_Time-Vendor_PickupTime</f>
        <v>0.08958333333</v>
      </c>
      <c r="N634" s="44">
        <f>Plan__HubCN_Receiving_Time-Plan_Vendor_Pickup_Time</f>
        <v>0.525</v>
      </c>
      <c r="O634" s="44">
        <f>Vendor_PickupTime-Order_Create_Time</f>
        <v>0.24375</v>
      </c>
      <c r="P634" s="44">
        <f>Plan_Vendor_Pickup_Time-Order_Create_Time</f>
        <v>-0.00277777778</v>
      </c>
      <c r="Q634" s="44">
        <f>HubVN_Receiving_Time-HubCN_Pickup_Time</f>
        <v>4.001388889</v>
      </c>
      <c r="R634" s="44">
        <f>Plan_HubVN_Receiving_Time-Plan_HubCN_Pickup_Time</f>
        <v>3.001388889</v>
      </c>
      <c r="S634" s="44">
        <f>TG_lấy+TG_xử_lý_CN+Thông_quan</f>
        <v>4.630555556</v>
      </c>
      <c r="T634" s="55">
        <f>IFS(HubCN_ID="LECCNSZ",Quantity__piece*500,HubCN_ID="LECCNYW",Quantity__piece*700)</f>
        <v>2100</v>
      </c>
      <c r="U634" s="55">
        <f>Chi_phí_lấy_hàng-Chi_phí_xử_lý</f>
        <v>15000</v>
      </c>
      <c r="V634" s="55">
        <f>IFS(HubCN_ID="LECCNSZ",IF(Grossweight&lt;=3,17000+Quantity__piece*500,17000+(Grossweight-3)*1500+Quantity__piece*500),HubCN_ID="LECCNYW", IF(Grossweight&lt;=3,15000+Quantity__piece*700,15000+(Grossweight-3)*2500+Quantity__piece*700))</f>
        <v>17100</v>
      </c>
    </row>
    <row r="635" ht="15.75" hidden="1" customHeight="1">
      <c r="A635" s="52" t="s">
        <v>1906</v>
      </c>
      <c r="B635" s="52" t="s">
        <v>5268</v>
      </c>
      <c r="C635" s="52" t="s">
        <v>5255</v>
      </c>
      <c r="D635" s="53">
        <v>44651.311111111114</v>
      </c>
      <c r="E635" s="53">
        <v>44651.774305555555</v>
      </c>
      <c r="F635" s="53">
        <v>44651.52222222222</v>
      </c>
      <c r="G635" s="53">
        <f>HubVN_Receiving_Time</f>
        <v>44655.27986</v>
      </c>
      <c r="H635" s="54">
        <v>44652.27847222222</v>
      </c>
      <c r="I635" s="44">
        <f>HubCN_Receiving_Time-Order_Create_Time</f>
        <v>2.589583333</v>
      </c>
      <c r="J635" s="44">
        <f>Plan__HubCN_Receiving_Time-Order_Create_Time</f>
        <v>2.126388889</v>
      </c>
      <c r="K635" s="44">
        <f>HubCN_Pickup_Time-HubCN_Receiving_Time</f>
        <v>0.5041666667</v>
      </c>
      <c r="L635" s="44">
        <f>Plan_HubCN_Pickup_Time-Plan__HubCN_Receiving_Time</f>
        <v>0.2111111111</v>
      </c>
      <c r="M635" s="44">
        <f>HubCN_Receiving_Time-Vendor_PickupTime</f>
        <v>0.16875</v>
      </c>
      <c r="N635" s="44">
        <f>Plan__HubCN_Receiving_Time-Plan_Vendor_Pickup_Time</f>
        <v>2.046527778</v>
      </c>
      <c r="O635" s="44">
        <f>Vendor_PickupTime-Order_Create_Time</f>
        <v>2.420833333</v>
      </c>
      <c r="P635" s="44">
        <f>Plan_Vendor_Pickup_Time-Order_Create_Time</f>
        <v>0.07986111111</v>
      </c>
      <c r="Q635" s="44">
        <f>HubVN_Receiving_Time-HubCN_Pickup_Time</f>
        <v>3.001388889</v>
      </c>
      <c r="R635" s="44">
        <f>Plan_HubVN_Receiving_Time-Plan_HubCN_Pickup_Time</f>
        <v>3.001388889</v>
      </c>
      <c r="S635" s="44">
        <f>TG_lấy+TG_xử_lý_CN+Thông_quan</f>
        <v>6.095138889</v>
      </c>
      <c r="T635" s="55">
        <f>IFS(HubCN_ID="LECCNSZ",Quantity__piece*500,HubCN_ID="LECCNYW",Quantity__piece*700)</f>
        <v>2500</v>
      </c>
      <c r="U635" s="55">
        <f>Chi_phí_lấy_hàng-Chi_phí_xử_lý</f>
        <v>17000</v>
      </c>
      <c r="V635" s="55">
        <f>IFS(HubCN_ID="LECCNSZ",IF(Grossweight&lt;=3,17000+Quantity__piece*500,17000+(Grossweight-3)*1500+Quantity__piece*500),HubCN_ID="LECCNYW", IF(Grossweight&lt;=3,15000+Quantity__piece*700,15000+(Grossweight-3)*2500+Quantity__piece*700))</f>
        <v>19500</v>
      </c>
    </row>
    <row r="636" ht="15.75" hidden="1" customHeight="1">
      <c r="A636" s="52" t="s">
        <v>1909</v>
      </c>
      <c r="B636" s="52" t="s">
        <v>5281</v>
      </c>
      <c r="C636" s="52" t="s">
        <v>5255</v>
      </c>
      <c r="D636" s="53">
        <v>44651.03958333333</v>
      </c>
      <c r="E636" s="53">
        <v>44651.771527777775</v>
      </c>
      <c r="F636" s="53">
        <v>44651.254166666666</v>
      </c>
      <c r="G636" s="53">
        <f>HubVN_Receiving_Time</f>
        <v>44655.27708</v>
      </c>
      <c r="H636" s="54">
        <v>44652.27569444444</v>
      </c>
      <c r="I636" s="44">
        <f>HubCN_Receiving_Time-Order_Create_Time</f>
        <v>2.625</v>
      </c>
      <c r="J636" s="44">
        <f>Plan__HubCN_Receiving_Time-Order_Create_Time</f>
        <v>1.893055556</v>
      </c>
      <c r="K636" s="44">
        <f>HubCN_Pickup_Time-HubCN_Receiving_Time</f>
        <v>0.5041666667</v>
      </c>
      <c r="L636" s="44">
        <f>Plan_HubCN_Pickup_Time-Plan__HubCN_Receiving_Time</f>
        <v>0.2145833333</v>
      </c>
      <c r="M636" s="44">
        <f>HubCN_Receiving_Time-Vendor_PickupTime</f>
        <v>0.1263888889</v>
      </c>
      <c r="N636" s="44">
        <f>Plan__HubCN_Receiving_Time-Plan_Vendor_Pickup_Time</f>
        <v>1.726388889</v>
      </c>
      <c r="O636" s="44">
        <f>Vendor_PickupTime-Order_Create_Time</f>
        <v>2.498611111</v>
      </c>
      <c r="P636" s="44">
        <f>Plan_Vendor_Pickup_Time-Order_Create_Time</f>
        <v>0.1666666667</v>
      </c>
      <c r="Q636" s="44">
        <f>HubVN_Receiving_Time-HubCN_Pickup_Time</f>
        <v>3.001388889</v>
      </c>
      <c r="R636" s="44">
        <f>Plan_HubVN_Receiving_Time-Plan_HubCN_Pickup_Time</f>
        <v>3.002777778</v>
      </c>
      <c r="S636" s="44">
        <f>TG_lấy+TG_xử_lý_CN+Thông_quan</f>
        <v>6.130555556</v>
      </c>
      <c r="T636" s="55">
        <f>IFS(HubCN_ID="LECCNSZ",Quantity__piece*500,HubCN_ID="LECCNYW",Quantity__piece*700)</f>
        <v>500</v>
      </c>
      <c r="U636" s="55">
        <f>Chi_phí_lấy_hàng-Chi_phí_xử_lý</f>
        <v>17000</v>
      </c>
      <c r="V636" s="55">
        <f>IFS(HubCN_ID="LECCNSZ",IF(Grossweight&lt;=3,17000+Quantity__piece*500,17000+(Grossweight-3)*1500+Quantity__piece*500),HubCN_ID="LECCNYW", IF(Grossweight&lt;=3,15000+Quantity__piece*700,15000+(Grossweight-3)*2500+Quantity__piece*700))</f>
        <v>17500</v>
      </c>
    </row>
    <row r="637" ht="15.75" customHeight="1">
      <c r="A637" s="52" t="s">
        <v>1912</v>
      </c>
      <c r="B637" s="52" t="s">
        <v>5256</v>
      </c>
      <c r="C637" s="52" t="s">
        <v>5253</v>
      </c>
      <c r="D637" s="53">
        <v>44648.791666666664</v>
      </c>
      <c r="E637" s="53">
        <v>44649.80347222222</v>
      </c>
      <c r="F637" s="53">
        <v>44649.00347222222</v>
      </c>
      <c r="G637" s="53">
        <f>HubVN_Receiving_Time</f>
        <v>44653.27222</v>
      </c>
      <c r="H637" s="54">
        <v>44650.268055555556</v>
      </c>
      <c r="I637" s="44">
        <f>HubCN_Receiving_Time-Order_Create_Time</f>
        <v>3.079861111</v>
      </c>
      <c r="J637" s="44">
        <f>Plan__HubCN_Receiving_Time-Order_Create_Time</f>
        <v>2.068055556</v>
      </c>
      <c r="K637" s="44">
        <f>HubCN_Pickup_Time-HubCN_Receiving_Time</f>
        <v>0.4645833333</v>
      </c>
      <c r="L637" s="44">
        <f>Plan_HubCN_Pickup_Time-Plan__HubCN_Receiving_Time</f>
        <v>0.2118055556</v>
      </c>
      <c r="M637" s="44">
        <f>HubCN_Receiving_Time-Vendor_PickupTime</f>
        <v>0.08680555555</v>
      </c>
      <c r="N637" s="44">
        <f>Plan__HubCN_Receiving_Time-Plan_Vendor_Pickup_Time</f>
        <v>2.15625</v>
      </c>
      <c r="O637" s="44">
        <f>Vendor_PickupTime-Order_Create_Time</f>
        <v>2.993055556</v>
      </c>
      <c r="P637" s="44">
        <f>Plan_Vendor_Pickup_Time-Order_Create_Time</f>
        <v>-0.08819444445</v>
      </c>
      <c r="Q637" s="44">
        <f>HubVN_Receiving_Time-HubCN_Pickup_Time</f>
        <v>3.004166667</v>
      </c>
      <c r="R637" s="44">
        <f>Plan_HubVN_Receiving_Time-Plan_HubCN_Pickup_Time</f>
        <v>3.505555556</v>
      </c>
      <c r="S637" s="44">
        <f>TG_lấy+TG_xử_lý_CN+Thông_quan</f>
        <v>6.548611111</v>
      </c>
      <c r="T637" s="55">
        <f>IFS(HubCN_ID="LECCNSZ",Quantity__piece*500,HubCN_ID="LECCNYW",Quantity__piece*700)</f>
        <v>3500</v>
      </c>
      <c r="U637" s="55">
        <f>Chi_phí_lấy_hàng-Chi_phí_xử_lý</f>
        <v>15000</v>
      </c>
      <c r="V637" s="55">
        <f>IFS(HubCN_ID="LECCNSZ",IF(Grossweight&lt;=3,17000+Quantity__piece*500,17000+(Grossweight-3)*1500+Quantity__piece*500),HubCN_ID="LECCNYW", IF(Grossweight&lt;=3,15000+Quantity__piece*700,15000+(Grossweight-3)*2500+Quantity__piece*700))</f>
        <v>18500</v>
      </c>
    </row>
    <row r="638" ht="15.75" customHeight="1">
      <c r="A638" s="52" t="s">
        <v>1915</v>
      </c>
      <c r="B638" s="52" t="s">
        <v>5299</v>
      </c>
      <c r="C638" s="52" t="s">
        <v>5253</v>
      </c>
      <c r="D638" s="53">
        <v>44653.07986111111</v>
      </c>
      <c r="E638" s="53">
        <v>44652.200694444444</v>
      </c>
      <c r="F638" s="53">
        <v>44653.25</v>
      </c>
      <c r="G638" s="53">
        <f>HubVN_Receiving_Time</f>
        <v>44655.50208</v>
      </c>
      <c r="H638" s="54">
        <v>44652.49722222222</v>
      </c>
      <c r="I638" s="44">
        <f>HubCN_Receiving_Time-Order_Create_Time</f>
        <v>3.410416667</v>
      </c>
      <c r="J638" s="44">
        <f>Plan__HubCN_Receiving_Time-Order_Create_Time</f>
        <v>4.289583333</v>
      </c>
      <c r="K638" s="44">
        <f>HubCN_Pickup_Time-HubCN_Receiving_Time</f>
        <v>0.2965277778</v>
      </c>
      <c r="L638" s="44">
        <f>Plan_HubCN_Pickup_Time-Plan__HubCN_Receiving_Time</f>
        <v>0.1701388889</v>
      </c>
      <c r="M638" s="44">
        <f>HubCN_Receiving_Time-Vendor_PickupTime</f>
        <v>0.1701388889</v>
      </c>
      <c r="N638" s="44">
        <f>Plan__HubCN_Receiving_Time-Plan_Vendor_Pickup_Time</f>
        <v>4.294444444</v>
      </c>
      <c r="O638" s="44">
        <f>Vendor_PickupTime-Order_Create_Time</f>
        <v>3.240277778</v>
      </c>
      <c r="P638" s="44">
        <f>Plan_Vendor_Pickup_Time-Order_Create_Time</f>
        <v>-0.004861111112</v>
      </c>
      <c r="Q638" s="44">
        <f>HubVN_Receiving_Time-HubCN_Pickup_Time</f>
        <v>3.004861111</v>
      </c>
      <c r="R638" s="44">
        <f>Plan_HubVN_Receiving_Time-Plan_HubCN_Pickup_Time</f>
        <v>2.004861111</v>
      </c>
      <c r="S638" s="44">
        <f>TG_lấy+TG_xử_lý_CN+Thông_quan</f>
        <v>6.711805556</v>
      </c>
      <c r="T638" s="55">
        <f>IFS(HubCN_ID="LECCNSZ",Quantity__piece*500,HubCN_ID="LECCNYW",Quantity__piece*700)</f>
        <v>2100</v>
      </c>
      <c r="U638" s="55">
        <f>Chi_phí_lấy_hàng-Chi_phí_xử_lý</f>
        <v>15000</v>
      </c>
      <c r="V638" s="55">
        <f>IFS(HubCN_ID="LECCNSZ",IF(Grossweight&lt;=3,17000+Quantity__piece*500,17000+(Grossweight-3)*1500+Quantity__piece*500),HubCN_ID="LECCNYW", IF(Grossweight&lt;=3,15000+Quantity__piece*700,15000+(Grossweight-3)*2500+Quantity__piece*700))</f>
        <v>17100</v>
      </c>
    </row>
    <row r="639" ht="15.75" customHeight="1">
      <c r="A639" s="52" t="s">
        <v>1918</v>
      </c>
      <c r="B639" s="52" t="s">
        <v>5305</v>
      </c>
      <c r="C639" s="52" t="s">
        <v>5253</v>
      </c>
      <c r="D639" s="53">
        <v>44649.68958333333</v>
      </c>
      <c r="E639" s="53">
        <v>44649.825694444444</v>
      </c>
      <c r="F639" s="53">
        <v>44649.77638888889</v>
      </c>
      <c r="G639" s="53">
        <f>HubVN_Receiving_Time</f>
        <v>44654.25764</v>
      </c>
      <c r="H639" s="54">
        <v>44650.25486111111</v>
      </c>
      <c r="I639" s="44">
        <f>HubCN_Receiving_Time-Order_Create_Time</f>
        <v>2.10625</v>
      </c>
      <c r="J639" s="44">
        <f>Plan__HubCN_Receiving_Time-Order_Create_Time</f>
        <v>1.970138889</v>
      </c>
      <c r="K639" s="44">
        <f>HubCN_Pickup_Time-HubCN_Receiving_Time</f>
        <v>0.4291666667</v>
      </c>
      <c r="L639" s="44">
        <f>Plan_HubCN_Pickup_Time-Plan__HubCN_Receiving_Time</f>
        <v>0.08680555555</v>
      </c>
      <c r="M639" s="44">
        <f>HubCN_Receiving_Time-Vendor_PickupTime</f>
        <v>0.1090277778</v>
      </c>
      <c r="N639" s="44">
        <f>Plan__HubCN_Receiving_Time-Plan_Vendor_Pickup_Time</f>
        <v>1.979861111</v>
      </c>
      <c r="O639" s="44">
        <f>Vendor_PickupTime-Order_Create_Time</f>
        <v>1.997222222</v>
      </c>
      <c r="P639" s="44">
        <f>Plan_Vendor_Pickup_Time-Order_Create_Time</f>
        <v>-0.009722222225</v>
      </c>
      <c r="Q639" s="44">
        <f>HubVN_Receiving_Time-HubCN_Pickup_Time</f>
        <v>4.002777778</v>
      </c>
      <c r="R639" s="44">
        <f>Plan_HubVN_Receiving_Time-Plan_HubCN_Pickup_Time</f>
        <v>3.502777778</v>
      </c>
      <c r="S639" s="44">
        <f>TG_lấy+TG_xử_lý_CN+Thông_quan</f>
        <v>6.538194444</v>
      </c>
      <c r="T639" s="55">
        <f>IFS(HubCN_ID="LECCNSZ",Quantity__piece*500,HubCN_ID="LECCNYW",Quantity__piece*700)</f>
        <v>2100</v>
      </c>
      <c r="U639" s="55">
        <f>Chi_phí_lấy_hàng-Chi_phí_xử_lý</f>
        <v>15000</v>
      </c>
      <c r="V639" s="55">
        <f>IFS(HubCN_ID="LECCNSZ",IF(Grossweight&lt;=3,17000+Quantity__piece*500,17000+(Grossweight-3)*1500+Quantity__piece*500),HubCN_ID="LECCNYW", IF(Grossweight&lt;=3,15000+Quantity__piece*700,15000+(Grossweight-3)*2500+Quantity__piece*700))</f>
        <v>17100</v>
      </c>
    </row>
    <row r="640" ht="15.75" customHeight="1">
      <c r="A640" s="52" t="s">
        <v>1921</v>
      </c>
      <c r="B640" s="52" t="s">
        <v>5295</v>
      </c>
      <c r="C640" s="52" t="s">
        <v>5253</v>
      </c>
      <c r="D640" s="53">
        <v>44651.913194444445</v>
      </c>
      <c r="E640" s="53">
        <v>44650.67569444444</v>
      </c>
      <c r="F640" s="53">
        <v>44652.00277777778</v>
      </c>
      <c r="G640" s="53">
        <f>HubVN_Receiving_Time</f>
        <v>44654.51319</v>
      </c>
      <c r="H640" s="54">
        <v>44651.010416666664</v>
      </c>
      <c r="I640" s="44">
        <f>HubCN_Receiving_Time-Order_Create_Time</f>
        <v>3.48125</v>
      </c>
      <c r="J640" s="44">
        <f>Plan__HubCN_Receiving_Time-Order_Create_Time</f>
        <v>4.71875</v>
      </c>
      <c r="K640" s="44">
        <f>HubCN_Pickup_Time-HubCN_Receiving_Time</f>
        <v>0.3347222222</v>
      </c>
      <c r="L640" s="44">
        <f>Plan_HubCN_Pickup_Time-Plan__HubCN_Receiving_Time</f>
        <v>0.08958333333</v>
      </c>
      <c r="M640" s="44">
        <f>HubCN_Receiving_Time-Vendor_PickupTime</f>
        <v>0.2527777778</v>
      </c>
      <c r="N640" s="44">
        <f>Plan__HubCN_Receiving_Time-Plan_Vendor_Pickup_Time</f>
        <v>3.553472222</v>
      </c>
      <c r="O640" s="44">
        <f>Vendor_PickupTime-Order_Create_Time</f>
        <v>3.228472222</v>
      </c>
      <c r="P640" s="44">
        <f>Plan_Vendor_Pickup_Time-Order_Create_Time</f>
        <v>1.165277778</v>
      </c>
      <c r="Q640" s="44">
        <f>HubVN_Receiving_Time-HubCN_Pickup_Time</f>
        <v>3.502777778</v>
      </c>
      <c r="R640" s="44">
        <f>Plan_HubVN_Receiving_Time-Plan_HubCN_Pickup_Time</f>
        <v>1.504861111</v>
      </c>
      <c r="S640" s="44">
        <f>TG_lấy+TG_xử_lý_CN+Thông_quan</f>
        <v>7.31875</v>
      </c>
      <c r="T640" s="55">
        <f>IFS(HubCN_ID="LECCNSZ",Quantity__piece*500,HubCN_ID="LECCNYW",Quantity__piece*700)</f>
        <v>3500</v>
      </c>
      <c r="U640" s="55">
        <f>Chi_phí_lấy_hàng-Chi_phí_xử_lý</f>
        <v>15000</v>
      </c>
      <c r="V640" s="55">
        <f>IFS(HubCN_ID="LECCNSZ",IF(Grossweight&lt;=3,17000+Quantity__piece*500,17000+(Grossweight-3)*1500+Quantity__piece*500),HubCN_ID="LECCNYW", IF(Grossweight&lt;=3,15000+Quantity__piece*700,15000+(Grossweight-3)*2500+Quantity__piece*700))</f>
        <v>18500</v>
      </c>
    </row>
    <row r="641" ht="15.75" customHeight="1">
      <c r="A641" s="52" t="s">
        <v>1924</v>
      </c>
      <c r="B641" s="52" t="s">
        <v>5276</v>
      </c>
      <c r="C641" s="52" t="s">
        <v>5253</v>
      </c>
      <c r="D641" s="53">
        <v>44650.2875</v>
      </c>
      <c r="E641" s="53">
        <v>44650.70486111111</v>
      </c>
      <c r="F641" s="53">
        <v>44650.49722222222</v>
      </c>
      <c r="G641" s="53">
        <f>HubVN_Receiving_Time</f>
        <v>44654.50417</v>
      </c>
      <c r="H641" s="54">
        <v>44651.0</v>
      </c>
      <c r="I641" s="44">
        <f>HubCN_Receiving_Time-Order_Create_Time</f>
        <v>4.045833333</v>
      </c>
      <c r="J641" s="44">
        <f>Plan__HubCN_Receiving_Time-Order_Create_Time</f>
        <v>3.628472222</v>
      </c>
      <c r="K641" s="44">
        <f>HubCN_Pickup_Time-HubCN_Receiving_Time</f>
        <v>0.2951388889</v>
      </c>
      <c r="L641" s="44">
        <f>Plan_HubCN_Pickup_Time-Plan__HubCN_Receiving_Time</f>
        <v>0.2097222222</v>
      </c>
      <c r="M641" s="44">
        <f>HubCN_Receiving_Time-Vendor_PickupTime</f>
        <v>0.2534722222</v>
      </c>
      <c r="N641" s="44">
        <f>Plan__HubCN_Receiving_Time-Plan_Vendor_Pickup_Time</f>
        <v>3.124305556</v>
      </c>
      <c r="O641" s="44">
        <f>Vendor_PickupTime-Order_Create_Time</f>
        <v>3.792361111</v>
      </c>
      <c r="P641" s="44">
        <f>Plan_Vendor_Pickup_Time-Order_Create_Time</f>
        <v>0.5041666667</v>
      </c>
      <c r="Q641" s="44">
        <f>HubVN_Receiving_Time-HubCN_Pickup_Time</f>
        <v>3.504166667</v>
      </c>
      <c r="R641" s="44">
        <f>Plan_HubVN_Receiving_Time-Plan_HubCN_Pickup_Time</f>
        <v>3.004166667</v>
      </c>
      <c r="S641" s="44">
        <f>TG_lấy+TG_xử_lý_CN+Thông_quan</f>
        <v>7.845138889</v>
      </c>
      <c r="T641" s="55">
        <f>IFS(HubCN_ID="LECCNSZ",Quantity__piece*500,HubCN_ID="LECCNYW",Quantity__piece*700)</f>
        <v>1400</v>
      </c>
      <c r="U641" s="55">
        <f>Chi_phí_lấy_hàng-Chi_phí_xử_lý</f>
        <v>15000</v>
      </c>
      <c r="V641" s="55">
        <f>IFS(HubCN_ID="LECCNSZ",IF(Grossweight&lt;=3,17000+Quantity__piece*500,17000+(Grossweight-3)*1500+Quantity__piece*500),HubCN_ID="LECCNYW", IF(Grossweight&lt;=3,15000+Quantity__piece*700,15000+(Grossweight-3)*2500+Quantity__piece*700))</f>
        <v>16400</v>
      </c>
    </row>
    <row r="642" ht="15.75" customHeight="1">
      <c r="A642" s="52" t="s">
        <v>1926</v>
      </c>
      <c r="B642" s="52" t="s">
        <v>5295</v>
      </c>
      <c r="C642" s="52" t="s">
        <v>5253</v>
      </c>
      <c r="D642" s="53">
        <v>44652.62152777778</v>
      </c>
      <c r="E642" s="53">
        <v>44650.66805555556</v>
      </c>
      <c r="F642" s="53">
        <v>44652.74722222222</v>
      </c>
      <c r="G642" s="53">
        <f>HubVN_Receiving_Time</f>
        <v>44654.51042</v>
      </c>
      <c r="H642" s="54">
        <v>44651.00555555556</v>
      </c>
      <c r="I642" s="44">
        <f>HubCN_Receiving_Time-Order_Create_Time</f>
        <v>3.470833333</v>
      </c>
      <c r="J642" s="44">
        <f>Plan__HubCN_Receiving_Time-Order_Create_Time</f>
        <v>5.424305556</v>
      </c>
      <c r="K642" s="44">
        <f>HubCN_Pickup_Time-HubCN_Receiving_Time</f>
        <v>0.3375</v>
      </c>
      <c r="L642" s="44">
        <f>Plan_HubCN_Pickup_Time-Plan__HubCN_Receiving_Time</f>
        <v>0.1256944444</v>
      </c>
      <c r="M642" s="44">
        <f>HubCN_Receiving_Time-Vendor_PickupTime</f>
        <v>0.2541666667</v>
      </c>
      <c r="N642" s="44">
        <f>Plan__HubCN_Receiving_Time-Plan_Vendor_Pickup_Time</f>
        <v>6.433333333</v>
      </c>
      <c r="O642" s="44">
        <f>Vendor_PickupTime-Order_Create_Time</f>
        <v>3.216666667</v>
      </c>
      <c r="P642" s="44">
        <f>Plan_Vendor_Pickup_Time-Order_Create_Time</f>
        <v>-1.009027778</v>
      </c>
      <c r="Q642" s="44">
        <f>HubVN_Receiving_Time-HubCN_Pickup_Time</f>
        <v>3.504861111</v>
      </c>
      <c r="R642" s="44">
        <f>Plan_HubVN_Receiving_Time-Plan_HubCN_Pickup_Time</f>
        <v>1.503472222</v>
      </c>
      <c r="S642" s="44">
        <f>TG_lấy+TG_xử_lý_CN+Thông_quan</f>
        <v>7.313194444</v>
      </c>
      <c r="T642" s="55">
        <f>IFS(HubCN_ID="LECCNSZ",Quantity__piece*500,HubCN_ID="LECCNYW",Quantity__piece*700)</f>
        <v>700</v>
      </c>
      <c r="U642" s="55">
        <f>Chi_phí_lấy_hàng-Chi_phí_xử_lý</f>
        <v>15000</v>
      </c>
      <c r="V642" s="55">
        <f>IFS(HubCN_ID="LECCNSZ",IF(Grossweight&lt;=3,17000+Quantity__piece*500,17000+(Grossweight-3)*1500+Quantity__piece*500),HubCN_ID="LECCNYW", IF(Grossweight&lt;=3,15000+Quantity__piece*700,15000+(Grossweight-3)*2500+Quantity__piece*700))</f>
        <v>15700</v>
      </c>
    </row>
    <row r="643" ht="15.75" customHeight="1">
      <c r="A643" s="52" t="s">
        <v>1929</v>
      </c>
      <c r="B643" s="52" t="s">
        <v>5273</v>
      </c>
      <c r="C643" s="52" t="s">
        <v>5253</v>
      </c>
      <c r="D643" s="53">
        <v>44650.68125</v>
      </c>
      <c r="E643" s="53">
        <v>44650.70694444444</v>
      </c>
      <c r="F643" s="53">
        <v>44650.76736111111</v>
      </c>
      <c r="G643" s="53">
        <f>HubVN_Receiving_Time</f>
        <v>44654.50347</v>
      </c>
      <c r="H643" s="54">
        <v>44651.00069444445</v>
      </c>
      <c r="I643" s="44">
        <f>HubCN_Receiving_Time-Order_Create_Time</f>
        <v>4.042361111</v>
      </c>
      <c r="J643" s="44">
        <f>Plan__HubCN_Receiving_Time-Order_Create_Time</f>
        <v>4.016666667</v>
      </c>
      <c r="K643" s="44">
        <f>HubCN_Pickup_Time-HubCN_Receiving_Time</f>
        <v>0.29375</v>
      </c>
      <c r="L643" s="44">
        <f>Plan_HubCN_Pickup_Time-Plan__HubCN_Receiving_Time</f>
        <v>0.08611111111</v>
      </c>
      <c r="M643" s="44">
        <f>HubCN_Receiving_Time-Vendor_PickupTime</f>
        <v>0.2527777778</v>
      </c>
      <c r="N643" s="44">
        <f>Plan__HubCN_Receiving_Time-Plan_Vendor_Pickup_Time</f>
        <v>5.020833333</v>
      </c>
      <c r="O643" s="44">
        <f>Vendor_PickupTime-Order_Create_Time</f>
        <v>3.789583333</v>
      </c>
      <c r="P643" s="44">
        <f>Plan_Vendor_Pickup_Time-Order_Create_Time</f>
        <v>-1.004166667</v>
      </c>
      <c r="Q643" s="44">
        <f>HubVN_Receiving_Time-HubCN_Pickup_Time</f>
        <v>3.502777778</v>
      </c>
      <c r="R643" s="44">
        <f>Plan_HubVN_Receiving_Time-Plan_HubCN_Pickup_Time</f>
        <v>3.50625</v>
      </c>
      <c r="S643" s="44">
        <f>TG_lấy+TG_xử_lý_CN+Thông_quan</f>
        <v>7.838888889</v>
      </c>
      <c r="T643" s="55">
        <f>IFS(HubCN_ID="LECCNSZ",Quantity__piece*500,HubCN_ID="LECCNYW",Quantity__piece*700)</f>
        <v>700</v>
      </c>
      <c r="U643" s="55">
        <f>Chi_phí_lấy_hàng-Chi_phí_xử_lý</f>
        <v>16750</v>
      </c>
      <c r="V643" s="55">
        <f>IFS(HubCN_ID="LECCNSZ",IF(Grossweight&lt;=3,17000+Quantity__piece*500,17000+(Grossweight-3)*1500+Quantity__piece*500),HubCN_ID="LECCNYW", IF(Grossweight&lt;=3,15000+Quantity__piece*700,15000+(Grossweight-3)*2500+Quantity__piece*700))</f>
        <v>17450</v>
      </c>
    </row>
    <row r="644" ht="15.75" customHeight="1">
      <c r="A644" s="52" t="s">
        <v>1932</v>
      </c>
      <c r="B644" s="52" t="s">
        <v>5265</v>
      </c>
      <c r="C644" s="52" t="s">
        <v>5253</v>
      </c>
      <c r="D644" s="53">
        <v>44651.79375</v>
      </c>
      <c r="E644" s="53">
        <v>44649.78333333333</v>
      </c>
      <c r="F644" s="53">
        <v>44652.00625</v>
      </c>
      <c r="G644" s="53">
        <f>HubVN_Receiving_Time</f>
        <v>44654.28819</v>
      </c>
      <c r="H644" s="54">
        <v>44650.28402777778</v>
      </c>
      <c r="I644" s="44">
        <f>HubCN_Receiving_Time-Order_Create_Time</f>
        <v>0.6034722222</v>
      </c>
      <c r="J644" s="44">
        <f>Plan__HubCN_Receiving_Time-Order_Create_Time</f>
        <v>2.613888889</v>
      </c>
      <c r="K644" s="44">
        <f>HubCN_Pickup_Time-HubCN_Receiving_Time</f>
        <v>0.5006944444</v>
      </c>
      <c r="L644" s="44">
        <f>Plan_HubCN_Pickup_Time-Plan__HubCN_Receiving_Time</f>
        <v>0.2125</v>
      </c>
      <c r="M644" s="44">
        <f>HubCN_Receiving_Time-Vendor_PickupTime</f>
        <v>0.1111111111</v>
      </c>
      <c r="N644" s="44">
        <f>Plan__HubCN_Receiving_Time-Plan_Vendor_Pickup_Time</f>
        <v>2.538888889</v>
      </c>
      <c r="O644" s="44">
        <f>Vendor_PickupTime-Order_Create_Time</f>
        <v>0.4923611111</v>
      </c>
      <c r="P644" s="44">
        <f>Plan_Vendor_Pickup_Time-Order_Create_Time</f>
        <v>0.075</v>
      </c>
      <c r="Q644" s="44">
        <f>HubVN_Receiving_Time-HubCN_Pickup_Time</f>
        <v>4.004166667</v>
      </c>
      <c r="R644" s="44">
        <f>Plan_HubVN_Receiving_Time-Plan_HubCN_Pickup_Time</f>
        <v>1.500694444</v>
      </c>
      <c r="S644" s="44">
        <f>TG_lấy+TG_xử_lý_CN+Thông_quan</f>
        <v>5.108333333</v>
      </c>
      <c r="T644" s="55">
        <f>IFS(HubCN_ID="LECCNSZ",Quantity__piece*500,HubCN_ID="LECCNYW",Quantity__piece*700)</f>
        <v>2800</v>
      </c>
      <c r="U644" s="55">
        <f>Chi_phí_lấy_hàng-Chi_phí_xử_lý</f>
        <v>15000</v>
      </c>
      <c r="V644" s="55">
        <f>IFS(HubCN_ID="LECCNSZ",IF(Grossweight&lt;=3,17000+Quantity__piece*500,17000+(Grossweight-3)*1500+Quantity__piece*500),HubCN_ID="LECCNYW", IF(Grossweight&lt;=3,15000+Quantity__piece*700,15000+(Grossweight-3)*2500+Quantity__piece*700))</f>
        <v>17800</v>
      </c>
    </row>
    <row r="645" ht="15.75" customHeight="1">
      <c r="A645" s="52" t="s">
        <v>1934</v>
      </c>
      <c r="B645" s="52" t="s">
        <v>5310</v>
      </c>
      <c r="C645" s="52" t="s">
        <v>5253</v>
      </c>
      <c r="D645" s="53">
        <v>44650.694444444445</v>
      </c>
      <c r="E645" s="53">
        <v>44649.21111111111</v>
      </c>
      <c r="F645" s="53">
        <v>44650.77916666667</v>
      </c>
      <c r="G645" s="53">
        <f>HubVN_Receiving_Time</f>
        <v>44652.50694</v>
      </c>
      <c r="H645" s="54">
        <v>44649.504166666666</v>
      </c>
      <c r="I645" s="44">
        <f>HubCN_Receiving_Time-Order_Create_Time</f>
        <v>2.377083333</v>
      </c>
      <c r="J645" s="44">
        <f>Plan__HubCN_Receiving_Time-Order_Create_Time</f>
        <v>3.860416667</v>
      </c>
      <c r="K645" s="44">
        <f>HubCN_Pickup_Time-HubCN_Receiving_Time</f>
        <v>0.2930555556</v>
      </c>
      <c r="L645" s="44">
        <f>Plan_HubCN_Pickup_Time-Plan__HubCN_Receiving_Time</f>
        <v>0.08472222222</v>
      </c>
      <c r="M645" s="44">
        <f>HubCN_Receiving_Time-Vendor_PickupTime</f>
        <v>0.08680555555</v>
      </c>
      <c r="N645" s="44">
        <f>Plan__HubCN_Receiving_Time-Plan_Vendor_Pickup_Time</f>
        <v>3.113194444</v>
      </c>
      <c r="O645" s="44">
        <f>Vendor_PickupTime-Order_Create_Time</f>
        <v>2.290277778</v>
      </c>
      <c r="P645" s="44">
        <f>Plan_Vendor_Pickup_Time-Order_Create_Time</f>
        <v>0.7472222222</v>
      </c>
      <c r="Q645" s="44">
        <f>HubVN_Receiving_Time-HubCN_Pickup_Time</f>
        <v>3.002777778</v>
      </c>
      <c r="R645" s="44">
        <f>Plan_HubVN_Receiving_Time-Plan_HubCN_Pickup_Time</f>
        <v>1.505555556</v>
      </c>
      <c r="S645" s="44">
        <f>TG_lấy+TG_xử_lý_CN+Thông_quan</f>
        <v>5.672916667</v>
      </c>
      <c r="T645" s="55">
        <f>IFS(HubCN_ID="LECCNSZ",Quantity__piece*500,HubCN_ID="LECCNYW",Quantity__piece*700)</f>
        <v>700</v>
      </c>
      <c r="U645" s="55">
        <f>Chi_phí_lấy_hàng-Chi_phí_xử_lý</f>
        <v>15000</v>
      </c>
      <c r="V645" s="55">
        <f>IFS(HubCN_ID="LECCNSZ",IF(Grossweight&lt;=3,17000+Quantity__piece*500,17000+(Grossweight-3)*1500+Quantity__piece*500),HubCN_ID="LECCNYW", IF(Grossweight&lt;=3,15000+Quantity__piece*700,15000+(Grossweight-3)*2500+Quantity__piece*700))</f>
        <v>15700</v>
      </c>
    </row>
    <row r="646" ht="15.75" customHeight="1">
      <c r="A646" s="52" t="s">
        <v>1937</v>
      </c>
      <c r="B646" s="52" t="s">
        <v>5291</v>
      </c>
      <c r="C646" s="52" t="s">
        <v>5253</v>
      </c>
      <c r="D646" s="53">
        <v>44649.4</v>
      </c>
      <c r="E646" s="53">
        <v>44649.16527777778</v>
      </c>
      <c r="F646" s="53">
        <v>44649.529861111114</v>
      </c>
      <c r="G646" s="53">
        <f>HubVN_Receiving_Time</f>
        <v>44652.50278</v>
      </c>
      <c r="H646" s="54">
        <v>44649.50069444445</v>
      </c>
      <c r="I646" s="44">
        <f>HubCN_Receiving_Time-Order_Create_Time</f>
        <v>2.320833333</v>
      </c>
      <c r="J646" s="44">
        <f>Plan__HubCN_Receiving_Time-Order_Create_Time</f>
        <v>2.555555556</v>
      </c>
      <c r="K646" s="44">
        <f>HubCN_Pickup_Time-HubCN_Receiving_Time</f>
        <v>0.3354166667</v>
      </c>
      <c r="L646" s="44">
        <f>Plan_HubCN_Pickup_Time-Plan__HubCN_Receiving_Time</f>
        <v>0.1298611111</v>
      </c>
      <c r="M646" s="44">
        <f>HubCN_Receiving_Time-Vendor_PickupTime</f>
        <v>0.08472222222</v>
      </c>
      <c r="N646" s="44">
        <f>Plan__HubCN_Receiving_Time-Plan_Vendor_Pickup_Time</f>
        <v>1.807638889</v>
      </c>
      <c r="O646" s="44">
        <f>Vendor_PickupTime-Order_Create_Time</f>
        <v>2.236111111</v>
      </c>
      <c r="P646" s="44">
        <f>Plan_Vendor_Pickup_Time-Order_Create_Time</f>
        <v>0.7479166667</v>
      </c>
      <c r="Q646" s="44">
        <f>HubVN_Receiving_Time-HubCN_Pickup_Time</f>
        <v>3.002083333</v>
      </c>
      <c r="R646" s="44">
        <f>Plan_HubVN_Receiving_Time-Plan_HubCN_Pickup_Time</f>
        <v>3.001388889</v>
      </c>
      <c r="S646" s="44">
        <f>TG_lấy+TG_xử_lý_CN+Thông_quan</f>
        <v>5.658333333</v>
      </c>
      <c r="T646" s="55">
        <f>IFS(HubCN_ID="LECCNSZ",Quantity__piece*500,HubCN_ID="LECCNYW",Quantity__piece*700)</f>
        <v>2800</v>
      </c>
      <c r="U646" s="55">
        <f>Chi_phí_lấy_hàng-Chi_phí_xử_lý</f>
        <v>15000</v>
      </c>
      <c r="V646" s="55">
        <f>IFS(HubCN_ID="LECCNSZ",IF(Grossweight&lt;=3,17000+Quantity__piece*500,17000+(Grossweight-3)*1500+Quantity__piece*500),HubCN_ID="LECCNYW", IF(Grossweight&lt;=3,15000+Quantity__piece*700,15000+(Grossweight-3)*2500+Quantity__piece*700))</f>
        <v>17800</v>
      </c>
    </row>
    <row r="647" ht="15.75" customHeight="1">
      <c r="A647" s="52" t="s">
        <v>1940</v>
      </c>
      <c r="B647" s="52" t="s">
        <v>5300</v>
      </c>
      <c r="C647" s="52" t="s">
        <v>5253</v>
      </c>
      <c r="D647" s="53">
        <v>44652.17361111111</v>
      </c>
      <c r="E647" s="53">
        <v>44652.23611111111</v>
      </c>
      <c r="F647" s="53">
        <v>44652.26180555556</v>
      </c>
      <c r="G647" s="53">
        <f>HubVN_Receiving_Time</f>
        <v>44655.53472</v>
      </c>
      <c r="H647" s="54">
        <v>44652.53402777778</v>
      </c>
      <c r="I647" s="44">
        <f>HubCN_Receiving_Time-Order_Create_Time</f>
        <v>1.875</v>
      </c>
      <c r="J647" s="44">
        <f>Plan__HubCN_Receiving_Time-Order_Create_Time</f>
        <v>1.8125</v>
      </c>
      <c r="K647" s="44">
        <f>HubCN_Pickup_Time-HubCN_Receiving_Time</f>
        <v>0.2979166667</v>
      </c>
      <c r="L647" s="44">
        <f>Plan_HubCN_Pickup_Time-Plan__HubCN_Receiving_Time</f>
        <v>0.08819444445</v>
      </c>
      <c r="M647" s="44">
        <f>HubCN_Receiving_Time-Vendor_PickupTime</f>
        <v>0.08402777778</v>
      </c>
      <c r="N647" s="44">
        <f>Plan__HubCN_Receiving_Time-Plan_Vendor_Pickup_Time</f>
        <v>1.651388889</v>
      </c>
      <c r="O647" s="44">
        <f>Vendor_PickupTime-Order_Create_Time</f>
        <v>1.790972222</v>
      </c>
      <c r="P647" s="44">
        <f>Plan_Vendor_Pickup_Time-Order_Create_Time</f>
        <v>0.1611111111</v>
      </c>
      <c r="Q647" s="44">
        <f>HubVN_Receiving_Time-HubCN_Pickup_Time</f>
        <v>3.000694444</v>
      </c>
      <c r="R647" s="44">
        <f>Plan_HubVN_Receiving_Time-Plan_HubCN_Pickup_Time</f>
        <v>3.003472222</v>
      </c>
      <c r="S647" s="44">
        <f>TG_lấy+TG_xử_lý_CN+Thông_quan</f>
        <v>5.173611111</v>
      </c>
      <c r="T647" s="55">
        <f>IFS(HubCN_ID="LECCNSZ",Quantity__piece*500,HubCN_ID="LECCNYW",Quantity__piece*700)</f>
        <v>1400</v>
      </c>
      <c r="U647" s="55">
        <f>Chi_phí_lấy_hàng-Chi_phí_xử_lý</f>
        <v>15000</v>
      </c>
      <c r="V647" s="55">
        <f>IFS(HubCN_ID="LECCNSZ",IF(Grossweight&lt;=3,17000+Quantity__piece*500,17000+(Grossweight-3)*1500+Quantity__piece*500),HubCN_ID="LECCNYW", IF(Grossweight&lt;=3,15000+Quantity__piece*700,15000+(Grossweight-3)*2500+Quantity__piece*700))</f>
        <v>16400</v>
      </c>
    </row>
    <row r="648" ht="15.75" hidden="1" customHeight="1">
      <c r="A648" s="52" t="s">
        <v>1943</v>
      </c>
      <c r="B648" s="52" t="s">
        <v>5272</v>
      </c>
      <c r="C648" s="52" t="s">
        <v>5255</v>
      </c>
      <c r="D648" s="53">
        <v>44653.38888888889</v>
      </c>
      <c r="E648" s="53">
        <v>44652.53333333333</v>
      </c>
      <c r="F648" s="53">
        <v>44653.51458333333</v>
      </c>
      <c r="G648" s="53">
        <f>HubVN_Receiving_Time</f>
        <v>44655.51319</v>
      </c>
      <c r="H648" s="54">
        <v>44653.00833333333</v>
      </c>
      <c r="I648" s="44">
        <f>HubCN_Receiving_Time-Order_Create_Time</f>
        <v>3.202777778</v>
      </c>
      <c r="J648" s="44">
        <f>Plan__HubCN_Receiving_Time-Order_Create_Time</f>
        <v>4.058333333</v>
      </c>
      <c r="K648" s="44">
        <f>HubCN_Pickup_Time-HubCN_Receiving_Time</f>
        <v>0.475</v>
      </c>
      <c r="L648" s="44">
        <f>Plan_HubCN_Pickup_Time-Plan__HubCN_Receiving_Time</f>
        <v>0.1256944444</v>
      </c>
      <c r="M648" s="44">
        <f>HubCN_Receiving_Time-Vendor_PickupTime</f>
        <v>0.05763888889</v>
      </c>
      <c r="N648" s="44">
        <f>Plan__HubCN_Receiving_Time-Plan_Vendor_Pickup_Time</f>
        <v>3.484027778</v>
      </c>
      <c r="O648" s="44">
        <f>Vendor_PickupTime-Order_Create_Time</f>
        <v>3.145138889</v>
      </c>
      <c r="P648" s="44">
        <f>Plan_Vendor_Pickup_Time-Order_Create_Time</f>
        <v>0.5743055556</v>
      </c>
      <c r="Q648" s="44">
        <f>HubVN_Receiving_Time-HubCN_Pickup_Time</f>
        <v>2.504861111</v>
      </c>
      <c r="R648" s="44">
        <f>Plan_HubVN_Receiving_Time-Plan_HubCN_Pickup_Time</f>
        <v>2.000694444</v>
      </c>
      <c r="S648" s="44">
        <f>TG_lấy+TG_xử_lý_CN+Thông_quan</f>
        <v>6.182638889</v>
      </c>
      <c r="T648" s="55">
        <f>IFS(HubCN_ID="LECCNSZ",Quantity__piece*500,HubCN_ID="LECCNYW",Quantity__piece*700)</f>
        <v>1000</v>
      </c>
      <c r="U648" s="55">
        <f>Chi_phí_lấy_hàng-Chi_phí_xử_lý</f>
        <v>19700</v>
      </c>
      <c r="V648" s="55">
        <f>IFS(HubCN_ID="LECCNSZ",IF(Grossweight&lt;=3,17000+Quantity__piece*500,17000+(Grossweight-3)*1500+Quantity__piece*500),HubCN_ID="LECCNYW", IF(Grossweight&lt;=3,15000+Quantity__piece*700,15000+(Grossweight-3)*2500+Quantity__piece*700))</f>
        <v>20700</v>
      </c>
    </row>
    <row r="649" ht="15.75" customHeight="1">
      <c r="A649" s="52" t="s">
        <v>1946</v>
      </c>
      <c r="B649" s="52" t="s">
        <v>5280</v>
      </c>
      <c r="C649" s="52" t="s">
        <v>5253</v>
      </c>
      <c r="D649" s="53">
        <v>44651.44305555556</v>
      </c>
      <c r="E649" s="53">
        <v>44650.74513888889</v>
      </c>
      <c r="F649" s="53">
        <v>44651.527083333334</v>
      </c>
      <c r="G649" s="53">
        <f>HubVN_Receiving_Time</f>
        <v>44654.54097</v>
      </c>
      <c r="H649" s="54">
        <v>44651.03958333333</v>
      </c>
      <c r="I649" s="44">
        <f>HubCN_Receiving_Time-Order_Create_Time</f>
        <v>2.038888889</v>
      </c>
      <c r="J649" s="44">
        <f>Plan__HubCN_Receiving_Time-Order_Create_Time</f>
        <v>2.736805556</v>
      </c>
      <c r="K649" s="44">
        <f>HubCN_Pickup_Time-HubCN_Receiving_Time</f>
        <v>0.2944444444</v>
      </c>
      <c r="L649" s="44">
        <f>Plan_HubCN_Pickup_Time-Plan__HubCN_Receiving_Time</f>
        <v>0.08402777778</v>
      </c>
      <c r="M649" s="44">
        <f>HubCN_Receiving_Time-Vendor_PickupTime</f>
        <v>0.2534722222</v>
      </c>
      <c r="N649" s="44">
        <f>Plan__HubCN_Receiving_Time-Plan_Vendor_Pickup_Time</f>
        <v>5.198611111</v>
      </c>
      <c r="O649" s="44">
        <f>Vendor_PickupTime-Order_Create_Time</f>
        <v>1.785416667</v>
      </c>
      <c r="P649" s="44">
        <f>Plan_Vendor_Pickup_Time-Order_Create_Time</f>
        <v>-2.461805556</v>
      </c>
      <c r="Q649" s="44">
        <f>HubVN_Receiving_Time-HubCN_Pickup_Time</f>
        <v>3.501388889</v>
      </c>
      <c r="R649" s="44">
        <f>Plan_HubVN_Receiving_Time-Plan_HubCN_Pickup_Time</f>
        <v>2.005555556</v>
      </c>
      <c r="S649" s="44">
        <f>TG_lấy+TG_xử_lý_CN+Thông_quan</f>
        <v>5.834722222</v>
      </c>
      <c r="T649" s="55">
        <f>IFS(HubCN_ID="LECCNSZ",Quantity__piece*500,HubCN_ID="LECCNYW",Quantity__piece*700)</f>
        <v>2100</v>
      </c>
      <c r="U649" s="55">
        <f>Chi_phí_lấy_hàng-Chi_phí_xử_lý</f>
        <v>15000</v>
      </c>
      <c r="V649" s="55">
        <f>IFS(HubCN_ID="LECCNSZ",IF(Grossweight&lt;=3,17000+Quantity__piece*500,17000+(Grossweight-3)*1500+Quantity__piece*500),HubCN_ID="LECCNYW", IF(Grossweight&lt;=3,15000+Quantity__piece*700,15000+(Grossweight-3)*2500+Quantity__piece*700))</f>
        <v>17100</v>
      </c>
    </row>
    <row r="650" ht="15.75" hidden="1" customHeight="1">
      <c r="A650" s="52" t="s">
        <v>1949</v>
      </c>
      <c r="B650" s="52" t="s">
        <v>5254</v>
      </c>
      <c r="C650" s="52" t="s">
        <v>5255</v>
      </c>
      <c r="D650" s="53">
        <v>44652.09305555555</v>
      </c>
      <c r="E650" s="53">
        <v>44651.78125</v>
      </c>
      <c r="F650" s="53">
        <v>44652.26111111111</v>
      </c>
      <c r="G650" s="53">
        <f>HubVN_Receiving_Time</f>
        <v>44655.28681</v>
      </c>
      <c r="H650" s="54">
        <v>44652.28472222222</v>
      </c>
      <c r="I650" s="44">
        <f>HubCN_Receiving_Time-Order_Create_Time</f>
        <v>4.055555556</v>
      </c>
      <c r="J650" s="44">
        <f>Plan__HubCN_Receiving_Time-Order_Create_Time</f>
        <v>4.367361111</v>
      </c>
      <c r="K650" s="44">
        <f>HubCN_Pickup_Time-HubCN_Receiving_Time</f>
        <v>0.5034722222</v>
      </c>
      <c r="L650" s="44">
        <f>Plan_HubCN_Pickup_Time-Plan__HubCN_Receiving_Time</f>
        <v>0.1680555556</v>
      </c>
      <c r="M650" s="44">
        <f>HubCN_Receiving_Time-Vendor_PickupTime</f>
        <v>0.05763888889</v>
      </c>
      <c r="N650" s="44">
        <f>Plan__HubCN_Receiving_Time-Plan_Vendor_Pickup_Time</f>
        <v>3.870833333</v>
      </c>
      <c r="O650" s="44">
        <f>Vendor_PickupTime-Order_Create_Time</f>
        <v>3.997916667</v>
      </c>
      <c r="P650" s="44">
        <f>Plan_Vendor_Pickup_Time-Order_Create_Time</f>
        <v>0.4965277778</v>
      </c>
      <c r="Q650" s="44">
        <f>HubVN_Receiving_Time-HubCN_Pickup_Time</f>
        <v>3.002083333</v>
      </c>
      <c r="R650" s="44">
        <f>Plan_HubVN_Receiving_Time-Plan_HubCN_Pickup_Time</f>
        <v>2.00625</v>
      </c>
      <c r="S650" s="44">
        <f>TG_lấy+TG_xử_lý_CN+Thông_quan</f>
        <v>7.561111111</v>
      </c>
      <c r="T650" s="55">
        <f>IFS(HubCN_ID="LECCNSZ",Quantity__piece*500,HubCN_ID="LECCNYW",Quantity__piece*700)</f>
        <v>1500</v>
      </c>
      <c r="U650" s="55">
        <f>Chi_phí_lấy_hàng-Chi_phí_xử_lý</f>
        <v>17000</v>
      </c>
      <c r="V650" s="55">
        <f>IFS(HubCN_ID="LECCNSZ",IF(Grossweight&lt;=3,17000+Quantity__piece*500,17000+(Grossweight-3)*1500+Quantity__piece*500),HubCN_ID="LECCNYW", IF(Grossweight&lt;=3,15000+Quantity__piece*700,15000+(Grossweight-3)*2500+Quantity__piece*700))</f>
        <v>18500</v>
      </c>
    </row>
    <row r="651" ht="15.75" customHeight="1">
      <c r="A651" s="52" t="s">
        <v>1952</v>
      </c>
      <c r="B651" s="52" t="s">
        <v>5284</v>
      </c>
      <c r="C651" s="52" t="s">
        <v>5253</v>
      </c>
      <c r="D651" s="53">
        <v>44653.79722222222</v>
      </c>
      <c r="E651" s="53">
        <v>44652.214583333334</v>
      </c>
      <c r="F651" s="53">
        <v>44654.00763888889</v>
      </c>
      <c r="G651" s="53">
        <f>HubVN_Receiving_Time</f>
        <v>44655.5125</v>
      </c>
      <c r="H651" s="54">
        <v>44652.510416666664</v>
      </c>
      <c r="I651" s="44">
        <f>HubCN_Receiving_Time-Order_Create_Time</f>
        <v>2.36875</v>
      </c>
      <c r="J651" s="44">
        <f>Plan__HubCN_Receiving_Time-Order_Create_Time</f>
        <v>3.951388889</v>
      </c>
      <c r="K651" s="44">
        <f>HubCN_Pickup_Time-HubCN_Receiving_Time</f>
        <v>0.2958333333</v>
      </c>
      <c r="L651" s="44">
        <f>Plan_HubCN_Pickup_Time-Plan__HubCN_Receiving_Time</f>
        <v>0.2104166667</v>
      </c>
      <c r="M651" s="44">
        <f>HubCN_Receiving_Time-Vendor_PickupTime</f>
        <v>0.1673611111</v>
      </c>
      <c r="N651" s="44">
        <f>Plan__HubCN_Receiving_Time-Plan_Vendor_Pickup_Time</f>
        <v>3.207638889</v>
      </c>
      <c r="O651" s="44">
        <f>Vendor_PickupTime-Order_Create_Time</f>
        <v>2.201388889</v>
      </c>
      <c r="P651" s="44">
        <f>Plan_Vendor_Pickup_Time-Order_Create_Time</f>
        <v>0.74375</v>
      </c>
      <c r="Q651" s="44">
        <f>HubVN_Receiving_Time-HubCN_Pickup_Time</f>
        <v>3.002083333</v>
      </c>
      <c r="R651" s="44">
        <f>Plan_HubVN_Receiving_Time-Plan_HubCN_Pickup_Time</f>
        <v>1.505555556</v>
      </c>
      <c r="S651" s="44">
        <f>TG_lấy+TG_xử_lý_CN+Thông_quan</f>
        <v>5.666666667</v>
      </c>
      <c r="T651" s="55">
        <f>IFS(HubCN_ID="LECCNSZ",Quantity__piece*500,HubCN_ID="LECCNYW",Quantity__piece*700)</f>
        <v>1400</v>
      </c>
      <c r="U651" s="55">
        <f>Chi_phí_lấy_hàng-Chi_phí_xử_lý</f>
        <v>15000</v>
      </c>
      <c r="V651" s="55">
        <f>IFS(HubCN_ID="LECCNSZ",IF(Grossweight&lt;=3,17000+Quantity__piece*500,17000+(Grossweight-3)*1500+Quantity__piece*500),HubCN_ID="LECCNYW", IF(Grossweight&lt;=3,15000+Quantity__piece*700,15000+(Grossweight-3)*2500+Quantity__piece*700))</f>
        <v>16400</v>
      </c>
    </row>
    <row r="652" ht="15.75" customHeight="1">
      <c r="A652" s="52" t="s">
        <v>1955</v>
      </c>
      <c r="B652" s="52" t="s">
        <v>5298</v>
      </c>
      <c r="C652" s="52" t="s">
        <v>5253</v>
      </c>
      <c r="D652" s="53">
        <v>44650.93819444445</v>
      </c>
      <c r="E652" s="53">
        <v>44649.799305555556</v>
      </c>
      <c r="F652" s="53">
        <v>44651.02361111111</v>
      </c>
      <c r="G652" s="53">
        <f>HubVN_Receiving_Time</f>
        <v>44653.26458</v>
      </c>
      <c r="H652" s="54">
        <v>44650.25902777778</v>
      </c>
      <c r="I652" s="44">
        <f>HubCN_Receiving_Time-Order_Create_Time</f>
        <v>2.082638889</v>
      </c>
      <c r="J652" s="44">
        <f>Plan__HubCN_Receiving_Time-Order_Create_Time</f>
        <v>3.221527778</v>
      </c>
      <c r="K652" s="44">
        <f>HubCN_Pickup_Time-HubCN_Receiving_Time</f>
        <v>0.4597222222</v>
      </c>
      <c r="L652" s="44">
        <f>Plan_HubCN_Pickup_Time-Plan__HubCN_Receiving_Time</f>
        <v>0.08541666666</v>
      </c>
      <c r="M652" s="44">
        <f>HubCN_Receiving_Time-Vendor_PickupTime</f>
        <v>0.08680555555</v>
      </c>
      <c r="N652" s="44">
        <f>Plan__HubCN_Receiving_Time-Plan_Vendor_Pickup_Time</f>
        <v>3.682638889</v>
      </c>
      <c r="O652" s="44">
        <f>Vendor_PickupTime-Order_Create_Time</f>
        <v>1.995833333</v>
      </c>
      <c r="P652" s="44">
        <f>Plan_Vendor_Pickup_Time-Order_Create_Time</f>
        <v>-0.4611111111</v>
      </c>
      <c r="Q652" s="44">
        <f>HubVN_Receiving_Time-HubCN_Pickup_Time</f>
        <v>3.005555556</v>
      </c>
      <c r="R652" s="44">
        <f>Plan_HubVN_Receiving_Time-Plan_HubCN_Pickup_Time</f>
        <v>1.502083333</v>
      </c>
      <c r="S652" s="44">
        <f>TG_lấy+TG_xử_lý_CN+Thông_quan</f>
        <v>5.547916667</v>
      </c>
      <c r="T652" s="55">
        <f>IFS(HubCN_ID="LECCNSZ",Quantity__piece*500,HubCN_ID="LECCNYW",Quantity__piece*700)</f>
        <v>700</v>
      </c>
      <c r="U652" s="55">
        <f>Chi_phí_lấy_hàng-Chi_phí_xử_lý</f>
        <v>17500</v>
      </c>
      <c r="V652" s="55">
        <f>IFS(HubCN_ID="LECCNSZ",IF(Grossweight&lt;=3,17000+Quantity__piece*500,17000+(Grossweight-3)*1500+Quantity__piece*500),HubCN_ID="LECCNYW", IF(Grossweight&lt;=3,15000+Quantity__piece*700,15000+(Grossweight-3)*2500+Quantity__piece*700))</f>
        <v>18200</v>
      </c>
    </row>
    <row r="653" ht="15.75" customHeight="1">
      <c r="A653" s="52" t="s">
        <v>1958</v>
      </c>
      <c r="B653" s="52" t="s">
        <v>5252</v>
      </c>
      <c r="C653" s="52" t="s">
        <v>5253</v>
      </c>
      <c r="D653" s="53">
        <v>44651.839583333334</v>
      </c>
      <c r="E653" s="53">
        <v>44649.17083333333</v>
      </c>
      <c r="F653" s="53">
        <v>44652.00902777778</v>
      </c>
      <c r="G653" s="53">
        <f>HubVN_Receiving_Time</f>
        <v>44653.50556</v>
      </c>
      <c r="H653" s="54">
        <v>44649.50486111111</v>
      </c>
      <c r="I653" s="44">
        <f>HubCN_Receiving_Time-Order_Create_Time</f>
        <v>0.3201388889</v>
      </c>
      <c r="J653" s="44">
        <f>Plan__HubCN_Receiving_Time-Order_Create_Time</f>
        <v>2.988888889</v>
      </c>
      <c r="K653" s="44">
        <f>HubCN_Pickup_Time-HubCN_Receiving_Time</f>
        <v>0.3340277778</v>
      </c>
      <c r="L653" s="44">
        <f>Plan_HubCN_Pickup_Time-Plan__HubCN_Receiving_Time</f>
        <v>0.1694444444</v>
      </c>
      <c r="M653" s="44">
        <f>HubCN_Receiving_Time-Vendor_PickupTime</f>
        <v>0.08541666666</v>
      </c>
      <c r="N653" s="44">
        <f>Plan__HubCN_Receiving_Time-Plan_Vendor_Pickup_Time</f>
        <v>3.290277778</v>
      </c>
      <c r="O653" s="44">
        <f>Vendor_PickupTime-Order_Create_Time</f>
        <v>0.2347222222</v>
      </c>
      <c r="P653" s="44">
        <f>Plan_Vendor_Pickup_Time-Order_Create_Time</f>
        <v>-0.3013888889</v>
      </c>
      <c r="Q653" s="44">
        <f>HubVN_Receiving_Time-HubCN_Pickup_Time</f>
        <v>4.000694444</v>
      </c>
      <c r="R653" s="44">
        <f>Plan_HubVN_Receiving_Time-Plan_HubCN_Pickup_Time</f>
        <v>1.504861111</v>
      </c>
      <c r="S653" s="44">
        <f>TG_lấy+TG_xử_lý_CN+Thông_quan</f>
        <v>4.654861111</v>
      </c>
      <c r="T653" s="55">
        <f>IFS(HubCN_ID="LECCNSZ",Quantity__piece*500,HubCN_ID="LECCNYW",Quantity__piece*700)</f>
        <v>2800</v>
      </c>
      <c r="U653" s="55">
        <f>Chi_phí_lấy_hàng-Chi_phí_xử_lý</f>
        <v>15000</v>
      </c>
      <c r="V653" s="55">
        <f>IFS(HubCN_ID="LECCNSZ",IF(Grossweight&lt;=3,17000+Quantity__piece*500,17000+(Grossweight-3)*1500+Quantity__piece*500),HubCN_ID="LECCNYW", IF(Grossweight&lt;=3,15000+Quantity__piece*700,15000+(Grossweight-3)*2500+Quantity__piece*700))</f>
        <v>17800</v>
      </c>
    </row>
    <row r="654" ht="15.75" customHeight="1">
      <c r="A654" s="52" t="s">
        <v>1961</v>
      </c>
      <c r="B654" s="52" t="s">
        <v>5265</v>
      </c>
      <c r="C654" s="52" t="s">
        <v>5253</v>
      </c>
      <c r="D654" s="53">
        <v>44648.62847222222</v>
      </c>
      <c r="E654" s="53">
        <v>44649.21527777778</v>
      </c>
      <c r="F654" s="53">
        <v>44648.779861111114</v>
      </c>
      <c r="G654" s="53">
        <f>HubVN_Receiving_Time</f>
        <v>44652.51319</v>
      </c>
      <c r="H654" s="54">
        <v>44649.50902777778</v>
      </c>
      <c r="I654" s="44">
        <f>HubCN_Receiving_Time-Order_Create_Time</f>
        <v>2.377083333</v>
      </c>
      <c r="J654" s="44">
        <f>Plan__HubCN_Receiving_Time-Order_Create_Time</f>
        <v>1.790277778</v>
      </c>
      <c r="K654" s="44">
        <f>HubCN_Pickup_Time-HubCN_Receiving_Time</f>
        <v>0.29375</v>
      </c>
      <c r="L654" s="44">
        <f>Plan_HubCN_Pickup_Time-Plan__HubCN_Receiving_Time</f>
        <v>0.1513888889</v>
      </c>
      <c r="M654" s="44">
        <f>HubCN_Receiving_Time-Vendor_PickupTime</f>
        <v>0.1722222222</v>
      </c>
      <c r="N654" s="44">
        <f>Plan__HubCN_Receiving_Time-Plan_Vendor_Pickup_Time</f>
        <v>2.211111111</v>
      </c>
      <c r="O654" s="44">
        <f>Vendor_PickupTime-Order_Create_Time</f>
        <v>2.204861111</v>
      </c>
      <c r="P654" s="44">
        <f>Plan_Vendor_Pickup_Time-Order_Create_Time</f>
        <v>-0.4208333333</v>
      </c>
      <c r="Q654" s="44">
        <f>HubVN_Receiving_Time-HubCN_Pickup_Time</f>
        <v>3.004166667</v>
      </c>
      <c r="R654" s="44">
        <f>Plan_HubVN_Receiving_Time-Plan_HubCN_Pickup_Time</f>
        <v>3.502083333</v>
      </c>
      <c r="S654" s="44">
        <f>TG_lấy+TG_xử_lý_CN+Thông_quan</f>
        <v>5.675</v>
      </c>
      <c r="T654" s="55">
        <f>IFS(HubCN_ID="LECCNSZ",Quantity__piece*500,HubCN_ID="LECCNYW",Quantity__piece*700)</f>
        <v>2100</v>
      </c>
      <c r="U654" s="55">
        <f>Chi_phí_lấy_hàng-Chi_phí_xử_lý</f>
        <v>16250</v>
      </c>
      <c r="V654" s="55">
        <f>IFS(HubCN_ID="LECCNSZ",IF(Grossweight&lt;=3,17000+Quantity__piece*500,17000+(Grossweight-3)*1500+Quantity__piece*500),HubCN_ID="LECCNYW", IF(Grossweight&lt;=3,15000+Quantity__piece*700,15000+(Grossweight-3)*2500+Quantity__piece*700))</f>
        <v>18350</v>
      </c>
    </row>
    <row r="655" ht="15.75" customHeight="1">
      <c r="A655" s="52" t="s">
        <v>1964</v>
      </c>
      <c r="B655" s="52" t="s">
        <v>5286</v>
      </c>
      <c r="C655" s="52" t="s">
        <v>5253</v>
      </c>
      <c r="D655" s="53">
        <v>44650.42361111111</v>
      </c>
      <c r="E655" s="53">
        <v>44649.819444444445</v>
      </c>
      <c r="F655" s="53">
        <v>44650.509722222225</v>
      </c>
      <c r="G655" s="53">
        <f>HubVN_Receiving_Time</f>
        <v>44654.25278</v>
      </c>
      <c r="H655" s="54">
        <v>44650.24930555555</v>
      </c>
      <c r="I655" s="44">
        <f>HubCN_Receiving_Time-Order_Create_Time</f>
        <v>2.107638889</v>
      </c>
      <c r="J655" s="44">
        <f>Plan__HubCN_Receiving_Time-Order_Create_Time</f>
        <v>2.711805556</v>
      </c>
      <c r="K655" s="44">
        <f>HubCN_Pickup_Time-HubCN_Receiving_Time</f>
        <v>0.4298611111</v>
      </c>
      <c r="L655" s="44">
        <f>Plan_HubCN_Pickup_Time-Plan__HubCN_Receiving_Time</f>
        <v>0.08611111112</v>
      </c>
      <c r="M655" s="44">
        <f>HubCN_Receiving_Time-Vendor_PickupTime</f>
        <v>0.1090277778</v>
      </c>
      <c r="N655" s="44">
        <f>Plan__HubCN_Receiving_Time-Plan_Vendor_Pickup_Time</f>
        <v>2.721527778</v>
      </c>
      <c r="O655" s="44">
        <f>Vendor_PickupTime-Order_Create_Time</f>
        <v>1.998611111</v>
      </c>
      <c r="P655" s="44">
        <f>Plan_Vendor_Pickup_Time-Order_Create_Time</f>
        <v>-0.009722222225</v>
      </c>
      <c r="Q655" s="44">
        <f>HubVN_Receiving_Time-HubCN_Pickup_Time</f>
        <v>4.003472222</v>
      </c>
      <c r="R655" s="44">
        <f>Plan_HubVN_Receiving_Time-Plan_HubCN_Pickup_Time</f>
        <v>3.001388889</v>
      </c>
      <c r="S655" s="44">
        <f>TG_lấy+TG_xử_lý_CN+Thông_quan</f>
        <v>6.540972222</v>
      </c>
      <c r="T655" s="55">
        <f>IFS(HubCN_ID="LECCNSZ",Quantity__piece*500,HubCN_ID="LECCNYW",Quantity__piece*700)</f>
        <v>1400</v>
      </c>
      <c r="U655" s="55">
        <f>Chi_phí_lấy_hàng-Chi_phí_xử_lý</f>
        <v>15000</v>
      </c>
      <c r="V655" s="55">
        <f>IFS(HubCN_ID="LECCNSZ",IF(Grossweight&lt;=3,17000+Quantity__piece*500,17000+(Grossweight-3)*1500+Quantity__piece*500),HubCN_ID="LECCNYW", IF(Grossweight&lt;=3,15000+Quantity__piece*700,15000+(Grossweight-3)*2500+Quantity__piece*700))</f>
        <v>16400</v>
      </c>
    </row>
    <row r="656" ht="15.75" hidden="1" customHeight="1">
      <c r="A656" s="52" t="s">
        <v>1967</v>
      </c>
      <c r="B656" s="52" t="s">
        <v>5287</v>
      </c>
      <c r="C656" s="52" t="s">
        <v>5255</v>
      </c>
      <c r="D656" s="53">
        <v>44649.54236111111</v>
      </c>
      <c r="E656" s="53">
        <v>44648.75208333333</v>
      </c>
      <c r="F656" s="53">
        <v>44649.75347222222</v>
      </c>
      <c r="G656" s="53">
        <f>HubVN_Receiving_Time</f>
        <v>44652.26111</v>
      </c>
      <c r="H656" s="54">
        <v>44649.256944444445</v>
      </c>
      <c r="I656" s="44">
        <f>HubCN_Receiving_Time-Order_Create_Time</f>
        <v>2.124305556</v>
      </c>
      <c r="J656" s="44">
        <f>Plan__HubCN_Receiving_Time-Order_Create_Time</f>
        <v>2.914583333</v>
      </c>
      <c r="K656" s="44">
        <f>HubCN_Pickup_Time-HubCN_Receiving_Time</f>
        <v>0.5048611111</v>
      </c>
      <c r="L656" s="44">
        <f>Plan_HubCN_Pickup_Time-Plan__HubCN_Receiving_Time</f>
        <v>0.2111111111</v>
      </c>
      <c r="M656" s="44">
        <f>HubCN_Receiving_Time-Vendor_PickupTime</f>
        <v>0.1263888889</v>
      </c>
      <c r="N656" s="44">
        <f>Plan__HubCN_Receiving_Time-Plan_Vendor_Pickup_Time</f>
        <v>4.915277778</v>
      </c>
      <c r="O656" s="44">
        <f>Vendor_PickupTime-Order_Create_Time</f>
        <v>1.997916667</v>
      </c>
      <c r="P656" s="44">
        <f>Plan_Vendor_Pickup_Time-Order_Create_Time</f>
        <v>-2.000694444</v>
      </c>
      <c r="Q656" s="44">
        <f>HubVN_Receiving_Time-HubCN_Pickup_Time</f>
        <v>3.004166667</v>
      </c>
      <c r="R656" s="44">
        <f>Plan_HubVN_Receiving_Time-Plan_HubCN_Pickup_Time</f>
        <v>1.504166667</v>
      </c>
      <c r="S656" s="44">
        <f>TG_lấy+TG_xử_lý_CN+Thông_quan</f>
        <v>5.633333333</v>
      </c>
      <c r="T656" s="55">
        <f>IFS(HubCN_ID="LECCNSZ",Quantity__piece*500,HubCN_ID="LECCNYW",Quantity__piece*700)</f>
        <v>500</v>
      </c>
      <c r="U656" s="55">
        <f>Chi_phí_lấy_hàng-Chi_phí_xử_lý</f>
        <v>17000</v>
      </c>
      <c r="V656" s="55">
        <f>IFS(HubCN_ID="LECCNSZ",IF(Grossweight&lt;=3,17000+Quantity__piece*500,17000+(Grossweight-3)*1500+Quantity__piece*500),HubCN_ID="LECCNYW", IF(Grossweight&lt;=3,15000+Quantity__piece*700,15000+(Grossweight-3)*2500+Quantity__piece*700))</f>
        <v>17500</v>
      </c>
    </row>
    <row r="657" ht="15.75" customHeight="1">
      <c r="A657" s="52" t="s">
        <v>1970</v>
      </c>
      <c r="B657" s="52" t="s">
        <v>5252</v>
      </c>
      <c r="C657" s="52" t="s">
        <v>5253</v>
      </c>
      <c r="D657" s="53">
        <v>44647.86736111111</v>
      </c>
      <c r="E657" s="53">
        <v>44648.97986111111</v>
      </c>
      <c r="F657" s="53">
        <v>44647.99722222222</v>
      </c>
      <c r="G657" s="53">
        <f>HubVN_Receiving_Time</f>
        <v>44656.27847</v>
      </c>
      <c r="H657" s="54">
        <v>44649.27291666667</v>
      </c>
      <c r="I657" s="44">
        <f>HubCN_Receiving_Time-Order_Create_Time</f>
        <v>1.854861111</v>
      </c>
      <c r="J657" s="44">
        <f>Plan__HubCN_Receiving_Time-Order_Create_Time</f>
        <v>0.7423611111</v>
      </c>
      <c r="K657" s="44">
        <f>HubCN_Pickup_Time-HubCN_Receiving_Time</f>
        <v>0.2930555556</v>
      </c>
      <c r="L657" s="44">
        <f>Plan_HubCN_Pickup_Time-Plan__HubCN_Receiving_Time</f>
        <v>0.1298611111</v>
      </c>
      <c r="M657" s="44">
        <f>HubCN_Receiving_Time-Vendor_PickupTime</f>
        <v>0.1034722222</v>
      </c>
      <c r="N657" s="44">
        <f>Plan__HubCN_Receiving_Time-Plan_Vendor_Pickup_Time</f>
        <v>0.2395833333</v>
      </c>
      <c r="O657" s="44">
        <f>Vendor_PickupTime-Order_Create_Time</f>
        <v>1.751388889</v>
      </c>
      <c r="P657" s="44">
        <f>Plan_Vendor_Pickup_Time-Order_Create_Time</f>
        <v>0.5027777778</v>
      </c>
      <c r="Q657" s="44">
        <f>HubVN_Receiving_Time-HubCN_Pickup_Time</f>
        <v>7.005555556</v>
      </c>
      <c r="R657" s="44">
        <f>Plan_HubVN_Receiving_Time-Plan_HubCN_Pickup_Time</f>
        <v>3.504166667</v>
      </c>
      <c r="S657" s="44">
        <f>TG_lấy+TG_xử_lý_CN+Thông_quan</f>
        <v>9.153472222</v>
      </c>
      <c r="T657" s="55">
        <f>IFS(HubCN_ID="LECCNSZ",Quantity__piece*500,HubCN_ID="LECCNYW",Quantity__piece*700)</f>
        <v>700</v>
      </c>
      <c r="U657" s="55">
        <f>Chi_phí_lấy_hàng-Chi_phí_xử_lý</f>
        <v>15000</v>
      </c>
      <c r="V657" s="55">
        <f>IFS(HubCN_ID="LECCNSZ",IF(Grossweight&lt;=3,17000+Quantity__piece*500,17000+(Grossweight-3)*1500+Quantity__piece*500),HubCN_ID="LECCNYW", IF(Grossweight&lt;=3,15000+Quantity__piece*700,15000+(Grossweight-3)*2500+Quantity__piece*700))</f>
        <v>15700</v>
      </c>
    </row>
    <row r="658" ht="15.75" hidden="1" customHeight="1">
      <c r="A658" s="52" t="s">
        <v>1973</v>
      </c>
      <c r="B658" s="52" t="s">
        <v>5266</v>
      </c>
      <c r="C658" s="52" t="s">
        <v>5255</v>
      </c>
      <c r="D658" s="53">
        <v>44651.072222222225</v>
      </c>
      <c r="E658" s="53">
        <v>44652.24444444444</v>
      </c>
      <c r="F658" s="53">
        <v>44651.28472222222</v>
      </c>
      <c r="G658" s="53">
        <f>HubVN_Receiving_Time</f>
        <v>44654.52153</v>
      </c>
      <c r="H658" s="54">
        <v>44652.68680555555</v>
      </c>
      <c r="I658" s="44">
        <f>HubCN_Receiving_Time-Order_Create_Time</f>
        <v>1.740277778</v>
      </c>
      <c r="J658" s="44">
        <f>Plan__HubCN_Receiving_Time-Order_Create_Time</f>
        <v>0.5680555556</v>
      </c>
      <c r="K658" s="44">
        <f>HubCN_Pickup_Time-HubCN_Receiving_Time</f>
        <v>0.4423611111</v>
      </c>
      <c r="L658" s="44">
        <f>Plan_HubCN_Pickup_Time-Plan__HubCN_Receiving_Time</f>
        <v>0.2125</v>
      </c>
      <c r="M658" s="44">
        <f>HubCN_Receiving_Time-Vendor_PickupTime</f>
        <v>0.1166666667</v>
      </c>
      <c r="N658" s="44">
        <f>Plan__HubCN_Receiving_Time-Plan_Vendor_Pickup_Time</f>
        <v>0.9868055556</v>
      </c>
      <c r="O658" s="44">
        <f>Vendor_PickupTime-Order_Create_Time</f>
        <v>1.623611111</v>
      </c>
      <c r="P658" s="44">
        <f>Plan_Vendor_Pickup_Time-Order_Create_Time</f>
        <v>-0.41875</v>
      </c>
      <c r="Q658" s="44">
        <f>HubVN_Receiving_Time-HubCN_Pickup_Time</f>
        <v>1.834722222</v>
      </c>
      <c r="R658" s="44">
        <f>Plan_HubVN_Receiving_Time-Plan_HubCN_Pickup_Time</f>
        <v>3.000694444</v>
      </c>
      <c r="S658" s="44">
        <f>TG_lấy+TG_xử_lý_CN+Thông_quan</f>
        <v>4.017361111</v>
      </c>
      <c r="T658" s="55">
        <f>IFS(HubCN_ID="LECCNSZ",Quantity__piece*500,HubCN_ID="LECCNYW",Quantity__piece*700)</f>
        <v>2000</v>
      </c>
      <c r="U658" s="55">
        <f>Chi_phí_lấy_hàng-Chi_phí_xử_lý</f>
        <v>17000</v>
      </c>
      <c r="V658" s="55">
        <f>IFS(HubCN_ID="LECCNSZ",IF(Grossweight&lt;=3,17000+Quantity__piece*500,17000+(Grossweight-3)*1500+Quantity__piece*500),HubCN_ID="LECCNYW", IF(Grossweight&lt;=3,15000+Quantity__piece*700,15000+(Grossweight-3)*2500+Quantity__piece*700))</f>
        <v>19000</v>
      </c>
    </row>
    <row r="659" ht="15.75" hidden="1" customHeight="1">
      <c r="A659" s="52" t="s">
        <v>1976</v>
      </c>
      <c r="B659" s="52" t="s">
        <v>5259</v>
      </c>
      <c r="C659" s="52" t="s">
        <v>5255</v>
      </c>
      <c r="D659" s="53">
        <v>44653.177083333336</v>
      </c>
      <c r="E659" s="53">
        <v>44652.56180555555</v>
      </c>
      <c r="F659" s="53">
        <v>44653.2625</v>
      </c>
      <c r="G659" s="53">
        <f>HubVN_Receiving_Time</f>
        <v>44655.53889</v>
      </c>
      <c r="H659" s="54">
        <v>44653.03611111111</v>
      </c>
      <c r="I659" s="44">
        <f>HubCN_Receiving_Time-Order_Create_Time</f>
        <v>3.225694444</v>
      </c>
      <c r="J659" s="44">
        <f>Plan__HubCN_Receiving_Time-Order_Create_Time</f>
        <v>3.840972222</v>
      </c>
      <c r="K659" s="44">
        <f>HubCN_Pickup_Time-HubCN_Receiving_Time</f>
        <v>0.4743055556</v>
      </c>
      <c r="L659" s="44">
        <f>Plan_HubCN_Pickup_Time-Plan__HubCN_Receiving_Time</f>
        <v>0.08541666666</v>
      </c>
      <c r="M659" s="44">
        <f>HubCN_Receiving_Time-Vendor_PickupTime</f>
        <v>0.1131944444</v>
      </c>
      <c r="N659" s="44">
        <f>Plan__HubCN_Receiving_Time-Plan_Vendor_Pickup_Time</f>
        <v>2.844444444</v>
      </c>
      <c r="O659" s="44">
        <f>Vendor_PickupTime-Order_Create_Time</f>
        <v>3.1125</v>
      </c>
      <c r="P659" s="44">
        <f>Plan_Vendor_Pickup_Time-Order_Create_Time</f>
        <v>0.9965277778</v>
      </c>
      <c r="Q659" s="44">
        <f>HubVN_Receiving_Time-HubCN_Pickup_Time</f>
        <v>2.502777778</v>
      </c>
      <c r="R659" s="44">
        <f>Plan_HubVN_Receiving_Time-Plan_HubCN_Pickup_Time</f>
        <v>2.003472222</v>
      </c>
      <c r="S659" s="44">
        <f>TG_lấy+TG_xử_lý_CN+Thông_quan</f>
        <v>6.202777778</v>
      </c>
      <c r="T659" s="55">
        <f>IFS(HubCN_ID="LECCNSZ",Quantity__piece*500,HubCN_ID="LECCNYW",Quantity__piece*700)</f>
        <v>1000</v>
      </c>
      <c r="U659" s="55">
        <f>Chi_phí_lấy_hàng-Chi_phí_xử_lý</f>
        <v>17000</v>
      </c>
      <c r="V659" s="55">
        <f>IFS(HubCN_ID="LECCNSZ",IF(Grossweight&lt;=3,17000+Quantity__piece*500,17000+(Grossweight-3)*1500+Quantity__piece*500),HubCN_ID="LECCNYW", IF(Grossweight&lt;=3,15000+Quantity__piece*700,15000+(Grossweight-3)*2500+Quantity__piece*700))</f>
        <v>18000</v>
      </c>
    </row>
    <row r="660" ht="15.75" hidden="1" customHeight="1">
      <c r="A660" s="52" t="s">
        <v>1979</v>
      </c>
      <c r="B660" s="52" t="s">
        <v>5266</v>
      </c>
      <c r="C660" s="52" t="s">
        <v>5255</v>
      </c>
      <c r="D660" s="53">
        <v>44649.88680555556</v>
      </c>
      <c r="E660" s="53">
        <v>44649.82708333333</v>
      </c>
      <c r="F660" s="53">
        <v>44650.013194444444</v>
      </c>
      <c r="G660" s="53">
        <f>HubVN_Receiving_Time</f>
        <v>44654.27361</v>
      </c>
      <c r="H660" s="54">
        <v>44650.27013888889</v>
      </c>
      <c r="I660" s="44">
        <f>HubCN_Receiving_Time-Order_Create_Time</f>
        <v>0.3736111111</v>
      </c>
      <c r="J660" s="44">
        <f>Plan__HubCN_Receiving_Time-Order_Create_Time</f>
        <v>0.4333333333</v>
      </c>
      <c r="K660" s="44">
        <f>HubCN_Pickup_Time-HubCN_Receiving_Time</f>
        <v>0.4430555556</v>
      </c>
      <c r="L660" s="44">
        <f>Plan_HubCN_Pickup_Time-Plan__HubCN_Receiving_Time</f>
        <v>0.1263888889</v>
      </c>
      <c r="M660" s="44">
        <f>HubCN_Receiving_Time-Vendor_PickupTime</f>
        <v>0.05555555555</v>
      </c>
      <c r="N660" s="44">
        <f>Plan__HubCN_Receiving_Time-Plan_Vendor_Pickup_Time</f>
        <v>0.1083333333</v>
      </c>
      <c r="O660" s="44">
        <f>Vendor_PickupTime-Order_Create_Time</f>
        <v>0.3180555556</v>
      </c>
      <c r="P660" s="44">
        <f>Plan_Vendor_Pickup_Time-Order_Create_Time</f>
        <v>0.325</v>
      </c>
      <c r="Q660" s="44">
        <f>HubVN_Receiving_Time-HubCN_Pickup_Time</f>
        <v>4.003472222</v>
      </c>
      <c r="R660" s="44">
        <f>Plan_HubVN_Receiving_Time-Plan_HubCN_Pickup_Time</f>
        <v>3.504166667</v>
      </c>
      <c r="S660" s="44">
        <f>TG_lấy+TG_xử_lý_CN+Thông_quan</f>
        <v>4.820138889</v>
      </c>
      <c r="T660" s="55">
        <f>IFS(HubCN_ID="LECCNSZ",Quantity__piece*500,HubCN_ID="LECCNYW",Quantity__piece*700)</f>
        <v>1000</v>
      </c>
      <c r="U660" s="55">
        <f>Chi_phí_lấy_hàng-Chi_phí_xử_lý</f>
        <v>17000</v>
      </c>
      <c r="V660" s="55">
        <f>IFS(HubCN_ID="LECCNSZ",IF(Grossweight&lt;=3,17000+Quantity__piece*500,17000+(Grossweight-3)*1500+Quantity__piece*500),HubCN_ID="LECCNYW", IF(Grossweight&lt;=3,15000+Quantity__piece*700,15000+(Grossweight-3)*2500+Quantity__piece*700))</f>
        <v>18000</v>
      </c>
    </row>
    <row r="661" ht="15.75" customHeight="1">
      <c r="A661" s="52" t="s">
        <v>1982</v>
      </c>
      <c r="B661" s="52" t="s">
        <v>5252</v>
      </c>
      <c r="C661" s="52" t="s">
        <v>5253</v>
      </c>
      <c r="D661" s="53">
        <v>44647.89791666667</v>
      </c>
      <c r="E661" s="53">
        <v>44646.92916666667</v>
      </c>
      <c r="F661" s="53">
        <v>44648.02847222222</v>
      </c>
      <c r="G661" s="53">
        <f>HubVN_Receiving_Time</f>
        <v>44652.26528</v>
      </c>
      <c r="H661" s="54">
        <v>44647.26458333333</v>
      </c>
      <c r="I661" s="44">
        <f>HubCN_Receiving_Time-Order_Create_Time</f>
        <v>0.3145833333</v>
      </c>
      <c r="J661" s="44">
        <f>Plan__HubCN_Receiving_Time-Order_Create_Time</f>
        <v>1.283333333</v>
      </c>
      <c r="K661" s="44">
        <f>HubCN_Pickup_Time-HubCN_Receiving_Time</f>
        <v>0.3354166667</v>
      </c>
      <c r="L661" s="44">
        <f>Plan_HubCN_Pickup_Time-Plan__HubCN_Receiving_Time</f>
        <v>0.1305555556</v>
      </c>
      <c r="M661" s="44">
        <f>HubCN_Receiving_Time-Vendor_PickupTime</f>
        <v>0.08611111112</v>
      </c>
      <c r="N661" s="44">
        <f>Plan__HubCN_Receiving_Time-Plan_Vendor_Pickup_Time</f>
        <v>2.295138889</v>
      </c>
      <c r="O661" s="44">
        <f>Vendor_PickupTime-Order_Create_Time</f>
        <v>0.2284722222</v>
      </c>
      <c r="P661" s="44">
        <f>Plan_Vendor_Pickup_Time-Order_Create_Time</f>
        <v>-1.011805556</v>
      </c>
      <c r="Q661" s="44">
        <f>HubVN_Receiving_Time-HubCN_Pickup_Time</f>
        <v>5.000694444</v>
      </c>
      <c r="R661" s="44">
        <f>Plan_HubVN_Receiving_Time-Plan_HubCN_Pickup_Time</f>
        <v>3.50625</v>
      </c>
      <c r="S661" s="44">
        <f>TG_lấy+TG_xử_lý_CN+Thông_quan</f>
        <v>5.650694444</v>
      </c>
      <c r="T661" s="55">
        <f>IFS(HubCN_ID="LECCNSZ",Quantity__piece*500,HubCN_ID="LECCNYW",Quantity__piece*700)</f>
        <v>2800</v>
      </c>
      <c r="U661" s="55">
        <f>Chi_phí_lấy_hàng-Chi_phí_xử_lý</f>
        <v>15000</v>
      </c>
      <c r="V661" s="55">
        <f>IFS(HubCN_ID="LECCNSZ",IF(Grossweight&lt;=3,17000+Quantity__piece*500,17000+(Grossweight-3)*1500+Quantity__piece*500),HubCN_ID="LECCNYW", IF(Grossweight&lt;=3,15000+Quantity__piece*700,15000+(Grossweight-3)*2500+Quantity__piece*700))</f>
        <v>17800</v>
      </c>
    </row>
    <row r="662" ht="15.75" customHeight="1">
      <c r="A662" s="52" t="s">
        <v>1984</v>
      </c>
      <c r="B662" s="52" t="s">
        <v>5260</v>
      </c>
      <c r="C662" s="52" t="s">
        <v>5253</v>
      </c>
      <c r="D662" s="53">
        <v>44649.924305555556</v>
      </c>
      <c r="E662" s="53">
        <v>44649.83819444444</v>
      </c>
      <c r="F662" s="53">
        <v>44650.0125</v>
      </c>
      <c r="G662" s="53">
        <f>HubVN_Receiving_Time</f>
        <v>44654.27014</v>
      </c>
      <c r="H662" s="54">
        <v>44650.26597222222</v>
      </c>
      <c r="I662" s="44">
        <f>HubCN_Receiving_Time-Order_Create_Time</f>
        <v>2.115972222</v>
      </c>
      <c r="J662" s="44">
        <f>Plan__HubCN_Receiving_Time-Order_Create_Time</f>
        <v>2.202083333</v>
      </c>
      <c r="K662" s="44">
        <f>HubCN_Pickup_Time-HubCN_Receiving_Time</f>
        <v>0.4277777778</v>
      </c>
      <c r="L662" s="44">
        <f>Plan_HubCN_Pickup_Time-Plan__HubCN_Receiving_Time</f>
        <v>0.08819444444</v>
      </c>
      <c r="M662" s="44">
        <f>HubCN_Receiving_Time-Vendor_PickupTime</f>
        <v>0.1118055555</v>
      </c>
      <c r="N662" s="44">
        <f>Plan__HubCN_Receiving_Time-Plan_Vendor_Pickup_Time</f>
        <v>1.20625</v>
      </c>
      <c r="O662" s="44">
        <f>Vendor_PickupTime-Order_Create_Time</f>
        <v>2.004166667</v>
      </c>
      <c r="P662" s="44">
        <f>Plan_Vendor_Pickup_Time-Order_Create_Time</f>
        <v>0.9958333333</v>
      </c>
      <c r="Q662" s="44">
        <f>HubVN_Receiving_Time-HubCN_Pickup_Time</f>
        <v>4.004166667</v>
      </c>
      <c r="R662" s="44">
        <f>Plan_HubVN_Receiving_Time-Plan_HubCN_Pickup_Time</f>
        <v>3.503472222</v>
      </c>
      <c r="S662" s="44">
        <f>TG_lấy+TG_xử_lý_CN+Thông_quan</f>
        <v>6.547916667</v>
      </c>
      <c r="T662" s="55">
        <f>IFS(HubCN_ID="LECCNSZ",Quantity__piece*500,HubCN_ID="LECCNYW",Quantity__piece*700)</f>
        <v>1400</v>
      </c>
      <c r="U662" s="55">
        <f>Chi_phí_lấy_hàng-Chi_phí_xử_lý</f>
        <v>15000</v>
      </c>
      <c r="V662" s="55">
        <f>IFS(HubCN_ID="LECCNSZ",IF(Grossweight&lt;=3,17000+Quantity__piece*500,17000+(Grossweight-3)*1500+Quantity__piece*500),HubCN_ID="LECCNYW", IF(Grossweight&lt;=3,15000+Quantity__piece*700,15000+(Grossweight-3)*2500+Quantity__piece*700))</f>
        <v>16400</v>
      </c>
    </row>
    <row r="663" ht="15.75" customHeight="1">
      <c r="A663" s="52" t="s">
        <v>1987</v>
      </c>
      <c r="B663" s="52" t="s">
        <v>5283</v>
      </c>
      <c r="C663" s="52" t="s">
        <v>5253</v>
      </c>
      <c r="D663" s="53">
        <v>44650.364583333336</v>
      </c>
      <c r="E663" s="53">
        <v>44650.700694444444</v>
      </c>
      <c r="F663" s="53">
        <v>44650.49513888889</v>
      </c>
      <c r="G663" s="53">
        <f>HubVN_Receiving_Time</f>
        <v>44654.50208</v>
      </c>
      <c r="H663" s="54">
        <v>44650.99791666667</v>
      </c>
      <c r="I663" s="44">
        <f>HubCN_Receiving_Time-Order_Create_Time</f>
        <v>1.995833333</v>
      </c>
      <c r="J663" s="44">
        <f>Plan__HubCN_Receiving_Time-Order_Create_Time</f>
        <v>1.659722222</v>
      </c>
      <c r="K663" s="44">
        <f>HubCN_Pickup_Time-HubCN_Receiving_Time</f>
        <v>0.2972222222</v>
      </c>
      <c r="L663" s="44">
        <f>Plan_HubCN_Pickup_Time-Plan__HubCN_Receiving_Time</f>
        <v>0.1305555556</v>
      </c>
      <c r="M663" s="44">
        <f>HubCN_Receiving_Time-Vendor_PickupTime</f>
        <v>0.2541666667</v>
      </c>
      <c r="N663" s="44">
        <f>Plan__HubCN_Receiving_Time-Plan_Vendor_Pickup_Time</f>
        <v>2.119444444</v>
      </c>
      <c r="O663" s="44">
        <f>Vendor_PickupTime-Order_Create_Time</f>
        <v>1.741666667</v>
      </c>
      <c r="P663" s="44">
        <f>Plan_Vendor_Pickup_Time-Order_Create_Time</f>
        <v>-0.4597222222</v>
      </c>
      <c r="Q663" s="44">
        <f>HubVN_Receiving_Time-HubCN_Pickup_Time</f>
        <v>3.504166667</v>
      </c>
      <c r="R663" s="44">
        <f>Plan_HubVN_Receiving_Time-Plan_HubCN_Pickup_Time</f>
        <v>3.00625</v>
      </c>
      <c r="S663" s="44">
        <f>TG_lấy+TG_xử_lý_CN+Thông_quan</f>
        <v>5.797222222</v>
      </c>
      <c r="T663" s="55">
        <f>IFS(HubCN_ID="LECCNSZ",Quantity__piece*500,HubCN_ID="LECCNYW",Quantity__piece*700)</f>
        <v>3500</v>
      </c>
      <c r="U663" s="55">
        <f>Chi_phí_lấy_hàng-Chi_phí_xử_lý</f>
        <v>15000</v>
      </c>
      <c r="V663" s="55">
        <f>IFS(HubCN_ID="LECCNSZ",IF(Grossweight&lt;=3,17000+Quantity__piece*500,17000+(Grossweight-3)*1500+Quantity__piece*500),HubCN_ID="LECCNYW", IF(Grossweight&lt;=3,15000+Quantity__piece*700,15000+(Grossweight-3)*2500+Quantity__piece*700))</f>
        <v>18500</v>
      </c>
    </row>
    <row r="664" ht="15.75" hidden="1" customHeight="1">
      <c r="A664" s="52" t="s">
        <v>1990</v>
      </c>
      <c r="B664" s="52" t="s">
        <v>5268</v>
      </c>
      <c r="C664" s="52" t="s">
        <v>5255</v>
      </c>
      <c r="D664" s="53">
        <v>44652.944444444445</v>
      </c>
      <c r="E664" s="53">
        <v>44652.54652777778</v>
      </c>
      <c r="F664" s="53">
        <v>44653.03194444445</v>
      </c>
      <c r="G664" s="53">
        <f>HubVN_Receiving_Time</f>
        <v>44655.52083</v>
      </c>
      <c r="H664" s="54">
        <v>44653.018055555556</v>
      </c>
      <c r="I664" s="44">
        <f>HubCN_Receiving_Time-Order_Create_Time</f>
        <v>3.207638889</v>
      </c>
      <c r="J664" s="44">
        <f>Plan__HubCN_Receiving_Time-Order_Create_Time</f>
        <v>3.605555556</v>
      </c>
      <c r="K664" s="44">
        <f>HubCN_Pickup_Time-HubCN_Receiving_Time</f>
        <v>0.4715277778</v>
      </c>
      <c r="L664" s="44">
        <f>Plan_HubCN_Pickup_Time-Plan__HubCN_Receiving_Time</f>
        <v>0.0875</v>
      </c>
      <c r="M664" s="44">
        <f>HubCN_Receiving_Time-Vendor_PickupTime</f>
        <v>0.05277777778</v>
      </c>
      <c r="N664" s="44">
        <f>Plan__HubCN_Receiving_Time-Plan_Vendor_Pickup_Time</f>
        <v>3.611111111</v>
      </c>
      <c r="O664" s="44">
        <f>Vendor_PickupTime-Order_Create_Time</f>
        <v>3.154861111</v>
      </c>
      <c r="P664" s="44">
        <f>Plan_Vendor_Pickup_Time-Order_Create_Time</f>
        <v>-0.005555555552</v>
      </c>
      <c r="Q664" s="44">
        <f>HubVN_Receiving_Time-HubCN_Pickup_Time</f>
        <v>2.502777778</v>
      </c>
      <c r="R664" s="44">
        <f>Plan_HubVN_Receiving_Time-Plan_HubCN_Pickup_Time</f>
        <v>1.502083333</v>
      </c>
      <c r="S664" s="44">
        <f>TG_lấy+TG_xử_lý_CN+Thông_quan</f>
        <v>6.181944444</v>
      </c>
      <c r="T664" s="55">
        <f>IFS(HubCN_ID="LECCNSZ",Quantity__piece*500,HubCN_ID="LECCNYW",Quantity__piece*700)</f>
        <v>2500</v>
      </c>
      <c r="U664" s="55">
        <f>Chi_phí_lấy_hàng-Chi_phí_xử_lý</f>
        <v>17000</v>
      </c>
      <c r="V664" s="55">
        <f>IFS(HubCN_ID="LECCNSZ",IF(Grossweight&lt;=3,17000+Quantity__piece*500,17000+(Grossweight-3)*1500+Quantity__piece*500),HubCN_ID="LECCNYW", IF(Grossweight&lt;=3,15000+Quantity__piece*700,15000+(Grossweight-3)*2500+Quantity__piece*700))</f>
        <v>19500</v>
      </c>
    </row>
    <row r="665" ht="15.75" customHeight="1">
      <c r="A665" s="52" t="s">
        <v>1992</v>
      </c>
      <c r="B665" s="52" t="s">
        <v>5258</v>
      </c>
      <c r="C665" s="52" t="s">
        <v>5253</v>
      </c>
      <c r="D665" s="53">
        <v>44650.42013888889</v>
      </c>
      <c r="E665" s="53">
        <v>44649.79722222222</v>
      </c>
      <c r="F665" s="53">
        <v>44650.504166666666</v>
      </c>
      <c r="G665" s="53">
        <f>HubVN_Receiving_Time</f>
        <v>44653.26597</v>
      </c>
      <c r="H665" s="54">
        <v>44650.259722222225</v>
      </c>
      <c r="I665" s="44">
        <f>HubCN_Receiving_Time-Order_Create_Time</f>
        <v>2.080555556</v>
      </c>
      <c r="J665" s="44">
        <f>Plan__HubCN_Receiving_Time-Order_Create_Time</f>
        <v>2.703472222</v>
      </c>
      <c r="K665" s="44">
        <f>HubCN_Pickup_Time-HubCN_Receiving_Time</f>
        <v>0.4625</v>
      </c>
      <c r="L665" s="44">
        <f>Plan_HubCN_Pickup_Time-Plan__HubCN_Receiving_Time</f>
        <v>0.08402777778</v>
      </c>
      <c r="M665" s="44">
        <f>HubCN_Receiving_Time-Vendor_PickupTime</f>
        <v>0.08472222222</v>
      </c>
      <c r="N665" s="44">
        <f>Plan__HubCN_Receiving_Time-Plan_Vendor_Pickup_Time</f>
        <v>3</v>
      </c>
      <c r="O665" s="44">
        <f>Vendor_PickupTime-Order_Create_Time</f>
        <v>1.995833333</v>
      </c>
      <c r="P665" s="44">
        <f>Plan_Vendor_Pickup_Time-Order_Create_Time</f>
        <v>-0.2965277778</v>
      </c>
      <c r="Q665" s="44">
        <f>HubVN_Receiving_Time-HubCN_Pickup_Time</f>
        <v>3.00625</v>
      </c>
      <c r="R665" s="44">
        <f>Plan_HubVN_Receiving_Time-Plan_HubCN_Pickup_Time</f>
        <v>2.004166667</v>
      </c>
      <c r="S665" s="44">
        <f>TG_lấy+TG_xử_lý_CN+Thông_quan</f>
        <v>5.549305556</v>
      </c>
      <c r="T665" s="55">
        <f>IFS(HubCN_ID="LECCNSZ",Quantity__piece*500,HubCN_ID="LECCNYW",Quantity__piece*700)</f>
        <v>1400</v>
      </c>
      <c r="U665" s="55">
        <f>Chi_phí_lấy_hàng-Chi_phí_xử_lý</f>
        <v>15000</v>
      </c>
      <c r="V665" s="55">
        <f>IFS(HubCN_ID="LECCNSZ",IF(Grossweight&lt;=3,17000+Quantity__piece*500,17000+(Grossweight-3)*1500+Quantity__piece*500),HubCN_ID="LECCNYW", IF(Grossweight&lt;=3,15000+Quantity__piece*700,15000+(Grossweight-3)*2500+Quantity__piece*700))</f>
        <v>16400</v>
      </c>
    </row>
    <row r="666" ht="15.75" customHeight="1">
      <c r="A666" s="52" t="s">
        <v>1995</v>
      </c>
      <c r="B666" s="52" t="s">
        <v>5283</v>
      </c>
      <c r="C666" s="52" t="s">
        <v>5253</v>
      </c>
      <c r="D666" s="53">
        <v>44651.86597222222</v>
      </c>
      <c r="E666" s="53">
        <v>44652.20208333333</v>
      </c>
      <c r="F666" s="53">
        <v>44652.03472222222</v>
      </c>
      <c r="G666" s="53">
        <f>HubVN_Receiving_Time</f>
        <v>44655.50139</v>
      </c>
      <c r="H666" s="54">
        <v>44652.49722222222</v>
      </c>
      <c r="I666" s="44">
        <f>HubCN_Receiving_Time-Order_Create_Time</f>
        <v>3.417361111</v>
      </c>
      <c r="J666" s="44">
        <f>Plan__HubCN_Receiving_Time-Order_Create_Time</f>
        <v>3.08125</v>
      </c>
      <c r="K666" s="44">
        <f>HubCN_Pickup_Time-HubCN_Receiving_Time</f>
        <v>0.2951388889</v>
      </c>
      <c r="L666" s="44">
        <f>Plan_HubCN_Pickup_Time-Plan__HubCN_Receiving_Time</f>
        <v>0.16875</v>
      </c>
      <c r="M666" s="44">
        <f>HubCN_Receiving_Time-Vendor_PickupTime</f>
        <v>0.1729166667</v>
      </c>
      <c r="N666" s="44">
        <f>Plan__HubCN_Receiving_Time-Plan_Vendor_Pickup_Time</f>
        <v>4.08125</v>
      </c>
      <c r="O666" s="44">
        <f>Vendor_PickupTime-Order_Create_Time</f>
        <v>3.244444444</v>
      </c>
      <c r="P666" s="44">
        <f>Plan_Vendor_Pickup_Time-Order_Create_Time</f>
        <v>-1</v>
      </c>
      <c r="Q666" s="44">
        <f>HubVN_Receiving_Time-HubCN_Pickup_Time</f>
        <v>3.004166667</v>
      </c>
      <c r="R666" s="44">
        <f>Plan_HubVN_Receiving_Time-Plan_HubCN_Pickup_Time</f>
        <v>3.503472222</v>
      </c>
      <c r="S666" s="44">
        <f>TG_lấy+TG_xử_lý_CN+Thông_quan</f>
        <v>6.716666667</v>
      </c>
      <c r="T666" s="55">
        <f>IFS(HubCN_ID="LECCNSZ",Quantity__piece*500,HubCN_ID="LECCNYW",Quantity__piece*700)</f>
        <v>2100</v>
      </c>
      <c r="U666" s="55">
        <f>Chi_phí_lấy_hàng-Chi_phí_xử_lý</f>
        <v>15000</v>
      </c>
      <c r="V666" s="55">
        <f>IFS(HubCN_ID="LECCNSZ",IF(Grossweight&lt;=3,17000+Quantity__piece*500,17000+(Grossweight-3)*1500+Quantity__piece*500),HubCN_ID="LECCNYW", IF(Grossweight&lt;=3,15000+Quantity__piece*700,15000+(Grossweight-3)*2500+Quantity__piece*700))</f>
        <v>17100</v>
      </c>
    </row>
    <row r="667" ht="15.75" customHeight="1">
      <c r="A667" s="52" t="s">
        <v>1998</v>
      </c>
      <c r="B667" s="52" t="s">
        <v>5264</v>
      </c>
      <c r="C667" s="52" t="s">
        <v>5253</v>
      </c>
      <c r="D667" s="53">
        <v>44652.29305555556</v>
      </c>
      <c r="E667" s="53">
        <v>44652.20694444444</v>
      </c>
      <c r="F667" s="53">
        <v>44652.506944444445</v>
      </c>
      <c r="G667" s="53">
        <f>HubVN_Receiving_Time</f>
        <v>44655.50486</v>
      </c>
      <c r="H667" s="54">
        <v>44652.504166666666</v>
      </c>
      <c r="I667" s="44">
        <f>HubCN_Receiving_Time-Order_Create_Time</f>
        <v>1.917361111</v>
      </c>
      <c r="J667" s="44">
        <f>Plan__HubCN_Receiving_Time-Order_Create_Time</f>
        <v>2.003472222</v>
      </c>
      <c r="K667" s="44">
        <f>HubCN_Pickup_Time-HubCN_Receiving_Time</f>
        <v>0.2972222222</v>
      </c>
      <c r="L667" s="44">
        <f>Plan_HubCN_Pickup_Time-Plan__HubCN_Receiving_Time</f>
        <v>0.2138888889</v>
      </c>
      <c r="M667" s="44">
        <f>HubCN_Receiving_Time-Vendor_PickupTime</f>
        <v>0.1694444444</v>
      </c>
      <c r="N667" s="44">
        <f>Plan__HubCN_Receiving_Time-Plan_Vendor_Pickup_Time</f>
        <v>2.297222222</v>
      </c>
      <c r="O667" s="44">
        <f>Vendor_PickupTime-Order_Create_Time</f>
        <v>1.747916667</v>
      </c>
      <c r="P667" s="44">
        <f>Plan_Vendor_Pickup_Time-Order_Create_Time</f>
        <v>-0.29375</v>
      </c>
      <c r="Q667" s="44">
        <f>HubVN_Receiving_Time-HubCN_Pickup_Time</f>
        <v>3.000694444</v>
      </c>
      <c r="R667" s="44">
        <f>Plan_HubVN_Receiving_Time-Plan_HubCN_Pickup_Time</f>
        <v>2.004166667</v>
      </c>
      <c r="S667" s="44">
        <f>TG_lấy+TG_xử_lý_CN+Thông_quan</f>
        <v>5.215277778</v>
      </c>
      <c r="T667" s="55">
        <f>IFS(HubCN_ID="LECCNSZ",Quantity__piece*500,HubCN_ID="LECCNYW",Quantity__piece*700)</f>
        <v>3500</v>
      </c>
      <c r="U667" s="55">
        <f>Chi_phí_lấy_hàng-Chi_phí_xử_lý</f>
        <v>15000</v>
      </c>
      <c r="V667" s="55">
        <f>IFS(HubCN_ID="LECCNSZ",IF(Grossweight&lt;=3,17000+Quantity__piece*500,17000+(Grossweight-3)*1500+Quantity__piece*500),HubCN_ID="LECCNYW", IF(Grossweight&lt;=3,15000+Quantity__piece*700,15000+(Grossweight-3)*2500+Quantity__piece*700))</f>
        <v>18500</v>
      </c>
    </row>
    <row r="668" ht="15.75" customHeight="1">
      <c r="A668" s="52" t="s">
        <v>2000</v>
      </c>
      <c r="B668" s="52" t="s">
        <v>5260</v>
      </c>
      <c r="C668" s="52" t="s">
        <v>5253</v>
      </c>
      <c r="D668" s="53">
        <v>44650.28958333333</v>
      </c>
      <c r="E668" s="53">
        <v>44649.822222222225</v>
      </c>
      <c r="F668" s="53">
        <v>44650.50069444445</v>
      </c>
      <c r="G668" s="53">
        <f>HubVN_Receiving_Time</f>
        <v>44654.25625</v>
      </c>
      <c r="H668" s="54">
        <v>44650.25486111111</v>
      </c>
      <c r="I668" s="44">
        <f>HubCN_Receiving_Time-Order_Create_Time</f>
        <v>2.110416667</v>
      </c>
      <c r="J668" s="44">
        <f>Plan__HubCN_Receiving_Time-Order_Create_Time</f>
        <v>2.577777778</v>
      </c>
      <c r="K668" s="44">
        <f>HubCN_Pickup_Time-HubCN_Receiving_Time</f>
        <v>0.4326388889</v>
      </c>
      <c r="L668" s="44">
        <f>Plan_HubCN_Pickup_Time-Plan__HubCN_Receiving_Time</f>
        <v>0.2111111111</v>
      </c>
      <c r="M668" s="44">
        <f>HubCN_Receiving_Time-Vendor_PickupTime</f>
        <v>0.1125</v>
      </c>
      <c r="N668" s="44">
        <f>Plan__HubCN_Receiving_Time-Plan_Vendor_Pickup_Time</f>
        <v>1.408333333</v>
      </c>
      <c r="O668" s="44">
        <f>Vendor_PickupTime-Order_Create_Time</f>
        <v>1.997916667</v>
      </c>
      <c r="P668" s="44">
        <f>Plan_Vendor_Pickup_Time-Order_Create_Time</f>
        <v>1.169444444</v>
      </c>
      <c r="Q668" s="44">
        <f>HubVN_Receiving_Time-HubCN_Pickup_Time</f>
        <v>4.001388889</v>
      </c>
      <c r="R668" s="44">
        <f>Plan_HubVN_Receiving_Time-Plan_HubCN_Pickup_Time</f>
        <v>3.001388889</v>
      </c>
      <c r="S668" s="44">
        <f>TG_lấy+TG_xử_lý_CN+Thông_quan</f>
        <v>6.544444444</v>
      </c>
      <c r="T668" s="55">
        <f>IFS(HubCN_ID="LECCNSZ",Quantity__piece*500,HubCN_ID="LECCNYW",Quantity__piece*700)</f>
        <v>2100</v>
      </c>
      <c r="U668" s="55">
        <f>Chi_phí_lấy_hàng-Chi_phí_xử_lý</f>
        <v>15000</v>
      </c>
      <c r="V668" s="55">
        <f>IFS(HubCN_ID="LECCNSZ",IF(Grossweight&lt;=3,17000+Quantity__piece*500,17000+(Grossweight-3)*1500+Quantity__piece*500),HubCN_ID="LECCNYW", IF(Grossweight&lt;=3,15000+Quantity__piece*700,15000+(Grossweight-3)*2500+Quantity__piece*700))</f>
        <v>17100</v>
      </c>
    </row>
    <row r="669" ht="15.75" hidden="1" customHeight="1">
      <c r="A669" s="52" t="s">
        <v>2003</v>
      </c>
      <c r="B669" s="52" t="s">
        <v>5289</v>
      </c>
      <c r="C669" s="52" t="s">
        <v>5255</v>
      </c>
      <c r="D669" s="53">
        <v>44650.0375</v>
      </c>
      <c r="E669" s="53">
        <v>44649.54236111111</v>
      </c>
      <c r="F669" s="53">
        <v>44650.251388888886</v>
      </c>
      <c r="G669" s="53">
        <f>HubVN_Receiving_Time</f>
        <v>44652.51875</v>
      </c>
      <c r="H669" s="54">
        <v>44650.01597222222</v>
      </c>
      <c r="I669" s="44">
        <f>HubCN_Receiving_Time-Order_Create_Time</f>
        <v>2.202777778</v>
      </c>
      <c r="J669" s="44">
        <f>Plan__HubCN_Receiving_Time-Order_Create_Time</f>
        <v>2.697916667</v>
      </c>
      <c r="K669" s="44">
        <f>HubCN_Pickup_Time-HubCN_Receiving_Time</f>
        <v>0.4736111111</v>
      </c>
      <c r="L669" s="44">
        <f>Plan_HubCN_Pickup_Time-Plan__HubCN_Receiving_Time</f>
        <v>0.2138888889</v>
      </c>
      <c r="M669" s="44">
        <f>HubCN_Receiving_Time-Vendor_PickupTime</f>
        <v>0.05625</v>
      </c>
      <c r="N669" s="44">
        <f>Plan__HubCN_Receiving_Time-Plan_Vendor_Pickup_Time</f>
        <v>4.125</v>
      </c>
      <c r="O669" s="44">
        <f>Vendor_PickupTime-Order_Create_Time</f>
        <v>2.146527778</v>
      </c>
      <c r="P669" s="44">
        <f>Plan_Vendor_Pickup_Time-Order_Create_Time</f>
        <v>-1.427083333</v>
      </c>
      <c r="Q669" s="44">
        <f>HubVN_Receiving_Time-HubCN_Pickup_Time</f>
        <v>2.502777778</v>
      </c>
      <c r="R669" s="44">
        <f>Plan_HubVN_Receiving_Time-Plan_HubCN_Pickup_Time</f>
        <v>2.002777778</v>
      </c>
      <c r="S669" s="44">
        <f>TG_lấy+TG_xử_lý_CN+Thông_quan</f>
        <v>5.179166667</v>
      </c>
      <c r="T669" s="55">
        <f>IFS(HubCN_ID="LECCNSZ",Quantity__piece*500,HubCN_ID="LECCNYW",Quantity__piece*700)</f>
        <v>500</v>
      </c>
      <c r="U669" s="55">
        <f>Chi_phí_lấy_hàng-Chi_phí_xử_lý</f>
        <v>17000</v>
      </c>
      <c r="V669" s="55">
        <f>IFS(HubCN_ID="LECCNSZ",IF(Grossweight&lt;=3,17000+Quantity__piece*500,17000+(Grossweight-3)*1500+Quantity__piece*500),HubCN_ID="LECCNYW", IF(Grossweight&lt;=3,15000+Quantity__piece*700,15000+(Grossweight-3)*2500+Quantity__piece*700))</f>
        <v>17500</v>
      </c>
    </row>
    <row r="670" ht="15.75" customHeight="1">
      <c r="A670" s="52" t="s">
        <v>2005</v>
      </c>
      <c r="B670" s="52" t="s">
        <v>5276</v>
      </c>
      <c r="C670" s="52" t="s">
        <v>5253</v>
      </c>
      <c r="D670" s="53">
        <v>44649.82847222222</v>
      </c>
      <c r="E670" s="53">
        <v>44649.214583333334</v>
      </c>
      <c r="F670" s="53">
        <v>44649.99930555555</v>
      </c>
      <c r="G670" s="53">
        <f>HubVN_Receiving_Time</f>
        <v>44653.51458</v>
      </c>
      <c r="H670" s="54">
        <v>44649.50902777778</v>
      </c>
      <c r="I670" s="44">
        <f>HubCN_Receiving_Time-Order_Create_Time</f>
        <v>0.3715277778</v>
      </c>
      <c r="J670" s="44">
        <f>Plan__HubCN_Receiving_Time-Order_Create_Time</f>
        <v>0.9854166667</v>
      </c>
      <c r="K670" s="44">
        <f>HubCN_Pickup_Time-HubCN_Receiving_Time</f>
        <v>0.2944444444</v>
      </c>
      <c r="L670" s="44">
        <f>Plan_HubCN_Pickup_Time-Plan__HubCN_Receiving_Time</f>
        <v>0.1708333333</v>
      </c>
      <c r="M670" s="44">
        <f>HubCN_Receiving_Time-Vendor_PickupTime</f>
        <v>0.0875</v>
      </c>
      <c r="N670" s="44">
        <f>Plan__HubCN_Receiving_Time-Plan_Vendor_Pickup_Time</f>
        <v>2.451388889</v>
      </c>
      <c r="O670" s="44">
        <f>Vendor_PickupTime-Order_Create_Time</f>
        <v>0.2840277778</v>
      </c>
      <c r="P670" s="44">
        <f>Plan_Vendor_Pickup_Time-Order_Create_Time</f>
        <v>-1.465972222</v>
      </c>
      <c r="Q670" s="44">
        <f>HubVN_Receiving_Time-HubCN_Pickup_Time</f>
        <v>4.005555556</v>
      </c>
      <c r="R670" s="44">
        <f>Plan_HubVN_Receiving_Time-Plan_HubCN_Pickup_Time</f>
        <v>3.501388889</v>
      </c>
      <c r="S670" s="44">
        <f>TG_lấy+TG_xử_lý_CN+Thông_quan</f>
        <v>4.671527778</v>
      </c>
      <c r="T670" s="55">
        <f>IFS(HubCN_ID="LECCNSZ",Quantity__piece*500,HubCN_ID="LECCNYW",Quantity__piece*700)</f>
        <v>3500</v>
      </c>
      <c r="U670" s="55">
        <f>Chi_phí_lấy_hàng-Chi_phí_xử_lý</f>
        <v>17250</v>
      </c>
      <c r="V670" s="55">
        <f>IFS(HubCN_ID="LECCNSZ",IF(Grossweight&lt;=3,17000+Quantity__piece*500,17000+(Grossweight-3)*1500+Quantity__piece*500),HubCN_ID="LECCNYW", IF(Grossweight&lt;=3,15000+Quantity__piece*700,15000+(Grossweight-3)*2500+Quantity__piece*700))</f>
        <v>20750</v>
      </c>
    </row>
    <row r="671" ht="15.75" customHeight="1">
      <c r="A671" s="52" t="s">
        <v>2008</v>
      </c>
      <c r="B671" s="52" t="s">
        <v>5273</v>
      </c>
      <c r="C671" s="52" t="s">
        <v>5253</v>
      </c>
      <c r="D671" s="53">
        <v>44651.37013888889</v>
      </c>
      <c r="E671" s="53">
        <v>44650.71388888889</v>
      </c>
      <c r="F671" s="53">
        <v>44651.520833333336</v>
      </c>
      <c r="G671" s="53">
        <f>HubVN_Receiving_Time</f>
        <v>44654.51319</v>
      </c>
      <c r="H671" s="54">
        <v>44651.00833333333</v>
      </c>
      <c r="I671" s="44">
        <f>HubCN_Receiving_Time-Order_Create_Time</f>
        <v>3.543055556</v>
      </c>
      <c r="J671" s="44">
        <f>Plan__HubCN_Receiving_Time-Order_Create_Time</f>
        <v>4.199305556</v>
      </c>
      <c r="K671" s="44">
        <f>HubCN_Pickup_Time-HubCN_Receiving_Time</f>
        <v>0.2944444444</v>
      </c>
      <c r="L671" s="44">
        <f>Plan_HubCN_Pickup_Time-Plan__HubCN_Receiving_Time</f>
        <v>0.1506944444</v>
      </c>
      <c r="M671" s="44">
        <f>HubCN_Receiving_Time-Vendor_PickupTime</f>
        <v>0.2548611111</v>
      </c>
      <c r="N671" s="44">
        <f>Plan__HubCN_Receiving_Time-Plan_Vendor_Pickup_Time</f>
        <v>4.202083333</v>
      </c>
      <c r="O671" s="44">
        <f>Vendor_PickupTime-Order_Create_Time</f>
        <v>3.288194444</v>
      </c>
      <c r="P671" s="44">
        <f>Plan_Vendor_Pickup_Time-Order_Create_Time</f>
        <v>-0.002777777772</v>
      </c>
      <c r="Q671" s="44">
        <f>HubVN_Receiving_Time-HubCN_Pickup_Time</f>
        <v>3.504861111</v>
      </c>
      <c r="R671" s="44">
        <f>Plan_HubVN_Receiving_Time-Plan_HubCN_Pickup_Time</f>
        <v>2.00625</v>
      </c>
      <c r="S671" s="44">
        <f>TG_lấy+TG_xử_lý_CN+Thông_quan</f>
        <v>7.342361111</v>
      </c>
      <c r="T671" s="55">
        <f>IFS(HubCN_ID="LECCNSZ",Quantity__piece*500,HubCN_ID="LECCNYW",Quantity__piece*700)</f>
        <v>2800</v>
      </c>
      <c r="U671" s="55">
        <f>Chi_phí_lấy_hàng-Chi_phí_xử_lý</f>
        <v>15000</v>
      </c>
      <c r="V671" s="55">
        <f>IFS(HubCN_ID="LECCNSZ",IF(Grossweight&lt;=3,17000+Quantity__piece*500,17000+(Grossweight-3)*1500+Quantity__piece*500),HubCN_ID="LECCNYW", IF(Grossweight&lt;=3,15000+Quantity__piece*700,15000+(Grossweight-3)*2500+Quantity__piece*700))</f>
        <v>17800</v>
      </c>
    </row>
    <row r="672" ht="15.75" hidden="1" customHeight="1">
      <c r="A672" s="52" t="s">
        <v>2011</v>
      </c>
      <c r="B672" s="52" t="s">
        <v>5289</v>
      </c>
      <c r="C672" s="52" t="s">
        <v>5255</v>
      </c>
      <c r="D672" s="53">
        <v>44648.14791666667</v>
      </c>
      <c r="E672" s="53">
        <v>44648.82986111111</v>
      </c>
      <c r="F672" s="53">
        <v>44648.27777777778</v>
      </c>
      <c r="G672" s="53">
        <f>HubVN_Receiving_Time</f>
        <v>44652.27083</v>
      </c>
      <c r="H672" s="54">
        <v>44649.26875</v>
      </c>
      <c r="I672" s="44">
        <f>HubCN_Receiving_Time-Order_Create_Time</f>
        <v>4.091666667</v>
      </c>
      <c r="J672" s="44">
        <f>Plan__HubCN_Receiving_Time-Order_Create_Time</f>
        <v>3.409722222</v>
      </c>
      <c r="K672" s="44">
        <f>HubCN_Pickup_Time-HubCN_Receiving_Time</f>
        <v>0.4388888889</v>
      </c>
      <c r="L672" s="44">
        <f>Plan_HubCN_Pickup_Time-Plan__HubCN_Receiving_Time</f>
        <v>0.1298611111</v>
      </c>
      <c r="M672" s="44">
        <f>HubCN_Receiving_Time-Vendor_PickupTime</f>
        <v>0.1673611111</v>
      </c>
      <c r="N672" s="44">
        <f>Plan__HubCN_Receiving_Time-Plan_Vendor_Pickup_Time</f>
        <v>2.823611111</v>
      </c>
      <c r="O672" s="44">
        <f>Vendor_PickupTime-Order_Create_Time</f>
        <v>3.924305556</v>
      </c>
      <c r="P672" s="44">
        <f>Plan_Vendor_Pickup_Time-Order_Create_Time</f>
        <v>0.5861111111</v>
      </c>
      <c r="Q672" s="44">
        <f>HubVN_Receiving_Time-HubCN_Pickup_Time</f>
        <v>3.002083333</v>
      </c>
      <c r="R672" s="44">
        <f>Plan_HubVN_Receiving_Time-Plan_HubCN_Pickup_Time</f>
        <v>3.002777778</v>
      </c>
      <c r="S672" s="44">
        <f>TG_lấy+TG_xử_lý_CN+Thông_quan</f>
        <v>7.532638889</v>
      </c>
      <c r="T672" s="55">
        <f>IFS(HubCN_ID="LECCNSZ",Quantity__piece*500,HubCN_ID="LECCNYW",Quantity__piece*700)</f>
        <v>1000</v>
      </c>
      <c r="U672" s="55">
        <f>Chi_phí_lấy_hàng-Chi_phí_xử_lý</f>
        <v>17000</v>
      </c>
      <c r="V672" s="55">
        <f>IFS(HubCN_ID="LECCNSZ",IF(Grossweight&lt;=3,17000+Quantity__piece*500,17000+(Grossweight-3)*1500+Quantity__piece*500),HubCN_ID="LECCNYW", IF(Grossweight&lt;=3,15000+Quantity__piece*700,15000+(Grossweight-3)*2500+Quantity__piece*700))</f>
        <v>18000</v>
      </c>
    </row>
    <row r="673" ht="15.75" hidden="1" customHeight="1">
      <c r="A673" s="52" t="s">
        <v>2014</v>
      </c>
      <c r="B673" s="52" t="s">
        <v>5289</v>
      </c>
      <c r="C673" s="52" t="s">
        <v>5255</v>
      </c>
      <c r="D673" s="53">
        <v>44650.35763888889</v>
      </c>
      <c r="E673" s="53">
        <v>44651.779861111114</v>
      </c>
      <c r="F673" s="53">
        <v>44650.529861111114</v>
      </c>
      <c r="G673" s="53">
        <f>HubVN_Receiving_Time</f>
        <v>44657.28889</v>
      </c>
      <c r="H673" s="54">
        <v>44652.28472222222</v>
      </c>
      <c r="I673" s="44">
        <f>HubCN_Receiving_Time-Order_Create_Time</f>
        <v>1.377777778</v>
      </c>
      <c r="J673" s="44">
        <f>Plan__HubCN_Receiving_Time-Order_Create_Time</f>
        <v>-0.04444444444</v>
      </c>
      <c r="K673" s="44">
        <f>HubCN_Pickup_Time-HubCN_Receiving_Time</f>
        <v>0.5048611111</v>
      </c>
      <c r="L673" s="44">
        <f>Plan_HubCN_Pickup_Time-Plan__HubCN_Receiving_Time</f>
        <v>0.1722222222</v>
      </c>
      <c r="M673" s="44">
        <f>HubCN_Receiving_Time-Vendor_PickupTime</f>
        <v>0.05833333333</v>
      </c>
      <c r="N673" s="44">
        <f>Plan__HubCN_Receiving_Time-Plan_Vendor_Pickup_Time</f>
        <v>0.9215277778</v>
      </c>
      <c r="O673" s="44">
        <f>Vendor_PickupTime-Order_Create_Time</f>
        <v>1.319444444</v>
      </c>
      <c r="P673" s="44">
        <f>Plan_Vendor_Pickup_Time-Order_Create_Time</f>
        <v>-0.9659722222</v>
      </c>
      <c r="Q673" s="44">
        <f>HubVN_Receiving_Time-HubCN_Pickup_Time</f>
        <v>5.004166667</v>
      </c>
      <c r="R673" s="44">
        <f>Plan_HubVN_Receiving_Time-Plan_HubCN_Pickup_Time</f>
        <v>3.004861111</v>
      </c>
      <c r="S673" s="44">
        <f>TG_lấy+TG_xử_lý_CN+Thông_quan</f>
        <v>6.886805556</v>
      </c>
      <c r="T673" s="55">
        <f>IFS(HubCN_ID="LECCNSZ",Quantity__piece*500,HubCN_ID="LECCNYW",Quantity__piece*700)</f>
        <v>500</v>
      </c>
      <c r="U673" s="55">
        <f>Chi_phí_lấy_hàng-Chi_phí_xử_lý</f>
        <v>17000</v>
      </c>
      <c r="V673" s="55">
        <f>IFS(HubCN_ID="LECCNSZ",IF(Grossweight&lt;=3,17000+Quantity__piece*500,17000+(Grossweight-3)*1500+Quantity__piece*500),HubCN_ID="LECCNYW", IF(Grossweight&lt;=3,15000+Quantity__piece*700,15000+(Grossweight-3)*2500+Quantity__piece*700))</f>
        <v>17500</v>
      </c>
    </row>
    <row r="674" ht="15.75" hidden="1" customHeight="1">
      <c r="A674" s="52" t="s">
        <v>2016</v>
      </c>
      <c r="B674" s="52" t="s">
        <v>5287</v>
      </c>
      <c r="C674" s="52" t="s">
        <v>5255</v>
      </c>
      <c r="D674" s="53">
        <v>44652.558333333334</v>
      </c>
      <c r="E674" s="53">
        <v>44651.84444444445</v>
      </c>
      <c r="F674" s="53">
        <v>44652.76875</v>
      </c>
      <c r="G674" s="53">
        <f>HubVN_Receiving_Time</f>
        <v>44655.2875</v>
      </c>
      <c r="H674" s="54">
        <v>44652.28611111111</v>
      </c>
      <c r="I674" s="44">
        <f>HubCN_Receiving_Time-Order_Create_Time</f>
        <v>3.570833333</v>
      </c>
      <c r="J674" s="44">
        <f>Plan__HubCN_Receiving_Time-Order_Create_Time</f>
        <v>4.284722222</v>
      </c>
      <c r="K674" s="44">
        <f>HubCN_Pickup_Time-HubCN_Receiving_Time</f>
        <v>0.4416666667</v>
      </c>
      <c r="L674" s="44">
        <f>Plan_HubCN_Pickup_Time-Plan__HubCN_Receiving_Time</f>
        <v>0.2104166667</v>
      </c>
      <c r="M674" s="44">
        <f>HubCN_Receiving_Time-Vendor_PickupTime</f>
        <v>0.1152777778</v>
      </c>
      <c r="N674" s="44">
        <f>Plan__HubCN_Receiving_Time-Plan_Vendor_Pickup_Time</f>
        <v>3.121527778</v>
      </c>
      <c r="O674" s="44">
        <f>Vendor_PickupTime-Order_Create_Time</f>
        <v>3.455555556</v>
      </c>
      <c r="P674" s="44">
        <f>Plan_Vendor_Pickup_Time-Order_Create_Time</f>
        <v>1.163194444</v>
      </c>
      <c r="Q674" s="44">
        <f>HubVN_Receiving_Time-HubCN_Pickup_Time</f>
        <v>3.001388889</v>
      </c>
      <c r="R674" s="44">
        <f>Plan_HubVN_Receiving_Time-Plan_HubCN_Pickup_Time</f>
        <v>1.503472222</v>
      </c>
      <c r="S674" s="44">
        <f>TG_lấy+TG_xử_lý_CN+Thông_quan</f>
        <v>7.013888889</v>
      </c>
      <c r="T674" s="55">
        <f>IFS(HubCN_ID="LECCNSZ",Quantity__piece*500,HubCN_ID="LECCNYW",Quantity__piece*700)</f>
        <v>1000</v>
      </c>
      <c r="U674" s="55">
        <f>Chi_phí_lấy_hàng-Chi_phí_xử_lý</f>
        <v>17000</v>
      </c>
      <c r="V674" s="55">
        <f>IFS(HubCN_ID="LECCNSZ",IF(Grossweight&lt;=3,17000+Quantity__piece*500,17000+(Grossweight-3)*1500+Quantity__piece*500),HubCN_ID="LECCNYW", IF(Grossweight&lt;=3,15000+Quantity__piece*700,15000+(Grossweight-3)*2500+Quantity__piece*700))</f>
        <v>18000</v>
      </c>
    </row>
    <row r="675" ht="15.75" hidden="1" customHeight="1">
      <c r="A675" s="52" t="s">
        <v>2019</v>
      </c>
      <c r="B675" s="52" t="s">
        <v>5272</v>
      </c>
      <c r="C675" s="52" t="s">
        <v>5255</v>
      </c>
      <c r="D675" s="53">
        <v>44648.31597222222</v>
      </c>
      <c r="E675" s="53">
        <v>44648.80972222222</v>
      </c>
      <c r="F675" s="53">
        <v>44648.525</v>
      </c>
      <c r="G675" s="53">
        <f>HubVN_Receiving_Time</f>
        <v>44652.28681</v>
      </c>
      <c r="H675" s="54">
        <v>44649.28402777778</v>
      </c>
      <c r="I675" s="44">
        <f>HubCN_Receiving_Time-Order_Create_Time</f>
        <v>4.126388889</v>
      </c>
      <c r="J675" s="44">
        <f>Plan__HubCN_Receiving_Time-Order_Create_Time</f>
        <v>3.632638889</v>
      </c>
      <c r="K675" s="44">
        <f>HubCN_Pickup_Time-HubCN_Receiving_Time</f>
        <v>0.4743055556</v>
      </c>
      <c r="L675" s="44">
        <f>Plan_HubCN_Pickup_Time-Plan__HubCN_Receiving_Time</f>
        <v>0.2090277778</v>
      </c>
      <c r="M675" s="44">
        <f>HubCN_Receiving_Time-Vendor_PickupTime</f>
        <v>0.1256944444</v>
      </c>
      <c r="N675" s="44">
        <f>Plan__HubCN_Receiving_Time-Plan_Vendor_Pickup_Time</f>
        <v>4.633333333</v>
      </c>
      <c r="O675" s="44">
        <f>Vendor_PickupTime-Order_Create_Time</f>
        <v>4.000694444</v>
      </c>
      <c r="P675" s="44">
        <f>Plan_Vendor_Pickup_Time-Order_Create_Time</f>
        <v>-1.000694444</v>
      </c>
      <c r="Q675" s="44">
        <f>HubVN_Receiving_Time-HubCN_Pickup_Time</f>
        <v>3.002777778</v>
      </c>
      <c r="R675" s="44">
        <f>Plan_HubVN_Receiving_Time-Plan_HubCN_Pickup_Time</f>
        <v>3.005555556</v>
      </c>
      <c r="S675" s="44">
        <f>TG_lấy+TG_xử_lý_CN+Thông_quan</f>
        <v>7.603472222</v>
      </c>
      <c r="T675" s="55">
        <f>IFS(HubCN_ID="LECCNSZ",Quantity__piece*500,HubCN_ID="LECCNYW",Quantity__piece*700)</f>
        <v>1000</v>
      </c>
      <c r="U675" s="55">
        <f>Chi_phí_lấy_hàng-Chi_phí_xử_lý</f>
        <v>17000</v>
      </c>
      <c r="V675" s="55">
        <f>IFS(HubCN_ID="LECCNSZ",IF(Grossweight&lt;=3,17000+Quantity__piece*500,17000+(Grossweight-3)*1500+Quantity__piece*500),HubCN_ID="LECCNYW", IF(Grossweight&lt;=3,15000+Quantity__piece*700,15000+(Grossweight-3)*2500+Quantity__piece*700))</f>
        <v>18000</v>
      </c>
    </row>
    <row r="676" ht="15.75" hidden="1" customHeight="1">
      <c r="A676" s="52" t="s">
        <v>2022</v>
      </c>
      <c r="B676" s="52" t="s">
        <v>5272</v>
      </c>
      <c r="C676" s="52" t="s">
        <v>5255</v>
      </c>
      <c r="D676" s="53">
        <v>44650.82361111111</v>
      </c>
      <c r="E676" s="53">
        <v>44650.80138888889</v>
      </c>
      <c r="F676" s="53">
        <v>44651.03402777778</v>
      </c>
      <c r="G676" s="53">
        <f>HubVN_Receiving_Time</f>
        <v>44653.25069</v>
      </c>
      <c r="H676" s="54">
        <v>44651.24444444444</v>
      </c>
      <c r="I676" s="44">
        <f>HubCN_Receiving_Time-Order_Create_Time</f>
        <v>1.48125</v>
      </c>
      <c r="J676" s="44">
        <f>Plan__HubCN_Receiving_Time-Order_Create_Time</f>
        <v>1.503472222</v>
      </c>
      <c r="K676" s="44">
        <f>HubCN_Pickup_Time-HubCN_Receiving_Time</f>
        <v>0.4430555556</v>
      </c>
      <c r="L676" s="44">
        <f>Plan_HubCN_Pickup_Time-Plan__HubCN_Receiving_Time</f>
        <v>0.2104166667</v>
      </c>
      <c r="M676" s="44">
        <f>HubCN_Receiving_Time-Vendor_PickupTime</f>
        <v>0.1548611111</v>
      </c>
      <c r="N676" s="44">
        <f>Plan__HubCN_Receiving_Time-Plan_Vendor_Pickup_Time</f>
        <v>3.507638889</v>
      </c>
      <c r="O676" s="44">
        <f>Vendor_PickupTime-Order_Create_Time</f>
        <v>1.326388889</v>
      </c>
      <c r="P676" s="44">
        <f>Plan_Vendor_Pickup_Time-Order_Create_Time</f>
        <v>-2.004166667</v>
      </c>
      <c r="Q676" s="44">
        <f>HubVN_Receiving_Time-HubCN_Pickup_Time</f>
        <v>2.00625</v>
      </c>
      <c r="R676" s="44">
        <f>Plan_HubVN_Receiving_Time-Plan_HubCN_Pickup_Time</f>
        <v>1.502083333</v>
      </c>
      <c r="S676" s="44">
        <f>TG_lấy+TG_xử_lý_CN+Thông_quan</f>
        <v>3.930555556</v>
      </c>
      <c r="T676" s="55">
        <f>IFS(HubCN_ID="LECCNSZ",Quantity__piece*500,HubCN_ID="LECCNYW",Quantity__piece*700)</f>
        <v>1000</v>
      </c>
      <c r="U676" s="55">
        <f>Chi_phí_lấy_hàng-Chi_phí_xử_lý</f>
        <v>18350</v>
      </c>
      <c r="V676" s="55">
        <f>IFS(HubCN_ID="LECCNSZ",IF(Grossweight&lt;=3,17000+Quantity__piece*500,17000+(Grossweight-3)*1500+Quantity__piece*500),HubCN_ID="LECCNYW", IF(Grossweight&lt;=3,15000+Quantity__piece*700,15000+(Grossweight-3)*2500+Quantity__piece*700))</f>
        <v>19350</v>
      </c>
    </row>
    <row r="677" ht="15.75" customHeight="1">
      <c r="A677" s="52" t="s">
        <v>2025</v>
      </c>
      <c r="B677" s="52" t="s">
        <v>5258</v>
      </c>
      <c r="C677" s="52" t="s">
        <v>5253</v>
      </c>
      <c r="D677" s="53">
        <v>44653.063888888886</v>
      </c>
      <c r="E677" s="53">
        <v>44652.20625</v>
      </c>
      <c r="F677" s="53">
        <v>44653.277083333334</v>
      </c>
      <c r="G677" s="53">
        <f>HubVN_Receiving_Time</f>
        <v>44655.50903</v>
      </c>
      <c r="H677" s="54">
        <v>44652.50347222222</v>
      </c>
      <c r="I677" s="44">
        <f>HubCN_Receiving_Time-Order_Create_Time</f>
        <v>2.373611111</v>
      </c>
      <c r="J677" s="44">
        <f>Plan__HubCN_Receiving_Time-Order_Create_Time</f>
        <v>3.23125</v>
      </c>
      <c r="K677" s="44">
        <f>HubCN_Pickup_Time-HubCN_Receiving_Time</f>
        <v>0.2972222222</v>
      </c>
      <c r="L677" s="44">
        <f>Plan_HubCN_Pickup_Time-Plan__HubCN_Receiving_Time</f>
        <v>0.2131944444</v>
      </c>
      <c r="M677" s="44">
        <f>HubCN_Receiving_Time-Vendor_PickupTime</f>
        <v>0.08472222222</v>
      </c>
      <c r="N677" s="44">
        <f>Plan__HubCN_Receiving_Time-Plan_Vendor_Pickup_Time</f>
        <v>2.475</v>
      </c>
      <c r="O677" s="44">
        <f>Vendor_PickupTime-Order_Create_Time</f>
        <v>2.288888889</v>
      </c>
      <c r="P677" s="44">
        <f>Plan_Vendor_Pickup_Time-Order_Create_Time</f>
        <v>0.75625</v>
      </c>
      <c r="Q677" s="44">
        <f>HubVN_Receiving_Time-HubCN_Pickup_Time</f>
        <v>3.005555556</v>
      </c>
      <c r="R677" s="44">
        <f>Plan_HubVN_Receiving_Time-Plan_HubCN_Pickup_Time</f>
        <v>2.002083333</v>
      </c>
      <c r="S677" s="44">
        <f>TG_lấy+TG_xử_lý_CN+Thông_quan</f>
        <v>5.676388889</v>
      </c>
      <c r="T677" s="55">
        <f>IFS(HubCN_ID="LECCNSZ",Quantity__piece*500,HubCN_ID="LECCNYW",Quantity__piece*700)</f>
        <v>2800</v>
      </c>
      <c r="U677" s="55">
        <f>Chi_phí_lấy_hàng-Chi_phí_xử_lý</f>
        <v>15000</v>
      </c>
      <c r="V677" s="55">
        <f>IFS(HubCN_ID="LECCNSZ",IF(Grossweight&lt;=3,17000+Quantity__piece*500,17000+(Grossweight-3)*1500+Quantity__piece*500),HubCN_ID="LECCNYW", IF(Grossweight&lt;=3,15000+Quantity__piece*700,15000+(Grossweight-3)*2500+Quantity__piece*700))</f>
        <v>17800</v>
      </c>
    </row>
    <row r="678" ht="15.75" customHeight="1">
      <c r="A678" s="52" t="s">
        <v>2028</v>
      </c>
      <c r="B678" s="52" t="s">
        <v>5284</v>
      </c>
      <c r="C678" s="52" t="s">
        <v>5253</v>
      </c>
      <c r="D678" s="53">
        <v>44650.36111111111</v>
      </c>
      <c r="E678" s="53">
        <v>44649.777083333334</v>
      </c>
      <c r="F678" s="53">
        <v>44650.509722222225</v>
      </c>
      <c r="G678" s="53">
        <f>HubVN_Receiving_Time</f>
        <v>44654.28264</v>
      </c>
      <c r="H678" s="54">
        <v>44650.27847222222</v>
      </c>
      <c r="I678" s="44">
        <f>HubCN_Receiving_Time-Order_Create_Time</f>
        <v>0.6125</v>
      </c>
      <c r="J678" s="44">
        <f>Plan__HubCN_Receiving_Time-Order_Create_Time</f>
        <v>1.196527778</v>
      </c>
      <c r="K678" s="44">
        <f>HubCN_Pickup_Time-HubCN_Receiving_Time</f>
        <v>0.5013888889</v>
      </c>
      <c r="L678" s="44">
        <f>Plan_HubCN_Pickup_Time-Plan__HubCN_Receiving_Time</f>
        <v>0.1486111111</v>
      </c>
      <c r="M678" s="44">
        <f>HubCN_Receiving_Time-Vendor_PickupTime</f>
        <v>0.1104166667</v>
      </c>
      <c r="N678" s="44">
        <f>Plan__HubCN_Receiving_Time-Plan_Vendor_Pickup_Time</f>
        <v>2.618055556</v>
      </c>
      <c r="O678" s="44">
        <f>Vendor_PickupTime-Order_Create_Time</f>
        <v>0.5020833333</v>
      </c>
      <c r="P678" s="44">
        <f>Plan_Vendor_Pickup_Time-Order_Create_Time</f>
        <v>-1.421527778</v>
      </c>
      <c r="Q678" s="44">
        <f>HubVN_Receiving_Time-HubCN_Pickup_Time</f>
        <v>4.004166667</v>
      </c>
      <c r="R678" s="44">
        <f>Plan_HubVN_Receiving_Time-Plan_HubCN_Pickup_Time</f>
        <v>3.004166667</v>
      </c>
      <c r="S678" s="44">
        <f>TG_lấy+TG_xử_lý_CN+Thông_quan</f>
        <v>5.118055556</v>
      </c>
      <c r="T678" s="55">
        <f>IFS(HubCN_ID="LECCNSZ",Quantity__piece*500,HubCN_ID="LECCNYW",Quantity__piece*700)</f>
        <v>2800</v>
      </c>
      <c r="U678" s="55">
        <f>Chi_phí_lấy_hàng-Chi_phí_xử_lý</f>
        <v>15000</v>
      </c>
      <c r="V678" s="55">
        <f>IFS(HubCN_ID="LECCNSZ",IF(Grossweight&lt;=3,17000+Quantity__piece*500,17000+(Grossweight-3)*1500+Quantity__piece*500),HubCN_ID="LECCNYW", IF(Grossweight&lt;=3,15000+Quantity__piece*700,15000+(Grossweight-3)*2500+Quantity__piece*700))</f>
        <v>17800</v>
      </c>
    </row>
    <row r="679" ht="15.75" hidden="1" customHeight="1">
      <c r="A679" s="52" t="s">
        <v>2031</v>
      </c>
      <c r="B679" s="52" t="s">
        <v>5306</v>
      </c>
      <c r="C679" s="52" t="s">
        <v>5255</v>
      </c>
      <c r="D679" s="53">
        <v>44650.95</v>
      </c>
      <c r="E679" s="53">
        <v>44652.25347222222</v>
      </c>
      <c r="F679" s="53">
        <v>44651.03472222222</v>
      </c>
      <c r="G679" s="53">
        <f>HubVN_Receiving_Time</f>
        <v>44654.52986</v>
      </c>
      <c r="H679" s="54">
        <v>44652.694444444445</v>
      </c>
      <c r="I679" s="44">
        <f>HubCN_Receiving_Time-Order_Create_Time</f>
        <v>1.71875</v>
      </c>
      <c r="J679" s="44">
        <f>Plan__HubCN_Receiving_Time-Order_Create_Time</f>
        <v>0.4152777778</v>
      </c>
      <c r="K679" s="44">
        <f>HubCN_Pickup_Time-HubCN_Receiving_Time</f>
        <v>0.4409722222</v>
      </c>
      <c r="L679" s="44">
        <f>Plan_HubCN_Pickup_Time-Plan__HubCN_Receiving_Time</f>
        <v>0.08472222222</v>
      </c>
      <c r="M679" s="44">
        <f>HubCN_Receiving_Time-Vendor_PickupTime</f>
        <v>0.05555555555</v>
      </c>
      <c r="N679" s="44">
        <f>Plan__HubCN_Receiving_Time-Plan_Vendor_Pickup_Time</f>
        <v>1.4125</v>
      </c>
      <c r="O679" s="44">
        <f>Vendor_PickupTime-Order_Create_Time</f>
        <v>1.663194444</v>
      </c>
      <c r="P679" s="44">
        <f>Plan_Vendor_Pickup_Time-Order_Create_Time</f>
        <v>-0.9972222222</v>
      </c>
      <c r="Q679" s="44">
        <f>HubVN_Receiving_Time-HubCN_Pickup_Time</f>
        <v>1.835416667</v>
      </c>
      <c r="R679" s="44">
        <f>Plan_HubVN_Receiving_Time-Plan_HubCN_Pickup_Time</f>
        <v>3.500694444</v>
      </c>
      <c r="S679" s="44">
        <f>TG_lấy+TG_xử_lý_CN+Thông_quan</f>
        <v>3.995138889</v>
      </c>
      <c r="T679" s="55">
        <f>IFS(HubCN_ID="LECCNSZ",Quantity__piece*500,HubCN_ID="LECCNYW",Quantity__piece*700)</f>
        <v>2000</v>
      </c>
      <c r="U679" s="55">
        <f>Chi_phí_lấy_hàng-Chi_phí_xử_lý</f>
        <v>17000</v>
      </c>
      <c r="V679" s="55">
        <f>IFS(HubCN_ID="LECCNSZ",IF(Grossweight&lt;=3,17000+Quantity__piece*500,17000+(Grossweight-3)*1500+Quantity__piece*500),HubCN_ID="LECCNYW", IF(Grossweight&lt;=3,15000+Quantity__piece*700,15000+(Grossweight-3)*2500+Quantity__piece*700))</f>
        <v>19000</v>
      </c>
    </row>
    <row r="680" ht="15.75" customHeight="1">
      <c r="A680" s="52" t="s">
        <v>2034</v>
      </c>
      <c r="B680" s="52" t="s">
        <v>5309</v>
      </c>
      <c r="C680" s="52" t="s">
        <v>5253</v>
      </c>
      <c r="D680" s="53">
        <v>44650.43472222222</v>
      </c>
      <c r="E680" s="53">
        <v>44649.822222222225</v>
      </c>
      <c r="F680" s="53">
        <v>44650.520833333336</v>
      </c>
      <c r="G680" s="53">
        <f>HubVN_Receiving_Time</f>
        <v>44654.25972</v>
      </c>
      <c r="H680" s="54">
        <v>44650.25486111111</v>
      </c>
      <c r="I680" s="44">
        <f>HubCN_Receiving_Time-Order_Create_Time</f>
        <v>2.098611111</v>
      </c>
      <c r="J680" s="44">
        <f>Plan__HubCN_Receiving_Time-Order_Create_Time</f>
        <v>2.711111111</v>
      </c>
      <c r="K680" s="44">
        <f>HubCN_Pickup_Time-HubCN_Receiving_Time</f>
        <v>0.4326388889</v>
      </c>
      <c r="L680" s="44">
        <f>Plan_HubCN_Pickup_Time-Plan__HubCN_Receiving_Time</f>
        <v>0.08611111112</v>
      </c>
      <c r="M680" s="44">
        <f>HubCN_Receiving_Time-Vendor_PickupTime</f>
        <v>0.1104166667</v>
      </c>
      <c r="N680" s="44">
        <f>Plan__HubCN_Receiving_Time-Plan_Vendor_Pickup_Time</f>
        <v>2.215277778</v>
      </c>
      <c r="O680" s="44">
        <f>Vendor_PickupTime-Order_Create_Time</f>
        <v>1.988194444</v>
      </c>
      <c r="P680" s="44">
        <f>Plan_Vendor_Pickup_Time-Order_Create_Time</f>
        <v>0.4958333333</v>
      </c>
      <c r="Q680" s="44">
        <f>HubVN_Receiving_Time-HubCN_Pickup_Time</f>
        <v>4.004861111</v>
      </c>
      <c r="R680" s="44">
        <f>Plan_HubVN_Receiving_Time-Plan_HubCN_Pickup_Time</f>
        <v>3.000694444</v>
      </c>
      <c r="S680" s="44">
        <f>TG_lấy+TG_xử_lý_CN+Thông_quan</f>
        <v>6.536111111</v>
      </c>
      <c r="T680" s="55">
        <f>IFS(HubCN_ID="LECCNSZ",Quantity__piece*500,HubCN_ID="LECCNYW",Quantity__piece*700)</f>
        <v>3500</v>
      </c>
      <c r="U680" s="55">
        <f>Chi_phí_lấy_hàng-Chi_phí_xử_lý</f>
        <v>15000</v>
      </c>
      <c r="V680" s="55">
        <f>IFS(HubCN_ID="LECCNSZ",IF(Grossweight&lt;=3,17000+Quantity__piece*500,17000+(Grossweight-3)*1500+Quantity__piece*500),HubCN_ID="LECCNYW", IF(Grossweight&lt;=3,15000+Quantity__piece*700,15000+(Grossweight-3)*2500+Quantity__piece*700))</f>
        <v>18500</v>
      </c>
    </row>
    <row r="681" ht="15.75" customHeight="1">
      <c r="A681" s="52" t="s">
        <v>2037</v>
      </c>
      <c r="B681" s="52" t="s">
        <v>5294</v>
      </c>
      <c r="C681" s="52" t="s">
        <v>5253</v>
      </c>
      <c r="D681" s="53">
        <v>44649.55416666667</v>
      </c>
      <c r="E681" s="53">
        <v>44649.236805555556</v>
      </c>
      <c r="F681" s="53">
        <v>44649.763194444444</v>
      </c>
      <c r="G681" s="53">
        <f>HubVN_Receiving_Time</f>
        <v>44653.53472</v>
      </c>
      <c r="H681" s="54">
        <v>44649.529861111114</v>
      </c>
      <c r="I681" s="44">
        <f>HubCN_Receiving_Time-Order_Create_Time</f>
        <v>0.3736111111</v>
      </c>
      <c r="J681" s="44">
        <f>Plan__HubCN_Receiving_Time-Order_Create_Time</f>
        <v>0.6909722222</v>
      </c>
      <c r="K681" s="44">
        <f>HubCN_Pickup_Time-HubCN_Receiving_Time</f>
        <v>0.2930555556</v>
      </c>
      <c r="L681" s="44">
        <f>Plan_HubCN_Pickup_Time-Plan__HubCN_Receiving_Time</f>
        <v>0.2090277778</v>
      </c>
      <c r="M681" s="44">
        <f>HubCN_Receiving_Time-Vendor_PickupTime</f>
        <v>0.08541666667</v>
      </c>
      <c r="N681" s="44">
        <f>Plan__HubCN_Receiving_Time-Plan_Vendor_Pickup_Time</f>
        <v>2.158333333</v>
      </c>
      <c r="O681" s="44">
        <f>Vendor_PickupTime-Order_Create_Time</f>
        <v>0.2881944444</v>
      </c>
      <c r="P681" s="44">
        <f>Plan_Vendor_Pickup_Time-Order_Create_Time</f>
        <v>-1.467361111</v>
      </c>
      <c r="Q681" s="44">
        <f>HubVN_Receiving_Time-HubCN_Pickup_Time</f>
        <v>4.004861111</v>
      </c>
      <c r="R681" s="44">
        <f>Plan_HubVN_Receiving_Time-Plan_HubCN_Pickup_Time</f>
        <v>3.50625</v>
      </c>
      <c r="S681" s="44">
        <f>TG_lấy+TG_xử_lý_CN+Thông_quan</f>
        <v>4.671527778</v>
      </c>
      <c r="T681" s="55">
        <f>IFS(HubCN_ID="LECCNSZ",Quantity__piece*500,HubCN_ID="LECCNYW",Quantity__piece*700)</f>
        <v>3500</v>
      </c>
      <c r="U681" s="55">
        <f>Chi_phí_lấy_hàng-Chi_phí_xử_lý</f>
        <v>15000</v>
      </c>
      <c r="V681" s="55">
        <f>IFS(HubCN_ID="LECCNSZ",IF(Grossweight&lt;=3,17000+Quantity__piece*500,17000+(Grossweight-3)*1500+Quantity__piece*500),HubCN_ID="LECCNYW", IF(Grossweight&lt;=3,15000+Quantity__piece*700,15000+(Grossweight-3)*2500+Quantity__piece*700))</f>
        <v>18500</v>
      </c>
    </row>
    <row r="682" ht="15.75" customHeight="1">
      <c r="A682" s="52" t="s">
        <v>2039</v>
      </c>
      <c r="B682" s="52" t="s">
        <v>5278</v>
      </c>
      <c r="C682" s="52" t="s">
        <v>5253</v>
      </c>
      <c r="D682" s="53">
        <v>44652.626388888886</v>
      </c>
      <c r="E682" s="53">
        <v>44652.919444444444</v>
      </c>
      <c r="F682" s="53">
        <v>44652.756944444445</v>
      </c>
      <c r="G682" s="53">
        <f>HubVN_Receiving_Time</f>
        <v>44658.26042</v>
      </c>
      <c r="H682" s="54">
        <v>44653.25833333333</v>
      </c>
      <c r="I682" s="44">
        <f>HubCN_Receiving_Time-Order_Create_Time</f>
        <v>1.345833333</v>
      </c>
      <c r="J682" s="44">
        <f>Plan__HubCN_Receiving_Time-Order_Create_Time</f>
        <v>1.052777778</v>
      </c>
      <c r="K682" s="44">
        <f>HubCN_Pickup_Time-HubCN_Receiving_Time</f>
        <v>0.3388888889</v>
      </c>
      <c r="L682" s="44">
        <f>Plan_HubCN_Pickup_Time-Plan__HubCN_Receiving_Time</f>
        <v>0.1305555556</v>
      </c>
      <c r="M682" s="44">
        <f>HubCN_Receiving_Time-Vendor_PickupTime</f>
        <v>0.1097222222</v>
      </c>
      <c r="N682" s="44">
        <f>Plan__HubCN_Receiving_Time-Plan_Vendor_Pickup_Time</f>
        <v>0.8819444444</v>
      </c>
      <c r="O682" s="44">
        <f>Vendor_PickupTime-Order_Create_Time</f>
        <v>1.236111111</v>
      </c>
      <c r="P682" s="44">
        <f>Plan_Vendor_Pickup_Time-Order_Create_Time</f>
        <v>0.1708333333</v>
      </c>
      <c r="Q682" s="44">
        <f>HubVN_Receiving_Time-HubCN_Pickup_Time</f>
        <v>5.002083333</v>
      </c>
      <c r="R682" s="44">
        <f>Plan_HubVN_Receiving_Time-Plan_HubCN_Pickup_Time</f>
        <v>1.504861111</v>
      </c>
      <c r="S682" s="44">
        <f>TG_lấy+TG_xử_lý_CN+Thông_quan</f>
        <v>6.686805556</v>
      </c>
      <c r="T682" s="55">
        <f>IFS(HubCN_ID="LECCNSZ",Quantity__piece*500,HubCN_ID="LECCNYW",Quantity__piece*700)</f>
        <v>2100</v>
      </c>
      <c r="U682" s="55">
        <f>Chi_phí_lấy_hàng-Chi_phí_xử_lý</f>
        <v>15000</v>
      </c>
      <c r="V682" s="55">
        <f>IFS(HubCN_ID="LECCNSZ",IF(Grossweight&lt;=3,17000+Quantity__piece*500,17000+(Grossweight-3)*1500+Quantity__piece*500),HubCN_ID="LECCNYW", IF(Grossweight&lt;=3,15000+Quantity__piece*700,15000+(Grossweight-3)*2500+Quantity__piece*700))</f>
        <v>17100</v>
      </c>
    </row>
    <row r="683" ht="15.75" customHeight="1">
      <c r="A683" s="52" t="s">
        <v>2042</v>
      </c>
      <c r="B683" s="52" t="s">
        <v>5258</v>
      </c>
      <c r="C683" s="52" t="s">
        <v>5253</v>
      </c>
      <c r="D683" s="53">
        <v>44651.82152777778</v>
      </c>
      <c r="E683" s="53">
        <v>44649.78402777778</v>
      </c>
      <c r="F683" s="53">
        <v>44652.035416666666</v>
      </c>
      <c r="G683" s="53">
        <f>HubVN_Receiving_Time</f>
        <v>44654.2875</v>
      </c>
      <c r="H683" s="54">
        <v>44650.28611111111</v>
      </c>
      <c r="I683" s="44">
        <f>HubCN_Receiving_Time-Order_Create_Time</f>
        <v>0.6138888889</v>
      </c>
      <c r="J683" s="44">
        <f>Plan__HubCN_Receiving_Time-Order_Create_Time</f>
        <v>2.651388889</v>
      </c>
      <c r="K683" s="44">
        <f>HubCN_Pickup_Time-HubCN_Receiving_Time</f>
        <v>0.5020833333</v>
      </c>
      <c r="L683" s="44">
        <f>Plan_HubCN_Pickup_Time-Plan__HubCN_Receiving_Time</f>
        <v>0.2138888889</v>
      </c>
      <c r="M683" s="44">
        <f>HubCN_Receiving_Time-Vendor_PickupTime</f>
        <v>0.1131944444</v>
      </c>
      <c r="N683" s="44">
        <f>Plan__HubCN_Receiving_Time-Plan_Vendor_Pickup_Time</f>
        <v>2.49375</v>
      </c>
      <c r="O683" s="44">
        <f>Vendor_PickupTime-Order_Create_Time</f>
        <v>0.5006944444</v>
      </c>
      <c r="P683" s="44">
        <f>Plan_Vendor_Pickup_Time-Order_Create_Time</f>
        <v>0.1576388889</v>
      </c>
      <c r="Q683" s="44">
        <f>HubVN_Receiving_Time-HubCN_Pickup_Time</f>
        <v>4.001388889</v>
      </c>
      <c r="R683" s="44">
        <f>Plan_HubVN_Receiving_Time-Plan_HubCN_Pickup_Time</f>
        <v>1.504861111</v>
      </c>
      <c r="S683" s="44">
        <f>TG_lấy+TG_xử_lý_CN+Thông_quan</f>
        <v>5.117361111</v>
      </c>
      <c r="T683" s="55">
        <f>IFS(HubCN_ID="LECCNSZ",Quantity__piece*500,HubCN_ID="LECCNYW",Quantity__piece*700)</f>
        <v>1400</v>
      </c>
      <c r="U683" s="55">
        <f>Chi_phí_lấy_hàng-Chi_phí_xử_lý</f>
        <v>15000</v>
      </c>
      <c r="V683" s="55">
        <f>IFS(HubCN_ID="LECCNSZ",IF(Grossweight&lt;=3,17000+Quantity__piece*500,17000+(Grossweight-3)*1500+Quantity__piece*500),HubCN_ID="LECCNYW", IF(Grossweight&lt;=3,15000+Quantity__piece*700,15000+(Grossweight-3)*2500+Quantity__piece*700))</f>
        <v>16400</v>
      </c>
    </row>
    <row r="684" ht="15.75" customHeight="1">
      <c r="A684" s="52" t="s">
        <v>2044</v>
      </c>
      <c r="B684" s="52" t="s">
        <v>5295</v>
      </c>
      <c r="C684" s="52" t="s">
        <v>5253</v>
      </c>
      <c r="D684" s="53">
        <v>44650.41736111111</v>
      </c>
      <c r="E684" s="53">
        <v>44649.22152777778</v>
      </c>
      <c r="F684" s="53">
        <v>44650.50486111111</v>
      </c>
      <c r="G684" s="53">
        <f>HubVN_Receiving_Time</f>
        <v>44653.52153</v>
      </c>
      <c r="H684" s="54">
        <v>44649.51944444444</v>
      </c>
      <c r="I684" s="44">
        <f>HubCN_Receiving_Time-Order_Create_Time</f>
        <v>0.3222222222</v>
      </c>
      <c r="J684" s="44">
        <f>Plan__HubCN_Receiving_Time-Order_Create_Time</f>
        <v>1.518055556</v>
      </c>
      <c r="K684" s="44">
        <f>HubCN_Pickup_Time-HubCN_Receiving_Time</f>
        <v>0.2979166667</v>
      </c>
      <c r="L684" s="44">
        <f>Plan_HubCN_Pickup_Time-Plan__HubCN_Receiving_Time</f>
        <v>0.0875</v>
      </c>
      <c r="M684" s="44">
        <f>HubCN_Receiving_Time-Vendor_PickupTime</f>
        <v>0.08611111112</v>
      </c>
      <c r="N684" s="44">
        <f>Plan__HubCN_Receiving_Time-Plan_Vendor_Pickup_Time</f>
        <v>3.522916667</v>
      </c>
      <c r="O684" s="44">
        <f>Vendor_PickupTime-Order_Create_Time</f>
        <v>0.2361111111</v>
      </c>
      <c r="P684" s="44">
        <f>Plan_Vendor_Pickup_Time-Order_Create_Time</f>
        <v>-2.004861111</v>
      </c>
      <c r="Q684" s="44">
        <f>HubVN_Receiving_Time-HubCN_Pickup_Time</f>
        <v>4.002083333</v>
      </c>
      <c r="R684" s="44">
        <f>Plan_HubVN_Receiving_Time-Plan_HubCN_Pickup_Time</f>
        <v>3.004166667</v>
      </c>
      <c r="S684" s="44">
        <f>TG_lấy+TG_xử_lý_CN+Thông_quan</f>
        <v>4.622222222</v>
      </c>
      <c r="T684" s="55">
        <f>IFS(HubCN_ID="LECCNSZ",Quantity__piece*500,HubCN_ID="LECCNYW",Quantity__piece*700)</f>
        <v>2100</v>
      </c>
      <c r="U684" s="55">
        <f>Chi_phí_lấy_hàng-Chi_phí_xử_lý</f>
        <v>15000</v>
      </c>
      <c r="V684" s="55">
        <f>IFS(HubCN_ID="LECCNSZ",IF(Grossweight&lt;=3,17000+Quantity__piece*500,17000+(Grossweight-3)*1500+Quantity__piece*500),HubCN_ID="LECCNYW", IF(Grossweight&lt;=3,15000+Quantity__piece*700,15000+(Grossweight-3)*2500+Quantity__piece*700))</f>
        <v>17100</v>
      </c>
    </row>
    <row r="685" ht="15.75" hidden="1" customHeight="1">
      <c r="A685" s="52" t="s">
        <v>2047</v>
      </c>
      <c r="B685" s="52" t="s">
        <v>5272</v>
      </c>
      <c r="C685" s="52" t="s">
        <v>5255</v>
      </c>
      <c r="D685" s="53">
        <v>44650.57777777778</v>
      </c>
      <c r="E685" s="53">
        <v>44650.775</v>
      </c>
      <c r="F685" s="53">
        <v>44650.74930555555</v>
      </c>
      <c r="G685" s="53">
        <f>HubVN_Receiving_Time</f>
        <v>44653.28681</v>
      </c>
      <c r="H685" s="54">
        <v>44651.28125</v>
      </c>
      <c r="I685" s="44">
        <f>HubCN_Receiving_Time-Order_Create_Time</f>
        <v>1.392361111</v>
      </c>
      <c r="J685" s="44">
        <f>Plan__HubCN_Receiving_Time-Order_Create_Time</f>
        <v>1.195138889</v>
      </c>
      <c r="K685" s="44">
        <f>HubCN_Pickup_Time-HubCN_Receiving_Time</f>
        <v>0.50625</v>
      </c>
      <c r="L685" s="44">
        <f>Plan_HubCN_Pickup_Time-Plan__HubCN_Receiving_Time</f>
        <v>0.1715277778</v>
      </c>
      <c r="M685" s="44">
        <f>HubCN_Receiving_Time-Vendor_PickupTime</f>
        <v>0.15</v>
      </c>
      <c r="N685" s="44">
        <f>Plan__HubCN_Receiving_Time-Plan_Vendor_Pickup_Time</f>
        <v>1.657638889</v>
      </c>
      <c r="O685" s="44">
        <f>Vendor_PickupTime-Order_Create_Time</f>
        <v>1.242361111</v>
      </c>
      <c r="P685" s="44">
        <f>Plan_Vendor_Pickup_Time-Order_Create_Time</f>
        <v>-0.4625</v>
      </c>
      <c r="Q685" s="44">
        <f>HubVN_Receiving_Time-HubCN_Pickup_Time</f>
        <v>2.005555556</v>
      </c>
      <c r="R685" s="44">
        <f>Plan_HubVN_Receiving_Time-Plan_HubCN_Pickup_Time</f>
        <v>1.501388889</v>
      </c>
      <c r="S685" s="44">
        <f>TG_lấy+TG_xử_lý_CN+Thông_quan</f>
        <v>3.904166667</v>
      </c>
      <c r="T685" s="55">
        <f>IFS(HubCN_ID="LECCNSZ",Quantity__piece*500,HubCN_ID="LECCNYW",Quantity__piece*700)</f>
        <v>1000</v>
      </c>
      <c r="U685" s="55">
        <f>Chi_phí_lấy_hàng-Chi_phí_xử_lý</f>
        <v>17000</v>
      </c>
      <c r="V685" s="55">
        <f>IFS(HubCN_ID="LECCNSZ",IF(Grossweight&lt;=3,17000+Quantity__piece*500,17000+(Grossweight-3)*1500+Quantity__piece*500),HubCN_ID="LECCNYW", IF(Grossweight&lt;=3,15000+Quantity__piece*700,15000+(Grossweight-3)*2500+Quantity__piece*700))</f>
        <v>18000</v>
      </c>
    </row>
    <row r="686" ht="15.75" customHeight="1">
      <c r="A686" s="52" t="s">
        <v>2050</v>
      </c>
      <c r="B686" s="52" t="s">
        <v>5279</v>
      </c>
      <c r="C686" s="52" t="s">
        <v>5253</v>
      </c>
      <c r="D686" s="53">
        <v>44651.90694444445</v>
      </c>
      <c r="E686" s="53">
        <v>44652.21527777778</v>
      </c>
      <c r="F686" s="53">
        <v>44652.03680555556</v>
      </c>
      <c r="G686" s="53">
        <f>HubVN_Receiving_Time</f>
        <v>44655.50903</v>
      </c>
      <c r="H686" s="54">
        <v>44652.50833333333</v>
      </c>
      <c r="I686" s="44">
        <f>HubCN_Receiving_Time-Order_Create_Time</f>
        <v>2.377777778</v>
      </c>
      <c r="J686" s="44">
        <f>Plan__HubCN_Receiving_Time-Order_Create_Time</f>
        <v>2.069444444</v>
      </c>
      <c r="K686" s="44">
        <f>HubCN_Pickup_Time-HubCN_Receiving_Time</f>
        <v>0.2930555556</v>
      </c>
      <c r="L686" s="44">
        <f>Plan_HubCN_Pickup_Time-Plan__HubCN_Receiving_Time</f>
        <v>0.1298611111</v>
      </c>
      <c r="M686" s="44">
        <f>HubCN_Receiving_Time-Vendor_PickupTime</f>
        <v>0.0875</v>
      </c>
      <c r="N686" s="44">
        <f>Plan__HubCN_Receiving_Time-Plan_Vendor_Pickup_Time</f>
        <v>1.90625</v>
      </c>
      <c r="O686" s="44">
        <f>Vendor_PickupTime-Order_Create_Time</f>
        <v>2.290277778</v>
      </c>
      <c r="P686" s="44">
        <f>Plan_Vendor_Pickup_Time-Order_Create_Time</f>
        <v>0.1631944444</v>
      </c>
      <c r="Q686" s="44">
        <f>HubVN_Receiving_Time-HubCN_Pickup_Time</f>
        <v>3.000694444</v>
      </c>
      <c r="R686" s="44">
        <f>Plan_HubVN_Receiving_Time-Plan_HubCN_Pickup_Time</f>
        <v>3.502083333</v>
      </c>
      <c r="S686" s="44">
        <f>TG_lấy+TG_xử_lý_CN+Thông_quan</f>
        <v>5.671527778</v>
      </c>
      <c r="T686" s="55">
        <f>IFS(HubCN_ID="LECCNSZ",Quantity__piece*500,HubCN_ID="LECCNYW",Quantity__piece*700)</f>
        <v>2800</v>
      </c>
      <c r="U686" s="55">
        <f>Chi_phí_lấy_hàng-Chi_phí_xử_lý</f>
        <v>15000</v>
      </c>
      <c r="V686" s="55">
        <f>IFS(HubCN_ID="LECCNSZ",IF(Grossweight&lt;=3,17000+Quantity__piece*500,17000+(Grossweight-3)*1500+Quantity__piece*500),HubCN_ID="LECCNYW", IF(Grossweight&lt;=3,15000+Quantity__piece*700,15000+(Grossweight-3)*2500+Quantity__piece*700))</f>
        <v>17800</v>
      </c>
    </row>
    <row r="687" ht="15.75" customHeight="1">
      <c r="A687" s="52" t="s">
        <v>2053</v>
      </c>
      <c r="B687" s="52" t="s">
        <v>5269</v>
      </c>
      <c r="C687" s="52" t="s">
        <v>5253</v>
      </c>
      <c r="D687" s="53">
        <v>44652.583333333336</v>
      </c>
      <c r="E687" s="53">
        <v>44652.94930555556</v>
      </c>
      <c r="F687" s="53">
        <v>44652.754166666666</v>
      </c>
      <c r="G687" s="53">
        <f>HubVN_Receiving_Time</f>
        <v>44660.28472</v>
      </c>
      <c r="H687" s="54">
        <v>44653.28333333333</v>
      </c>
      <c r="I687" s="44">
        <f>HubCN_Receiving_Time-Order_Create_Time</f>
        <v>1.817361111</v>
      </c>
      <c r="J687" s="44">
        <f>Plan__HubCN_Receiving_Time-Order_Create_Time</f>
        <v>1.451388889</v>
      </c>
      <c r="K687" s="44">
        <f>HubCN_Pickup_Time-HubCN_Receiving_Time</f>
        <v>0.3340277778</v>
      </c>
      <c r="L687" s="44">
        <f>Plan_HubCN_Pickup_Time-Plan__HubCN_Receiving_Time</f>
        <v>0.1708333333</v>
      </c>
      <c r="M687" s="44">
        <f>HubCN_Receiving_Time-Vendor_PickupTime</f>
        <v>0.1666666667</v>
      </c>
      <c r="N687" s="44">
        <f>Plan__HubCN_Receiving_Time-Plan_Vendor_Pickup_Time</f>
        <v>2.872222222</v>
      </c>
      <c r="O687" s="44">
        <f>Vendor_PickupTime-Order_Create_Time</f>
        <v>1.650694444</v>
      </c>
      <c r="P687" s="44">
        <f>Plan_Vendor_Pickup_Time-Order_Create_Time</f>
        <v>-1.420833333</v>
      </c>
      <c r="Q687" s="44">
        <f>HubVN_Receiving_Time-HubCN_Pickup_Time</f>
        <v>7.001388889</v>
      </c>
      <c r="R687" s="44">
        <f>Plan_HubVN_Receiving_Time-Plan_HubCN_Pickup_Time</f>
        <v>1.50625</v>
      </c>
      <c r="S687" s="44">
        <f>TG_lấy+TG_xử_lý_CN+Thông_quan</f>
        <v>9.152777778</v>
      </c>
      <c r="T687" s="55">
        <f>IFS(HubCN_ID="LECCNSZ",Quantity__piece*500,HubCN_ID="LECCNYW",Quantity__piece*700)</f>
        <v>700</v>
      </c>
      <c r="U687" s="55">
        <f>Chi_phí_lấy_hàng-Chi_phí_xử_lý</f>
        <v>15000</v>
      </c>
      <c r="V687" s="55">
        <f>IFS(HubCN_ID="LECCNSZ",IF(Grossweight&lt;=3,17000+Quantity__piece*500,17000+(Grossweight-3)*1500+Quantity__piece*500),HubCN_ID="LECCNYW", IF(Grossweight&lt;=3,15000+Quantity__piece*700,15000+(Grossweight-3)*2500+Quantity__piece*700))</f>
        <v>15700</v>
      </c>
    </row>
    <row r="688" ht="15.75" hidden="1" customHeight="1">
      <c r="A688" s="52" t="s">
        <v>2056</v>
      </c>
      <c r="B688" s="52" t="s">
        <v>5268</v>
      </c>
      <c r="C688" s="52" t="s">
        <v>5255</v>
      </c>
      <c r="D688" s="53">
        <v>44651.87013888889</v>
      </c>
      <c r="E688" s="53">
        <v>44649.77847222222</v>
      </c>
      <c r="F688" s="53">
        <v>44652.01736111111</v>
      </c>
      <c r="G688" s="53">
        <f>HubVN_Receiving_Time</f>
        <v>44654.2875</v>
      </c>
      <c r="H688" s="54">
        <v>44650.28333333333</v>
      </c>
      <c r="I688" s="44">
        <f>HubCN_Receiving_Time-Order_Create_Time</f>
        <v>0.8881944444</v>
      </c>
      <c r="J688" s="44">
        <f>Plan__HubCN_Receiving_Time-Order_Create_Time</f>
        <v>2.979861111</v>
      </c>
      <c r="K688" s="44">
        <f>HubCN_Pickup_Time-HubCN_Receiving_Time</f>
        <v>0.5048611111</v>
      </c>
      <c r="L688" s="44">
        <f>Plan_HubCN_Pickup_Time-Plan__HubCN_Receiving_Time</f>
        <v>0.1472222222</v>
      </c>
      <c r="M688" s="44">
        <f>HubCN_Receiving_Time-Vendor_PickupTime</f>
        <v>0.05416666666</v>
      </c>
      <c r="N688" s="44">
        <f>Plan__HubCN_Receiving_Time-Plan_Vendor_Pickup_Time</f>
        <v>2.399305556</v>
      </c>
      <c r="O688" s="44">
        <f>Vendor_PickupTime-Order_Create_Time</f>
        <v>0.8340277778</v>
      </c>
      <c r="P688" s="44">
        <f>Plan_Vendor_Pickup_Time-Order_Create_Time</f>
        <v>0.5805555556</v>
      </c>
      <c r="Q688" s="44">
        <f>HubVN_Receiving_Time-HubCN_Pickup_Time</f>
        <v>4.004166667</v>
      </c>
      <c r="R688" s="44">
        <f>Plan_HubVN_Receiving_Time-Plan_HubCN_Pickup_Time</f>
        <v>1.504861111</v>
      </c>
      <c r="S688" s="44">
        <f>TG_lấy+TG_xử_lý_CN+Thông_quan</f>
        <v>5.397222222</v>
      </c>
      <c r="T688" s="55">
        <f>IFS(HubCN_ID="LECCNSZ",Quantity__piece*500,HubCN_ID="LECCNYW",Quantity__piece*700)</f>
        <v>2000</v>
      </c>
      <c r="U688" s="55">
        <f>Chi_phí_lấy_hàng-Chi_phí_xử_lý</f>
        <v>17000</v>
      </c>
      <c r="V688" s="55">
        <f>IFS(HubCN_ID="LECCNSZ",IF(Grossweight&lt;=3,17000+Quantity__piece*500,17000+(Grossweight-3)*1500+Quantity__piece*500),HubCN_ID="LECCNYW", IF(Grossweight&lt;=3,15000+Quantity__piece*700,15000+(Grossweight-3)*2500+Quantity__piece*700))</f>
        <v>19000</v>
      </c>
    </row>
    <row r="689" ht="15.75" customHeight="1">
      <c r="A689" s="52" t="s">
        <v>2059</v>
      </c>
      <c r="B689" s="52" t="s">
        <v>5252</v>
      </c>
      <c r="C689" s="52" t="s">
        <v>5253</v>
      </c>
      <c r="D689" s="53">
        <v>44650.544444444444</v>
      </c>
      <c r="E689" s="53">
        <v>44649.188888888886</v>
      </c>
      <c r="F689" s="53">
        <v>44650.75833333333</v>
      </c>
      <c r="G689" s="53">
        <f>HubVN_Receiving_Time</f>
        <v>44652.52986</v>
      </c>
      <c r="H689" s="54">
        <v>44649.52777777778</v>
      </c>
      <c r="I689" s="44">
        <f>HubCN_Receiving_Time-Order_Create_Time</f>
        <v>1.808333333</v>
      </c>
      <c r="J689" s="44">
        <f>Plan__HubCN_Receiving_Time-Order_Create_Time</f>
        <v>3.163888889</v>
      </c>
      <c r="K689" s="44">
        <f>HubCN_Pickup_Time-HubCN_Receiving_Time</f>
        <v>0.3388888889</v>
      </c>
      <c r="L689" s="44">
        <f>Plan_HubCN_Pickup_Time-Plan__HubCN_Receiving_Time</f>
        <v>0.2138888889</v>
      </c>
      <c r="M689" s="44">
        <f>HubCN_Receiving_Time-Vendor_PickupTime</f>
        <v>0.08680555555</v>
      </c>
      <c r="N689" s="44">
        <f>Plan__HubCN_Receiving_Time-Plan_Vendor_Pickup_Time</f>
        <v>3.588888889</v>
      </c>
      <c r="O689" s="44">
        <f>Vendor_PickupTime-Order_Create_Time</f>
        <v>1.721527778</v>
      </c>
      <c r="P689" s="44">
        <f>Plan_Vendor_Pickup_Time-Order_Create_Time</f>
        <v>-0.425</v>
      </c>
      <c r="Q689" s="44">
        <f>HubVN_Receiving_Time-HubCN_Pickup_Time</f>
        <v>3.002083333</v>
      </c>
      <c r="R689" s="44">
        <f>Plan_HubVN_Receiving_Time-Plan_HubCN_Pickup_Time</f>
        <v>1.502083333</v>
      </c>
      <c r="S689" s="44">
        <f>TG_lấy+TG_xử_lý_CN+Thông_quan</f>
        <v>5.149305556</v>
      </c>
      <c r="T689" s="55">
        <f>IFS(HubCN_ID="LECCNSZ",Quantity__piece*500,HubCN_ID="LECCNYW",Quantity__piece*700)</f>
        <v>2800</v>
      </c>
      <c r="U689" s="55">
        <f>Chi_phí_lấy_hàng-Chi_phí_xử_lý</f>
        <v>15000</v>
      </c>
      <c r="V689" s="55">
        <f>IFS(HubCN_ID="LECCNSZ",IF(Grossweight&lt;=3,17000+Quantity__piece*500,17000+(Grossweight-3)*1500+Quantity__piece*500),HubCN_ID="LECCNYW", IF(Grossweight&lt;=3,15000+Quantity__piece*700,15000+(Grossweight-3)*2500+Quantity__piece*700))</f>
        <v>17800</v>
      </c>
    </row>
    <row r="690" ht="15.75" customHeight="1">
      <c r="A690" s="52" t="s">
        <v>2062</v>
      </c>
      <c r="B690" s="52" t="s">
        <v>5305</v>
      </c>
      <c r="C690" s="52" t="s">
        <v>5253</v>
      </c>
      <c r="D690" s="53">
        <v>44652.12569444445</v>
      </c>
      <c r="E690" s="53">
        <v>44652.240277777775</v>
      </c>
      <c r="F690" s="53">
        <v>44652.27777777778</v>
      </c>
      <c r="G690" s="53">
        <f>HubVN_Receiving_Time</f>
        <v>44655.5375</v>
      </c>
      <c r="H690" s="54">
        <v>44652.53680555556</v>
      </c>
      <c r="I690" s="44">
        <f>HubCN_Receiving_Time-Order_Create_Time</f>
        <v>3.880555556</v>
      </c>
      <c r="J690" s="44">
        <f>Plan__HubCN_Receiving_Time-Order_Create_Time</f>
        <v>3.765972222</v>
      </c>
      <c r="K690" s="44">
        <f>HubCN_Pickup_Time-HubCN_Receiving_Time</f>
        <v>0.2965277778</v>
      </c>
      <c r="L690" s="44">
        <f>Plan_HubCN_Pickup_Time-Plan__HubCN_Receiving_Time</f>
        <v>0.1520833333</v>
      </c>
      <c r="M690" s="44">
        <f>HubCN_Receiving_Time-Vendor_PickupTime</f>
        <v>0.08819444444</v>
      </c>
      <c r="N690" s="44">
        <f>Plan__HubCN_Receiving_Time-Plan_Vendor_Pickup_Time</f>
        <v>3.183333333</v>
      </c>
      <c r="O690" s="44">
        <f>Vendor_PickupTime-Order_Create_Time</f>
        <v>3.792361111</v>
      </c>
      <c r="P690" s="44">
        <f>Plan_Vendor_Pickup_Time-Order_Create_Time</f>
        <v>0.5826388889</v>
      </c>
      <c r="Q690" s="44">
        <f>HubVN_Receiving_Time-HubCN_Pickup_Time</f>
        <v>3.000694444</v>
      </c>
      <c r="R690" s="44">
        <f>Plan_HubVN_Receiving_Time-Plan_HubCN_Pickup_Time</f>
        <v>3.001388889</v>
      </c>
      <c r="S690" s="44">
        <f>TG_lấy+TG_xử_lý_CN+Thông_quan</f>
        <v>7.177777778</v>
      </c>
      <c r="T690" s="55">
        <f>IFS(HubCN_ID="LECCNSZ",Quantity__piece*500,HubCN_ID="LECCNYW",Quantity__piece*700)</f>
        <v>3500</v>
      </c>
      <c r="U690" s="55">
        <f>Chi_phí_lấy_hàng-Chi_phí_xử_lý</f>
        <v>17500</v>
      </c>
      <c r="V690" s="55">
        <f>IFS(HubCN_ID="LECCNSZ",IF(Grossweight&lt;=3,17000+Quantity__piece*500,17000+(Grossweight-3)*1500+Quantity__piece*500),HubCN_ID="LECCNYW", IF(Grossweight&lt;=3,15000+Quantity__piece*700,15000+(Grossweight-3)*2500+Quantity__piece*700))</f>
        <v>21000</v>
      </c>
    </row>
    <row r="691" ht="15.75" customHeight="1">
      <c r="A691" s="52" t="s">
        <v>2065</v>
      </c>
      <c r="B691" s="52" t="s">
        <v>5299</v>
      </c>
      <c r="C691" s="52" t="s">
        <v>5253</v>
      </c>
      <c r="D691" s="53">
        <v>44648.441666666666</v>
      </c>
      <c r="E691" s="53">
        <v>44649.19305555556</v>
      </c>
      <c r="F691" s="53">
        <v>44648.52847222222</v>
      </c>
      <c r="G691" s="53">
        <f>HubVN_Receiving_Time</f>
        <v>44652.53056</v>
      </c>
      <c r="H691" s="54">
        <v>44649.529861111114</v>
      </c>
      <c r="I691" s="44">
        <f>HubCN_Receiving_Time-Order_Create_Time</f>
        <v>2.361111111</v>
      </c>
      <c r="J691" s="44">
        <f>Plan__HubCN_Receiving_Time-Order_Create_Time</f>
        <v>1.609722222</v>
      </c>
      <c r="K691" s="44">
        <f>HubCN_Pickup_Time-HubCN_Receiving_Time</f>
        <v>0.3368055556</v>
      </c>
      <c r="L691" s="44">
        <f>Plan_HubCN_Pickup_Time-Plan__HubCN_Receiving_Time</f>
        <v>0.08680555555</v>
      </c>
      <c r="M691" s="44">
        <f>HubCN_Receiving_Time-Vendor_PickupTime</f>
        <v>0.1729166667</v>
      </c>
      <c r="N691" s="44">
        <f>Plan__HubCN_Receiving_Time-Plan_Vendor_Pickup_Time</f>
        <v>0.8576388889</v>
      </c>
      <c r="O691" s="44">
        <f>Vendor_PickupTime-Order_Create_Time</f>
        <v>2.188194444</v>
      </c>
      <c r="P691" s="44">
        <f>Plan_Vendor_Pickup_Time-Order_Create_Time</f>
        <v>0.7520833333</v>
      </c>
      <c r="Q691" s="44">
        <f>HubVN_Receiving_Time-HubCN_Pickup_Time</f>
        <v>3.000694444</v>
      </c>
      <c r="R691" s="44">
        <f>Plan_HubVN_Receiving_Time-Plan_HubCN_Pickup_Time</f>
        <v>3.002777778</v>
      </c>
      <c r="S691" s="44">
        <f>TG_lấy+TG_xử_lý_CN+Thông_quan</f>
        <v>5.698611111</v>
      </c>
      <c r="T691" s="55">
        <f>IFS(HubCN_ID="LECCNSZ",Quantity__piece*500,HubCN_ID="LECCNYW",Quantity__piece*700)</f>
        <v>3500</v>
      </c>
      <c r="U691" s="55">
        <f>Chi_phí_lấy_hàng-Chi_phí_xử_lý</f>
        <v>15000</v>
      </c>
      <c r="V691" s="55">
        <f>IFS(HubCN_ID="LECCNSZ",IF(Grossweight&lt;=3,17000+Quantity__piece*500,17000+(Grossweight-3)*1500+Quantity__piece*500),HubCN_ID="LECCNYW", IF(Grossweight&lt;=3,15000+Quantity__piece*700,15000+(Grossweight-3)*2500+Quantity__piece*700))</f>
        <v>18500</v>
      </c>
    </row>
    <row r="692" ht="15.75" customHeight="1">
      <c r="A692" s="52" t="s">
        <v>2068</v>
      </c>
      <c r="B692" s="52" t="s">
        <v>5278</v>
      </c>
      <c r="C692" s="52" t="s">
        <v>5253</v>
      </c>
      <c r="D692" s="53">
        <v>44650.38958333333</v>
      </c>
      <c r="E692" s="53">
        <v>44649.19513888889</v>
      </c>
      <c r="F692" s="53">
        <v>44650.51666666667</v>
      </c>
      <c r="G692" s="53">
        <f>HubVN_Receiving_Time</f>
        <v>44652.54028</v>
      </c>
      <c r="H692" s="54">
        <v>44649.53402777778</v>
      </c>
      <c r="I692" s="44">
        <f>HubCN_Receiving_Time-Order_Create_Time</f>
        <v>3.811111111</v>
      </c>
      <c r="J692" s="44">
        <f>Plan__HubCN_Receiving_Time-Order_Create_Time</f>
        <v>5.005555556</v>
      </c>
      <c r="K692" s="44">
        <f>HubCN_Pickup_Time-HubCN_Receiving_Time</f>
        <v>0.3388888889</v>
      </c>
      <c r="L692" s="44">
        <f>Plan_HubCN_Pickup_Time-Plan__HubCN_Receiving_Time</f>
        <v>0.1270833333</v>
      </c>
      <c r="M692" s="44">
        <f>HubCN_Receiving_Time-Vendor_PickupTime</f>
        <v>0.08680555556</v>
      </c>
      <c r="N692" s="44">
        <f>Plan__HubCN_Receiving_Time-Plan_Vendor_Pickup_Time</f>
        <v>3.843055556</v>
      </c>
      <c r="O692" s="44">
        <f>Vendor_PickupTime-Order_Create_Time</f>
        <v>3.724305556</v>
      </c>
      <c r="P692" s="44">
        <f>Plan_Vendor_Pickup_Time-Order_Create_Time</f>
        <v>1.1625</v>
      </c>
      <c r="Q692" s="44">
        <f>HubVN_Receiving_Time-HubCN_Pickup_Time</f>
        <v>3.00625</v>
      </c>
      <c r="R692" s="44">
        <f>Plan_HubVN_Receiving_Time-Plan_HubCN_Pickup_Time</f>
        <v>2.004166667</v>
      </c>
      <c r="S692" s="44">
        <f>TG_lấy+TG_xử_lý_CN+Thông_quan</f>
        <v>7.15625</v>
      </c>
      <c r="T692" s="55">
        <f>IFS(HubCN_ID="LECCNSZ",Quantity__piece*500,HubCN_ID="LECCNYW",Quantity__piece*700)</f>
        <v>3500</v>
      </c>
      <c r="U692" s="55">
        <f>Chi_phí_lấy_hàng-Chi_phí_xử_lý</f>
        <v>17500</v>
      </c>
      <c r="V692" s="55">
        <f>IFS(HubCN_ID="LECCNSZ",IF(Grossweight&lt;=3,17000+Quantity__piece*500,17000+(Grossweight-3)*1500+Quantity__piece*500),HubCN_ID="LECCNYW", IF(Grossweight&lt;=3,15000+Quantity__piece*700,15000+(Grossweight-3)*2500+Quantity__piece*700))</f>
        <v>21000</v>
      </c>
    </row>
    <row r="693" ht="15.75" hidden="1" customHeight="1">
      <c r="A693" s="52" t="s">
        <v>2070</v>
      </c>
      <c r="B693" s="52" t="s">
        <v>5289</v>
      </c>
      <c r="C693" s="52" t="s">
        <v>5255</v>
      </c>
      <c r="D693" s="53">
        <v>44652.88125</v>
      </c>
      <c r="E693" s="53">
        <v>44651.74236111111</v>
      </c>
      <c r="F693" s="53">
        <v>44653.009722222225</v>
      </c>
      <c r="G693" s="53">
        <f>HubVN_Receiving_Time</f>
        <v>44655.25347</v>
      </c>
      <c r="H693" s="54">
        <v>44652.24722222222</v>
      </c>
      <c r="I693" s="44">
        <f>HubCN_Receiving_Time-Order_Create_Time</f>
        <v>2.620833333</v>
      </c>
      <c r="J693" s="44">
        <f>Plan__HubCN_Receiving_Time-Order_Create_Time</f>
        <v>3.759722222</v>
      </c>
      <c r="K693" s="44">
        <f>HubCN_Pickup_Time-HubCN_Receiving_Time</f>
        <v>0.5048611111</v>
      </c>
      <c r="L693" s="44">
        <f>Plan_HubCN_Pickup_Time-Plan__HubCN_Receiving_Time</f>
        <v>0.1284722222</v>
      </c>
      <c r="M693" s="44">
        <f>HubCN_Receiving_Time-Vendor_PickupTime</f>
        <v>0.1256944444</v>
      </c>
      <c r="N693" s="44">
        <f>Plan__HubCN_Receiving_Time-Plan_Vendor_Pickup_Time</f>
        <v>4.18125</v>
      </c>
      <c r="O693" s="44">
        <f>Vendor_PickupTime-Order_Create_Time</f>
        <v>2.495138889</v>
      </c>
      <c r="P693" s="44">
        <f>Plan_Vendor_Pickup_Time-Order_Create_Time</f>
        <v>-0.4215277778</v>
      </c>
      <c r="Q693" s="44">
        <f>HubVN_Receiving_Time-HubCN_Pickup_Time</f>
        <v>3.00625</v>
      </c>
      <c r="R693" s="44">
        <f>Plan_HubVN_Receiving_Time-Plan_HubCN_Pickup_Time</f>
        <v>1.501388889</v>
      </c>
      <c r="S693" s="44">
        <f>TG_lấy+TG_xử_lý_CN+Thông_quan</f>
        <v>6.131944444</v>
      </c>
      <c r="T693" s="55">
        <f>IFS(HubCN_ID="LECCNSZ",Quantity__piece*500,HubCN_ID="LECCNYW",Quantity__piece*700)</f>
        <v>1500</v>
      </c>
      <c r="U693" s="55">
        <f>Chi_phí_lấy_hàng-Chi_phí_xử_lý</f>
        <v>17000</v>
      </c>
      <c r="V693" s="55">
        <f>IFS(HubCN_ID="LECCNSZ",IF(Grossweight&lt;=3,17000+Quantity__piece*500,17000+(Grossweight-3)*1500+Quantity__piece*500),HubCN_ID="LECCNYW", IF(Grossweight&lt;=3,15000+Quantity__piece*700,15000+(Grossweight-3)*2500+Quantity__piece*700))</f>
        <v>18500</v>
      </c>
    </row>
    <row r="694" ht="15.75" customHeight="1">
      <c r="A694" s="52" t="s">
        <v>2073</v>
      </c>
      <c r="B694" s="52" t="s">
        <v>5252</v>
      </c>
      <c r="C694" s="52" t="s">
        <v>5253</v>
      </c>
      <c r="D694" s="53">
        <v>44652.37777777778</v>
      </c>
      <c r="E694" s="53">
        <v>44652.95486111111</v>
      </c>
      <c r="F694" s="53">
        <v>44652.525</v>
      </c>
      <c r="G694" s="53">
        <f>HubVN_Receiving_Time</f>
        <v>44658.25417</v>
      </c>
      <c r="H694" s="54">
        <v>44653.25</v>
      </c>
      <c r="I694" s="44">
        <f>HubCN_Receiving_Time-Order_Create_Time</f>
        <v>1.399305556</v>
      </c>
      <c r="J694" s="44">
        <f>Plan__HubCN_Receiving_Time-Order_Create_Time</f>
        <v>0.8222222222</v>
      </c>
      <c r="K694" s="44">
        <f>HubCN_Pickup_Time-HubCN_Receiving_Time</f>
        <v>0.2951388889</v>
      </c>
      <c r="L694" s="44">
        <f>Plan_HubCN_Pickup_Time-Plan__HubCN_Receiving_Time</f>
        <v>0.1472222222</v>
      </c>
      <c r="M694" s="44">
        <f>HubCN_Receiving_Time-Vendor_PickupTime</f>
        <v>0.1125</v>
      </c>
      <c r="N694" s="44">
        <f>Plan__HubCN_Receiving_Time-Plan_Vendor_Pickup_Time</f>
        <v>3.284027778</v>
      </c>
      <c r="O694" s="44">
        <f>Vendor_PickupTime-Order_Create_Time</f>
        <v>1.286805556</v>
      </c>
      <c r="P694" s="44">
        <f>Plan_Vendor_Pickup_Time-Order_Create_Time</f>
        <v>-2.461805556</v>
      </c>
      <c r="Q694" s="44">
        <f>HubVN_Receiving_Time-HubCN_Pickup_Time</f>
        <v>5.004166667</v>
      </c>
      <c r="R694" s="44">
        <f>Plan_HubVN_Receiving_Time-Plan_HubCN_Pickup_Time</f>
        <v>2.003472222</v>
      </c>
      <c r="S694" s="44">
        <f>TG_lấy+TG_xử_lý_CN+Thông_quan</f>
        <v>6.698611111</v>
      </c>
      <c r="T694" s="55">
        <f>IFS(HubCN_ID="LECCNSZ",Quantity__piece*500,HubCN_ID="LECCNYW",Quantity__piece*700)</f>
        <v>2800</v>
      </c>
      <c r="U694" s="55">
        <f>Chi_phí_lấy_hàng-Chi_phí_xử_lý</f>
        <v>16000</v>
      </c>
      <c r="V694" s="55">
        <f>IFS(HubCN_ID="LECCNSZ",IF(Grossweight&lt;=3,17000+Quantity__piece*500,17000+(Grossweight-3)*1500+Quantity__piece*500),HubCN_ID="LECCNYW", IF(Grossweight&lt;=3,15000+Quantity__piece*700,15000+(Grossweight-3)*2500+Quantity__piece*700))</f>
        <v>18800</v>
      </c>
    </row>
    <row r="695" ht="15.75" customHeight="1">
      <c r="A695" s="52" t="s">
        <v>2075</v>
      </c>
      <c r="B695" s="52" t="s">
        <v>5267</v>
      </c>
      <c r="C695" s="52" t="s">
        <v>5253</v>
      </c>
      <c r="D695" s="53">
        <v>44650.825</v>
      </c>
      <c r="E695" s="53">
        <v>44650.72152777778</v>
      </c>
      <c r="F695" s="53">
        <v>44651.03611111111</v>
      </c>
      <c r="G695" s="53">
        <f>HubVN_Receiving_Time</f>
        <v>44654.51806</v>
      </c>
      <c r="H695" s="54">
        <v>44651.01388888889</v>
      </c>
      <c r="I695" s="44">
        <f>HubCN_Receiving_Time-Order_Create_Time</f>
        <v>3.545138889</v>
      </c>
      <c r="J695" s="44">
        <f>Plan__HubCN_Receiving_Time-Order_Create_Time</f>
        <v>3.648611111</v>
      </c>
      <c r="K695" s="44">
        <f>HubCN_Pickup_Time-HubCN_Receiving_Time</f>
        <v>0.2923611111</v>
      </c>
      <c r="L695" s="44">
        <f>Plan_HubCN_Pickup_Time-Plan__HubCN_Receiving_Time</f>
        <v>0.2111111111</v>
      </c>
      <c r="M695" s="44">
        <f>HubCN_Receiving_Time-Vendor_PickupTime</f>
        <v>0.2923611111</v>
      </c>
      <c r="N695" s="44">
        <f>Plan__HubCN_Receiving_Time-Plan_Vendor_Pickup_Time</f>
        <v>3.651388889</v>
      </c>
      <c r="O695" s="44">
        <f>Vendor_PickupTime-Order_Create_Time</f>
        <v>3.252777778</v>
      </c>
      <c r="P695" s="44">
        <f>Plan_Vendor_Pickup_Time-Order_Create_Time</f>
        <v>-0.00277777778</v>
      </c>
      <c r="Q695" s="44">
        <f>HubVN_Receiving_Time-HubCN_Pickup_Time</f>
        <v>3.504166667</v>
      </c>
      <c r="R695" s="44">
        <f>Plan_HubVN_Receiving_Time-Plan_HubCN_Pickup_Time</f>
        <v>3.504166667</v>
      </c>
      <c r="S695" s="44">
        <f>TG_lấy+TG_xử_lý_CN+Thông_quan</f>
        <v>7.341666667</v>
      </c>
      <c r="T695" s="55">
        <f>IFS(HubCN_ID="LECCNSZ",Quantity__piece*500,HubCN_ID="LECCNYW",Quantity__piece*700)</f>
        <v>3500</v>
      </c>
      <c r="U695" s="55">
        <f>Chi_phí_lấy_hàng-Chi_phí_xử_lý</f>
        <v>15000</v>
      </c>
      <c r="V695" s="55">
        <f>IFS(HubCN_ID="LECCNSZ",IF(Grossweight&lt;=3,17000+Quantity__piece*500,17000+(Grossweight-3)*1500+Quantity__piece*500),HubCN_ID="LECCNYW", IF(Grossweight&lt;=3,15000+Quantity__piece*700,15000+(Grossweight-3)*2500+Quantity__piece*700))</f>
        <v>18500</v>
      </c>
    </row>
    <row r="696" ht="15.75" customHeight="1">
      <c r="A696" s="52" t="s">
        <v>2078</v>
      </c>
      <c r="B696" s="52" t="s">
        <v>5299</v>
      </c>
      <c r="C696" s="52" t="s">
        <v>5253</v>
      </c>
      <c r="D696" s="53">
        <v>44651.64027777778</v>
      </c>
      <c r="E696" s="53">
        <v>44649.23263888889</v>
      </c>
      <c r="F696" s="53">
        <v>44651.76944444444</v>
      </c>
      <c r="G696" s="53">
        <f>HubVN_Receiving_Time</f>
        <v>44653.53264</v>
      </c>
      <c r="H696" s="54">
        <v>44649.52847222222</v>
      </c>
      <c r="I696" s="44">
        <f>HubCN_Receiving_Time-Order_Create_Time</f>
        <v>0.375</v>
      </c>
      <c r="J696" s="44">
        <f>Plan__HubCN_Receiving_Time-Order_Create_Time</f>
        <v>2.782638889</v>
      </c>
      <c r="K696" s="44">
        <f>HubCN_Pickup_Time-HubCN_Receiving_Time</f>
        <v>0.2958333333</v>
      </c>
      <c r="L696" s="44">
        <f>Plan_HubCN_Pickup_Time-Plan__HubCN_Receiving_Time</f>
        <v>0.1291666667</v>
      </c>
      <c r="M696" s="44">
        <f>HubCN_Receiving_Time-Vendor_PickupTime</f>
        <v>0.08541666667</v>
      </c>
      <c r="N696" s="44">
        <f>Plan__HubCN_Receiving_Time-Plan_Vendor_Pickup_Time</f>
        <v>5.247222222</v>
      </c>
      <c r="O696" s="44">
        <f>Vendor_PickupTime-Order_Create_Time</f>
        <v>0.2895833333</v>
      </c>
      <c r="P696" s="44">
        <f>Plan_Vendor_Pickup_Time-Order_Create_Time</f>
        <v>-2.464583333</v>
      </c>
      <c r="Q696" s="44">
        <f>HubVN_Receiving_Time-HubCN_Pickup_Time</f>
        <v>4.004166667</v>
      </c>
      <c r="R696" s="44">
        <f>Plan_HubVN_Receiving_Time-Plan_HubCN_Pickup_Time</f>
        <v>1.500694444</v>
      </c>
      <c r="S696" s="44">
        <f>TG_lấy+TG_xử_lý_CN+Thông_quan</f>
        <v>4.675</v>
      </c>
      <c r="T696" s="55">
        <f>IFS(HubCN_ID="LECCNSZ",Quantity__piece*500,HubCN_ID="LECCNYW",Quantity__piece*700)</f>
        <v>1400</v>
      </c>
      <c r="U696" s="55">
        <f>Chi_phí_lấy_hàng-Chi_phí_xử_lý</f>
        <v>15000</v>
      </c>
      <c r="V696" s="55">
        <f>IFS(HubCN_ID="LECCNSZ",IF(Grossweight&lt;=3,17000+Quantity__piece*500,17000+(Grossweight-3)*1500+Quantity__piece*500),HubCN_ID="LECCNYW", IF(Grossweight&lt;=3,15000+Quantity__piece*700,15000+(Grossweight-3)*2500+Quantity__piece*700))</f>
        <v>16400</v>
      </c>
    </row>
    <row r="697" ht="15.75" hidden="1" customHeight="1">
      <c r="A697" s="52" t="s">
        <v>2081</v>
      </c>
      <c r="B697" s="52" t="s">
        <v>5254</v>
      </c>
      <c r="C697" s="52" t="s">
        <v>5255</v>
      </c>
      <c r="D697" s="53">
        <v>44652.33888888889</v>
      </c>
      <c r="E697" s="53">
        <v>44652.55</v>
      </c>
      <c r="F697" s="53">
        <v>44652.510416666664</v>
      </c>
      <c r="G697" s="53">
        <f>HubVN_Receiving_Time</f>
        <v>44655.52292</v>
      </c>
      <c r="H697" s="54">
        <v>44653.021527777775</v>
      </c>
      <c r="I697" s="44">
        <f>HubCN_Receiving_Time-Order_Create_Time</f>
        <v>3.281944444</v>
      </c>
      <c r="J697" s="44">
        <f>Plan__HubCN_Receiving_Time-Order_Create_Time</f>
        <v>3.070833333</v>
      </c>
      <c r="K697" s="44">
        <f>HubCN_Pickup_Time-HubCN_Receiving_Time</f>
        <v>0.4715277778</v>
      </c>
      <c r="L697" s="44">
        <f>Plan_HubCN_Pickup_Time-Plan__HubCN_Receiving_Time</f>
        <v>0.1715277778</v>
      </c>
      <c r="M697" s="44">
        <f>HubCN_Receiving_Time-Vendor_PickupTime</f>
        <v>0.1256944444</v>
      </c>
      <c r="N697" s="44">
        <f>Plan__HubCN_Receiving_Time-Plan_Vendor_Pickup_Time</f>
        <v>2.411805556</v>
      </c>
      <c r="O697" s="44">
        <f>Vendor_PickupTime-Order_Create_Time</f>
        <v>3.15625</v>
      </c>
      <c r="P697" s="44">
        <f>Plan_Vendor_Pickup_Time-Order_Create_Time</f>
        <v>0.6590277778</v>
      </c>
      <c r="Q697" s="44">
        <f>HubVN_Receiving_Time-HubCN_Pickup_Time</f>
        <v>2.501388889</v>
      </c>
      <c r="R697" s="44">
        <f>Plan_HubVN_Receiving_Time-Plan_HubCN_Pickup_Time</f>
        <v>3.00625</v>
      </c>
      <c r="S697" s="44">
        <f>TG_lấy+TG_xử_lý_CN+Thông_quan</f>
        <v>6.254861111</v>
      </c>
      <c r="T697" s="55">
        <f>IFS(HubCN_ID="LECCNSZ",Quantity__piece*500,HubCN_ID="LECCNYW",Quantity__piece*700)</f>
        <v>500</v>
      </c>
      <c r="U697" s="55">
        <f>Chi_phí_lấy_hàng-Chi_phí_xử_lý</f>
        <v>17000</v>
      </c>
      <c r="V697" s="55">
        <f>IFS(HubCN_ID="LECCNSZ",IF(Grossweight&lt;=3,17000+Quantity__piece*500,17000+(Grossweight-3)*1500+Quantity__piece*500),HubCN_ID="LECCNYW", IF(Grossweight&lt;=3,15000+Quantity__piece*700,15000+(Grossweight-3)*2500+Quantity__piece*700))</f>
        <v>17500</v>
      </c>
    </row>
    <row r="698" ht="15.75" customHeight="1">
      <c r="A698" s="52" t="s">
        <v>2083</v>
      </c>
      <c r="B698" s="52" t="s">
        <v>5271</v>
      </c>
      <c r="C698" s="52" t="s">
        <v>5253</v>
      </c>
      <c r="D698" s="53">
        <v>44651.31875</v>
      </c>
      <c r="E698" s="53">
        <v>44649.2</v>
      </c>
      <c r="F698" s="53">
        <v>44651.53125</v>
      </c>
      <c r="G698" s="53">
        <f>HubVN_Receiving_Time</f>
        <v>44653.50069</v>
      </c>
      <c r="H698" s="54">
        <v>44649.49652777778</v>
      </c>
      <c r="I698" s="44">
        <f>HubCN_Receiving_Time-Order_Create_Time</f>
        <v>0.3236111111</v>
      </c>
      <c r="J698" s="44">
        <f>Plan__HubCN_Receiving_Time-Order_Create_Time</f>
        <v>2.442361111</v>
      </c>
      <c r="K698" s="44">
        <f>HubCN_Pickup_Time-HubCN_Receiving_Time</f>
        <v>0.2965277778</v>
      </c>
      <c r="L698" s="44">
        <f>Plan_HubCN_Pickup_Time-Plan__HubCN_Receiving_Time</f>
        <v>0.2125</v>
      </c>
      <c r="M698" s="44">
        <f>HubCN_Receiving_Time-Vendor_PickupTime</f>
        <v>0.08472222222</v>
      </c>
      <c r="N698" s="44">
        <f>Plan__HubCN_Receiving_Time-Plan_Vendor_Pickup_Time</f>
        <v>4.455555556</v>
      </c>
      <c r="O698" s="44">
        <f>Vendor_PickupTime-Order_Create_Time</f>
        <v>0.2388888889</v>
      </c>
      <c r="P698" s="44">
        <f>Plan_Vendor_Pickup_Time-Order_Create_Time</f>
        <v>-2.013194444</v>
      </c>
      <c r="Q698" s="44">
        <f>HubVN_Receiving_Time-HubCN_Pickup_Time</f>
        <v>4.004166667</v>
      </c>
      <c r="R698" s="44">
        <f>Plan_HubVN_Receiving_Time-Plan_HubCN_Pickup_Time</f>
        <v>2.001388889</v>
      </c>
      <c r="S698" s="44">
        <f>TG_lấy+TG_xử_lý_CN+Thông_quan</f>
        <v>4.624305556</v>
      </c>
      <c r="T698" s="55">
        <f>IFS(HubCN_ID="LECCNSZ",Quantity__piece*500,HubCN_ID="LECCNYW",Quantity__piece*700)</f>
        <v>2800</v>
      </c>
      <c r="U698" s="55">
        <f>Chi_phí_lấy_hàng-Chi_phí_xử_lý</f>
        <v>15000</v>
      </c>
      <c r="V698" s="55">
        <f>IFS(HubCN_ID="LECCNSZ",IF(Grossweight&lt;=3,17000+Quantity__piece*500,17000+(Grossweight-3)*1500+Quantity__piece*500),HubCN_ID="LECCNYW", IF(Grossweight&lt;=3,15000+Quantity__piece*700,15000+(Grossweight-3)*2500+Quantity__piece*700))</f>
        <v>17800</v>
      </c>
    </row>
    <row r="699" ht="15.75" hidden="1" customHeight="1">
      <c r="A699" s="52" t="s">
        <v>2086</v>
      </c>
      <c r="B699" s="52" t="s">
        <v>5254</v>
      </c>
      <c r="C699" s="52" t="s">
        <v>5255</v>
      </c>
      <c r="D699" s="53">
        <v>44651.80902777778</v>
      </c>
      <c r="E699" s="53">
        <v>44652.54375</v>
      </c>
      <c r="F699" s="53">
        <v>44652.02291666667</v>
      </c>
      <c r="G699" s="53">
        <f>HubVN_Receiving_Time</f>
        <v>44655.52014</v>
      </c>
      <c r="H699" s="54">
        <v>44653.01875</v>
      </c>
      <c r="I699" s="44">
        <f>HubCN_Receiving_Time-Order_Create_Time</f>
        <v>3.210416667</v>
      </c>
      <c r="J699" s="44">
        <f>Plan__HubCN_Receiving_Time-Order_Create_Time</f>
        <v>2.475694444</v>
      </c>
      <c r="K699" s="44">
        <f>HubCN_Pickup_Time-HubCN_Receiving_Time</f>
        <v>0.475</v>
      </c>
      <c r="L699" s="44">
        <f>Plan_HubCN_Pickup_Time-Plan__HubCN_Receiving_Time</f>
        <v>0.2138888889</v>
      </c>
      <c r="M699" s="44">
        <f>HubCN_Receiving_Time-Vendor_PickupTime</f>
        <v>0.05763888889</v>
      </c>
      <c r="N699" s="44">
        <f>Plan__HubCN_Receiving_Time-Plan_Vendor_Pickup_Time</f>
        <v>1.897222222</v>
      </c>
      <c r="O699" s="44">
        <f>Vendor_PickupTime-Order_Create_Time</f>
        <v>3.152777778</v>
      </c>
      <c r="P699" s="44">
        <f>Plan_Vendor_Pickup_Time-Order_Create_Time</f>
        <v>0.5784722222</v>
      </c>
      <c r="Q699" s="44">
        <f>HubVN_Receiving_Time-HubCN_Pickup_Time</f>
        <v>2.501388889</v>
      </c>
      <c r="R699" s="44">
        <f>Plan_HubVN_Receiving_Time-Plan_HubCN_Pickup_Time</f>
        <v>3.504861111</v>
      </c>
      <c r="S699" s="44">
        <f>TG_lấy+TG_xử_lý_CN+Thông_quan</f>
        <v>6.186805556</v>
      </c>
      <c r="T699" s="55">
        <f>IFS(HubCN_ID="LECCNSZ",Quantity__piece*500,HubCN_ID="LECCNYW",Quantity__piece*700)</f>
        <v>2000</v>
      </c>
      <c r="U699" s="55">
        <f>Chi_phí_lấy_hàng-Chi_phí_xử_lý</f>
        <v>17000</v>
      </c>
      <c r="V699" s="55">
        <f>IFS(HubCN_ID="LECCNSZ",IF(Grossweight&lt;=3,17000+Quantity__piece*500,17000+(Grossweight-3)*1500+Quantity__piece*500),HubCN_ID="LECCNYW", IF(Grossweight&lt;=3,15000+Quantity__piece*700,15000+(Grossweight-3)*2500+Quantity__piece*700))</f>
        <v>19000</v>
      </c>
    </row>
    <row r="700" ht="15.75" customHeight="1">
      <c r="A700" s="52" t="s">
        <v>2089</v>
      </c>
      <c r="B700" s="52" t="s">
        <v>5307</v>
      </c>
      <c r="C700" s="52" t="s">
        <v>5253</v>
      </c>
      <c r="D700" s="53">
        <v>44652.86944444444</v>
      </c>
      <c r="E700" s="53">
        <v>44650.731944444444</v>
      </c>
      <c r="F700" s="53">
        <v>44652.99930555555</v>
      </c>
      <c r="G700" s="53">
        <f>HubVN_Receiving_Time</f>
        <v>44654.52639</v>
      </c>
      <c r="H700" s="54">
        <v>44651.025</v>
      </c>
      <c r="I700" s="44">
        <f>HubCN_Receiving_Time-Order_Create_Time</f>
        <v>3.55</v>
      </c>
      <c r="J700" s="44">
        <f>Plan__HubCN_Receiving_Time-Order_Create_Time</f>
        <v>5.6875</v>
      </c>
      <c r="K700" s="44">
        <f>HubCN_Pickup_Time-HubCN_Receiving_Time</f>
        <v>0.2930555556</v>
      </c>
      <c r="L700" s="44">
        <f>Plan_HubCN_Pickup_Time-Plan__HubCN_Receiving_Time</f>
        <v>0.1298611111</v>
      </c>
      <c r="M700" s="44">
        <f>HubCN_Receiving_Time-Vendor_PickupTime</f>
        <v>0.2972222222</v>
      </c>
      <c r="N700" s="44">
        <f>Plan__HubCN_Receiving_Time-Plan_Vendor_Pickup_Time</f>
        <v>5.688194444</v>
      </c>
      <c r="O700" s="44">
        <f>Vendor_PickupTime-Order_Create_Time</f>
        <v>3.252777778</v>
      </c>
      <c r="P700" s="44">
        <f>Plan_Vendor_Pickup_Time-Order_Create_Time</f>
        <v>-0.0006944444394</v>
      </c>
      <c r="Q700" s="44">
        <f>HubVN_Receiving_Time-HubCN_Pickup_Time</f>
        <v>3.501388889</v>
      </c>
      <c r="R700" s="44">
        <f>Plan_HubVN_Receiving_Time-Plan_HubCN_Pickup_Time</f>
        <v>1.502777778</v>
      </c>
      <c r="S700" s="44">
        <f>TG_lấy+TG_xử_lý_CN+Thông_quan</f>
        <v>7.344444444</v>
      </c>
      <c r="T700" s="55">
        <f>IFS(HubCN_ID="LECCNSZ",Quantity__piece*500,HubCN_ID="LECCNYW",Quantity__piece*700)</f>
        <v>2100</v>
      </c>
      <c r="U700" s="55">
        <f>Chi_phí_lấy_hàng-Chi_phí_xử_lý</f>
        <v>15000</v>
      </c>
      <c r="V700" s="55">
        <f>IFS(HubCN_ID="LECCNSZ",IF(Grossweight&lt;=3,17000+Quantity__piece*500,17000+(Grossweight-3)*1500+Quantity__piece*500),HubCN_ID="LECCNYW", IF(Grossweight&lt;=3,15000+Quantity__piece*700,15000+(Grossweight-3)*2500+Quantity__piece*700))</f>
        <v>17100</v>
      </c>
    </row>
    <row r="701" ht="15.75" customHeight="1">
      <c r="A701" s="52" t="s">
        <v>2092</v>
      </c>
      <c r="B701" s="52" t="s">
        <v>5284</v>
      </c>
      <c r="C701" s="52" t="s">
        <v>5253</v>
      </c>
      <c r="D701" s="53">
        <v>44649.876388888886</v>
      </c>
      <c r="E701" s="53">
        <v>44649.23402777778</v>
      </c>
      <c r="F701" s="53">
        <v>44650.02361111111</v>
      </c>
      <c r="G701" s="53">
        <f>HubVN_Receiving_Time</f>
        <v>44653.53611</v>
      </c>
      <c r="H701" s="54">
        <v>44649.529861111114</v>
      </c>
      <c r="I701" s="44">
        <f>HubCN_Receiving_Time-Order_Create_Time</f>
        <v>0.3736111111</v>
      </c>
      <c r="J701" s="44">
        <f>Plan__HubCN_Receiving_Time-Order_Create_Time</f>
        <v>1.015972222</v>
      </c>
      <c r="K701" s="44">
        <f>HubCN_Pickup_Time-HubCN_Receiving_Time</f>
        <v>0.2958333333</v>
      </c>
      <c r="L701" s="44">
        <f>Plan_HubCN_Pickup_Time-Plan__HubCN_Receiving_Time</f>
        <v>0.1472222222</v>
      </c>
      <c r="M701" s="44">
        <f>HubCN_Receiving_Time-Vendor_PickupTime</f>
        <v>0.08888888889</v>
      </c>
      <c r="N701" s="44">
        <f>Plan__HubCN_Receiving_Time-Plan_Vendor_Pickup_Time</f>
        <v>1.311111111</v>
      </c>
      <c r="O701" s="44">
        <f>Vendor_PickupTime-Order_Create_Time</f>
        <v>0.2847222222</v>
      </c>
      <c r="P701" s="44">
        <f>Plan_Vendor_Pickup_Time-Order_Create_Time</f>
        <v>-0.2951388889</v>
      </c>
      <c r="Q701" s="44">
        <f>HubVN_Receiving_Time-HubCN_Pickup_Time</f>
        <v>4.00625</v>
      </c>
      <c r="R701" s="44">
        <f>Plan_HubVN_Receiving_Time-Plan_HubCN_Pickup_Time</f>
        <v>3.503472222</v>
      </c>
      <c r="S701" s="44">
        <f>TG_lấy+TG_xử_lý_CN+Thông_quan</f>
        <v>4.675694444</v>
      </c>
      <c r="T701" s="55">
        <f>IFS(HubCN_ID="LECCNSZ",Quantity__piece*500,HubCN_ID="LECCNYW",Quantity__piece*700)</f>
        <v>700</v>
      </c>
      <c r="U701" s="55">
        <f>Chi_phí_lấy_hàng-Chi_phí_xử_lý</f>
        <v>17250</v>
      </c>
      <c r="V701" s="55">
        <f>IFS(HubCN_ID="LECCNSZ",IF(Grossweight&lt;=3,17000+Quantity__piece*500,17000+(Grossweight-3)*1500+Quantity__piece*500),HubCN_ID="LECCNYW", IF(Grossweight&lt;=3,15000+Quantity__piece*700,15000+(Grossweight-3)*2500+Quantity__piece*700))</f>
        <v>17950</v>
      </c>
    </row>
    <row r="702" ht="15.75" customHeight="1">
      <c r="A702" s="52" t="s">
        <v>2095</v>
      </c>
      <c r="B702" s="52" t="s">
        <v>5294</v>
      </c>
      <c r="C702" s="52" t="s">
        <v>5253</v>
      </c>
      <c r="D702" s="53">
        <v>44652.10138888889</v>
      </c>
      <c r="E702" s="53">
        <v>44652.95138888889</v>
      </c>
      <c r="F702" s="53">
        <v>44652.27361111111</v>
      </c>
      <c r="G702" s="53">
        <f>HubVN_Receiving_Time</f>
        <v>44659.25</v>
      </c>
      <c r="H702" s="54">
        <v>44653.24930555555</v>
      </c>
      <c r="I702" s="44">
        <f>HubCN_Receiving_Time-Order_Create_Time</f>
        <v>1.401388889</v>
      </c>
      <c r="J702" s="44">
        <f>Plan__HubCN_Receiving_Time-Order_Create_Time</f>
        <v>0.5513888889</v>
      </c>
      <c r="K702" s="44">
        <f>HubCN_Pickup_Time-HubCN_Receiving_Time</f>
        <v>0.2979166667</v>
      </c>
      <c r="L702" s="44">
        <f>Plan_HubCN_Pickup_Time-Plan__HubCN_Receiving_Time</f>
        <v>0.1722222222</v>
      </c>
      <c r="M702" s="44">
        <f>HubCN_Receiving_Time-Vendor_PickupTime</f>
        <v>0.1125</v>
      </c>
      <c r="N702" s="44">
        <f>Plan__HubCN_Receiving_Time-Plan_Vendor_Pickup_Time</f>
        <v>1.429861111</v>
      </c>
      <c r="O702" s="44">
        <f>Vendor_PickupTime-Order_Create_Time</f>
        <v>1.288888889</v>
      </c>
      <c r="P702" s="44">
        <f>Plan_Vendor_Pickup_Time-Order_Create_Time</f>
        <v>-0.8784722222</v>
      </c>
      <c r="Q702" s="44">
        <f>HubVN_Receiving_Time-HubCN_Pickup_Time</f>
        <v>6.000694444</v>
      </c>
      <c r="R702" s="44">
        <f>Plan_HubVN_Receiving_Time-Plan_HubCN_Pickup_Time</f>
        <v>2.002083333</v>
      </c>
      <c r="S702" s="44">
        <f>TG_lấy+TG_xử_lý_CN+Thông_quan</f>
        <v>7.7</v>
      </c>
      <c r="T702" s="55">
        <f>IFS(HubCN_ID="LECCNSZ",Quantity__piece*500,HubCN_ID="LECCNYW",Quantity__piece*700)</f>
        <v>700</v>
      </c>
      <c r="U702" s="55">
        <f>Chi_phí_lấy_hàng-Chi_phí_xử_lý</f>
        <v>16000</v>
      </c>
      <c r="V702" s="55">
        <f>IFS(HubCN_ID="LECCNSZ",IF(Grossweight&lt;=3,17000+Quantity__piece*500,17000+(Grossweight-3)*1500+Quantity__piece*500),HubCN_ID="LECCNYW", IF(Grossweight&lt;=3,15000+Quantity__piece*700,15000+(Grossweight-3)*2500+Quantity__piece*700))</f>
        <v>16700</v>
      </c>
    </row>
    <row r="703" ht="15.75" customHeight="1">
      <c r="A703" s="52" t="s">
        <v>2098</v>
      </c>
      <c r="B703" s="52" t="s">
        <v>5270</v>
      </c>
      <c r="C703" s="52" t="s">
        <v>5253</v>
      </c>
      <c r="D703" s="53">
        <v>44651.42013888889</v>
      </c>
      <c r="E703" s="53">
        <v>44649.17291666667</v>
      </c>
      <c r="F703" s="53">
        <v>44651.504166666666</v>
      </c>
      <c r="G703" s="53">
        <f>HubVN_Receiving_Time</f>
        <v>44653.51042</v>
      </c>
      <c r="H703" s="54">
        <v>44649.50902777778</v>
      </c>
      <c r="I703" s="44">
        <f>HubCN_Receiving_Time-Order_Create_Time</f>
        <v>0.3131944444</v>
      </c>
      <c r="J703" s="44">
        <f>Plan__HubCN_Receiving_Time-Order_Create_Time</f>
        <v>2.560416667</v>
      </c>
      <c r="K703" s="44">
        <f>HubCN_Pickup_Time-HubCN_Receiving_Time</f>
        <v>0.3361111111</v>
      </c>
      <c r="L703" s="44">
        <f>Plan_HubCN_Pickup_Time-Plan__HubCN_Receiving_Time</f>
        <v>0.08402777778</v>
      </c>
      <c r="M703" s="44">
        <f>HubCN_Receiving_Time-Vendor_PickupTime</f>
        <v>0.08472222223</v>
      </c>
      <c r="N703" s="44">
        <f>Plan__HubCN_Receiving_Time-Plan_Vendor_Pickup_Time</f>
        <v>3.441666667</v>
      </c>
      <c r="O703" s="44">
        <f>Vendor_PickupTime-Order_Create_Time</f>
        <v>0.2284722222</v>
      </c>
      <c r="P703" s="44">
        <f>Plan_Vendor_Pickup_Time-Order_Create_Time</f>
        <v>-0.88125</v>
      </c>
      <c r="Q703" s="44">
        <f>HubVN_Receiving_Time-HubCN_Pickup_Time</f>
        <v>4.001388889</v>
      </c>
      <c r="R703" s="44">
        <f>Plan_HubVN_Receiving_Time-Plan_HubCN_Pickup_Time</f>
        <v>2.003472222</v>
      </c>
      <c r="S703" s="44">
        <f>TG_lấy+TG_xử_lý_CN+Thông_quan</f>
        <v>4.650694444</v>
      </c>
      <c r="T703" s="55">
        <f>IFS(HubCN_ID="LECCNSZ",Quantity__piece*500,HubCN_ID="LECCNYW",Quantity__piece*700)</f>
        <v>2800</v>
      </c>
      <c r="U703" s="55">
        <f>Chi_phí_lấy_hàng-Chi_phí_xử_lý</f>
        <v>15000</v>
      </c>
      <c r="V703" s="55">
        <f>IFS(HubCN_ID="LECCNSZ",IF(Grossweight&lt;=3,17000+Quantity__piece*500,17000+(Grossweight-3)*1500+Quantity__piece*500),HubCN_ID="LECCNYW", IF(Grossweight&lt;=3,15000+Quantity__piece*700,15000+(Grossweight-3)*2500+Quantity__piece*700))</f>
        <v>17800</v>
      </c>
    </row>
    <row r="704" ht="15.75" customHeight="1">
      <c r="A704" s="52" t="s">
        <v>2100</v>
      </c>
      <c r="B704" s="52" t="s">
        <v>5252</v>
      </c>
      <c r="C704" s="52" t="s">
        <v>5253</v>
      </c>
      <c r="D704" s="53">
        <v>44651.13888888889</v>
      </c>
      <c r="E704" s="53">
        <v>44649.94027777778</v>
      </c>
      <c r="F704" s="53">
        <v>44651.26944444444</v>
      </c>
      <c r="G704" s="53">
        <f>HubVN_Receiving_Time</f>
        <v>44655.27569</v>
      </c>
      <c r="H704" s="54">
        <v>44650.275</v>
      </c>
      <c r="I704" s="44">
        <f>HubCN_Receiving_Time-Order_Create_Time</f>
        <v>1.309027778</v>
      </c>
      <c r="J704" s="44">
        <f>Plan__HubCN_Receiving_Time-Order_Create_Time</f>
        <v>2.507638889</v>
      </c>
      <c r="K704" s="44">
        <f>HubCN_Pickup_Time-HubCN_Receiving_Time</f>
        <v>0.3347222222</v>
      </c>
      <c r="L704" s="44">
        <f>Plan_HubCN_Pickup_Time-Plan__HubCN_Receiving_Time</f>
        <v>0.1305555556</v>
      </c>
      <c r="M704" s="44">
        <f>HubCN_Receiving_Time-Vendor_PickupTime</f>
        <v>0.16875</v>
      </c>
      <c r="N704" s="44">
        <f>Plan__HubCN_Receiving_Time-Plan_Vendor_Pickup_Time</f>
        <v>1.965972222</v>
      </c>
      <c r="O704" s="44">
        <f>Vendor_PickupTime-Order_Create_Time</f>
        <v>1.140277778</v>
      </c>
      <c r="P704" s="44">
        <f>Plan_Vendor_Pickup_Time-Order_Create_Time</f>
        <v>0.5416666667</v>
      </c>
      <c r="Q704" s="44">
        <f>HubVN_Receiving_Time-HubCN_Pickup_Time</f>
        <v>5.000694444</v>
      </c>
      <c r="R704" s="44">
        <f>Plan_HubVN_Receiving_Time-Plan_HubCN_Pickup_Time</f>
        <v>3.004166667</v>
      </c>
      <c r="S704" s="44">
        <f>TG_lấy+TG_xử_lý_CN+Thông_quan</f>
        <v>6.644444444</v>
      </c>
      <c r="T704" s="55">
        <f>IFS(HubCN_ID="LECCNSZ",Quantity__piece*500,HubCN_ID="LECCNYW",Quantity__piece*700)</f>
        <v>1400</v>
      </c>
      <c r="U704" s="55">
        <f>Chi_phí_lấy_hàng-Chi_phí_xử_lý</f>
        <v>19500</v>
      </c>
      <c r="V704" s="55">
        <f>IFS(HubCN_ID="LECCNSZ",IF(Grossweight&lt;=3,17000+Quantity__piece*500,17000+(Grossweight-3)*1500+Quantity__piece*500),HubCN_ID="LECCNYW", IF(Grossweight&lt;=3,15000+Quantity__piece*700,15000+(Grossweight-3)*2500+Quantity__piece*700))</f>
        <v>20900</v>
      </c>
    </row>
    <row r="705" ht="15.75" customHeight="1">
      <c r="A705" s="52" t="s">
        <v>2103</v>
      </c>
      <c r="B705" s="52" t="s">
        <v>5278</v>
      </c>
      <c r="C705" s="52" t="s">
        <v>5253</v>
      </c>
      <c r="D705" s="53">
        <v>44650.05138888889</v>
      </c>
      <c r="E705" s="53">
        <v>44649.163194444445</v>
      </c>
      <c r="F705" s="53">
        <v>44650.26597222222</v>
      </c>
      <c r="G705" s="53">
        <f>HubVN_Receiving_Time</f>
        <v>44653.50486</v>
      </c>
      <c r="H705" s="54">
        <v>44649.5</v>
      </c>
      <c r="I705" s="44">
        <f>HubCN_Receiving_Time-Order_Create_Time</f>
        <v>0.3125</v>
      </c>
      <c r="J705" s="44">
        <f>Plan__HubCN_Receiving_Time-Order_Create_Time</f>
        <v>1.200694444</v>
      </c>
      <c r="K705" s="44">
        <f>HubCN_Pickup_Time-HubCN_Receiving_Time</f>
        <v>0.3368055556</v>
      </c>
      <c r="L705" s="44">
        <f>Plan_HubCN_Pickup_Time-Plan__HubCN_Receiving_Time</f>
        <v>0.2145833333</v>
      </c>
      <c r="M705" s="44">
        <f>HubCN_Receiving_Time-Vendor_PickupTime</f>
        <v>0.08819444445</v>
      </c>
      <c r="N705" s="44">
        <f>Plan__HubCN_Receiving_Time-Plan_Vendor_Pickup_Time</f>
        <v>2.08125</v>
      </c>
      <c r="O705" s="44">
        <f>Vendor_PickupTime-Order_Create_Time</f>
        <v>0.2243055556</v>
      </c>
      <c r="P705" s="44">
        <f>Plan_Vendor_Pickup_Time-Order_Create_Time</f>
        <v>-0.8805555556</v>
      </c>
      <c r="Q705" s="44">
        <f>HubVN_Receiving_Time-HubCN_Pickup_Time</f>
        <v>4.004861111</v>
      </c>
      <c r="R705" s="44">
        <f>Plan_HubVN_Receiving_Time-Plan_HubCN_Pickup_Time</f>
        <v>3.002777778</v>
      </c>
      <c r="S705" s="44">
        <f>TG_lấy+TG_xử_lý_CN+Thông_quan</f>
        <v>4.654166667</v>
      </c>
      <c r="T705" s="55">
        <f>IFS(HubCN_ID="LECCNSZ",Quantity__piece*500,HubCN_ID="LECCNYW",Quantity__piece*700)</f>
        <v>2100</v>
      </c>
      <c r="U705" s="55">
        <f>Chi_phí_lấy_hàng-Chi_phí_xử_lý</f>
        <v>15000</v>
      </c>
      <c r="V705" s="55">
        <f>IFS(HubCN_ID="LECCNSZ",IF(Grossweight&lt;=3,17000+Quantity__piece*500,17000+(Grossweight-3)*1500+Quantity__piece*500),HubCN_ID="LECCNYW", IF(Grossweight&lt;=3,15000+Quantity__piece*700,15000+(Grossweight-3)*2500+Quantity__piece*700))</f>
        <v>17100</v>
      </c>
    </row>
    <row r="706" ht="15.75" hidden="1" customHeight="1">
      <c r="A706" s="52" t="s">
        <v>2106</v>
      </c>
      <c r="B706" s="52" t="s">
        <v>5272</v>
      </c>
      <c r="C706" s="52" t="s">
        <v>5255</v>
      </c>
      <c r="D706" s="53">
        <v>44650.6375</v>
      </c>
      <c r="E706" s="53">
        <v>44650.834027777775</v>
      </c>
      <c r="F706" s="53">
        <v>44650.78402777778</v>
      </c>
      <c r="G706" s="53">
        <f>HubVN_Receiving_Time</f>
        <v>44653.28125</v>
      </c>
      <c r="H706" s="54">
        <v>44651.277083333334</v>
      </c>
      <c r="I706" s="44">
        <f>HubCN_Receiving_Time-Order_Create_Time</f>
        <v>2.975</v>
      </c>
      <c r="J706" s="44">
        <f>Plan__HubCN_Receiving_Time-Order_Create_Time</f>
        <v>2.778472222</v>
      </c>
      <c r="K706" s="44">
        <f>HubCN_Pickup_Time-HubCN_Receiving_Time</f>
        <v>0.4430555556</v>
      </c>
      <c r="L706" s="44">
        <f>Plan_HubCN_Pickup_Time-Plan__HubCN_Receiving_Time</f>
        <v>0.1465277778</v>
      </c>
      <c r="M706" s="44">
        <f>HubCN_Receiving_Time-Vendor_PickupTime</f>
        <v>0.1520833333</v>
      </c>
      <c r="N706" s="44">
        <f>Plan__HubCN_Receiving_Time-Plan_Vendor_Pickup_Time</f>
        <v>2.786805556</v>
      </c>
      <c r="O706" s="44">
        <f>Vendor_PickupTime-Order_Create_Time</f>
        <v>2.822916667</v>
      </c>
      <c r="P706" s="44">
        <f>Plan_Vendor_Pickup_Time-Order_Create_Time</f>
        <v>-0.008333333331</v>
      </c>
      <c r="Q706" s="44">
        <f>HubVN_Receiving_Time-HubCN_Pickup_Time</f>
        <v>2.004166667</v>
      </c>
      <c r="R706" s="44">
        <f>Plan_HubVN_Receiving_Time-Plan_HubCN_Pickup_Time</f>
        <v>1.502083333</v>
      </c>
      <c r="S706" s="44">
        <f>TG_lấy+TG_xử_lý_CN+Thông_quan</f>
        <v>5.422222222</v>
      </c>
      <c r="T706" s="55">
        <f>IFS(HubCN_ID="LECCNSZ",Quantity__piece*500,HubCN_ID="LECCNYW",Quantity__piece*700)</f>
        <v>2000</v>
      </c>
      <c r="U706" s="55">
        <f>Chi_phí_lấy_hàng-Chi_phí_xử_lý</f>
        <v>17600</v>
      </c>
      <c r="V706" s="55">
        <f>IFS(HubCN_ID="LECCNSZ",IF(Grossweight&lt;=3,17000+Quantity__piece*500,17000+(Grossweight-3)*1500+Quantity__piece*500),HubCN_ID="LECCNYW", IF(Grossweight&lt;=3,15000+Quantity__piece*700,15000+(Grossweight-3)*2500+Quantity__piece*700))</f>
        <v>19600</v>
      </c>
    </row>
    <row r="707" ht="15.75" hidden="1" customHeight="1">
      <c r="A707" s="52" t="s">
        <v>2109</v>
      </c>
      <c r="B707" s="52" t="s">
        <v>5306</v>
      </c>
      <c r="C707" s="52" t="s">
        <v>5255</v>
      </c>
      <c r="D707" s="53">
        <v>44651.89027777778</v>
      </c>
      <c r="E707" s="53">
        <v>44652.25555555556</v>
      </c>
      <c r="F707" s="53">
        <v>44652.01944444444</v>
      </c>
      <c r="G707" s="53">
        <f>HubVN_Receiving_Time</f>
        <v>44654.53264</v>
      </c>
      <c r="H707" s="54">
        <v>44652.69375</v>
      </c>
      <c r="I707" s="44">
        <f>HubCN_Receiving_Time-Order_Create_Time</f>
        <v>1.715972222</v>
      </c>
      <c r="J707" s="44">
        <f>Plan__HubCN_Receiving_Time-Order_Create_Time</f>
        <v>1.350694444</v>
      </c>
      <c r="K707" s="44">
        <f>HubCN_Pickup_Time-HubCN_Receiving_Time</f>
        <v>0.4381944444</v>
      </c>
      <c r="L707" s="44">
        <f>Plan_HubCN_Pickup_Time-Plan__HubCN_Receiving_Time</f>
        <v>0.1291666667</v>
      </c>
      <c r="M707" s="44">
        <f>HubCN_Receiving_Time-Vendor_PickupTime</f>
        <v>0.05625</v>
      </c>
      <c r="N707" s="44">
        <f>Plan__HubCN_Receiving_Time-Plan_Vendor_Pickup_Time</f>
        <v>1.861805556</v>
      </c>
      <c r="O707" s="44">
        <f>Vendor_PickupTime-Order_Create_Time</f>
        <v>1.659722222</v>
      </c>
      <c r="P707" s="44">
        <f>Plan_Vendor_Pickup_Time-Order_Create_Time</f>
        <v>-0.5111111111</v>
      </c>
      <c r="Q707" s="44">
        <f>HubVN_Receiving_Time-HubCN_Pickup_Time</f>
        <v>1.838888889</v>
      </c>
      <c r="R707" s="44">
        <f>Plan_HubVN_Receiving_Time-Plan_HubCN_Pickup_Time</f>
        <v>1.502083333</v>
      </c>
      <c r="S707" s="44">
        <f>TG_lấy+TG_xử_lý_CN+Thông_quan</f>
        <v>3.993055556</v>
      </c>
      <c r="T707" s="55">
        <f>IFS(HubCN_ID="LECCNSZ",Quantity__piece*500,HubCN_ID="LECCNYW",Quantity__piece*700)</f>
        <v>1000</v>
      </c>
      <c r="U707" s="55">
        <f>Chi_phí_lấy_hàng-Chi_phí_xử_lý</f>
        <v>17000</v>
      </c>
      <c r="V707" s="55">
        <f>IFS(HubCN_ID="LECCNSZ",IF(Grossweight&lt;=3,17000+Quantity__piece*500,17000+(Grossweight-3)*1500+Quantity__piece*500),HubCN_ID="LECCNYW", IF(Grossweight&lt;=3,15000+Quantity__piece*700,15000+(Grossweight-3)*2500+Quantity__piece*700))</f>
        <v>18000</v>
      </c>
    </row>
    <row r="708" ht="15.75" customHeight="1">
      <c r="A708" s="52" t="s">
        <v>2111</v>
      </c>
      <c r="B708" s="52" t="s">
        <v>5280</v>
      </c>
      <c r="C708" s="52" t="s">
        <v>5253</v>
      </c>
      <c r="D708" s="53">
        <v>44650.14166666667</v>
      </c>
      <c r="E708" s="53">
        <v>44649.808333333334</v>
      </c>
      <c r="F708" s="53">
        <v>44650.288194444445</v>
      </c>
      <c r="G708" s="53">
        <f>HubVN_Receiving_Time</f>
        <v>44654.27361</v>
      </c>
      <c r="H708" s="54">
        <v>44650.270833333336</v>
      </c>
      <c r="I708" s="44">
        <f>HubCN_Receiving_Time-Order_Create_Time</f>
        <v>2.107638889</v>
      </c>
      <c r="J708" s="44">
        <f>Plan__HubCN_Receiving_Time-Order_Create_Time</f>
        <v>2.440972222</v>
      </c>
      <c r="K708" s="44">
        <f>HubCN_Pickup_Time-HubCN_Receiving_Time</f>
        <v>0.4625</v>
      </c>
      <c r="L708" s="44">
        <f>Plan_HubCN_Pickup_Time-Plan__HubCN_Receiving_Time</f>
        <v>0.1465277778</v>
      </c>
      <c r="M708" s="44">
        <f>HubCN_Receiving_Time-Vendor_PickupTime</f>
        <v>0.1090277778</v>
      </c>
      <c r="N708" s="44">
        <f>Plan__HubCN_Receiving_Time-Plan_Vendor_Pickup_Time</f>
        <v>1.859722222</v>
      </c>
      <c r="O708" s="44">
        <f>Vendor_PickupTime-Order_Create_Time</f>
        <v>1.998611111</v>
      </c>
      <c r="P708" s="44">
        <f>Plan_Vendor_Pickup_Time-Order_Create_Time</f>
        <v>0.58125</v>
      </c>
      <c r="Q708" s="44">
        <f>HubVN_Receiving_Time-HubCN_Pickup_Time</f>
        <v>4.002777778</v>
      </c>
      <c r="R708" s="44">
        <f>Plan_HubVN_Receiving_Time-Plan_HubCN_Pickup_Time</f>
        <v>3.002777778</v>
      </c>
      <c r="S708" s="44">
        <f>TG_lấy+TG_xử_lý_CN+Thông_quan</f>
        <v>6.572916667</v>
      </c>
      <c r="T708" s="55">
        <f>IFS(HubCN_ID="LECCNSZ",Quantity__piece*500,HubCN_ID="LECCNYW",Quantity__piece*700)</f>
        <v>2100</v>
      </c>
      <c r="U708" s="55">
        <f>Chi_phí_lấy_hàng-Chi_phí_xử_lý</f>
        <v>15000</v>
      </c>
      <c r="V708" s="55">
        <f>IFS(HubCN_ID="LECCNSZ",IF(Grossweight&lt;=3,17000+Quantity__piece*500,17000+(Grossweight-3)*1500+Quantity__piece*500),HubCN_ID="LECCNYW", IF(Grossweight&lt;=3,15000+Quantity__piece*700,15000+(Grossweight-3)*2500+Quantity__piece*700))</f>
        <v>17100</v>
      </c>
    </row>
    <row r="709" ht="15.75" customHeight="1">
      <c r="A709" s="52" t="s">
        <v>2114</v>
      </c>
      <c r="B709" s="52" t="s">
        <v>5278</v>
      </c>
      <c r="C709" s="52" t="s">
        <v>5253</v>
      </c>
      <c r="D709" s="53">
        <v>44649.89027777778</v>
      </c>
      <c r="E709" s="53">
        <v>44646.915972222225</v>
      </c>
      <c r="F709" s="53">
        <v>44650.018055555556</v>
      </c>
      <c r="G709" s="53">
        <f>HubVN_Receiving_Time</f>
        <v>44652.25972</v>
      </c>
      <c r="H709" s="54">
        <v>44647.25555555556</v>
      </c>
      <c r="I709" s="44">
        <f>HubCN_Receiving_Time-Order_Create_Time</f>
        <v>0.3097222222</v>
      </c>
      <c r="J709" s="44">
        <f>Plan__HubCN_Receiving_Time-Order_Create_Time</f>
        <v>3.284027778</v>
      </c>
      <c r="K709" s="44">
        <f>HubCN_Pickup_Time-HubCN_Receiving_Time</f>
        <v>0.3395833333</v>
      </c>
      <c r="L709" s="44">
        <f>Plan_HubCN_Pickup_Time-Plan__HubCN_Receiving_Time</f>
        <v>0.1277777778</v>
      </c>
      <c r="M709" s="44">
        <f>HubCN_Receiving_Time-Vendor_PickupTime</f>
        <v>0.1701388889</v>
      </c>
      <c r="N709" s="44">
        <f>Plan__HubCN_Receiving_Time-Plan_Vendor_Pickup_Time</f>
        <v>2.284722222</v>
      </c>
      <c r="O709" s="44">
        <f>Vendor_PickupTime-Order_Create_Time</f>
        <v>0.1395833333</v>
      </c>
      <c r="P709" s="44">
        <f>Plan_Vendor_Pickup_Time-Order_Create_Time</f>
        <v>0.9993055556</v>
      </c>
      <c r="Q709" s="44">
        <f>HubVN_Receiving_Time-HubCN_Pickup_Time</f>
        <v>5.004166667</v>
      </c>
      <c r="R709" s="44">
        <f>Plan_HubVN_Receiving_Time-Plan_HubCN_Pickup_Time</f>
        <v>1.500694444</v>
      </c>
      <c r="S709" s="44">
        <f>TG_lấy+TG_xử_lý_CN+Thông_quan</f>
        <v>5.653472222</v>
      </c>
      <c r="T709" s="55">
        <f>IFS(HubCN_ID="LECCNSZ",Quantity__piece*500,HubCN_ID="LECCNYW",Quantity__piece*700)</f>
        <v>1400</v>
      </c>
      <c r="U709" s="55">
        <f>Chi_phí_lấy_hàng-Chi_phí_xử_lý</f>
        <v>17500</v>
      </c>
      <c r="V709" s="55">
        <f>IFS(HubCN_ID="LECCNSZ",IF(Grossweight&lt;=3,17000+Quantity__piece*500,17000+(Grossweight-3)*1500+Quantity__piece*500),HubCN_ID="LECCNYW", IF(Grossweight&lt;=3,15000+Quantity__piece*700,15000+(Grossweight-3)*2500+Quantity__piece*700))</f>
        <v>18900</v>
      </c>
    </row>
    <row r="710" ht="15.75" customHeight="1">
      <c r="A710" s="52" t="s">
        <v>2117</v>
      </c>
      <c r="B710" s="52" t="s">
        <v>5308</v>
      </c>
      <c r="C710" s="52" t="s">
        <v>5253</v>
      </c>
      <c r="D710" s="53">
        <v>44652.115277777775</v>
      </c>
      <c r="E710" s="53">
        <v>44652.93958333333</v>
      </c>
      <c r="F710" s="53">
        <v>44652.2875</v>
      </c>
      <c r="G710" s="53">
        <f>HubVN_Receiving_Time</f>
        <v>44659.27569</v>
      </c>
      <c r="H710" s="54">
        <v>44653.275</v>
      </c>
      <c r="I710" s="44">
        <f>HubCN_Receiving_Time-Order_Create_Time</f>
        <v>1.310416667</v>
      </c>
      <c r="J710" s="44">
        <f>Plan__HubCN_Receiving_Time-Order_Create_Time</f>
        <v>0.4861111111</v>
      </c>
      <c r="K710" s="44">
        <f>HubCN_Pickup_Time-HubCN_Receiving_Time</f>
        <v>0.3354166667</v>
      </c>
      <c r="L710" s="44">
        <f>Plan_HubCN_Pickup_Time-Plan__HubCN_Receiving_Time</f>
        <v>0.1722222222</v>
      </c>
      <c r="M710" s="44">
        <f>HubCN_Receiving_Time-Vendor_PickupTime</f>
        <v>0.1652777778</v>
      </c>
      <c r="N710" s="44">
        <f>Plan__HubCN_Receiving_Time-Plan_Vendor_Pickup_Time</f>
        <v>1.954861111</v>
      </c>
      <c r="O710" s="44">
        <f>Vendor_PickupTime-Order_Create_Time</f>
        <v>1.145138889</v>
      </c>
      <c r="P710" s="44">
        <f>Plan_Vendor_Pickup_Time-Order_Create_Time</f>
        <v>-1.46875</v>
      </c>
      <c r="Q710" s="44">
        <f>HubVN_Receiving_Time-HubCN_Pickup_Time</f>
        <v>6.000694444</v>
      </c>
      <c r="R710" s="44">
        <f>Plan_HubVN_Receiving_Time-Plan_HubCN_Pickup_Time</f>
        <v>2.002083333</v>
      </c>
      <c r="S710" s="44">
        <f>TG_lấy+TG_xử_lý_CN+Thông_quan</f>
        <v>7.646527778</v>
      </c>
      <c r="T710" s="55">
        <f>IFS(HubCN_ID="LECCNSZ",Quantity__piece*500,HubCN_ID="LECCNYW",Quantity__piece*700)</f>
        <v>3500</v>
      </c>
      <c r="U710" s="55">
        <f>Chi_phí_lấy_hàng-Chi_phí_xử_lý</f>
        <v>15000</v>
      </c>
      <c r="V710" s="55">
        <f>IFS(HubCN_ID="LECCNSZ",IF(Grossweight&lt;=3,17000+Quantity__piece*500,17000+(Grossweight-3)*1500+Quantity__piece*500),HubCN_ID="LECCNYW", IF(Grossweight&lt;=3,15000+Quantity__piece*700,15000+(Grossweight-3)*2500+Quantity__piece*700))</f>
        <v>18500</v>
      </c>
    </row>
    <row r="711" ht="15.75" hidden="1" customHeight="1">
      <c r="A711" s="52" t="s">
        <v>2120</v>
      </c>
      <c r="B711" s="52" t="s">
        <v>5282</v>
      </c>
      <c r="C711" s="52" t="s">
        <v>5255</v>
      </c>
      <c r="D711" s="53">
        <v>44653.87777777778</v>
      </c>
      <c r="E711" s="53">
        <v>44652.55902777778</v>
      </c>
      <c r="F711" s="53">
        <v>44654.00763888889</v>
      </c>
      <c r="G711" s="53">
        <f>HubVN_Receiving_Time</f>
        <v>44655.53264</v>
      </c>
      <c r="H711" s="54">
        <v>44653.02847222222</v>
      </c>
      <c r="I711" s="44">
        <f>HubCN_Receiving_Time-Order_Create_Time</f>
        <v>3.227083333</v>
      </c>
      <c r="J711" s="44">
        <f>Plan__HubCN_Receiving_Time-Order_Create_Time</f>
        <v>4.545833333</v>
      </c>
      <c r="K711" s="44">
        <f>HubCN_Pickup_Time-HubCN_Receiving_Time</f>
        <v>0.4694444444</v>
      </c>
      <c r="L711" s="44">
        <f>Plan_HubCN_Pickup_Time-Plan__HubCN_Receiving_Time</f>
        <v>0.1298611111</v>
      </c>
      <c r="M711" s="44">
        <f>HubCN_Receiving_Time-Vendor_PickupTime</f>
        <v>0.1152777778</v>
      </c>
      <c r="N711" s="44">
        <f>Plan__HubCN_Receiving_Time-Plan_Vendor_Pickup_Time</f>
        <v>3.96875</v>
      </c>
      <c r="O711" s="44">
        <f>Vendor_PickupTime-Order_Create_Time</f>
        <v>3.111805556</v>
      </c>
      <c r="P711" s="44">
        <f>Plan_Vendor_Pickup_Time-Order_Create_Time</f>
        <v>0.5770833333</v>
      </c>
      <c r="Q711" s="44">
        <f>HubVN_Receiving_Time-HubCN_Pickup_Time</f>
        <v>2.504166667</v>
      </c>
      <c r="R711" s="44">
        <f>Plan_HubVN_Receiving_Time-Plan_HubCN_Pickup_Time</f>
        <v>1.502777778</v>
      </c>
      <c r="S711" s="44">
        <f>TG_lấy+TG_xử_lý_CN+Thông_quan</f>
        <v>6.200694444</v>
      </c>
      <c r="T711" s="55">
        <f>IFS(HubCN_ID="LECCNSZ",Quantity__piece*500,HubCN_ID="LECCNYW",Quantity__piece*700)</f>
        <v>2000</v>
      </c>
      <c r="U711" s="55">
        <f>Chi_phí_lấy_hàng-Chi_phí_xử_lý</f>
        <v>17000</v>
      </c>
      <c r="V711" s="55">
        <f>IFS(HubCN_ID="LECCNSZ",IF(Grossweight&lt;=3,17000+Quantity__piece*500,17000+(Grossweight-3)*1500+Quantity__piece*500),HubCN_ID="LECCNYW", IF(Grossweight&lt;=3,15000+Quantity__piece*700,15000+(Grossweight-3)*2500+Quantity__piece*700))</f>
        <v>19000</v>
      </c>
    </row>
    <row r="712" ht="15.75" customHeight="1">
      <c r="A712" s="52" t="s">
        <v>2123</v>
      </c>
      <c r="B712" s="52" t="s">
        <v>5280</v>
      </c>
      <c r="C712" s="52" t="s">
        <v>5253</v>
      </c>
      <c r="D712" s="53">
        <v>44651.3625</v>
      </c>
      <c r="E712" s="53">
        <v>44650.73402777778</v>
      </c>
      <c r="F712" s="53">
        <v>44651.509722222225</v>
      </c>
      <c r="G712" s="53">
        <f>HubVN_Receiving_Time</f>
        <v>44654.53264</v>
      </c>
      <c r="H712" s="54">
        <v>44651.03055555555</v>
      </c>
      <c r="I712" s="44">
        <f>HubCN_Receiving_Time-Order_Create_Time</f>
        <v>3.544444444</v>
      </c>
      <c r="J712" s="44">
        <f>Plan__HubCN_Receiving_Time-Order_Create_Time</f>
        <v>4.172916667</v>
      </c>
      <c r="K712" s="44">
        <f>HubCN_Pickup_Time-HubCN_Receiving_Time</f>
        <v>0.2965277778</v>
      </c>
      <c r="L712" s="44">
        <f>Plan_HubCN_Pickup_Time-Plan__HubCN_Receiving_Time</f>
        <v>0.1472222222</v>
      </c>
      <c r="M712" s="44">
        <f>HubCN_Receiving_Time-Vendor_PickupTime</f>
        <v>0.2534722222</v>
      </c>
      <c r="N712" s="44">
        <f>Plan__HubCN_Receiving_Time-Plan_Vendor_Pickup_Time</f>
        <v>3.170833333</v>
      </c>
      <c r="O712" s="44">
        <f>Vendor_PickupTime-Order_Create_Time</f>
        <v>3.290972222</v>
      </c>
      <c r="P712" s="44">
        <f>Plan_Vendor_Pickup_Time-Order_Create_Time</f>
        <v>1.002083333</v>
      </c>
      <c r="Q712" s="44">
        <f>HubVN_Receiving_Time-HubCN_Pickup_Time</f>
        <v>3.502083333</v>
      </c>
      <c r="R712" s="44">
        <f>Plan_HubVN_Receiving_Time-Plan_HubCN_Pickup_Time</f>
        <v>2.002083333</v>
      </c>
      <c r="S712" s="44">
        <f>TG_lấy+TG_xử_lý_CN+Thông_quan</f>
        <v>7.343055556</v>
      </c>
      <c r="T712" s="55">
        <f>IFS(HubCN_ID="LECCNSZ",Quantity__piece*500,HubCN_ID="LECCNYW",Quantity__piece*700)</f>
        <v>2800</v>
      </c>
      <c r="U712" s="55">
        <f>Chi_phí_lấy_hàng-Chi_phí_xử_lý</f>
        <v>15000</v>
      </c>
      <c r="V712" s="55">
        <f>IFS(HubCN_ID="LECCNSZ",IF(Grossweight&lt;=3,17000+Quantity__piece*500,17000+(Grossweight-3)*1500+Quantity__piece*500),HubCN_ID="LECCNYW", IF(Grossweight&lt;=3,15000+Quantity__piece*700,15000+(Grossweight-3)*2500+Quantity__piece*700))</f>
        <v>17800</v>
      </c>
    </row>
    <row r="713" ht="15.75" customHeight="1">
      <c r="A713" s="52" t="s">
        <v>2126</v>
      </c>
      <c r="B713" s="52" t="s">
        <v>5280</v>
      </c>
      <c r="C713" s="52" t="s">
        <v>5253</v>
      </c>
      <c r="D713" s="53">
        <v>44650.620833333334</v>
      </c>
      <c r="E713" s="53">
        <v>44649.211805555555</v>
      </c>
      <c r="F713" s="53">
        <v>44650.76736111111</v>
      </c>
      <c r="G713" s="53">
        <f>HubVN_Receiving_Time</f>
        <v>44652.50625</v>
      </c>
      <c r="H713" s="54">
        <v>44649.504166666666</v>
      </c>
      <c r="I713" s="44">
        <f>HubCN_Receiving_Time-Order_Create_Time</f>
        <v>3.831944444</v>
      </c>
      <c r="J713" s="44">
        <f>Plan__HubCN_Receiving_Time-Order_Create_Time</f>
        <v>5.240972222</v>
      </c>
      <c r="K713" s="44">
        <f>HubCN_Pickup_Time-HubCN_Receiving_Time</f>
        <v>0.2923611111</v>
      </c>
      <c r="L713" s="44">
        <f>Plan_HubCN_Pickup_Time-Plan__HubCN_Receiving_Time</f>
        <v>0.1465277778</v>
      </c>
      <c r="M713" s="44">
        <f>HubCN_Receiving_Time-Vendor_PickupTime</f>
        <v>0.08958333333</v>
      </c>
      <c r="N713" s="44">
        <f>Plan__HubCN_Receiving_Time-Plan_Vendor_Pickup_Time</f>
        <v>4.079166667</v>
      </c>
      <c r="O713" s="44">
        <f>Vendor_PickupTime-Order_Create_Time</f>
        <v>3.742361111</v>
      </c>
      <c r="P713" s="44">
        <f>Plan_Vendor_Pickup_Time-Order_Create_Time</f>
        <v>1.161805556</v>
      </c>
      <c r="Q713" s="44">
        <f>HubVN_Receiving_Time-HubCN_Pickup_Time</f>
        <v>3.002083333</v>
      </c>
      <c r="R713" s="44">
        <f>Plan_HubVN_Receiving_Time-Plan_HubCN_Pickup_Time</f>
        <v>1.503472222</v>
      </c>
      <c r="S713" s="44">
        <f>TG_lấy+TG_xử_lý_CN+Thông_quan</f>
        <v>7.126388889</v>
      </c>
      <c r="T713" s="55">
        <f>IFS(HubCN_ID="LECCNSZ",Quantity__piece*500,HubCN_ID="LECCNYW",Quantity__piece*700)</f>
        <v>2100</v>
      </c>
      <c r="U713" s="55">
        <f>Chi_phí_lấy_hàng-Chi_phí_xử_lý</f>
        <v>15000</v>
      </c>
      <c r="V713" s="55">
        <f>IFS(HubCN_ID="LECCNSZ",IF(Grossweight&lt;=3,17000+Quantity__piece*500,17000+(Grossweight-3)*1500+Quantity__piece*500),HubCN_ID="LECCNYW", IF(Grossweight&lt;=3,15000+Quantity__piece*700,15000+(Grossweight-3)*2500+Quantity__piece*700))</f>
        <v>17100</v>
      </c>
    </row>
    <row r="714" ht="15.75" hidden="1" customHeight="1">
      <c r="A714" s="52" t="s">
        <v>2128</v>
      </c>
      <c r="B714" s="52" t="s">
        <v>5254</v>
      </c>
      <c r="C714" s="52" t="s">
        <v>5255</v>
      </c>
      <c r="D714" s="53">
        <v>44651.103472222225</v>
      </c>
      <c r="E714" s="53">
        <v>44651.845138888886</v>
      </c>
      <c r="F714" s="53">
        <v>44651.27291666667</v>
      </c>
      <c r="G714" s="53">
        <f>HubVN_Receiving_Time</f>
        <v>44655.28889</v>
      </c>
      <c r="H714" s="54">
        <v>44652.285416666666</v>
      </c>
      <c r="I714" s="44">
        <f>HubCN_Receiving_Time-Order_Create_Time</f>
        <v>3.550694444</v>
      </c>
      <c r="J714" s="44">
        <f>Plan__HubCN_Receiving_Time-Order_Create_Time</f>
        <v>2.809027778</v>
      </c>
      <c r="K714" s="44">
        <f>HubCN_Pickup_Time-HubCN_Receiving_Time</f>
        <v>0.4402777778</v>
      </c>
      <c r="L714" s="44">
        <f>Plan_HubCN_Pickup_Time-Plan__HubCN_Receiving_Time</f>
        <v>0.1694444444</v>
      </c>
      <c r="M714" s="44">
        <f>HubCN_Receiving_Time-Vendor_PickupTime</f>
        <v>0.05347222222</v>
      </c>
      <c r="N714" s="44">
        <f>Plan__HubCN_Receiving_Time-Plan_Vendor_Pickup_Time</f>
        <v>3.814583333</v>
      </c>
      <c r="O714" s="44">
        <f>Vendor_PickupTime-Order_Create_Time</f>
        <v>3.497222222</v>
      </c>
      <c r="P714" s="44">
        <f>Plan_Vendor_Pickup_Time-Order_Create_Time</f>
        <v>-1.005555556</v>
      </c>
      <c r="Q714" s="44">
        <f>HubVN_Receiving_Time-HubCN_Pickup_Time</f>
        <v>3.003472222</v>
      </c>
      <c r="R714" s="44">
        <f>Plan_HubVN_Receiving_Time-Plan_HubCN_Pickup_Time</f>
        <v>3.005555556</v>
      </c>
      <c r="S714" s="44">
        <f>TG_lấy+TG_xử_lý_CN+Thông_quan</f>
        <v>6.994444444</v>
      </c>
      <c r="T714" s="55">
        <f>IFS(HubCN_ID="LECCNSZ",Quantity__piece*500,HubCN_ID="LECCNYW",Quantity__piece*700)</f>
        <v>1000</v>
      </c>
      <c r="U714" s="55">
        <f>Chi_phí_lấy_hàng-Chi_phí_xử_lý</f>
        <v>17000</v>
      </c>
      <c r="V714" s="55">
        <f>IFS(HubCN_ID="LECCNSZ",IF(Grossweight&lt;=3,17000+Quantity__piece*500,17000+(Grossweight-3)*1500+Quantity__piece*500),HubCN_ID="LECCNYW", IF(Grossweight&lt;=3,15000+Quantity__piece*700,15000+(Grossweight-3)*2500+Quantity__piece*700))</f>
        <v>18000</v>
      </c>
    </row>
    <row r="715" ht="15.75" hidden="1" customHeight="1">
      <c r="A715" s="52" t="s">
        <v>2131</v>
      </c>
      <c r="B715" s="52" t="s">
        <v>5262</v>
      </c>
      <c r="C715" s="52" t="s">
        <v>5255</v>
      </c>
      <c r="D715" s="53">
        <v>44651.07847222222</v>
      </c>
      <c r="E715" s="53">
        <v>44651.78611111111</v>
      </c>
      <c r="F715" s="53">
        <v>44651.25069444445</v>
      </c>
      <c r="G715" s="53">
        <f>HubVN_Receiving_Time</f>
        <v>44659.29028</v>
      </c>
      <c r="H715" s="54">
        <v>44652.28888888889</v>
      </c>
      <c r="I715" s="44">
        <f>HubCN_Receiving_Time-Order_Create_Time</f>
        <v>1.390277778</v>
      </c>
      <c r="J715" s="44">
        <f>Plan__HubCN_Receiving_Time-Order_Create_Time</f>
        <v>0.6826388889</v>
      </c>
      <c r="K715" s="44">
        <f>HubCN_Pickup_Time-HubCN_Receiving_Time</f>
        <v>0.5027777778</v>
      </c>
      <c r="L715" s="44">
        <f>Plan_HubCN_Pickup_Time-Plan__HubCN_Receiving_Time</f>
        <v>0.1722222222</v>
      </c>
      <c r="M715" s="44">
        <f>HubCN_Receiving_Time-Vendor_PickupTime</f>
        <v>0.05347222222</v>
      </c>
      <c r="N715" s="44">
        <f>Plan__HubCN_Receiving_Time-Plan_Vendor_Pickup_Time</f>
        <v>3.142361111</v>
      </c>
      <c r="O715" s="44">
        <f>Vendor_PickupTime-Order_Create_Time</f>
        <v>1.336805556</v>
      </c>
      <c r="P715" s="44">
        <f>Plan_Vendor_Pickup_Time-Order_Create_Time</f>
        <v>-2.459722222</v>
      </c>
      <c r="Q715" s="44">
        <f>HubVN_Receiving_Time-HubCN_Pickup_Time</f>
        <v>7.001388889</v>
      </c>
      <c r="R715" s="44">
        <f>Plan_HubVN_Receiving_Time-Plan_HubCN_Pickup_Time</f>
        <v>2.00625</v>
      </c>
      <c r="S715" s="44">
        <f>TG_lấy+TG_xử_lý_CN+Thông_quan</f>
        <v>8.894444444</v>
      </c>
      <c r="T715" s="55">
        <f>IFS(HubCN_ID="LECCNSZ",Quantity__piece*500,HubCN_ID="LECCNYW",Quantity__piece*700)</f>
        <v>500</v>
      </c>
      <c r="U715" s="55">
        <f>Chi_phí_lấy_hàng-Chi_phí_xử_lý</f>
        <v>18050</v>
      </c>
      <c r="V715" s="55">
        <f>IFS(HubCN_ID="LECCNSZ",IF(Grossweight&lt;=3,17000+Quantity__piece*500,17000+(Grossweight-3)*1500+Quantity__piece*500),HubCN_ID="LECCNYW", IF(Grossweight&lt;=3,15000+Quantity__piece*700,15000+(Grossweight-3)*2500+Quantity__piece*700))</f>
        <v>18550</v>
      </c>
    </row>
    <row r="716" ht="15.75" customHeight="1">
      <c r="A716" s="52" t="s">
        <v>2134</v>
      </c>
      <c r="B716" s="52" t="s">
        <v>5270</v>
      </c>
      <c r="C716" s="52" t="s">
        <v>5253</v>
      </c>
      <c r="D716" s="53">
        <v>44650.864583333336</v>
      </c>
      <c r="E716" s="53">
        <v>44650.71944444445</v>
      </c>
      <c r="F716" s="53">
        <v>44651.035416666666</v>
      </c>
      <c r="G716" s="53">
        <f>HubVN_Receiving_Time</f>
        <v>44654.51875</v>
      </c>
      <c r="H716" s="54">
        <v>44651.013194444444</v>
      </c>
      <c r="I716" s="44">
        <f>HubCN_Receiving_Time-Order_Create_Time</f>
        <v>3.538888889</v>
      </c>
      <c r="J716" s="44">
        <f>Plan__HubCN_Receiving_Time-Order_Create_Time</f>
        <v>3.684027778</v>
      </c>
      <c r="K716" s="44">
        <f>HubCN_Pickup_Time-HubCN_Receiving_Time</f>
        <v>0.29375</v>
      </c>
      <c r="L716" s="44">
        <f>Plan_HubCN_Pickup_Time-Plan__HubCN_Receiving_Time</f>
        <v>0.1708333333</v>
      </c>
      <c r="M716" s="44">
        <f>HubCN_Receiving_Time-Vendor_PickupTime</f>
        <v>0.2520833333</v>
      </c>
      <c r="N716" s="44">
        <f>Plan__HubCN_Receiving_Time-Plan_Vendor_Pickup_Time</f>
        <v>2.520138889</v>
      </c>
      <c r="O716" s="44">
        <f>Vendor_PickupTime-Order_Create_Time</f>
        <v>3.286805556</v>
      </c>
      <c r="P716" s="44">
        <f>Plan_Vendor_Pickup_Time-Order_Create_Time</f>
        <v>1.163888889</v>
      </c>
      <c r="Q716" s="44">
        <f>HubVN_Receiving_Time-HubCN_Pickup_Time</f>
        <v>3.505555556</v>
      </c>
      <c r="R716" s="44">
        <f>Plan_HubVN_Receiving_Time-Plan_HubCN_Pickup_Time</f>
        <v>3.503472222</v>
      </c>
      <c r="S716" s="44">
        <f>TG_lấy+TG_xử_lý_CN+Thông_quan</f>
        <v>7.338194444</v>
      </c>
      <c r="T716" s="55">
        <f>IFS(HubCN_ID="LECCNSZ",Quantity__piece*500,HubCN_ID="LECCNYW",Quantity__piece*700)</f>
        <v>3500</v>
      </c>
      <c r="U716" s="55">
        <f>Chi_phí_lấy_hàng-Chi_phí_xử_lý</f>
        <v>15000</v>
      </c>
      <c r="V716" s="55">
        <f>IFS(HubCN_ID="LECCNSZ",IF(Grossweight&lt;=3,17000+Quantity__piece*500,17000+(Grossweight-3)*1500+Quantity__piece*500),HubCN_ID="LECCNYW", IF(Grossweight&lt;=3,15000+Quantity__piece*700,15000+(Grossweight-3)*2500+Quantity__piece*700))</f>
        <v>18500</v>
      </c>
    </row>
    <row r="717" ht="15.75" customHeight="1">
      <c r="A717" s="52" t="s">
        <v>2137</v>
      </c>
      <c r="B717" s="52" t="s">
        <v>5264</v>
      </c>
      <c r="C717" s="52" t="s">
        <v>5253</v>
      </c>
      <c r="D717" s="53">
        <v>44648.69236111111</v>
      </c>
      <c r="E717" s="53">
        <v>44649.200694444444</v>
      </c>
      <c r="F717" s="53">
        <v>44648.78055555555</v>
      </c>
      <c r="G717" s="53">
        <f>HubVN_Receiving_Time</f>
        <v>44652.50417</v>
      </c>
      <c r="H717" s="54">
        <v>44649.498611111114</v>
      </c>
      <c r="I717" s="44">
        <f>HubCN_Receiving_Time-Order_Create_Time</f>
        <v>1.828472222</v>
      </c>
      <c r="J717" s="44">
        <f>Plan__HubCN_Receiving_Time-Order_Create_Time</f>
        <v>1.320138889</v>
      </c>
      <c r="K717" s="44">
        <f>HubCN_Pickup_Time-HubCN_Receiving_Time</f>
        <v>0.2979166667</v>
      </c>
      <c r="L717" s="44">
        <f>Plan_HubCN_Pickup_Time-Plan__HubCN_Receiving_Time</f>
        <v>0.08819444444</v>
      </c>
      <c r="M717" s="44">
        <f>HubCN_Receiving_Time-Vendor_PickupTime</f>
        <v>0.08541666667</v>
      </c>
      <c r="N717" s="44">
        <f>Plan__HubCN_Receiving_Time-Plan_Vendor_Pickup_Time</f>
        <v>1.148611111</v>
      </c>
      <c r="O717" s="44">
        <f>Vendor_PickupTime-Order_Create_Time</f>
        <v>1.743055556</v>
      </c>
      <c r="P717" s="44">
        <f>Plan_Vendor_Pickup_Time-Order_Create_Time</f>
        <v>0.1715277778</v>
      </c>
      <c r="Q717" s="44">
        <f>HubVN_Receiving_Time-HubCN_Pickup_Time</f>
        <v>3.005555556</v>
      </c>
      <c r="R717" s="44">
        <f>Plan_HubVN_Receiving_Time-Plan_HubCN_Pickup_Time</f>
        <v>3.501388889</v>
      </c>
      <c r="S717" s="44">
        <f>TG_lấy+TG_xử_lý_CN+Thông_quan</f>
        <v>5.131944444</v>
      </c>
      <c r="T717" s="55">
        <f>IFS(HubCN_ID="LECCNSZ",Quantity__piece*500,HubCN_ID="LECCNYW",Quantity__piece*700)</f>
        <v>2800</v>
      </c>
      <c r="U717" s="55">
        <f>Chi_phí_lấy_hàng-Chi_phí_xử_lý</f>
        <v>15000</v>
      </c>
      <c r="V717" s="55">
        <f>IFS(HubCN_ID="LECCNSZ",IF(Grossweight&lt;=3,17000+Quantity__piece*500,17000+(Grossweight-3)*1500+Quantity__piece*500),HubCN_ID="LECCNYW", IF(Grossweight&lt;=3,15000+Quantity__piece*700,15000+(Grossweight-3)*2500+Quantity__piece*700))</f>
        <v>17800</v>
      </c>
    </row>
    <row r="718" ht="15.75" customHeight="1">
      <c r="A718" s="52" t="s">
        <v>2140</v>
      </c>
      <c r="B718" s="52" t="s">
        <v>5252</v>
      </c>
      <c r="C718" s="52" t="s">
        <v>5253</v>
      </c>
      <c r="D718" s="53">
        <v>44652.90347222222</v>
      </c>
      <c r="E718" s="53">
        <v>44652.20416666667</v>
      </c>
      <c r="F718" s="53">
        <v>44653.02916666667</v>
      </c>
      <c r="G718" s="53">
        <f>HubVN_Receiving_Time</f>
        <v>44655.50278</v>
      </c>
      <c r="H718" s="54">
        <v>44652.49652777778</v>
      </c>
      <c r="I718" s="44">
        <f>HubCN_Receiving_Time-Order_Create_Time</f>
        <v>3.420138889</v>
      </c>
      <c r="J718" s="44">
        <f>Plan__HubCN_Receiving_Time-Order_Create_Time</f>
        <v>4.119444444</v>
      </c>
      <c r="K718" s="44">
        <f>HubCN_Pickup_Time-HubCN_Receiving_Time</f>
        <v>0.2923611111</v>
      </c>
      <c r="L718" s="44">
        <f>Plan_HubCN_Pickup_Time-Plan__HubCN_Receiving_Time</f>
        <v>0.1256944444</v>
      </c>
      <c r="M718" s="44">
        <f>HubCN_Receiving_Time-Vendor_PickupTime</f>
        <v>0.1722222222</v>
      </c>
      <c r="N718" s="44">
        <f>Plan__HubCN_Receiving_Time-Plan_Vendor_Pickup_Time</f>
        <v>4.118055556</v>
      </c>
      <c r="O718" s="44">
        <f>Vendor_PickupTime-Order_Create_Time</f>
        <v>3.247916667</v>
      </c>
      <c r="P718" s="44">
        <f>Plan_Vendor_Pickup_Time-Order_Create_Time</f>
        <v>0.001388888886</v>
      </c>
      <c r="Q718" s="44">
        <f>HubVN_Receiving_Time-HubCN_Pickup_Time</f>
        <v>3.00625</v>
      </c>
      <c r="R718" s="44">
        <f>Plan_HubVN_Receiving_Time-Plan_HubCN_Pickup_Time</f>
        <v>1.502083333</v>
      </c>
      <c r="S718" s="44">
        <f>TG_lấy+TG_xử_lý_CN+Thông_quan</f>
        <v>6.71875</v>
      </c>
      <c r="T718" s="55">
        <f>IFS(HubCN_ID="LECCNSZ",Quantity__piece*500,HubCN_ID="LECCNYW",Quantity__piece*700)</f>
        <v>2100</v>
      </c>
      <c r="U718" s="55">
        <f>Chi_phí_lấy_hàng-Chi_phí_xử_lý</f>
        <v>15000</v>
      </c>
      <c r="V718" s="55">
        <f>IFS(HubCN_ID="LECCNSZ",IF(Grossweight&lt;=3,17000+Quantity__piece*500,17000+(Grossweight-3)*1500+Quantity__piece*500),HubCN_ID="LECCNYW", IF(Grossweight&lt;=3,15000+Quantity__piece*700,15000+(Grossweight-3)*2500+Quantity__piece*700))</f>
        <v>17100</v>
      </c>
    </row>
    <row r="719" ht="15.75" customHeight="1">
      <c r="A719" s="52" t="s">
        <v>2142</v>
      </c>
      <c r="B719" s="52" t="s">
        <v>5258</v>
      </c>
      <c r="C719" s="52" t="s">
        <v>5253</v>
      </c>
      <c r="D719" s="53">
        <v>44652.14444444444</v>
      </c>
      <c r="E719" s="53">
        <v>44650.73263888889</v>
      </c>
      <c r="F719" s="53">
        <v>44652.275</v>
      </c>
      <c r="G719" s="53">
        <f>HubVN_Receiving_Time</f>
        <v>44654.52708</v>
      </c>
      <c r="H719" s="54">
        <v>44651.02638888889</v>
      </c>
      <c r="I719" s="44">
        <f>HubCN_Receiving_Time-Order_Create_Time</f>
        <v>2.009027778</v>
      </c>
      <c r="J719" s="44">
        <f>Plan__HubCN_Receiving_Time-Order_Create_Time</f>
        <v>3.420833333</v>
      </c>
      <c r="K719" s="44">
        <f>HubCN_Pickup_Time-HubCN_Receiving_Time</f>
        <v>0.29375</v>
      </c>
      <c r="L719" s="44">
        <f>Plan_HubCN_Pickup_Time-Plan__HubCN_Receiving_Time</f>
        <v>0.1305555556</v>
      </c>
      <c r="M719" s="44">
        <f>HubCN_Receiving_Time-Vendor_PickupTime</f>
        <v>0.2541666667</v>
      </c>
      <c r="N719" s="44">
        <f>Plan__HubCN_Receiving_Time-Plan_Vendor_Pickup_Time</f>
        <v>4.878472222</v>
      </c>
      <c r="O719" s="44">
        <f>Vendor_PickupTime-Order_Create_Time</f>
        <v>1.754861111</v>
      </c>
      <c r="P719" s="44">
        <f>Plan_Vendor_Pickup_Time-Order_Create_Time</f>
        <v>-1.457638889</v>
      </c>
      <c r="Q719" s="44">
        <f>HubVN_Receiving_Time-HubCN_Pickup_Time</f>
        <v>3.500694444</v>
      </c>
      <c r="R719" s="44">
        <f>Plan_HubVN_Receiving_Time-Plan_HubCN_Pickup_Time</f>
        <v>2.002777778</v>
      </c>
      <c r="S719" s="44">
        <f>TG_lấy+TG_xử_lý_CN+Thông_quan</f>
        <v>5.803472222</v>
      </c>
      <c r="T719" s="55">
        <f>IFS(HubCN_ID="LECCNSZ",Quantity__piece*500,HubCN_ID="LECCNYW",Quantity__piece*700)</f>
        <v>1400</v>
      </c>
      <c r="U719" s="55">
        <f>Chi_phí_lấy_hàng-Chi_phí_xử_lý</f>
        <v>17500</v>
      </c>
      <c r="V719" s="55">
        <f>IFS(HubCN_ID="LECCNSZ",IF(Grossweight&lt;=3,17000+Quantity__piece*500,17000+(Grossweight-3)*1500+Quantity__piece*500),HubCN_ID="LECCNYW", IF(Grossweight&lt;=3,15000+Quantity__piece*700,15000+(Grossweight-3)*2500+Quantity__piece*700))</f>
        <v>18900</v>
      </c>
    </row>
    <row r="720" ht="15.75" hidden="1" customHeight="1">
      <c r="A720" s="52" t="s">
        <v>2145</v>
      </c>
      <c r="B720" s="52" t="s">
        <v>5272</v>
      </c>
      <c r="C720" s="52" t="s">
        <v>5255</v>
      </c>
      <c r="D720" s="53">
        <v>44653.13125</v>
      </c>
      <c r="E720" s="53">
        <v>44652.56180555555</v>
      </c>
      <c r="F720" s="53">
        <v>44653.2625</v>
      </c>
      <c r="G720" s="53">
        <f>HubVN_Receiving_Time</f>
        <v>44655.53819</v>
      </c>
      <c r="H720" s="54">
        <v>44653.035416666666</v>
      </c>
      <c r="I720" s="44">
        <f>HubCN_Receiving_Time-Order_Create_Time</f>
        <v>3.231944444</v>
      </c>
      <c r="J720" s="44">
        <f>Plan__HubCN_Receiving_Time-Order_Create_Time</f>
        <v>3.801388889</v>
      </c>
      <c r="K720" s="44">
        <f>HubCN_Pickup_Time-HubCN_Receiving_Time</f>
        <v>0.4736111111</v>
      </c>
      <c r="L720" s="44">
        <f>Plan_HubCN_Pickup_Time-Plan__HubCN_Receiving_Time</f>
        <v>0.13125</v>
      </c>
      <c r="M720" s="44">
        <f>HubCN_Receiving_Time-Vendor_PickupTime</f>
        <v>0.1118055556</v>
      </c>
      <c r="N720" s="44">
        <f>Plan__HubCN_Receiving_Time-Plan_Vendor_Pickup_Time</f>
        <v>2.630555556</v>
      </c>
      <c r="O720" s="44">
        <f>Vendor_PickupTime-Order_Create_Time</f>
        <v>3.120138889</v>
      </c>
      <c r="P720" s="44">
        <f>Plan_Vendor_Pickup_Time-Order_Create_Time</f>
        <v>1.170833333</v>
      </c>
      <c r="Q720" s="44">
        <f>HubVN_Receiving_Time-HubCN_Pickup_Time</f>
        <v>2.502777778</v>
      </c>
      <c r="R720" s="44">
        <f>Plan_HubVN_Receiving_Time-Plan_HubCN_Pickup_Time</f>
        <v>2.001388889</v>
      </c>
      <c r="S720" s="44">
        <f>TG_lấy+TG_xử_lý_CN+Thông_quan</f>
        <v>6.208333333</v>
      </c>
      <c r="T720" s="55">
        <f>IFS(HubCN_ID="LECCNSZ",Quantity__piece*500,HubCN_ID="LECCNYW",Quantity__piece*700)</f>
        <v>2500</v>
      </c>
      <c r="U720" s="55">
        <f>Chi_phí_lấy_hàng-Chi_phí_xử_lý</f>
        <v>17000</v>
      </c>
      <c r="V720" s="55">
        <f>IFS(HubCN_ID="LECCNSZ",IF(Grossweight&lt;=3,17000+Quantity__piece*500,17000+(Grossweight-3)*1500+Quantity__piece*500),HubCN_ID="LECCNYW", IF(Grossweight&lt;=3,15000+Quantity__piece*700,15000+(Grossweight-3)*2500+Quantity__piece*700))</f>
        <v>19500</v>
      </c>
    </row>
    <row r="721" ht="15.75" customHeight="1">
      <c r="A721" s="52" t="s">
        <v>2148</v>
      </c>
      <c r="B721" s="52" t="s">
        <v>5252</v>
      </c>
      <c r="C721" s="52" t="s">
        <v>5253</v>
      </c>
      <c r="D721" s="53">
        <v>44652.59722222222</v>
      </c>
      <c r="E721" s="53">
        <v>44649.94930555556</v>
      </c>
      <c r="F721" s="53">
        <v>44652.76736111111</v>
      </c>
      <c r="G721" s="53">
        <f>HubVN_Receiving_Time</f>
        <v>44655.2875</v>
      </c>
      <c r="H721" s="54">
        <v>44650.28333333333</v>
      </c>
      <c r="I721" s="44">
        <f>HubCN_Receiving_Time-Order_Create_Time</f>
        <v>0.3347222222</v>
      </c>
      <c r="J721" s="44">
        <f>Plan__HubCN_Receiving_Time-Order_Create_Time</f>
        <v>2.982638889</v>
      </c>
      <c r="K721" s="44">
        <f>HubCN_Pickup_Time-HubCN_Receiving_Time</f>
        <v>0.3340277778</v>
      </c>
      <c r="L721" s="44">
        <f>Plan_HubCN_Pickup_Time-Plan__HubCN_Receiving_Time</f>
        <v>0.1701388889</v>
      </c>
      <c r="M721" s="44">
        <f>HubCN_Receiving_Time-Vendor_PickupTime</f>
        <v>0.1034722222</v>
      </c>
      <c r="N721" s="44">
        <f>Plan__HubCN_Receiving_Time-Plan_Vendor_Pickup_Time</f>
        <v>2.486111111</v>
      </c>
      <c r="O721" s="44">
        <f>Vendor_PickupTime-Order_Create_Time</f>
        <v>0.23125</v>
      </c>
      <c r="P721" s="44">
        <f>Plan_Vendor_Pickup_Time-Order_Create_Time</f>
        <v>0.4965277778</v>
      </c>
      <c r="Q721" s="44">
        <f>HubVN_Receiving_Time-HubCN_Pickup_Time</f>
        <v>5.004166667</v>
      </c>
      <c r="R721" s="44">
        <f>Plan_HubVN_Receiving_Time-Plan_HubCN_Pickup_Time</f>
        <v>1.505555556</v>
      </c>
      <c r="S721" s="44">
        <f>TG_lấy+TG_xử_lý_CN+Thông_quan</f>
        <v>5.672916667</v>
      </c>
      <c r="T721" s="55">
        <f>IFS(HubCN_ID="LECCNSZ",Quantity__piece*500,HubCN_ID="LECCNYW",Quantity__piece*700)</f>
        <v>2800</v>
      </c>
      <c r="U721" s="55">
        <f>Chi_phí_lấy_hàng-Chi_phí_xử_lý</f>
        <v>15000</v>
      </c>
      <c r="V721" s="55">
        <f>IFS(HubCN_ID="LECCNSZ",IF(Grossweight&lt;=3,17000+Quantity__piece*500,17000+(Grossweight-3)*1500+Quantity__piece*500),HubCN_ID="LECCNYW", IF(Grossweight&lt;=3,15000+Quantity__piece*700,15000+(Grossweight-3)*2500+Quantity__piece*700))</f>
        <v>17800</v>
      </c>
    </row>
    <row r="722" ht="15.75" customHeight="1">
      <c r="A722" s="52" t="s">
        <v>2151</v>
      </c>
      <c r="B722" s="52" t="s">
        <v>5265</v>
      </c>
      <c r="C722" s="52" t="s">
        <v>5253</v>
      </c>
      <c r="D722" s="53">
        <v>44649.17847222222</v>
      </c>
      <c r="E722" s="53">
        <v>44649.79027777778</v>
      </c>
      <c r="F722" s="53">
        <v>44649.26666666667</v>
      </c>
      <c r="G722" s="53">
        <f>HubVN_Receiving_Time</f>
        <v>44653.25486</v>
      </c>
      <c r="H722" s="54">
        <v>44650.251388888886</v>
      </c>
      <c r="I722" s="44">
        <f>HubCN_Receiving_Time-Order_Create_Time</f>
        <v>2.086111111</v>
      </c>
      <c r="J722" s="44">
        <f>Plan__HubCN_Receiving_Time-Order_Create_Time</f>
        <v>1.474305556</v>
      </c>
      <c r="K722" s="44">
        <f>HubCN_Pickup_Time-HubCN_Receiving_Time</f>
        <v>0.4611111111</v>
      </c>
      <c r="L722" s="44">
        <f>Plan_HubCN_Pickup_Time-Plan__HubCN_Receiving_Time</f>
        <v>0.08819444445</v>
      </c>
      <c r="M722" s="44">
        <f>HubCN_Receiving_Time-Vendor_PickupTime</f>
        <v>0.08819444445</v>
      </c>
      <c r="N722" s="44">
        <f>Plan__HubCN_Receiving_Time-Plan_Vendor_Pickup_Time</f>
        <v>2.429166667</v>
      </c>
      <c r="O722" s="44">
        <f>Vendor_PickupTime-Order_Create_Time</f>
        <v>1.997916667</v>
      </c>
      <c r="P722" s="44">
        <f>Plan_Vendor_Pickup_Time-Order_Create_Time</f>
        <v>-0.9548611111</v>
      </c>
      <c r="Q722" s="44">
        <f>HubVN_Receiving_Time-HubCN_Pickup_Time</f>
        <v>3.003472222</v>
      </c>
      <c r="R722" s="44">
        <f>Plan_HubVN_Receiving_Time-Plan_HubCN_Pickup_Time</f>
        <v>3.003472222</v>
      </c>
      <c r="S722" s="44">
        <f>TG_lấy+TG_xử_lý_CN+Thông_quan</f>
        <v>5.550694444</v>
      </c>
      <c r="T722" s="55">
        <f>IFS(HubCN_ID="LECCNSZ",Quantity__piece*500,HubCN_ID="LECCNYW",Quantity__piece*700)</f>
        <v>700</v>
      </c>
      <c r="U722" s="55">
        <f>Chi_phí_lấy_hàng-Chi_phí_xử_lý</f>
        <v>15000</v>
      </c>
      <c r="V722" s="55">
        <f>IFS(HubCN_ID="LECCNSZ",IF(Grossweight&lt;=3,17000+Quantity__piece*500,17000+(Grossweight-3)*1500+Quantity__piece*500),HubCN_ID="LECCNYW", IF(Grossweight&lt;=3,15000+Quantity__piece*700,15000+(Grossweight-3)*2500+Quantity__piece*700))</f>
        <v>15700</v>
      </c>
    </row>
    <row r="723" ht="15.75" hidden="1" customHeight="1">
      <c r="A723" s="52" t="s">
        <v>2153</v>
      </c>
      <c r="B723" s="52" t="s">
        <v>5272</v>
      </c>
      <c r="C723" s="52" t="s">
        <v>5255</v>
      </c>
      <c r="D723" s="53">
        <v>44651.06736111111</v>
      </c>
      <c r="E723" s="53">
        <v>44651.763194444444</v>
      </c>
      <c r="F723" s="53">
        <v>44651.27916666667</v>
      </c>
      <c r="G723" s="53">
        <f>HubVN_Receiving_Time</f>
        <v>44655.26458</v>
      </c>
      <c r="H723" s="54">
        <v>44652.26388888889</v>
      </c>
      <c r="I723" s="44">
        <f>HubCN_Receiving_Time-Order_Create_Time</f>
        <v>2.633333333</v>
      </c>
      <c r="J723" s="44">
        <f>Plan__HubCN_Receiving_Time-Order_Create_Time</f>
        <v>1.9375</v>
      </c>
      <c r="K723" s="44">
        <f>HubCN_Pickup_Time-HubCN_Receiving_Time</f>
        <v>0.5006944444</v>
      </c>
      <c r="L723" s="44">
        <f>Plan_HubCN_Pickup_Time-Plan__HubCN_Receiving_Time</f>
        <v>0.2118055556</v>
      </c>
      <c r="M723" s="44">
        <f>HubCN_Receiving_Time-Vendor_PickupTime</f>
        <v>0.1270833333</v>
      </c>
      <c r="N723" s="44">
        <f>Plan__HubCN_Receiving_Time-Plan_Vendor_Pickup_Time</f>
        <v>1.186805556</v>
      </c>
      <c r="O723" s="44">
        <f>Vendor_PickupTime-Order_Create_Time</f>
        <v>2.50625</v>
      </c>
      <c r="P723" s="44">
        <f>Plan_Vendor_Pickup_Time-Order_Create_Time</f>
        <v>0.7506944444</v>
      </c>
      <c r="Q723" s="44">
        <f>HubVN_Receiving_Time-HubCN_Pickup_Time</f>
        <v>3.000694444</v>
      </c>
      <c r="R723" s="44">
        <f>Plan_HubVN_Receiving_Time-Plan_HubCN_Pickup_Time</f>
        <v>3.000694444</v>
      </c>
      <c r="S723" s="44">
        <f>TG_lấy+TG_xử_lý_CN+Thông_quan</f>
        <v>6.134722222</v>
      </c>
      <c r="T723" s="55">
        <f>IFS(HubCN_ID="LECCNSZ",Quantity__piece*500,HubCN_ID="LECCNYW",Quantity__piece*700)</f>
        <v>1500</v>
      </c>
      <c r="U723" s="55">
        <f>Chi_phí_lấy_hàng-Chi_phí_xử_lý</f>
        <v>17000</v>
      </c>
      <c r="V723" s="55">
        <f>IFS(HubCN_ID="LECCNSZ",IF(Grossweight&lt;=3,17000+Quantity__piece*500,17000+(Grossweight-3)*1500+Quantity__piece*500),HubCN_ID="LECCNYW", IF(Grossweight&lt;=3,15000+Quantity__piece*700,15000+(Grossweight-3)*2500+Quantity__piece*700))</f>
        <v>18500</v>
      </c>
    </row>
    <row r="724" ht="15.75" customHeight="1">
      <c r="A724" s="52" t="s">
        <v>2156</v>
      </c>
      <c r="B724" s="52" t="s">
        <v>5252</v>
      </c>
      <c r="C724" s="52" t="s">
        <v>5253</v>
      </c>
      <c r="D724" s="53">
        <v>44650.58472222222</v>
      </c>
      <c r="E724" s="53">
        <v>44649.166666666664</v>
      </c>
      <c r="F724" s="53">
        <v>44650.75347222222</v>
      </c>
      <c r="G724" s="53">
        <f>HubVN_Receiving_Time</f>
        <v>44652.50347</v>
      </c>
      <c r="H724" s="54">
        <v>44649.50069444445</v>
      </c>
      <c r="I724" s="44">
        <f>HubCN_Receiving_Time-Order_Create_Time</f>
        <v>2.317361111</v>
      </c>
      <c r="J724" s="44">
        <f>Plan__HubCN_Receiving_Time-Order_Create_Time</f>
        <v>3.735416667</v>
      </c>
      <c r="K724" s="44">
        <f>HubCN_Pickup_Time-HubCN_Receiving_Time</f>
        <v>0.3340277778</v>
      </c>
      <c r="L724" s="44">
        <f>Plan_HubCN_Pickup_Time-Plan__HubCN_Receiving_Time</f>
        <v>0.16875</v>
      </c>
      <c r="M724" s="44">
        <f>HubCN_Receiving_Time-Vendor_PickupTime</f>
        <v>0.08472222222</v>
      </c>
      <c r="N724" s="44">
        <f>Plan__HubCN_Receiving_Time-Plan_Vendor_Pickup_Time</f>
        <v>3.575694444</v>
      </c>
      <c r="O724" s="44">
        <f>Vendor_PickupTime-Order_Create_Time</f>
        <v>2.232638889</v>
      </c>
      <c r="P724" s="44">
        <f>Plan_Vendor_Pickup_Time-Order_Create_Time</f>
        <v>0.1597222222</v>
      </c>
      <c r="Q724" s="44">
        <f>HubVN_Receiving_Time-HubCN_Pickup_Time</f>
        <v>3.002777778</v>
      </c>
      <c r="R724" s="44">
        <f>Plan_HubVN_Receiving_Time-Plan_HubCN_Pickup_Time</f>
        <v>1.502777778</v>
      </c>
      <c r="S724" s="44">
        <f>TG_lấy+TG_xử_lý_CN+Thông_quan</f>
        <v>5.654166667</v>
      </c>
      <c r="T724" s="55">
        <f>IFS(HubCN_ID="LECCNSZ",Quantity__piece*500,HubCN_ID="LECCNYW",Quantity__piece*700)</f>
        <v>2100</v>
      </c>
      <c r="U724" s="55">
        <f>Chi_phí_lấy_hàng-Chi_phí_xử_lý</f>
        <v>15000</v>
      </c>
      <c r="V724" s="55">
        <f>IFS(HubCN_ID="LECCNSZ",IF(Grossweight&lt;=3,17000+Quantity__piece*500,17000+(Grossweight-3)*1500+Quantity__piece*500),HubCN_ID="LECCNYW", IF(Grossweight&lt;=3,15000+Quantity__piece*700,15000+(Grossweight-3)*2500+Quantity__piece*700))</f>
        <v>17100</v>
      </c>
    </row>
    <row r="725" ht="15.75" hidden="1" customHeight="1">
      <c r="A725" s="52" t="s">
        <v>2159</v>
      </c>
      <c r="B725" s="52" t="s">
        <v>5254</v>
      </c>
      <c r="C725" s="52" t="s">
        <v>5255</v>
      </c>
      <c r="D725" s="53">
        <v>44650.540972222225</v>
      </c>
      <c r="E725" s="53">
        <v>44650.77916666667</v>
      </c>
      <c r="F725" s="53">
        <v>44650.75</v>
      </c>
      <c r="G725" s="53">
        <f>HubVN_Receiving_Time</f>
        <v>44653.28472</v>
      </c>
      <c r="H725" s="54">
        <v>44651.282638888886</v>
      </c>
      <c r="I725" s="44">
        <f>HubCN_Receiving_Time-Order_Create_Time</f>
        <v>2.900694444</v>
      </c>
      <c r="J725" s="44">
        <f>Plan__HubCN_Receiving_Time-Order_Create_Time</f>
        <v>2.6625</v>
      </c>
      <c r="K725" s="44">
        <f>HubCN_Pickup_Time-HubCN_Receiving_Time</f>
        <v>0.5034722222</v>
      </c>
      <c r="L725" s="44">
        <f>Plan_HubCN_Pickup_Time-Plan__HubCN_Receiving_Time</f>
        <v>0.2090277778</v>
      </c>
      <c r="M725" s="44">
        <f>HubCN_Receiving_Time-Vendor_PickupTime</f>
        <v>0.1541666667</v>
      </c>
      <c r="N725" s="44">
        <f>Plan__HubCN_Receiving_Time-Plan_Vendor_Pickup_Time</f>
        <v>1.667361111</v>
      </c>
      <c r="O725" s="44">
        <f>Vendor_PickupTime-Order_Create_Time</f>
        <v>2.746527778</v>
      </c>
      <c r="P725" s="44">
        <f>Plan_Vendor_Pickup_Time-Order_Create_Time</f>
        <v>0.9951388889</v>
      </c>
      <c r="Q725" s="44">
        <f>HubVN_Receiving_Time-HubCN_Pickup_Time</f>
        <v>2.002083333</v>
      </c>
      <c r="R725" s="44">
        <f>Plan_HubVN_Receiving_Time-Plan_HubCN_Pickup_Time</f>
        <v>1.502083333</v>
      </c>
      <c r="S725" s="44">
        <f>TG_lấy+TG_xử_lý_CN+Thông_quan</f>
        <v>5.40625</v>
      </c>
      <c r="T725" s="55">
        <f>IFS(HubCN_ID="LECCNSZ",Quantity__piece*500,HubCN_ID="LECCNYW",Quantity__piece*700)</f>
        <v>2000</v>
      </c>
      <c r="U725" s="55">
        <f>Chi_phí_lấy_hàng-Chi_phí_xử_lý</f>
        <v>17000</v>
      </c>
      <c r="V725" s="55">
        <f>IFS(HubCN_ID="LECCNSZ",IF(Grossweight&lt;=3,17000+Quantity__piece*500,17000+(Grossweight-3)*1500+Quantity__piece*500),HubCN_ID="LECCNYW", IF(Grossweight&lt;=3,15000+Quantity__piece*700,15000+(Grossweight-3)*2500+Quantity__piece*700))</f>
        <v>19000</v>
      </c>
    </row>
    <row r="726" ht="15.75" customHeight="1">
      <c r="A726" s="52" t="s">
        <v>2161</v>
      </c>
      <c r="B726" s="52" t="s">
        <v>5312</v>
      </c>
      <c r="C726" s="52" t="s">
        <v>5253</v>
      </c>
      <c r="D726" s="53">
        <v>44649.15138888889</v>
      </c>
      <c r="E726" s="53">
        <v>44649.18125</v>
      </c>
      <c r="F726" s="53">
        <v>44649.28055555555</v>
      </c>
      <c r="G726" s="53">
        <f>HubVN_Receiving_Time</f>
        <v>44652.52153</v>
      </c>
      <c r="H726" s="54">
        <v>44649.51597222222</v>
      </c>
      <c r="I726" s="44">
        <f>HubCN_Receiving_Time-Order_Create_Time</f>
        <v>1.813888889</v>
      </c>
      <c r="J726" s="44">
        <f>Plan__HubCN_Receiving_Time-Order_Create_Time</f>
        <v>1.784027778</v>
      </c>
      <c r="K726" s="44">
        <f>HubCN_Pickup_Time-HubCN_Receiving_Time</f>
        <v>0.3347222222</v>
      </c>
      <c r="L726" s="44">
        <f>Plan_HubCN_Pickup_Time-Plan__HubCN_Receiving_Time</f>
        <v>0.1291666667</v>
      </c>
      <c r="M726" s="44">
        <f>HubCN_Receiving_Time-Vendor_PickupTime</f>
        <v>0.1680555556</v>
      </c>
      <c r="N726" s="44">
        <f>Plan__HubCN_Receiving_Time-Plan_Vendor_Pickup_Time</f>
        <v>2.278472222</v>
      </c>
      <c r="O726" s="44">
        <f>Vendor_PickupTime-Order_Create_Time</f>
        <v>1.645833333</v>
      </c>
      <c r="P726" s="44">
        <f>Plan_Vendor_Pickup_Time-Order_Create_Time</f>
        <v>-0.4944444444</v>
      </c>
      <c r="Q726" s="44">
        <f>HubVN_Receiving_Time-HubCN_Pickup_Time</f>
        <v>3.005555556</v>
      </c>
      <c r="R726" s="44">
        <f>Plan_HubVN_Receiving_Time-Plan_HubCN_Pickup_Time</f>
        <v>3.004861111</v>
      </c>
      <c r="S726" s="44">
        <f>TG_lấy+TG_xử_lý_CN+Thông_quan</f>
        <v>5.154166667</v>
      </c>
      <c r="T726" s="55">
        <f>IFS(HubCN_ID="LECCNSZ",Quantity__piece*500,HubCN_ID="LECCNYW",Quantity__piece*700)</f>
        <v>1400</v>
      </c>
      <c r="U726" s="55">
        <f>Chi_phí_lấy_hàng-Chi_phí_xử_lý</f>
        <v>15000</v>
      </c>
      <c r="V726" s="55">
        <f>IFS(HubCN_ID="LECCNSZ",IF(Grossweight&lt;=3,17000+Quantity__piece*500,17000+(Grossweight-3)*1500+Quantity__piece*500),HubCN_ID="LECCNYW", IF(Grossweight&lt;=3,15000+Quantity__piece*700,15000+(Grossweight-3)*2500+Quantity__piece*700))</f>
        <v>16400</v>
      </c>
    </row>
    <row r="727" ht="15.75" customHeight="1">
      <c r="A727" s="52" t="s">
        <v>2164</v>
      </c>
      <c r="B727" s="52" t="s">
        <v>5252</v>
      </c>
      <c r="C727" s="52" t="s">
        <v>5253</v>
      </c>
      <c r="D727" s="53">
        <v>44652.54861111111</v>
      </c>
      <c r="E727" s="53">
        <v>44652.94375</v>
      </c>
      <c r="F727" s="53">
        <v>44652.7625</v>
      </c>
      <c r="G727" s="53">
        <f>HubVN_Receiving_Time</f>
        <v>44658.2875</v>
      </c>
      <c r="H727" s="54">
        <v>44653.28333333333</v>
      </c>
      <c r="I727" s="44">
        <f>HubCN_Receiving_Time-Order_Create_Time</f>
        <v>1.80625</v>
      </c>
      <c r="J727" s="44">
        <f>Plan__HubCN_Receiving_Time-Order_Create_Time</f>
        <v>1.411111111</v>
      </c>
      <c r="K727" s="44">
        <f>HubCN_Pickup_Time-HubCN_Receiving_Time</f>
        <v>0.3395833333</v>
      </c>
      <c r="L727" s="44">
        <f>Plan_HubCN_Pickup_Time-Plan__HubCN_Receiving_Time</f>
        <v>0.2138888889</v>
      </c>
      <c r="M727" s="44">
        <f>HubCN_Receiving_Time-Vendor_PickupTime</f>
        <v>0.1666666667</v>
      </c>
      <c r="N727" s="44">
        <f>Plan__HubCN_Receiving_Time-Plan_Vendor_Pickup_Time</f>
        <v>1.838888889</v>
      </c>
      <c r="O727" s="44">
        <f>Vendor_PickupTime-Order_Create_Time</f>
        <v>1.639583333</v>
      </c>
      <c r="P727" s="44">
        <f>Plan_Vendor_Pickup_Time-Order_Create_Time</f>
        <v>-0.4277777778</v>
      </c>
      <c r="Q727" s="44">
        <f>HubVN_Receiving_Time-HubCN_Pickup_Time</f>
        <v>5.004166667</v>
      </c>
      <c r="R727" s="44">
        <f>Plan_HubVN_Receiving_Time-Plan_HubCN_Pickup_Time</f>
        <v>1.502083333</v>
      </c>
      <c r="S727" s="44">
        <f>TG_lấy+TG_xử_lý_CN+Thông_quan</f>
        <v>7.15</v>
      </c>
      <c r="T727" s="55">
        <f>IFS(HubCN_ID="LECCNSZ",Quantity__piece*500,HubCN_ID="LECCNYW",Quantity__piece*700)</f>
        <v>2800</v>
      </c>
      <c r="U727" s="55">
        <f>Chi_phí_lấy_hàng-Chi_phí_xử_lý</f>
        <v>15000</v>
      </c>
      <c r="V727" s="55">
        <f>IFS(HubCN_ID="LECCNSZ",IF(Grossweight&lt;=3,17000+Quantity__piece*500,17000+(Grossweight-3)*1500+Quantity__piece*500),HubCN_ID="LECCNYW", IF(Grossweight&lt;=3,15000+Quantity__piece*700,15000+(Grossweight-3)*2500+Quantity__piece*700))</f>
        <v>17800</v>
      </c>
    </row>
    <row r="728" ht="15.75" customHeight="1">
      <c r="A728" s="52" t="s">
        <v>2167</v>
      </c>
      <c r="B728" s="52" t="s">
        <v>5304</v>
      </c>
      <c r="C728" s="52" t="s">
        <v>5253</v>
      </c>
      <c r="D728" s="53">
        <v>44649.10972222222</v>
      </c>
      <c r="E728" s="53">
        <v>44649.20972222222</v>
      </c>
      <c r="F728" s="53">
        <v>44649.25902777778</v>
      </c>
      <c r="G728" s="53">
        <f>HubVN_Receiving_Time</f>
        <v>44652.50694</v>
      </c>
      <c r="H728" s="54">
        <v>44649.50347222222</v>
      </c>
      <c r="I728" s="44">
        <f>HubCN_Receiving_Time-Order_Create_Time</f>
        <v>2.373611111</v>
      </c>
      <c r="J728" s="44">
        <f>Plan__HubCN_Receiving_Time-Order_Create_Time</f>
        <v>2.273611111</v>
      </c>
      <c r="K728" s="44">
        <f>HubCN_Pickup_Time-HubCN_Receiving_Time</f>
        <v>0.29375</v>
      </c>
      <c r="L728" s="44">
        <f>Plan_HubCN_Pickup_Time-Plan__HubCN_Receiving_Time</f>
        <v>0.1493055556</v>
      </c>
      <c r="M728" s="44">
        <f>HubCN_Receiving_Time-Vendor_PickupTime</f>
        <v>0.08680555555</v>
      </c>
      <c r="N728" s="44">
        <f>Plan__HubCN_Receiving_Time-Plan_Vendor_Pickup_Time</f>
        <v>2.110416667</v>
      </c>
      <c r="O728" s="44">
        <f>Vendor_PickupTime-Order_Create_Time</f>
        <v>2.286805556</v>
      </c>
      <c r="P728" s="44">
        <f>Plan_Vendor_Pickup_Time-Order_Create_Time</f>
        <v>0.1631944444</v>
      </c>
      <c r="Q728" s="44">
        <f>HubVN_Receiving_Time-HubCN_Pickup_Time</f>
        <v>3.003472222</v>
      </c>
      <c r="R728" s="44">
        <f>Plan_HubVN_Receiving_Time-Plan_HubCN_Pickup_Time</f>
        <v>3.002083333</v>
      </c>
      <c r="S728" s="44">
        <f>TG_lấy+TG_xử_lý_CN+Thông_quan</f>
        <v>5.670833333</v>
      </c>
      <c r="T728" s="55">
        <f>IFS(HubCN_ID="LECCNSZ",Quantity__piece*500,HubCN_ID="LECCNYW",Quantity__piece*700)</f>
        <v>700</v>
      </c>
      <c r="U728" s="55">
        <f>Chi_phí_lấy_hàng-Chi_phí_xử_lý</f>
        <v>15000</v>
      </c>
      <c r="V728" s="55">
        <f>IFS(HubCN_ID="LECCNSZ",IF(Grossweight&lt;=3,17000+Quantity__piece*500,17000+(Grossweight-3)*1500+Quantity__piece*500),HubCN_ID="LECCNYW", IF(Grossweight&lt;=3,15000+Quantity__piece*700,15000+(Grossweight-3)*2500+Quantity__piece*700))</f>
        <v>15700</v>
      </c>
    </row>
    <row r="729" ht="15.75" hidden="1" customHeight="1">
      <c r="A729" s="52" t="s">
        <v>2170</v>
      </c>
      <c r="B729" s="52" t="s">
        <v>5289</v>
      </c>
      <c r="C729" s="52" t="s">
        <v>5255</v>
      </c>
      <c r="D729" s="53">
        <v>44651.87222222222</v>
      </c>
      <c r="E729" s="53">
        <v>44651.77638888889</v>
      </c>
      <c r="F729" s="53">
        <v>44652.01944444444</v>
      </c>
      <c r="G729" s="53">
        <f>HubVN_Receiving_Time</f>
        <v>44658.28056</v>
      </c>
      <c r="H729" s="54">
        <v>44652.279861111114</v>
      </c>
      <c r="I729" s="44">
        <f>HubCN_Receiving_Time-Order_Create_Time</f>
        <v>1.379861111</v>
      </c>
      <c r="J729" s="44">
        <f>Plan__HubCN_Receiving_Time-Order_Create_Time</f>
        <v>1.475694444</v>
      </c>
      <c r="K729" s="44">
        <f>HubCN_Pickup_Time-HubCN_Receiving_Time</f>
        <v>0.5034722222</v>
      </c>
      <c r="L729" s="44">
        <f>Plan_HubCN_Pickup_Time-Plan__HubCN_Receiving_Time</f>
        <v>0.1472222222</v>
      </c>
      <c r="M729" s="44">
        <f>HubCN_Receiving_Time-Vendor_PickupTime</f>
        <v>0.05625</v>
      </c>
      <c r="N729" s="44">
        <f>Plan__HubCN_Receiving_Time-Plan_Vendor_Pickup_Time</f>
        <v>2.438194444</v>
      </c>
      <c r="O729" s="44">
        <f>Vendor_PickupTime-Order_Create_Time</f>
        <v>1.323611111</v>
      </c>
      <c r="P729" s="44">
        <f>Plan_Vendor_Pickup_Time-Order_Create_Time</f>
        <v>-0.9625</v>
      </c>
      <c r="Q729" s="44">
        <f>HubVN_Receiving_Time-HubCN_Pickup_Time</f>
        <v>6.000694444</v>
      </c>
      <c r="R729" s="44">
        <f>Plan_HubVN_Receiving_Time-Plan_HubCN_Pickup_Time</f>
        <v>1.504166667</v>
      </c>
      <c r="S729" s="44">
        <f>TG_lấy+TG_xử_lý_CN+Thông_quan</f>
        <v>7.884027778</v>
      </c>
      <c r="T729" s="55">
        <f>IFS(HubCN_ID="LECCNSZ",Quantity__piece*500,HubCN_ID="LECCNYW",Quantity__piece*700)</f>
        <v>500</v>
      </c>
      <c r="U729" s="55">
        <f>Chi_phí_lấy_hàng-Chi_phí_xử_lý</f>
        <v>17000</v>
      </c>
      <c r="V729" s="55">
        <f>IFS(HubCN_ID="LECCNSZ",IF(Grossweight&lt;=3,17000+Quantity__piece*500,17000+(Grossweight-3)*1500+Quantity__piece*500),HubCN_ID="LECCNYW", IF(Grossweight&lt;=3,15000+Quantity__piece*700,15000+(Grossweight-3)*2500+Quantity__piece*700))</f>
        <v>17500</v>
      </c>
    </row>
    <row r="730" ht="15.75" customHeight="1">
      <c r="A730" s="52" t="s">
        <v>2172</v>
      </c>
      <c r="B730" s="52" t="s">
        <v>5257</v>
      </c>
      <c r="C730" s="52" t="s">
        <v>5253</v>
      </c>
      <c r="D730" s="53">
        <v>44652.37291666667</v>
      </c>
      <c r="E730" s="53">
        <v>44650.743055555555</v>
      </c>
      <c r="F730" s="53">
        <v>44652.525</v>
      </c>
      <c r="G730" s="53">
        <f>HubVN_Receiving_Time</f>
        <v>44654.53958</v>
      </c>
      <c r="H730" s="54">
        <v>44651.035416666666</v>
      </c>
      <c r="I730" s="44">
        <f>HubCN_Receiving_Time-Order_Create_Time</f>
        <v>3.550694444</v>
      </c>
      <c r="J730" s="44">
        <f>Plan__HubCN_Receiving_Time-Order_Create_Time</f>
        <v>5.180555556</v>
      </c>
      <c r="K730" s="44">
        <f>HubCN_Pickup_Time-HubCN_Receiving_Time</f>
        <v>0.2923611111</v>
      </c>
      <c r="L730" s="44">
        <f>Plan_HubCN_Pickup_Time-Plan__HubCN_Receiving_Time</f>
        <v>0.1520833333</v>
      </c>
      <c r="M730" s="44">
        <f>HubCN_Receiving_Time-Vendor_PickupTime</f>
        <v>0.2548611111</v>
      </c>
      <c r="N730" s="44">
        <f>Plan__HubCN_Receiving_Time-Plan_Vendor_Pickup_Time</f>
        <v>4.0125</v>
      </c>
      <c r="O730" s="44">
        <f>Vendor_PickupTime-Order_Create_Time</f>
        <v>3.295833333</v>
      </c>
      <c r="P730" s="44">
        <f>Plan_Vendor_Pickup_Time-Order_Create_Time</f>
        <v>1.168055556</v>
      </c>
      <c r="Q730" s="44">
        <f>HubVN_Receiving_Time-HubCN_Pickup_Time</f>
        <v>3.504166667</v>
      </c>
      <c r="R730" s="44">
        <f>Plan_HubVN_Receiving_Time-Plan_HubCN_Pickup_Time</f>
        <v>2.004861111</v>
      </c>
      <c r="S730" s="44">
        <f>TG_lấy+TG_xử_lý_CN+Thông_quan</f>
        <v>7.347222222</v>
      </c>
      <c r="T730" s="55">
        <f>IFS(HubCN_ID="LECCNSZ",Quantity__piece*500,HubCN_ID="LECCNYW",Quantity__piece*700)</f>
        <v>2800</v>
      </c>
      <c r="U730" s="55">
        <f>Chi_phí_lấy_hàng-Chi_phí_xử_lý</f>
        <v>15000</v>
      </c>
      <c r="V730" s="55">
        <f>IFS(HubCN_ID="LECCNSZ",IF(Grossweight&lt;=3,17000+Quantity__piece*500,17000+(Grossweight-3)*1500+Quantity__piece*500),HubCN_ID="LECCNYW", IF(Grossweight&lt;=3,15000+Quantity__piece*700,15000+(Grossweight-3)*2500+Quantity__piece*700))</f>
        <v>17800</v>
      </c>
    </row>
    <row r="731" ht="15.75" customHeight="1">
      <c r="A731" s="52" t="s">
        <v>2175</v>
      </c>
      <c r="B731" s="52" t="s">
        <v>5313</v>
      </c>
      <c r="C731" s="52" t="s">
        <v>5253</v>
      </c>
      <c r="D731" s="53">
        <v>44651.6125</v>
      </c>
      <c r="E731" s="53">
        <v>44652.20347222222</v>
      </c>
      <c r="F731" s="53">
        <v>44651.76180555556</v>
      </c>
      <c r="G731" s="53">
        <f>HubVN_Receiving_Time</f>
        <v>44655.50764</v>
      </c>
      <c r="H731" s="54">
        <v>44652.501388888886</v>
      </c>
      <c r="I731" s="44">
        <f>HubCN_Receiving_Time-Order_Create_Time</f>
        <v>2.374305556</v>
      </c>
      <c r="J731" s="44">
        <f>Plan__HubCN_Receiving_Time-Order_Create_Time</f>
        <v>1.783333333</v>
      </c>
      <c r="K731" s="44">
        <f>HubCN_Pickup_Time-HubCN_Receiving_Time</f>
        <v>0.2979166667</v>
      </c>
      <c r="L731" s="44">
        <f>Plan_HubCN_Pickup_Time-Plan__HubCN_Receiving_Time</f>
        <v>0.1493055556</v>
      </c>
      <c r="M731" s="44">
        <f>HubCN_Receiving_Time-Vendor_PickupTime</f>
        <v>0.08611111112</v>
      </c>
      <c r="N731" s="44">
        <f>Plan__HubCN_Receiving_Time-Plan_Vendor_Pickup_Time</f>
        <v>2.203472222</v>
      </c>
      <c r="O731" s="44">
        <f>Vendor_PickupTime-Order_Create_Time</f>
        <v>2.288194444</v>
      </c>
      <c r="P731" s="44">
        <f>Plan_Vendor_Pickup_Time-Order_Create_Time</f>
        <v>-0.4201388889</v>
      </c>
      <c r="Q731" s="44">
        <f>HubVN_Receiving_Time-HubCN_Pickup_Time</f>
        <v>3.00625</v>
      </c>
      <c r="R731" s="44">
        <f>Plan_HubVN_Receiving_Time-Plan_HubCN_Pickup_Time</f>
        <v>3.501388889</v>
      </c>
      <c r="S731" s="44">
        <f>TG_lấy+TG_xử_lý_CN+Thông_quan</f>
        <v>5.678472222</v>
      </c>
      <c r="T731" s="55">
        <f>IFS(HubCN_ID="LECCNSZ",Quantity__piece*500,HubCN_ID="LECCNYW",Quantity__piece*700)</f>
        <v>1400</v>
      </c>
      <c r="U731" s="55">
        <f>Chi_phí_lấy_hàng-Chi_phí_xử_lý</f>
        <v>15000</v>
      </c>
      <c r="V731" s="55">
        <f>IFS(HubCN_ID="LECCNSZ",IF(Grossweight&lt;=3,17000+Quantity__piece*500,17000+(Grossweight-3)*1500+Quantity__piece*500),HubCN_ID="LECCNYW", IF(Grossweight&lt;=3,15000+Quantity__piece*700,15000+(Grossweight-3)*2500+Quantity__piece*700))</f>
        <v>16400</v>
      </c>
    </row>
    <row r="732" ht="15.75" hidden="1" customHeight="1">
      <c r="A732" s="52" t="s">
        <v>2178</v>
      </c>
      <c r="B732" s="52" t="s">
        <v>5272</v>
      </c>
      <c r="C732" s="52" t="s">
        <v>5255</v>
      </c>
      <c r="D732" s="53">
        <v>44652.80902777778</v>
      </c>
      <c r="E732" s="53">
        <v>44652.228472222225</v>
      </c>
      <c r="F732" s="53">
        <v>44653.02013888889</v>
      </c>
      <c r="G732" s="53">
        <f>HubVN_Receiving_Time</f>
        <v>44654.50347</v>
      </c>
      <c r="H732" s="54">
        <v>44652.66875</v>
      </c>
      <c r="I732" s="44">
        <f>HubCN_Receiving_Time-Order_Create_Time</f>
        <v>3.877083333</v>
      </c>
      <c r="J732" s="44">
        <f>Plan__HubCN_Receiving_Time-Order_Create_Time</f>
        <v>4.457638889</v>
      </c>
      <c r="K732" s="44">
        <f>HubCN_Pickup_Time-HubCN_Receiving_Time</f>
        <v>0.4402777778</v>
      </c>
      <c r="L732" s="44">
        <f>Plan_HubCN_Pickup_Time-Plan__HubCN_Receiving_Time</f>
        <v>0.2111111111</v>
      </c>
      <c r="M732" s="44">
        <f>HubCN_Receiving_Time-Vendor_PickupTime</f>
        <v>0.3756944444</v>
      </c>
      <c r="N732" s="44">
        <f>Plan__HubCN_Receiving_Time-Plan_Vendor_Pickup_Time</f>
        <v>3.464583333</v>
      </c>
      <c r="O732" s="44">
        <f>Vendor_PickupTime-Order_Create_Time</f>
        <v>3.501388889</v>
      </c>
      <c r="P732" s="44">
        <f>Plan_Vendor_Pickup_Time-Order_Create_Time</f>
        <v>0.9930555556</v>
      </c>
      <c r="Q732" s="44">
        <f>HubVN_Receiving_Time-HubCN_Pickup_Time</f>
        <v>1.834722222</v>
      </c>
      <c r="R732" s="44">
        <f>Plan_HubVN_Receiving_Time-Plan_HubCN_Pickup_Time</f>
        <v>1.502083333</v>
      </c>
      <c r="S732" s="44">
        <f>TG_lấy+TG_xử_lý_CN+Thông_quan</f>
        <v>6.152083333</v>
      </c>
      <c r="T732" s="55">
        <f>IFS(HubCN_ID="LECCNSZ",Quantity__piece*500,HubCN_ID="LECCNYW",Quantity__piece*700)</f>
        <v>1000</v>
      </c>
      <c r="U732" s="55">
        <f>Chi_phí_lấy_hàng-Chi_phí_xử_lý</f>
        <v>17000</v>
      </c>
      <c r="V732" s="55">
        <f>IFS(HubCN_ID="LECCNSZ",IF(Grossweight&lt;=3,17000+Quantity__piece*500,17000+(Grossweight-3)*1500+Quantity__piece*500),HubCN_ID="LECCNYW", IF(Grossweight&lt;=3,15000+Quantity__piece*700,15000+(Grossweight-3)*2500+Quantity__piece*700))</f>
        <v>18000</v>
      </c>
    </row>
    <row r="733" ht="15.75" customHeight="1">
      <c r="A733" s="52" t="s">
        <v>2181</v>
      </c>
      <c r="B733" s="52" t="s">
        <v>5279</v>
      </c>
      <c r="C733" s="52" t="s">
        <v>5253</v>
      </c>
      <c r="D733" s="53">
        <v>44649.847916666666</v>
      </c>
      <c r="E733" s="53">
        <v>44649.819444444445</v>
      </c>
      <c r="F733" s="53">
        <v>44650.01527777778</v>
      </c>
      <c r="G733" s="53">
        <f>HubVN_Receiving_Time</f>
        <v>44654.25208</v>
      </c>
      <c r="H733" s="54">
        <v>44650.25069444445</v>
      </c>
      <c r="I733" s="44">
        <f>HubCN_Receiving_Time-Order_Create_Time</f>
        <v>2.108333333</v>
      </c>
      <c r="J733" s="44">
        <f>Plan__HubCN_Receiving_Time-Order_Create_Time</f>
        <v>2.136805556</v>
      </c>
      <c r="K733" s="44">
        <f>HubCN_Pickup_Time-HubCN_Receiving_Time</f>
        <v>0.43125</v>
      </c>
      <c r="L733" s="44">
        <f>Plan_HubCN_Pickup_Time-Plan__HubCN_Receiving_Time</f>
        <v>0.1673611111</v>
      </c>
      <c r="M733" s="44">
        <f>HubCN_Receiving_Time-Vendor_PickupTime</f>
        <v>0.1145833333</v>
      </c>
      <c r="N733" s="44">
        <f>Plan__HubCN_Receiving_Time-Plan_Vendor_Pickup_Time</f>
        <v>0.9763888889</v>
      </c>
      <c r="O733" s="44">
        <f>Vendor_PickupTime-Order_Create_Time</f>
        <v>1.99375</v>
      </c>
      <c r="P733" s="44">
        <f>Plan_Vendor_Pickup_Time-Order_Create_Time</f>
        <v>1.160416667</v>
      </c>
      <c r="Q733" s="44">
        <f>HubVN_Receiving_Time-HubCN_Pickup_Time</f>
        <v>4.001388889</v>
      </c>
      <c r="R733" s="44">
        <f>Plan_HubVN_Receiving_Time-Plan_HubCN_Pickup_Time</f>
        <v>3.502777778</v>
      </c>
      <c r="S733" s="44">
        <f>TG_lấy+TG_xử_lý_CN+Thông_quan</f>
        <v>6.540972222</v>
      </c>
      <c r="T733" s="55">
        <f>IFS(HubCN_ID="LECCNSZ",Quantity__piece*500,HubCN_ID="LECCNYW",Quantity__piece*700)</f>
        <v>2800</v>
      </c>
      <c r="U733" s="55">
        <f>Chi_phí_lấy_hàng-Chi_phí_xử_lý</f>
        <v>15000</v>
      </c>
      <c r="V733" s="55">
        <f>IFS(HubCN_ID="LECCNSZ",IF(Grossweight&lt;=3,17000+Quantity__piece*500,17000+(Grossweight-3)*1500+Quantity__piece*500),HubCN_ID="LECCNYW", IF(Grossweight&lt;=3,15000+Quantity__piece*700,15000+(Grossweight-3)*2500+Quantity__piece*700))</f>
        <v>17800</v>
      </c>
    </row>
    <row r="734" ht="15.75" customHeight="1">
      <c r="A734" s="52" t="s">
        <v>2184</v>
      </c>
      <c r="B734" s="52" t="s">
        <v>5252</v>
      </c>
      <c r="C734" s="52" t="s">
        <v>5253</v>
      </c>
      <c r="D734" s="53">
        <v>44650.60625</v>
      </c>
      <c r="E734" s="53">
        <v>44649.92916666667</v>
      </c>
      <c r="F734" s="53">
        <v>44650.775</v>
      </c>
      <c r="G734" s="53">
        <f>HubVN_Receiving_Time</f>
        <v>44655.26667</v>
      </c>
      <c r="H734" s="54">
        <v>44650.263194444444</v>
      </c>
      <c r="I734" s="44">
        <f>HubCN_Receiving_Time-Order_Create_Time</f>
        <v>0.3166666667</v>
      </c>
      <c r="J734" s="44">
        <f>Plan__HubCN_Receiving_Time-Order_Create_Time</f>
        <v>0.99375</v>
      </c>
      <c r="K734" s="44">
        <f>HubCN_Pickup_Time-HubCN_Receiving_Time</f>
        <v>0.3340277778</v>
      </c>
      <c r="L734" s="44">
        <f>Plan_HubCN_Pickup_Time-Plan__HubCN_Receiving_Time</f>
        <v>0.16875</v>
      </c>
      <c r="M734" s="44">
        <f>HubCN_Receiving_Time-Vendor_PickupTime</f>
        <v>0.08680555555</v>
      </c>
      <c r="N734" s="44">
        <f>Plan__HubCN_Receiving_Time-Plan_Vendor_Pickup_Time</f>
        <v>1.002083333</v>
      </c>
      <c r="O734" s="44">
        <f>Vendor_PickupTime-Order_Create_Time</f>
        <v>0.2298611111</v>
      </c>
      <c r="P734" s="44">
        <f>Plan_Vendor_Pickup_Time-Order_Create_Time</f>
        <v>-0.008333333339</v>
      </c>
      <c r="Q734" s="44">
        <f>HubVN_Receiving_Time-HubCN_Pickup_Time</f>
        <v>5.003472222</v>
      </c>
      <c r="R734" s="44">
        <f>Plan_HubVN_Receiving_Time-Plan_HubCN_Pickup_Time</f>
        <v>3.50625</v>
      </c>
      <c r="S734" s="44">
        <f>TG_lấy+TG_xử_lý_CN+Thông_quan</f>
        <v>5.654166667</v>
      </c>
      <c r="T734" s="55">
        <f>IFS(HubCN_ID="LECCNSZ",Quantity__piece*500,HubCN_ID="LECCNYW",Quantity__piece*700)</f>
        <v>2100</v>
      </c>
      <c r="U734" s="55">
        <f>Chi_phí_lấy_hàng-Chi_phí_xử_lý</f>
        <v>16750</v>
      </c>
      <c r="V734" s="55">
        <f>IFS(HubCN_ID="LECCNSZ",IF(Grossweight&lt;=3,17000+Quantity__piece*500,17000+(Grossweight-3)*1500+Quantity__piece*500),HubCN_ID="LECCNYW", IF(Grossweight&lt;=3,15000+Quantity__piece*700,15000+(Grossweight-3)*2500+Quantity__piece*700))</f>
        <v>18850</v>
      </c>
    </row>
    <row r="735" ht="15.75" customHeight="1">
      <c r="A735" s="52" t="s">
        <v>2187</v>
      </c>
      <c r="B735" s="52" t="s">
        <v>5276</v>
      </c>
      <c r="C735" s="52" t="s">
        <v>5253</v>
      </c>
      <c r="D735" s="53">
        <v>44651.43194444444</v>
      </c>
      <c r="E735" s="53">
        <v>44649.785416666666</v>
      </c>
      <c r="F735" s="53">
        <v>44651.51736111111</v>
      </c>
      <c r="G735" s="53">
        <f>HubVN_Receiving_Time</f>
        <v>44654.29097</v>
      </c>
      <c r="H735" s="54">
        <v>44650.28888888889</v>
      </c>
      <c r="I735" s="44">
        <f>HubCN_Receiving_Time-Order_Create_Time</f>
        <v>0.6013888889</v>
      </c>
      <c r="J735" s="44">
        <f>Plan__HubCN_Receiving_Time-Order_Create_Time</f>
        <v>2.247916667</v>
      </c>
      <c r="K735" s="44">
        <f>HubCN_Pickup_Time-HubCN_Receiving_Time</f>
        <v>0.5034722222</v>
      </c>
      <c r="L735" s="44">
        <f>Plan_HubCN_Pickup_Time-Plan__HubCN_Receiving_Time</f>
        <v>0.08541666667</v>
      </c>
      <c r="M735" s="44">
        <f>HubCN_Receiving_Time-Vendor_PickupTime</f>
        <v>0.1138888889</v>
      </c>
      <c r="N735" s="44">
        <f>Plan__HubCN_Receiving_Time-Plan_Vendor_Pickup_Time</f>
        <v>1.501388889</v>
      </c>
      <c r="O735" s="44">
        <f>Vendor_PickupTime-Order_Create_Time</f>
        <v>0.4875</v>
      </c>
      <c r="P735" s="44">
        <f>Plan_Vendor_Pickup_Time-Order_Create_Time</f>
        <v>0.7465277778</v>
      </c>
      <c r="Q735" s="44">
        <f>HubVN_Receiving_Time-HubCN_Pickup_Time</f>
        <v>4.002083333</v>
      </c>
      <c r="R735" s="44">
        <f>Plan_HubVN_Receiving_Time-Plan_HubCN_Pickup_Time</f>
        <v>2.005555556</v>
      </c>
      <c r="S735" s="44">
        <f>TG_lấy+TG_xử_lý_CN+Thông_quan</f>
        <v>5.106944444</v>
      </c>
      <c r="T735" s="55">
        <f>IFS(HubCN_ID="LECCNSZ",Quantity__piece*500,HubCN_ID="LECCNYW",Quantity__piece*700)</f>
        <v>3500</v>
      </c>
      <c r="U735" s="55">
        <f>Chi_phí_lấy_hàng-Chi_phí_xử_lý</f>
        <v>16750</v>
      </c>
      <c r="V735" s="55">
        <f>IFS(HubCN_ID="LECCNSZ",IF(Grossweight&lt;=3,17000+Quantity__piece*500,17000+(Grossweight-3)*1500+Quantity__piece*500),HubCN_ID="LECCNYW", IF(Grossweight&lt;=3,15000+Quantity__piece*700,15000+(Grossweight-3)*2500+Quantity__piece*700))</f>
        <v>20250</v>
      </c>
    </row>
    <row r="736" ht="15.75" customHeight="1">
      <c r="A736" s="52" t="s">
        <v>2190</v>
      </c>
      <c r="B736" s="52" t="s">
        <v>5264</v>
      </c>
      <c r="C736" s="52" t="s">
        <v>5253</v>
      </c>
      <c r="D736" s="53">
        <v>44651.90555555555</v>
      </c>
      <c r="E736" s="53">
        <v>44649.16875</v>
      </c>
      <c r="F736" s="53">
        <v>44652.03333333333</v>
      </c>
      <c r="G736" s="53">
        <f>HubVN_Receiving_Time</f>
        <v>44653.50694</v>
      </c>
      <c r="H736" s="54">
        <v>44649.50555555556</v>
      </c>
      <c r="I736" s="44">
        <f>HubCN_Receiving_Time-Order_Create_Time</f>
        <v>0.3173611111</v>
      </c>
      <c r="J736" s="44">
        <f>Plan__HubCN_Receiving_Time-Order_Create_Time</f>
        <v>3.054166667</v>
      </c>
      <c r="K736" s="44">
        <f>HubCN_Pickup_Time-HubCN_Receiving_Time</f>
        <v>0.3368055556</v>
      </c>
      <c r="L736" s="44">
        <f>Plan_HubCN_Pickup_Time-Plan__HubCN_Receiving_Time</f>
        <v>0.1277777778</v>
      </c>
      <c r="M736" s="44">
        <f>HubCN_Receiving_Time-Vendor_PickupTime</f>
        <v>0.08402777778</v>
      </c>
      <c r="N736" s="44">
        <f>Plan__HubCN_Receiving_Time-Plan_Vendor_Pickup_Time</f>
        <v>4.515277778</v>
      </c>
      <c r="O736" s="44">
        <f>Vendor_PickupTime-Order_Create_Time</f>
        <v>0.2333333333</v>
      </c>
      <c r="P736" s="44">
        <f>Plan_Vendor_Pickup_Time-Order_Create_Time</f>
        <v>-1.461111111</v>
      </c>
      <c r="Q736" s="44">
        <f>HubVN_Receiving_Time-HubCN_Pickup_Time</f>
        <v>4.001388889</v>
      </c>
      <c r="R736" s="44">
        <f>Plan_HubVN_Receiving_Time-Plan_HubCN_Pickup_Time</f>
        <v>1.502083333</v>
      </c>
      <c r="S736" s="44">
        <f>TG_lấy+TG_xử_lý_CN+Thông_quan</f>
        <v>4.655555556</v>
      </c>
      <c r="T736" s="55">
        <f>IFS(HubCN_ID="LECCNSZ",Quantity__piece*500,HubCN_ID="LECCNYW",Quantity__piece*700)</f>
        <v>2100</v>
      </c>
      <c r="U736" s="55">
        <f>Chi_phí_lấy_hàng-Chi_phí_xử_lý</f>
        <v>15000</v>
      </c>
      <c r="V736" s="55">
        <f>IFS(HubCN_ID="LECCNSZ",IF(Grossweight&lt;=3,17000+Quantity__piece*500,17000+(Grossweight-3)*1500+Quantity__piece*500),HubCN_ID="LECCNYW", IF(Grossweight&lt;=3,15000+Quantity__piece*700,15000+(Grossweight-3)*2500+Quantity__piece*700))</f>
        <v>17100</v>
      </c>
    </row>
    <row r="737" ht="15.75" customHeight="1">
      <c r="A737" s="52" t="s">
        <v>2193</v>
      </c>
      <c r="B737" s="52" t="s">
        <v>5267</v>
      </c>
      <c r="C737" s="52" t="s">
        <v>5253</v>
      </c>
      <c r="D737" s="53">
        <v>44650.20416666667</v>
      </c>
      <c r="E737" s="53">
        <v>44649.825</v>
      </c>
      <c r="F737" s="53">
        <v>44650.29027777778</v>
      </c>
      <c r="G737" s="53">
        <f>HubVN_Receiving_Time</f>
        <v>44654.25556</v>
      </c>
      <c r="H737" s="54">
        <v>44650.25277777778</v>
      </c>
      <c r="I737" s="44">
        <f>HubCN_Receiving_Time-Order_Create_Time</f>
        <v>2.109027778</v>
      </c>
      <c r="J737" s="44">
        <f>Plan__HubCN_Receiving_Time-Order_Create_Time</f>
        <v>2.488194444</v>
      </c>
      <c r="K737" s="44">
        <f>HubCN_Pickup_Time-HubCN_Receiving_Time</f>
        <v>0.4277777778</v>
      </c>
      <c r="L737" s="44">
        <f>Plan_HubCN_Pickup_Time-Plan__HubCN_Receiving_Time</f>
        <v>0.08611111111</v>
      </c>
      <c r="M737" s="44">
        <f>HubCN_Receiving_Time-Vendor_PickupTime</f>
        <v>0.1145833333</v>
      </c>
      <c r="N737" s="44">
        <f>Plan__HubCN_Receiving_Time-Plan_Vendor_Pickup_Time</f>
        <v>2.495138889</v>
      </c>
      <c r="O737" s="44">
        <f>Vendor_PickupTime-Order_Create_Time</f>
        <v>1.994444444</v>
      </c>
      <c r="P737" s="44">
        <f>Plan_Vendor_Pickup_Time-Order_Create_Time</f>
        <v>-0.006944444445</v>
      </c>
      <c r="Q737" s="44">
        <f>HubVN_Receiving_Time-HubCN_Pickup_Time</f>
        <v>4.002777778</v>
      </c>
      <c r="R737" s="44">
        <f>Plan_HubVN_Receiving_Time-Plan_HubCN_Pickup_Time</f>
        <v>3.000694444</v>
      </c>
      <c r="S737" s="44">
        <f>TG_lấy+TG_xử_lý_CN+Thông_quan</f>
        <v>6.539583333</v>
      </c>
      <c r="T737" s="55">
        <f>IFS(HubCN_ID="LECCNSZ",Quantity__piece*500,HubCN_ID="LECCNYW",Quantity__piece*700)</f>
        <v>3500</v>
      </c>
      <c r="U737" s="55">
        <f>Chi_phí_lấy_hàng-Chi_phí_xử_lý</f>
        <v>15000</v>
      </c>
      <c r="V737" s="55">
        <f>IFS(HubCN_ID="LECCNSZ",IF(Grossweight&lt;=3,17000+Quantity__piece*500,17000+(Grossweight-3)*1500+Quantity__piece*500),HubCN_ID="LECCNYW", IF(Grossweight&lt;=3,15000+Quantity__piece*700,15000+(Grossweight-3)*2500+Quantity__piece*700))</f>
        <v>18500</v>
      </c>
    </row>
    <row r="738" ht="15.75" customHeight="1">
      <c r="A738" s="52" t="s">
        <v>2195</v>
      </c>
      <c r="B738" s="52" t="s">
        <v>5252</v>
      </c>
      <c r="C738" s="52" t="s">
        <v>5253</v>
      </c>
      <c r="D738" s="53">
        <v>44651.88611111111</v>
      </c>
      <c r="E738" s="53">
        <v>44650.669444444444</v>
      </c>
      <c r="F738" s="53">
        <v>44652.03402777778</v>
      </c>
      <c r="G738" s="53">
        <f>HubVN_Receiving_Time</f>
        <v>44654.51181</v>
      </c>
      <c r="H738" s="54">
        <v>44651.00763888889</v>
      </c>
      <c r="I738" s="44">
        <f>HubCN_Receiving_Time-Order_Create_Time</f>
        <v>1.972916667</v>
      </c>
      <c r="J738" s="44">
        <f>Plan__HubCN_Receiving_Time-Order_Create_Time</f>
        <v>3.189583333</v>
      </c>
      <c r="K738" s="44">
        <f>HubCN_Pickup_Time-HubCN_Receiving_Time</f>
        <v>0.3381944444</v>
      </c>
      <c r="L738" s="44">
        <f>Plan_HubCN_Pickup_Time-Plan__HubCN_Receiving_Time</f>
        <v>0.1479166667</v>
      </c>
      <c r="M738" s="44">
        <f>HubCN_Receiving_Time-Vendor_PickupTime</f>
        <v>0.25625</v>
      </c>
      <c r="N738" s="44">
        <f>Plan__HubCN_Receiving_Time-Plan_Vendor_Pickup_Time</f>
        <v>5.651388889</v>
      </c>
      <c r="O738" s="44">
        <f>Vendor_PickupTime-Order_Create_Time</f>
        <v>1.716666667</v>
      </c>
      <c r="P738" s="44">
        <f>Plan_Vendor_Pickup_Time-Order_Create_Time</f>
        <v>-2.461805556</v>
      </c>
      <c r="Q738" s="44">
        <f>HubVN_Receiving_Time-HubCN_Pickup_Time</f>
        <v>3.504166667</v>
      </c>
      <c r="R738" s="44">
        <f>Plan_HubVN_Receiving_Time-Plan_HubCN_Pickup_Time</f>
        <v>1.504861111</v>
      </c>
      <c r="S738" s="44">
        <f>TG_lấy+TG_xử_lý_CN+Thông_quan</f>
        <v>5.815277778</v>
      </c>
      <c r="T738" s="55">
        <f>IFS(HubCN_ID="LECCNSZ",Quantity__piece*500,HubCN_ID="LECCNYW",Quantity__piece*700)</f>
        <v>700</v>
      </c>
      <c r="U738" s="55">
        <f>Chi_phí_lấy_hàng-Chi_phí_xử_lý</f>
        <v>15000</v>
      </c>
      <c r="V738" s="55">
        <f>IFS(HubCN_ID="LECCNSZ",IF(Grossweight&lt;=3,17000+Quantity__piece*500,17000+(Grossweight-3)*1500+Quantity__piece*500),HubCN_ID="LECCNYW", IF(Grossweight&lt;=3,15000+Quantity__piece*700,15000+(Grossweight-3)*2500+Quantity__piece*700))</f>
        <v>15700</v>
      </c>
    </row>
    <row r="739" ht="15.75" hidden="1" customHeight="1">
      <c r="A739" s="52" t="s">
        <v>2198</v>
      </c>
      <c r="B739" s="52" t="s">
        <v>5268</v>
      </c>
      <c r="C739" s="52" t="s">
        <v>5255</v>
      </c>
      <c r="D739" s="53">
        <v>44649.618055555555</v>
      </c>
      <c r="E739" s="53">
        <v>44648.76736111111</v>
      </c>
      <c r="F739" s="53">
        <v>44649.76666666667</v>
      </c>
      <c r="G739" s="53">
        <f>HubVN_Receiving_Time</f>
        <v>44652.27222</v>
      </c>
      <c r="H739" s="54">
        <v>44649.27013888889</v>
      </c>
      <c r="I739" s="44">
        <f>HubCN_Receiving_Time-Order_Create_Time</f>
        <v>4.086111111</v>
      </c>
      <c r="J739" s="44">
        <f>Plan__HubCN_Receiving_Time-Order_Create_Time</f>
        <v>4.936805556</v>
      </c>
      <c r="K739" s="44">
        <f>HubCN_Pickup_Time-HubCN_Receiving_Time</f>
        <v>0.5027777778</v>
      </c>
      <c r="L739" s="44">
        <f>Plan_HubCN_Pickup_Time-Plan__HubCN_Receiving_Time</f>
        <v>0.1486111111</v>
      </c>
      <c r="M739" s="44">
        <f>HubCN_Receiving_Time-Vendor_PickupTime</f>
        <v>0.1708333333</v>
      </c>
      <c r="N739" s="44">
        <f>Plan__HubCN_Receiving_Time-Plan_Vendor_Pickup_Time</f>
        <v>3.776388889</v>
      </c>
      <c r="O739" s="44">
        <f>Vendor_PickupTime-Order_Create_Time</f>
        <v>3.915277778</v>
      </c>
      <c r="P739" s="44">
        <f>Plan_Vendor_Pickup_Time-Order_Create_Time</f>
        <v>1.160416667</v>
      </c>
      <c r="Q739" s="44">
        <f>HubVN_Receiving_Time-HubCN_Pickup_Time</f>
        <v>3.002083333</v>
      </c>
      <c r="R739" s="44">
        <f>Plan_HubVN_Receiving_Time-Plan_HubCN_Pickup_Time</f>
        <v>1.504861111</v>
      </c>
      <c r="S739" s="44">
        <f>TG_lấy+TG_xử_lý_CN+Thông_quan</f>
        <v>7.590972222</v>
      </c>
      <c r="T739" s="55">
        <f>IFS(HubCN_ID="LECCNSZ",Quantity__piece*500,HubCN_ID="LECCNYW",Quantity__piece*700)</f>
        <v>1500</v>
      </c>
      <c r="U739" s="55">
        <f>Chi_phí_lấy_hàng-Chi_phí_xử_lý</f>
        <v>18050</v>
      </c>
      <c r="V739" s="55">
        <f>IFS(HubCN_ID="LECCNSZ",IF(Grossweight&lt;=3,17000+Quantity__piece*500,17000+(Grossweight-3)*1500+Quantity__piece*500),HubCN_ID="LECCNYW", IF(Grossweight&lt;=3,15000+Quantity__piece*700,15000+(Grossweight-3)*2500+Quantity__piece*700))</f>
        <v>19550</v>
      </c>
    </row>
    <row r="740" ht="15.75" customHeight="1">
      <c r="A740" s="52" t="s">
        <v>2201</v>
      </c>
      <c r="B740" s="52" t="s">
        <v>5260</v>
      </c>
      <c r="C740" s="52" t="s">
        <v>5253</v>
      </c>
      <c r="D740" s="53">
        <v>44651.87430555555</v>
      </c>
      <c r="E740" s="53">
        <v>44649.78611111111</v>
      </c>
      <c r="F740" s="53">
        <v>44652.020833333336</v>
      </c>
      <c r="G740" s="53">
        <f>HubVN_Receiving_Time</f>
        <v>44654.29097</v>
      </c>
      <c r="H740" s="54">
        <v>44650.29027777778</v>
      </c>
      <c r="I740" s="44">
        <f>HubCN_Receiving_Time-Order_Create_Time</f>
        <v>0.6138888889</v>
      </c>
      <c r="J740" s="44">
        <f>Plan__HubCN_Receiving_Time-Order_Create_Time</f>
        <v>2.702083333</v>
      </c>
      <c r="K740" s="44">
        <f>HubCN_Pickup_Time-HubCN_Receiving_Time</f>
        <v>0.5041666667</v>
      </c>
      <c r="L740" s="44">
        <f>Plan_HubCN_Pickup_Time-Plan__HubCN_Receiving_Time</f>
        <v>0.1465277778</v>
      </c>
      <c r="M740" s="44">
        <f>HubCN_Receiving_Time-Vendor_PickupTime</f>
        <v>0.1104166667</v>
      </c>
      <c r="N740" s="44">
        <f>Plan__HubCN_Receiving_Time-Plan_Vendor_Pickup_Time</f>
        <v>2.544444444</v>
      </c>
      <c r="O740" s="44">
        <f>Vendor_PickupTime-Order_Create_Time</f>
        <v>0.5034722222</v>
      </c>
      <c r="P740" s="44">
        <f>Plan_Vendor_Pickup_Time-Order_Create_Time</f>
        <v>0.1576388889</v>
      </c>
      <c r="Q740" s="44">
        <f>HubVN_Receiving_Time-HubCN_Pickup_Time</f>
        <v>4.000694444</v>
      </c>
      <c r="R740" s="44">
        <f>Plan_HubVN_Receiving_Time-Plan_HubCN_Pickup_Time</f>
        <v>1.504166667</v>
      </c>
      <c r="S740" s="44">
        <f>TG_lấy+TG_xử_lý_CN+Thông_quan</f>
        <v>5.11875</v>
      </c>
      <c r="T740" s="55">
        <f>IFS(HubCN_ID="LECCNSZ",Quantity__piece*500,HubCN_ID="LECCNYW",Quantity__piece*700)</f>
        <v>2800</v>
      </c>
      <c r="U740" s="55">
        <f>Chi_phí_lấy_hàng-Chi_phí_xử_lý</f>
        <v>16000</v>
      </c>
      <c r="V740" s="55">
        <f>IFS(HubCN_ID="LECCNSZ",IF(Grossweight&lt;=3,17000+Quantity__piece*500,17000+(Grossweight-3)*1500+Quantity__piece*500),HubCN_ID="LECCNYW", IF(Grossweight&lt;=3,15000+Quantity__piece*700,15000+(Grossweight-3)*2500+Quantity__piece*700))</f>
        <v>18800</v>
      </c>
    </row>
    <row r="741" ht="15.75" customHeight="1">
      <c r="A741" s="52" t="s">
        <v>2204</v>
      </c>
      <c r="B741" s="52" t="s">
        <v>5286</v>
      </c>
      <c r="C741" s="52" t="s">
        <v>5253</v>
      </c>
      <c r="D741" s="53">
        <v>44648.13611111111</v>
      </c>
      <c r="E741" s="53">
        <v>44649.98819444444</v>
      </c>
      <c r="F741" s="53">
        <v>44648.26180555556</v>
      </c>
      <c r="G741" s="53">
        <f>HubVN_Receiving_Time</f>
        <v>44656.28264</v>
      </c>
      <c r="H741" s="54">
        <v>44650.28125</v>
      </c>
      <c r="I741" s="44">
        <f>HubCN_Receiving_Time-Order_Create_Time</f>
        <v>2.353472222</v>
      </c>
      <c r="J741" s="44">
        <f>Plan__HubCN_Receiving_Time-Order_Create_Time</f>
        <v>0.5013888889</v>
      </c>
      <c r="K741" s="44">
        <f>HubCN_Pickup_Time-HubCN_Receiving_Time</f>
        <v>0.2930555556</v>
      </c>
      <c r="L741" s="44">
        <f>Plan_HubCN_Pickup_Time-Plan__HubCN_Receiving_Time</f>
        <v>0.1256944444</v>
      </c>
      <c r="M741" s="44">
        <f>HubCN_Receiving_Time-Vendor_PickupTime</f>
        <v>0.1048611111</v>
      </c>
      <c r="N741" s="44">
        <f>Plan__HubCN_Receiving_Time-Plan_Vendor_Pickup_Time</f>
        <v>0.009722222225</v>
      </c>
      <c r="O741" s="44">
        <f>Vendor_PickupTime-Order_Create_Time</f>
        <v>2.248611111</v>
      </c>
      <c r="P741" s="44">
        <f>Plan_Vendor_Pickup_Time-Order_Create_Time</f>
        <v>0.4916666667</v>
      </c>
      <c r="Q741" s="44">
        <f>HubVN_Receiving_Time-HubCN_Pickup_Time</f>
        <v>6.001388889</v>
      </c>
      <c r="R741" s="44">
        <f>Plan_HubVN_Receiving_Time-Plan_HubCN_Pickup_Time</f>
        <v>3.004166667</v>
      </c>
      <c r="S741" s="44">
        <f>TG_lấy+TG_xử_lý_CN+Thông_quan</f>
        <v>8.647916667</v>
      </c>
      <c r="T741" s="55">
        <f>IFS(HubCN_ID="LECCNSZ",Quantity__piece*500,HubCN_ID="LECCNYW",Quantity__piece*700)</f>
        <v>2800</v>
      </c>
      <c r="U741" s="55">
        <f>Chi_phí_lấy_hàng-Chi_phí_xử_lý</f>
        <v>15000</v>
      </c>
      <c r="V741" s="55">
        <f>IFS(HubCN_ID="LECCNSZ",IF(Grossweight&lt;=3,17000+Quantity__piece*500,17000+(Grossweight-3)*1500+Quantity__piece*500),HubCN_ID="LECCNYW", IF(Grossweight&lt;=3,15000+Quantity__piece*700,15000+(Grossweight-3)*2500+Quantity__piece*700))</f>
        <v>17800</v>
      </c>
    </row>
    <row r="742" ht="15.75" customHeight="1">
      <c r="A742" s="52" t="s">
        <v>2207</v>
      </c>
      <c r="B742" s="52" t="s">
        <v>5293</v>
      </c>
      <c r="C742" s="52" t="s">
        <v>5253</v>
      </c>
      <c r="D742" s="53">
        <v>44649.575694444444</v>
      </c>
      <c r="E742" s="53">
        <v>44649.16458333333</v>
      </c>
      <c r="F742" s="53">
        <v>44649.748611111114</v>
      </c>
      <c r="G742" s="53">
        <f>HubVN_Receiving_Time</f>
        <v>44653.50486</v>
      </c>
      <c r="H742" s="54">
        <v>44649.504166666666</v>
      </c>
      <c r="I742" s="44">
        <f>HubCN_Receiving_Time-Order_Create_Time</f>
        <v>0.3131944444</v>
      </c>
      <c r="J742" s="44">
        <f>Plan__HubCN_Receiving_Time-Order_Create_Time</f>
        <v>0.7243055556</v>
      </c>
      <c r="K742" s="44">
        <f>HubCN_Pickup_Time-HubCN_Receiving_Time</f>
        <v>0.3395833333</v>
      </c>
      <c r="L742" s="44">
        <f>Plan_HubCN_Pickup_Time-Plan__HubCN_Receiving_Time</f>
        <v>0.1729166667</v>
      </c>
      <c r="M742" s="44">
        <f>HubCN_Receiving_Time-Vendor_PickupTime</f>
        <v>0.0875</v>
      </c>
      <c r="N742" s="44">
        <f>Plan__HubCN_Receiving_Time-Plan_Vendor_Pickup_Time</f>
        <v>1.600694444</v>
      </c>
      <c r="O742" s="44">
        <f>Vendor_PickupTime-Order_Create_Time</f>
        <v>0.2256944444</v>
      </c>
      <c r="P742" s="44">
        <f>Plan_Vendor_Pickup_Time-Order_Create_Time</f>
        <v>-0.8763888889</v>
      </c>
      <c r="Q742" s="44">
        <f>HubVN_Receiving_Time-HubCN_Pickup_Time</f>
        <v>4.000694444</v>
      </c>
      <c r="R742" s="44">
        <f>Plan_HubVN_Receiving_Time-Plan_HubCN_Pickup_Time</f>
        <v>3.502083333</v>
      </c>
      <c r="S742" s="44">
        <f>TG_lấy+TG_xử_lý_CN+Thông_quan</f>
        <v>4.653472222</v>
      </c>
      <c r="T742" s="55">
        <f>IFS(HubCN_ID="LECCNSZ",Quantity__piece*500,HubCN_ID="LECCNYW",Quantity__piece*700)</f>
        <v>3500</v>
      </c>
      <c r="U742" s="55">
        <f>Chi_phí_lấy_hàng-Chi_phí_xử_lý</f>
        <v>17250</v>
      </c>
      <c r="V742" s="55">
        <f>IFS(HubCN_ID="LECCNSZ",IF(Grossweight&lt;=3,17000+Quantity__piece*500,17000+(Grossweight-3)*1500+Quantity__piece*500),HubCN_ID="LECCNYW", IF(Grossweight&lt;=3,15000+Quantity__piece*700,15000+(Grossweight-3)*2500+Quantity__piece*700))</f>
        <v>20750</v>
      </c>
    </row>
    <row r="743" ht="15.75" customHeight="1">
      <c r="A743" s="52" t="s">
        <v>2210</v>
      </c>
      <c r="B743" s="52" t="s">
        <v>5309</v>
      </c>
      <c r="C743" s="52" t="s">
        <v>5253</v>
      </c>
      <c r="D743" s="53">
        <v>44647.845138888886</v>
      </c>
      <c r="E743" s="53">
        <v>44649.183333333334</v>
      </c>
      <c r="F743" s="53">
        <v>44647.99444444444</v>
      </c>
      <c r="G743" s="53">
        <f>HubVN_Receiving_Time</f>
        <v>44652.52708</v>
      </c>
      <c r="H743" s="54">
        <v>44649.520833333336</v>
      </c>
      <c r="I743" s="44">
        <f>HubCN_Receiving_Time-Order_Create_Time</f>
        <v>1.803472222</v>
      </c>
      <c r="J743" s="44">
        <f>Plan__HubCN_Receiving_Time-Order_Create_Time</f>
        <v>0.4652777778</v>
      </c>
      <c r="K743" s="44">
        <f>HubCN_Pickup_Time-HubCN_Receiving_Time</f>
        <v>0.3375</v>
      </c>
      <c r="L743" s="44">
        <f>Plan_HubCN_Pickup_Time-Plan__HubCN_Receiving_Time</f>
        <v>0.1493055556</v>
      </c>
      <c r="M743" s="44">
        <f>HubCN_Receiving_Time-Vendor_PickupTime</f>
        <v>0.1666666667</v>
      </c>
      <c r="N743" s="44">
        <f>Plan__HubCN_Receiving_Time-Plan_Vendor_Pickup_Time</f>
        <v>0.89375</v>
      </c>
      <c r="O743" s="44">
        <f>Vendor_PickupTime-Order_Create_Time</f>
        <v>1.636805556</v>
      </c>
      <c r="P743" s="44">
        <f>Plan_Vendor_Pickup_Time-Order_Create_Time</f>
        <v>-0.4284722222</v>
      </c>
      <c r="Q743" s="44">
        <f>HubVN_Receiving_Time-HubCN_Pickup_Time</f>
        <v>3.00625</v>
      </c>
      <c r="R743" s="44">
        <f>Plan_HubVN_Receiving_Time-Plan_HubCN_Pickup_Time</f>
        <v>3.505555556</v>
      </c>
      <c r="S743" s="44">
        <f>TG_lấy+TG_xử_lý_CN+Thông_quan</f>
        <v>5.147222222</v>
      </c>
      <c r="T743" s="55">
        <f>IFS(HubCN_ID="LECCNSZ",Quantity__piece*500,HubCN_ID="LECCNYW",Quantity__piece*700)</f>
        <v>1400</v>
      </c>
      <c r="U743" s="55">
        <f>Chi_phí_lấy_hàng-Chi_phí_xử_lý</f>
        <v>15000</v>
      </c>
      <c r="V743" s="55">
        <f>IFS(HubCN_ID="LECCNSZ",IF(Grossweight&lt;=3,17000+Quantity__piece*500,17000+(Grossweight-3)*1500+Quantity__piece*500),HubCN_ID="LECCNYW", IF(Grossweight&lt;=3,15000+Quantity__piece*700,15000+(Grossweight-3)*2500+Quantity__piece*700))</f>
        <v>16400</v>
      </c>
    </row>
    <row r="744" ht="15.75" customHeight="1">
      <c r="A744" s="52" t="s">
        <v>2213</v>
      </c>
      <c r="B744" s="52" t="s">
        <v>5264</v>
      </c>
      <c r="C744" s="52" t="s">
        <v>5253</v>
      </c>
      <c r="D744" s="53">
        <v>44650.42569444444</v>
      </c>
      <c r="E744" s="53">
        <v>44649.813888888886</v>
      </c>
      <c r="F744" s="53">
        <v>44650.51458333333</v>
      </c>
      <c r="G744" s="53">
        <f>HubVN_Receiving_Time</f>
        <v>44653.28264</v>
      </c>
      <c r="H744" s="54">
        <v>44650.27847222222</v>
      </c>
      <c r="I744" s="44">
        <f>HubCN_Receiving_Time-Order_Create_Time</f>
        <v>1.079861111</v>
      </c>
      <c r="J744" s="44">
        <f>Plan__HubCN_Receiving_Time-Order_Create_Time</f>
        <v>1.691666667</v>
      </c>
      <c r="K744" s="44">
        <f>HubCN_Pickup_Time-HubCN_Receiving_Time</f>
        <v>0.4645833333</v>
      </c>
      <c r="L744" s="44">
        <f>Plan_HubCN_Pickup_Time-Plan__HubCN_Receiving_Time</f>
        <v>0.08888888889</v>
      </c>
      <c r="M744" s="44">
        <f>HubCN_Receiving_Time-Vendor_PickupTime</f>
        <v>0.08472222222</v>
      </c>
      <c r="N744" s="44">
        <f>Plan__HubCN_Receiving_Time-Plan_Vendor_Pickup_Time</f>
        <v>2.116666667</v>
      </c>
      <c r="O744" s="44">
        <f>Vendor_PickupTime-Order_Create_Time</f>
        <v>0.9951388889</v>
      </c>
      <c r="P744" s="44">
        <f>Plan_Vendor_Pickup_Time-Order_Create_Time</f>
        <v>-0.425</v>
      </c>
      <c r="Q744" s="44">
        <f>HubVN_Receiving_Time-HubCN_Pickup_Time</f>
        <v>3.004166667</v>
      </c>
      <c r="R744" s="44">
        <f>Plan_HubVN_Receiving_Time-Plan_HubCN_Pickup_Time</f>
        <v>2.004861111</v>
      </c>
      <c r="S744" s="44">
        <f>TG_lấy+TG_xử_lý_CN+Thông_quan</f>
        <v>4.548611111</v>
      </c>
      <c r="T744" s="55">
        <f>IFS(HubCN_ID="LECCNSZ",Quantity__piece*500,HubCN_ID="LECCNYW",Quantity__piece*700)</f>
        <v>3500</v>
      </c>
      <c r="U744" s="55">
        <f>Chi_phí_lấy_hàng-Chi_phí_xử_lý</f>
        <v>15000</v>
      </c>
      <c r="V744" s="55">
        <f>IFS(HubCN_ID="LECCNSZ",IF(Grossweight&lt;=3,17000+Quantity__piece*500,17000+(Grossweight-3)*1500+Quantity__piece*500),HubCN_ID="LECCNYW", IF(Grossweight&lt;=3,15000+Quantity__piece*700,15000+(Grossweight-3)*2500+Quantity__piece*700))</f>
        <v>18500</v>
      </c>
    </row>
    <row r="745" ht="15.75" customHeight="1">
      <c r="A745" s="52" t="s">
        <v>2215</v>
      </c>
      <c r="B745" s="52" t="s">
        <v>5279</v>
      </c>
      <c r="C745" s="52" t="s">
        <v>5253</v>
      </c>
      <c r="D745" s="53">
        <v>44651.05694444444</v>
      </c>
      <c r="E745" s="53">
        <v>44652.90972222222</v>
      </c>
      <c r="F745" s="53">
        <v>44651.271527777775</v>
      </c>
      <c r="G745" s="53">
        <f>HubVN_Receiving_Time</f>
        <v>44659.25347</v>
      </c>
      <c r="H745" s="54">
        <v>44653.248611111114</v>
      </c>
      <c r="I745" s="44">
        <f>HubCN_Receiving_Time-Order_Create_Time</f>
        <v>1.329861111</v>
      </c>
      <c r="J745" s="44">
        <f>Plan__HubCN_Receiving_Time-Order_Create_Time</f>
        <v>-0.5229166667</v>
      </c>
      <c r="K745" s="44">
        <f>HubCN_Pickup_Time-HubCN_Receiving_Time</f>
        <v>0.3388888889</v>
      </c>
      <c r="L745" s="44">
        <f>Plan_HubCN_Pickup_Time-Plan__HubCN_Receiving_Time</f>
        <v>0.2145833333</v>
      </c>
      <c r="M745" s="44">
        <f>HubCN_Receiving_Time-Vendor_PickupTime</f>
        <v>0.1111111111</v>
      </c>
      <c r="N745" s="44">
        <f>Plan__HubCN_Receiving_Time-Plan_Vendor_Pickup_Time</f>
        <v>0.9402777778</v>
      </c>
      <c r="O745" s="44">
        <f>Vendor_PickupTime-Order_Create_Time</f>
        <v>1.21875</v>
      </c>
      <c r="P745" s="44">
        <f>Plan_Vendor_Pickup_Time-Order_Create_Time</f>
        <v>-1.463194444</v>
      </c>
      <c r="Q745" s="44">
        <f>HubVN_Receiving_Time-HubCN_Pickup_Time</f>
        <v>6.004861111</v>
      </c>
      <c r="R745" s="44">
        <f>Plan_HubVN_Receiving_Time-Plan_HubCN_Pickup_Time</f>
        <v>3.004861111</v>
      </c>
      <c r="S745" s="44">
        <f>TG_lấy+TG_xử_lý_CN+Thông_quan</f>
        <v>7.673611111</v>
      </c>
      <c r="T745" s="55">
        <f>IFS(HubCN_ID="LECCNSZ",Quantity__piece*500,HubCN_ID="LECCNYW",Quantity__piece*700)</f>
        <v>700</v>
      </c>
      <c r="U745" s="55">
        <f>Chi_phí_lấy_hàng-Chi_phí_xử_lý</f>
        <v>16750</v>
      </c>
      <c r="V745" s="55">
        <f>IFS(HubCN_ID="LECCNSZ",IF(Grossweight&lt;=3,17000+Quantity__piece*500,17000+(Grossweight-3)*1500+Quantity__piece*500),HubCN_ID="LECCNYW", IF(Grossweight&lt;=3,15000+Quantity__piece*700,15000+(Grossweight-3)*2500+Quantity__piece*700))</f>
        <v>17450</v>
      </c>
    </row>
    <row r="746" ht="15.75" customHeight="1">
      <c r="A746" s="52" t="s">
        <v>2218</v>
      </c>
      <c r="B746" s="52" t="s">
        <v>5264</v>
      </c>
      <c r="C746" s="52" t="s">
        <v>5253</v>
      </c>
      <c r="D746" s="53">
        <v>44652.11875</v>
      </c>
      <c r="E746" s="53">
        <v>44652.20138888889</v>
      </c>
      <c r="F746" s="53">
        <v>44652.28611111111</v>
      </c>
      <c r="G746" s="53">
        <f>HubVN_Receiving_Time</f>
        <v>44655.50139</v>
      </c>
      <c r="H746" s="54">
        <v>44652.49652777778</v>
      </c>
      <c r="I746" s="44">
        <f>HubCN_Receiving_Time-Order_Create_Time</f>
        <v>3.414583333</v>
      </c>
      <c r="J746" s="44">
        <f>Plan__HubCN_Receiving_Time-Order_Create_Time</f>
        <v>3.331944444</v>
      </c>
      <c r="K746" s="44">
        <f>HubCN_Pickup_Time-HubCN_Receiving_Time</f>
        <v>0.2951388889</v>
      </c>
      <c r="L746" s="44">
        <f>Plan_HubCN_Pickup_Time-Plan__HubCN_Receiving_Time</f>
        <v>0.1673611111</v>
      </c>
      <c r="M746" s="44">
        <f>HubCN_Receiving_Time-Vendor_PickupTime</f>
        <v>0.1715277778</v>
      </c>
      <c r="N746" s="44">
        <f>Plan__HubCN_Receiving_Time-Plan_Vendor_Pickup_Time</f>
        <v>2.16875</v>
      </c>
      <c r="O746" s="44">
        <f>Vendor_PickupTime-Order_Create_Time</f>
        <v>3.243055556</v>
      </c>
      <c r="P746" s="44">
        <f>Plan_Vendor_Pickup_Time-Order_Create_Time</f>
        <v>1.163194444</v>
      </c>
      <c r="Q746" s="44">
        <f>HubVN_Receiving_Time-HubCN_Pickup_Time</f>
        <v>3.004861111</v>
      </c>
      <c r="R746" s="44">
        <f>Plan_HubVN_Receiving_Time-Plan_HubCN_Pickup_Time</f>
        <v>3.001388889</v>
      </c>
      <c r="S746" s="44">
        <f>TG_lấy+TG_xử_lý_CN+Thông_quan</f>
        <v>6.714583333</v>
      </c>
      <c r="T746" s="55">
        <f>IFS(HubCN_ID="LECCNSZ",Quantity__piece*500,HubCN_ID="LECCNYW",Quantity__piece*700)</f>
        <v>2100</v>
      </c>
      <c r="U746" s="55">
        <f>Chi_phí_lấy_hàng-Chi_phí_xử_lý</f>
        <v>15000</v>
      </c>
      <c r="V746" s="55">
        <f>IFS(HubCN_ID="LECCNSZ",IF(Grossweight&lt;=3,17000+Quantity__piece*500,17000+(Grossweight-3)*1500+Quantity__piece*500),HubCN_ID="LECCNYW", IF(Grossweight&lt;=3,15000+Quantity__piece*700,15000+(Grossweight-3)*2500+Quantity__piece*700))</f>
        <v>17100</v>
      </c>
    </row>
    <row r="747" ht="15.75" hidden="1" customHeight="1">
      <c r="A747" s="52" t="s">
        <v>2221</v>
      </c>
      <c r="B747" s="52" t="s">
        <v>5254</v>
      </c>
      <c r="C747" s="52" t="s">
        <v>5255</v>
      </c>
      <c r="D747" s="53">
        <v>44651.34444444445</v>
      </c>
      <c r="E747" s="53">
        <v>44649.774305555555</v>
      </c>
      <c r="F747" s="53">
        <v>44651.513194444444</v>
      </c>
      <c r="G747" s="53">
        <f>HubVN_Receiving_Time</f>
        <v>44654.28056</v>
      </c>
      <c r="H747" s="54">
        <v>44650.27847222222</v>
      </c>
      <c r="I747" s="44">
        <f>HubCN_Receiving_Time-Order_Create_Time</f>
        <v>0.8888888889</v>
      </c>
      <c r="J747" s="44">
        <f>Plan__HubCN_Receiving_Time-Order_Create_Time</f>
        <v>2.459027778</v>
      </c>
      <c r="K747" s="44">
        <f>HubCN_Pickup_Time-HubCN_Receiving_Time</f>
        <v>0.5041666667</v>
      </c>
      <c r="L747" s="44">
        <f>Plan_HubCN_Pickup_Time-Plan__HubCN_Receiving_Time</f>
        <v>0.16875</v>
      </c>
      <c r="M747" s="44">
        <f>HubCN_Receiving_Time-Vendor_PickupTime</f>
        <v>0.05277777778</v>
      </c>
      <c r="N747" s="44">
        <f>Plan__HubCN_Receiving_Time-Plan_Vendor_Pickup_Time</f>
        <v>1.884027778</v>
      </c>
      <c r="O747" s="44">
        <f>Vendor_PickupTime-Order_Create_Time</f>
        <v>0.8361111111</v>
      </c>
      <c r="P747" s="44">
        <f>Plan_Vendor_Pickup_Time-Order_Create_Time</f>
        <v>0.575</v>
      </c>
      <c r="Q747" s="44">
        <f>HubVN_Receiving_Time-HubCN_Pickup_Time</f>
        <v>4.002083333</v>
      </c>
      <c r="R747" s="44">
        <f>Plan_HubVN_Receiving_Time-Plan_HubCN_Pickup_Time</f>
        <v>2.002083333</v>
      </c>
      <c r="S747" s="44">
        <f>TG_lấy+TG_xử_lý_CN+Thông_quan</f>
        <v>5.395138889</v>
      </c>
      <c r="T747" s="55">
        <f>IFS(HubCN_ID="LECCNSZ",Quantity__piece*500,HubCN_ID="LECCNYW",Quantity__piece*700)</f>
        <v>1000</v>
      </c>
      <c r="U747" s="55">
        <f>Chi_phí_lấy_hàng-Chi_phí_xử_lý</f>
        <v>17000</v>
      </c>
      <c r="V747" s="55">
        <f>IFS(HubCN_ID="LECCNSZ",IF(Grossweight&lt;=3,17000+Quantity__piece*500,17000+(Grossweight-3)*1500+Quantity__piece*500),HubCN_ID="LECCNYW", IF(Grossweight&lt;=3,15000+Quantity__piece*700,15000+(Grossweight-3)*2500+Quantity__piece*700))</f>
        <v>18000</v>
      </c>
    </row>
    <row r="748" ht="15.75" customHeight="1">
      <c r="A748" s="52" t="s">
        <v>2224</v>
      </c>
      <c r="B748" s="52" t="s">
        <v>5260</v>
      </c>
      <c r="C748" s="52" t="s">
        <v>5253</v>
      </c>
      <c r="D748" s="53">
        <v>44650.85763888889</v>
      </c>
      <c r="E748" s="53">
        <v>44652.225694444445</v>
      </c>
      <c r="F748" s="53">
        <v>44651.02569444444</v>
      </c>
      <c r="G748" s="53">
        <f>HubVN_Receiving_Time</f>
        <v>44655.52847</v>
      </c>
      <c r="H748" s="54">
        <v>44652.52291666667</v>
      </c>
      <c r="I748" s="44">
        <f>HubCN_Receiving_Time-Order_Create_Time</f>
        <v>2.368055556</v>
      </c>
      <c r="J748" s="44">
        <f>Plan__HubCN_Receiving_Time-Order_Create_Time</f>
        <v>1</v>
      </c>
      <c r="K748" s="44">
        <f>HubCN_Pickup_Time-HubCN_Receiving_Time</f>
        <v>0.2972222222</v>
      </c>
      <c r="L748" s="44">
        <f>Plan_HubCN_Pickup_Time-Plan__HubCN_Receiving_Time</f>
        <v>0.1680555556</v>
      </c>
      <c r="M748" s="44">
        <f>HubCN_Receiving_Time-Vendor_PickupTime</f>
        <v>0.08888888889</v>
      </c>
      <c r="N748" s="44">
        <f>Plan__HubCN_Receiving_Time-Plan_Vendor_Pickup_Time</f>
        <v>0.4215277778</v>
      </c>
      <c r="O748" s="44">
        <f>Vendor_PickupTime-Order_Create_Time</f>
        <v>2.279166667</v>
      </c>
      <c r="P748" s="44">
        <f>Plan_Vendor_Pickup_Time-Order_Create_Time</f>
        <v>0.5784722222</v>
      </c>
      <c r="Q748" s="44">
        <f>HubVN_Receiving_Time-HubCN_Pickup_Time</f>
        <v>3.005555556</v>
      </c>
      <c r="R748" s="44">
        <f>Plan_HubVN_Receiving_Time-Plan_HubCN_Pickup_Time</f>
        <v>3.504166667</v>
      </c>
      <c r="S748" s="44">
        <f>TG_lấy+TG_xử_lý_CN+Thông_quan</f>
        <v>5.670833333</v>
      </c>
      <c r="T748" s="55">
        <f>IFS(HubCN_ID="LECCNSZ",Quantity__piece*500,HubCN_ID="LECCNYW",Quantity__piece*700)</f>
        <v>1400</v>
      </c>
      <c r="U748" s="55">
        <f>Chi_phí_lấy_hàng-Chi_phí_xử_lý</f>
        <v>17250</v>
      </c>
      <c r="V748" s="55">
        <f>IFS(HubCN_ID="LECCNSZ",IF(Grossweight&lt;=3,17000+Quantity__piece*500,17000+(Grossweight-3)*1500+Quantity__piece*500),HubCN_ID="LECCNYW", IF(Grossweight&lt;=3,15000+Quantity__piece*700,15000+(Grossweight-3)*2500+Quantity__piece*700))</f>
        <v>18650</v>
      </c>
    </row>
    <row r="749" ht="15.75" hidden="1" customHeight="1">
      <c r="A749" s="52" t="s">
        <v>2226</v>
      </c>
      <c r="B749" s="52" t="s">
        <v>5268</v>
      </c>
      <c r="C749" s="52" t="s">
        <v>5255</v>
      </c>
      <c r="D749" s="53">
        <v>44650.14722222222</v>
      </c>
      <c r="E749" s="53">
        <v>44649.493055555555</v>
      </c>
      <c r="F749" s="53">
        <v>44650.27361111111</v>
      </c>
      <c r="G749" s="53">
        <f>HubVN_Receiving_Time</f>
        <v>44652.50069</v>
      </c>
      <c r="H749" s="54">
        <v>44649.99791666667</v>
      </c>
      <c r="I749" s="44">
        <f>HubCN_Receiving_Time-Order_Create_Time</f>
        <v>3.546527778</v>
      </c>
      <c r="J749" s="44">
        <f>Plan__HubCN_Receiving_Time-Order_Create_Time</f>
        <v>4.200694444</v>
      </c>
      <c r="K749" s="44">
        <f>HubCN_Pickup_Time-HubCN_Receiving_Time</f>
        <v>0.5048611111</v>
      </c>
      <c r="L749" s="44">
        <f>Plan_HubCN_Pickup_Time-Plan__HubCN_Receiving_Time</f>
        <v>0.1263888889</v>
      </c>
      <c r="M749" s="44">
        <f>HubCN_Receiving_Time-Vendor_PickupTime</f>
        <v>0.05416666667</v>
      </c>
      <c r="N749" s="44">
        <f>Plan__HubCN_Receiving_Time-Plan_Vendor_Pickup_Time</f>
        <v>4.204861111</v>
      </c>
      <c r="O749" s="44">
        <f>Vendor_PickupTime-Order_Create_Time</f>
        <v>3.492361111</v>
      </c>
      <c r="P749" s="44">
        <f>Plan_Vendor_Pickup_Time-Order_Create_Time</f>
        <v>-0.004166666666</v>
      </c>
      <c r="Q749" s="44">
        <f>HubVN_Receiving_Time-HubCN_Pickup_Time</f>
        <v>2.502777778</v>
      </c>
      <c r="R749" s="44">
        <f>Plan_HubVN_Receiving_Time-Plan_HubCN_Pickup_Time</f>
        <v>2.003472222</v>
      </c>
      <c r="S749" s="44">
        <f>TG_lấy+TG_xử_lý_CN+Thông_quan</f>
        <v>6.554166667</v>
      </c>
      <c r="T749" s="55">
        <f>IFS(HubCN_ID="LECCNSZ",Quantity__piece*500,HubCN_ID="LECCNYW",Quantity__piece*700)</f>
        <v>1000</v>
      </c>
      <c r="U749" s="55">
        <f>Chi_phí_lấy_hàng-Chi_phí_xử_lý</f>
        <v>17000</v>
      </c>
      <c r="V749" s="55">
        <f>IFS(HubCN_ID="LECCNSZ",IF(Grossweight&lt;=3,17000+Quantity__piece*500,17000+(Grossweight-3)*1500+Quantity__piece*500),HubCN_ID="LECCNYW", IF(Grossweight&lt;=3,15000+Quantity__piece*700,15000+(Grossweight-3)*2500+Quantity__piece*700))</f>
        <v>18000</v>
      </c>
    </row>
    <row r="750" ht="15.75" customHeight="1">
      <c r="A750" s="52" t="s">
        <v>2229</v>
      </c>
      <c r="B750" s="52" t="s">
        <v>5280</v>
      </c>
      <c r="C750" s="52" t="s">
        <v>5253</v>
      </c>
      <c r="D750" s="53">
        <v>44649.791666666664</v>
      </c>
      <c r="E750" s="53">
        <v>44649.23541666667</v>
      </c>
      <c r="F750" s="53">
        <v>44650.00347222222</v>
      </c>
      <c r="G750" s="53">
        <f>HubVN_Receiving_Time</f>
        <v>44653.53333</v>
      </c>
      <c r="H750" s="54">
        <v>44649.532638888886</v>
      </c>
      <c r="I750" s="44">
        <f>HubCN_Receiving_Time-Order_Create_Time</f>
        <v>0.375</v>
      </c>
      <c r="J750" s="44">
        <f>Plan__HubCN_Receiving_Time-Order_Create_Time</f>
        <v>0.93125</v>
      </c>
      <c r="K750" s="44">
        <f>HubCN_Pickup_Time-HubCN_Receiving_Time</f>
        <v>0.2972222222</v>
      </c>
      <c r="L750" s="44">
        <f>Plan_HubCN_Pickup_Time-Plan__HubCN_Receiving_Time</f>
        <v>0.2118055556</v>
      </c>
      <c r="M750" s="44">
        <f>HubCN_Receiving_Time-Vendor_PickupTime</f>
        <v>0.08888888889</v>
      </c>
      <c r="N750" s="44">
        <f>Plan__HubCN_Receiving_Time-Plan_Vendor_Pickup_Time</f>
        <v>2.394444444</v>
      </c>
      <c r="O750" s="44">
        <f>Vendor_PickupTime-Order_Create_Time</f>
        <v>0.2861111111</v>
      </c>
      <c r="P750" s="44">
        <f>Plan_Vendor_Pickup_Time-Order_Create_Time</f>
        <v>-1.463194444</v>
      </c>
      <c r="Q750" s="44">
        <f>HubVN_Receiving_Time-HubCN_Pickup_Time</f>
        <v>4.000694444</v>
      </c>
      <c r="R750" s="44">
        <f>Plan_HubVN_Receiving_Time-Plan_HubCN_Pickup_Time</f>
        <v>3.505555556</v>
      </c>
      <c r="S750" s="44">
        <f>TG_lấy+TG_xử_lý_CN+Thông_quan</f>
        <v>4.672916667</v>
      </c>
      <c r="T750" s="55">
        <f>IFS(HubCN_ID="LECCNSZ",Quantity__piece*500,HubCN_ID="LECCNYW",Quantity__piece*700)</f>
        <v>700</v>
      </c>
      <c r="U750" s="55">
        <f>Chi_phí_lấy_hàng-Chi_phí_xử_lý</f>
        <v>15000</v>
      </c>
      <c r="V750" s="55">
        <f>IFS(HubCN_ID="LECCNSZ",IF(Grossweight&lt;=3,17000+Quantity__piece*500,17000+(Grossweight-3)*1500+Quantity__piece*500),HubCN_ID="LECCNYW", IF(Grossweight&lt;=3,15000+Quantity__piece*700,15000+(Grossweight-3)*2500+Quantity__piece*700))</f>
        <v>15700</v>
      </c>
    </row>
    <row r="751" ht="15.75" customHeight="1">
      <c r="A751" s="52" t="s">
        <v>2232</v>
      </c>
      <c r="B751" s="52" t="s">
        <v>5263</v>
      </c>
      <c r="C751" s="52" t="s">
        <v>5253</v>
      </c>
      <c r="D751" s="53">
        <v>44650.049305555556</v>
      </c>
      <c r="E751" s="53">
        <v>44649.81319444445</v>
      </c>
      <c r="F751" s="53">
        <v>44650.259722222225</v>
      </c>
      <c r="G751" s="53">
        <f>HubVN_Receiving_Time</f>
        <v>44653.28125</v>
      </c>
      <c r="H751" s="54">
        <v>44650.277083333334</v>
      </c>
      <c r="I751" s="44">
        <f>HubCN_Receiving_Time-Order_Create_Time</f>
        <v>1.082638889</v>
      </c>
      <c r="J751" s="44">
        <f>Plan__HubCN_Receiving_Time-Order_Create_Time</f>
        <v>1.31875</v>
      </c>
      <c r="K751" s="44">
        <f>HubCN_Pickup_Time-HubCN_Receiving_Time</f>
        <v>0.4638888889</v>
      </c>
      <c r="L751" s="44">
        <f>Plan_HubCN_Pickup_Time-Plan__HubCN_Receiving_Time</f>
        <v>0.2104166667</v>
      </c>
      <c r="M751" s="44">
        <f>HubCN_Receiving_Time-Vendor_PickupTime</f>
        <v>0.08611111112</v>
      </c>
      <c r="N751" s="44">
        <f>Plan__HubCN_Receiving_Time-Plan_Vendor_Pickup_Time</f>
        <v>1.152777778</v>
      </c>
      <c r="O751" s="44">
        <f>Vendor_PickupTime-Order_Create_Time</f>
        <v>0.9965277778</v>
      </c>
      <c r="P751" s="44">
        <f>Plan_Vendor_Pickup_Time-Order_Create_Time</f>
        <v>0.1659722222</v>
      </c>
      <c r="Q751" s="44">
        <f>HubVN_Receiving_Time-HubCN_Pickup_Time</f>
        <v>3.004166667</v>
      </c>
      <c r="R751" s="44">
        <f>Plan_HubVN_Receiving_Time-Plan_HubCN_Pickup_Time</f>
        <v>2.002777778</v>
      </c>
      <c r="S751" s="44">
        <f>TG_lấy+TG_xử_lý_CN+Thông_quan</f>
        <v>4.550694444</v>
      </c>
      <c r="T751" s="55">
        <f>IFS(HubCN_ID="LECCNSZ",Quantity__piece*500,HubCN_ID="LECCNYW",Quantity__piece*700)</f>
        <v>2800</v>
      </c>
      <c r="U751" s="55">
        <f>Chi_phí_lấy_hàng-Chi_phí_xử_lý</f>
        <v>16000</v>
      </c>
      <c r="V751" s="55">
        <f>IFS(HubCN_ID="LECCNSZ",IF(Grossweight&lt;=3,17000+Quantity__piece*500,17000+(Grossweight-3)*1500+Quantity__piece*500),HubCN_ID="LECCNYW", IF(Grossweight&lt;=3,15000+Quantity__piece*700,15000+(Grossweight-3)*2500+Quantity__piece*700))</f>
        <v>18800</v>
      </c>
    </row>
    <row r="752" ht="15.75" customHeight="1">
      <c r="A752" s="52" t="s">
        <v>2235</v>
      </c>
      <c r="B752" s="52" t="s">
        <v>5280</v>
      </c>
      <c r="C752" s="52" t="s">
        <v>5253</v>
      </c>
      <c r="D752" s="53">
        <v>44652.44027777778</v>
      </c>
      <c r="E752" s="53">
        <v>44652.21527777778</v>
      </c>
      <c r="F752" s="53">
        <v>44652.52569444444</v>
      </c>
      <c r="G752" s="53">
        <f>HubVN_Receiving_Time</f>
        <v>44655.51111</v>
      </c>
      <c r="H752" s="54">
        <v>44652.50902777778</v>
      </c>
      <c r="I752" s="44">
        <f>HubCN_Receiving_Time-Order_Create_Time</f>
        <v>2.380555556</v>
      </c>
      <c r="J752" s="44">
        <f>Plan__HubCN_Receiving_Time-Order_Create_Time</f>
        <v>2.605555556</v>
      </c>
      <c r="K752" s="44">
        <f>HubCN_Pickup_Time-HubCN_Receiving_Time</f>
        <v>0.29375</v>
      </c>
      <c r="L752" s="44">
        <f>Plan_HubCN_Pickup_Time-Plan__HubCN_Receiving_Time</f>
        <v>0.08541666666</v>
      </c>
      <c r="M752" s="44">
        <f>HubCN_Receiving_Time-Vendor_PickupTime</f>
        <v>0.08680555556</v>
      </c>
      <c r="N752" s="44">
        <f>Plan__HubCN_Receiving_Time-Plan_Vendor_Pickup_Time</f>
        <v>2.522916667</v>
      </c>
      <c r="O752" s="44">
        <f>Vendor_PickupTime-Order_Create_Time</f>
        <v>2.29375</v>
      </c>
      <c r="P752" s="44">
        <f>Plan_Vendor_Pickup_Time-Order_Create_Time</f>
        <v>0.08263888889</v>
      </c>
      <c r="Q752" s="44">
        <f>HubVN_Receiving_Time-HubCN_Pickup_Time</f>
        <v>3.002083333</v>
      </c>
      <c r="R752" s="44">
        <f>Plan_HubVN_Receiving_Time-Plan_HubCN_Pickup_Time</f>
        <v>3.001388889</v>
      </c>
      <c r="S752" s="44">
        <f>TG_lấy+TG_xử_lý_CN+Thông_quan</f>
        <v>5.676388889</v>
      </c>
      <c r="T752" s="55">
        <f>IFS(HubCN_ID="LECCNSZ",Quantity__piece*500,HubCN_ID="LECCNYW",Quantity__piece*700)</f>
        <v>2800</v>
      </c>
      <c r="U752" s="55">
        <f>Chi_phí_lấy_hàng-Chi_phí_xử_lý</f>
        <v>15000</v>
      </c>
      <c r="V752" s="55">
        <f>IFS(HubCN_ID="LECCNSZ",IF(Grossweight&lt;=3,17000+Quantity__piece*500,17000+(Grossweight-3)*1500+Quantity__piece*500),HubCN_ID="LECCNYW", IF(Grossweight&lt;=3,15000+Quantity__piece*700,15000+(Grossweight-3)*2500+Quantity__piece*700))</f>
        <v>17800</v>
      </c>
    </row>
    <row r="753" ht="15.75" customHeight="1">
      <c r="A753" s="52" t="s">
        <v>2238</v>
      </c>
      <c r="B753" s="52" t="s">
        <v>5308</v>
      </c>
      <c r="C753" s="52" t="s">
        <v>5253</v>
      </c>
      <c r="D753" s="53">
        <v>44651.83541666667</v>
      </c>
      <c r="E753" s="53">
        <v>44650.67013888889</v>
      </c>
      <c r="F753" s="53">
        <v>44652.00277777778</v>
      </c>
      <c r="G753" s="53">
        <f>HubVN_Receiving_Time</f>
        <v>44654.51181</v>
      </c>
      <c r="H753" s="54">
        <v>44651.009722222225</v>
      </c>
      <c r="I753" s="44">
        <f>HubCN_Receiving_Time-Order_Create_Time</f>
        <v>4.01875</v>
      </c>
      <c r="J753" s="44">
        <f>Plan__HubCN_Receiving_Time-Order_Create_Time</f>
        <v>5.184027778</v>
      </c>
      <c r="K753" s="44">
        <f>HubCN_Pickup_Time-HubCN_Receiving_Time</f>
        <v>0.3395833333</v>
      </c>
      <c r="L753" s="44">
        <f>Plan_HubCN_Pickup_Time-Plan__HubCN_Receiving_Time</f>
        <v>0.1673611111</v>
      </c>
      <c r="M753" s="44">
        <f>HubCN_Receiving_Time-Vendor_PickupTime</f>
        <v>0.2958333333</v>
      </c>
      <c r="N753" s="44">
        <f>Plan__HubCN_Receiving_Time-Plan_Vendor_Pickup_Time</f>
        <v>5.188888889</v>
      </c>
      <c r="O753" s="44">
        <f>Vendor_PickupTime-Order_Create_Time</f>
        <v>3.722916667</v>
      </c>
      <c r="P753" s="44">
        <f>Plan_Vendor_Pickup_Time-Order_Create_Time</f>
        <v>-0.004861111112</v>
      </c>
      <c r="Q753" s="44">
        <f>HubVN_Receiving_Time-HubCN_Pickup_Time</f>
        <v>3.502083333</v>
      </c>
      <c r="R753" s="44">
        <f>Plan_HubVN_Receiving_Time-Plan_HubCN_Pickup_Time</f>
        <v>1.500694444</v>
      </c>
      <c r="S753" s="44">
        <f>TG_lấy+TG_xử_lý_CN+Thông_quan</f>
        <v>7.860416667</v>
      </c>
      <c r="T753" s="55">
        <f>IFS(HubCN_ID="LECCNSZ",Quantity__piece*500,HubCN_ID="LECCNYW",Quantity__piece*700)</f>
        <v>2100</v>
      </c>
      <c r="U753" s="55">
        <f>Chi_phí_lấy_hàng-Chi_phí_xử_lý</f>
        <v>16750</v>
      </c>
      <c r="V753" s="55">
        <f>IFS(HubCN_ID="LECCNSZ",IF(Grossweight&lt;=3,17000+Quantity__piece*500,17000+(Grossweight-3)*1500+Quantity__piece*500),HubCN_ID="LECCNYW", IF(Grossweight&lt;=3,15000+Quantity__piece*700,15000+(Grossweight-3)*2500+Quantity__piece*700))</f>
        <v>18850</v>
      </c>
    </row>
    <row r="754" ht="15.75" customHeight="1">
      <c r="A754" s="52" t="s">
        <v>2241</v>
      </c>
      <c r="B754" s="52" t="s">
        <v>5310</v>
      </c>
      <c r="C754" s="52" t="s">
        <v>5253</v>
      </c>
      <c r="D754" s="53">
        <v>44648.57986111111</v>
      </c>
      <c r="E754" s="53">
        <v>44649.175</v>
      </c>
      <c r="F754" s="53">
        <v>44648.78888888889</v>
      </c>
      <c r="G754" s="53">
        <f>HubVN_Receiving_Time</f>
        <v>44652.51736</v>
      </c>
      <c r="H754" s="54">
        <v>44649.51111111111</v>
      </c>
      <c r="I754" s="44">
        <f>HubCN_Receiving_Time-Order_Create_Time</f>
        <v>1.805555556</v>
      </c>
      <c r="J754" s="44">
        <f>Plan__HubCN_Receiving_Time-Order_Create_Time</f>
        <v>1.210416667</v>
      </c>
      <c r="K754" s="44">
        <f>HubCN_Pickup_Time-HubCN_Receiving_Time</f>
        <v>0.3361111111</v>
      </c>
      <c r="L754" s="44">
        <f>Plan_HubCN_Pickup_Time-Plan__HubCN_Receiving_Time</f>
        <v>0.2090277778</v>
      </c>
      <c r="M754" s="44">
        <f>HubCN_Receiving_Time-Vendor_PickupTime</f>
        <v>0.1659722222</v>
      </c>
      <c r="N754" s="44">
        <f>Plan__HubCN_Receiving_Time-Plan_Vendor_Pickup_Time</f>
        <v>1.639583333</v>
      </c>
      <c r="O754" s="44">
        <f>Vendor_PickupTime-Order_Create_Time</f>
        <v>1.639583333</v>
      </c>
      <c r="P754" s="44">
        <f>Plan_Vendor_Pickup_Time-Order_Create_Time</f>
        <v>-0.4291666667</v>
      </c>
      <c r="Q754" s="44">
        <f>HubVN_Receiving_Time-HubCN_Pickup_Time</f>
        <v>3.00625</v>
      </c>
      <c r="R754" s="44">
        <f>Plan_HubVN_Receiving_Time-Plan_HubCN_Pickup_Time</f>
        <v>3.501388889</v>
      </c>
      <c r="S754" s="44">
        <f>TG_lấy+TG_xử_lý_CN+Thông_quan</f>
        <v>5.147916667</v>
      </c>
      <c r="T754" s="55">
        <f>IFS(HubCN_ID="LECCNSZ",Quantity__piece*500,HubCN_ID="LECCNYW",Quantity__piece*700)</f>
        <v>1400</v>
      </c>
      <c r="U754" s="55">
        <f>Chi_phí_lấy_hàng-Chi_phí_xử_lý</f>
        <v>15000</v>
      </c>
      <c r="V754" s="55">
        <f>IFS(HubCN_ID="LECCNSZ",IF(Grossweight&lt;=3,17000+Quantity__piece*500,17000+(Grossweight-3)*1500+Quantity__piece*500),HubCN_ID="LECCNYW", IF(Grossweight&lt;=3,15000+Quantity__piece*700,15000+(Grossweight-3)*2500+Quantity__piece*700))</f>
        <v>16400</v>
      </c>
    </row>
    <row r="755" ht="15.75" customHeight="1">
      <c r="A755" s="52" t="s">
        <v>2244</v>
      </c>
      <c r="B755" s="52" t="s">
        <v>5308</v>
      </c>
      <c r="C755" s="52" t="s">
        <v>5253</v>
      </c>
      <c r="D755" s="53">
        <v>44651.84930555556</v>
      </c>
      <c r="E755" s="53">
        <v>44649.775</v>
      </c>
      <c r="F755" s="53">
        <v>44652.01875</v>
      </c>
      <c r="G755" s="53">
        <f>HubVN_Receiving_Time</f>
        <v>44654.28333</v>
      </c>
      <c r="H755" s="54">
        <v>44650.28125</v>
      </c>
      <c r="I755" s="44">
        <f>HubCN_Receiving_Time-Order_Create_Time</f>
        <v>0.6125</v>
      </c>
      <c r="J755" s="44">
        <f>Plan__HubCN_Receiving_Time-Order_Create_Time</f>
        <v>2.686805556</v>
      </c>
      <c r="K755" s="44">
        <f>HubCN_Pickup_Time-HubCN_Receiving_Time</f>
        <v>0.50625</v>
      </c>
      <c r="L755" s="44">
        <f>Plan_HubCN_Pickup_Time-Plan__HubCN_Receiving_Time</f>
        <v>0.1694444444</v>
      </c>
      <c r="M755" s="44">
        <f>HubCN_Receiving_Time-Vendor_PickupTime</f>
        <v>0.1125</v>
      </c>
      <c r="N755" s="44">
        <f>Plan__HubCN_Receiving_Time-Plan_Vendor_Pickup_Time</f>
        <v>4.099305556</v>
      </c>
      <c r="O755" s="44">
        <f>Vendor_PickupTime-Order_Create_Time</f>
        <v>0.5</v>
      </c>
      <c r="P755" s="44">
        <f>Plan_Vendor_Pickup_Time-Order_Create_Time</f>
        <v>-1.4125</v>
      </c>
      <c r="Q755" s="44">
        <f>HubVN_Receiving_Time-HubCN_Pickup_Time</f>
        <v>4.002083333</v>
      </c>
      <c r="R755" s="44">
        <f>Plan_HubVN_Receiving_Time-Plan_HubCN_Pickup_Time</f>
        <v>1.50625</v>
      </c>
      <c r="S755" s="44">
        <f>TG_lấy+TG_xử_lý_CN+Thông_quan</f>
        <v>5.120833333</v>
      </c>
      <c r="T755" s="55">
        <f>IFS(HubCN_ID="LECCNSZ",Quantity__piece*500,HubCN_ID="LECCNYW",Quantity__piece*700)</f>
        <v>2800</v>
      </c>
      <c r="U755" s="55">
        <f>Chi_phí_lấy_hàng-Chi_phí_xử_lý</f>
        <v>15000</v>
      </c>
      <c r="V755" s="55">
        <f>IFS(HubCN_ID="LECCNSZ",IF(Grossweight&lt;=3,17000+Quantity__piece*500,17000+(Grossweight-3)*1500+Quantity__piece*500),HubCN_ID="LECCNYW", IF(Grossweight&lt;=3,15000+Quantity__piece*700,15000+(Grossweight-3)*2500+Quantity__piece*700))</f>
        <v>17800</v>
      </c>
    </row>
    <row r="756" ht="15.75" hidden="1" customHeight="1">
      <c r="A756" s="52" t="s">
        <v>2247</v>
      </c>
      <c r="B756" s="52" t="s">
        <v>5268</v>
      </c>
      <c r="C756" s="52" t="s">
        <v>5255</v>
      </c>
      <c r="D756" s="53">
        <v>44652.876388888886</v>
      </c>
      <c r="E756" s="53">
        <v>44652.53958333333</v>
      </c>
      <c r="F756" s="53">
        <v>44653.025</v>
      </c>
      <c r="G756" s="53">
        <f>HubVN_Receiving_Time</f>
        <v>44655.51458</v>
      </c>
      <c r="H756" s="54">
        <v>44653.010416666664</v>
      </c>
      <c r="I756" s="44">
        <f>HubCN_Receiving_Time-Order_Create_Time</f>
        <v>3.211111111</v>
      </c>
      <c r="J756" s="44">
        <f>Plan__HubCN_Receiving_Time-Order_Create_Time</f>
        <v>3.547916667</v>
      </c>
      <c r="K756" s="44">
        <f>HubCN_Pickup_Time-HubCN_Receiving_Time</f>
        <v>0.4708333333</v>
      </c>
      <c r="L756" s="44">
        <f>Plan_HubCN_Pickup_Time-Plan__HubCN_Receiving_Time</f>
        <v>0.1486111111</v>
      </c>
      <c r="M756" s="44">
        <f>HubCN_Receiving_Time-Vendor_PickupTime</f>
        <v>0.05694444444</v>
      </c>
      <c r="N756" s="44">
        <f>Plan__HubCN_Receiving_Time-Plan_Vendor_Pickup_Time</f>
        <v>2.379861111</v>
      </c>
      <c r="O756" s="44">
        <f>Vendor_PickupTime-Order_Create_Time</f>
        <v>3.154166667</v>
      </c>
      <c r="P756" s="44">
        <f>Plan_Vendor_Pickup_Time-Order_Create_Time</f>
        <v>1.168055556</v>
      </c>
      <c r="Q756" s="44">
        <f>HubVN_Receiving_Time-HubCN_Pickup_Time</f>
        <v>2.504166667</v>
      </c>
      <c r="R756" s="44">
        <f>Plan_HubVN_Receiving_Time-Plan_HubCN_Pickup_Time</f>
        <v>1.504861111</v>
      </c>
      <c r="S756" s="44">
        <f>TG_lấy+TG_xử_lý_CN+Thông_quan</f>
        <v>6.186111111</v>
      </c>
      <c r="T756" s="55">
        <f>IFS(HubCN_ID="LECCNSZ",Quantity__piece*500,HubCN_ID="LECCNYW",Quantity__piece*700)</f>
        <v>1000</v>
      </c>
      <c r="U756" s="55">
        <f>Chi_phí_lấy_hàng-Chi_phí_xử_lý</f>
        <v>17000</v>
      </c>
      <c r="V756" s="55">
        <f>IFS(HubCN_ID="LECCNSZ",IF(Grossweight&lt;=3,17000+Quantity__piece*500,17000+(Grossweight-3)*1500+Quantity__piece*500),HubCN_ID="LECCNYW", IF(Grossweight&lt;=3,15000+Quantity__piece*700,15000+(Grossweight-3)*2500+Quantity__piece*700))</f>
        <v>18000</v>
      </c>
    </row>
    <row r="757" ht="15.75" hidden="1" customHeight="1">
      <c r="A757" s="52" t="s">
        <v>2250</v>
      </c>
      <c r="B757" s="52" t="s">
        <v>5292</v>
      </c>
      <c r="C757" s="52" t="s">
        <v>5255</v>
      </c>
      <c r="D757" s="53">
        <v>44648.91875</v>
      </c>
      <c r="E757" s="53">
        <v>44649.55138888889</v>
      </c>
      <c r="F757" s="53">
        <v>44649.00277777778</v>
      </c>
      <c r="G757" s="53">
        <f>HubVN_Receiving_Time</f>
        <v>44652.52639</v>
      </c>
      <c r="H757" s="54">
        <v>44650.02222222222</v>
      </c>
      <c r="I757" s="44">
        <f>HubCN_Receiving_Time-Order_Create_Time</f>
        <v>2.231944444</v>
      </c>
      <c r="J757" s="44">
        <f>Plan__HubCN_Receiving_Time-Order_Create_Time</f>
        <v>1.599305556</v>
      </c>
      <c r="K757" s="44">
        <f>HubCN_Pickup_Time-HubCN_Receiving_Time</f>
        <v>0.4708333333</v>
      </c>
      <c r="L757" s="44">
        <f>Plan_HubCN_Pickup_Time-Plan__HubCN_Receiving_Time</f>
        <v>0.08402777778</v>
      </c>
      <c r="M757" s="44">
        <f>HubCN_Receiving_Time-Vendor_PickupTime</f>
        <v>0.1125</v>
      </c>
      <c r="N757" s="44">
        <f>Plan__HubCN_Receiving_Time-Plan_Vendor_Pickup_Time</f>
        <v>0.8513888889</v>
      </c>
      <c r="O757" s="44">
        <f>Vendor_PickupTime-Order_Create_Time</f>
        <v>2.119444444</v>
      </c>
      <c r="P757" s="44">
        <f>Plan_Vendor_Pickup_Time-Order_Create_Time</f>
        <v>0.7479166667</v>
      </c>
      <c r="Q757" s="44">
        <f>HubVN_Receiving_Time-HubCN_Pickup_Time</f>
        <v>2.504166667</v>
      </c>
      <c r="R757" s="44">
        <f>Plan_HubVN_Receiving_Time-Plan_HubCN_Pickup_Time</f>
        <v>3.502083333</v>
      </c>
      <c r="S757" s="44">
        <f>TG_lấy+TG_xử_lý_CN+Thông_quan</f>
        <v>5.206944444</v>
      </c>
      <c r="T757" s="55">
        <f>IFS(HubCN_ID="LECCNSZ",Quantity__piece*500,HubCN_ID="LECCNYW",Quantity__piece*700)</f>
        <v>2000</v>
      </c>
      <c r="U757" s="55">
        <f>Chi_phí_lấy_hàng-Chi_phí_xử_lý</f>
        <v>18350</v>
      </c>
      <c r="V757" s="55">
        <f>IFS(HubCN_ID="LECCNSZ",IF(Grossweight&lt;=3,17000+Quantity__piece*500,17000+(Grossweight-3)*1500+Quantity__piece*500),HubCN_ID="LECCNYW", IF(Grossweight&lt;=3,15000+Quantity__piece*700,15000+(Grossweight-3)*2500+Quantity__piece*700))</f>
        <v>20350</v>
      </c>
    </row>
    <row r="758" ht="15.75" customHeight="1">
      <c r="A758" s="52" t="s">
        <v>2252</v>
      </c>
      <c r="B758" s="52" t="s">
        <v>5278</v>
      </c>
      <c r="C758" s="52" t="s">
        <v>5253</v>
      </c>
      <c r="D758" s="53">
        <v>44651.18263888889</v>
      </c>
      <c r="E758" s="53">
        <v>44649.78055555555</v>
      </c>
      <c r="F758" s="53">
        <v>44651.27013888889</v>
      </c>
      <c r="G758" s="53">
        <f>HubVN_Receiving_Time</f>
        <v>44654.28958</v>
      </c>
      <c r="H758" s="54">
        <v>44650.28472222222</v>
      </c>
      <c r="I758" s="44">
        <f>HubCN_Receiving_Time-Order_Create_Time</f>
        <v>0.6034722222</v>
      </c>
      <c r="J758" s="44">
        <f>Plan__HubCN_Receiving_Time-Order_Create_Time</f>
        <v>2.005555556</v>
      </c>
      <c r="K758" s="44">
        <f>HubCN_Pickup_Time-HubCN_Receiving_Time</f>
        <v>0.5041666667</v>
      </c>
      <c r="L758" s="44">
        <f>Plan_HubCN_Pickup_Time-Plan__HubCN_Receiving_Time</f>
        <v>0.0875</v>
      </c>
      <c r="M758" s="44">
        <f>HubCN_Receiving_Time-Vendor_PickupTime</f>
        <v>0.1104166667</v>
      </c>
      <c r="N758" s="44">
        <f>Plan__HubCN_Receiving_Time-Plan_Vendor_Pickup_Time</f>
        <v>1.264583333</v>
      </c>
      <c r="O758" s="44">
        <f>Vendor_PickupTime-Order_Create_Time</f>
        <v>0.4930555556</v>
      </c>
      <c r="P758" s="44">
        <f>Plan_Vendor_Pickup_Time-Order_Create_Time</f>
        <v>0.7409722222</v>
      </c>
      <c r="Q758" s="44">
        <f>HubVN_Receiving_Time-HubCN_Pickup_Time</f>
        <v>4.004861111</v>
      </c>
      <c r="R758" s="44">
        <f>Plan_HubVN_Receiving_Time-Plan_HubCN_Pickup_Time</f>
        <v>2.004861111</v>
      </c>
      <c r="S758" s="44">
        <f>TG_lấy+TG_xử_lý_CN+Thông_quan</f>
        <v>5.1125</v>
      </c>
      <c r="T758" s="55">
        <f>IFS(HubCN_ID="LECCNSZ",Quantity__piece*500,HubCN_ID="LECCNYW",Quantity__piece*700)</f>
        <v>3500</v>
      </c>
      <c r="U758" s="55">
        <f>Chi_phí_lấy_hàng-Chi_phí_xử_lý</f>
        <v>17250</v>
      </c>
      <c r="V758" s="55">
        <f>IFS(HubCN_ID="LECCNSZ",IF(Grossweight&lt;=3,17000+Quantity__piece*500,17000+(Grossweight-3)*1500+Quantity__piece*500),HubCN_ID="LECCNYW", IF(Grossweight&lt;=3,15000+Quantity__piece*700,15000+(Grossweight-3)*2500+Quantity__piece*700))</f>
        <v>20750</v>
      </c>
    </row>
    <row r="759" ht="15.75" customHeight="1">
      <c r="A759" s="52" t="s">
        <v>2254</v>
      </c>
      <c r="B759" s="52" t="s">
        <v>5280</v>
      </c>
      <c r="C759" s="52" t="s">
        <v>5253</v>
      </c>
      <c r="D759" s="53">
        <v>44653.14861111111</v>
      </c>
      <c r="E759" s="53">
        <v>44652.20763888889</v>
      </c>
      <c r="F759" s="53">
        <v>44653.277083333334</v>
      </c>
      <c r="G759" s="53">
        <f>HubVN_Receiving_Time</f>
        <v>44655.51111</v>
      </c>
      <c r="H759" s="54">
        <v>44652.50555555556</v>
      </c>
      <c r="I759" s="44">
        <f>HubCN_Receiving_Time-Order_Create_Time</f>
        <v>2.368055556</v>
      </c>
      <c r="J759" s="44">
        <f>Plan__HubCN_Receiving_Time-Order_Create_Time</f>
        <v>3.309027778</v>
      </c>
      <c r="K759" s="44">
        <f>HubCN_Pickup_Time-HubCN_Receiving_Time</f>
        <v>0.2979166667</v>
      </c>
      <c r="L759" s="44">
        <f>Plan_HubCN_Pickup_Time-Plan__HubCN_Receiving_Time</f>
        <v>0.1284722222</v>
      </c>
      <c r="M759" s="44">
        <f>HubCN_Receiving_Time-Vendor_PickupTime</f>
        <v>0.08472222222</v>
      </c>
      <c r="N759" s="44">
        <f>Plan__HubCN_Receiving_Time-Plan_Vendor_Pickup_Time</f>
        <v>2.567361111</v>
      </c>
      <c r="O759" s="44">
        <f>Vendor_PickupTime-Order_Create_Time</f>
        <v>2.283333333</v>
      </c>
      <c r="P759" s="44">
        <f>Plan_Vendor_Pickup_Time-Order_Create_Time</f>
        <v>0.7416666667</v>
      </c>
      <c r="Q759" s="44">
        <f>HubVN_Receiving_Time-HubCN_Pickup_Time</f>
        <v>3.005555556</v>
      </c>
      <c r="R759" s="44">
        <f>Plan_HubVN_Receiving_Time-Plan_HubCN_Pickup_Time</f>
        <v>2.002083333</v>
      </c>
      <c r="S759" s="44">
        <f>TG_lấy+TG_xử_lý_CN+Thông_quan</f>
        <v>5.671527778</v>
      </c>
      <c r="T759" s="55">
        <f>IFS(HubCN_ID="LECCNSZ",Quantity__piece*500,HubCN_ID="LECCNYW",Quantity__piece*700)</f>
        <v>3500</v>
      </c>
      <c r="U759" s="55">
        <f>Chi_phí_lấy_hàng-Chi_phí_xử_lý</f>
        <v>15000</v>
      </c>
      <c r="V759" s="55">
        <f>IFS(HubCN_ID="LECCNSZ",IF(Grossweight&lt;=3,17000+Quantity__piece*500,17000+(Grossweight-3)*1500+Quantity__piece*500),HubCN_ID="LECCNYW", IF(Grossweight&lt;=3,15000+Quantity__piece*700,15000+(Grossweight-3)*2500+Quantity__piece*700))</f>
        <v>18500</v>
      </c>
    </row>
    <row r="760" ht="15.75" hidden="1" customHeight="1">
      <c r="A760" s="52" t="s">
        <v>2257</v>
      </c>
      <c r="B760" s="52" t="s">
        <v>5281</v>
      </c>
      <c r="C760" s="52" t="s">
        <v>5255</v>
      </c>
      <c r="D760" s="53">
        <v>44649.12708333333</v>
      </c>
      <c r="E760" s="53">
        <v>44648.75</v>
      </c>
      <c r="F760" s="53">
        <v>44649.25347222222</v>
      </c>
      <c r="G760" s="53">
        <f>HubVN_Receiving_Time</f>
        <v>44652.26111</v>
      </c>
      <c r="H760" s="54">
        <v>44649.25555555556</v>
      </c>
      <c r="I760" s="44">
        <f>HubCN_Receiving_Time-Order_Create_Time</f>
        <v>2.122916667</v>
      </c>
      <c r="J760" s="44">
        <f>Plan__HubCN_Receiving_Time-Order_Create_Time</f>
        <v>2.5</v>
      </c>
      <c r="K760" s="44">
        <f>HubCN_Pickup_Time-HubCN_Receiving_Time</f>
        <v>0.5055555556</v>
      </c>
      <c r="L760" s="44">
        <f>Plan_HubCN_Pickup_Time-Plan__HubCN_Receiving_Time</f>
        <v>0.1263888889</v>
      </c>
      <c r="M760" s="44">
        <f>HubCN_Receiving_Time-Vendor_PickupTime</f>
        <v>0.1270833333</v>
      </c>
      <c r="N760" s="44">
        <f>Plan__HubCN_Receiving_Time-Plan_Vendor_Pickup_Time</f>
        <v>2.333333333</v>
      </c>
      <c r="O760" s="44">
        <f>Vendor_PickupTime-Order_Create_Time</f>
        <v>1.995833333</v>
      </c>
      <c r="P760" s="44">
        <f>Plan_Vendor_Pickup_Time-Order_Create_Time</f>
        <v>0.1666666667</v>
      </c>
      <c r="Q760" s="44">
        <f>HubVN_Receiving_Time-HubCN_Pickup_Time</f>
        <v>3.005555556</v>
      </c>
      <c r="R760" s="44">
        <f>Plan_HubVN_Receiving_Time-Plan_HubCN_Pickup_Time</f>
        <v>2.000694444</v>
      </c>
      <c r="S760" s="44">
        <f>TG_lấy+TG_xử_lý_CN+Thông_quan</f>
        <v>5.634027778</v>
      </c>
      <c r="T760" s="55">
        <f>IFS(HubCN_ID="LECCNSZ",Quantity__piece*500,HubCN_ID="LECCNYW",Quantity__piece*700)</f>
        <v>1500</v>
      </c>
      <c r="U760" s="55">
        <f>Chi_phí_lấy_hàng-Chi_phí_xử_lý</f>
        <v>17000</v>
      </c>
      <c r="V760" s="55">
        <f>IFS(HubCN_ID="LECCNSZ",IF(Grossweight&lt;=3,17000+Quantity__piece*500,17000+(Grossweight-3)*1500+Quantity__piece*500),HubCN_ID="LECCNYW", IF(Grossweight&lt;=3,15000+Quantity__piece*700,15000+(Grossweight-3)*2500+Quantity__piece*700))</f>
        <v>18500</v>
      </c>
    </row>
    <row r="761" ht="15.75" customHeight="1">
      <c r="A761" s="52" t="s">
        <v>2260</v>
      </c>
      <c r="B761" s="52" t="s">
        <v>5252</v>
      </c>
      <c r="C761" s="52" t="s">
        <v>5253</v>
      </c>
      <c r="D761" s="53">
        <v>44650.57013888889</v>
      </c>
      <c r="E761" s="53">
        <v>44649.947222222225</v>
      </c>
      <c r="F761" s="53">
        <v>44650.78194444445</v>
      </c>
      <c r="G761" s="53">
        <f>HubVN_Receiving_Time</f>
        <v>44655.28611</v>
      </c>
      <c r="H761" s="54">
        <v>44650.282638888886</v>
      </c>
      <c r="I761" s="44">
        <f>HubCN_Receiving_Time-Order_Create_Time</f>
        <v>0.3319444444</v>
      </c>
      <c r="J761" s="44">
        <f>Plan__HubCN_Receiving_Time-Order_Create_Time</f>
        <v>0.9548611111</v>
      </c>
      <c r="K761" s="44">
        <f>HubCN_Pickup_Time-HubCN_Receiving_Time</f>
        <v>0.3354166667</v>
      </c>
      <c r="L761" s="44">
        <f>Plan_HubCN_Pickup_Time-Plan__HubCN_Receiving_Time</f>
        <v>0.2118055556</v>
      </c>
      <c r="M761" s="44">
        <f>HubCN_Receiving_Time-Vendor_PickupTime</f>
        <v>0.1055555556</v>
      </c>
      <c r="N761" s="44">
        <f>Plan__HubCN_Receiving_Time-Plan_Vendor_Pickup_Time</f>
        <v>-0.03958333333</v>
      </c>
      <c r="O761" s="44">
        <f>Vendor_PickupTime-Order_Create_Time</f>
        <v>0.2263888889</v>
      </c>
      <c r="P761" s="44">
        <f>Plan_Vendor_Pickup_Time-Order_Create_Time</f>
        <v>0.9944444444</v>
      </c>
      <c r="Q761" s="44">
        <f>HubVN_Receiving_Time-HubCN_Pickup_Time</f>
        <v>5.003472222</v>
      </c>
      <c r="R761" s="44">
        <f>Plan_HubVN_Receiving_Time-Plan_HubCN_Pickup_Time</f>
        <v>3.504861111</v>
      </c>
      <c r="S761" s="44">
        <f>TG_lấy+TG_xử_lý_CN+Thông_quan</f>
        <v>5.670833333</v>
      </c>
      <c r="T761" s="55">
        <f>IFS(HubCN_ID="LECCNSZ",Quantity__piece*500,HubCN_ID="LECCNYW",Quantity__piece*700)</f>
        <v>2100</v>
      </c>
      <c r="U761" s="55">
        <f>Chi_phí_lấy_hàng-Chi_phí_xử_lý</f>
        <v>19500</v>
      </c>
      <c r="V761" s="55">
        <f>IFS(HubCN_ID="LECCNSZ",IF(Grossweight&lt;=3,17000+Quantity__piece*500,17000+(Grossweight-3)*1500+Quantity__piece*500),HubCN_ID="LECCNYW", IF(Grossweight&lt;=3,15000+Quantity__piece*700,15000+(Grossweight-3)*2500+Quantity__piece*700))</f>
        <v>21600</v>
      </c>
    </row>
    <row r="762" ht="15.75" customHeight="1">
      <c r="A762" s="52" t="s">
        <v>2262</v>
      </c>
      <c r="B762" s="52" t="s">
        <v>5276</v>
      </c>
      <c r="C762" s="52" t="s">
        <v>5253</v>
      </c>
      <c r="D762" s="53">
        <v>44648.29722222222</v>
      </c>
      <c r="E762" s="53">
        <v>44648.978472222225</v>
      </c>
      <c r="F762" s="53">
        <v>44648.509722222225</v>
      </c>
      <c r="G762" s="53">
        <f>HubVN_Receiving_Time</f>
        <v>44657.27847</v>
      </c>
      <c r="H762" s="54">
        <v>44649.27222222222</v>
      </c>
      <c r="I762" s="44">
        <f>HubCN_Receiving_Time-Order_Create_Time</f>
        <v>1.851388889</v>
      </c>
      <c r="J762" s="44">
        <f>Plan__HubCN_Receiving_Time-Order_Create_Time</f>
        <v>1.170138889</v>
      </c>
      <c r="K762" s="44">
        <f>HubCN_Pickup_Time-HubCN_Receiving_Time</f>
        <v>0.29375</v>
      </c>
      <c r="L762" s="44">
        <f>Plan_HubCN_Pickup_Time-Plan__HubCN_Receiving_Time</f>
        <v>0.2125</v>
      </c>
      <c r="M762" s="44">
        <f>HubCN_Receiving_Time-Vendor_PickupTime</f>
        <v>0.1</v>
      </c>
      <c r="N762" s="44">
        <f>Plan__HubCN_Receiving_Time-Plan_Vendor_Pickup_Time</f>
        <v>0.675</v>
      </c>
      <c r="O762" s="44">
        <f>Vendor_PickupTime-Order_Create_Time</f>
        <v>1.751388889</v>
      </c>
      <c r="P762" s="44">
        <f>Plan_Vendor_Pickup_Time-Order_Create_Time</f>
        <v>0.4951388889</v>
      </c>
      <c r="Q762" s="44">
        <f>HubVN_Receiving_Time-HubCN_Pickup_Time</f>
        <v>8.00625</v>
      </c>
      <c r="R762" s="44">
        <f>Plan_HubVN_Receiving_Time-Plan_HubCN_Pickup_Time</f>
        <v>3.003472222</v>
      </c>
      <c r="S762" s="44">
        <f>TG_lấy+TG_xử_lý_CN+Thông_quan</f>
        <v>10.15138889</v>
      </c>
      <c r="T762" s="55">
        <f>IFS(HubCN_ID="LECCNSZ",Quantity__piece*500,HubCN_ID="LECCNYW",Quantity__piece*700)</f>
        <v>2800</v>
      </c>
      <c r="U762" s="55">
        <f>Chi_phí_lấy_hàng-Chi_phí_xử_lý</f>
        <v>16250</v>
      </c>
      <c r="V762" s="55">
        <f>IFS(HubCN_ID="LECCNSZ",IF(Grossweight&lt;=3,17000+Quantity__piece*500,17000+(Grossweight-3)*1500+Quantity__piece*500),HubCN_ID="LECCNYW", IF(Grossweight&lt;=3,15000+Quantity__piece*700,15000+(Grossweight-3)*2500+Quantity__piece*700))</f>
        <v>19050</v>
      </c>
    </row>
    <row r="763" ht="15.75" customHeight="1">
      <c r="A763" s="52" t="s">
        <v>2265</v>
      </c>
      <c r="B763" s="52" t="s">
        <v>5257</v>
      </c>
      <c r="C763" s="52" t="s">
        <v>5253</v>
      </c>
      <c r="D763" s="53">
        <v>44650.32708333333</v>
      </c>
      <c r="E763" s="53">
        <v>44649.81736111111</v>
      </c>
      <c r="F763" s="53">
        <v>44650.5</v>
      </c>
      <c r="G763" s="53">
        <f>HubVN_Receiving_Time</f>
        <v>44654.25347</v>
      </c>
      <c r="H763" s="54">
        <v>44650.25069444445</v>
      </c>
      <c r="I763" s="44">
        <f>HubCN_Receiving_Time-Order_Create_Time</f>
        <v>2.097222222</v>
      </c>
      <c r="J763" s="44">
        <f>Plan__HubCN_Receiving_Time-Order_Create_Time</f>
        <v>2.606944444</v>
      </c>
      <c r="K763" s="44">
        <f>HubCN_Pickup_Time-HubCN_Receiving_Time</f>
        <v>0.4333333333</v>
      </c>
      <c r="L763" s="44">
        <f>Plan_HubCN_Pickup_Time-Plan__HubCN_Receiving_Time</f>
        <v>0.1729166667</v>
      </c>
      <c r="M763" s="44">
        <f>HubCN_Receiving_Time-Vendor_PickupTime</f>
        <v>0.1111111111</v>
      </c>
      <c r="N763" s="44">
        <f>Plan__HubCN_Receiving_Time-Plan_Vendor_Pickup_Time</f>
        <v>1.450694444</v>
      </c>
      <c r="O763" s="44">
        <f>Vendor_PickupTime-Order_Create_Time</f>
        <v>1.986111111</v>
      </c>
      <c r="P763" s="44">
        <f>Plan_Vendor_Pickup_Time-Order_Create_Time</f>
        <v>1.15625</v>
      </c>
      <c r="Q763" s="44">
        <f>HubVN_Receiving_Time-HubCN_Pickup_Time</f>
        <v>4.002777778</v>
      </c>
      <c r="R763" s="44">
        <f>Plan_HubVN_Receiving_Time-Plan_HubCN_Pickup_Time</f>
        <v>3.004861111</v>
      </c>
      <c r="S763" s="44">
        <f>TG_lấy+TG_xử_lý_CN+Thông_quan</f>
        <v>6.533333333</v>
      </c>
      <c r="T763" s="55">
        <f>IFS(HubCN_ID="LECCNSZ",Quantity__piece*500,HubCN_ID="LECCNYW",Quantity__piece*700)</f>
        <v>3500</v>
      </c>
      <c r="U763" s="55">
        <f>Chi_phí_lấy_hàng-Chi_phí_xử_lý</f>
        <v>15000</v>
      </c>
      <c r="V763" s="55">
        <f>IFS(HubCN_ID="LECCNSZ",IF(Grossweight&lt;=3,17000+Quantity__piece*500,17000+(Grossweight-3)*1500+Quantity__piece*500),HubCN_ID="LECCNYW", IF(Grossweight&lt;=3,15000+Quantity__piece*700,15000+(Grossweight-3)*2500+Quantity__piece*700))</f>
        <v>18500</v>
      </c>
    </row>
    <row r="764" ht="15.75" customHeight="1">
      <c r="A764" s="52" t="s">
        <v>2267</v>
      </c>
      <c r="B764" s="52" t="s">
        <v>5312</v>
      </c>
      <c r="C764" s="52" t="s">
        <v>5253</v>
      </c>
      <c r="D764" s="53">
        <v>44650.88055555556</v>
      </c>
      <c r="E764" s="53">
        <v>44649.80625</v>
      </c>
      <c r="F764" s="53">
        <v>44651.027083333334</v>
      </c>
      <c r="G764" s="53">
        <f>HubVN_Receiving_Time</f>
        <v>44653.27153</v>
      </c>
      <c r="H764" s="54">
        <v>44650.27013888889</v>
      </c>
      <c r="I764" s="44">
        <f>HubCN_Receiving_Time-Order_Create_Time</f>
        <v>2.085416667</v>
      </c>
      <c r="J764" s="44">
        <f>Plan__HubCN_Receiving_Time-Order_Create_Time</f>
        <v>3.159722222</v>
      </c>
      <c r="K764" s="44">
        <f>HubCN_Pickup_Time-HubCN_Receiving_Time</f>
        <v>0.4638888889</v>
      </c>
      <c r="L764" s="44">
        <f>Plan_HubCN_Pickup_Time-Plan__HubCN_Receiving_Time</f>
        <v>0.1465277778</v>
      </c>
      <c r="M764" s="44">
        <f>HubCN_Receiving_Time-Vendor_PickupTime</f>
        <v>0.08541666667</v>
      </c>
      <c r="N764" s="44">
        <f>Plan__HubCN_Receiving_Time-Plan_Vendor_Pickup_Time</f>
        <v>4.120833333</v>
      </c>
      <c r="O764" s="44">
        <f>Vendor_PickupTime-Order_Create_Time</f>
        <v>2</v>
      </c>
      <c r="P764" s="44">
        <f>Plan_Vendor_Pickup_Time-Order_Create_Time</f>
        <v>-0.9611111111</v>
      </c>
      <c r="Q764" s="44">
        <f>HubVN_Receiving_Time-HubCN_Pickup_Time</f>
        <v>3.001388889</v>
      </c>
      <c r="R764" s="44">
        <f>Plan_HubVN_Receiving_Time-Plan_HubCN_Pickup_Time</f>
        <v>1.504166667</v>
      </c>
      <c r="S764" s="44">
        <f>TG_lấy+TG_xử_lý_CN+Thông_quan</f>
        <v>5.550694444</v>
      </c>
      <c r="T764" s="55">
        <f>IFS(HubCN_ID="LECCNSZ",Quantity__piece*500,HubCN_ID="LECCNYW",Quantity__piece*700)</f>
        <v>2100</v>
      </c>
      <c r="U764" s="55">
        <f>Chi_phí_lấy_hàng-Chi_phí_xử_lý</f>
        <v>15000</v>
      </c>
      <c r="V764" s="55">
        <f>IFS(HubCN_ID="LECCNSZ",IF(Grossweight&lt;=3,17000+Quantity__piece*500,17000+(Grossweight-3)*1500+Quantity__piece*500),HubCN_ID="LECCNYW", IF(Grossweight&lt;=3,15000+Quantity__piece*700,15000+(Grossweight-3)*2500+Quantity__piece*700))</f>
        <v>17100</v>
      </c>
    </row>
    <row r="765" ht="15.75" hidden="1" customHeight="1">
      <c r="A765" s="52" t="s">
        <v>2270</v>
      </c>
      <c r="B765" s="52" t="s">
        <v>5272</v>
      </c>
      <c r="C765" s="52" t="s">
        <v>5255</v>
      </c>
      <c r="D765" s="53">
        <v>44650.9</v>
      </c>
      <c r="E765" s="53">
        <v>44652.53958333333</v>
      </c>
      <c r="F765" s="53">
        <v>44651.029861111114</v>
      </c>
      <c r="G765" s="53">
        <f>HubVN_Receiving_Time</f>
        <v>44655.51667</v>
      </c>
      <c r="H765" s="54">
        <v>44653.0125</v>
      </c>
      <c r="I765" s="44">
        <f>HubCN_Receiving_Time-Order_Create_Time</f>
        <v>3.209027778</v>
      </c>
      <c r="J765" s="44">
        <f>Plan__HubCN_Receiving_Time-Order_Create_Time</f>
        <v>1.569444444</v>
      </c>
      <c r="K765" s="44">
        <f>HubCN_Pickup_Time-HubCN_Receiving_Time</f>
        <v>0.4729166667</v>
      </c>
      <c r="L765" s="44">
        <f>Plan_HubCN_Pickup_Time-Plan__HubCN_Receiving_Time</f>
        <v>0.1298611111</v>
      </c>
      <c r="M765" s="44">
        <f>HubCN_Receiving_Time-Vendor_PickupTime</f>
        <v>0.05694444444</v>
      </c>
      <c r="N765" s="44">
        <f>Plan__HubCN_Receiving_Time-Plan_Vendor_Pickup_Time</f>
        <v>1.572916667</v>
      </c>
      <c r="O765" s="44">
        <f>Vendor_PickupTime-Order_Create_Time</f>
        <v>3.152083333</v>
      </c>
      <c r="P765" s="44">
        <f>Plan_Vendor_Pickup_Time-Order_Create_Time</f>
        <v>-0.003472222226</v>
      </c>
      <c r="Q765" s="44">
        <f>HubVN_Receiving_Time-HubCN_Pickup_Time</f>
        <v>2.504166667</v>
      </c>
      <c r="R765" s="44">
        <f>Plan_HubVN_Receiving_Time-Plan_HubCN_Pickup_Time</f>
        <v>3.502777778</v>
      </c>
      <c r="S765" s="44">
        <f>TG_lấy+TG_xử_lý_CN+Thông_quan</f>
        <v>6.186111111</v>
      </c>
      <c r="T765" s="55">
        <f>IFS(HubCN_ID="LECCNSZ",Quantity__piece*500,HubCN_ID="LECCNYW",Quantity__piece*700)</f>
        <v>1000</v>
      </c>
      <c r="U765" s="55">
        <f>Chi_phí_lấy_hàng-Chi_phí_xử_lý</f>
        <v>17000</v>
      </c>
      <c r="V765" s="55">
        <f>IFS(HubCN_ID="LECCNSZ",IF(Grossweight&lt;=3,17000+Quantity__piece*500,17000+(Grossweight-3)*1500+Quantity__piece*500),HubCN_ID="LECCNYW", IF(Grossweight&lt;=3,15000+Quantity__piece*700,15000+(Grossweight-3)*2500+Quantity__piece*700))</f>
        <v>18000</v>
      </c>
    </row>
    <row r="766" ht="15.75" customHeight="1">
      <c r="A766" s="52" t="s">
        <v>2273</v>
      </c>
      <c r="B766" s="52" t="s">
        <v>5285</v>
      </c>
      <c r="C766" s="52" t="s">
        <v>5253</v>
      </c>
      <c r="D766" s="53">
        <v>44651.39166666667</v>
      </c>
      <c r="E766" s="53">
        <v>44649.22777777778</v>
      </c>
      <c r="F766" s="53">
        <v>44651.53958333333</v>
      </c>
      <c r="G766" s="53">
        <f>HubVN_Receiving_Time</f>
        <v>44653.52431</v>
      </c>
      <c r="H766" s="54">
        <v>44649.52291666667</v>
      </c>
      <c r="I766" s="44">
        <f>HubCN_Receiving_Time-Order_Create_Time</f>
        <v>0.3861111111</v>
      </c>
      <c r="J766" s="44">
        <f>Plan__HubCN_Receiving_Time-Order_Create_Time</f>
        <v>2.55</v>
      </c>
      <c r="K766" s="44">
        <f>HubCN_Pickup_Time-HubCN_Receiving_Time</f>
        <v>0.2951388889</v>
      </c>
      <c r="L766" s="44">
        <f>Plan_HubCN_Pickup_Time-Plan__HubCN_Receiving_Time</f>
        <v>0.1479166667</v>
      </c>
      <c r="M766" s="44">
        <f>HubCN_Receiving_Time-Vendor_PickupTime</f>
        <v>0.08402777778</v>
      </c>
      <c r="N766" s="44">
        <f>Plan__HubCN_Receiving_Time-Plan_Vendor_Pickup_Time</f>
        <v>3.010416667</v>
      </c>
      <c r="O766" s="44">
        <f>Vendor_PickupTime-Order_Create_Time</f>
        <v>0.3020833333</v>
      </c>
      <c r="P766" s="44">
        <f>Plan_Vendor_Pickup_Time-Order_Create_Time</f>
        <v>-0.4604166667</v>
      </c>
      <c r="Q766" s="44">
        <f>HubVN_Receiving_Time-HubCN_Pickup_Time</f>
        <v>4.001388889</v>
      </c>
      <c r="R766" s="44">
        <f>Plan_HubVN_Receiving_Time-Plan_HubCN_Pickup_Time</f>
        <v>2.000694444</v>
      </c>
      <c r="S766" s="44">
        <f>TG_lấy+TG_xử_lý_CN+Thông_quan</f>
        <v>4.682638889</v>
      </c>
      <c r="T766" s="55">
        <f>IFS(HubCN_ID="LECCNSZ",Quantity__piece*500,HubCN_ID="LECCNYW",Quantity__piece*700)</f>
        <v>700</v>
      </c>
      <c r="U766" s="55">
        <f>Chi_phí_lấy_hàng-Chi_phí_xử_lý</f>
        <v>15000</v>
      </c>
      <c r="V766" s="55">
        <f>IFS(HubCN_ID="LECCNSZ",IF(Grossweight&lt;=3,17000+Quantity__piece*500,17000+(Grossweight-3)*1500+Quantity__piece*500),HubCN_ID="LECCNYW", IF(Grossweight&lt;=3,15000+Quantity__piece*700,15000+(Grossweight-3)*2500+Quantity__piece*700))</f>
        <v>15700</v>
      </c>
    </row>
    <row r="767" ht="15.75" customHeight="1">
      <c r="A767" s="52" t="s">
        <v>2276</v>
      </c>
      <c r="B767" s="52" t="s">
        <v>5307</v>
      </c>
      <c r="C767" s="52" t="s">
        <v>5253</v>
      </c>
      <c r="D767" s="53">
        <v>44651.60972222222</v>
      </c>
      <c r="E767" s="53">
        <v>44649.774305555555</v>
      </c>
      <c r="F767" s="53">
        <v>44651.76111111111</v>
      </c>
      <c r="G767" s="53">
        <f>HubVN_Receiving_Time</f>
        <v>44654.27986</v>
      </c>
      <c r="H767" s="54">
        <v>44650.27638888889</v>
      </c>
      <c r="I767" s="44">
        <f>HubCN_Receiving_Time-Order_Create_Time</f>
        <v>0.6118055556</v>
      </c>
      <c r="J767" s="44">
        <f>Plan__HubCN_Receiving_Time-Order_Create_Time</f>
        <v>2.447222222</v>
      </c>
      <c r="K767" s="44">
        <f>HubCN_Pickup_Time-HubCN_Receiving_Time</f>
        <v>0.5020833333</v>
      </c>
      <c r="L767" s="44">
        <f>Plan_HubCN_Pickup_Time-Plan__HubCN_Receiving_Time</f>
        <v>0.1513888889</v>
      </c>
      <c r="M767" s="44">
        <f>HubCN_Receiving_Time-Vendor_PickupTime</f>
        <v>0.1138888889</v>
      </c>
      <c r="N767" s="44">
        <f>Plan__HubCN_Receiving_Time-Plan_Vendor_Pickup_Time</f>
        <v>2.281944444</v>
      </c>
      <c r="O767" s="44">
        <f>Vendor_PickupTime-Order_Create_Time</f>
        <v>0.4979166667</v>
      </c>
      <c r="P767" s="44">
        <f>Plan_Vendor_Pickup_Time-Order_Create_Time</f>
        <v>0.1652777778</v>
      </c>
      <c r="Q767" s="44">
        <f>HubVN_Receiving_Time-HubCN_Pickup_Time</f>
        <v>4.003472222</v>
      </c>
      <c r="R767" s="44">
        <f>Plan_HubVN_Receiving_Time-Plan_HubCN_Pickup_Time</f>
        <v>1.502083333</v>
      </c>
      <c r="S767" s="44">
        <f>TG_lấy+TG_xử_lý_CN+Thông_quan</f>
        <v>5.117361111</v>
      </c>
      <c r="T767" s="55">
        <f>IFS(HubCN_ID="LECCNSZ",Quantity__piece*500,HubCN_ID="LECCNYW",Quantity__piece*700)</f>
        <v>2100</v>
      </c>
      <c r="U767" s="55">
        <f>Chi_phí_lấy_hàng-Chi_phí_xử_lý</f>
        <v>15000</v>
      </c>
      <c r="V767" s="55">
        <f>IFS(HubCN_ID="LECCNSZ",IF(Grossweight&lt;=3,17000+Quantity__piece*500,17000+(Grossweight-3)*1500+Quantity__piece*500),HubCN_ID="LECCNYW", IF(Grossweight&lt;=3,15000+Quantity__piece*700,15000+(Grossweight-3)*2500+Quantity__piece*700))</f>
        <v>17100</v>
      </c>
    </row>
    <row r="768" ht="15.75" hidden="1" customHeight="1">
      <c r="A768" s="52" t="s">
        <v>2279</v>
      </c>
      <c r="B768" s="52" t="s">
        <v>5282</v>
      </c>
      <c r="C768" s="52" t="s">
        <v>5255</v>
      </c>
      <c r="D768" s="53">
        <v>44651.879166666666</v>
      </c>
      <c r="E768" s="53">
        <v>44649.57708333333</v>
      </c>
      <c r="F768" s="53">
        <v>44652.02569444444</v>
      </c>
      <c r="G768" s="53">
        <f>HubVN_Receiving_Time</f>
        <v>44653.52431</v>
      </c>
      <c r="H768" s="54">
        <v>44650.01944444444</v>
      </c>
      <c r="I768" s="44">
        <f>HubCN_Receiving_Time-Order_Create_Time</f>
        <v>1.248611111</v>
      </c>
      <c r="J768" s="44">
        <f>Plan__HubCN_Receiving_Time-Order_Create_Time</f>
        <v>3.550694444</v>
      </c>
      <c r="K768" s="44">
        <f>HubCN_Pickup_Time-HubCN_Receiving_Time</f>
        <v>0.4423611111</v>
      </c>
      <c r="L768" s="44">
        <f>Plan_HubCN_Pickup_Time-Plan__HubCN_Receiving_Time</f>
        <v>0.1465277778</v>
      </c>
      <c r="M768" s="44">
        <f>HubCN_Receiving_Time-Vendor_PickupTime</f>
        <v>0.1708333333</v>
      </c>
      <c r="N768" s="44">
        <f>Plan__HubCN_Receiving_Time-Plan_Vendor_Pickup_Time</f>
        <v>4.548611111</v>
      </c>
      <c r="O768" s="44">
        <f>Vendor_PickupTime-Order_Create_Time</f>
        <v>1.077777778</v>
      </c>
      <c r="P768" s="44">
        <f>Plan_Vendor_Pickup_Time-Order_Create_Time</f>
        <v>-0.9979166667</v>
      </c>
      <c r="Q768" s="44">
        <f>HubVN_Receiving_Time-HubCN_Pickup_Time</f>
        <v>3.504861111</v>
      </c>
      <c r="R768" s="44">
        <f>Plan_HubVN_Receiving_Time-Plan_HubCN_Pickup_Time</f>
        <v>1.501388889</v>
      </c>
      <c r="S768" s="44">
        <f>TG_lấy+TG_xử_lý_CN+Thông_quan</f>
        <v>5.195833333</v>
      </c>
      <c r="T768" s="55">
        <f>IFS(HubCN_ID="LECCNSZ",Quantity__piece*500,HubCN_ID="LECCNYW",Quantity__piece*700)</f>
        <v>500</v>
      </c>
      <c r="U768" s="55">
        <f>Chi_phí_lấy_hàng-Chi_phí_xử_lý</f>
        <v>17000</v>
      </c>
      <c r="V768" s="55">
        <f>IFS(HubCN_ID="LECCNSZ",IF(Grossweight&lt;=3,17000+Quantity__piece*500,17000+(Grossweight-3)*1500+Quantity__piece*500),HubCN_ID="LECCNYW", IF(Grossweight&lt;=3,15000+Quantity__piece*700,15000+(Grossweight-3)*2500+Quantity__piece*700))</f>
        <v>17500</v>
      </c>
    </row>
    <row r="769" ht="15.75" customHeight="1">
      <c r="A769" s="52" t="s">
        <v>2282</v>
      </c>
      <c r="B769" s="52" t="s">
        <v>5264</v>
      </c>
      <c r="C769" s="52" t="s">
        <v>5253</v>
      </c>
      <c r="D769" s="53">
        <v>44650.606944444444</v>
      </c>
      <c r="E769" s="53">
        <v>44649.799305555556</v>
      </c>
      <c r="F769" s="53">
        <v>44650.775</v>
      </c>
      <c r="G769" s="53">
        <f>HubVN_Receiving_Time</f>
        <v>44653.26667</v>
      </c>
      <c r="H769" s="54">
        <v>44650.26388888889</v>
      </c>
      <c r="I769" s="44">
        <f>HubCN_Receiving_Time-Order_Create_Time</f>
        <v>2.084722222</v>
      </c>
      <c r="J769" s="44">
        <f>Plan__HubCN_Receiving_Time-Order_Create_Time</f>
        <v>2.892361111</v>
      </c>
      <c r="K769" s="44">
        <f>HubCN_Pickup_Time-HubCN_Receiving_Time</f>
        <v>0.4645833333</v>
      </c>
      <c r="L769" s="44">
        <f>Plan_HubCN_Pickup_Time-Plan__HubCN_Receiving_Time</f>
        <v>0.1680555556</v>
      </c>
      <c r="M769" s="44">
        <f>HubCN_Receiving_Time-Vendor_PickupTime</f>
        <v>0.08888888889</v>
      </c>
      <c r="N769" s="44">
        <f>Plan__HubCN_Receiving_Time-Plan_Vendor_Pickup_Time</f>
        <v>3.353472222</v>
      </c>
      <c r="O769" s="44">
        <f>Vendor_PickupTime-Order_Create_Time</f>
        <v>1.995833333</v>
      </c>
      <c r="P769" s="44">
        <f>Plan_Vendor_Pickup_Time-Order_Create_Time</f>
        <v>-0.4611111111</v>
      </c>
      <c r="Q769" s="44">
        <f>HubVN_Receiving_Time-HubCN_Pickup_Time</f>
        <v>3.002777778</v>
      </c>
      <c r="R769" s="44">
        <f>Plan_HubVN_Receiving_Time-Plan_HubCN_Pickup_Time</f>
        <v>1.502083333</v>
      </c>
      <c r="S769" s="44">
        <f>TG_lấy+TG_xử_lý_CN+Thông_quan</f>
        <v>5.552083333</v>
      </c>
      <c r="T769" s="55">
        <f>IFS(HubCN_ID="LECCNSZ",Quantity__piece*500,HubCN_ID="LECCNYW",Quantity__piece*700)</f>
        <v>1400</v>
      </c>
      <c r="U769" s="55">
        <f>Chi_phí_lấy_hàng-Chi_phí_xử_lý</f>
        <v>15000</v>
      </c>
      <c r="V769" s="55">
        <f>IFS(HubCN_ID="LECCNSZ",IF(Grossweight&lt;=3,17000+Quantity__piece*500,17000+(Grossweight-3)*1500+Quantity__piece*500),HubCN_ID="LECCNYW", IF(Grossweight&lt;=3,15000+Quantity__piece*700,15000+(Grossweight-3)*2500+Quantity__piece*700))</f>
        <v>16400</v>
      </c>
    </row>
    <row r="770" ht="15.75" hidden="1" customHeight="1">
      <c r="A770" s="52" t="s">
        <v>2285</v>
      </c>
      <c r="B770" s="52" t="s">
        <v>5254</v>
      </c>
      <c r="C770" s="52" t="s">
        <v>5255</v>
      </c>
      <c r="D770" s="53">
        <v>44651.802777777775</v>
      </c>
      <c r="E770" s="53">
        <v>44650.78611111111</v>
      </c>
      <c r="F770" s="53">
        <v>44652.01180555556</v>
      </c>
      <c r="G770" s="53">
        <f>HubVN_Receiving_Time</f>
        <v>44658.26458</v>
      </c>
      <c r="H770" s="54">
        <v>44651.259722222225</v>
      </c>
      <c r="I770" s="44">
        <f>HubCN_Receiving_Time-Order_Create_Time</f>
        <v>0.88125</v>
      </c>
      <c r="J770" s="44">
        <f>Plan__HubCN_Receiving_Time-Order_Create_Time</f>
        <v>1.897916667</v>
      </c>
      <c r="K770" s="44">
        <f>HubCN_Pickup_Time-HubCN_Receiving_Time</f>
        <v>0.4736111111</v>
      </c>
      <c r="L770" s="44">
        <f>Plan_HubCN_Pickup_Time-Plan__HubCN_Receiving_Time</f>
        <v>0.2090277778</v>
      </c>
      <c r="M770" s="44">
        <f>HubCN_Receiving_Time-Vendor_PickupTime</f>
        <v>0.05555555555</v>
      </c>
      <c r="N770" s="44">
        <f>Plan__HubCN_Receiving_Time-Plan_Vendor_Pickup_Time</f>
        <v>3.320138889</v>
      </c>
      <c r="O770" s="44">
        <f>Vendor_PickupTime-Order_Create_Time</f>
        <v>0.8256944444</v>
      </c>
      <c r="P770" s="44">
        <f>Plan_Vendor_Pickup_Time-Order_Create_Time</f>
        <v>-1.422222222</v>
      </c>
      <c r="Q770" s="44">
        <f>HubVN_Receiving_Time-HubCN_Pickup_Time</f>
        <v>7.004861111</v>
      </c>
      <c r="R770" s="44">
        <f>Plan_HubVN_Receiving_Time-Plan_HubCN_Pickup_Time</f>
        <v>1.502083333</v>
      </c>
      <c r="S770" s="44">
        <f>TG_lấy+TG_xử_lý_CN+Thông_quan</f>
        <v>8.359722222</v>
      </c>
      <c r="T770" s="55">
        <f>IFS(HubCN_ID="LECCNSZ",Quantity__piece*500,HubCN_ID="LECCNYW",Quantity__piece*700)</f>
        <v>2000</v>
      </c>
      <c r="U770" s="55">
        <f>Chi_phí_lấy_hàng-Chi_phí_xử_lý</f>
        <v>18650</v>
      </c>
      <c r="V770" s="55">
        <f>IFS(HubCN_ID="LECCNSZ",IF(Grossweight&lt;=3,17000+Quantity__piece*500,17000+(Grossweight-3)*1500+Quantity__piece*500),HubCN_ID="LECCNYW", IF(Grossweight&lt;=3,15000+Quantity__piece*700,15000+(Grossweight-3)*2500+Quantity__piece*700))</f>
        <v>20650</v>
      </c>
    </row>
    <row r="771" ht="15.75" customHeight="1">
      <c r="A771" s="52" t="s">
        <v>2288</v>
      </c>
      <c r="B771" s="52" t="s">
        <v>5286</v>
      </c>
      <c r="C771" s="52" t="s">
        <v>5253</v>
      </c>
      <c r="D771" s="53">
        <v>44650.32083333333</v>
      </c>
      <c r="E771" s="53">
        <v>44650.71319444444</v>
      </c>
      <c r="F771" s="53">
        <v>44650.53125</v>
      </c>
      <c r="G771" s="53">
        <f>HubVN_Receiving_Time</f>
        <v>44654.51667</v>
      </c>
      <c r="H771" s="54">
        <v>44651.01111111111</v>
      </c>
      <c r="I771" s="44">
        <f>HubCN_Receiving_Time-Order_Create_Time</f>
        <v>4.074305556</v>
      </c>
      <c r="J771" s="44">
        <f>Plan__HubCN_Receiving_Time-Order_Create_Time</f>
        <v>3.681944444</v>
      </c>
      <c r="K771" s="44">
        <f>HubCN_Pickup_Time-HubCN_Receiving_Time</f>
        <v>0.2979166667</v>
      </c>
      <c r="L771" s="44">
        <f>Plan_HubCN_Pickup_Time-Plan__HubCN_Receiving_Time</f>
        <v>0.2104166667</v>
      </c>
      <c r="M771" s="44">
        <f>HubCN_Receiving_Time-Vendor_PickupTime</f>
        <v>0.2951388889</v>
      </c>
      <c r="N771" s="44">
        <f>Plan__HubCN_Receiving_Time-Plan_Vendor_Pickup_Time</f>
        <v>2.682638889</v>
      </c>
      <c r="O771" s="44">
        <f>Vendor_PickupTime-Order_Create_Time</f>
        <v>3.779166667</v>
      </c>
      <c r="P771" s="44">
        <f>Plan_Vendor_Pickup_Time-Order_Create_Time</f>
        <v>0.9993055556</v>
      </c>
      <c r="Q771" s="44">
        <f>HubVN_Receiving_Time-HubCN_Pickup_Time</f>
        <v>3.505555556</v>
      </c>
      <c r="R771" s="44">
        <f>Plan_HubVN_Receiving_Time-Plan_HubCN_Pickup_Time</f>
        <v>3.005555556</v>
      </c>
      <c r="S771" s="44">
        <f>TG_lấy+TG_xử_lý_CN+Thông_quan</f>
        <v>7.877777778</v>
      </c>
      <c r="T771" s="55">
        <f>IFS(HubCN_ID="LECCNSZ",Quantity__piece*500,HubCN_ID="LECCNYW",Quantity__piece*700)</f>
        <v>2100</v>
      </c>
      <c r="U771" s="55">
        <f>Chi_phí_lấy_hàng-Chi_phí_xử_lý</f>
        <v>15000</v>
      </c>
      <c r="V771" s="55">
        <f>IFS(HubCN_ID="LECCNSZ",IF(Grossweight&lt;=3,17000+Quantity__piece*500,17000+(Grossweight-3)*1500+Quantity__piece*500),HubCN_ID="LECCNYW", IF(Grossweight&lt;=3,15000+Quantity__piece*700,15000+(Grossweight-3)*2500+Quantity__piece*700))</f>
        <v>17100</v>
      </c>
    </row>
    <row r="772" ht="15.75" customHeight="1">
      <c r="A772" s="52" t="s">
        <v>2290</v>
      </c>
      <c r="B772" s="52" t="s">
        <v>5252</v>
      </c>
      <c r="C772" s="52" t="s">
        <v>5253</v>
      </c>
      <c r="D772" s="53">
        <v>44651.82986111111</v>
      </c>
      <c r="E772" s="53">
        <v>44649.180555555555</v>
      </c>
      <c r="F772" s="53">
        <v>44652.00208333333</v>
      </c>
      <c r="G772" s="53">
        <f>HubVN_Receiving_Time</f>
        <v>44653.51528</v>
      </c>
      <c r="H772" s="54">
        <v>44649.51458333333</v>
      </c>
      <c r="I772" s="44">
        <f>HubCN_Receiving_Time-Order_Create_Time</f>
        <v>0.3236111111</v>
      </c>
      <c r="J772" s="44">
        <f>Plan__HubCN_Receiving_Time-Order_Create_Time</f>
        <v>2.972916667</v>
      </c>
      <c r="K772" s="44">
        <f>HubCN_Pickup_Time-HubCN_Receiving_Time</f>
        <v>0.3340277778</v>
      </c>
      <c r="L772" s="44">
        <f>Plan_HubCN_Pickup_Time-Plan__HubCN_Receiving_Time</f>
        <v>0.1722222222</v>
      </c>
      <c r="M772" s="44">
        <f>HubCN_Receiving_Time-Vendor_PickupTime</f>
        <v>0.0875</v>
      </c>
      <c r="N772" s="44">
        <f>Plan__HubCN_Receiving_Time-Plan_Vendor_Pickup_Time</f>
        <v>3.93125</v>
      </c>
      <c r="O772" s="44">
        <f>Vendor_PickupTime-Order_Create_Time</f>
        <v>0.2361111111</v>
      </c>
      <c r="P772" s="44">
        <f>Plan_Vendor_Pickup_Time-Order_Create_Time</f>
        <v>-0.9583333333</v>
      </c>
      <c r="Q772" s="44">
        <f>HubVN_Receiving_Time-HubCN_Pickup_Time</f>
        <v>4.000694444</v>
      </c>
      <c r="R772" s="44">
        <f>Plan_HubVN_Receiving_Time-Plan_HubCN_Pickup_Time</f>
        <v>1.502083333</v>
      </c>
      <c r="S772" s="44">
        <f>TG_lấy+TG_xử_lý_CN+Thông_quan</f>
        <v>4.658333333</v>
      </c>
      <c r="T772" s="55">
        <f>IFS(HubCN_ID="LECCNSZ",Quantity__piece*500,HubCN_ID="LECCNYW",Quantity__piece*700)</f>
        <v>1400</v>
      </c>
      <c r="U772" s="55">
        <f>Chi_phí_lấy_hàng-Chi_phí_xử_lý</f>
        <v>17750</v>
      </c>
      <c r="V772" s="55">
        <f>IFS(HubCN_ID="LECCNSZ",IF(Grossweight&lt;=3,17000+Quantity__piece*500,17000+(Grossweight-3)*1500+Quantity__piece*500),HubCN_ID="LECCNYW", IF(Grossweight&lt;=3,15000+Quantity__piece*700,15000+(Grossweight-3)*2500+Quantity__piece*700))</f>
        <v>19150</v>
      </c>
    </row>
    <row r="773" ht="15.75" hidden="1" customHeight="1">
      <c r="A773" s="52" t="s">
        <v>2293</v>
      </c>
      <c r="B773" s="52" t="s">
        <v>5254</v>
      </c>
      <c r="C773" s="52" t="s">
        <v>5255</v>
      </c>
      <c r="D773" s="53">
        <v>44650.62777777778</v>
      </c>
      <c r="E773" s="53">
        <v>44651.770833333336</v>
      </c>
      <c r="F773" s="53">
        <v>44650.756944444445</v>
      </c>
      <c r="G773" s="53">
        <f>HubVN_Receiving_Time</f>
        <v>44655.275</v>
      </c>
      <c r="H773" s="54">
        <v>44652.274305555555</v>
      </c>
      <c r="I773" s="44">
        <f>HubCN_Receiving_Time-Order_Create_Time</f>
        <v>2.620138889</v>
      </c>
      <c r="J773" s="44">
        <f>Plan__HubCN_Receiving_Time-Order_Create_Time</f>
        <v>1.477083333</v>
      </c>
      <c r="K773" s="44">
        <f>HubCN_Pickup_Time-HubCN_Receiving_Time</f>
        <v>0.5034722222</v>
      </c>
      <c r="L773" s="44">
        <f>Plan_HubCN_Pickup_Time-Plan__HubCN_Receiving_Time</f>
        <v>0.1291666667</v>
      </c>
      <c r="M773" s="44">
        <f>HubCN_Receiving_Time-Vendor_PickupTime</f>
        <v>0.1263888889</v>
      </c>
      <c r="N773" s="44">
        <f>Plan__HubCN_Receiving_Time-Plan_Vendor_Pickup_Time</f>
        <v>2.907638889</v>
      </c>
      <c r="O773" s="44">
        <f>Vendor_PickupTime-Order_Create_Time</f>
        <v>2.49375</v>
      </c>
      <c r="P773" s="44">
        <f>Plan_Vendor_Pickup_Time-Order_Create_Time</f>
        <v>-1.430555556</v>
      </c>
      <c r="Q773" s="44">
        <f>HubVN_Receiving_Time-HubCN_Pickup_Time</f>
        <v>3.000694444</v>
      </c>
      <c r="R773" s="44">
        <f>Plan_HubVN_Receiving_Time-Plan_HubCN_Pickup_Time</f>
        <v>3.502777778</v>
      </c>
      <c r="S773" s="44">
        <f>TG_lấy+TG_xử_lý_CN+Thông_quan</f>
        <v>6.124305556</v>
      </c>
      <c r="T773" s="55">
        <f>IFS(HubCN_ID="LECCNSZ",Quantity__piece*500,HubCN_ID="LECCNYW",Quantity__piece*700)</f>
        <v>1000</v>
      </c>
      <c r="U773" s="55">
        <f>Chi_phí_lấy_hàng-Chi_phí_xử_lý</f>
        <v>17000</v>
      </c>
      <c r="V773" s="55">
        <f>IFS(HubCN_ID="LECCNSZ",IF(Grossweight&lt;=3,17000+Quantity__piece*500,17000+(Grossweight-3)*1500+Quantity__piece*500),HubCN_ID="LECCNYW", IF(Grossweight&lt;=3,15000+Quantity__piece*700,15000+(Grossweight-3)*2500+Quantity__piece*700))</f>
        <v>18000</v>
      </c>
    </row>
    <row r="774" ht="15.75" customHeight="1">
      <c r="A774" s="52" t="s">
        <v>2296</v>
      </c>
      <c r="B774" s="52" t="s">
        <v>5264</v>
      </c>
      <c r="C774" s="52" t="s">
        <v>5253</v>
      </c>
      <c r="D774" s="53">
        <v>44652.2875</v>
      </c>
      <c r="E774" s="53">
        <v>44652.22083333333</v>
      </c>
      <c r="F774" s="53">
        <v>44652.49791666667</v>
      </c>
      <c r="G774" s="53">
        <f>HubVN_Receiving_Time</f>
        <v>44655.52431</v>
      </c>
      <c r="H774" s="54">
        <v>44652.518055555556</v>
      </c>
      <c r="I774" s="44">
        <f>HubCN_Receiving_Time-Order_Create_Time</f>
        <v>2.397222222</v>
      </c>
      <c r="J774" s="44">
        <f>Plan__HubCN_Receiving_Time-Order_Create_Time</f>
        <v>2.463888889</v>
      </c>
      <c r="K774" s="44">
        <f>HubCN_Pickup_Time-HubCN_Receiving_Time</f>
        <v>0.2972222222</v>
      </c>
      <c r="L774" s="44">
        <f>Plan_HubCN_Pickup_Time-Plan__HubCN_Receiving_Time</f>
        <v>0.2104166667</v>
      </c>
      <c r="M774" s="44">
        <f>HubCN_Receiving_Time-Vendor_PickupTime</f>
        <v>0.1104166667</v>
      </c>
      <c r="N774" s="44">
        <f>Plan__HubCN_Receiving_Time-Plan_Vendor_Pickup_Time</f>
        <v>2.378472222</v>
      </c>
      <c r="O774" s="44">
        <f>Vendor_PickupTime-Order_Create_Time</f>
        <v>2.286805556</v>
      </c>
      <c r="P774" s="44">
        <f>Plan_Vendor_Pickup_Time-Order_Create_Time</f>
        <v>0.08541666667</v>
      </c>
      <c r="Q774" s="44">
        <f>HubVN_Receiving_Time-HubCN_Pickup_Time</f>
        <v>3.00625</v>
      </c>
      <c r="R774" s="44">
        <f>Plan_HubVN_Receiving_Time-Plan_HubCN_Pickup_Time</f>
        <v>2.00625</v>
      </c>
      <c r="S774" s="44">
        <f>TG_lấy+TG_xử_lý_CN+Thông_quan</f>
        <v>5.700694444</v>
      </c>
      <c r="T774" s="55">
        <f>IFS(HubCN_ID="LECCNSZ",Quantity__piece*500,HubCN_ID="LECCNYW",Quantity__piece*700)</f>
        <v>2100</v>
      </c>
      <c r="U774" s="55">
        <f>Chi_phí_lấy_hàng-Chi_phí_xử_lý</f>
        <v>15000</v>
      </c>
      <c r="V774" s="55">
        <f>IFS(HubCN_ID="LECCNSZ",IF(Grossweight&lt;=3,17000+Quantity__piece*500,17000+(Grossweight-3)*1500+Quantity__piece*500),HubCN_ID="LECCNYW", IF(Grossweight&lt;=3,15000+Quantity__piece*700,15000+(Grossweight-3)*2500+Quantity__piece*700))</f>
        <v>17100</v>
      </c>
    </row>
    <row r="775" ht="15.75" hidden="1" customHeight="1">
      <c r="A775" s="52" t="s">
        <v>2299</v>
      </c>
      <c r="B775" s="52" t="s">
        <v>5287</v>
      </c>
      <c r="C775" s="52" t="s">
        <v>5255</v>
      </c>
      <c r="D775" s="53">
        <v>44650.114583333336</v>
      </c>
      <c r="E775" s="53">
        <v>44650.83888888889</v>
      </c>
      <c r="F775" s="53">
        <v>44650.28611111111</v>
      </c>
      <c r="G775" s="53">
        <f>HubVN_Receiving_Time</f>
        <v>44653.28056</v>
      </c>
      <c r="H775" s="54">
        <v>44651.277083333334</v>
      </c>
      <c r="I775" s="44">
        <f>HubCN_Receiving_Time-Order_Create_Time</f>
        <v>2.984027778</v>
      </c>
      <c r="J775" s="44">
        <f>Plan__HubCN_Receiving_Time-Order_Create_Time</f>
        <v>2.259722222</v>
      </c>
      <c r="K775" s="44">
        <f>HubCN_Pickup_Time-HubCN_Receiving_Time</f>
        <v>0.4381944444</v>
      </c>
      <c r="L775" s="44">
        <f>Plan_HubCN_Pickup_Time-Plan__HubCN_Receiving_Time</f>
        <v>0.1715277778</v>
      </c>
      <c r="M775" s="44">
        <f>HubCN_Receiving_Time-Vendor_PickupTime</f>
        <v>0.1520833333</v>
      </c>
      <c r="N775" s="44">
        <f>Plan__HubCN_Receiving_Time-Plan_Vendor_Pickup_Time</f>
        <v>3.261111111</v>
      </c>
      <c r="O775" s="44">
        <f>Vendor_PickupTime-Order_Create_Time</f>
        <v>2.831944444</v>
      </c>
      <c r="P775" s="44">
        <f>Plan_Vendor_Pickup_Time-Order_Create_Time</f>
        <v>-1.001388889</v>
      </c>
      <c r="Q775" s="44">
        <f>HubVN_Receiving_Time-HubCN_Pickup_Time</f>
        <v>2.003472222</v>
      </c>
      <c r="R775" s="44">
        <f>Plan_HubVN_Receiving_Time-Plan_HubCN_Pickup_Time</f>
        <v>2.000694444</v>
      </c>
      <c r="S775" s="44">
        <f>TG_lấy+TG_xử_lý_CN+Thông_quan</f>
        <v>5.425694444</v>
      </c>
      <c r="T775" s="55">
        <f>IFS(HubCN_ID="LECCNSZ",Quantity__piece*500,HubCN_ID="LECCNYW",Quantity__piece*700)</f>
        <v>2000</v>
      </c>
      <c r="U775" s="55">
        <f>Chi_phí_lấy_hàng-Chi_phí_xử_lý</f>
        <v>17000</v>
      </c>
      <c r="V775" s="55">
        <f>IFS(HubCN_ID="LECCNSZ",IF(Grossweight&lt;=3,17000+Quantity__piece*500,17000+(Grossweight-3)*1500+Quantity__piece*500),HubCN_ID="LECCNYW", IF(Grossweight&lt;=3,15000+Quantity__piece*700,15000+(Grossweight-3)*2500+Quantity__piece*700))</f>
        <v>19000</v>
      </c>
    </row>
    <row r="776" ht="15.75" customHeight="1">
      <c r="A776" s="52" t="s">
        <v>2302</v>
      </c>
      <c r="B776" s="52" t="s">
        <v>5279</v>
      </c>
      <c r="C776" s="52" t="s">
        <v>5253</v>
      </c>
      <c r="D776" s="53">
        <v>44651.89097222222</v>
      </c>
      <c r="E776" s="53">
        <v>44649.217361111114</v>
      </c>
      <c r="F776" s="53">
        <v>44652.01736111111</v>
      </c>
      <c r="G776" s="53">
        <f>HubVN_Receiving_Time</f>
        <v>44653.51736</v>
      </c>
      <c r="H776" s="54">
        <v>44649.51388888889</v>
      </c>
      <c r="I776" s="44">
        <f>HubCN_Receiving_Time-Order_Create_Time</f>
        <v>0.3333333333</v>
      </c>
      <c r="J776" s="44">
        <f>Plan__HubCN_Receiving_Time-Order_Create_Time</f>
        <v>3.006944444</v>
      </c>
      <c r="K776" s="44">
        <f>HubCN_Pickup_Time-HubCN_Receiving_Time</f>
        <v>0.2965277778</v>
      </c>
      <c r="L776" s="44">
        <f>Plan_HubCN_Pickup_Time-Plan__HubCN_Receiving_Time</f>
        <v>0.1263888889</v>
      </c>
      <c r="M776" s="44">
        <f>HubCN_Receiving_Time-Vendor_PickupTime</f>
        <v>0.08958333333</v>
      </c>
      <c r="N776" s="44">
        <f>Plan__HubCN_Receiving_Time-Plan_Vendor_Pickup_Time</f>
        <v>2.842361111</v>
      </c>
      <c r="O776" s="44">
        <f>Vendor_PickupTime-Order_Create_Time</f>
        <v>0.24375</v>
      </c>
      <c r="P776" s="44">
        <f>Plan_Vendor_Pickup_Time-Order_Create_Time</f>
        <v>0.1645833333</v>
      </c>
      <c r="Q776" s="44">
        <f>HubVN_Receiving_Time-HubCN_Pickup_Time</f>
        <v>4.003472222</v>
      </c>
      <c r="R776" s="44">
        <f>Plan_HubVN_Receiving_Time-Plan_HubCN_Pickup_Time</f>
        <v>1.505555556</v>
      </c>
      <c r="S776" s="44">
        <f>TG_lấy+TG_xử_lý_CN+Thông_quan</f>
        <v>4.633333333</v>
      </c>
      <c r="T776" s="55">
        <f>IFS(HubCN_ID="LECCNSZ",Quantity__piece*500,HubCN_ID="LECCNYW",Quantity__piece*700)</f>
        <v>2800</v>
      </c>
      <c r="U776" s="55">
        <f>Chi_phí_lấy_hàng-Chi_phí_xử_lý</f>
        <v>15000</v>
      </c>
      <c r="V776" s="55">
        <f>IFS(HubCN_ID="LECCNSZ",IF(Grossweight&lt;=3,17000+Quantity__piece*500,17000+(Grossweight-3)*1500+Quantity__piece*500),HubCN_ID="LECCNYW", IF(Grossweight&lt;=3,15000+Quantity__piece*700,15000+(Grossweight-3)*2500+Quantity__piece*700))</f>
        <v>17800</v>
      </c>
    </row>
    <row r="777" ht="15.75" customHeight="1">
      <c r="A777" s="52" t="s">
        <v>2305</v>
      </c>
      <c r="B777" s="52" t="s">
        <v>5278</v>
      </c>
      <c r="C777" s="52" t="s">
        <v>5253</v>
      </c>
      <c r="D777" s="53">
        <v>44650.84027777778</v>
      </c>
      <c r="E777" s="53">
        <v>44649.785416666666</v>
      </c>
      <c r="F777" s="53">
        <v>44651.0125</v>
      </c>
      <c r="G777" s="53">
        <f>HubVN_Receiving_Time</f>
        <v>44653.25</v>
      </c>
      <c r="H777" s="54">
        <v>44650.24791666667</v>
      </c>
      <c r="I777" s="44">
        <f>HubCN_Receiving_Time-Order_Create_Time</f>
        <v>3.588888889</v>
      </c>
      <c r="J777" s="44">
        <f>Plan__HubCN_Receiving_Time-Order_Create_Time</f>
        <v>4.64375</v>
      </c>
      <c r="K777" s="44">
        <f>HubCN_Pickup_Time-HubCN_Receiving_Time</f>
        <v>0.4625</v>
      </c>
      <c r="L777" s="44">
        <f>Plan_HubCN_Pickup_Time-Plan__HubCN_Receiving_Time</f>
        <v>0.1722222222</v>
      </c>
      <c r="M777" s="44">
        <f>HubCN_Receiving_Time-Vendor_PickupTime</f>
        <v>0.08611111111</v>
      </c>
      <c r="N777" s="44">
        <f>Plan__HubCN_Receiving_Time-Plan_Vendor_Pickup_Time</f>
        <v>5.648611111</v>
      </c>
      <c r="O777" s="44">
        <f>Vendor_PickupTime-Order_Create_Time</f>
        <v>3.502777778</v>
      </c>
      <c r="P777" s="44">
        <f>Plan_Vendor_Pickup_Time-Order_Create_Time</f>
        <v>-1.004861111</v>
      </c>
      <c r="Q777" s="44">
        <f>HubVN_Receiving_Time-HubCN_Pickup_Time</f>
        <v>3.002083333</v>
      </c>
      <c r="R777" s="44">
        <f>Plan_HubVN_Receiving_Time-Plan_HubCN_Pickup_Time</f>
        <v>1.501388889</v>
      </c>
      <c r="S777" s="44">
        <f>TG_lấy+TG_xử_lý_CN+Thông_quan</f>
        <v>7.053472222</v>
      </c>
      <c r="T777" s="55">
        <f>IFS(HubCN_ID="LECCNSZ",Quantity__piece*500,HubCN_ID="LECCNYW",Quantity__piece*700)</f>
        <v>700</v>
      </c>
      <c r="U777" s="55">
        <f>Chi_phí_lấy_hàng-Chi_phí_xử_lý</f>
        <v>15000</v>
      </c>
      <c r="V777" s="55">
        <f>IFS(HubCN_ID="LECCNSZ",IF(Grossweight&lt;=3,17000+Quantity__piece*500,17000+(Grossweight-3)*1500+Quantity__piece*500),HubCN_ID="LECCNYW", IF(Grossweight&lt;=3,15000+Quantity__piece*700,15000+(Grossweight-3)*2500+Quantity__piece*700))</f>
        <v>15700</v>
      </c>
    </row>
    <row r="778" ht="15.75" customHeight="1">
      <c r="A778" s="52" t="s">
        <v>2308</v>
      </c>
      <c r="B778" s="52" t="s">
        <v>5303</v>
      </c>
      <c r="C778" s="52" t="s">
        <v>5253</v>
      </c>
      <c r="D778" s="53">
        <v>44650.177777777775</v>
      </c>
      <c r="E778" s="53">
        <v>44649.23472222222</v>
      </c>
      <c r="F778" s="53">
        <v>44650.26388888889</v>
      </c>
      <c r="G778" s="53">
        <f>HubVN_Receiving_Time</f>
        <v>44653.53125</v>
      </c>
      <c r="H778" s="54">
        <v>44649.53055555555</v>
      </c>
      <c r="I778" s="44">
        <f>HubCN_Receiving_Time-Order_Create_Time</f>
        <v>0.3784722222</v>
      </c>
      <c r="J778" s="44">
        <f>Plan__HubCN_Receiving_Time-Order_Create_Time</f>
        <v>1.321527778</v>
      </c>
      <c r="K778" s="44">
        <f>HubCN_Pickup_Time-HubCN_Receiving_Time</f>
        <v>0.2958333333</v>
      </c>
      <c r="L778" s="44">
        <f>Plan_HubCN_Pickup_Time-Plan__HubCN_Receiving_Time</f>
        <v>0.08611111112</v>
      </c>
      <c r="M778" s="44">
        <f>HubCN_Receiving_Time-Vendor_PickupTime</f>
        <v>0.08680555555</v>
      </c>
      <c r="N778" s="44">
        <f>Plan__HubCN_Receiving_Time-Plan_Vendor_Pickup_Time</f>
        <v>2.202083333</v>
      </c>
      <c r="O778" s="44">
        <f>Vendor_PickupTime-Order_Create_Time</f>
        <v>0.2916666667</v>
      </c>
      <c r="P778" s="44">
        <f>Plan_Vendor_Pickup_Time-Order_Create_Time</f>
        <v>-0.8805555556</v>
      </c>
      <c r="Q778" s="44">
        <f>HubVN_Receiving_Time-HubCN_Pickup_Time</f>
        <v>4.000694444</v>
      </c>
      <c r="R778" s="44">
        <f>Plan_HubVN_Receiving_Time-Plan_HubCN_Pickup_Time</f>
        <v>3.00625</v>
      </c>
      <c r="S778" s="44">
        <f>TG_lấy+TG_xử_lý_CN+Thông_quan</f>
        <v>4.675</v>
      </c>
      <c r="T778" s="55">
        <f>IFS(HubCN_ID="LECCNSZ",Quantity__piece*500,HubCN_ID="LECCNYW",Quantity__piece*700)</f>
        <v>700</v>
      </c>
      <c r="U778" s="55">
        <f>Chi_phí_lấy_hàng-Chi_phí_xử_lý</f>
        <v>15000</v>
      </c>
      <c r="V778" s="55">
        <f>IFS(HubCN_ID="LECCNSZ",IF(Grossweight&lt;=3,17000+Quantity__piece*500,17000+(Grossweight-3)*1500+Quantity__piece*500),HubCN_ID="LECCNYW", IF(Grossweight&lt;=3,15000+Quantity__piece*700,15000+(Grossweight-3)*2500+Quantity__piece*700))</f>
        <v>15700</v>
      </c>
    </row>
    <row r="779" ht="15.75" customHeight="1">
      <c r="A779" s="52" t="s">
        <v>2311</v>
      </c>
      <c r="B779" s="52" t="s">
        <v>5284</v>
      </c>
      <c r="C779" s="52" t="s">
        <v>5253</v>
      </c>
      <c r="D779" s="53">
        <v>44650.08472222222</v>
      </c>
      <c r="E779" s="53">
        <v>44649.21388888889</v>
      </c>
      <c r="F779" s="53">
        <v>44650.25277777778</v>
      </c>
      <c r="G779" s="53">
        <f>HubVN_Receiving_Time</f>
        <v>44652.50764</v>
      </c>
      <c r="H779" s="54">
        <v>44649.506944444445</v>
      </c>
      <c r="I779" s="44">
        <f>HubCN_Receiving_Time-Order_Create_Time</f>
        <v>1.883333333</v>
      </c>
      <c r="J779" s="44">
        <f>Plan__HubCN_Receiving_Time-Order_Create_Time</f>
        <v>2.754166667</v>
      </c>
      <c r="K779" s="44">
        <f>HubCN_Pickup_Time-HubCN_Receiving_Time</f>
        <v>0.2930555556</v>
      </c>
      <c r="L779" s="44">
        <f>Plan_HubCN_Pickup_Time-Plan__HubCN_Receiving_Time</f>
        <v>0.1680555556</v>
      </c>
      <c r="M779" s="44">
        <f>HubCN_Receiving_Time-Vendor_PickupTime</f>
        <v>0.08680555555</v>
      </c>
      <c r="N779" s="44">
        <f>Plan__HubCN_Receiving_Time-Plan_Vendor_Pickup_Time</f>
        <v>3.047222222</v>
      </c>
      <c r="O779" s="44">
        <f>Vendor_PickupTime-Order_Create_Time</f>
        <v>1.796527778</v>
      </c>
      <c r="P779" s="44">
        <f>Plan_Vendor_Pickup_Time-Order_Create_Time</f>
        <v>-0.2930555556</v>
      </c>
      <c r="Q779" s="44">
        <f>HubVN_Receiving_Time-HubCN_Pickup_Time</f>
        <v>3.000694444</v>
      </c>
      <c r="R779" s="44">
        <f>Plan_HubVN_Receiving_Time-Plan_HubCN_Pickup_Time</f>
        <v>2.004861111</v>
      </c>
      <c r="S779" s="44">
        <f>TG_lấy+TG_xử_lý_CN+Thông_quan</f>
        <v>5.177083333</v>
      </c>
      <c r="T779" s="55">
        <f>IFS(HubCN_ID="LECCNSZ",Quantity__piece*500,HubCN_ID="LECCNYW",Quantity__piece*700)</f>
        <v>1400</v>
      </c>
      <c r="U779" s="55">
        <f>Chi_phí_lấy_hàng-Chi_phí_xử_lý</f>
        <v>17250</v>
      </c>
      <c r="V779" s="55">
        <f>IFS(HubCN_ID="LECCNSZ",IF(Grossweight&lt;=3,17000+Quantity__piece*500,17000+(Grossweight-3)*1500+Quantity__piece*500),HubCN_ID="LECCNYW", IF(Grossweight&lt;=3,15000+Quantity__piece*700,15000+(Grossweight-3)*2500+Quantity__piece*700))</f>
        <v>18650</v>
      </c>
    </row>
    <row r="780" ht="15.75" customHeight="1">
      <c r="A780" s="52" t="s">
        <v>2313</v>
      </c>
      <c r="B780" s="52" t="s">
        <v>5271</v>
      </c>
      <c r="C780" s="52" t="s">
        <v>5253</v>
      </c>
      <c r="D780" s="53">
        <v>44651.10138888889</v>
      </c>
      <c r="E780" s="53">
        <v>44649.92083333333</v>
      </c>
      <c r="F780" s="53">
        <v>44651.25069444445</v>
      </c>
      <c r="G780" s="53">
        <f>HubVN_Receiving_Time</f>
        <v>44655.26111</v>
      </c>
      <c r="H780" s="54">
        <v>44650.25833333333</v>
      </c>
      <c r="I780" s="44">
        <f>HubCN_Receiving_Time-Order_Create_Time</f>
        <v>0.3138888889</v>
      </c>
      <c r="J780" s="44">
        <f>Plan__HubCN_Receiving_Time-Order_Create_Time</f>
        <v>1.494444444</v>
      </c>
      <c r="K780" s="44">
        <f>HubCN_Pickup_Time-HubCN_Receiving_Time</f>
        <v>0.3375</v>
      </c>
      <c r="L780" s="44">
        <f>Plan_HubCN_Pickup_Time-Plan__HubCN_Receiving_Time</f>
        <v>0.1493055556</v>
      </c>
      <c r="M780" s="44">
        <f>HubCN_Receiving_Time-Vendor_PickupTime</f>
        <v>0.08472222222</v>
      </c>
      <c r="N780" s="44">
        <f>Plan__HubCN_Receiving_Time-Plan_Vendor_Pickup_Time</f>
        <v>0.9916666667</v>
      </c>
      <c r="O780" s="44">
        <f>Vendor_PickupTime-Order_Create_Time</f>
        <v>0.2291666667</v>
      </c>
      <c r="P780" s="44">
        <f>Plan_Vendor_Pickup_Time-Order_Create_Time</f>
        <v>0.5027777778</v>
      </c>
      <c r="Q780" s="44">
        <f>HubVN_Receiving_Time-HubCN_Pickup_Time</f>
        <v>5.002777778</v>
      </c>
      <c r="R780" s="44">
        <f>Plan_HubVN_Receiving_Time-Plan_HubCN_Pickup_Time</f>
        <v>3.002083333</v>
      </c>
      <c r="S780" s="44">
        <f>TG_lấy+TG_xử_lý_CN+Thông_quan</f>
        <v>5.654166667</v>
      </c>
      <c r="T780" s="55">
        <f>IFS(HubCN_ID="LECCNSZ",Quantity__piece*500,HubCN_ID="LECCNYW",Quantity__piece*700)</f>
        <v>3500</v>
      </c>
      <c r="U780" s="55">
        <f>Chi_phí_lấy_hàng-Chi_phí_xử_lý</f>
        <v>15000</v>
      </c>
      <c r="V780" s="55">
        <f>IFS(HubCN_ID="LECCNSZ",IF(Grossweight&lt;=3,17000+Quantity__piece*500,17000+(Grossweight-3)*1500+Quantity__piece*500),HubCN_ID="LECCNYW", IF(Grossweight&lt;=3,15000+Quantity__piece*700,15000+(Grossweight-3)*2500+Quantity__piece*700))</f>
        <v>18500</v>
      </c>
    </row>
    <row r="781" ht="15.75" customHeight="1">
      <c r="A781" s="52" t="s">
        <v>2316</v>
      </c>
      <c r="B781" s="52" t="s">
        <v>5280</v>
      </c>
      <c r="C781" s="52" t="s">
        <v>5253</v>
      </c>
      <c r="D781" s="53">
        <v>44651.63402777778</v>
      </c>
      <c r="E781" s="53">
        <v>44649.22430555556</v>
      </c>
      <c r="F781" s="53">
        <v>44651.785416666666</v>
      </c>
      <c r="G781" s="53">
        <f>HubVN_Receiving_Time</f>
        <v>44653.52083</v>
      </c>
      <c r="H781" s="54">
        <v>44649.51666666667</v>
      </c>
      <c r="I781" s="44">
        <f>HubCN_Receiving_Time-Order_Create_Time</f>
        <v>0.3388888889</v>
      </c>
      <c r="J781" s="44">
        <f>Plan__HubCN_Receiving_Time-Order_Create_Time</f>
        <v>2.748611111</v>
      </c>
      <c r="K781" s="44">
        <f>HubCN_Pickup_Time-HubCN_Receiving_Time</f>
        <v>0.2923611111</v>
      </c>
      <c r="L781" s="44">
        <f>Plan_HubCN_Pickup_Time-Plan__HubCN_Receiving_Time</f>
        <v>0.1513888889</v>
      </c>
      <c r="M781" s="44">
        <f>HubCN_Receiving_Time-Vendor_PickupTime</f>
        <v>0.08541666667</v>
      </c>
      <c r="N781" s="44">
        <f>Plan__HubCN_Receiving_Time-Plan_Vendor_Pickup_Time</f>
        <v>4.747916667</v>
      </c>
      <c r="O781" s="44">
        <f>Vendor_PickupTime-Order_Create_Time</f>
        <v>0.2534722222</v>
      </c>
      <c r="P781" s="44">
        <f>Plan_Vendor_Pickup_Time-Order_Create_Time</f>
        <v>-1.999305556</v>
      </c>
      <c r="Q781" s="44">
        <f>HubVN_Receiving_Time-HubCN_Pickup_Time</f>
        <v>4.004166667</v>
      </c>
      <c r="R781" s="44">
        <f>Plan_HubVN_Receiving_Time-Plan_HubCN_Pickup_Time</f>
        <v>1.505555556</v>
      </c>
      <c r="S781" s="44">
        <f>TG_lấy+TG_xử_lý_CN+Thông_quan</f>
        <v>4.635416667</v>
      </c>
      <c r="T781" s="55">
        <f>IFS(HubCN_ID="LECCNSZ",Quantity__piece*500,HubCN_ID="LECCNYW",Quantity__piece*700)</f>
        <v>700</v>
      </c>
      <c r="U781" s="55">
        <f>Chi_phí_lấy_hàng-Chi_phí_xử_lý</f>
        <v>15000</v>
      </c>
      <c r="V781" s="55">
        <f>IFS(HubCN_ID="LECCNSZ",IF(Grossweight&lt;=3,17000+Quantity__piece*500,17000+(Grossweight-3)*1500+Quantity__piece*500),HubCN_ID="LECCNYW", IF(Grossweight&lt;=3,15000+Quantity__piece*700,15000+(Grossweight-3)*2500+Quantity__piece*700))</f>
        <v>15700</v>
      </c>
    </row>
    <row r="782" ht="15.75" customHeight="1">
      <c r="A782" s="52" t="s">
        <v>2319</v>
      </c>
      <c r="B782" s="52" t="s">
        <v>5305</v>
      </c>
      <c r="C782" s="52" t="s">
        <v>5253</v>
      </c>
      <c r="D782" s="53">
        <v>44648.68680555555</v>
      </c>
      <c r="E782" s="53">
        <v>44649.20972222222</v>
      </c>
      <c r="F782" s="53">
        <v>44648.77361111111</v>
      </c>
      <c r="G782" s="53">
        <f>HubVN_Receiving_Time</f>
        <v>44652.50764</v>
      </c>
      <c r="H782" s="54">
        <v>44649.504166666666</v>
      </c>
      <c r="I782" s="44">
        <f>HubCN_Receiving_Time-Order_Create_Time</f>
        <v>1.878472222</v>
      </c>
      <c r="J782" s="44">
        <f>Plan__HubCN_Receiving_Time-Order_Create_Time</f>
        <v>1.355555556</v>
      </c>
      <c r="K782" s="44">
        <f>HubCN_Pickup_Time-HubCN_Receiving_Time</f>
        <v>0.2944444444</v>
      </c>
      <c r="L782" s="44">
        <f>Plan_HubCN_Pickup_Time-Plan__HubCN_Receiving_Time</f>
        <v>0.08680555555</v>
      </c>
      <c r="M782" s="44">
        <f>HubCN_Receiving_Time-Vendor_PickupTime</f>
        <v>0.0875</v>
      </c>
      <c r="N782" s="44">
        <f>Plan__HubCN_Receiving_Time-Plan_Vendor_Pickup_Time</f>
        <v>2.223611111</v>
      </c>
      <c r="O782" s="44">
        <f>Vendor_PickupTime-Order_Create_Time</f>
        <v>1.790972222</v>
      </c>
      <c r="P782" s="44">
        <f>Plan_Vendor_Pickup_Time-Order_Create_Time</f>
        <v>-0.8680555556</v>
      </c>
      <c r="Q782" s="44">
        <f>HubVN_Receiving_Time-HubCN_Pickup_Time</f>
        <v>3.003472222</v>
      </c>
      <c r="R782" s="44">
        <f>Plan_HubVN_Receiving_Time-Plan_HubCN_Pickup_Time</f>
        <v>3.502777778</v>
      </c>
      <c r="S782" s="44">
        <f>TG_lấy+TG_xử_lý_CN+Thông_quan</f>
        <v>5.176388889</v>
      </c>
      <c r="T782" s="55">
        <f>IFS(HubCN_ID="LECCNSZ",Quantity__piece*500,HubCN_ID="LECCNYW",Quantity__piece*700)</f>
        <v>2800</v>
      </c>
      <c r="U782" s="55">
        <f>Chi_phí_lấy_hàng-Chi_phí_xử_lý</f>
        <v>15000</v>
      </c>
      <c r="V782" s="55">
        <f>IFS(HubCN_ID="LECCNSZ",IF(Grossweight&lt;=3,17000+Quantity__piece*500,17000+(Grossweight-3)*1500+Quantity__piece*500),HubCN_ID="LECCNYW", IF(Grossweight&lt;=3,15000+Quantity__piece*700,15000+(Grossweight-3)*2500+Quantity__piece*700))</f>
        <v>17800</v>
      </c>
    </row>
    <row r="783" ht="15.75" customHeight="1">
      <c r="A783" s="52" t="s">
        <v>2322</v>
      </c>
      <c r="B783" s="52" t="s">
        <v>5252</v>
      </c>
      <c r="C783" s="52" t="s">
        <v>5253</v>
      </c>
      <c r="D783" s="53">
        <v>44649.782638888886</v>
      </c>
      <c r="E783" s="53">
        <v>44646.9125</v>
      </c>
      <c r="F783" s="53">
        <v>44649.99513888889</v>
      </c>
      <c r="G783" s="53">
        <f>HubVN_Receiving_Time</f>
        <v>44652.25417</v>
      </c>
      <c r="H783" s="54">
        <v>44647.24791666667</v>
      </c>
      <c r="I783" s="44">
        <f>HubCN_Receiving_Time-Order_Create_Time</f>
        <v>0.3097222222</v>
      </c>
      <c r="J783" s="44">
        <f>Plan__HubCN_Receiving_Time-Order_Create_Time</f>
        <v>3.179861111</v>
      </c>
      <c r="K783" s="44">
        <f>HubCN_Pickup_Time-HubCN_Receiving_Time</f>
        <v>0.3354166667</v>
      </c>
      <c r="L783" s="44">
        <f>Plan_HubCN_Pickup_Time-Plan__HubCN_Receiving_Time</f>
        <v>0.2125</v>
      </c>
      <c r="M783" s="44">
        <f>HubCN_Receiving_Time-Vendor_PickupTime</f>
        <v>0.16875</v>
      </c>
      <c r="N783" s="44">
        <f>Plan__HubCN_Receiving_Time-Plan_Vendor_Pickup_Time</f>
        <v>3.179166667</v>
      </c>
      <c r="O783" s="44">
        <f>Vendor_PickupTime-Order_Create_Time</f>
        <v>0.1409722222</v>
      </c>
      <c r="P783" s="44">
        <f>Plan_Vendor_Pickup_Time-Order_Create_Time</f>
        <v>0.0006944444467</v>
      </c>
      <c r="Q783" s="44">
        <f>HubVN_Receiving_Time-HubCN_Pickup_Time</f>
        <v>5.00625</v>
      </c>
      <c r="R783" s="44">
        <f>Plan_HubVN_Receiving_Time-Plan_HubCN_Pickup_Time</f>
        <v>1.505555556</v>
      </c>
      <c r="S783" s="44">
        <f>TG_lấy+TG_xử_lý_CN+Thông_quan</f>
        <v>5.651388889</v>
      </c>
      <c r="T783" s="55">
        <f>IFS(HubCN_ID="LECCNSZ",Quantity__piece*500,HubCN_ID="LECCNYW",Quantity__piece*700)</f>
        <v>2800</v>
      </c>
      <c r="U783" s="55">
        <f>Chi_phí_lấy_hàng-Chi_phí_xử_lý</f>
        <v>15000</v>
      </c>
      <c r="V783" s="55">
        <f>IFS(HubCN_ID="LECCNSZ",IF(Grossweight&lt;=3,17000+Quantity__piece*500,17000+(Grossweight-3)*1500+Quantity__piece*500),HubCN_ID="LECCNYW", IF(Grossweight&lt;=3,15000+Quantity__piece*700,15000+(Grossweight-3)*2500+Quantity__piece*700))</f>
        <v>17800</v>
      </c>
    </row>
    <row r="784" ht="15.75" customHeight="1">
      <c r="A784" s="52" t="s">
        <v>2325</v>
      </c>
      <c r="B784" s="52" t="s">
        <v>5252</v>
      </c>
      <c r="C784" s="52" t="s">
        <v>5253</v>
      </c>
      <c r="D784" s="53">
        <v>44652.11388888889</v>
      </c>
      <c r="E784" s="53">
        <v>44652.217361111114</v>
      </c>
      <c r="F784" s="53">
        <v>44652.282638888886</v>
      </c>
      <c r="G784" s="53">
        <f>HubVN_Receiving_Time</f>
        <v>44655.51667</v>
      </c>
      <c r="H784" s="54">
        <v>44652.51111111111</v>
      </c>
      <c r="I784" s="44">
        <f>HubCN_Receiving_Time-Order_Create_Time</f>
        <v>2.370138889</v>
      </c>
      <c r="J784" s="44">
        <f>Plan__HubCN_Receiving_Time-Order_Create_Time</f>
        <v>2.266666667</v>
      </c>
      <c r="K784" s="44">
        <f>HubCN_Pickup_Time-HubCN_Receiving_Time</f>
        <v>0.29375</v>
      </c>
      <c r="L784" s="44">
        <f>Plan_HubCN_Pickup_Time-Plan__HubCN_Receiving_Time</f>
        <v>0.16875</v>
      </c>
      <c r="M784" s="44">
        <f>HubCN_Receiving_Time-Vendor_PickupTime</f>
        <v>0.1652777778</v>
      </c>
      <c r="N784" s="44">
        <f>Plan__HubCN_Receiving_Time-Plan_Vendor_Pickup_Time</f>
        <v>2.106944444</v>
      </c>
      <c r="O784" s="44">
        <f>Vendor_PickupTime-Order_Create_Time</f>
        <v>2.204861111</v>
      </c>
      <c r="P784" s="44">
        <f>Plan_Vendor_Pickup_Time-Order_Create_Time</f>
        <v>0.1597222222</v>
      </c>
      <c r="Q784" s="44">
        <f>HubVN_Receiving_Time-HubCN_Pickup_Time</f>
        <v>3.005555556</v>
      </c>
      <c r="R784" s="44">
        <f>Plan_HubVN_Receiving_Time-Plan_HubCN_Pickup_Time</f>
        <v>3.00625</v>
      </c>
      <c r="S784" s="44">
        <f>TG_lấy+TG_xử_lý_CN+Thông_quan</f>
        <v>5.669444444</v>
      </c>
      <c r="T784" s="55">
        <f>IFS(HubCN_ID="LECCNSZ",Quantity__piece*500,HubCN_ID="LECCNYW",Quantity__piece*700)</f>
        <v>2100</v>
      </c>
      <c r="U784" s="55">
        <f>Chi_phí_lấy_hàng-Chi_phí_xử_lý</f>
        <v>15000</v>
      </c>
      <c r="V784" s="55">
        <f>IFS(HubCN_ID="LECCNSZ",IF(Grossweight&lt;=3,17000+Quantity__piece*500,17000+(Grossweight-3)*1500+Quantity__piece*500),HubCN_ID="LECCNYW", IF(Grossweight&lt;=3,15000+Quantity__piece*700,15000+(Grossweight-3)*2500+Quantity__piece*700))</f>
        <v>17100</v>
      </c>
    </row>
    <row r="785" ht="15.75" customHeight="1">
      <c r="A785" s="52" t="s">
        <v>2328</v>
      </c>
      <c r="B785" s="52" t="s">
        <v>5307</v>
      </c>
      <c r="C785" s="52" t="s">
        <v>5253</v>
      </c>
      <c r="D785" s="53">
        <v>44649.623611111114</v>
      </c>
      <c r="E785" s="53">
        <v>44649.243055555555</v>
      </c>
      <c r="F785" s="53">
        <v>44649.77222222222</v>
      </c>
      <c r="G785" s="53">
        <f>HubVN_Receiving_Time</f>
        <v>44653.53889</v>
      </c>
      <c r="H785" s="54">
        <v>44649.535416666666</v>
      </c>
      <c r="I785" s="44">
        <f>HubCN_Receiving_Time-Order_Create_Time</f>
        <v>0.3729166667</v>
      </c>
      <c r="J785" s="44">
        <f>Plan__HubCN_Receiving_Time-Order_Create_Time</f>
        <v>0.7534722222</v>
      </c>
      <c r="K785" s="44">
        <f>HubCN_Pickup_Time-HubCN_Receiving_Time</f>
        <v>0.2923611111</v>
      </c>
      <c r="L785" s="44">
        <f>Plan_HubCN_Pickup_Time-Plan__HubCN_Receiving_Time</f>
        <v>0.1486111111</v>
      </c>
      <c r="M785" s="44">
        <f>HubCN_Receiving_Time-Vendor_PickupTime</f>
        <v>0.08958333333</v>
      </c>
      <c r="N785" s="44">
        <f>Plan__HubCN_Receiving_Time-Plan_Vendor_Pickup_Time</f>
        <v>1.173611111</v>
      </c>
      <c r="O785" s="44">
        <f>Vendor_PickupTime-Order_Create_Time</f>
        <v>0.2833333333</v>
      </c>
      <c r="P785" s="44">
        <f>Plan_Vendor_Pickup_Time-Order_Create_Time</f>
        <v>-0.4201388889</v>
      </c>
      <c r="Q785" s="44">
        <f>HubVN_Receiving_Time-HubCN_Pickup_Time</f>
        <v>4.003472222</v>
      </c>
      <c r="R785" s="44">
        <f>Plan_HubVN_Receiving_Time-Plan_HubCN_Pickup_Time</f>
        <v>3.502777778</v>
      </c>
      <c r="S785" s="44">
        <f>TG_lấy+TG_xử_lý_CN+Thông_quan</f>
        <v>4.66875</v>
      </c>
      <c r="T785" s="55">
        <f>IFS(HubCN_ID="LECCNSZ",Quantity__piece*500,HubCN_ID="LECCNYW",Quantity__piece*700)</f>
        <v>700</v>
      </c>
      <c r="U785" s="55">
        <f>Chi_phí_lấy_hàng-Chi_phí_xử_lý</f>
        <v>15000</v>
      </c>
      <c r="V785" s="55">
        <f>IFS(HubCN_ID="LECCNSZ",IF(Grossweight&lt;=3,17000+Quantity__piece*500,17000+(Grossweight-3)*1500+Quantity__piece*500),HubCN_ID="LECCNYW", IF(Grossweight&lt;=3,15000+Quantity__piece*700,15000+(Grossweight-3)*2500+Quantity__piece*700))</f>
        <v>15700</v>
      </c>
    </row>
    <row r="786" ht="15.75" customHeight="1">
      <c r="A786" s="52" t="s">
        <v>2331</v>
      </c>
      <c r="B786" s="52" t="s">
        <v>5291</v>
      </c>
      <c r="C786" s="52" t="s">
        <v>5253</v>
      </c>
      <c r="D786" s="53">
        <v>44650.84930555556</v>
      </c>
      <c r="E786" s="53">
        <v>44652.217361111114</v>
      </c>
      <c r="F786" s="53">
        <v>44651.01666666667</v>
      </c>
      <c r="G786" s="53">
        <f>HubVN_Receiving_Time</f>
        <v>44655.5125</v>
      </c>
      <c r="H786" s="54">
        <v>44652.510416666664</v>
      </c>
      <c r="I786" s="44">
        <f>HubCN_Receiving_Time-Order_Create_Time</f>
        <v>2.371527778</v>
      </c>
      <c r="J786" s="44">
        <f>Plan__HubCN_Receiving_Time-Order_Create_Time</f>
        <v>1.003472222</v>
      </c>
      <c r="K786" s="44">
        <f>HubCN_Pickup_Time-HubCN_Receiving_Time</f>
        <v>0.2930555556</v>
      </c>
      <c r="L786" s="44">
        <f>Plan_HubCN_Pickup_Time-Plan__HubCN_Receiving_Time</f>
        <v>0.1673611111</v>
      </c>
      <c r="M786" s="44">
        <f>HubCN_Receiving_Time-Vendor_PickupTime</f>
        <v>0.1659722222</v>
      </c>
      <c r="N786" s="44">
        <f>Plan__HubCN_Receiving_Time-Plan_Vendor_Pickup_Time</f>
        <v>0.8409722222</v>
      </c>
      <c r="O786" s="44">
        <f>Vendor_PickupTime-Order_Create_Time</f>
        <v>2.205555556</v>
      </c>
      <c r="P786" s="44">
        <f>Plan_Vendor_Pickup_Time-Order_Create_Time</f>
        <v>0.1625</v>
      </c>
      <c r="Q786" s="44">
        <f>HubVN_Receiving_Time-HubCN_Pickup_Time</f>
        <v>3.002083333</v>
      </c>
      <c r="R786" s="44">
        <f>Plan_HubVN_Receiving_Time-Plan_HubCN_Pickup_Time</f>
        <v>3.503472222</v>
      </c>
      <c r="S786" s="44">
        <f>TG_lấy+TG_xử_lý_CN+Thông_quan</f>
        <v>5.666666667</v>
      </c>
      <c r="T786" s="55">
        <f>IFS(HubCN_ID="LECCNSZ",Quantity__piece*500,HubCN_ID="LECCNYW",Quantity__piece*700)</f>
        <v>3500</v>
      </c>
      <c r="U786" s="55">
        <f>Chi_phí_lấy_hàng-Chi_phí_xử_lý</f>
        <v>15000</v>
      </c>
      <c r="V786" s="55">
        <f>IFS(HubCN_ID="LECCNSZ",IF(Grossweight&lt;=3,17000+Quantity__piece*500,17000+(Grossweight-3)*1500+Quantity__piece*500),HubCN_ID="LECCNYW", IF(Grossweight&lt;=3,15000+Quantity__piece*700,15000+(Grossweight-3)*2500+Quantity__piece*700))</f>
        <v>18500</v>
      </c>
    </row>
    <row r="787" ht="15.75" hidden="1" customHeight="1">
      <c r="A787" s="52" t="s">
        <v>2334</v>
      </c>
      <c r="B787" s="52" t="s">
        <v>5301</v>
      </c>
      <c r="C787" s="52" t="s">
        <v>5255</v>
      </c>
      <c r="D787" s="53">
        <v>44652.10833333333</v>
      </c>
      <c r="E787" s="53">
        <v>44652.49166666667</v>
      </c>
      <c r="F787" s="53">
        <v>44652.25902777778</v>
      </c>
      <c r="G787" s="53">
        <f>HubVN_Receiving_Time</f>
        <v>44655.50208</v>
      </c>
      <c r="H787" s="54">
        <v>44652.99652777778</v>
      </c>
      <c r="I787" s="44">
        <f>HubCN_Receiving_Time-Order_Create_Time</f>
        <v>2.579861111</v>
      </c>
      <c r="J787" s="44">
        <f>Plan__HubCN_Receiving_Time-Order_Create_Time</f>
        <v>2.196527778</v>
      </c>
      <c r="K787" s="44">
        <f>HubCN_Pickup_Time-HubCN_Receiving_Time</f>
        <v>0.5048611111</v>
      </c>
      <c r="L787" s="44">
        <f>Plan_HubCN_Pickup_Time-Plan__HubCN_Receiving_Time</f>
        <v>0.1506944444</v>
      </c>
      <c r="M787" s="44">
        <f>HubCN_Receiving_Time-Vendor_PickupTime</f>
        <v>0.1694444444</v>
      </c>
      <c r="N787" s="44">
        <f>Plan__HubCN_Receiving_Time-Plan_Vendor_Pickup_Time</f>
        <v>1.448611111</v>
      </c>
      <c r="O787" s="44">
        <f>Vendor_PickupTime-Order_Create_Time</f>
        <v>2.410416667</v>
      </c>
      <c r="P787" s="44">
        <f>Plan_Vendor_Pickup_Time-Order_Create_Time</f>
        <v>0.7479166667</v>
      </c>
      <c r="Q787" s="44">
        <f>HubVN_Receiving_Time-HubCN_Pickup_Time</f>
        <v>2.505555556</v>
      </c>
      <c r="R787" s="44">
        <f>Plan_HubVN_Receiving_Time-Plan_HubCN_Pickup_Time</f>
        <v>3.003472222</v>
      </c>
      <c r="S787" s="44">
        <f>TG_lấy+TG_xử_lý_CN+Thông_quan</f>
        <v>5.590277778</v>
      </c>
      <c r="T787" s="55">
        <f>IFS(HubCN_ID="LECCNSZ",Quantity__piece*500,HubCN_ID="LECCNYW",Quantity__piece*700)</f>
        <v>2500</v>
      </c>
      <c r="U787" s="55">
        <f>Chi_phí_lấy_hàng-Chi_phí_xử_lý</f>
        <v>17000</v>
      </c>
      <c r="V787" s="55">
        <f>IFS(HubCN_ID="LECCNSZ",IF(Grossweight&lt;=3,17000+Quantity__piece*500,17000+(Grossweight-3)*1500+Quantity__piece*500),HubCN_ID="LECCNYW", IF(Grossweight&lt;=3,15000+Quantity__piece*700,15000+(Grossweight-3)*2500+Quantity__piece*700))</f>
        <v>19500</v>
      </c>
    </row>
    <row r="788" ht="15.75" hidden="1" customHeight="1">
      <c r="A788" s="52" t="s">
        <v>2337</v>
      </c>
      <c r="B788" s="52" t="s">
        <v>5301</v>
      </c>
      <c r="C788" s="52" t="s">
        <v>5255</v>
      </c>
      <c r="D788" s="53">
        <v>44651.43541666667</v>
      </c>
      <c r="E788" s="53">
        <v>44652.228472222225</v>
      </c>
      <c r="F788" s="53">
        <v>44651.520833333336</v>
      </c>
      <c r="G788" s="53">
        <f>HubVN_Receiving_Time</f>
        <v>44654.50903</v>
      </c>
      <c r="H788" s="54">
        <v>44652.669444444444</v>
      </c>
      <c r="I788" s="44">
        <f>HubCN_Receiving_Time-Order_Create_Time</f>
        <v>2.729861111</v>
      </c>
      <c r="J788" s="44">
        <f>Plan__HubCN_Receiving_Time-Order_Create_Time</f>
        <v>1.936805556</v>
      </c>
      <c r="K788" s="44">
        <f>HubCN_Pickup_Time-HubCN_Receiving_Time</f>
        <v>0.4409722222</v>
      </c>
      <c r="L788" s="44">
        <f>Plan_HubCN_Pickup_Time-Plan__HubCN_Receiving_Time</f>
        <v>0.08541666667</v>
      </c>
      <c r="M788" s="44">
        <f>HubCN_Receiving_Time-Vendor_PickupTime</f>
        <v>0.1145833333</v>
      </c>
      <c r="N788" s="44">
        <f>Plan__HubCN_Receiving_Time-Plan_Vendor_Pickup_Time</f>
        <v>1.440277778</v>
      </c>
      <c r="O788" s="44">
        <f>Vendor_PickupTime-Order_Create_Time</f>
        <v>2.615277778</v>
      </c>
      <c r="P788" s="44">
        <f>Plan_Vendor_Pickup_Time-Order_Create_Time</f>
        <v>0.4965277778</v>
      </c>
      <c r="Q788" s="44">
        <f>HubVN_Receiving_Time-HubCN_Pickup_Time</f>
        <v>1.839583333</v>
      </c>
      <c r="R788" s="44">
        <f>Plan_HubVN_Receiving_Time-Plan_HubCN_Pickup_Time</f>
        <v>2.004166667</v>
      </c>
      <c r="S788" s="44">
        <f>TG_lấy+TG_xử_lý_CN+Thông_quan</f>
        <v>5.010416667</v>
      </c>
      <c r="T788" s="55">
        <f>IFS(HubCN_ID="LECCNSZ",Quantity__piece*500,HubCN_ID="LECCNYW",Quantity__piece*700)</f>
        <v>1000</v>
      </c>
      <c r="U788" s="55">
        <f>Chi_phí_lấy_hàng-Chi_phí_xử_lý</f>
        <v>17000</v>
      </c>
      <c r="V788" s="55">
        <f>IFS(HubCN_ID="LECCNSZ",IF(Grossweight&lt;=3,17000+Quantity__piece*500,17000+(Grossweight-3)*1500+Quantity__piece*500),HubCN_ID="LECCNYW", IF(Grossweight&lt;=3,15000+Quantity__piece*700,15000+(Grossweight-3)*2500+Quantity__piece*700))</f>
        <v>18000</v>
      </c>
    </row>
    <row r="789" ht="15.75" customHeight="1">
      <c r="A789" s="52" t="s">
        <v>2340</v>
      </c>
      <c r="B789" s="52" t="s">
        <v>5297</v>
      </c>
      <c r="C789" s="52" t="s">
        <v>5253</v>
      </c>
      <c r="D789" s="53">
        <v>44652.93402777778</v>
      </c>
      <c r="E789" s="53">
        <v>44650.74236111111</v>
      </c>
      <c r="F789" s="53">
        <v>44653.02013888889</v>
      </c>
      <c r="G789" s="53">
        <f>HubVN_Receiving_Time</f>
        <v>44654.5375</v>
      </c>
      <c r="H789" s="54">
        <v>44651.03611111111</v>
      </c>
      <c r="I789" s="44">
        <f>HubCN_Receiving_Time-Order_Create_Time</f>
        <v>3.550694444</v>
      </c>
      <c r="J789" s="44">
        <f>Plan__HubCN_Receiving_Time-Order_Create_Time</f>
        <v>5.742361111</v>
      </c>
      <c r="K789" s="44">
        <f>HubCN_Pickup_Time-HubCN_Receiving_Time</f>
        <v>0.29375</v>
      </c>
      <c r="L789" s="44">
        <f>Plan_HubCN_Pickup_Time-Plan__HubCN_Receiving_Time</f>
        <v>0.08611111111</v>
      </c>
      <c r="M789" s="44">
        <f>HubCN_Receiving_Time-Vendor_PickupTime</f>
        <v>0.2534722222</v>
      </c>
      <c r="N789" s="44">
        <f>Plan__HubCN_Receiving_Time-Plan_Vendor_Pickup_Time</f>
        <v>6.745833333</v>
      </c>
      <c r="O789" s="44">
        <f>Vendor_PickupTime-Order_Create_Time</f>
        <v>3.297222222</v>
      </c>
      <c r="P789" s="44">
        <f>Plan_Vendor_Pickup_Time-Order_Create_Time</f>
        <v>-1.003472222</v>
      </c>
      <c r="Q789" s="44">
        <f>HubVN_Receiving_Time-HubCN_Pickup_Time</f>
        <v>3.501388889</v>
      </c>
      <c r="R789" s="44">
        <f>Plan_HubVN_Receiving_Time-Plan_HubCN_Pickup_Time</f>
        <v>1.50625</v>
      </c>
      <c r="S789" s="44">
        <f>TG_lấy+TG_xử_lý_CN+Thông_quan</f>
        <v>7.345833333</v>
      </c>
      <c r="T789" s="55">
        <f>IFS(HubCN_ID="LECCNSZ",Quantity__piece*500,HubCN_ID="LECCNYW",Quantity__piece*700)</f>
        <v>1400</v>
      </c>
      <c r="U789" s="55">
        <f>Chi_phí_lấy_hàng-Chi_phí_xử_lý</f>
        <v>17500</v>
      </c>
      <c r="V789" s="55">
        <f>IFS(HubCN_ID="LECCNSZ",IF(Grossweight&lt;=3,17000+Quantity__piece*500,17000+(Grossweight-3)*1500+Quantity__piece*500),HubCN_ID="LECCNYW", IF(Grossweight&lt;=3,15000+Quantity__piece*700,15000+(Grossweight-3)*2500+Quantity__piece*700))</f>
        <v>18900</v>
      </c>
    </row>
    <row r="790" ht="15.75" customHeight="1">
      <c r="A790" s="52" t="s">
        <v>2343</v>
      </c>
      <c r="B790" s="52" t="s">
        <v>5277</v>
      </c>
      <c r="C790" s="52" t="s">
        <v>5253</v>
      </c>
      <c r="D790" s="53">
        <v>44651.85208333333</v>
      </c>
      <c r="E790" s="53">
        <v>44649.23125</v>
      </c>
      <c r="F790" s="53">
        <v>44652.024305555555</v>
      </c>
      <c r="G790" s="53">
        <f>HubVN_Receiving_Time</f>
        <v>44653.53125</v>
      </c>
      <c r="H790" s="54">
        <v>44649.527083333334</v>
      </c>
      <c r="I790" s="44">
        <f>HubCN_Receiving_Time-Order_Create_Time</f>
        <v>0.3361111111</v>
      </c>
      <c r="J790" s="44">
        <f>Plan__HubCN_Receiving_Time-Order_Create_Time</f>
        <v>2.956944444</v>
      </c>
      <c r="K790" s="44">
        <f>HubCN_Pickup_Time-HubCN_Receiving_Time</f>
        <v>0.2958333333</v>
      </c>
      <c r="L790" s="44">
        <f>Plan_HubCN_Pickup_Time-Plan__HubCN_Receiving_Time</f>
        <v>0.1722222222</v>
      </c>
      <c r="M790" s="44">
        <f>HubCN_Receiving_Time-Vendor_PickupTime</f>
        <v>0.08402777778</v>
      </c>
      <c r="N790" s="44">
        <f>Plan__HubCN_Receiving_Time-Plan_Vendor_Pickup_Time</f>
        <v>2.795138889</v>
      </c>
      <c r="O790" s="44">
        <f>Vendor_PickupTime-Order_Create_Time</f>
        <v>0.2520833333</v>
      </c>
      <c r="P790" s="44">
        <f>Plan_Vendor_Pickup_Time-Order_Create_Time</f>
        <v>0.1618055556</v>
      </c>
      <c r="Q790" s="44">
        <f>HubVN_Receiving_Time-HubCN_Pickup_Time</f>
        <v>4.004166667</v>
      </c>
      <c r="R790" s="44">
        <f>Plan_HubVN_Receiving_Time-Plan_HubCN_Pickup_Time</f>
        <v>1.505555556</v>
      </c>
      <c r="S790" s="44">
        <f>TG_lấy+TG_xử_lý_CN+Thông_quan</f>
        <v>4.636111111</v>
      </c>
      <c r="T790" s="55">
        <f>IFS(HubCN_ID="LECCNSZ",Quantity__piece*500,HubCN_ID="LECCNYW",Quantity__piece*700)</f>
        <v>1400</v>
      </c>
      <c r="U790" s="55">
        <f>Chi_phí_lấy_hàng-Chi_phí_xử_lý</f>
        <v>15000</v>
      </c>
      <c r="V790" s="55">
        <f>IFS(HubCN_ID="LECCNSZ",IF(Grossweight&lt;=3,17000+Quantity__piece*500,17000+(Grossweight-3)*1500+Quantity__piece*500),HubCN_ID="LECCNYW", IF(Grossweight&lt;=3,15000+Quantity__piece*700,15000+(Grossweight-3)*2500+Quantity__piece*700))</f>
        <v>16400</v>
      </c>
    </row>
    <row r="791" ht="15.75" customHeight="1">
      <c r="A791" s="52" t="s">
        <v>2346</v>
      </c>
      <c r="B791" s="52" t="s">
        <v>5284</v>
      </c>
      <c r="C791" s="52" t="s">
        <v>5253</v>
      </c>
      <c r="D791" s="53">
        <v>44651.166666666664</v>
      </c>
      <c r="E791" s="53">
        <v>44652.938888888886</v>
      </c>
      <c r="F791" s="53">
        <v>44651.25069444445</v>
      </c>
      <c r="G791" s="53">
        <f>HubVN_Receiving_Time</f>
        <v>44659.28194</v>
      </c>
      <c r="H791" s="54">
        <v>44653.27777777778</v>
      </c>
      <c r="I791" s="44">
        <f>HubCN_Receiving_Time-Order_Create_Time</f>
        <v>1.806944444</v>
      </c>
      <c r="J791" s="44">
        <f>Plan__HubCN_Receiving_Time-Order_Create_Time</f>
        <v>0.03472222222</v>
      </c>
      <c r="K791" s="44">
        <f>HubCN_Pickup_Time-HubCN_Receiving_Time</f>
        <v>0.3388888889</v>
      </c>
      <c r="L791" s="44">
        <f>Plan_HubCN_Pickup_Time-Plan__HubCN_Receiving_Time</f>
        <v>0.08402777778</v>
      </c>
      <c r="M791" s="44">
        <f>HubCN_Receiving_Time-Vendor_PickupTime</f>
        <v>0.1673611111</v>
      </c>
      <c r="N791" s="44">
        <f>Plan__HubCN_Receiving_Time-Plan_Vendor_Pickup_Time</f>
        <v>1.450694444</v>
      </c>
      <c r="O791" s="44">
        <f>Vendor_PickupTime-Order_Create_Time</f>
        <v>1.639583333</v>
      </c>
      <c r="P791" s="44">
        <f>Plan_Vendor_Pickup_Time-Order_Create_Time</f>
        <v>-1.415972222</v>
      </c>
      <c r="Q791" s="44">
        <f>HubVN_Receiving_Time-HubCN_Pickup_Time</f>
        <v>6.004166667</v>
      </c>
      <c r="R791" s="44">
        <f>Plan_HubVN_Receiving_Time-Plan_HubCN_Pickup_Time</f>
        <v>3.00625</v>
      </c>
      <c r="S791" s="44">
        <f>TG_lấy+TG_xử_lý_CN+Thông_quan</f>
        <v>8.15</v>
      </c>
      <c r="T791" s="55">
        <f>IFS(HubCN_ID="LECCNSZ",Quantity__piece*500,HubCN_ID="LECCNYW",Quantity__piece*700)</f>
        <v>2800</v>
      </c>
      <c r="U791" s="55">
        <f>Chi_phí_lấy_hàng-Chi_phí_xử_lý</f>
        <v>17750</v>
      </c>
      <c r="V791" s="55">
        <f>IFS(HubCN_ID="LECCNSZ",IF(Grossweight&lt;=3,17000+Quantity__piece*500,17000+(Grossweight-3)*1500+Quantity__piece*500),HubCN_ID="LECCNYW", IF(Grossweight&lt;=3,15000+Quantity__piece*700,15000+(Grossweight-3)*2500+Quantity__piece*700))</f>
        <v>20550</v>
      </c>
    </row>
    <row r="792" ht="15.75" customHeight="1">
      <c r="A792" s="52" t="s">
        <v>2349</v>
      </c>
      <c r="B792" s="52" t="s">
        <v>5265</v>
      </c>
      <c r="C792" s="52" t="s">
        <v>5253</v>
      </c>
      <c r="D792" s="53">
        <v>44651.865277777775</v>
      </c>
      <c r="E792" s="53">
        <v>44649.228472222225</v>
      </c>
      <c r="F792" s="53">
        <v>44652.01736111111</v>
      </c>
      <c r="G792" s="53">
        <f>HubVN_Receiving_Time</f>
        <v>44653.52153</v>
      </c>
      <c r="H792" s="54">
        <v>44649.520833333336</v>
      </c>
      <c r="I792" s="44">
        <f>HubCN_Receiving_Time-Order_Create_Time</f>
        <v>0.3777777778</v>
      </c>
      <c r="J792" s="44">
        <f>Plan__HubCN_Receiving_Time-Order_Create_Time</f>
        <v>3.014583333</v>
      </c>
      <c r="K792" s="44">
        <f>HubCN_Pickup_Time-HubCN_Receiving_Time</f>
        <v>0.2923611111</v>
      </c>
      <c r="L792" s="44">
        <f>Plan_HubCN_Pickup_Time-Plan__HubCN_Receiving_Time</f>
        <v>0.1520833333</v>
      </c>
      <c r="M792" s="44">
        <f>HubCN_Receiving_Time-Vendor_PickupTime</f>
        <v>0.08819444445</v>
      </c>
      <c r="N792" s="44">
        <f>Plan__HubCN_Receiving_Time-Plan_Vendor_Pickup_Time</f>
        <v>3.3125</v>
      </c>
      <c r="O792" s="44">
        <f>Vendor_PickupTime-Order_Create_Time</f>
        <v>0.2895833333</v>
      </c>
      <c r="P792" s="44">
        <f>Plan_Vendor_Pickup_Time-Order_Create_Time</f>
        <v>-0.2979166667</v>
      </c>
      <c r="Q792" s="44">
        <f>HubVN_Receiving_Time-HubCN_Pickup_Time</f>
        <v>4.000694444</v>
      </c>
      <c r="R792" s="44">
        <f>Plan_HubVN_Receiving_Time-Plan_HubCN_Pickup_Time</f>
        <v>1.500694444</v>
      </c>
      <c r="S792" s="44">
        <f>TG_lấy+TG_xử_lý_CN+Thông_quan</f>
        <v>4.670833333</v>
      </c>
      <c r="T792" s="55">
        <f>IFS(HubCN_ID="LECCNSZ",Quantity__piece*500,HubCN_ID="LECCNYW",Quantity__piece*700)</f>
        <v>2100</v>
      </c>
      <c r="U792" s="55">
        <f>Chi_phí_lấy_hàng-Chi_phí_xử_lý</f>
        <v>15000</v>
      </c>
      <c r="V792" s="55">
        <f>IFS(HubCN_ID="LECCNSZ",IF(Grossweight&lt;=3,17000+Quantity__piece*500,17000+(Grossweight-3)*1500+Quantity__piece*500),HubCN_ID="LECCNYW", IF(Grossweight&lt;=3,15000+Quantity__piece*700,15000+(Grossweight-3)*2500+Quantity__piece*700))</f>
        <v>17100</v>
      </c>
    </row>
    <row r="793" ht="15.75" customHeight="1">
      <c r="A793" s="52" t="s">
        <v>2352</v>
      </c>
      <c r="B793" s="52" t="s">
        <v>5280</v>
      </c>
      <c r="C793" s="52" t="s">
        <v>5253</v>
      </c>
      <c r="D793" s="53">
        <v>44650.33819444444</v>
      </c>
      <c r="E793" s="53">
        <v>44650.67638888889</v>
      </c>
      <c r="F793" s="53">
        <v>44650.50763888889</v>
      </c>
      <c r="G793" s="53">
        <f>HubVN_Receiving_Time</f>
        <v>44654.51736</v>
      </c>
      <c r="H793" s="54">
        <v>44651.01111111111</v>
      </c>
      <c r="I793" s="44">
        <f>HubCN_Receiving_Time-Order_Create_Time</f>
        <v>1.981944444</v>
      </c>
      <c r="J793" s="44">
        <f>Plan__HubCN_Receiving_Time-Order_Create_Time</f>
        <v>1.64375</v>
      </c>
      <c r="K793" s="44">
        <f>HubCN_Pickup_Time-HubCN_Receiving_Time</f>
        <v>0.3347222222</v>
      </c>
      <c r="L793" s="44">
        <f>Plan_HubCN_Pickup_Time-Plan__HubCN_Receiving_Time</f>
        <v>0.1694444445</v>
      </c>
      <c r="M793" s="44">
        <f>HubCN_Receiving_Time-Vendor_PickupTime</f>
        <v>0.2534722222</v>
      </c>
      <c r="N793" s="44">
        <f>Plan__HubCN_Receiving_Time-Plan_Vendor_Pickup_Time</f>
        <v>2.102083333</v>
      </c>
      <c r="O793" s="44">
        <f>Vendor_PickupTime-Order_Create_Time</f>
        <v>1.728472222</v>
      </c>
      <c r="P793" s="44">
        <f>Plan_Vendor_Pickup_Time-Order_Create_Time</f>
        <v>-0.4583333333</v>
      </c>
      <c r="Q793" s="44">
        <f>HubVN_Receiving_Time-HubCN_Pickup_Time</f>
        <v>3.50625</v>
      </c>
      <c r="R793" s="44">
        <f>Plan_HubVN_Receiving_Time-Plan_HubCN_Pickup_Time</f>
        <v>3.002083333</v>
      </c>
      <c r="S793" s="44">
        <f>TG_lấy+TG_xử_lý_CN+Thông_quan</f>
        <v>5.822916667</v>
      </c>
      <c r="T793" s="55">
        <f>IFS(HubCN_ID="LECCNSZ",Quantity__piece*500,HubCN_ID="LECCNYW",Quantity__piece*700)</f>
        <v>700</v>
      </c>
      <c r="U793" s="55">
        <f>Chi_phí_lấy_hàng-Chi_phí_xử_lý</f>
        <v>15000</v>
      </c>
      <c r="V793" s="55">
        <f>IFS(HubCN_ID="LECCNSZ",IF(Grossweight&lt;=3,17000+Quantity__piece*500,17000+(Grossweight-3)*1500+Quantity__piece*500),HubCN_ID="LECCNYW", IF(Grossweight&lt;=3,15000+Quantity__piece*700,15000+(Grossweight-3)*2500+Quantity__piece*700))</f>
        <v>15700</v>
      </c>
    </row>
    <row r="794" ht="15.75" hidden="1" customHeight="1">
      <c r="A794" s="52" t="s">
        <v>2354</v>
      </c>
      <c r="B794" s="52" t="s">
        <v>5266</v>
      </c>
      <c r="C794" s="52" t="s">
        <v>5255</v>
      </c>
      <c r="D794" s="53">
        <v>44653.62013888889</v>
      </c>
      <c r="E794" s="53">
        <v>44652.53958333333</v>
      </c>
      <c r="F794" s="53">
        <v>44653.74930555555</v>
      </c>
      <c r="G794" s="53">
        <f>HubVN_Receiving_Time</f>
        <v>44655.51667</v>
      </c>
      <c r="H794" s="54">
        <v>44653.01180555556</v>
      </c>
      <c r="I794" s="44">
        <f>HubCN_Receiving_Time-Order_Create_Time</f>
        <v>3.201388889</v>
      </c>
      <c r="J794" s="44">
        <f>Plan__HubCN_Receiving_Time-Order_Create_Time</f>
        <v>4.281944444</v>
      </c>
      <c r="K794" s="44">
        <f>HubCN_Pickup_Time-HubCN_Receiving_Time</f>
        <v>0.4722222222</v>
      </c>
      <c r="L794" s="44">
        <f>Plan_HubCN_Pickup_Time-Plan__HubCN_Receiving_Time</f>
        <v>0.1291666667</v>
      </c>
      <c r="M794" s="44">
        <f>HubCN_Receiving_Time-Vendor_PickupTime</f>
        <v>0.05763888889</v>
      </c>
      <c r="N794" s="44">
        <f>Plan__HubCN_Receiving_Time-Plan_Vendor_Pickup_Time</f>
        <v>3.794444444</v>
      </c>
      <c r="O794" s="44">
        <f>Vendor_PickupTime-Order_Create_Time</f>
        <v>3.14375</v>
      </c>
      <c r="P794" s="44">
        <f>Plan_Vendor_Pickup_Time-Order_Create_Time</f>
        <v>0.4875</v>
      </c>
      <c r="Q794" s="44">
        <f>HubVN_Receiving_Time-HubCN_Pickup_Time</f>
        <v>2.504861111</v>
      </c>
      <c r="R794" s="44">
        <f>Plan_HubVN_Receiving_Time-Plan_HubCN_Pickup_Time</f>
        <v>1.50625</v>
      </c>
      <c r="S794" s="44">
        <f>TG_lấy+TG_xử_lý_CN+Thông_quan</f>
        <v>6.178472222</v>
      </c>
      <c r="T794" s="55">
        <f>IFS(HubCN_ID="LECCNSZ",Quantity__piece*500,HubCN_ID="LECCNYW",Quantity__piece*700)</f>
        <v>1000</v>
      </c>
      <c r="U794" s="55">
        <f>Chi_phí_lấy_hàng-Chi_phí_xử_lý</f>
        <v>17000</v>
      </c>
      <c r="V794" s="55">
        <f>IFS(HubCN_ID="LECCNSZ",IF(Grossweight&lt;=3,17000+Quantity__piece*500,17000+(Grossweight-3)*1500+Quantity__piece*500),HubCN_ID="LECCNYW", IF(Grossweight&lt;=3,15000+Quantity__piece*700,15000+(Grossweight-3)*2500+Quantity__piece*700))</f>
        <v>18000</v>
      </c>
    </row>
    <row r="795" ht="15.75" hidden="1" customHeight="1">
      <c r="A795" s="52" t="s">
        <v>2357</v>
      </c>
      <c r="B795" s="52" t="s">
        <v>5289</v>
      </c>
      <c r="C795" s="52" t="s">
        <v>5255</v>
      </c>
      <c r="D795" s="53">
        <v>44650.365277777775</v>
      </c>
      <c r="E795" s="53">
        <v>44649.77291666667</v>
      </c>
      <c r="F795" s="53">
        <v>44650.51180555556</v>
      </c>
      <c r="G795" s="53">
        <f>HubVN_Receiving_Time</f>
        <v>44654.28403</v>
      </c>
      <c r="H795" s="54">
        <v>44650.27916666667</v>
      </c>
      <c r="I795" s="44">
        <f>HubCN_Receiving_Time-Order_Create_Time</f>
        <v>0.8888888889</v>
      </c>
      <c r="J795" s="44">
        <f>Plan__HubCN_Receiving_Time-Order_Create_Time</f>
        <v>1.48125</v>
      </c>
      <c r="K795" s="44">
        <f>HubCN_Pickup_Time-HubCN_Receiving_Time</f>
        <v>0.50625</v>
      </c>
      <c r="L795" s="44">
        <f>Plan_HubCN_Pickup_Time-Plan__HubCN_Receiving_Time</f>
        <v>0.1465277778</v>
      </c>
      <c r="M795" s="44">
        <f>HubCN_Receiving_Time-Vendor_PickupTime</f>
        <v>0.05625</v>
      </c>
      <c r="N795" s="44">
        <f>Plan__HubCN_Receiving_Time-Plan_Vendor_Pickup_Time</f>
        <v>0.9805555556</v>
      </c>
      <c r="O795" s="44">
        <f>Vendor_PickupTime-Order_Create_Time</f>
        <v>0.8326388889</v>
      </c>
      <c r="P795" s="44">
        <f>Plan_Vendor_Pickup_Time-Order_Create_Time</f>
        <v>0.5006944444</v>
      </c>
      <c r="Q795" s="44">
        <f>HubVN_Receiving_Time-HubCN_Pickup_Time</f>
        <v>4.004861111</v>
      </c>
      <c r="R795" s="44">
        <f>Plan_HubVN_Receiving_Time-Plan_HubCN_Pickup_Time</f>
        <v>3.002777778</v>
      </c>
      <c r="S795" s="44">
        <f>TG_lấy+TG_xử_lý_CN+Thông_quan</f>
        <v>5.4</v>
      </c>
      <c r="T795" s="55">
        <f>IFS(HubCN_ID="LECCNSZ",Quantity__piece*500,HubCN_ID="LECCNYW",Quantity__piece*700)</f>
        <v>1500</v>
      </c>
      <c r="U795" s="55">
        <f>Chi_phí_lấy_hàng-Chi_phí_xử_lý</f>
        <v>17000</v>
      </c>
      <c r="V795" s="55">
        <f>IFS(HubCN_ID="LECCNSZ",IF(Grossweight&lt;=3,17000+Quantity__piece*500,17000+(Grossweight-3)*1500+Quantity__piece*500),HubCN_ID="LECCNYW", IF(Grossweight&lt;=3,15000+Quantity__piece*700,15000+(Grossweight-3)*2500+Quantity__piece*700))</f>
        <v>18500</v>
      </c>
    </row>
    <row r="796" ht="15.75" customHeight="1">
      <c r="A796" s="52" t="s">
        <v>2360</v>
      </c>
      <c r="B796" s="52" t="s">
        <v>5276</v>
      </c>
      <c r="C796" s="52" t="s">
        <v>5253</v>
      </c>
      <c r="D796" s="53">
        <v>44650.370833333334</v>
      </c>
      <c r="E796" s="53">
        <v>44649.850694444445</v>
      </c>
      <c r="F796" s="53">
        <v>44650.49930555555</v>
      </c>
      <c r="G796" s="53">
        <f>HubVN_Receiving_Time</f>
        <v>44653.28819</v>
      </c>
      <c r="H796" s="54">
        <v>44650.28194444445</v>
      </c>
      <c r="I796" s="44">
        <f>HubCN_Receiving_Time-Order_Create_Time</f>
        <v>2.575694444</v>
      </c>
      <c r="J796" s="44">
        <f>Plan__HubCN_Receiving_Time-Order_Create_Time</f>
        <v>3.095833333</v>
      </c>
      <c r="K796" s="44">
        <f>HubCN_Pickup_Time-HubCN_Receiving_Time</f>
        <v>0.43125</v>
      </c>
      <c r="L796" s="44">
        <f>Plan_HubCN_Pickup_Time-Plan__HubCN_Receiving_Time</f>
        <v>0.1284722222</v>
      </c>
      <c r="M796" s="44">
        <f>HubCN_Receiving_Time-Vendor_PickupTime</f>
        <v>0.08402777778</v>
      </c>
      <c r="N796" s="44">
        <f>Plan__HubCN_Receiving_Time-Plan_Vendor_Pickup_Time</f>
        <v>2.518055556</v>
      </c>
      <c r="O796" s="44">
        <f>Vendor_PickupTime-Order_Create_Time</f>
        <v>2.491666667</v>
      </c>
      <c r="P796" s="44">
        <f>Plan_Vendor_Pickup_Time-Order_Create_Time</f>
        <v>0.5777777778</v>
      </c>
      <c r="Q796" s="44">
        <f>HubVN_Receiving_Time-HubCN_Pickup_Time</f>
        <v>3.00625</v>
      </c>
      <c r="R796" s="44">
        <f>Plan_HubVN_Receiving_Time-Plan_HubCN_Pickup_Time</f>
        <v>2.003472222</v>
      </c>
      <c r="S796" s="44">
        <f>TG_lấy+TG_xử_lý_CN+Thông_quan</f>
        <v>6.013194444</v>
      </c>
      <c r="T796" s="55">
        <f>IFS(HubCN_ID="LECCNSZ",Quantity__piece*500,HubCN_ID="LECCNYW",Quantity__piece*700)</f>
        <v>1400</v>
      </c>
      <c r="U796" s="55">
        <f>Chi_phí_lấy_hàng-Chi_phí_xử_lý</f>
        <v>15000</v>
      </c>
      <c r="V796" s="55">
        <f>IFS(HubCN_ID="LECCNSZ",IF(Grossweight&lt;=3,17000+Quantity__piece*500,17000+(Grossweight-3)*1500+Quantity__piece*500),HubCN_ID="LECCNYW", IF(Grossweight&lt;=3,15000+Quantity__piece*700,15000+(Grossweight-3)*2500+Quantity__piece*700))</f>
        <v>16400</v>
      </c>
    </row>
    <row r="797" ht="15.75" hidden="1" customHeight="1">
      <c r="A797" s="52" t="s">
        <v>2363</v>
      </c>
      <c r="B797" s="52" t="s">
        <v>5289</v>
      </c>
      <c r="C797" s="52" t="s">
        <v>5255</v>
      </c>
      <c r="D797" s="53">
        <v>44652.89375</v>
      </c>
      <c r="E797" s="53">
        <v>44652.22430555556</v>
      </c>
      <c r="F797" s="53">
        <v>44653.01944444444</v>
      </c>
      <c r="G797" s="53">
        <f>HubVN_Receiving_Time</f>
        <v>44654.50417</v>
      </c>
      <c r="H797" s="54">
        <v>44652.66736111111</v>
      </c>
      <c r="I797" s="44">
        <f>HubCN_Receiving_Time-Order_Create_Time</f>
        <v>3.870138889</v>
      </c>
      <c r="J797" s="44">
        <f>Plan__HubCN_Receiving_Time-Order_Create_Time</f>
        <v>4.539583333</v>
      </c>
      <c r="K797" s="44">
        <f>HubCN_Pickup_Time-HubCN_Receiving_Time</f>
        <v>0.4430555556</v>
      </c>
      <c r="L797" s="44">
        <f>Plan_HubCN_Pickup_Time-Plan__HubCN_Receiving_Time</f>
        <v>0.1256944444</v>
      </c>
      <c r="M797" s="44">
        <f>HubCN_Receiving_Time-Vendor_PickupTime</f>
        <v>0.3805555556</v>
      </c>
      <c r="N797" s="44">
        <f>Plan__HubCN_Receiving_Time-Plan_Vendor_Pickup_Time</f>
        <v>4.542361111</v>
      </c>
      <c r="O797" s="44">
        <f>Vendor_PickupTime-Order_Create_Time</f>
        <v>3.489583333</v>
      </c>
      <c r="P797" s="44">
        <f>Plan_Vendor_Pickup_Time-Order_Create_Time</f>
        <v>-0.002777777772</v>
      </c>
      <c r="Q797" s="44">
        <f>HubVN_Receiving_Time-HubCN_Pickup_Time</f>
        <v>1.836805556</v>
      </c>
      <c r="R797" s="44">
        <f>Plan_HubVN_Receiving_Time-Plan_HubCN_Pickup_Time</f>
        <v>1.505555556</v>
      </c>
      <c r="S797" s="44">
        <f>TG_lấy+TG_xử_lý_CN+Thông_quan</f>
        <v>6.15</v>
      </c>
      <c r="T797" s="55">
        <f>IFS(HubCN_ID="LECCNSZ",Quantity__piece*500,HubCN_ID="LECCNYW",Quantity__piece*700)</f>
        <v>2000</v>
      </c>
      <c r="U797" s="55">
        <f>Chi_phí_lấy_hàng-Chi_phí_xử_lý</f>
        <v>17000</v>
      </c>
      <c r="V797" s="55">
        <f>IFS(HubCN_ID="LECCNSZ",IF(Grossweight&lt;=3,17000+Quantity__piece*500,17000+(Grossweight-3)*1500+Quantity__piece*500),HubCN_ID="LECCNYW", IF(Grossweight&lt;=3,15000+Quantity__piece*700,15000+(Grossweight-3)*2500+Quantity__piece*700))</f>
        <v>19000</v>
      </c>
    </row>
    <row r="798" ht="15.75" customHeight="1">
      <c r="A798" s="52" t="s">
        <v>2366</v>
      </c>
      <c r="B798" s="52" t="s">
        <v>5284</v>
      </c>
      <c r="C798" s="52" t="s">
        <v>5253</v>
      </c>
      <c r="D798" s="53">
        <v>44651.38888888889</v>
      </c>
      <c r="E798" s="53">
        <v>44650.717361111114</v>
      </c>
      <c r="F798" s="53">
        <v>44651.51458333333</v>
      </c>
      <c r="G798" s="53">
        <f>HubVN_Receiving_Time</f>
        <v>44654.51597</v>
      </c>
      <c r="H798" s="54">
        <v>44651.013194444444</v>
      </c>
      <c r="I798" s="44">
        <f>HubCN_Receiving_Time-Order_Create_Time</f>
        <v>4.084027778</v>
      </c>
      <c r="J798" s="44">
        <f>Plan__HubCN_Receiving_Time-Order_Create_Time</f>
        <v>4.755555556</v>
      </c>
      <c r="K798" s="44">
        <f>HubCN_Pickup_Time-HubCN_Receiving_Time</f>
        <v>0.2958333333</v>
      </c>
      <c r="L798" s="44">
        <f>Plan_HubCN_Pickup_Time-Plan__HubCN_Receiving_Time</f>
        <v>0.1256944444</v>
      </c>
      <c r="M798" s="44">
        <f>HubCN_Receiving_Time-Vendor_PickupTime</f>
        <v>0.2951388889</v>
      </c>
      <c r="N798" s="44">
        <f>Plan__HubCN_Receiving_Time-Plan_Vendor_Pickup_Time</f>
        <v>4.170833333</v>
      </c>
      <c r="O798" s="44">
        <f>Vendor_PickupTime-Order_Create_Time</f>
        <v>3.788888889</v>
      </c>
      <c r="P798" s="44">
        <f>Plan_Vendor_Pickup_Time-Order_Create_Time</f>
        <v>0.5847222222</v>
      </c>
      <c r="Q798" s="44">
        <f>HubVN_Receiving_Time-HubCN_Pickup_Time</f>
        <v>3.502777778</v>
      </c>
      <c r="R798" s="44">
        <f>Plan_HubVN_Receiving_Time-Plan_HubCN_Pickup_Time</f>
        <v>2.004861111</v>
      </c>
      <c r="S798" s="44">
        <f>TG_lấy+TG_xử_lý_CN+Thông_quan</f>
        <v>7.882638889</v>
      </c>
      <c r="T798" s="55">
        <f>IFS(HubCN_ID="LECCNSZ",Quantity__piece*500,HubCN_ID="LECCNYW",Quantity__piece*700)</f>
        <v>700</v>
      </c>
      <c r="U798" s="55">
        <f>Chi_phí_lấy_hàng-Chi_phí_xử_lý</f>
        <v>15000</v>
      </c>
      <c r="V798" s="55">
        <f>IFS(HubCN_ID="LECCNSZ",IF(Grossweight&lt;=3,17000+Quantity__piece*500,17000+(Grossweight-3)*1500+Quantity__piece*500),HubCN_ID="LECCNYW", IF(Grossweight&lt;=3,15000+Quantity__piece*700,15000+(Grossweight-3)*2500+Quantity__piece*700))</f>
        <v>15700</v>
      </c>
    </row>
    <row r="799" ht="15.75" hidden="1" customHeight="1">
      <c r="A799" s="52" t="s">
        <v>2369</v>
      </c>
      <c r="B799" s="52" t="s">
        <v>5301</v>
      </c>
      <c r="C799" s="52" t="s">
        <v>5255</v>
      </c>
      <c r="D799" s="53">
        <v>44650.92916666667</v>
      </c>
      <c r="E799" s="53">
        <v>44652.56319444445</v>
      </c>
      <c r="F799" s="53">
        <v>44651.013194444444</v>
      </c>
      <c r="G799" s="53">
        <f>HubVN_Receiving_Time</f>
        <v>44655.53819</v>
      </c>
      <c r="H799" s="54">
        <v>44653.035416666666</v>
      </c>
      <c r="I799" s="44">
        <f>HubCN_Receiving_Time-Order_Create_Time</f>
        <v>3.225694444</v>
      </c>
      <c r="J799" s="44">
        <f>Plan__HubCN_Receiving_Time-Order_Create_Time</f>
        <v>1.591666667</v>
      </c>
      <c r="K799" s="44">
        <f>HubCN_Pickup_Time-HubCN_Receiving_Time</f>
        <v>0.4722222222</v>
      </c>
      <c r="L799" s="44">
        <f>Plan_HubCN_Pickup_Time-Plan__HubCN_Receiving_Time</f>
        <v>0.08402777778</v>
      </c>
      <c r="M799" s="44">
        <f>HubCN_Receiving_Time-Vendor_PickupTime</f>
        <v>0.1166666667</v>
      </c>
      <c r="N799" s="44">
        <f>Plan__HubCN_Receiving_Time-Plan_Vendor_Pickup_Time</f>
        <v>1.59375</v>
      </c>
      <c r="O799" s="44">
        <f>Vendor_PickupTime-Order_Create_Time</f>
        <v>3.109027778</v>
      </c>
      <c r="P799" s="44">
        <f>Plan_Vendor_Pickup_Time-Order_Create_Time</f>
        <v>-0.002083333333</v>
      </c>
      <c r="Q799" s="44">
        <f>HubVN_Receiving_Time-HubCN_Pickup_Time</f>
        <v>2.502777778</v>
      </c>
      <c r="R799" s="44">
        <f>Plan_HubVN_Receiving_Time-Plan_HubCN_Pickup_Time</f>
        <v>3.505555556</v>
      </c>
      <c r="S799" s="44">
        <f>TG_lấy+TG_xử_lý_CN+Thông_quan</f>
        <v>6.200694444</v>
      </c>
      <c r="T799" s="55">
        <f>IFS(HubCN_ID="LECCNSZ",Quantity__piece*500,HubCN_ID="LECCNYW",Quantity__piece*700)</f>
        <v>1000</v>
      </c>
      <c r="U799" s="55">
        <f>Chi_phí_lấy_hàng-Chi_phí_xử_lý</f>
        <v>17000</v>
      </c>
      <c r="V799" s="55">
        <f>IFS(HubCN_ID="LECCNSZ",IF(Grossweight&lt;=3,17000+Quantity__piece*500,17000+(Grossweight-3)*1500+Quantity__piece*500),HubCN_ID="LECCNYW", IF(Grossweight&lt;=3,15000+Quantity__piece*700,15000+(Grossweight-3)*2500+Quantity__piece*700))</f>
        <v>18000</v>
      </c>
    </row>
    <row r="800" ht="15.75" customHeight="1">
      <c r="A800" s="52" t="s">
        <v>2372</v>
      </c>
      <c r="B800" s="52" t="s">
        <v>5265</v>
      </c>
      <c r="C800" s="52" t="s">
        <v>5253</v>
      </c>
      <c r="D800" s="53">
        <v>44650.66527777778</v>
      </c>
      <c r="E800" s="53">
        <v>44649.79652777778</v>
      </c>
      <c r="F800" s="53">
        <v>44650.751388888886</v>
      </c>
      <c r="G800" s="53">
        <f>HubVN_Receiving_Time</f>
        <v>44653.25833</v>
      </c>
      <c r="H800" s="54">
        <v>44650.25555555556</v>
      </c>
      <c r="I800" s="44">
        <f>HubCN_Receiving_Time-Order_Create_Time</f>
        <v>2.082638889</v>
      </c>
      <c r="J800" s="44">
        <f>Plan__HubCN_Receiving_Time-Order_Create_Time</f>
        <v>2.951388889</v>
      </c>
      <c r="K800" s="44">
        <f>HubCN_Pickup_Time-HubCN_Receiving_Time</f>
        <v>0.4590277778</v>
      </c>
      <c r="L800" s="44">
        <f>Plan_HubCN_Pickup_Time-Plan__HubCN_Receiving_Time</f>
        <v>0.08611111111</v>
      </c>
      <c r="M800" s="44">
        <f>HubCN_Receiving_Time-Vendor_PickupTime</f>
        <v>0.08819444444</v>
      </c>
      <c r="N800" s="44">
        <f>Plan__HubCN_Receiving_Time-Plan_Vendor_Pickup_Time</f>
        <v>5.418055556</v>
      </c>
      <c r="O800" s="44">
        <f>Vendor_PickupTime-Order_Create_Time</f>
        <v>1.994444444</v>
      </c>
      <c r="P800" s="44">
        <f>Plan_Vendor_Pickup_Time-Order_Create_Time</f>
        <v>-2.466666667</v>
      </c>
      <c r="Q800" s="44">
        <f>HubVN_Receiving_Time-HubCN_Pickup_Time</f>
        <v>3.002777778</v>
      </c>
      <c r="R800" s="44">
        <f>Plan_HubVN_Receiving_Time-Plan_HubCN_Pickup_Time</f>
        <v>1.505555556</v>
      </c>
      <c r="S800" s="44">
        <f>TG_lấy+TG_xử_lý_CN+Thông_quan</f>
        <v>5.544444444</v>
      </c>
      <c r="T800" s="55">
        <f>IFS(HubCN_ID="LECCNSZ",Quantity__piece*500,HubCN_ID="LECCNYW",Quantity__piece*700)</f>
        <v>3500</v>
      </c>
      <c r="U800" s="55">
        <f>Chi_phí_lấy_hàng-Chi_phí_xử_lý</f>
        <v>15000</v>
      </c>
      <c r="V800" s="55">
        <f>IFS(HubCN_ID="LECCNSZ",IF(Grossweight&lt;=3,17000+Quantity__piece*500,17000+(Grossweight-3)*1500+Quantity__piece*500),HubCN_ID="LECCNYW", IF(Grossweight&lt;=3,15000+Quantity__piece*700,15000+(Grossweight-3)*2500+Quantity__piece*700))</f>
        <v>18500</v>
      </c>
    </row>
    <row r="801" ht="15.75" customHeight="1">
      <c r="A801" s="52" t="s">
        <v>2375</v>
      </c>
      <c r="B801" s="52" t="s">
        <v>5313</v>
      </c>
      <c r="C801" s="52" t="s">
        <v>5253</v>
      </c>
      <c r="D801" s="53">
        <v>44651.90138888889</v>
      </c>
      <c r="E801" s="53">
        <v>44649.808333333334</v>
      </c>
      <c r="F801" s="53">
        <v>44652.03125</v>
      </c>
      <c r="G801" s="53">
        <f>HubVN_Receiving_Time</f>
        <v>44654.27847</v>
      </c>
      <c r="H801" s="54">
        <v>44650.27291666667</v>
      </c>
      <c r="I801" s="44">
        <f>HubCN_Receiving_Time-Order_Create_Time</f>
        <v>1.107638889</v>
      </c>
      <c r="J801" s="44">
        <f>Plan__HubCN_Receiving_Time-Order_Create_Time</f>
        <v>3.200694444</v>
      </c>
      <c r="K801" s="44">
        <f>HubCN_Pickup_Time-HubCN_Receiving_Time</f>
        <v>0.4645833333</v>
      </c>
      <c r="L801" s="44">
        <f>Plan_HubCN_Pickup_Time-Plan__HubCN_Receiving_Time</f>
        <v>0.1298611111</v>
      </c>
      <c r="M801" s="44">
        <f>HubCN_Receiving_Time-Vendor_PickupTime</f>
        <v>0.1111111111</v>
      </c>
      <c r="N801" s="44">
        <f>Plan__HubCN_Receiving_Time-Plan_Vendor_Pickup_Time</f>
        <v>4.86875</v>
      </c>
      <c r="O801" s="44">
        <f>Vendor_PickupTime-Order_Create_Time</f>
        <v>0.9965277778</v>
      </c>
      <c r="P801" s="44">
        <f>Plan_Vendor_Pickup_Time-Order_Create_Time</f>
        <v>-1.668055556</v>
      </c>
      <c r="Q801" s="44">
        <f>HubVN_Receiving_Time-HubCN_Pickup_Time</f>
        <v>4.005555556</v>
      </c>
      <c r="R801" s="44">
        <f>Plan_HubVN_Receiving_Time-Plan_HubCN_Pickup_Time</f>
        <v>1.501388889</v>
      </c>
      <c r="S801" s="44">
        <f>TG_lấy+TG_xử_lý_CN+Thông_quan</f>
        <v>5.577777778</v>
      </c>
      <c r="T801" s="55">
        <f>IFS(HubCN_ID="LECCNSZ",Quantity__piece*500,HubCN_ID="LECCNYW",Quantity__piece*700)</f>
        <v>3500</v>
      </c>
      <c r="U801" s="55">
        <f>Chi_phí_lấy_hàng-Chi_phí_xử_lý</f>
        <v>15000</v>
      </c>
      <c r="V801" s="55">
        <f>IFS(HubCN_ID="LECCNSZ",IF(Grossweight&lt;=3,17000+Quantity__piece*500,17000+(Grossweight-3)*1500+Quantity__piece*500),HubCN_ID="LECCNYW", IF(Grossweight&lt;=3,15000+Quantity__piece*700,15000+(Grossweight-3)*2500+Quantity__piece*700))</f>
        <v>18500</v>
      </c>
    </row>
    <row r="802" ht="15.75" customHeight="1">
      <c r="A802" s="52" t="s">
        <v>2378</v>
      </c>
      <c r="B802" s="52" t="s">
        <v>5291</v>
      </c>
      <c r="C802" s="52" t="s">
        <v>5253</v>
      </c>
      <c r="D802" s="53">
        <v>44651.87430555555</v>
      </c>
      <c r="E802" s="53">
        <v>44649.24166666667</v>
      </c>
      <c r="F802" s="53">
        <v>44652.00069444445</v>
      </c>
      <c r="G802" s="53">
        <f>HubVN_Receiving_Time</f>
        <v>44653.53889</v>
      </c>
      <c r="H802" s="54">
        <v>44649.535416666666</v>
      </c>
      <c r="I802" s="44">
        <f>HubCN_Receiving_Time-Order_Create_Time</f>
        <v>1.379861111</v>
      </c>
      <c r="J802" s="44">
        <f>Plan__HubCN_Receiving_Time-Order_Create_Time</f>
        <v>4.0125</v>
      </c>
      <c r="K802" s="44">
        <f>HubCN_Pickup_Time-HubCN_Receiving_Time</f>
        <v>0.29375</v>
      </c>
      <c r="L802" s="44">
        <f>Plan_HubCN_Pickup_Time-Plan__HubCN_Receiving_Time</f>
        <v>0.1263888889</v>
      </c>
      <c r="M802" s="44">
        <f>HubCN_Receiving_Time-Vendor_PickupTime</f>
        <v>0.08611111112</v>
      </c>
      <c r="N802" s="44">
        <f>Plan__HubCN_Receiving_Time-Plan_Vendor_Pickup_Time</f>
        <v>3.513888889</v>
      </c>
      <c r="O802" s="44">
        <f>Vendor_PickupTime-Order_Create_Time</f>
        <v>1.29375</v>
      </c>
      <c r="P802" s="44">
        <f>Plan_Vendor_Pickup_Time-Order_Create_Time</f>
        <v>0.4986111111</v>
      </c>
      <c r="Q802" s="44">
        <f>HubVN_Receiving_Time-HubCN_Pickup_Time</f>
        <v>4.003472222</v>
      </c>
      <c r="R802" s="44">
        <f>Plan_HubVN_Receiving_Time-Plan_HubCN_Pickup_Time</f>
        <v>1.500694444</v>
      </c>
      <c r="S802" s="44">
        <f>TG_lấy+TG_xử_lý_CN+Thông_quan</f>
        <v>5.677083333</v>
      </c>
      <c r="T802" s="55">
        <f>IFS(HubCN_ID="LECCNSZ",Quantity__piece*500,HubCN_ID="LECCNYW",Quantity__piece*700)</f>
        <v>3500</v>
      </c>
      <c r="U802" s="55">
        <f>Chi_phí_lấy_hàng-Chi_phí_xử_lý</f>
        <v>15000</v>
      </c>
      <c r="V802" s="55">
        <f>IFS(HubCN_ID="LECCNSZ",IF(Grossweight&lt;=3,17000+Quantity__piece*500,17000+(Grossweight-3)*1500+Quantity__piece*500),HubCN_ID="LECCNYW", IF(Grossweight&lt;=3,15000+Quantity__piece*700,15000+(Grossweight-3)*2500+Quantity__piece*700))</f>
        <v>18500</v>
      </c>
    </row>
    <row r="803" ht="15.75" customHeight="1">
      <c r="A803" s="52" t="s">
        <v>2381</v>
      </c>
      <c r="B803" s="52" t="s">
        <v>5303</v>
      </c>
      <c r="C803" s="52" t="s">
        <v>5253</v>
      </c>
      <c r="D803" s="53">
        <v>44651.615277777775</v>
      </c>
      <c r="E803" s="53">
        <v>44649.22222222222</v>
      </c>
      <c r="F803" s="53">
        <v>44651.785416666666</v>
      </c>
      <c r="G803" s="53">
        <f>HubVN_Receiving_Time</f>
        <v>44653.52569</v>
      </c>
      <c r="H803" s="54">
        <v>44649.51944444444</v>
      </c>
      <c r="I803" s="44">
        <f>HubCN_Receiving_Time-Order_Create_Time</f>
        <v>0.36875</v>
      </c>
      <c r="J803" s="44">
        <f>Plan__HubCN_Receiving_Time-Order_Create_Time</f>
        <v>2.761805556</v>
      </c>
      <c r="K803" s="44">
        <f>HubCN_Pickup_Time-HubCN_Receiving_Time</f>
        <v>0.2972222222</v>
      </c>
      <c r="L803" s="44">
        <f>Plan_HubCN_Pickup_Time-Plan__HubCN_Receiving_Time</f>
        <v>0.1701388889</v>
      </c>
      <c r="M803" s="44">
        <f>HubCN_Receiving_Time-Vendor_PickupTime</f>
        <v>0.08541666666</v>
      </c>
      <c r="N803" s="44">
        <f>Plan__HubCN_Receiving_Time-Plan_Vendor_Pickup_Time</f>
        <v>3.224305556</v>
      </c>
      <c r="O803" s="44">
        <f>Vendor_PickupTime-Order_Create_Time</f>
        <v>0.2833333333</v>
      </c>
      <c r="P803" s="44">
        <f>Plan_Vendor_Pickup_Time-Order_Create_Time</f>
        <v>-0.4625</v>
      </c>
      <c r="Q803" s="44">
        <f>HubVN_Receiving_Time-HubCN_Pickup_Time</f>
        <v>4.00625</v>
      </c>
      <c r="R803" s="44">
        <f>Plan_HubVN_Receiving_Time-Plan_HubCN_Pickup_Time</f>
        <v>1.503472222</v>
      </c>
      <c r="S803" s="44">
        <f>TG_lấy+TG_xử_lý_CN+Thông_quan</f>
        <v>4.672222222</v>
      </c>
      <c r="T803" s="55">
        <f>IFS(HubCN_ID="LECCNSZ",Quantity__piece*500,HubCN_ID="LECCNYW",Quantity__piece*700)</f>
        <v>3500</v>
      </c>
      <c r="U803" s="55">
        <f>Chi_phí_lấy_hàng-Chi_phí_xử_lý</f>
        <v>15000</v>
      </c>
      <c r="V803" s="55">
        <f>IFS(HubCN_ID="LECCNSZ",IF(Grossweight&lt;=3,17000+Quantity__piece*500,17000+(Grossweight-3)*1500+Quantity__piece*500),HubCN_ID="LECCNYW", IF(Grossweight&lt;=3,15000+Quantity__piece*700,15000+(Grossweight-3)*2500+Quantity__piece*700))</f>
        <v>18500</v>
      </c>
    </row>
    <row r="804" ht="15.75" hidden="1" customHeight="1">
      <c r="A804" s="52" t="s">
        <v>2384</v>
      </c>
      <c r="B804" s="52" t="s">
        <v>5259</v>
      </c>
      <c r="C804" s="52" t="s">
        <v>5255</v>
      </c>
      <c r="D804" s="53">
        <v>44648.04861111111</v>
      </c>
      <c r="E804" s="53">
        <v>44648.75555555556</v>
      </c>
      <c r="F804" s="53">
        <v>44648.263194444444</v>
      </c>
      <c r="G804" s="53">
        <f>HubVN_Receiving_Time</f>
        <v>44652.26181</v>
      </c>
      <c r="H804" s="54">
        <v>44649.25833333333</v>
      </c>
      <c r="I804" s="44">
        <f>HubCN_Receiving_Time-Order_Create_Time</f>
        <v>2.090277778</v>
      </c>
      <c r="J804" s="44">
        <f>Plan__HubCN_Receiving_Time-Order_Create_Time</f>
        <v>1.383333333</v>
      </c>
      <c r="K804" s="44">
        <f>HubCN_Pickup_Time-HubCN_Receiving_Time</f>
        <v>0.5027777778</v>
      </c>
      <c r="L804" s="44">
        <f>Plan_HubCN_Pickup_Time-Plan__HubCN_Receiving_Time</f>
        <v>0.2145833333</v>
      </c>
      <c r="M804" s="44">
        <f>HubCN_Receiving_Time-Vendor_PickupTime</f>
        <v>0.1680555556</v>
      </c>
      <c r="N804" s="44">
        <f>Plan__HubCN_Receiving_Time-Plan_Vendor_Pickup_Time</f>
        <v>1.8</v>
      </c>
      <c r="O804" s="44">
        <f>Vendor_PickupTime-Order_Create_Time</f>
        <v>1.922222222</v>
      </c>
      <c r="P804" s="44">
        <f>Plan_Vendor_Pickup_Time-Order_Create_Time</f>
        <v>-0.4166666667</v>
      </c>
      <c r="Q804" s="44">
        <f>HubVN_Receiving_Time-HubCN_Pickup_Time</f>
        <v>3.003472222</v>
      </c>
      <c r="R804" s="44">
        <f>Plan_HubVN_Receiving_Time-Plan_HubCN_Pickup_Time</f>
        <v>3.000694444</v>
      </c>
      <c r="S804" s="44">
        <f>TG_lấy+TG_xử_lý_CN+Thông_quan</f>
        <v>5.596527778</v>
      </c>
      <c r="T804" s="55">
        <f>IFS(HubCN_ID="LECCNSZ",Quantity__piece*500,HubCN_ID="LECCNYW",Quantity__piece*700)</f>
        <v>2500</v>
      </c>
      <c r="U804" s="55">
        <f>Chi_phí_lấy_hàng-Chi_phí_xử_lý</f>
        <v>17000</v>
      </c>
      <c r="V804" s="55">
        <f>IFS(HubCN_ID="LECCNSZ",IF(Grossweight&lt;=3,17000+Quantity__piece*500,17000+(Grossweight-3)*1500+Quantity__piece*500),HubCN_ID="LECCNYW", IF(Grossweight&lt;=3,15000+Quantity__piece*700,15000+(Grossweight-3)*2500+Quantity__piece*700))</f>
        <v>19500</v>
      </c>
    </row>
    <row r="805" ht="15.75" customHeight="1">
      <c r="A805" s="52" t="s">
        <v>2386</v>
      </c>
      <c r="B805" s="52" t="s">
        <v>5252</v>
      </c>
      <c r="C805" s="52" t="s">
        <v>5253</v>
      </c>
      <c r="D805" s="53">
        <v>44651.290972222225</v>
      </c>
      <c r="E805" s="53">
        <v>44649.163194444445</v>
      </c>
      <c r="F805" s="53">
        <v>44651.5</v>
      </c>
      <c r="G805" s="53">
        <f>HubVN_Receiving_Time</f>
        <v>44653.50417</v>
      </c>
      <c r="H805" s="54">
        <v>44649.50069444445</v>
      </c>
      <c r="I805" s="44">
        <f>HubCN_Receiving_Time-Order_Create_Time</f>
        <v>0.3111111111</v>
      </c>
      <c r="J805" s="44">
        <f>Plan__HubCN_Receiving_Time-Order_Create_Time</f>
        <v>2.438888889</v>
      </c>
      <c r="K805" s="44">
        <f>HubCN_Pickup_Time-HubCN_Receiving_Time</f>
        <v>0.3375</v>
      </c>
      <c r="L805" s="44">
        <f>Plan_HubCN_Pickup_Time-Plan__HubCN_Receiving_Time</f>
        <v>0.2090277778</v>
      </c>
      <c r="M805" s="44">
        <f>HubCN_Receiving_Time-Vendor_PickupTime</f>
        <v>0.0875</v>
      </c>
      <c r="N805" s="44">
        <f>Plan__HubCN_Receiving_Time-Plan_Vendor_Pickup_Time</f>
        <v>3.315972222</v>
      </c>
      <c r="O805" s="44">
        <f>Vendor_PickupTime-Order_Create_Time</f>
        <v>0.2236111111</v>
      </c>
      <c r="P805" s="44">
        <f>Plan_Vendor_Pickup_Time-Order_Create_Time</f>
        <v>-0.8770833333</v>
      </c>
      <c r="Q805" s="44">
        <f>HubVN_Receiving_Time-HubCN_Pickup_Time</f>
        <v>4.003472222</v>
      </c>
      <c r="R805" s="44">
        <f>Plan_HubVN_Receiving_Time-Plan_HubCN_Pickup_Time</f>
        <v>2.002777778</v>
      </c>
      <c r="S805" s="44">
        <f>TG_lấy+TG_xử_lý_CN+Thông_quan</f>
        <v>4.652083333</v>
      </c>
      <c r="T805" s="55">
        <f>IFS(HubCN_ID="LECCNSZ",Quantity__piece*500,HubCN_ID="LECCNYW",Quantity__piece*700)</f>
        <v>700</v>
      </c>
      <c r="U805" s="55">
        <f>Chi_phí_lấy_hàng-Chi_phí_xử_lý</f>
        <v>17750</v>
      </c>
      <c r="V805" s="55">
        <f>IFS(HubCN_ID="LECCNSZ",IF(Grossweight&lt;=3,17000+Quantity__piece*500,17000+(Grossweight-3)*1500+Quantity__piece*500),HubCN_ID="LECCNYW", IF(Grossweight&lt;=3,15000+Quantity__piece*700,15000+(Grossweight-3)*2500+Quantity__piece*700))</f>
        <v>18450</v>
      </c>
    </row>
    <row r="806" ht="15.75" customHeight="1">
      <c r="A806" s="52" t="s">
        <v>2389</v>
      </c>
      <c r="B806" s="52" t="s">
        <v>5280</v>
      </c>
      <c r="C806" s="52" t="s">
        <v>5253</v>
      </c>
      <c r="D806" s="53">
        <v>44648.06041666667</v>
      </c>
      <c r="E806" s="53">
        <v>44651.91736111111</v>
      </c>
      <c r="F806" s="53">
        <v>44648.26944444444</v>
      </c>
      <c r="G806" s="53">
        <f>HubVN_Receiving_Time</f>
        <v>44657.25833</v>
      </c>
      <c r="H806" s="54">
        <v>44652.25555555556</v>
      </c>
      <c r="I806" s="44">
        <f>HubCN_Receiving_Time-Order_Create_Time</f>
        <v>1.305555556</v>
      </c>
      <c r="J806" s="44">
        <f>Plan__HubCN_Receiving_Time-Order_Create_Time</f>
        <v>-2.551388889</v>
      </c>
      <c r="K806" s="44">
        <f>HubCN_Pickup_Time-HubCN_Receiving_Time</f>
        <v>0.3381944444</v>
      </c>
      <c r="L806" s="44">
        <f>Plan_HubCN_Pickup_Time-Plan__HubCN_Receiving_Time</f>
        <v>0.2090277778</v>
      </c>
      <c r="M806" s="44">
        <f>HubCN_Receiving_Time-Vendor_PickupTime</f>
        <v>0.1645833333</v>
      </c>
      <c r="N806" s="44">
        <f>Plan__HubCN_Receiving_Time-Plan_Vendor_Pickup_Time</f>
        <v>-1.55</v>
      </c>
      <c r="O806" s="44">
        <f>Vendor_PickupTime-Order_Create_Time</f>
        <v>1.140972222</v>
      </c>
      <c r="P806" s="44">
        <f>Plan_Vendor_Pickup_Time-Order_Create_Time</f>
        <v>-1.001388889</v>
      </c>
      <c r="Q806" s="44">
        <f>HubVN_Receiving_Time-HubCN_Pickup_Time</f>
        <v>5.002777778</v>
      </c>
      <c r="R806" s="44">
        <f>Plan_HubVN_Receiving_Time-Plan_HubCN_Pickup_Time</f>
        <v>3.00625</v>
      </c>
      <c r="S806" s="44">
        <f>TG_lấy+TG_xử_lý_CN+Thông_quan</f>
        <v>6.646527778</v>
      </c>
      <c r="T806" s="55">
        <f>IFS(HubCN_ID="LECCNSZ",Quantity__piece*500,HubCN_ID="LECCNYW",Quantity__piece*700)</f>
        <v>3500</v>
      </c>
      <c r="U806" s="55">
        <f>Chi_phí_lấy_hàng-Chi_phí_xử_lý</f>
        <v>15000</v>
      </c>
      <c r="V806" s="55">
        <f>IFS(HubCN_ID="LECCNSZ",IF(Grossweight&lt;=3,17000+Quantity__piece*500,17000+(Grossweight-3)*1500+Quantity__piece*500),HubCN_ID="LECCNYW", IF(Grossweight&lt;=3,15000+Quantity__piece*700,15000+(Grossweight-3)*2500+Quantity__piece*700))</f>
        <v>18500</v>
      </c>
    </row>
    <row r="807" ht="15.75" customHeight="1">
      <c r="A807" s="52" t="s">
        <v>2392</v>
      </c>
      <c r="B807" s="52" t="s">
        <v>5278</v>
      </c>
      <c r="C807" s="52" t="s">
        <v>5253</v>
      </c>
      <c r="D807" s="53">
        <v>44648.81527777778</v>
      </c>
      <c r="E807" s="53">
        <v>44649.790972222225</v>
      </c>
      <c r="F807" s="53">
        <v>44649.02847222222</v>
      </c>
      <c r="G807" s="53">
        <f>HubVN_Receiving_Time</f>
        <v>44653.25347</v>
      </c>
      <c r="H807" s="54">
        <v>44650.251388888886</v>
      </c>
      <c r="I807" s="44">
        <f>HubCN_Receiving_Time-Order_Create_Time</f>
        <v>3.588194444</v>
      </c>
      <c r="J807" s="44">
        <f>Plan__HubCN_Receiving_Time-Order_Create_Time</f>
        <v>2.6125</v>
      </c>
      <c r="K807" s="44">
        <f>HubCN_Pickup_Time-HubCN_Receiving_Time</f>
        <v>0.4604166667</v>
      </c>
      <c r="L807" s="44">
        <f>Plan_HubCN_Pickup_Time-Plan__HubCN_Receiving_Time</f>
        <v>0.2131944444</v>
      </c>
      <c r="M807" s="44">
        <f>HubCN_Receiving_Time-Vendor_PickupTime</f>
        <v>0.08680555555</v>
      </c>
      <c r="N807" s="44">
        <f>Plan__HubCN_Receiving_Time-Plan_Vendor_Pickup_Time</f>
        <v>1.613194444</v>
      </c>
      <c r="O807" s="44">
        <f>Vendor_PickupTime-Order_Create_Time</f>
        <v>3.501388889</v>
      </c>
      <c r="P807" s="44">
        <f>Plan_Vendor_Pickup_Time-Order_Create_Time</f>
        <v>0.9993055556</v>
      </c>
      <c r="Q807" s="44">
        <f>HubVN_Receiving_Time-HubCN_Pickup_Time</f>
        <v>3.002083333</v>
      </c>
      <c r="R807" s="44">
        <f>Plan_HubVN_Receiving_Time-Plan_HubCN_Pickup_Time</f>
        <v>3.503472222</v>
      </c>
      <c r="S807" s="44">
        <f>TG_lấy+TG_xử_lý_CN+Thông_quan</f>
        <v>7.050694444</v>
      </c>
      <c r="T807" s="55">
        <f>IFS(HubCN_ID="LECCNSZ",Quantity__piece*500,HubCN_ID="LECCNYW",Quantity__piece*700)</f>
        <v>1400</v>
      </c>
      <c r="U807" s="55">
        <f>Chi_phí_lấy_hàng-Chi_phí_xử_lý</f>
        <v>15000</v>
      </c>
      <c r="V807" s="55">
        <f>IFS(HubCN_ID="LECCNSZ",IF(Grossweight&lt;=3,17000+Quantity__piece*500,17000+(Grossweight-3)*1500+Quantity__piece*500),HubCN_ID="LECCNYW", IF(Grossweight&lt;=3,15000+Quantity__piece*700,15000+(Grossweight-3)*2500+Quantity__piece*700))</f>
        <v>16400</v>
      </c>
    </row>
    <row r="808" ht="15.75" customHeight="1">
      <c r="A808" s="52" t="s">
        <v>2395</v>
      </c>
      <c r="B808" s="52" t="s">
        <v>5264</v>
      </c>
      <c r="C808" s="52" t="s">
        <v>5253</v>
      </c>
      <c r="D808" s="53">
        <v>44652.18541666667</v>
      </c>
      <c r="E808" s="53">
        <v>44652.20625</v>
      </c>
      <c r="F808" s="53">
        <v>44652.274305555555</v>
      </c>
      <c r="G808" s="53">
        <f>HubVN_Receiving_Time</f>
        <v>44655.50694</v>
      </c>
      <c r="H808" s="54">
        <v>44652.50069444445</v>
      </c>
      <c r="I808" s="44">
        <f>HubCN_Receiving_Time-Order_Create_Time</f>
        <v>2.371527778</v>
      </c>
      <c r="J808" s="44">
        <f>Plan__HubCN_Receiving_Time-Order_Create_Time</f>
        <v>2.350694444</v>
      </c>
      <c r="K808" s="44">
        <f>HubCN_Pickup_Time-HubCN_Receiving_Time</f>
        <v>0.2944444444</v>
      </c>
      <c r="L808" s="44">
        <f>Plan_HubCN_Pickup_Time-Plan__HubCN_Receiving_Time</f>
        <v>0.08888888889</v>
      </c>
      <c r="M808" s="44">
        <f>HubCN_Receiving_Time-Vendor_PickupTime</f>
        <v>0.08402777778</v>
      </c>
      <c r="N808" s="44">
        <f>Plan__HubCN_Receiving_Time-Plan_Vendor_Pickup_Time</f>
        <v>3.777777778</v>
      </c>
      <c r="O808" s="44">
        <f>Vendor_PickupTime-Order_Create_Time</f>
        <v>2.2875</v>
      </c>
      <c r="P808" s="44">
        <f>Plan_Vendor_Pickup_Time-Order_Create_Time</f>
        <v>-1.427083333</v>
      </c>
      <c r="Q808" s="44">
        <f>HubVN_Receiving_Time-HubCN_Pickup_Time</f>
        <v>3.00625</v>
      </c>
      <c r="R808" s="44">
        <f>Plan_HubVN_Receiving_Time-Plan_HubCN_Pickup_Time</f>
        <v>3.004166667</v>
      </c>
      <c r="S808" s="44">
        <f>TG_lấy+TG_xử_lý_CN+Thông_quan</f>
        <v>5.672222222</v>
      </c>
      <c r="T808" s="55">
        <f>IFS(HubCN_ID="LECCNSZ",Quantity__piece*500,HubCN_ID="LECCNYW",Quantity__piece*700)</f>
        <v>1400</v>
      </c>
      <c r="U808" s="55">
        <f>Chi_phí_lấy_hàng-Chi_phí_xử_lý</f>
        <v>15000</v>
      </c>
      <c r="V808" s="55">
        <f>IFS(HubCN_ID="LECCNSZ",IF(Grossweight&lt;=3,17000+Quantity__piece*500,17000+(Grossweight-3)*1500+Quantity__piece*500),HubCN_ID="LECCNYW", IF(Grossweight&lt;=3,15000+Quantity__piece*700,15000+(Grossweight-3)*2500+Quantity__piece*700))</f>
        <v>16400</v>
      </c>
    </row>
    <row r="809" ht="15.75" hidden="1" customHeight="1">
      <c r="A809" s="52" t="s">
        <v>2398</v>
      </c>
      <c r="B809" s="52" t="s">
        <v>5262</v>
      </c>
      <c r="C809" s="52" t="s">
        <v>5255</v>
      </c>
      <c r="D809" s="53">
        <v>44650.885416666664</v>
      </c>
      <c r="E809" s="53">
        <v>44649.59027777778</v>
      </c>
      <c r="F809" s="53">
        <v>44651.03194444445</v>
      </c>
      <c r="G809" s="53">
        <f>HubVN_Receiving_Time</f>
        <v>44652.52917</v>
      </c>
      <c r="H809" s="54">
        <v>44650.02847222222</v>
      </c>
      <c r="I809" s="44">
        <f>HubCN_Receiving_Time-Order_Create_Time</f>
        <v>3.738194444</v>
      </c>
      <c r="J809" s="44">
        <f>Plan__HubCN_Receiving_Time-Order_Create_Time</f>
        <v>5.033333333</v>
      </c>
      <c r="K809" s="44">
        <f>HubCN_Pickup_Time-HubCN_Receiving_Time</f>
        <v>0.4381944444</v>
      </c>
      <c r="L809" s="44">
        <f>Plan_HubCN_Pickup_Time-Plan__HubCN_Receiving_Time</f>
        <v>0.1465277778</v>
      </c>
      <c r="M809" s="44">
        <f>HubCN_Receiving_Time-Vendor_PickupTime</f>
        <v>0.1145833333</v>
      </c>
      <c r="N809" s="44">
        <f>Plan__HubCN_Receiving_Time-Plan_Vendor_Pickup_Time</f>
        <v>4.460416667</v>
      </c>
      <c r="O809" s="44">
        <f>Vendor_PickupTime-Order_Create_Time</f>
        <v>3.623611111</v>
      </c>
      <c r="P809" s="44">
        <f>Plan_Vendor_Pickup_Time-Order_Create_Time</f>
        <v>0.5729166667</v>
      </c>
      <c r="Q809" s="44">
        <f>HubVN_Receiving_Time-HubCN_Pickup_Time</f>
        <v>2.500694444</v>
      </c>
      <c r="R809" s="44">
        <f>Plan_HubVN_Receiving_Time-Plan_HubCN_Pickup_Time</f>
        <v>1.504861111</v>
      </c>
      <c r="S809" s="44">
        <f>TG_lấy+TG_xử_lý_CN+Thông_quan</f>
        <v>6.677083333</v>
      </c>
      <c r="T809" s="55">
        <f>IFS(HubCN_ID="LECCNSZ",Quantity__piece*500,HubCN_ID="LECCNYW",Quantity__piece*700)</f>
        <v>1000</v>
      </c>
      <c r="U809" s="55">
        <f>Chi_phí_lấy_hàng-Chi_phí_xử_lý</f>
        <v>17000</v>
      </c>
      <c r="V809" s="55">
        <f>IFS(HubCN_ID="LECCNSZ",IF(Grossweight&lt;=3,17000+Quantity__piece*500,17000+(Grossweight-3)*1500+Quantity__piece*500),HubCN_ID="LECCNYW", IF(Grossweight&lt;=3,15000+Quantity__piece*700,15000+(Grossweight-3)*2500+Quantity__piece*700))</f>
        <v>18000</v>
      </c>
    </row>
    <row r="810" ht="15.75" customHeight="1">
      <c r="A810" s="52" t="s">
        <v>2401</v>
      </c>
      <c r="B810" s="52" t="s">
        <v>5279</v>
      </c>
      <c r="C810" s="52" t="s">
        <v>5253</v>
      </c>
      <c r="D810" s="53">
        <v>44651.92916666667</v>
      </c>
      <c r="E810" s="53">
        <v>44649.229166666664</v>
      </c>
      <c r="F810" s="53">
        <v>44652.01597222222</v>
      </c>
      <c r="G810" s="53">
        <f>HubVN_Receiving_Time</f>
        <v>44653.52986</v>
      </c>
      <c r="H810" s="54">
        <v>44649.524305555555</v>
      </c>
      <c r="I810" s="44">
        <f>HubCN_Receiving_Time-Order_Create_Time</f>
        <v>0.3291666667</v>
      </c>
      <c r="J810" s="44">
        <f>Plan__HubCN_Receiving_Time-Order_Create_Time</f>
        <v>3.029166667</v>
      </c>
      <c r="K810" s="44">
        <f>HubCN_Pickup_Time-HubCN_Receiving_Time</f>
        <v>0.2951388889</v>
      </c>
      <c r="L810" s="44">
        <f>Plan_HubCN_Pickup_Time-Plan__HubCN_Receiving_Time</f>
        <v>0.08680555555</v>
      </c>
      <c r="M810" s="44">
        <f>HubCN_Receiving_Time-Vendor_PickupTime</f>
        <v>0.08541666666</v>
      </c>
      <c r="N810" s="44">
        <f>Plan__HubCN_Receiving_Time-Plan_Vendor_Pickup_Time</f>
        <v>3.034027778</v>
      </c>
      <c r="O810" s="44">
        <f>Vendor_PickupTime-Order_Create_Time</f>
        <v>0.24375</v>
      </c>
      <c r="P810" s="44">
        <f>Plan_Vendor_Pickup_Time-Order_Create_Time</f>
        <v>-0.004861111112</v>
      </c>
      <c r="Q810" s="44">
        <f>HubVN_Receiving_Time-HubCN_Pickup_Time</f>
        <v>4.005555556</v>
      </c>
      <c r="R810" s="44">
        <f>Plan_HubVN_Receiving_Time-Plan_HubCN_Pickup_Time</f>
        <v>1.503472222</v>
      </c>
      <c r="S810" s="44">
        <f>TG_lấy+TG_xử_lý_CN+Thông_quan</f>
        <v>4.629861111</v>
      </c>
      <c r="T810" s="55">
        <f>IFS(HubCN_ID="LECCNSZ",Quantity__piece*500,HubCN_ID="LECCNYW",Quantity__piece*700)</f>
        <v>700</v>
      </c>
      <c r="U810" s="55">
        <f>Chi_phí_lấy_hàng-Chi_phí_xử_lý</f>
        <v>15000</v>
      </c>
      <c r="V810" s="55">
        <f>IFS(HubCN_ID="LECCNSZ",IF(Grossweight&lt;=3,17000+Quantity__piece*500,17000+(Grossweight-3)*1500+Quantity__piece*500),HubCN_ID="LECCNYW", IF(Grossweight&lt;=3,15000+Quantity__piece*700,15000+(Grossweight-3)*2500+Quantity__piece*700))</f>
        <v>15700</v>
      </c>
    </row>
    <row r="811" ht="15.75" hidden="1" customHeight="1">
      <c r="A811" s="52" t="s">
        <v>2403</v>
      </c>
      <c r="B811" s="52" t="s">
        <v>5266</v>
      </c>
      <c r="C811" s="52" t="s">
        <v>5255</v>
      </c>
      <c r="D811" s="53">
        <v>44649.38680555556</v>
      </c>
      <c r="E811" s="53">
        <v>44650.77847222222</v>
      </c>
      <c r="F811" s="53">
        <v>44649.51388888889</v>
      </c>
      <c r="G811" s="53">
        <f>HubVN_Receiving_Time</f>
        <v>44653.28611</v>
      </c>
      <c r="H811" s="54">
        <v>44651.28333333333</v>
      </c>
      <c r="I811" s="44">
        <f>HubCN_Receiving_Time-Order_Create_Time</f>
        <v>2.904166667</v>
      </c>
      <c r="J811" s="44">
        <f>Plan__HubCN_Receiving_Time-Order_Create_Time</f>
        <v>1.5125</v>
      </c>
      <c r="K811" s="44">
        <f>HubCN_Pickup_Time-HubCN_Receiving_Time</f>
        <v>0.5048611111</v>
      </c>
      <c r="L811" s="44">
        <f>Plan_HubCN_Pickup_Time-Plan__HubCN_Receiving_Time</f>
        <v>0.1270833333</v>
      </c>
      <c r="M811" s="44">
        <f>HubCN_Receiving_Time-Vendor_PickupTime</f>
        <v>0.1548611111</v>
      </c>
      <c r="N811" s="44">
        <f>Plan__HubCN_Receiving_Time-Plan_Vendor_Pickup_Time</f>
        <v>0.3513888889</v>
      </c>
      <c r="O811" s="44">
        <f>Vendor_PickupTime-Order_Create_Time</f>
        <v>2.749305556</v>
      </c>
      <c r="P811" s="44">
        <f>Plan_Vendor_Pickup_Time-Order_Create_Time</f>
        <v>1.161111111</v>
      </c>
      <c r="Q811" s="44">
        <f>HubVN_Receiving_Time-HubCN_Pickup_Time</f>
        <v>2.002777778</v>
      </c>
      <c r="R811" s="44">
        <f>Plan_HubVN_Receiving_Time-Plan_HubCN_Pickup_Time</f>
        <v>3.001388889</v>
      </c>
      <c r="S811" s="44">
        <f>TG_lấy+TG_xử_lý_CN+Thông_quan</f>
        <v>5.411805556</v>
      </c>
      <c r="T811" s="55">
        <f>IFS(HubCN_ID="LECCNSZ",Quantity__piece*500,HubCN_ID="LECCNYW",Quantity__piece*700)</f>
        <v>1000</v>
      </c>
      <c r="U811" s="55">
        <f>Chi_phí_lấy_hàng-Chi_phí_xử_lý</f>
        <v>19700</v>
      </c>
      <c r="V811" s="55">
        <f>IFS(HubCN_ID="LECCNSZ",IF(Grossweight&lt;=3,17000+Quantity__piece*500,17000+(Grossweight-3)*1500+Quantity__piece*500),HubCN_ID="LECCNYW", IF(Grossweight&lt;=3,15000+Quantity__piece*700,15000+(Grossweight-3)*2500+Quantity__piece*700))</f>
        <v>20700</v>
      </c>
    </row>
    <row r="812" ht="15.75" customHeight="1">
      <c r="A812" s="52" t="s">
        <v>2406</v>
      </c>
      <c r="B812" s="52" t="s">
        <v>5267</v>
      </c>
      <c r="C812" s="52" t="s">
        <v>5253</v>
      </c>
      <c r="D812" s="53">
        <v>44648.583333333336</v>
      </c>
      <c r="E812" s="53">
        <v>44649.85277777778</v>
      </c>
      <c r="F812" s="53">
        <v>44648.75486111111</v>
      </c>
      <c r="G812" s="53">
        <f>HubVN_Receiving_Time</f>
        <v>44653.28403</v>
      </c>
      <c r="H812" s="54">
        <v>44650.28333333333</v>
      </c>
      <c r="I812" s="44">
        <f>HubCN_Receiving_Time-Order_Create_Time</f>
        <v>2.581944444</v>
      </c>
      <c r="J812" s="44">
        <f>Plan__HubCN_Receiving_Time-Order_Create_Time</f>
        <v>1.3125</v>
      </c>
      <c r="K812" s="44">
        <f>HubCN_Pickup_Time-HubCN_Receiving_Time</f>
        <v>0.4305555556</v>
      </c>
      <c r="L812" s="44">
        <f>Plan_HubCN_Pickup_Time-Plan__HubCN_Receiving_Time</f>
        <v>0.1715277778</v>
      </c>
      <c r="M812" s="44">
        <f>HubCN_Receiving_Time-Vendor_PickupTime</f>
        <v>0.08472222222</v>
      </c>
      <c r="N812" s="44">
        <f>Plan__HubCN_Receiving_Time-Plan_Vendor_Pickup_Time</f>
        <v>1.7375</v>
      </c>
      <c r="O812" s="44">
        <f>Vendor_PickupTime-Order_Create_Time</f>
        <v>2.497222222</v>
      </c>
      <c r="P812" s="44">
        <f>Plan_Vendor_Pickup_Time-Order_Create_Time</f>
        <v>-0.425</v>
      </c>
      <c r="Q812" s="44">
        <f>HubVN_Receiving_Time-HubCN_Pickup_Time</f>
        <v>3.000694444</v>
      </c>
      <c r="R812" s="44">
        <f>Plan_HubVN_Receiving_Time-Plan_HubCN_Pickup_Time</f>
        <v>3.50625</v>
      </c>
      <c r="S812" s="44">
        <f>TG_lấy+TG_xử_lý_CN+Thông_quan</f>
        <v>6.013194444</v>
      </c>
      <c r="T812" s="55">
        <f>IFS(HubCN_ID="LECCNSZ",Quantity__piece*500,HubCN_ID="LECCNYW",Quantity__piece*700)</f>
        <v>700</v>
      </c>
      <c r="U812" s="55">
        <f>Chi_phí_lấy_hàng-Chi_phí_xử_lý</f>
        <v>16250</v>
      </c>
      <c r="V812" s="55">
        <f>IFS(HubCN_ID="LECCNSZ",IF(Grossweight&lt;=3,17000+Quantity__piece*500,17000+(Grossweight-3)*1500+Quantity__piece*500),HubCN_ID="LECCNYW", IF(Grossweight&lt;=3,15000+Quantity__piece*700,15000+(Grossweight-3)*2500+Quantity__piece*700))</f>
        <v>16950</v>
      </c>
    </row>
    <row r="813" ht="15.75" customHeight="1">
      <c r="A813" s="52" t="s">
        <v>2409</v>
      </c>
      <c r="B813" s="52" t="s">
        <v>5264</v>
      </c>
      <c r="C813" s="52" t="s">
        <v>5253</v>
      </c>
      <c r="D813" s="53">
        <v>44649.345138888886</v>
      </c>
      <c r="E813" s="53">
        <v>44646.92291666667</v>
      </c>
      <c r="F813" s="53">
        <v>44649.51736111111</v>
      </c>
      <c r="G813" s="53">
        <f>HubVN_Receiving_Time</f>
        <v>44652.26319</v>
      </c>
      <c r="H813" s="54">
        <v>44647.25833333333</v>
      </c>
      <c r="I813" s="44">
        <f>HubCN_Receiving_Time-Order_Create_Time</f>
        <v>0.3090277778</v>
      </c>
      <c r="J813" s="44">
        <f>Plan__HubCN_Receiving_Time-Order_Create_Time</f>
        <v>2.73125</v>
      </c>
      <c r="K813" s="44">
        <f>HubCN_Pickup_Time-HubCN_Receiving_Time</f>
        <v>0.3354166667</v>
      </c>
      <c r="L813" s="44">
        <f>Plan_HubCN_Pickup_Time-Plan__HubCN_Receiving_Time</f>
        <v>0.1722222222</v>
      </c>
      <c r="M813" s="44">
        <f>HubCN_Receiving_Time-Vendor_PickupTime</f>
        <v>0.08611111112</v>
      </c>
      <c r="N813" s="44">
        <f>Plan__HubCN_Receiving_Time-Plan_Vendor_Pickup_Time</f>
        <v>3.738194444</v>
      </c>
      <c r="O813" s="44">
        <f>Vendor_PickupTime-Order_Create_Time</f>
        <v>0.2229166667</v>
      </c>
      <c r="P813" s="44">
        <f>Plan_Vendor_Pickup_Time-Order_Create_Time</f>
        <v>-1.006944444</v>
      </c>
      <c r="Q813" s="44">
        <f>HubVN_Receiving_Time-HubCN_Pickup_Time</f>
        <v>5.004861111</v>
      </c>
      <c r="R813" s="44">
        <f>Plan_HubVN_Receiving_Time-Plan_HubCN_Pickup_Time</f>
        <v>2.000694444</v>
      </c>
      <c r="S813" s="44">
        <f>TG_lấy+TG_xử_lý_CN+Thông_quan</f>
        <v>5.649305556</v>
      </c>
      <c r="T813" s="55">
        <f>IFS(HubCN_ID="LECCNSZ",Quantity__piece*500,HubCN_ID="LECCNYW",Quantity__piece*700)</f>
        <v>700</v>
      </c>
      <c r="U813" s="55">
        <f>Chi_phí_lấy_hàng-Chi_phí_xử_lý</f>
        <v>15000</v>
      </c>
      <c r="V813" s="55">
        <f>IFS(HubCN_ID="LECCNSZ",IF(Grossweight&lt;=3,17000+Quantity__piece*500,17000+(Grossweight-3)*1500+Quantity__piece*500),HubCN_ID="LECCNYW", IF(Grossweight&lt;=3,15000+Quantity__piece*700,15000+(Grossweight-3)*2500+Quantity__piece*700))</f>
        <v>15700</v>
      </c>
    </row>
    <row r="814" ht="15.75" hidden="1" customHeight="1">
      <c r="A814" s="52" t="s">
        <v>2412</v>
      </c>
      <c r="B814" s="52" t="s">
        <v>5272</v>
      </c>
      <c r="C814" s="52" t="s">
        <v>5255</v>
      </c>
      <c r="D814" s="53">
        <v>44651.441666666666</v>
      </c>
      <c r="E814" s="53">
        <v>44649.77222222222</v>
      </c>
      <c r="F814" s="53">
        <v>44651.52847222222</v>
      </c>
      <c r="G814" s="53">
        <f>HubVN_Receiving_Time</f>
        <v>44654.27917</v>
      </c>
      <c r="H814" s="54">
        <v>44650.27638888889</v>
      </c>
      <c r="I814" s="44">
        <f>HubCN_Receiving_Time-Order_Create_Time</f>
        <v>0.8902777778</v>
      </c>
      <c r="J814" s="44">
        <f>Plan__HubCN_Receiving_Time-Order_Create_Time</f>
        <v>2.559722222</v>
      </c>
      <c r="K814" s="44">
        <f>HubCN_Pickup_Time-HubCN_Receiving_Time</f>
        <v>0.5041666667</v>
      </c>
      <c r="L814" s="44">
        <f>Plan_HubCN_Pickup_Time-Plan__HubCN_Receiving_Time</f>
        <v>0.08680555555</v>
      </c>
      <c r="M814" s="44">
        <f>HubCN_Receiving_Time-Vendor_PickupTime</f>
        <v>0.05694444444</v>
      </c>
      <c r="N814" s="44">
        <f>Plan__HubCN_Receiving_Time-Plan_Vendor_Pickup_Time</f>
        <v>1.557638889</v>
      </c>
      <c r="O814" s="44">
        <f>Vendor_PickupTime-Order_Create_Time</f>
        <v>0.8333333333</v>
      </c>
      <c r="P814" s="44">
        <f>Plan_Vendor_Pickup_Time-Order_Create_Time</f>
        <v>1.002083333</v>
      </c>
      <c r="Q814" s="44">
        <f>HubVN_Receiving_Time-HubCN_Pickup_Time</f>
        <v>4.002777778</v>
      </c>
      <c r="R814" s="44">
        <f>Plan_HubVN_Receiving_Time-Plan_HubCN_Pickup_Time</f>
        <v>2.002777778</v>
      </c>
      <c r="S814" s="44">
        <f>TG_lấy+TG_xử_lý_CN+Thông_quan</f>
        <v>5.397222222</v>
      </c>
      <c r="T814" s="55">
        <f>IFS(HubCN_ID="LECCNSZ",Quantity__piece*500,HubCN_ID="LECCNYW",Quantity__piece*700)</f>
        <v>1500</v>
      </c>
      <c r="U814" s="55">
        <f>Chi_phí_lấy_hàng-Chi_phí_xử_lý</f>
        <v>18350</v>
      </c>
      <c r="V814" s="55">
        <f>IFS(HubCN_ID="LECCNSZ",IF(Grossweight&lt;=3,17000+Quantity__piece*500,17000+(Grossweight-3)*1500+Quantity__piece*500),HubCN_ID="LECCNYW", IF(Grossweight&lt;=3,15000+Quantity__piece*700,15000+(Grossweight-3)*2500+Quantity__piece*700))</f>
        <v>19850</v>
      </c>
    </row>
    <row r="815" ht="15.75" customHeight="1">
      <c r="A815" s="52" t="s">
        <v>2415</v>
      </c>
      <c r="B815" s="52" t="s">
        <v>5260</v>
      </c>
      <c r="C815" s="52" t="s">
        <v>5253</v>
      </c>
      <c r="D815" s="53">
        <v>44649.84097222222</v>
      </c>
      <c r="E815" s="53">
        <v>44649.802083333336</v>
      </c>
      <c r="F815" s="53">
        <v>44650.01388888889</v>
      </c>
      <c r="G815" s="53">
        <f>HubVN_Receiving_Time</f>
        <v>44654.27153</v>
      </c>
      <c r="H815" s="54">
        <v>44650.26597222222</v>
      </c>
      <c r="I815" s="44">
        <f>HubCN_Receiving_Time-Order_Create_Time</f>
        <v>2.102083333</v>
      </c>
      <c r="J815" s="44">
        <f>Plan__HubCN_Receiving_Time-Order_Create_Time</f>
        <v>2.140972222</v>
      </c>
      <c r="K815" s="44">
        <f>HubCN_Pickup_Time-HubCN_Receiving_Time</f>
        <v>0.4638888889</v>
      </c>
      <c r="L815" s="44">
        <f>Plan_HubCN_Pickup_Time-Plan__HubCN_Receiving_Time</f>
        <v>0.1729166667</v>
      </c>
      <c r="M815" s="44">
        <f>HubCN_Receiving_Time-Vendor_PickupTime</f>
        <v>0.1138888889</v>
      </c>
      <c r="N815" s="44">
        <f>Plan__HubCN_Receiving_Time-Plan_Vendor_Pickup_Time</f>
        <v>1.641666667</v>
      </c>
      <c r="O815" s="44">
        <f>Vendor_PickupTime-Order_Create_Time</f>
        <v>1.988194444</v>
      </c>
      <c r="P815" s="44">
        <f>Plan_Vendor_Pickup_Time-Order_Create_Time</f>
        <v>0.4993055556</v>
      </c>
      <c r="Q815" s="44">
        <f>HubVN_Receiving_Time-HubCN_Pickup_Time</f>
        <v>4.005555556</v>
      </c>
      <c r="R815" s="44">
        <f>Plan_HubVN_Receiving_Time-Plan_HubCN_Pickup_Time</f>
        <v>3.500694444</v>
      </c>
      <c r="S815" s="44">
        <f>TG_lấy+TG_xử_lý_CN+Thông_quan</f>
        <v>6.571527778</v>
      </c>
      <c r="T815" s="55">
        <f>IFS(HubCN_ID="LECCNSZ",Quantity__piece*500,HubCN_ID="LECCNYW",Quantity__piece*700)</f>
        <v>2100</v>
      </c>
      <c r="U815" s="55">
        <f>Chi_phí_lấy_hàng-Chi_phí_xử_lý</f>
        <v>16250</v>
      </c>
      <c r="V815" s="55">
        <f>IFS(HubCN_ID="LECCNSZ",IF(Grossweight&lt;=3,17000+Quantity__piece*500,17000+(Grossweight-3)*1500+Quantity__piece*500),HubCN_ID="LECCNYW", IF(Grossweight&lt;=3,15000+Quantity__piece*700,15000+(Grossweight-3)*2500+Quantity__piece*700))</f>
        <v>18350</v>
      </c>
    </row>
    <row r="816" ht="15.75" hidden="1" customHeight="1">
      <c r="A816" s="52" t="s">
        <v>2418</v>
      </c>
      <c r="B816" s="52" t="s">
        <v>5275</v>
      </c>
      <c r="C816" s="52" t="s">
        <v>5255</v>
      </c>
      <c r="D816" s="53">
        <v>44648.13680555556</v>
      </c>
      <c r="E816" s="53">
        <v>44648.81041666667</v>
      </c>
      <c r="F816" s="53">
        <v>44648.28611111111</v>
      </c>
      <c r="G816" s="53">
        <f>HubVN_Receiving_Time</f>
        <v>44652.28611</v>
      </c>
      <c r="H816" s="54">
        <v>44649.28125</v>
      </c>
      <c r="I816" s="44">
        <f>HubCN_Receiving_Time-Order_Create_Time</f>
        <v>4.0625</v>
      </c>
      <c r="J816" s="44">
        <f>Plan__HubCN_Receiving_Time-Order_Create_Time</f>
        <v>3.388888889</v>
      </c>
      <c r="K816" s="44">
        <f>HubCN_Pickup_Time-HubCN_Receiving_Time</f>
        <v>0.4708333333</v>
      </c>
      <c r="L816" s="44">
        <f>Plan_HubCN_Pickup_Time-Plan__HubCN_Receiving_Time</f>
        <v>0.1493055556</v>
      </c>
      <c r="M816" s="44">
        <f>HubCN_Receiving_Time-Vendor_PickupTime</f>
        <v>0.1125</v>
      </c>
      <c r="N816" s="44">
        <f>Plan__HubCN_Receiving_Time-Plan_Vendor_Pickup_Time</f>
        <v>2.894444444</v>
      </c>
      <c r="O816" s="44">
        <f>Vendor_PickupTime-Order_Create_Time</f>
        <v>3.95</v>
      </c>
      <c r="P816" s="44">
        <f>Plan_Vendor_Pickup_Time-Order_Create_Time</f>
        <v>0.4944444444</v>
      </c>
      <c r="Q816" s="44">
        <f>HubVN_Receiving_Time-HubCN_Pickup_Time</f>
        <v>3.004861111</v>
      </c>
      <c r="R816" s="44">
        <f>Plan_HubVN_Receiving_Time-Plan_HubCN_Pickup_Time</f>
        <v>3.004166667</v>
      </c>
      <c r="S816" s="44">
        <f>TG_lấy+TG_xử_lý_CN+Thông_quan</f>
        <v>7.538194444</v>
      </c>
      <c r="T816" s="55">
        <f>IFS(HubCN_ID="LECCNSZ",Quantity__piece*500,HubCN_ID="LECCNYW",Quantity__piece*700)</f>
        <v>2000</v>
      </c>
      <c r="U816" s="55">
        <f>Chi_phí_lấy_hàng-Chi_phí_xử_lý</f>
        <v>17000</v>
      </c>
      <c r="V816" s="55">
        <f>IFS(HubCN_ID="LECCNSZ",IF(Grossweight&lt;=3,17000+Quantity__piece*500,17000+(Grossweight-3)*1500+Quantity__piece*500),HubCN_ID="LECCNYW", IF(Grossweight&lt;=3,15000+Quantity__piece*700,15000+(Grossweight-3)*2500+Quantity__piece*700))</f>
        <v>19000</v>
      </c>
    </row>
    <row r="817" ht="15.75" customHeight="1">
      <c r="A817" s="52" t="s">
        <v>2420</v>
      </c>
      <c r="B817" s="52" t="s">
        <v>5286</v>
      </c>
      <c r="C817" s="52" t="s">
        <v>5253</v>
      </c>
      <c r="D817" s="53">
        <v>44649.041666666664</v>
      </c>
      <c r="E817" s="53">
        <v>44648.97986111111</v>
      </c>
      <c r="F817" s="53">
        <v>44649.25069444445</v>
      </c>
      <c r="G817" s="53">
        <f>HubVN_Receiving_Time</f>
        <v>44655.27778</v>
      </c>
      <c r="H817" s="54">
        <v>44649.27222222222</v>
      </c>
      <c r="I817" s="44">
        <f>HubCN_Receiving_Time-Order_Create_Time</f>
        <v>1.349305556</v>
      </c>
      <c r="J817" s="44">
        <f>Plan__HubCN_Receiving_Time-Order_Create_Time</f>
        <v>1.411111111</v>
      </c>
      <c r="K817" s="44">
        <f>HubCN_Pickup_Time-HubCN_Receiving_Time</f>
        <v>0.2923611111</v>
      </c>
      <c r="L817" s="44">
        <f>Plan_HubCN_Pickup_Time-Plan__HubCN_Receiving_Time</f>
        <v>0.2090277778</v>
      </c>
      <c r="M817" s="44">
        <f>HubCN_Receiving_Time-Vendor_PickupTime</f>
        <v>0.1055555556</v>
      </c>
      <c r="N817" s="44">
        <f>Plan__HubCN_Receiving_Time-Plan_Vendor_Pickup_Time</f>
        <v>1.497916667</v>
      </c>
      <c r="O817" s="44">
        <f>Vendor_PickupTime-Order_Create_Time</f>
        <v>1.24375</v>
      </c>
      <c r="P817" s="44">
        <f>Plan_Vendor_Pickup_Time-Order_Create_Time</f>
        <v>-0.08680555556</v>
      </c>
      <c r="Q817" s="44">
        <f>HubVN_Receiving_Time-HubCN_Pickup_Time</f>
        <v>6.005555556</v>
      </c>
      <c r="R817" s="44">
        <f>Plan_HubVN_Receiving_Time-Plan_HubCN_Pickup_Time</f>
        <v>2.002083333</v>
      </c>
      <c r="S817" s="44">
        <f>TG_lấy+TG_xử_lý_CN+Thông_quan</f>
        <v>7.647222222</v>
      </c>
      <c r="T817" s="55">
        <f>IFS(HubCN_ID="LECCNSZ",Quantity__piece*500,HubCN_ID="LECCNYW",Quantity__piece*700)</f>
        <v>700</v>
      </c>
      <c r="U817" s="55">
        <f>Chi_phí_lấy_hàng-Chi_phí_xử_lý</f>
        <v>15000</v>
      </c>
      <c r="V817" s="55">
        <f>IFS(HubCN_ID="LECCNSZ",IF(Grossweight&lt;=3,17000+Quantity__piece*500,17000+(Grossweight-3)*1500+Quantity__piece*500),HubCN_ID="LECCNYW", IF(Grossweight&lt;=3,15000+Quantity__piece*700,15000+(Grossweight-3)*2500+Quantity__piece*700))</f>
        <v>15700</v>
      </c>
    </row>
    <row r="818" ht="15.75" customHeight="1">
      <c r="A818" s="52" t="s">
        <v>2423</v>
      </c>
      <c r="B818" s="52" t="s">
        <v>5264</v>
      </c>
      <c r="C818" s="52" t="s">
        <v>5253</v>
      </c>
      <c r="D818" s="53">
        <v>44648.62777777778</v>
      </c>
      <c r="E818" s="53">
        <v>44649.84930555556</v>
      </c>
      <c r="F818" s="53">
        <v>44648.779861111114</v>
      </c>
      <c r="G818" s="53">
        <f>HubVN_Receiving_Time</f>
        <v>44653.28333</v>
      </c>
      <c r="H818" s="54">
        <v>44650.28125</v>
      </c>
      <c r="I818" s="44">
        <f>HubCN_Receiving_Time-Order_Create_Time</f>
        <v>2.586805556</v>
      </c>
      <c r="J818" s="44">
        <f>Plan__HubCN_Receiving_Time-Order_Create_Time</f>
        <v>1.365277778</v>
      </c>
      <c r="K818" s="44">
        <f>HubCN_Pickup_Time-HubCN_Receiving_Time</f>
        <v>0.4319444444</v>
      </c>
      <c r="L818" s="44">
        <f>Plan_HubCN_Pickup_Time-Plan__HubCN_Receiving_Time</f>
        <v>0.1520833333</v>
      </c>
      <c r="M818" s="44">
        <f>HubCN_Receiving_Time-Vendor_PickupTime</f>
        <v>0.08819444445</v>
      </c>
      <c r="N818" s="44">
        <f>Plan__HubCN_Receiving_Time-Plan_Vendor_Pickup_Time</f>
        <v>0.7840277778</v>
      </c>
      <c r="O818" s="44">
        <f>Vendor_PickupTime-Order_Create_Time</f>
        <v>2.498611111</v>
      </c>
      <c r="P818" s="44">
        <f>Plan_Vendor_Pickup_Time-Order_Create_Time</f>
        <v>0.58125</v>
      </c>
      <c r="Q818" s="44">
        <f>HubVN_Receiving_Time-HubCN_Pickup_Time</f>
        <v>3.002083333</v>
      </c>
      <c r="R818" s="44">
        <f>Plan_HubVN_Receiving_Time-Plan_HubCN_Pickup_Time</f>
        <v>3.502083333</v>
      </c>
      <c r="S818" s="44">
        <f>TG_lấy+TG_xử_lý_CN+Thông_quan</f>
        <v>6.020833333</v>
      </c>
      <c r="T818" s="55">
        <f>IFS(HubCN_ID="LECCNSZ",Quantity__piece*500,HubCN_ID="LECCNYW",Quantity__piece*700)</f>
        <v>3500</v>
      </c>
      <c r="U818" s="55">
        <f>Chi_phí_lấy_hàng-Chi_phí_xử_lý</f>
        <v>15000</v>
      </c>
      <c r="V818" s="55">
        <f>IFS(HubCN_ID="LECCNSZ",IF(Grossweight&lt;=3,17000+Quantity__piece*500,17000+(Grossweight-3)*1500+Quantity__piece*500),HubCN_ID="LECCNYW", IF(Grossweight&lt;=3,15000+Quantity__piece*700,15000+(Grossweight-3)*2500+Quantity__piece*700))</f>
        <v>18500</v>
      </c>
    </row>
    <row r="819" ht="15.75" customHeight="1">
      <c r="A819" s="52" t="s">
        <v>2425</v>
      </c>
      <c r="B819" s="52" t="s">
        <v>5308</v>
      </c>
      <c r="C819" s="52" t="s">
        <v>5253</v>
      </c>
      <c r="D819" s="53">
        <v>44650.38680555556</v>
      </c>
      <c r="E819" s="53">
        <v>44649.808333333334</v>
      </c>
      <c r="F819" s="53">
        <v>44650.5125</v>
      </c>
      <c r="G819" s="53">
        <f>HubVN_Receiving_Time</f>
        <v>44653.27222</v>
      </c>
      <c r="H819" s="54">
        <v>44650.26944444444</v>
      </c>
      <c r="I819" s="44">
        <f>HubCN_Receiving_Time-Order_Create_Time</f>
        <v>3.078472222</v>
      </c>
      <c r="J819" s="44">
        <f>Plan__HubCN_Receiving_Time-Order_Create_Time</f>
        <v>3.656944444</v>
      </c>
      <c r="K819" s="44">
        <f>HubCN_Pickup_Time-HubCN_Receiving_Time</f>
        <v>0.4611111111</v>
      </c>
      <c r="L819" s="44">
        <f>Plan_HubCN_Pickup_Time-Plan__HubCN_Receiving_Time</f>
        <v>0.1256944444</v>
      </c>
      <c r="M819" s="44">
        <f>HubCN_Receiving_Time-Vendor_PickupTime</f>
        <v>0.08611111112</v>
      </c>
      <c r="N819" s="44">
        <f>Plan__HubCN_Receiving_Time-Plan_Vendor_Pickup_Time</f>
        <v>3.745833333</v>
      </c>
      <c r="O819" s="44">
        <f>Vendor_PickupTime-Order_Create_Time</f>
        <v>2.992361111</v>
      </c>
      <c r="P819" s="44">
        <f>Plan_Vendor_Pickup_Time-Order_Create_Time</f>
        <v>-0.08888888889</v>
      </c>
      <c r="Q819" s="44">
        <f>HubVN_Receiving_Time-HubCN_Pickup_Time</f>
        <v>3.002777778</v>
      </c>
      <c r="R819" s="44">
        <f>Plan_HubVN_Receiving_Time-Plan_HubCN_Pickup_Time</f>
        <v>2.002777778</v>
      </c>
      <c r="S819" s="44">
        <f>TG_lấy+TG_xử_lý_CN+Thông_quan</f>
        <v>6.542361111</v>
      </c>
      <c r="T819" s="55">
        <f>IFS(HubCN_ID="LECCNSZ",Quantity__piece*500,HubCN_ID="LECCNYW",Quantity__piece*700)</f>
        <v>2100</v>
      </c>
      <c r="U819" s="55">
        <f>Chi_phí_lấy_hàng-Chi_phí_xử_lý</f>
        <v>15000</v>
      </c>
      <c r="V819" s="55">
        <f>IFS(HubCN_ID="LECCNSZ",IF(Grossweight&lt;=3,17000+Quantity__piece*500,17000+(Grossweight-3)*1500+Quantity__piece*500),HubCN_ID="LECCNYW", IF(Grossweight&lt;=3,15000+Quantity__piece*700,15000+(Grossweight-3)*2500+Quantity__piece*700))</f>
        <v>17100</v>
      </c>
    </row>
    <row r="820" ht="15.75" hidden="1" customHeight="1">
      <c r="A820" s="52" t="s">
        <v>2428</v>
      </c>
      <c r="B820" s="52" t="s">
        <v>5268</v>
      </c>
      <c r="C820" s="52" t="s">
        <v>5255</v>
      </c>
      <c r="D820" s="53">
        <v>44651.19652777778</v>
      </c>
      <c r="E820" s="53">
        <v>44652.228472222225</v>
      </c>
      <c r="F820" s="53">
        <v>44651.285416666666</v>
      </c>
      <c r="G820" s="53">
        <f>HubVN_Receiving_Time</f>
        <v>44654.50556</v>
      </c>
      <c r="H820" s="54">
        <v>44652.669444444444</v>
      </c>
      <c r="I820" s="44">
        <f>HubCN_Receiving_Time-Order_Create_Time</f>
        <v>4.504861111</v>
      </c>
      <c r="J820" s="44">
        <f>Plan__HubCN_Receiving_Time-Order_Create_Time</f>
        <v>3.472916667</v>
      </c>
      <c r="K820" s="44">
        <f>HubCN_Pickup_Time-HubCN_Receiving_Time</f>
        <v>0.4409722222</v>
      </c>
      <c r="L820" s="44">
        <f>Plan_HubCN_Pickup_Time-Plan__HubCN_Receiving_Time</f>
        <v>0.08888888889</v>
      </c>
      <c r="M820" s="44">
        <f>HubCN_Receiving_Time-Vendor_PickupTime</f>
        <v>0.5006944444</v>
      </c>
      <c r="N820" s="44">
        <f>Plan__HubCN_Receiving_Time-Plan_Vendor_Pickup_Time</f>
        <v>4.474305556</v>
      </c>
      <c r="O820" s="44">
        <f>Vendor_PickupTime-Order_Create_Time</f>
        <v>4.004166667</v>
      </c>
      <c r="P820" s="44">
        <f>Plan_Vendor_Pickup_Time-Order_Create_Time</f>
        <v>-1.001388889</v>
      </c>
      <c r="Q820" s="44">
        <f>HubVN_Receiving_Time-HubCN_Pickup_Time</f>
        <v>1.836111111</v>
      </c>
      <c r="R820" s="44">
        <f>Plan_HubVN_Receiving_Time-Plan_HubCN_Pickup_Time</f>
        <v>3.000694444</v>
      </c>
      <c r="S820" s="44">
        <f>TG_lấy+TG_xử_lý_CN+Thông_quan</f>
        <v>6.781944444</v>
      </c>
      <c r="T820" s="55">
        <f>IFS(HubCN_ID="LECCNSZ",Quantity__piece*500,HubCN_ID="LECCNYW",Quantity__piece*700)</f>
        <v>1500</v>
      </c>
      <c r="U820" s="55">
        <f>Chi_phí_lấy_hàng-Chi_phí_xử_lý</f>
        <v>17000</v>
      </c>
      <c r="V820" s="55">
        <f>IFS(HubCN_ID="LECCNSZ",IF(Grossweight&lt;=3,17000+Quantity__piece*500,17000+(Grossweight-3)*1500+Quantity__piece*500),HubCN_ID="LECCNYW", IF(Grossweight&lt;=3,15000+Quantity__piece*700,15000+(Grossweight-3)*2500+Quantity__piece*700))</f>
        <v>18500</v>
      </c>
    </row>
    <row r="821" ht="15.75" customHeight="1">
      <c r="A821" s="52" t="s">
        <v>2431</v>
      </c>
      <c r="B821" s="52" t="s">
        <v>5308</v>
      </c>
      <c r="C821" s="52" t="s">
        <v>5253</v>
      </c>
      <c r="D821" s="53">
        <v>44649.07847222222</v>
      </c>
      <c r="E821" s="53">
        <v>44649.975694444445</v>
      </c>
      <c r="F821" s="53">
        <v>44649.288194444445</v>
      </c>
      <c r="G821" s="53">
        <f>HubVN_Receiving_Time</f>
        <v>44656.27292</v>
      </c>
      <c r="H821" s="54">
        <v>44650.27013888889</v>
      </c>
      <c r="I821" s="44">
        <f>HubCN_Receiving_Time-Order_Create_Time</f>
        <v>2.854166667</v>
      </c>
      <c r="J821" s="44">
        <f>Plan__HubCN_Receiving_Time-Order_Create_Time</f>
        <v>1.956944444</v>
      </c>
      <c r="K821" s="44">
        <f>HubCN_Pickup_Time-HubCN_Receiving_Time</f>
        <v>0.2944444444</v>
      </c>
      <c r="L821" s="44">
        <f>Plan_HubCN_Pickup_Time-Plan__HubCN_Receiving_Time</f>
        <v>0.2097222222</v>
      </c>
      <c r="M821" s="44">
        <f>HubCN_Receiving_Time-Vendor_PickupTime</f>
        <v>0.1048611111</v>
      </c>
      <c r="N821" s="44">
        <f>Plan__HubCN_Receiving_Time-Plan_Vendor_Pickup_Time</f>
        <v>1.377777778</v>
      </c>
      <c r="O821" s="44">
        <f>Vendor_PickupTime-Order_Create_Time</f>
        <v>2.749305556</v>
      </c>
      <c r="P821" s="44">
        <f>Plan_Vendor_Pickup_Time-Order_Create_Time</f>
        <v>0.5791666667</v>
      </c>
      <c r="Q821" s="44">
        <f>HubVN_Receiving_Time-HubCN_Pickup_Time</f>
        <v>6.002777778</v>
      </c>
      <c r="R821" s="44">
        <f>Plan_HubVN_Receiving_Time-Plan_HubCN_Pickup_Time</f>
        <v>2.001388889</v>
      </c>
      <c r="S821" s="44">
        <f>TG_lấy+TG_xử_lý_CN+Thông_quan</f>
        <v>9.151388889</v>
      </c>
      <c r="T821" s="55">
        <f>IFS(HubCN_ID="LECCNSZ",Quantity__piece*500,HubCN_ID="LECCNYW",Quantity__piece*700)</f>
        <v>700</v>
      </c>
      <c r="U821" s="55">
        <f>Chi_phí_lấy_hàng-Chi_phí_xử_lý</f>
        <v>15000</v>
      </c>
      <c r="V821" s="55">
        <f>IFS(HubCN_ID="LECCNSZ",IF(Grossweight&lt;=3,17000+Quantity__piece*500,17000+(Grossweight-3)*1500+Quantity__piece*500),HubCN_ID="LECCNYW", IF(Grossweight&lt;=3,15000+Quantity__piece*700,15000+(Grossweight-3)*2500+Quantity__piece*700))</f>
        <v>15700</v>
      </c>
    </row>
    <row r="822" ht="15.75" customHeight="1">
      <c r="A822" s="52" t="s">
        <v>2433</v>
      </c>
      <c r="B822" s="52" t="s">
        <v>5252</v>
      </c>
      <c r="C822" s="52" t="s">
        <v>5253</v>
      </c>
      <c r="D822" s="53">
        <v>44651.85902777778</v>
      </c>
      <c r="E822" s="53">
        <v>44650.66875</v>
      </c>
      <c r="F822" s="53">
        <v>44652.02638888889</v>
      </c>
      <c r="G822" s="53">
        <f>HubVN_Receiving_Time</f>
        <v>44654.50486</v>
      </c>
      <c r="H822" s="54">
        <v>44651.00347222222</v>
      </c>
      <c r="I822" s="44">
        <f>HubCN_Receiving_Time-Order_Create_Time</f>
        <v>3.486805556</v>
      </c>
      <c r="J822" s="44">
        <f>Plan__HubCN_Receiving_Time-Order_Create_Time</f>
        <v>4.677083333</v>
      </c>
      <c r="K822" s="44">
        <f>HubCN_Pickup_Time-HubCN_Receiving_Time</f>
        <v>0.3347222222</v>
      </c>
      <c r="L822" s="44">
        <f>Plan_HubCN_Pickup_Time-Plan__HubCN_Receiving_Time</f>
        <v>0.1673611111</v>
      </c>
      <c r="M822" s="44">
        <f>HubCN_Receiving_Time-Vendor_PickupTime</f>
        <v>0.2527777778</v>
      </c>
      <c r="N822" s="44">
        <f>Plan__HubCN_Receiving_Time-Plan_Vendor_Pickup_Time</f>
        <v>3.679166667</v>
      </c>
      <c r="O822" s="44">
        <f>Vendor_PickupTime-Order_Create_Time</f>
        <v>3.234027778</v>
      </c>
      <c r="P822" s="44">
        <f>Plan_Vendor_Pickup_Time-Order_Create_Time</f>
        <v>0.9979166667</v>
      </c>
      <c r="Q822" s="44">
        <f>HubVN_Receiving_Time-HubCN_Pickup_Time</f>
        <v>3.501388889</v>
      </c>
      <c r="R822" s="44">
        <f>Plan_HubVN_Receiving_Time-Plan_HubCN_Pickup_Time</f>
        <v>1.504166667</v>
      </c>
      <c r="S822" s="44">
        <f>TG_lấy+TG_xử_lý_CN+Thông_quan</f>
        <v>7.322916667</v>
      </c>
      <c r="T822" s="55">
        <f>IFS(HubCN_ID="LECCNSZ",Quantity__piece*500,HubCN_ID="LECCNYW",Quantity__piece*700)</f>
        <v>2800</v>
      </c>
      <c r="U822" s="55">
        <f>Chi_phí_lấy_hàng-Chi_phí_xử_lý</f>
        <v>15000</v>
      </c>
      <c r="V822" s="55">
        <f>IFS(HubCN_ID="LECCNSZ",IF(Grossweight&lt;=3,17000+Quantity__piece*500,17000+(Grossweight-3)*1500+Quantity__piece*500),HubCN_ID="LECCNYW", IF(Grossweight&lt;=3,15000+Quantity__piece*700,15000+(Grossweight-3)*2500+Quantity__piece*700))</f>
        <v>17800</v>
      </c>
    </row>
    <row r="823" ht="15.75" customHeight="1">
      <c r="A823" s="52" t="s">
        <v>2435</v>
      </c>
      <c r="B823" s="52" t="s">
        <v>5284</v>
      </c>
      <c r="C823" s="52" t="s">
        <v>5253</v>
      </c>
      <c r="D823" s="53">
        <v>44652.93958333333</v>
      </c>
      <c r="E823" s="53">
        <v>44653.958333333336</v>
      </c>
      <c r="F823" s="53">
        <v>44653.02777777778</v>
      </c>
      <c r="G823" s="53">
        <f>HubVN_Receiving_Time</f>
        <v>44659.25417</v>
      </c>
      <c r="H823" s="54">
        <v>44654.25277777778</v>
      </c>
      <c r="I823" s="44">
        <f>HubCN_Receiving_Time-Order_Create_Time</f>
        <v>2.399305556</v>
      </c>
      <c r="J823" s="44">
        <f>Plan__HubCN_Receiving_Time-Order_Create_Time</f>
        <v>1.380555556</v>
      </c>
      <c r="K823" s="44">
        <f>HubCN_Pickup_Time-HubCN_Receiving_Time</f>
        <v>0.2944444444</v>
      </c>
      <c r="L823" s="44">
        <f>Plan_HubCN_Pickup_Time-Plan__HubCN_Receiving_Time</f>
        <v>0.08819444445</v>
      </c>
      <c r="M823" s="44">
        <f>HubCN_Receiving_Time-Vendor_PickupTime</f>
        <v>0.1145833333</v>
      </c>
      <c r="N823" s="44">
        <f>Plan__HubCN_Receiving_Time-Plan_Vendor_Pickup_Time</f>
        <v>2.261805556</v>
      </c>
      <c r="O823" s="44">
        <f>Vendor_PickupTime-Order_Create_Time</f>
        <v>2.284722222</v>
      </c>
      <c r="P823" s="44">
        <f>Plan_Vendor_Pickup_Time-Order_Create_Time</f>
        <v>-0.88125</v>
      </c>
      <c r="Q823" s="44">
        <f>HubVN_Receiving_Time-HubCN_Pickup_Time</f>
        <v>5.001388889</v>
      </c>
      <c r="R823" s="44">
        <f>Plan_HubVN_Receiving_Time-Plan_HubCN_Pickup_Time</f>
        <v>1.504861111</v>
      </c>
      <c r="S823" s="44">
        <f>TG_lấy+TG_xử_lý_CN+Thông_quan</f>
        <v>7.695138889</v>
      </c>
      <c r="T823" s="55">
        <f>IFS(HubCN_ID="LECCNSZ",Quantity__piece*500,HubCN_ID="LECCNYW",Quantity__piece*700)</f>
        <v>2100</v>
      </c>
      <c r="U823" s="55">
        <f>Chi_phí_lấy_hàng-Chi_phí_xử_lý</f>
        <v>17750</v>
      </c>
      <c r="V823" s="55">
        <f>IFS(HubCN_ID="LECCNSZ",IF(Grossweight&lt;=3,17000+Quantity__piece*500,17000+(Grossweight-3)*1500+Quantity__piece*500),HubCN_ID="LECCNYW", IF(Grossweight&lt;=3,15000+Quantity__piece*700,15000+(Grossweight-3)*2500+Quantity__piece*700))</f>
        <v>19850</v>
      </c>
    </row>
    <row r="824" ht="15.75" customHeight="1">
      <c r="A824" s="52" t="s">
        <v>2438</v>
      </c>
      <c r="B824" s="52" t="s">
        <v>5264</v>
      </c>
      <c r="C824" s="52" t="s">
        <v>5253</v>
      </c>
      <c r="D824" s="53">
        <v>44651.19652777778</v>
      </c>
      <c r="E824" s="53">
        <v>44651.947916666664</v>
      </c>
      <c r="F824" s="53">
        <v>44651.28611111111</v>
      </c>
      <c r="G824" s="53">
        <f>HubVN_Receiving_Time</f>
        <v>44657.25069</v>
      </c>
      <c r="H824" s="54">
        <v>44652.245833333334</v>
      </c>
      <c r="I824" s="44">
        <f>HubCN_Receiving_Time-Order_Create_Time</f>
        <v>0.3944444444</v>
      </c>
      <c r="J824" s="44">
        <f>Plan__HubCN_Receiving_Time-Order_Create_Time</f>
        <v>-0.3569444444</v>
      </c>
      <c r="K824" s="44">
        <f>HubCN_Pickup_Time-HubCN_Receiving_Time</f>
        <v>0.2979166667</v>
      </c>
      <c r="L824" s="44">
        <f>Plan_HubCN_Pickup_Time-Plan__HubCN_Receiving_Time</f>
        <v>0.08958333333</v>
      </c>
      <c r="M824" s="44">
        <f>HubCN_Receiving_Time-Vendor_PickupTime</f>
        <v>0.1104166667</v>
      </c>
      <c r="N824" s="44">
        <f>Plan__HubCN_Receiving_Time-Plan_Vendor_Pickup_Time</f>
        <v>0.6076388889</v>
      </c>
      <c r="O824" s="44">
        <f>Vendor_PickupTime-Order_Create_Time</f>
        <v>0.2840277778</v>
      </c>
      <c r="P824" s="44">
        <f>Plan_Vendor_Pickup_Time-Order_Create_Time</f>
        <v>-0.9645833333</v>
      </c>
      <c r="Q824" s="44">
        <f>HubVN_Receiving_Time-HubCN_Pickup_Time</f>
        <v>5.004861111</v>
      </c>
      <c r="R824" s="44">
        <f>Plan_HubVN_Receiving_Time-Plan_HubCN_Pickup_Time</f>
        <v>3.004861111</v>
      </c>
      <c r="S824" s="44">
        <f>TG_lấy+TG_xử_lý_CN+Thông_quan</f>
        <v>5.697222222</v>
      </c>
      <c r="T824" s="55">
        <f>IFS(HubCN_ID="LECCNSZ",Quantity__piece*500,HubCN_ID="LECCNYW",Quantity__piece*700)</f>
        <v>3500</v>
      </c>
      <c r="U824" s="55">
        <f>Chi_phí_lấy_hàng-Chi_phí_xử_lý</f>
        <v>15000</v>
      </c>
      <c r="V824" s="55">
        <f>IFS(HubCN_ID="LECCNSZ",IF(Grossweight&lt;=3,17000+Quantity__piece*500,17000+(Grossweight-3)*1500+Quantity__piece*500),HubCN_ID="LECCNYW", IF(Grossweight&lt;=3,15000+Quantity__piece*700,15000+(Grossweight-3)*2500+Quantity__piece*700))</f>
        <v>18500</v>
      </c>
    </row>
    <row r="825" ht="15.75" hidden="1" customHeight="1">
      <c r="A825" s="52" t="s">
        <v>2441</v>
      </c>
      <c r="B825" s="52" t="s">
        <v>5288</v>
      </c>
      <c r="C825" s="52" t="s">
        <v>5255</v>
      </c>
      <c r="D825" s="53">
        <v>44649.43263888889</v>
      </c>
      <c r="E825" s="53">
        <v>44648.822916666664</v>
      </c>
      <c r="F825" s="53">
        <v>44649.518055555556</v>
      </c>
      <c r="G825" s="53">
        <f>HubVN_Receiving_Time</f>
        <v>44652.27083</v>
      </c>
      <c r="H825" s="54">
        <v>44649.26597222222</v>
      </c>
      <c r="I825" s="44">
        <f>HubCN_Receiving_Time-Order_Create_Time</f>
        <v>4.076388889</v>
      </c>
      <c r="J825" s="44">
        <f>Plan__HubCN_Receiving_Time-Order_Create_Time</f>
        <v>4.686111111</v>
      </c>
      <c r="K825" s="44">
        <f>HubCN_Pickup_Time-HubCN_Receiving_Time</f>
        <v>0.4430555556</v>
      </c>
      <c r="L825" s="44">
        <f>Plan_HubCN_Pickup_Time-Plan__HubCN_Receiving_Time</f>
        <v>0.08541666667</v>
      </c>
      <c r="M825" s="44">
        <f>HubCN_Receiving_Time-Vendor_PickupTime</f>
        <v>0.1673611111</v>
      </c>
      <c r="N825" s="44">
        <f>Plan__HubCN_Receiving_Time-Plan_Vendor_Pickup_Time</f>
        <v>4.688888889</v>
      </c>
      <c r="O825" s="44">
        <f>Vendor_PickupTime-Order_Create_Time</f>
        <v>3.909027778</v>
      </c>
      <c r="P825" s="44">
        <f>Plan_Vendor_Pickup_Time-Order_Create_Time</f>
        <v>-0.00277777778</v>
      </c>
      <c r="Q825" s="44">
        <f>HubVN_Receiving_Time-HubCN_Pickup_Time</f>
        <v>3.004861111</v>
      </c>
      <c r="R825" s="44">
        <f>Plan_HubVN_Receiving_Time-Plan_HubCN_Pickup_Time</f>
        <v>2.003472222</v>
      </c>
      <c r="S825" s="44">
        <f>TG_lấy+TG_xử_lý_CN+Thông_quan</f>
        <v>7.524305556</v>
      </c>
      <c r="T825" s="55">
        <f>IFS(HubCN_ID="LECCNSZ",Quantity__piece*500,HubCN_ID="LECCNYW",Quantity__piece*700)</f>
        <v>2500</v>
      </c>
      <c r="U825" s="55">
        <f>Chi_phí_lấy_hàng-Chi_phí_xử_lý</f>
        <v>18500</v>
      </c>
      <c r="V825" s="55">
        <f>IFS(HubCN_ID="LECCNSZ",IF(Grossweight&lt;=3,17000+Quantity__piece*500,17000+(Grossweight-3)*1500+Quantity__piece*500),HubCN_ID="LECCNYW", IF(Grossweight&lt;=3,15000+Quantity__piece*700,15000+(Grossweight-3)*2500+Quantity__piece*700))</f>
        <v>21000</v>
      </c>
    </row>
    <row r="826" ht="15.75" customHeight="1">
      <c r="A826" s="52" t="s">
        <v>2444</v>
      </c>
      <c r="B826" s="52" t="s">
        <v>5276</v>
      </c>
      <c r="C826" s="52" t="s">
        <v>5253</v>
      </c>
      <c r="D826" s="53">
        <v>44652.86944444444</v>
      </c>
      <c r="E826" s="53">
        <v>44650.71111111111</v>
      </c>
      <c r="F826" s="53">
        <v>44653.02013888889</v>
      </c>
      <c r="G826" s="53">
        <f>HubVN_Receiving_Time</f>
        <v>44654.5125</v>
      </c>
      <c r="H826" s="54">
        <v>44651.00833333333</v>
      </c>
      <c r="I826" s="44">
        <f>HubCN_Receiving_Time-Order_Create_Time</f>
        <v>4.080555556</v>
      </c>
      <c r="J826" s="44">
        <f>Plan__HubCN_Receiving_Time-Order_Create_Time</f>
        <v>6.238888889</v>
      </c>
      <c r="K826" s="44">
        <f>HubCN_Pickup_Time-HubCN_Receiving_Time</f>
        <v>0.2972222222</v>
      </c>
      <c r="L826" s="44">
        <f>Plan_HubCN_Pickup_Time-Plan__HubCN_Receiving_Time</f>
        <v>0.1506944444</v>
      </c>
      <c r="M826" s="44">
        <f>HubCN_Receiving_Time-Vendor_PickupTime</f>
        <v>0.2923611111</v>
      </c>
      <c r="N826" s="44">
        <f>Plan__HubCN_Receiving_Time-Plan_Vendor_Pickup_Time</f>
        <v>7.239583333</v>
      </c>
      <c r="O826" s="44">
        <f>Vendor_PickupTime-Order_Create_Time</f>
        <v>3.788194444</v>
      </c>
      <c r="P826" s="44">
        <f>Plan_Vendor_Pickup_Time-Order_Create_Time</f>
        <v>-1.000694444</v>
      </c>
      <c r="Q826" s="44">
        <f>HubVN_Receiving_Time-HubCN_Pickup_Time</f>
        <v>3.504166667</v>
      </c>
      <c r="R826" s="44">
        <f>Plan_HubVN_Receiving_Time-Plan_HubCN_Pickup_Time</f>
        <v>1.502083333</v>
      </c>
      <c r="S826" s="44">
        <f>TG_lấy+TG_xử_lý_CN+Thông_quan</f>
        <v>7.881944444</v>
      </c>
      <c r="T826" s="55">
        <f>IFS(HubCN_ID="LECCNSZ",Quantity__piece*500,HubCN_ID="LECCNYW",Quantity__piece*700)</f>
        <v>3500</v>
      </c>
      <c r="U826" s="55">
        <f>Chi_phí_lấy_hàng-Chi_phí_xử_lý</f>
        <v>15000</v>
      </c>
      <c r="V826" s="55">
        <f>IFS(HubCN_ID="LECCNSZ",IF(Grossweight&lt;=3,17000+Quantity__piece*500,17000+(Grossweight-3)*1500+Quantity__piece*500),HubCN_ID="LECCNYW", IF(Grossweight&lt;=3,15000+Quantity__piece*700,15000+(Grossweight-3)*2500+Quantity__piece*700))</f>
        <v>18500</v>
      </c>
    </row>
    <row r="827" ht="15.75" customHeight="1">
      <c r="A827" s="52" t="s">
        <v>2447</v>
      </c>
      <c r="B827" s="52" t="s">
        <v>5257</v>
      </c>
      <c r="C827" s="52" t="s">
        <v>5253</v>
      </c>
      <c r="D827" s="53">
        <v>44651.43402777778</v>
      </c>
      <c r="E827" s="53">
        <v>44649.23263888889</v>
      </c>
      <c r="F827" s="53">
        <v>44651.51875</v>
      </c>
      <c r="G827" s="53">
        <f>HubVN_Receiving_Time</f>
        <v>44653.53194</v>
      </c>
      <c r="H827" s="54">
        <v>44649.52847222222</v>
      </c>
      <c r="I827" s="44">
        <f>HubCN_Receiving_Time-Order_Create_Time</f>
        <v>0.3736111111</v>
      </c>
      <c r="J827" s="44">
        <f>Plan__HubCN_Receiving_Time-Order_Create_Time</f>
        <v>2.575</v>
      </c>
      <c r="K827" s="44">
        <f>HubCN_Pickup_Time-HubCN_Receiving_Time</f>
        <v>0.2958333333</v>
      </c>
      <c r="L827" s="44">
        <f>Plan_HubCN_Pickup_Time-Plan__HubCN_Receiving_Time</f>
        <v>0.08472222222</v>
      </c>
      <c r="M827" s="44">
        <f>HubCN_Receiving_Time-Vendor_PickupTime</f>
        <v>0.0875</v>
      </c>
      <c r="N827" s="44">
        <f>Plan__HubCN_Receiving_Time-Plan_Vendor_Pickup_Time</f>
        <v>3.542361111</v>
      </c>
      <c r="O827" s="44">
        <f>Vendor_PickupTime-Order_Create_Time</f>
        <v>0.2861111111</v>
      </c>
      <c r="P827" s="44">
        <f>Plan_Vendor_Pickup_Time-Order_Create_Time</f>
        <v>-0.9673611111</v>
      </c>
      <c r="Q827" s="44">
        <f>HubVN_Receiving_Time-HubCN_Pickup_Time</f>
        <v>4.003472222</v>
      </c>
      <c r="R827" s="44">
        <f>Plan_HubVN_Receiving_Time-Plan_HubCN_Pickup_Time</f>
        <v>2.003472222</v>
      </c>
      <c r="S827" s="44">
        <f>TG_lấy+TG_xử_lý_CN+Thông_quan</f>
        <v>4.672916667</v>
      </c>
      <c r="T827" s="55">
        <f>IFS(HubCN_ID="LECCNSZ",Quantity__piece*500,HubCN_ID="LECCNYW",Quantity__piece*700)</f>
        <v>1400</v>
      </c>
      <c r="U827" s="55">
        <f>Chi_phí_lấy_hàng-Chi_phí_xử_lý</f>
        <v>15000</v>
      </c>
      <c r="V827" s="55">
        <f>IFS(HubCN_ID="LECCNSZ",IF(Grossweight&lt;=3,17000+Quantity__piece*500,17000+(Grossweight-3)*1500+Quantity__piece*500),HubCN_ID="LECCNYW", IF(Grossweight&lt;=3,15000+Quantity__piece*700,15000+(Grossweight-3)*2500+Quantity__piece*700))</f>
        <v>16400</v>
      </c>
    </row>
    <row r="828" ht="15.75" hidden="1" customHeight="1">
      <c r="A828" s="52" t="s">
        <v>2450</v>
      </c>
      <c r="B828" s="52" t="s">
        <v>5272</v>
      </c>
      <c r="C828" s="52" t="s">
        <v>5255</v>
      </c>
      <c r="D828" s="53">
        <v>44651.43680555555</v>
      </c>
      <c r="E828" s="53">
        <v>44649.575</v>
      </c>
      <c r="F828" s="53">
        <v>44651.52291666667</v>
      </c>
      <c r="G828" s="53">
        <f>HubVN_Receiving_Time</f>
        <v>44653.52222</v>
      </c>
      <c r="H828" s="54">
        <v>44650.01736111111</v>
      </c>
      <c r="I828" s="44">
        <f>HubCN_Receiving_Time-Order_Create_Time</f>
        <v>1.245138889</v>
      </c>
      <c r="J828" s="44">
        <f>Plan__HubCN_Receiving_Time-Order_Create_Time</f>
        <v>3.106944444</v>
      </c>
      <c r="K828" s="44">
        <f>HubCN_Pickup_Time-HubCN_Receiving_Time</f>
        <v>0.4423611111</v>
      </c>
      <c r="L828" s="44">
        <f>Plan_HubCN_Pickup_Time-Plan__HubCN_Receiving_Time</f>
        <v>0.08611111112</v>
      </c>
      <c r="M828" s="44">
        <f>HubCN_Receiving_Time-Vendor_PickupTime</f>
        <v>0.16875</v>
      </c>
      <c r="N828" s="44">
        <f>Plan__HubCN_Receiving_Time-Plan_Vendor_Pickup_Time</f>
        <v>4.107638889</v>
      </c>
      <c r="O828" s="44">
        <f>Vendor_PickupTime-Order_Create_Time</f>
        <v>1.076388889</v>
      </c>
      <c r="P828" s="44">
        <f>Plan_Vendor_Pickup_Time-Order_Create_Time</f>
        <v>-1.000694444</v>
      </c>
      <c r="Q828" s="44">
        <f>HubVN_Receiving_Time-HubCN_Pickup_Time</f>
        <v>3.504861111</v>
      </c>
      <c r="R828" s="44">
        <f>Plan_HubVN_Receiving_Time-Plan_HubCN_Pickup_Time</f>
        <v>2.003472222</v>
      </c>
      <c r="S828" s="44">
        <f>TG_lấy+TG_xử_lý_CN+Thông_quan</f>
        <v>5.192361111</v>
      </c>
      <c r="T828" s="55">
        <f>IFS(HubCN_ID="LECCNSZ",Quantity__piece*500,HubCN_ID="LECCNYW",Quantity__piece*700)</f>
        <v>1000</v>
      </c>
      <c r="U828" s="55">
        <f>Chi_phí_lấy_hàng-Chi_phí_xử_lý</f>
        <v>17000</v>
      </c>
      <c r="V828" s="55">
        <f>IFS(HubCN_ID="LECCNSZ",IF(Grossweight&lt;=3,17000+Quantity__piece*500,17000+(Grossweight-3)*1500+Quantity__piece*500),HubCN_ID="LECCNYW", IF(Grossweight&lt;=3,15000+Quantity__piece*700,15000+(Grossweight-3)*2500+Quantity__piece*700))</f>
        <v>18000</v>
      </c>
    </row>
    <row r="829" ht="15.75" hidden="1" customHeight="1">
      <c r="A829" s="52" t="s">
        <v>2453</v>
      </c>
      <c r="B829" s="52" t="s">
        <v>5288</v>
      </c>
      <c r="C829" s="52" t="s">
        <v>5255</v>
      </c>
      <c r="D829" s="53">
        <v>44653.04583333333</v>
      </c>
      <c r="E829" s="53">
        <v>44652.55972222222</v>
      </c>
      <c r="F829" s="53">
        <v>44653.25833333333</v>
      </c>
      <c r="G829" s="53">
        <f>HubVN_Receiving_Time</f>
        <v>44655.53611</v>
      </c>
      <c r="H829" s="54">
        <v>44653.032638888886</v>
      </c>
      <c r="I829" s="44">
        <f>HubCN_Receiving_Time-Order_Create_Time</f>
        <v>3.223611111</v>
      </c>
      <c r="J829" s="44">
        <f>Plan__HubCN_Receiving_Time-Order_Create_Time</f>
        <v>3.709722222</v>
      </c>
      <c r="K829" s="44">
        <f>HubCN_Pickup_Time-HubCN_Receiving_Time</f>
        <v>0.4729166667</v>
      </c>
      <c r="L829" s="44">
        <f>Plan_HubCN_Pickup_Time-Plan__HubCN_Receiving_Time</f>
        <v>0.2125</v>
      </c>
      <c r="M829" s="44">
        <f>HubCN_Receiving_Time-Vendor_PickupTime</f>
        <v>0.1118055556</v>
      </c>
      <c r="N829" s="44">
        <f>Plan__HubCN_Receiving_Time-Plan_Vendor_Pickup_Time</f>
        <v>3.213194444</v>
      </c>
      <c r="O829" s="44">
        <f>Vendor_PickupTime-Order_Create_Time</f>
        <v>3.111805556</v>
      </c>
      <c r="P829" s="44">
        <f>Plan_Vendor_Pickup_Time-Order_Create_Time</f>
        <v>0.4965277778</v>
      </c>
      <c r="Q829" s="44">
        <f>HubVN_Receiving_Time-HubCN_Pickup_Time</f>
        <v>2.503472222</v>
      </c>
      <c r="R829" s="44">
        <f>Plan_HubVN_Receiving_Time-Plan_HubCN_Pickup_Time</f>
        <v>2.004166667</v>
      </c>
      <c r="S829" s="44">
        <f>TG_lấy+TG_xử_lý_CN+Thông_quan</f>
        <v>6.2</v>
      </c>
      <c r="T829" s="55">
        <f>IFS(HubCN_ID="LECCNSZ",Quantity__piece*500,HubCN_ID="LECCNYW",Quantity__piece*700)</f>
        <v>1500</v>
      </c>
      <c r="U829" s="55">
        <f>Chi_phí_lấy_hàng-Chi_phí_xử_lý</f>
        <v>17000</v>
      </c>
      <c r="V829" s="55">
        <f>IFS(HubCN_ID="LECCNSZ",IF(Grossweight&lt;=3,17000+Quantity__piece*500,17000+(Grossweight-3)*1500+Quantity__piece*500),HubCN_ID="LECCNYW", IF(Grossweight&lt;=3,15000+Quantity__piece*700,15000+(Grossweight-3)*2500+Quantity__piece*700))</f>
        <v>18500</v>
      </c>
    </row>
    <row r="830" ht="15.75" customHeight="1">
      <c r="A830" s="52" t="s">
        <v>2456</v>
      </c>
      <c r="B830" s="52" t="s">
        <v>5291</v>
      </c>
      <c r="C830" s="52" t="s">
        <v>5253</v>
      </c>
      <c r="D830" s="53">
        <v>44648.65972222222</v>
      </c>
      <c r="E830" s="53">
        <v>44649.79583333333</v>
      </c>
      <c r="F830" s="53">
        <v>44648.74791666667</v>
      </c>
      <c r="G830" s="53">
        <f>HubVN_Receiving_Time</f>
        <v>44653.26667</v>
      </c>
      <c r="H830" s="54">
        <v>44650.260416666664</v>
      </c>
      <c r="I830" s="44">
        <f>HubCN_Receiving_Time-Order_Create_Time</f>
        <v>2.076388889</v>
      </c>
      <c r="J830" s="44">
        <f>Plan__HubCN_Receiving_Time-Order_Create_Time</f>
        <v>0.9402777778</v>
      </c>
      <c r="K830" s="44">
        <f>HubCN_Pickup_Time-HubCN_Receiving_Time</f>
        <v>0.4645833333</v>
      </c>
      <c r="L830" s="44">
        <f>Plan_HubCN_Pickup_Time-Plan__HubCN_Receiving_Time</f>
        <v>0.08819444445</v>
      </c>
      <c r="M830" s="44">
        <f>HubCN_Receiving_Time-Vendor_PickupTime</f>
        <v>0.08472222222</v>
      </c>
      <c r="N830" s="44">
        <f>Plan__HubCN_Receiving_Time-Plan_Vendor_Pickup_Time</f>
        <v>1.821527778</v>
      </c>
      <c r="O830" s="44">
        <f>Vendor_PickupTime-Order_Create_Time</f>
        <v>1.991666667</v>
      </c>
      <c r="P830" s="44">
        <f>Plan_Vendor_Pickup_Time-Order_Create_Time</f>
        <v>-0.88125</v>
      </c>
      <c r="Q830" s="44">
        <f>HubVN_Receiving_Time-HubCN_Pickup_Time</f>
        <v>3.00625</v>
      </c>
      <c r="R830" s="44">
        <f>Plan_HubVN_Receiving_Time-Plan_HubCN_Pickup_Time</f>
        <v>3.503472222</v>
      </c>
      <c r="S830" s="44">
        <f>TG_lấy+TG_xử_lý_CN+Thông_quan</f>
        <v>5.547222222</v>
      </c>
      <c r="T830" s="55">
        <f>IFS(HubCN_ID="LECCNSZ",Quantity__piece*500,HubCN_ID="LECCNYW",Quantity__piece*700)</f>
        <v>2100</v>
      </c>
      <c r="U830" s="55">
        <f>Chi_phí_lấy_hàng-Chi_phí_xử_lý</f>
        <v>17750</v>
      </c>
      <c r="V830" s="55">
        <f>IFS(HubCN_ID="LECCNSZ",IF(Grossweight&lt;=3,17000+Quantity__piece*500,17000+(Grossweight-3)*1500+Quantity__piece*500),HubCN_ID="LECCNYW", IF(Grossweight&lt;=3,15000+Quantity__piece*700,15000+(Grossweight-3)*2500+Quantity__piece*700))</f>
        <v>19850</v>
      </c>
    </row>
    <row r="831" ht="15.75" customHeight="1">
      <c r="A831" s="52" t="s">
        <v>2459</v>
      </c>
      <c r="B831" s="52" t="s">
        <v>5278</v>
      </c>
      <c r="C831" s="52" t="s">
        <v>5253</v>
      </c>
      <c r="D831" s="53">
        <v>44652.049305555556</v>
      </c>
      <c r="E831" s="53">
        <v>44652.220138888886</v>
      </c>
      <c r="F831" s="53">
        <v>44652.2625</v>
      </c>
      <c r="G831" s="53">
        <f>HubVN_Receiving_Time</f>
        <v>44655.52361</v>
      </c>
      <c r="H831" s="54">
        <v>44652.518055555556</v>
      </c>
      <c r="I831" s="44">
        <f>HubCN_Receiving_Time-Order_Create_Time</f>
        <v>2.389583333</v>
      </c>
      <c r="J831" s="44">
        <f>Plan__HubCN_Receiving_Time-Order_Create_Time</f>
        <v>2.21875</v>
      </c>
      <c r="K831" s="44">
        <f>HubCN_Pickup_Time-HubCN_Receiving_Time</f>
        <v>0.2979166667</v>
      </c>
      <c r="L831" s="44">
        <f>Plan_HubCN_Pickup_Time-Plan__HubCN_Receiving_Time</f>
        <v>0.2131944444</v>
      </c>
      <c r="M831" s="44">
        <f>HubCN_Receiving_Time-Vendor_PickupTime</f>
        <v>0.1097222222</v>
      </c>
      <c r="N831" s="44">
        <f>Plan__HubCN_Receiving_Time-Plan_Vendor_Pickup_Time</f>
        <v>1.647916667</v>
      </c>
      <c r="O831" s="44">
        <f>Vendor_PickupTime-Order_Create_Time</f>
        <v>2.279861111</v>
      </c>
      <c r="P831" s="44">
        <f>Plan_Vendor_Pickup_Time-Order_Create_Time</f>
        <v>0.5708333333</v>
      </c>
      <c r="Q831" s="44">
        <f>HubVN_Receiving_Time-HubCN_Pickup_Time</f>
        <v>3.005555556</v>
      </c>
      <c r="R831" s="44">
        <f>Plan_HubVN_Receiving_Time-Plan_HubCN_Pickup_Time</f>
        <v>3.000694444</v>
      </c>
      <c r="S831" s="44">
        <f>TG_lấy+TG_xử_lý_CN+Thông_quan</f>
        <v>5.693055556</v>
      </c>
      <c r="T831" s="55">
        <f>IFS(HubCN_ID="LECCNSZ",Quantity__piece*500,HubCN_ID="LECCNYW",Quantity__piece*700)</f>
        <v>700</v>
      </c>
      <c r="U831" s="55">
        <f>Chi_phí_lấy_hàng-Chi_phí_xử_lý</f>
        <v>17250</v>
      </c>
      <c r="V831" s="55">
        <f>IFS(HubCN_ID="LECCNSZ",IF(Grossweight&lt;=3,17000+Quantity__piece*500,17000+(Grossweight-3)*1500+Quantity__piece*500),HubCN_ID="LECCNYW", IF(Grossweight&lt;=3,15000+Quantity__piece*700,15000+(Grossweight-3)*2500+Quantity__piece*700))</f>
        <v>17950</v>
      </c>
    </row>
    <row r="832" ht="15.75" customHeight="1">
      <c r="A832" s="52" t="s">
        <v>2462</v>
      </c>
      <c r="B832" s="52" t="s">
        <v>5257</v>
      </c>
      <c r="C832" s="52" t="s">
        <v>5253</v>
      </c>
      <c r="D832" s="53">
        <v>44649.66388888889</v>
      </c>
      <c r="E832" s="53">
        <v>44646.91180555556</v>
      </c>
      <c r="F832" s="53">
        <v>44649.75277777778</v>
      </c>
      <c r="G832" s="53">
        <f>HubVN_Receiving_Time</f>
        <v>44652.25278</v>
      </c>
      <c r="H832" s="54">
        <v>44647.251388888886</v>
      </c>
      <c r="I832" s="44">
        <f>HubCN_Receiving_Time-Order_Create_Time</f>
        <v>0.3090277778</v>
      </c>
      <c r="J832" s="44">
        <f>Plan__HubCN_Receiving_Time-Order_Create_Time</f>
        <v>3.061111111</v>
      </c>
      <c r="K832" s="44">
        <f>HubCN_Pickup_Time-HubCN_Receiving_Time</f>
        <v>0.3395833333</v>
      </c>
      <c r="L832" s="44">
        <f>Plan_HubCN_Pickup_Time-Plan__HubCN_Receiving_Time</f>
        <v>0.08888888889</v>
      </c>
      <c r="M832" s="44">
        <f>HubCN_Receiving_Time-Vendor_PickupTime</f>
        <v>0.1659722222</v>
      </c>
      <c r="N832" s="44">
        <f>Plan__HubCN_Receiving_Time-Plan_Vendor_Pickup_Time</f>
        <v>1.895138889</v>
      </c>
      <c r="O832" s="44">
        <f>Vendor_PickupTime-Order_Create_Time</f>
        <v>0.1430555556</v>
      </c>
      <c r="P832" s="44">
        <f>Plan_Vendor_Pickup_Time-Order_Create_Time</f>
        <v>1.165972222</v>
      </c>
      <c r="Q832" s="44">
        <f>HubVN_Receiving_Time-HubCN_Pickup_Time</f>
        <v>5.001388889</v>
      </c>
      <c r="R832" s="44">
        <f>Plan_HubVN_Receiving_Time-Plan_HubCN_Pickup_Time</f>
        <v>1.503472222</v>
      </c>
      <c r="S832" s="44">
        <f>TG_lấy+TG_xử_lý_CN+Thông_quan</f>
        <v>5.65</v>
      </c>
      <c r="T832" s="55">
        <f>IFS(HubCN_ID="LECCNSZ",Quantity__piece*500,HubCN_ID="LECCNYW",Quantity__piece*700)</f>
        <v>2800</v>
      </c>
      <c r="U832" s="55">
        <f>Chi_phí_lấy_hàng-Chi_phí_xử_lý</f>
        <v>15000</v>
      </c>
      <c r="V832" s="55">
        <f>IFS(HubCN_ID="LECCNSZ",IF(Grossweight&lt;=3,17000+Quantity__piece*500,17000+(Grossweight-3)*1500+Quantity__piece*500),HubCN_ID="LECCNYW", IF(Grossweight&lt;=3,15000+Quantity__piece*700,15000+(Grossweight-3)*2500+Quantity__piece*700))</f>
        <v>17800</v>
      </c>
    </row>
    <row r="833" ht="15.75" customHeight="1">
      <c r="A833" s="52" t="s">
        <v>2465</v>
      </c>
      <c r="B833" s="52" t="s">
        <v>5280</v>
      </c>
      <c r="C833" s="52" t="s">
        <v>5253</v>
      </c>
      <c r="D833" s="53">
        <v>44650.15625</v>
      </c>
      <c r="E833" s="53">
        <v>44649.17222222222</v>
      </c>
      <c r="F833" s="53">
        <v>44650.282638888886</v>
      </c>
      <c r="G833" s="53">
        <f>HubVN_Receiving_Time</f>
        <v>44653.51528</v>
      </c>
      <c r="H833" s="54">
        <v>44649.51180555556</v>
      </c>
      <c r="I833" s="44">
        <f>HubCN_Receiving_Time-Order_Create_Time</f>
        <v>0.3125</v>
      </c>
      <c r="J833" s="44">
        <f>Plan__HubCN_Receiving_Time-Order_Create_Time</f>
        <v>1.296527778</v>
      </c>
      <c r="K833" s="44">
        <f>HubCN_Pickup_Time-HubCN_Receiving_Time</f>
        <v>0.3395833333</v>
      </c>
      <c r="L833" s="44">
        <f>Plan_HubCN_Pickup_Time-Plan__HubCN_Receiving_Time</f>
        <v>0.1263888889</v>
      </c>
      <c r="M833" s="44">
        <f>HubCN_Receiving_Time-Vendor_PickupTime</f>
        <v>0.0875</v>
      </c>
      <c r="N833" s="44">
        <f>Plan__HubCN_Receiving_Time-Plan_Vendor_Pickup_Time</f>
        <v>2.259722222</v>
      </c>
      <c r="O833" s="44">
        <f>Vendor_PickupTime-Order_Create_Time</f>
        <v>0.225</v>
      </c>
      <c r="P833" s="44">
        <f>Plan_Vendor_Pickup_Time-Order_Create_Time</f>
        <v>-0.9631944444</v>
      </c>
      <c r="Q833" s="44">
        <f>HubVN_Receiving_Time-HubCN_Pickup_Time</f>
        <v>4.003472222</v>
      </c>
      <c r="R833" s="44">
        <f>Plan_HubVN_Receiving_Time-Plan_HubCN_Pickup_Time</f>
        <v>3.005555556</v>
      </c>
      <c r="S833" s="44">
        <f>TG_lấy+TG_xử_lý_CN+Thông_quan</f>
        <v>4.655555556</v>
      </c>
      <c r="T833" s="55">
        <f>IFS(HubCN_ID="LECCNSZ",Quantity__piece*500,HubCN_ID="LECCNYW",Quantity__piece*700)</f>
        <v>2800</v>
      </c>
      <c r="U833" s="55">
        <f>Chi_phí_lấy_hàng-Chi_phí_xử_lý</f>
        <v>17500</v>
      </c>
      <c r="V833" s="55">
        <f>IFS(HubCN_ID="LECCNSZ",IF(Grossweight&lt;=3,17000+Quantity__piece*500,17000+(Grossweight-3)*1500+Quantity__piece*500),HubCN_ID="LECCNYW", IF(Grossweight&lt;=3,15000+Quantity__piece*700,15000+(Grossweight-3)*2500+Quantity__piece*700))</f>
        <v>20300</v>
      </c>
    </row>
    <row r="834" ht="15.75" customHeight="1">
      <c r="A834" s="52" t="s">
        <v>2468</v>
      </c>
      <c r="B834" s="52" t="s">
        <v>5264</v>
      </c>
      <c r="C834" s="52" t="s">
        <v>5253</v>
      </c>
      <c r="D834" s="53">
        <v>44651.88402777778</v>
      </c>
      <c r="E834" s="53">
        <v>44649.17083333333</v>
      </c>
      <c r="F834" s="53">
        <v>44652.01458333333</v>
      </c>
      <c r="G834" s="53">
        <f>HubVN_Receiving_Time</f>
        <v>44653.51042</v>
      </c>
      <c r="H834" s="54">
        <v>44649.50625</v>
      </c>
      <c r="I834" s="44">
        <f>HubCN_Receiving_Time-Order_Create_Time</f>
        <v>0.3090277778</v>
      </c>
      <c r="J834" s="44">
        <f>Plan__HubCN_Receiving_Time-Order_Create_Time</f>
        <v>3.022222222</v>
      </c>
      <c r="K834" s="44">
        <f>HubCN_Pickup_Time-HubCN_Receiving_Time</f>
        <v>0.3354166667</v>
      </c>
      <c r="L834" s="44">
        <f>Plan_HubCN_Pickup_Time-Plan__HubCN_Receiving_Time</f>
        <v>0.1305555556</v>
      </c>
      <c r="M834" s="44">
        <f>HubCN_Receiving_Time-Vendor_PickupTime</f>
        <v>0.08680555555</v>
      </c>
      <c r="N834" s="44">
        <f>Plan__HubCN_Receiving_Time-Plan_Vendor_Pickup_Time</f>
        <v>4.488194444</v>
      </c>
      <c r="O834" s="44">
        <f>Vendor_PickupTime-Order_Create_Time</f>
        <v>0.2222222222</v>
      </c>
      <c r="P834" s="44">
        <f>Plan_Vendor_Pickup_Time-Order_Create_Time</f>
        <v>-1.465972222</v>
      </c>
      <c r="Q834" s="44">
        <f>HubVN_Receiving_Time-HubCN_Pickup_Time</f>
        <v>4.004166667</v>
      </c>
      <c r="R834" s="44">
        <f>Plan_HubVN_Receiving_Time-Plan_HubCN_Pickup_Time</f>
        <v>1.504166667</v>
      </c>
      <c r="S834" s="44">
        <f>TG_lấy+TG_xử_lý_CN+Thông_quan</f>
        <v>4.648611111</v>
      </c>
      <c r="T834" s="55">
        <f>IFS(HubCN_ID="LECCNSZ",Quantity__piece*500,HubCN_ID="LECCNYW",Quantity__piece*700)</f>
        <v>2800</v>
      </c>
      <c r="U834" s="55">
        <f>Chi_phí_lấy_hàng-Chi_phí_xử_lý</f>
        <v>15000</v>
      </c>
      <c r="V834" s="55">
        <f>IFS(HubCN_ID="LECCNSZ",IF(Grossweight&lt;=3,17000+Quantity__piece*500,17000+(Grossweight-3)*1500+Quantity__piece*500),HubCN_ID="LECCNYW", IF(Grossweight&lt;=3,15000+Quantity__piece*700,15000+(Grossweight-3)*2500+Quantity__piece*700))</f>
        <v>17800</v>
      </c>
    </row>
    <row r="835" ht="15.75" hidden="1" customHeight="1">
      <c r="A835" s="52" t="s">
        <v>2471</v>
      </c>
      <c r="B835" s="52" t="s">
        <v>5262</v>
      </c>
      <c r="C835" s="52" t="s">
        <v>5255</v>
      </c>
      <c r="D835" s="53">
        <v>44649.86111111111</v>
      </c>
      <c r="E835" s="53">
        <v>44649.82777777778</v>
      </c>
      <c r="F835" s="53">
        <v>44650.03194444445</v>
      </c>
      <c r="G835" s="53">
        <f>HubVN_Receiving_Time</f>
        <v>44654.27222</v>
      </c>
      <c r="H835" s="54">
        <v>44650.26597222222</v>
      </c>
      <c r="I835" s="44">
        <f>HubCN_Receiving_Time-Order_Create_Time</f>
        <v>0.3854166667</v>
      </c>
      <c r="J835" s="44">
        <f>Plan__HubCN_Receiving_Time-Order_Create_Time</f>
        <v>0.41875</v>
      </c>
      <c r="K835" s="44">
        <f>HubCN_Pickup_Time-HubCN_Receiving_Time</f>
        <v>0.4381944444</v>
      </c>
      <c r="L835" s="44">
        <f>Plan_HubCN_Pickup_Time-Plan__HubCN_Receiving_Time</f>
        <v>0.1708333333</v>
      </c>
      <c r="M835" s="44">
        <f>HubCN_Receiving_Time-Vendor_PickupTime</f>
        <v>0.05277777778</v>
      </c>
      <c r="N835" s="44">
        <f>Plan__HubCN_Receiving_Time-Plan_Vendor_Pickup_Time</f>
        <v>0.5875</v>
      </c>
      <c r="O835" s="44">
        <f>Vendor_PickupTime-Order_Create_Time</f>
        <v>0.3326388889</v>
      </c>
      <c r="P835" s="44">
        <f>Plan_Vendor_Pickup_Time-Order_Create_Time</f>
        <v>-0.16875</v>
      </c>
      <c r="Q835" s="44">
        <f>HubVN_Receiving_Time-HubCN_Pickup_Time</f>
        <v>4.00625</v>
      </c>
      <c r="R835" s="44">
        <f>Plan_HubVN_Receiving_Time-Plan_HubCN_Pickup_Time</f>
        <v>3.50625</v>
      </c>
      <c r="S835" s="44">
        <f>TG_lấy+TG_xử_lý_CN+Thông_quan</f>
        <v>4.829861111</v>
      </c>
      <c r="T835" s="55">
        <f>IFS(HubCN_ID="LECCNSZ",Quantity__piece*500,HubCN_ID="LECCNYW",Quantity__piece*700)</f>
        <v>1000</v>
      </c>
      <c r="U835" s="55">
        <f>Chi_phí_lấy_hàng-Chi_phí_xử_lý</f>
        <v>17000</v>
      </c>
      <c r="V835" s="55">
        <f>IFS(HubCN_ID="LECCNSZ",IF(Grossweight&lt;=3,17000+Quantity__piece*500,17000+(Grossweight-3)*1500+Quantity__piece*500),HubCN_ID="LECCNYW", IF(Grossweight&lt;=3,15000+Quantity__piece*700,15000+(Grossweight-3)*2500+Quantity__piece*700))</f>
        <v>18000</v>
      </c>
    </row>
    <row r="836" ht="15.75" customHeight="1">
      <c r="A836" s="52" t="s">
        <v>2474</v>
      </c>
      <c r="B836" s="52" t="s">
        <v>5280</v>
      </c>
      <c r="C836" s="52" t="s">
        <v>5253</v>
      </c>
      <c r="D836" s="53">
        <v>44650.82708333333</v>
      </c>
      <c r="E836" s="53">
        <v>44652.944444444445</v>
      </c>
      <c r="F836" s="53">
        <v>44650.99722222222</v>
      </c>
      <c r="G836" s="53">
        <f>HubVN_Receiving_Time</f>
        <v>44659.28056</v>
      </c>
      <c r="H836" s="54">
        <v>44653.279861111114</v>
      </c>
      <c r="I836" s="44">
        <f>HubCN_Receiving_Time-Order_Create_Time</f>
        <v>1.315277778</v>
      </c>
      <c r="J836" s="44">
        <f>Plan__HubCN_Receiving_Time-Order_Create_Time</f>
        <v>-0.8020833333</v>
      </c>
      <c r="K836" s="44">
        <f>HubCN_Pickup_Time-HubCN_Receiving_Time</f>
        <v>0.3354166667</v>
      </c>
      <c r="L836" s="44">
        <f>Plan_HubCN_Pickup_Time-Plan__HubCN_Receiving_Time</f>
        <v>0.1701388889</v>
      </c>
      <c r="M836" s="44">
        <f>HubCN_Receiving_Time-Vendor_PickupTime</f>
        <v>0.1694444444</v>
      </c>
      <c r="N836" s="44">
        <f>Plan__HubCN_Receiving_Time-Plan_Vendor_Pickup_Time</f>
        <v>0.07708333333</v>
      </c>
      <c r="O836" s="44">
        <f>Vendor_PickupTime-Order_Create_Time</f>
        <v>1.145833333</v>
      </c>
      <c r="P836" s="44">
        <f>Plan_Vendor_Pickup_Time-Order_Create_Time</f>
        <v>-0.8791666667</v>
      </c>
      <c r="Q836" s="44">
        <f>HubVN_Receiving_Time-HubCN_Pickup_Time</f>
        <v>6.000694444</v>
      </c>
      <c r="R836" s="44">
        <f>Plan_HubVN_Receiving_Time-Plan_HubCN_Pickup_Time</f>
        <v>3.504166667</v>
      </c>
      <c r="S836" s="44">
        <f>TG_lấy+TG_xử_lý_CN+Thông_quan</f>
        <v>7.651388889</v>
      </c>
      <c r="T836" s="55">
        <f>IFS(HubCN_ID="LECCNSZ",Quantity__piece*500,HubCN_ID="LECCNYW",Quantity__piece*700)</f>
        <v>3500</v>
      </c>
      <c r="U836" s="55">
        <f>Chi_phí_lấy_hàng-Chi_phí_xử_lý</f>
        <v>17500</v>
      </c>
      <c r="V836" s="55">
        <f>IFS(HubCN_ID="LECCNSZ",IF(Grossweight&lt;=3,17000+Quantity__piece*500,17000+(Grossweight-3)*1500+Quantity__piece*500),HubCN_ID="LECCNYW", IF(Grossweight&lt;=3,15000+Quantity__piece*700,15000+(Grossweight-3)*2500+Quantity__piece*700))</f>
        <v>21000</v>
      </c>
    </row>
    <row r="837" ht="15.75" hidden="1" customHeight="1">
      <c r="A837" s="52" t="s">
        <v>2477</v>
      </c>
      <c r="B837" s="52" t="s">
        <v>5296</v>
      </c>
      <c r="C837" s="52" t="s">
        <v>5255</v>
      </c>
      <c r="D837" s="53">
        <v>44652.36041666667</v>
      </c>
      <c r="E837" s="53">
        <v>44652.55972222222</v>
      </c>
      <c r="F837" s="53">
        <v>44652.509722222225</v>
      </c>
      <c r="G837" s="53">
        <f>HubVN_Receiving_Time</f>
        <v>44655.53611</v>
      </c>
      <c r="H837" s="54">
        <v>44653.03194444445</v>
      </c>
      <c r="I837" s="44">
        <f>HubCN_Receiving_Time-Order_Create_Time</f>
        <v>3.222916667</v>
      </c>
      <c r="J837" s="44">
        <f>Plan__HubCN_Receiving_Time-Order_Create_Time</f>
        <v>3.023611111</v>
      </c>
      <c r="K837" s="44">
        <f>HubCN_Pickup_Time-HubCN_Receiving_Time</f>
        <v>0.4722222222</v>
      </c>
      <c r="L837" s="44">
        <f>Plan_HubCN_Pickup_Time-Plan__HubCN_Receiving_Time</f>
        <v>0.1493055556</v>
      </c>
      <c r="M837" s="44">
        <f>HubCN_Receiving_Time-Vendor_PickupTime</f>
        <v>0.1152777778</v>
      </c>
      <c r="N837" s="44">
        <f>Plan__HubCN_Receiving_Time-Plan_Vendor_Pickup_Time</f>
        <v>3.021527778</v>
      </c>
      <c r="O837" s="44">
        <f>Vendor_PickupTime-Order_Create_Time</f>
        <v>3.107638889</v>
      </c>
      <c r="P837" s="44">
        <f>Plan_Vendor_Pickup_Time-Order_Create_Time</f>
        <v>0.002083333333</v>
      </c>
      <c r="Q837" s="44">
        <f>HubVN_Receiving_Time-HubCN_Pickup_Time</f>
        <v>2.504166667</v>
      </c>
      <c r="R837" s="44">
        <f>Plan_HubVN_Receiving_Time-Plan_HubCN_Pickup_Time</f>
        <v>3.001388889</v>
      </c>
      <c r="S837" s="44">
        <f>TG_lấy+TG_xử_lý_CN+Thông_quan</f>
        <v>6.199305556</v>
      </c>
      <c r="T837" s="55">
        <f>IFS(HubCN_ID="LECCNSZ",Quantity__piece*500,HubCN_ID="LECCNYW",Quantity__piece*700)</f>
        <v>1000</v>
      </c>
      <c r="U837" s="55">
        <f>Chi_phí_lấy_hàng-Chi_phí_xử_lý</f>
        <v>17600</v>
      </c>
      <c r="V837" s="55">
        <f>IFS(HubCN_ID="LECCNSZ",IF(Grossweight&lt;=3,17000+Quantity__piece*500,17000+(Grossweight-3)*1500+Quantity__piece*500),HubCN_ID="LECCNYW", IF(Grossweight&lt;=3,15000+Quantity__piece*700,15000+(Grossweight-3)*2500+Quantity__piece*700))</f>
        <v>18600</v>
      </c>
    </row>
    <row r="838" ht="15.75" customHeight="1">
      <c r="A838" s="52" t="s">
        <v>2479</v>
      </c>
      <c r="B838" s="52" t="s">
        <v>5258</v>
      </c>
      <c r="C838" s="52" t="s">
        <v>5253</v>
      </c>
      <c r="D838" s="53">
        <v>44651.31805555556</v>
      </c>
      <c r="E838" s="53">
        <v>44649.81180555555</v>
      </c>
      <c r="F838" s="53">
        <v>44651.53055555555</v>
      </c>
      <c r="G838" s="53">
        <f>HubVN_Receiving_Time</f>
        <v>44654.27153</v>
      </c>
      <c r="H838" s="54">
        <v>44650.270833333336</v>
      </c>
      <c r="I838" s="44">
        <f>HubCN_Receiving_Time-Order_Create_Time</f>
        <v>1.116666667</v>
      </c>
      <c r="J838" s="44">
        <f>Plan__HubCN_Receiving_Time-Order_Create_Time</f>
        <v>2.622916667</v>
      </c>
      <c r="K838" s="44">
        <f>HubCN_Pickup_Time-HubCN_Receiving_Time</f>
        <v>0.4590277778</v>
      </c>
      <c r="L838" s="44">
        <f>Plan_HubCN_Pickup_Time-Plan__HubCN_Receiving_Time</f>
        <v>0.2125</v>
      </c>
      <c r="M838" s="44">
        <f>HubCN_Receiving_Time-Vendor_PickupTime</f>
        <v>0.1111111111</v>
      </c>
      <c r="N838" s="44">
        <f>Plan__HubCN_Receiving_Time-Plan_Vendor_Pickup_Time</f>
        <v>2.117361111</v>
      </c>
      <c r="O838" s="44">
        <f>Vendor_PickupTime-Order_Create_Time</f>
        <v>1.005555556</v>
      </c>
      <c r="P838" s="44">
        <f>Plan_Vendor_Pickup_Time-Order_Create_Time</f>
        <v>0.5055555556</v>
      </c>
      <c r="Q838" s="44">
        <f>HubVN_Receiving_Time-HubCN_Pickup_Time</f>
        <v>4.000694444</v>
      </c>
      <c r="R838" s="44">
        <f>Plan_HubVN_Receiving_Time-Plan_HubCN_Pickup_Time</f>
        <v>2.003472222</v>
      </c>
      <c r="S838" s="44">
        <f>TG_lấy+TG_xử_lý_CN+Thông_quan</f>
        <v>5.576388889</v>
      </c>
      <c r="T838" s="55">
        <f>IFS(HubCN_ID="LECCNSZ",Quantity__piece*500,HubCN_ID="LECCNYW",Quantity__piece*700)</f>
        <v>2100</v>
      </c>
      <c r="U838" s="55">
        <f>Chi_phí_lấy_hàng-Chi_phí_xử_lý</f>
        <v>15000</v>
      </c>
      <c r="V838" s="55">
        <f>IFS(HubCN_ID="LECCNSZ",IF(Grossweight&lt;=3,17000+Quantity__piece*500,17000+(Grossweight-3)*1500+Quantity__piece*500),HubCN_ID="LECCNYW", IF(Grossweight&lt;=3,15000+Quantity__piece*700,15000+(Grossweight-3)*2500+Quantity__piece*700))</f>
        <v>17100</v>
      </c>
    </row>
    <row r="839" ht="15.75" customHeight="1">
      <c r="A839" s="52" t="s">
        <v>2481</v>
      </c>
      <c r="B839" s="52" t="s">
        <v>5300</v>
      </c>
      <c r="C839" s="52" t="s">
        <v>5253</v>
      </c>
      <c r="D839" s="53">
        <v>44651.10972222222</v>
      </c>
      <c r="E839" s="53">
        <v>44649.92013888889</v>
      </c>
      <c r="F839" s="53">
        <v>44651.25625</v>
      </c>
      <c r="G839" s="53">
        <f>HubVN_Receiving_Time</f>
        <v>44655.26181</v>
      </c>
      <c r="H839" s="54">
        <v>44650.25625</v>
      </c>
      <c r="I839" s="44">
        <f>HubCN_Receiving_Time-Order_Create_Time</f>
        <v>0.3090277778</v>
      </c>
      <c r="J839" s="44">
        <f>Plan__HubCN_Receiving_Time-Order_Create_Time</f>
        <v>1.498611111</v>
      </c>
      <c r="K839" s="44">
        <f>HubCN_Pickup_Time-HubCN_Receiving_Time</f>
        <v>0.3361111111</v>
      </c>
      <c r="L839" s="44">
        <f>Plan_HubCN_Pickup_Time-Plan__HubCN_Receiving_Time</f>
        <v>0.1465277778</v>
      </c>
      <c r="M839" s="44">
        <f>HubCN_Receiving_Time-Vendor_PickupTime</f>
        <v>0.08680555555</v>
      </c>
      <c r="N839" s="44">
        <f>Plan__HubCN_Receiving_Time-Plan_Vendor_Pickup_Time</f>
        <v>0.3388888889</v>
      </c>
      <c r="O839" s="44">
        <f>Vendor_PickupTime-Order_Create_Time</f>
        <v>0.2222222222</v>
      </c>
      <c r="P839" s="44">
        <f>Plan_Vendor_Pickup_Time-Order_Create_Time</f>
        <v>1.159722222</v>
      </c>
      <c r="Q839" s="44">
        <f>HubVN_Receiving_Time-HubCN_Pickup_Time</f>
        <v>5.005555556</v>
      </c>
      <c r="R839" s="44">
        <f>Plan_HubVN_Receiving_Time-Plan_HubCN_Pickup_Time</f>
        <v>3.003472222</v>
      </c>
      <c r="S839" s="44">
        <f>TG_lấy+TG_xử_lý_CN+Thông_quan</f>
        <v>5.650694444</v>
      </c>
      <c r="T839" s="55">
        <f>IFS(HubCN_ID="LECCNSZ",Quantity__piece*500,HubCN_ID="LECCNYW",Quantity__piece*700)</f>
        <v>2800</v>
      </c>
      <c r="U839" s="55">
        <f>Chi_phí_lấy_hàng-Chi_phí_xử_lý</f>
        <v>15000</v>
      </c>
      <c r="V839" s="55">
        <f>IFS(HubCN_ID="LECCNSZ",IF(Grossweight&lt;=3,17000+Quantity__piece*500,17000+(Grossweight-3)*1500+Quantity__piece*500),HubCN_ID="LECCNYW", IF(Grossweight&lt;=3,15000+Quantity__piece*700,15000+(Grossweight-3)*2500+Quantity__piece*700))</f>
        <v>17800</v>
      </c>
    </row>
    <row r="840" ht="15.75" customHeight="1">
      <c r="A840" s="52" t="s">
        <v>2484</v>
      </c>
      <c r="B840" s="52" t="s">
        <v>5264</v>
      </c>
      <c r="C840" s="52" t="s">
        <v>5253</v>
      </c>
      <c r="D840" s="53">
        <v>44649.88125</v>
      </c>
      <c r="E840" s="53">
        <v>44649.23333333333</v>
      </c>
      <c r="F840" s="53">
        <v>44650.032638888886</v>
      </c>
      <c r="G840" s="53">
        <f>HubVN_Receiving_Time</f>
        <v>44653.53194</v>
      </c>
      <c r="H840" s="54">
        <v>44649.52638888889</v>
      </c>
      <c r="I840" s="44">
        <f>HubCN_Receiving_Time-Order_Create_Time</f>
        <v>0.375</v>
      </c>
      <c r="J840" s="44">
        <f>Plan__HubCN_Receiving_Time-Order_Create_Time</f>
        <v>1.022916667</v>
      </c>
      <c r="K840" s="44">
        <f>HubCN_Pickup_Time-HubCN_Receiving_Time</f>
        <v>0.2930555556</v>
      </c>
      <c r="L840" s="44">
        <f>Plan_HubCN_Pickup_Time-Plan__HubCN_Receiving_Time</f>
        <v>0.1513888889</v>
      </c>
      <c r="M840" s="44">
        <f>HubCN_Receiving_Time-Vendor_PickupTime</f>
        <v>0.08680555555</v>
      </c>
      <c r="N840" s="44">
        <f>Plan__HubCN_Receiving_Time-Plan_Vendor_Pickup_Time</f>
        <v>3.484722222</v>
      </c>
      <c r="O840" s="44">
        <f>Vendor_PickupTime-Order_Create_Time</f>
        <v>0.2881944444</v>
      </c>
      <c r="P840" s="44">
        <f>Plan_Vendor_Pickup_Time-Order_Create_Time</f>
        <v>-2.461805556</v>
      </c>
      <c r="Q840" s="44">
        <f>HubVN_Receiving_Time-HubCN_Pickup_Time</f>
        <v>4.005555556</v>
      </c>
      <c r="R840" s="44">
        <f>Plan_HubVN_Receiving_Time-Plan_HubCN_Pickup_Time</f>
        <v>3.502083333</v>
      </c>
      <c r="S840" s="44">
        <f>TG_lấy+TG_xử_lý_CN+Thông_quan</f>
        <v>4.673611111</v>
      </c>
      <c r="T840" s="55">
        <f>IFS(HubCN_ID="LECCNSZ",Quantity__piece*500,HubCN_ID="LECCNYW",Quantity__piece*700)</f>
        <v>1400</v>
      </c>
      <c r="U840" s="55">
        <f>Chi_phí_lấy_hàng-Chi_phí_xử_lý</f>
        <v>15000</v>
      </c>
      <c r="V840" s="55">
        <f>IFS(HubCN_ID="LECCNSZ",IF(Grossweight&lt;=3,17000+Quantity__piece*500,17000+(Grossweight-3)*1500+Quantity__piece*500),HubCN_ID="LECCNYW", IF(Grossweight&lt;=3,15000+Quantity__piece*700,15000+(Grossweight-3)*2500+Quantity__piece*700))</f>
        <v>16400</v>
      </c>
    </row>
    <row r="841" ht="15.75" customHeight="1">
      <c r="A841" s="52" t="s">
        <v>2487</v>
      </c>
      <c r="B841" s="52" t="s">
        <v>5295</v>
      </c>
      <c r="C841" s="52" t="s">
        <v>5253</v>
      </c>
      <c r="D841" s="53">
        <v>44653.90138888889</v>
      </c>
      <c r="E841" s="53">
        <v>44652.20208333333</v>
      </c>
      <c r="F841" s="53">
        <v>44654.03055555555</v>
      </c>
      <c r="G841" s="53">
        <f>HubVN_Receiving_Time</f>
        <v>44655.5</v>
      </c>
      <c r="H841" s="54">
        <v>44652.49722222222</v>
      </c>
      <c r="I841" s="44">
        <f>HubCN_Receiving_Time-Order_Create_Time</f>
        <v>3.413194444</v>
      </c>
      <c r="J841" s="44">
        <f>Plan__HubCN_Receiving_Time-Order_Create_Time</f>
        <v>5.1125</v>
      </c>
      <c r="K841" s="44">
        <f>HubCN_Pickup_Time-HubCN_Receiving_Time</f>
        <v>0.2951388889</v>
      </c>
      <c r="L841" s="44">
        <f>Plan_HubCN_Pickup_Time-Plan__HubCN_Receiving_Time</f>
        <v>0.1291666667</v>
      </c>
      <c r="M841" s="44">
        <f>HubCN_Receiving_Time-Vendor_PickupTime</f>
        <v>0.1673611111</v>
      </c>
      <c r="N841" s="44">
        <f>Plan__HubCN_Receiving_Time-Plan_Vendor_Pickup_Time</f>
        <v>4.120833333</v>
      </c>
      <c r="O841" s="44">
        <f>Vendor_PickupTime-Order_Create_Time</f>
        <v>3.245833333</v>
      </c>
      <c r="P841" s="44">
        <f>Plan_Vendor_Pickup_Time-Order_Create_Time</f>
        <v>0.9916666667</v>
      </c>
      <c r="Q841" s="44">
        <f>HubVN_Receiving_Time-HubCN_Pickup_Time</f>
        <v>3.002777778</v>
      </c>
      <c r="R841" s="44">
        <f>Plan_HubVN_Receiving_Time-Plan_HubCN_Pickup_Time</f>
        <v>1.500694444</v>
      </c>
      <c r="S841" s="44">
        <f>TG_lấy+TG_xử_lý_CN+Thông_quan</f>
        <v>6.711111111</v>
      </c>
      <c r="T841" s="55">
        <f>IFS(HubCN_ID="LECCNSZ",Quantity__piece*500,HubCN_ID="LECCNYW",Quantity__piece*700)</f>
        <v>3500</v>
      </c>
      <c r="U841" s="55">
        <f>Chi_phí_lấy_hàng-Chi_phí_xử_lý</f>
        <v>15000</v>
      </c>
      <c r="V841" s="55">
        <f>IFS(HubCN_ID="LECCNSZ",IF(Grossweight&lt;=3,17000+Quantity__piece*500,17000+(Grossweight-3)*1500+Quantity__piece*500),HubCN_ID="LECCNYW", IF(Grossweight&lt;=3,15000+Quantity__piece*700,15000+(Grossweight-3)*2500+Quantity__piece*700))</f>
        <v>18500</v>
      </c>
    </row>
    <row r="842" ht="15.75" customHeight="1">
      <c r="A842" s="52" t="s">
        <v>2490</v>
      </c>
      <c r="B842" s="52" t="s">
        <v>5252</v>
      </c>
      <c r="C842" s="52" t="s">
        <v>5253</v>
      </c>
      <c r="D842" s="53">
        <v>44650.42916666667</v>
      </c>
      <c r="E842" s="53">
        <v>44649.80694444444</v>
      </c>
      <c r="F842" s="53">
        <v>44650.51388888889</v>
      </c>
      <c r="G842" s="53">
        <f>HubVN_Receiving_Time</f>
        <v>44653.27569</v>
      </c>
      <c r="H842" s="54">
        <v>44650.26944444444</v>
      </c>
      <c r="I842" s="44">
        <f>HubCN_Receiving_Time-Order_Create_Time</f>
        <v>2.077777778</v>
      </c>
      <c r="J842" s="44">
        <f>Plan__HubCN_Receiving_Time-Order_Create_Time</f>
        <v>2.7</v>
      </c>
      <c r="K842" s="44">
        <f>HubCN_Pickup_Time-HubCN_Receiving_Time</f>
        <v>0.4625</v>
      </c>
      <c r="L842" s="44">
        <f>Plan_HubCN_Pickup_Time-Plan__HubCN_Receiving_Time</f>
        <v>0.08472222222</v>
      </c>
      <c r="M842" s="44">
        <f>HubCN_Receiving_Time-Vendor_PickupTime</f>
        <v>0.08680555555</v>
      </c>
      <c r="N842" s="44">
        <f>Plan__HubCN_Receiving_Time-Plan_Vendor_Pickup_Time</f>
        <v>5.171527778</v>
      </c>
      <c r="O842" s="44">
        <f>Vendor_PickupTime-Order_Create_Time</f>
        <v>1.990972222</v>
      </c>
      <c r="P842" s="44">
        <f>Plan_Vendor_Pickup_Time-Order_Create_Time</f>
        <v>-2.471527778</v>
      </c>
      <c r="Q842" s="44">
        <f>HubVN_Receiving_Time-HubCN_Pickup_Time</f>
        <v>3.00625</v>
      </c>
      <c r="R842" s="44">
        <f>Plan_HubVN_Receiving_Time-Plan_HubCN_Pickup_Time</f>
        <v>2.004166667</v>
      </c>
      <c r="S842" s="44">
        <f>TG_lấy+TG_xử_lý_CN+Thông_quan</f>
        <v>5.546527778</v>
      </c>
      <c r="T842" s="55">
        <f>IFS(HubCN_ID="LECCNSZ",Quantity__piece*500,HubCN_ID="LECCNYW",Quantity__piece*700)</f>
        <v>1400</v>
      </c>
      <c r="U842" s="55">
        <f>Chi_phí_lấy_hàng-Chi_phí_xử_lý</f>
        <v>15000</v>
      </c>
      <c r="V842" s="55">
        <f>IFS(HubCN_ID="LECCNSZ",IF(Grossweight&lt;=3,17000+Quantity__piece*500,17000+(Grossweight-3)*1500+Quantity__piece*500),HubCN_ID="LECCNYW", IF(Grossweight&lt;=3,15000+Quantity__piece*700,15000+(Grossweight-3)*2500+Quantity__piece*700))</f>
        <v>16400</v>
      </c>
    </row>
    <row r="843" ht="15.75" hidden="1" customHeight="1">
      <c r="A843" s="52" t="s">
        <v>2492</v>
      </c>
      <c r="B843" s="52" t="s">
        <v>5266</v>
      </c>
      <c r="C843" s="52" t="s">
        <v>5255</v>
      </c>
      <c r="D843" s="53">
        <v>44650.11111111111</v>
      </c>
      <c r="E843" s="53">
        <v>44651.779861111114</v>
      </c>
      <c r="F843" s="53">
        <v>44650.26111111111</v>
      </c>
      <c r="G843" s="53">
        <f>HubVN_Receiving_Time</f>
        <v>44659.2875</v>
      </c>
      <c r="H843" s="54">
        <v>44652.285416666666</v>
      </c>
      <c r="I843" s="44">
        <f>HubCN_Receiving_Time-Order_Create_Time</f>
        <v>1.383333333</v>
      </c>
      <c r="J843" s="44">
        <f>Plan__HubCN_Receiving_Time-Order_Create_Time</f>
        <v>-0.2854166667</v>
      </c>
      <c r="K843" s="44">
        <f>HubCN_Pickup_Time-HubCN_Receiving_Time</f>
        <v>0.5055555556</v>
      </c>
      <c r="L843" s="44">
        <f>Plan_HubCN_Pickup_Time-Plan__HubCN_Receiving_Time</f>
        <v>0.15</v>
      </c>
      <c r="M843" s="44">
        <f>HubCN_Receiving_Time-Vendor_PickupTime</f>
        <v>0.05416666667</v>
      </c>
      <c r="N843" s="44">
        <f>Plan__HubCN_Receiving_Time-Plan_Vendor_Pickup_Time</f>
        <v>0.008333333331</v>
      </c>
      <c r="O843" s="44">
        <f>Vendor_PickupTime-Order_Create_Time</f>
        <v>1.329166667</v>
      </c>
      <c r="P843" s="44">
        <f>Plan_Vendor_Pickup_Time-Order_Create_Time</f>
        <v>-0.29375</v>
      </c>
      <c r="Q843" s="44">
        <f>HubVN_Receiving_Time-HubCN_Pickup_Time</f>
        <v>7.002083333</v>
      </c>
      <c r="R843" s="44">
        <f>Plan_HubVN_Receiving_Time-Plan_HubCN_Pickup_Time</f>
        <v>3.002083333</v>
      </c>
      <c r="S843" s="44">
        <f>TG_lấy+TG_xử_lý_CN+Thông_quan</f>
        <v>8.890972222</v>
      </c>
      <c r="T843" s="55">
        <f>IFS(HubCN_ID="LECCNSZ",Quantity__piece*500,HubCN_ID="LECCNYW",Quantity__piece*700)</f>
        <v>2000</v>
      </c>
      <c r="U843" s="55">
        <f>Chi_phí_lấy_hàng-Chi_phí_xử_lý</f>
        <v>18650</v>
      </c>
      <c r="V843" s="55">
        <f>IFS(HubCN_ID="LECCNSZ",IF(Grossweight&lt;=3,17000+Quantity__piece*500,17000+(Grossweight-3)*1500+Quantity__piece*500),HubCN_ID="LECCNYW", IF(Grossweight&lt;=3,15000+Quantity__piece*700,15000+(Grossweight-3)*2500+Quantity__piece*700))</f>
        <v>20650</v>
      </c>
    </row>
    <row r="844" ht="15.75" customHeight="1">
      <c r="A844" s="52" t="s">
        <v>2495</v>
      </c>
      <c r="B844" s="52" t="s">
        <v>5303</v>
      </c>
      <c r="C844" s="52" t="s">
        <v>5253</v>
      </c>
      <c r="D844" s="53">
        <v>44652.12013888889</v>
      </c>
      <c r="E844" s="53">
        <v>44653.93125</v>
      </c>
      <c r="F844" s="53">
        <v>44652.24930555555</v>
      </c>
      <c r="G844" s="53">
        <f>HubVN_Receiving_Time</f>
        <v>44660.27569</v>
      </c>
      <c r="H844" s="54">
        <v>44654.27013888889</v>
      </c>
      <c r="I844" s="44">
        <f>HubCN_Receiving_Time-Order_Create_Time</f>
        <v>2.3</v>
      </c>
      <c r="J844" s="44">
        <f>Plan__HubCN_Receiving_Time-Order_Create_Time</f>
        <v>0.4888888889</v>
      </c>
      <c r="K844" s="44">
        <f>HubCN_Pickup_Time-HubCN_Receiving_Time</f>
        <v>0.3388888889</v>
      </c>
      <c r="L844" s="44">
        <f>Plan_HubCN_Pickup_Time-Plan__HubCN_Receiving_Time</f>
        <v>0.1291666667</v>
      </c>
      <c r="M844" s="44">
        <f>HubCN_Receiving_Time-Vendor_PickupTime</f>
        <v>0.1680555556</v>
      </c>
      <c r="N844" s="44">
        <f>Plan__HubCN_Receiving_Time-Plan_Vendor_Pickup_Time</f>
        <v>2.947916667</v>
      </c>
      <c r="O844" s="44">
        <f>Vendor_PickupTime-Order_Create_Time</f>
        <v>2.131944444</v>
      </c>
      <c r="P844" s="44">
        <f>Plan_Vendor_Pickup_Time-Order_Create_Time</f>
        <v>-2.459027778</v>
      </c>
      <c r="Q844" s="44">
        <f>HubVN_Receiving_Time-HubCN_Pickup_Time</f>
        <v>6.005555556</v>
      </c>
      <c r="R844" s="44">
        <f>Plan_HubVN_Receiving_Time-Plan_HubCN_Pickup_Time</f>
        <v>2.001388889</v>
      </c>
      <c r="S844" s="44">
        <f>TG_lấy+TG_xử_lý_CN+Thông_quan</f>
        <v>8.644444444</v>
      </c>
      <c r="T844" s="55">
        <f>IFS(HubCN_ID="LECCNSZ",Quantity__piece*500,HubCN_ID="LECCNYW",Quantity__piece*700)</f>
        <v>1400</v>
      </c>
      <c r="U844" s="55">
        <f>Chi_phí_lấy_hàng-Chi_phí_xử_lý</f>
        <v>15000</v>
      </c>
      <c r="V844" s="55">
        <f>IFS(HubCN_ID="LECCNSZ",IF(Grossweight&lt;=3,17000+Quantity__piece*500,17000+(Grossweight-3)*1500+Quantity__piece*500),HubCN_ID="LECCNYW", IF(Grossweight&lt;=3,15000+Quantity__piece*700,15000+(Grossweight-3)*2500+Quantity__piece*700))</f>
        <v>16400</v>
      </c>
    </row>
    <row r="845" ht="15.75" customHeight="1">
      <c r="A845" s="52" t="s">
        <v>2497</v>
      </c>
      <c r="B845" s="52" t="s">
        <v>5307</v>
      </c>
      <c r="C845" s="52" t="s">
        <v>5253</v>
      </c>
      <c r="D845" s="53">
        <v>44651.92152777778</v>
      </c>
      <c r="E845" s="53">
        <v>44649.83194444444</v>
      </c>
      <c r="F845" s="53">
        <v>44652.01111111111</v>
      </c>
      <c r="G845" s="53">
        <f>HubVN_Receiving_Time</f>
        <v>44654.26806</v>
      </c>
      <c r="H845" s="54">
        <v>44650.2625</v>
      </c>
      <c r="I845" s="44">
        <f>HubCN_Receiving_Time-Order_Create_Time</f>
        <v>2.109722222</v>
      </c>
      <c r="J845" s="44">
        <f>Plan__HubCN_Receiving_Time-Order_Create_Time</f>
        <v>4.199305556</v>
      </c>
      <c r="K845" s="44">
        <f>HubCN_Pickup_Time-HubCN_Receiving_Time</f>
        <v>0.4305555556</v>
      </c>
      <c r="L845" s="44">
        <f>Plan_HubCN_Pickup_Time-Plan__HubCN_Receiving_Time</f>
        <v>0.08958333333</v>
      </c>
      <c r="M845" s="44">
        <f>HubCN_Receiving_Time-Vendor_PickupTime</f>
        <v>0.1097222222</v>
      </c>
      <c r="N845" s="44">
        <f>Plan__HubCN_Receiving_Time-Plan_Vendor_Pickup_Time</f>
        <v>3.699305556</v>
      </c>
      <c r="O845" s="44">
        <f>Vendor_PickupTime-Order_Create_Time</f>
        <v>2</v>
      </c>
      <c r="P845" s="44">
        <f>Plan_Vendor_Pickup_Time-Order_Create_Time</f>
        <v>0.5</v>
      </c>
      <c r="Q845" s="44">
        <f>HubVN_Receiving_Time-HubCN_Pickup_Time</f>
        <v>4.005555556</v>
      </c>
      <c r="R845" s="44">
        <f>Plan_HubVN_Receiving_Time-Plan_HubCN_Pickup_Time</f>
        <v>1.501388889</v>
      </c>
      <c r="S845" s="44">
        <f>TG_lấy+TG_xử_lý_CN+Thông_quan</f>
        <v>6.545833333</v>
      </c>
      <c r="T845" s="55">
        <f>IFS(HubCN_ID="LECCNSZ",Quantity__piece*500,HubCN_ID="LECCNYW",Quantity__piece*700)</f>
        <v>2800</v>
      </c>
      <c r="U845" s="55">
        <f>Chi_phí_lấy_hàng-Chi_phí_xử_lý</f>
        <v>15000</v>
      </c>
      <c r="V845" s="55">
        <f>IFS(HubCN_ID="LECCNSZ",IF(Grossweight&lt;=3,17000+Quantity__piece*500,17000+(Grossweight-3)*1500+Quantity__piece*500),HubCN_ID="LECCNYW", IF(Grossweight&lt;=3,15000+Quantity__piece*700,15000+(Grossweight-3)*2500+Quantity__piece*700))</f>
        <v>17800</v>
      </c>
    </row>
    <row r="846" ht="15.75" customHeight="1">
      <c r="A846" s="52" t="s">
        <v>2499</v>
      </c>
      <c r="B846" s="52" t="s">
        <v>5265</v>
      </c>
      <c r="C846" s="52" t="s">
        <v>5253</v>
      </c>
      <c r="D846" s="53">
        <v>44649.07152777778</v>
      </c>
      <c r="E846" s="53">
        <v>44646.97430555556</v>
      </c>
      <c r="F846" s="53">
        <v>44649.28611111111</v>
      </c>
      <c r="G846" s="53">
        <f>HubVN_Receiving_Time</f>
        <v>44652.27222</v>
      </c>
      <c r="H846" s="54">
        <v>44647.26736111111</v>
      </c>
      <c r="I846" s="44">
        <f>HubCN_Receiving_Time-Order_Create_Time</f>
        <v>0.3263888889</v>
      </c>
      <c r="J846" s="44">
        <f>Plan__HubCN_Receiving_Time-Order_Create_Time</f>
        <v>2.423611111</v>
      </c>
      <c r="K846" s="44">
        <f>HubCN_Pickup_Time-HubCN_Receiving_Time</f>
        <v>0.2930555556</v>
      </c>
      <c r="L846" s="44">
        <f>Plan_HubCN_Pickup_Time-Plan__HubCN_Receiving_Time</f>
        <v>0.2145833333</v>
      </c>
      <c r="M846" s="44">
        <f>HubCN_Receiving_Time-Vendor_PickupTime</f>
        <v>0.08402777778</v>
      </c>
      <c r="N846" s="44">
        <f>Plan__HubCN_Receiving_Time-Plan_Vendor_Pickup_Time</f>
        <v>1.93125</v>
      </c>
      <c r="O846" s="44">
        <f>Vendor_PickupTime-Order_Create_Time</f>
        <v>0.2423611111</v>
      </c>
      <c r="P846" s="44">
        <f>Plan_Vendor_Pickup_Time-Order_Create_Time</f>
        <v>0.4923611111</v>
      </c>
      <c r="Q846" s="44">
        <f>HubVN_Receiving_Time-HubCN_Pickup_Time</f>
        <v>5.004861111</v>
      </c>
      <c r="R846" s="44">
        <f>Plan_HubVN_Receiving_Time-Plan_HubCN_Pickup_Time</f>
        <v>2.004166667</v>
      </c>
      <c r="S846" s="44">
        <f>TG_lấy+TG_xử_lý_CN+Thông_quan</f>
        <v>5.624305556</v>
      </c>
      <c r="T846" s="55">
        <f>IFS(HubCN_ID="LECCNSZ",Quantity__piece*500,HubCN_ID="LECCNYW",Quantity__piece*700)</f>
        <v>1400</v>
      </c>
      <c r="U846" s="55">
        <f>Chi_phí_lấy_hàng-Chi_phí_xử_lý</f>
        <v>15000</v>
      </c>
      <c r="V846" s="55">
        <f>IFS(HubCN_ID="LECCNSZ",IF(Grossweight&lt;=3,17000+Quantity__piece*500,17000+(Grossweight-3)*1500+Quantity__piece*500),HubCN_ID="LECCNYW", IF(Grossweight&lt;=3,15000+Quantity__piece*700,15000+(Grossweight-3)*2500+Quantity__piece*700))</f>
        <v>16400</v>
      </c>
    </row>
    <row r="847" ht="15.75" hidden="1" customHeight="1">
      <c r="A847" s="52" t="s">
        <v>2501</v>
      </c>
      <c r="B847" s="52" t="s">
        <v>5287</v>
      </c>
      <c r="C847" s="52" t="s">
        <v>5255</v>
      </c>
      <c r="D847" s="53">
        <v>44651.379166666666</v>
      </c>
      <c r="E847" s="53">
        <v>44651.75</v>
      </c>
      <c r="F847" s="53">
        <v>44651.50625</v>
      </c>
      <c r="G847" s="53">
        <f>HubVN_Receiving_Time</f>
        <v>44655.25486</v>
      </c>
      <c r="H847" s="54">
        <v>44652.25347222222</v>
      </c>
      <c r="I847" s="44">
        <f>HubCN_Receiving_Time-Order_Create_Time</f>
        <v>2.628472222</v>
      </c>
      <c r="J847" s="44">
        <f>Plan__HubCN_Receiving_Time-Order_Create_Time</f>
        <v>2.257638889</v>
      </c>
      <c r="K847" s="44">
        <f>HubCN_Pickup_Time-HubCN_Receiving_Time</f>
        <v>0.5034722222</v>
      </c>
      <c r="L847" s="44">
        <f>Plan_HubCN_Pickup_Time-Plan__HubCN_Receiving_Time</f>
        <v>0.1270833333</v>
      </c>
      <c r="M847" s="44">
        <f>HubCN_Receiving_Time-Vendor_PickupTime</f>
        <v>0.1284722222</v>
      </c>
      <c r="N847" s="44">
        <f>Plan__HubCN_Receiving_Time-Plan_Vendor_Pickup_Time</f>
        <v>2.088888889</v>
      </c>
      <c r="O847" s="44">
        <f>Vendor_PickupTime-Order_Create_Time</f>
        <v>2.5</v>
      </c>
      <c r="P847" s="44">
        <f>Plan_Vendor_Pickup_Time-Order_Create_Time</f>
        <v>0.16875</v>
      </c>
      <c r="Q847" s="44">
        <f>HubVN_Receiving_Time-HubCN_Pickup_Time</f>
        <v>3.001388889</v>
      </c>
      <c r="R847" s="44">
        <f>Plan_HubVN_Receiving_Time-Plan_HubCN_Pickup_Time</f>
        <v>3.002777778</v>
      </c>
      <c r="S847" s="44">
        <f>TG_lấy+TG_xử_lý_CN+Thông_quan</f>
        <v>6.133333333</v>
      </c>
      <c r="T847" s="55">
        <f>IFS(HubCN_ID="LECCNSZ",Quantity__piece*500,HubCN_ID="LECCNYW",Quantity__piece*700)</f>
        <v>500</v>
      </c>
      <c r="U847" s="55">
        <f>Chi_phí_lấy_hàng-Chi_phí_xử_lý</f>
        <v>17000</v>
      </c>
      <c r="V847" s="55">
        <f>IFS(HubCN_ID="LECCNSZ",IF(Grossweight&lt;=3,17000+Quantity__piece*500,17000+(Grossweight-3)*1500+Quantity__piece*500),HubCN_ID="LECCNYW", IF(Grossweight&lt;=3,15000+Quantity__piece*700,15000+(Grossweight-3)*2500+Quantity__piece*700))</f>
        <v>17500</v>
      </c>
    </row>
    <row r="848" ht="15.75" hidden="1" customHeight="1">
      <c r="A848" s="52" t="s">
        <v>2503</v>
      </c>
      <c r="B848" s="52" t="s">
        <v>5288</v>
      </c>
      <c r="C848" s="52" t="s">
        <v>5255</v>
      </c>
      <c r="D848" s="53">
        <v>44648.083333333336</v>
      </c>
      <c r="E848" s="53">
        <v>44648.813888888886</v>
      </c>
      <c r="F848" s="53">
        <v>44648.25347222222</v>
      </c>
      <c r="G848" s="53">
        <f>HubVN_Receiving_Time</f>
        <v>44652.2875</v>
      </c>
      <c r="H848" s="54">
        <v>44649.28472222222</v>
      </c>
      <c r="I848" s="44">
        <f>HubCN_Receiving_Time-Order_Create_Time</f>
        <v>4.072916667</v>
      </c>
      <c r="J848" s="44">
        <f>Plan__HubCN_Receiving_Time-Order_Create_Time</f>
        <v>3.342361111</v>
      </c>
      <c r="K848" s="44">
        <f>HubCN_Pickup_Time-HubCN_Receiving_Time</f>
        <v>0.4708333333</v>
      </c>
      <c r="L848" s="44">
        <f>Plan_HubCN_Pickup_Time-Plan__HubCN_Receiving_Time</f>
        <v>0.1701388889</v>
      </c>
      <c r="M848" s="44">
        <f>HubCN_Receiving_Time-Vendor_PickupTime</f>
        <v>0.1152777778</v>
      </c>
      <c r="N848" s="44">
        <f>Plan__HubCN_Receiving_Time-Plan_Vendor_Pickup_Time</f>
        <v>4.3375</v>
      </c>
      <c r="O848" s="44">
        <f>Vendor_PickupTime-Order_Create_Time</f>
        <v>3.957638889</v>
      </c>
      <c r="P848" s="44">
        <f>Plan_Vendor_Pickup_Time-Order_Create_Time</f>
        <v>-0.9951388889</v>
      </c>
      <c r="Q848" s="44">
        <f>HubVN_Receiving_Time-HubCN_Pickup_Time</f>
        <v>3.002777778</v>
      </c>
      <c r="R848" s="44">
        <f>Plan_HubVN_Receiving_Time-Plan_HubCN_Pickup_Time</f>
        <v>3.000694444</v>
      </c>
      <c r="S848" s="44">
        <f>TG_lấy+TG_xử_lý_CN+Thông_quan</f>
        <v>7.546527778</v>
      </c>
      <c r="T848" s="55">
        <f>IFS(HubCN_ID="LECCNSZ",Quantity__piece*500,HubCN_ID="LECCNYW",Quantity__piece*700)</f>
        <v>500</v>
      </c>
      <c r="U848" s="55">
        <f>Chi_phí_lấy_hàng-Chi_phí_xử_lý</f>
        <v>18650</v>
      </c>
      <c r="V848" s="55">
        <f>IFS(HubCN_ID="LECCNSZ",IF(Grossweight&lt;=3,17000+Quantity__piece*500,17000+(Grossweight-3)*1500+Quantity__piece*500),HubCN_ID="LECCNYW", IF(Grossweight&lt;=3,15000+Quantity__piece*700,15000+(Grossweight-3)*2500+Quantity__piece*700))</f>
        <v>19150</v>
      </c>
    </row>
    <row r="849" ht="15.75" customHeight="1">
      <c r="A849" s="52" t="s">
        <v>2505</v>
      </c>
      <c r="B849" s="52" t="s">
        <v>5297</v>
      </c>
      <c r="C849" s="52" t="s">
        <v>5253</v>
      </c>
      <c r="D849" s="53">
        <v>44648.85486111111</v>
      </c>
      <c r="E849" s="53">
        <v>44649.177083333336</v>
      </c>
      <c r="F849" s="53">
        <v>44649.00208333333</v>
      </c>
      <c r="G849" s="53">
        <f>HubVN_Receiving_Time</f>
        <v>44652.51667</v>
      </c>
      <c r="H849" s="54">
        <v>44649.51597222222</v>
      </c>
      <c r="I849" s="44">
        <f>HubCN_Receiving_Time-Order_Create_Time</f>
        <v>3.854166667</v>
      </c>
      <c r="J849" s="44">
        <f>Plan__HubCN_Receiving_Time-Order_Create_Time</f>
        <v>3.531944444</v>
      </c>
      <c r="K849" s="44">
        <f>HubCN_Pickup_Time-HubCN_Receiving_Time</f>
        <v>0.3388888889</v>
      </c>
      <c r="L849" s="44">
        <f>Plan_HubCN_Pickup_Time-Plan__HubCN_Receiving_Time</f>
        <v>0.1472222222</v>
      </c>
      <c r="M849" s="44">
        <f>HubCN_Receiving_Time-Vendor_PickupTime</f>
        <v>0.1715277778</v>
      </c>
      <c r="N849" s="44">
        <f>Plan__HubCN_Receiving_Time-Plan_Vendor_Pickup_Time</f>
        <v>2.956944444</v>
      </c>
      <c r="O849" s="44">
        <f>Vendor_PickupTime-Order_Create_Time</f>
        <v>3.682638889</v>
      </c>
      <c r="P849" s="44">
        <f>Plan_Vendor_Pickup_Time-Order_Create_Time</f>
        <v>0.575</v>
      </c>
      <c r="Q849" s="44">
        <f>HubVN_Receiving_Time-HubCN_Pickup_Time</f>
        <v>3.000694444</v>
      </c>
      <c r="R849" s="44">
        <f>Plan_HubVN_Receiving_Time-Plan_HubCN_Pickup_Time</f>
        <v>3.502777778</v>
      </c>
      <c r="S849" s="44">
        <f>TG_lấy+TG_xử_lý_CN+Thông_quan</f>
        <v>7.19375</v>
      </c>
      <c r="T849" s="55">
        <f>IFS(HubCN_ID="LECCNSZ",Quantity__piece*500,HubCN_ID="LECCNYW",Quantity__piece*700)</f>
        <v>3500</v>
      </c>
      <c r="U849" s="55">
        <f>Chi_phí_lấy_hàng-Chi_phí_xử_lý</f>
        <v>16250</v>
      </c>
      <c r="V849" s="55">
        <f>IFS(HubCN_ID="LECCNSZ",IF(Grossweight&lt;=3,17000+Quantity__piece*500,17000+(Grossweight-3)*1500+Quantity__piece*500),HubCN_ID="LECCNYW", IF(Grossweight&lt;=3,15000+Quantity__piece*700,15000+(Grossweight-3)*2500+Quantity__piece*700))</f>
        <v>19750</v>
      </c>
    </row>
    <row r="850" ht="15.75" customHeight="1">
      <c r="A850" s="52" t="s">
        <v>2508</v>
      </c>
      <c r="B850" s="52" t="s">
        <v>5291</v>
      </c>
      <c r="C850" s="52" t="s">
        <v>5253</v>
      </c>
      <c r="D850" s="53">
        <v>44652.07847222222</v>
      </c>
      <c r="E850" s="53">
        <v>44649.9375</v>
      </c>
      <c r="F850" s="53">
        <v>44652.245833333334</v>
      </c>
      <c r="G850" s="53">
        <f>HubVN_Receiving_Time</f>
        <v>44655.27778</v>
      </c>
      <c r="H850" s="54">
        <v>44650.275</v>
      </c>
      <c r="I850" s="44">
        <f>HubCN_Receiving_Time-Order_Create_Time</f>
        <v>1.308333333</v>
      </c>
      <c r="J850" s="44">
        <f>Plan__HubCN_Receiving_Time-Order_Create_Time</f>
        <v>3.449305556</v>
      </c>
      <c r="K850" s="44">
        <f>HubCN_Pickup_Time-HubCN_Receiving_Time</f>
        <v>0.3375</v>
      </c>
      <c r="L850" s="44">
        <f>Plan_HubCN_Pickup_Time-Plan__HubCN_Receiving_Time</f>
        <v>0.1673611111</v>
      </c>
      <c r="M850" s="44">
        <f>HubCN_Receiving_Time-Vendor_PickupTime</f>
        <v>0.1673611111</v>
      </c>
      <c r="N850" s="44">
        <f>Plan__HubCN_Receiving_Time-Plan_Vendor_Pickup_Time</f>
        <v>2.906944444</v>
      </c>
      <c r="O850" s="44">
        <f>Vendor_PickupTime-Order_Create_Time</f>
        <v>1.140972222</v>
      </c>
      <c r="P850" s="44">
        <f>Plan_Vendor_Pickup_Time-Order_Create_Time</f>
        <v>0.5423611111</v>
      </c>
      <c r="Q850" s="44">
        <f>HubVN_Receiving_Time-HubCN_Pickup_Time</f>
        <v>5.002777778</v>
      </c>
      <c r="R850" s="44">
        <f>Plan_HubVN_Receiving_Time-Plan_HubCN_Pickup_Time</f>
        <v>2.004166667</v>
      </c>
      <c r="S850" s="44">
        <f>TG_lấy+TG_xử_lý_CN+Thông_quan</f>
        <v>6.648611111</v>
      </c>
      <c r="T850" s="55">
        <f>IFS(HubCN_ID="LECCNSZ",Quantity__piece*500,HubCN_ID="LECCNYW",Quantity__piece*700)</f>
        <v>700</v>
      </c>
      <c r="U850" s="55">
        <f>Chi_phí_lấy_hàng-Chi_phí_xử_lý</f>
        <v>15000</v>
      </c>
      <c r="V850" s="55">
        <f>IFS(HubCN_ID="LECCNSZ",IF(Grossweight&lt;=3,17000+Quantity__piece*500,17000+(Grossweight-3)*1500+Quantity__piece*500),HubCN_ID="LECCNYW", IF(Grossweight&lt;=3,15000+Quantity__piece*700,15000+(Grossweight-3)*2500+Quantity__piece*700))</f>
        <v>15700</v>
      </c>
    </row>
    <row r="851" ht="15.75" customHeight="1">
      <c r="A851" s="52" t="s">
        <v>2511</v>
      </c>
      <c r="B851" s="52" t="s">
        <v>5270</v>
      </c>
      <c r="C851" s="52" t="s">
        <v>5253</v>
      </c>
      <c r="D851" s="53">
        <v>44650.79861111111</v>
      </c>
      <c r="E851" s="53">
        <v>44652.22708333333</v>
      </c>
      <c r="F851" s="53">
        <v>44651.009722222225</v>
      </c>
      <c r="G851" s="53">
        <f>HubVN_Receiving_Time</f>
        <v>44655.52708</v>
      </c>
      <c r="H851" s="54">
        <v>44652.52291666667</v>
      </c>
      <c r="I851" s="44">
        <f>HubCN_Receiving_Time-Order_Create_Time</f>
        <v>2.394444444</v>
      </c>
      <c r="J851" s="44">
        <f>Plan__HubCN_Receiving_Time-Order_Create_Time</f>
        <v>0.9659722222</v>
      </c>
      <c r="K851" s="44">
        <f>HubCN_Pickup_Time-HubCN_Receiving_Time</f>
        <v>0.2958333333</v>
      </c>
      <c r="L851" s="44">
        <f>Plan_HubCN_Pickup_Time-Plan__HubCN_Receiving_Time</f>
        <v>0.2111111111</v>
      </c>
      <c r="M851" s="44">
        <f>HubCN_Receiving_Time-Vendor_PickupTime</f>
        <v>0.1111111111</v>
      </c>
      <c r="N851" s="44">
        <f>Plan__HubCN_Receiving_Time-Plan_Vendor_Pickup_Time</f>
        <v>0.39375</v>
      </c>
      <c r="O851" s="44">
        <f>Vendor_PickupTime-Order_Create_Time</f>
        <v>2.283333333</v>
      </c>
      <c r="P851" s="44">
        <f>Plan_Vendor_Pickup_Time-Order_Create_Time</f>
        <v>0.5722222222</v>
      </c>
      <c r="Q851" s="44">
        <f>HubVN_Receiving_Time-HubCN_Pickup_Time</f>
        <v>3.004166667</v>
      </c>
      <c r="R851" s="44">
        <f>Plan_HubVN_Receiving_Time-Plan_HubCN_Pickup_Time</f>
        <v>3.504166667</v>
      </c>
      <c r="S851" s="44">
        <f>TG_lấy+TG_xử_lý_CN+Thông_quan</f>
        <v>5.694444444</v>
      </c>
      <c r="T851" s="55">
        <f>IFS(HubCN_ID="LECCNSZ",Quantity__piece*500,HubCN_ID="LECCNYW",Quantity__piece*700)</f>
        <v>3500</v>
      </c>
      <c r="U851" s="55">
        <f>Chi_phí_lấy_hàng-Chi_phí_xử_lý</f>
        <v>15000</v>
      </c>
      <c r="V851" s="55">
        <f>IFS(HubCN_ID="LECCNSZ",IF(Grossweight&lt;=3,17000+Quantity__piece*500,17000+(Grossweight-3)*1500+Quantity__piece*500),HubCN_ID="LECCNYW", IF(Grossweight&lt;=3,15000+Quantity__piece*700,15000+(Grossweight-3)*2500+Quantity__piece*700))</f>
        <v>18500</v>
      </c>
    </row>
    <row r="852" ht="15.75" customHeight="1">
      <c r="A852" s="52" t="s">
        <v>2513</v>
      </c>
      <c r="B852" s="52" t="s">
        <v>5269</v>
      </c>
      <c r="C852" s="52" t="s">
        <v>5253</v>
      </c>
      <c r="D852" s="53">
        <v>44652.39791666667</v>
      </c>
      <c r="E852" s="53">
        <v>44652.23402777778</v>
      </c>
      <c r="F852" s="53">
        <v>44652.52569444444</v>
      </c>
      <c r="G852" s="53">
        <f>HubVN_Receiving_Time</f>
        <v>44655.53611</v>
      </c>
      <c r="H852" s="54">
        <v>44652.53194444445</v>
      </c>
      <c r="I852" s="44">
        <f>HubCN_Receiving_Time-Order_Create_Time</f>
        <v>2.375694444</v>
      </c>
      <c r="J852" s="44">
        <f>Plan__HubCN_Receiving_Time-Order_Create_Time</f>
        <v>2.539583333</v>
      </c>
      <c r="K852" s="44">
        <f>HubCN_Pickup_Time-HubCN_Receiving_Time</f>
        <v>0.2979166667</v>
      </c>
      <c r="L852" s="44">
        <f>Plan_HubCN_Pickup_Time-Plan__HubCN_Receiving_Time</f>
        <v>0.1277777778</v>
      </c>
      <c r="M852" s="44">
        <f>HubCN_Receiving_Time-Vendor_PickupTime</f>
        <v>0.08819444444</v>
      </c>
      <c r="N852" s="44">
        <f>Plan__HubCN_Receiving_Time-Plan_Vendor_Pickup_Time</f>
        <v>3.959027778</v>
      </c>
      <c r="O852" s="44">
        <f>Vendor_PickupTime-Order_Create_Time</f>
        <v>2.2875</v>
      </c>
      <c r="P852" s="44">
        <f>Plan_Vendor_Pickup_Time-Order_Create_Time</f>
        <v>-1.419444444</v>
      </c>
      <c r="Q852" s="44">
        <f>HubVN_Receiving_Time-HubCN_Pickup_Time</f>
        <v>3.004166667</v>
      </c>
      <c r="R852" s="44">
        <f>Plan_HubVN_Receiving_Time-Plan_HubCN_Pickup_Time</f>
        <v>2.001388889</v>
      </c>
      <c r="S852" s="44">
        <f>TG_lấy+TG_xử_lý_CN+Thông_quan</f>
        <v>5.677777778</v>
      </c>
      <c r="T852" s="55">
        <f>IFS(HubCN_ID="LECCNSZ",Quantity__piece*500,HubCN_ID="LECCNYW",Quantity__piece*700)</f>
        <v>3500</v>
      </c>
      <c r="U852" s="55">
        <f>Chi_phí_lấy_hàng-Chi_phí_xử_lý</f>
        <v>15000</v>
      </c>
      <c r="V852" s="55">
        <f>IFS(HubCN_ID="LECCNSZ",IF(Grossweight&lt;=3,17000+Quantity__piece*500,17000+(Grossweight-3)*1500+Quantity__piece*500),HubCN_ID="LECCNYW", IF(Grossweight&lt;=3,15000+Quantity__piece*700,15000+(Grossweight-3)*2500+Quantity__piece*700))</f>
        <v>18500</v>
      </c>
    </row>
    <row r="853" ht="15.75" customHeight="1">
      <c r="A853" s="52" t="s">
        <v>2516</v>
      </c>
      <c r="B853" s="52" t="s">
        <v>5263</v>
      </c>
      <c r="C853" s="52" t="s">
        <v>5253</v>
      </c>
      <c r="D853" s="53">
        <v>44649.80625</v>
      </c>
      <c r="E853" s="53">
        <v>44649.16805555556</v>
      </c>
      <c r="F853" s="53">
        <v>44650.01875</v>
      </c>
      <c r="G853" s="53">
        <f>HubVN_Receiving_Time</f>
        <v>44653.50833</v>
      </c>
      <c r="H853" s="54">
        <v>44649.50555555556</v>
      </c>
      <c r="I853" s="44">
        <f>HubCN_Receiving_Time-Order_Create_Time</f>
        <v>0.3166666667</v>
      </c>
      <c r="J853" s="44">
        <f>Plan__HubCN_Receiving_Time-Order_Create_Time</f>
        <v>0.9548611111</v>
      </c>
      <c r="K853" s="44">
        <f>HubCN_Pickup_Time-HubCN_Receiving_Time</f>
        <v>0.3375</v>
      </c>
      <c r="L853" s="44">
        <f>Plan_HubCN_Pickup_Time-Plan__HubCN_Receiving_Time</f>
        <v>0.2125</v>
      </c>
      <c r="M853" s="44">
        <f>HubCN_Receiving_Time-Vendor_PickupTime</f>
        <v>0.08472222222</v>
      </c>
      <c r="N853" s="44">
        <f>Plan__HubCN_Receiving_Time-Plan_Vendor_Pickup_Time</f>
        <v>1.838888889</v>
      </c>
      <c r="O853" s="44">
        <f>Vendor_PickupTime-Order_Create_Time</f>
        <v>0.2319444444</v>
      </c>
      <c r="P853" s="44">
        <f>Plan_Vendor_Pickup_Time-Order_Create_Time</f>
        <v>-0.8840277778</v>
      </c>
      <c r="Q853" s="44">
        <f>HubVN_Receiving_Time-HubCN_Pickup_Time</f>
        <v>4.002777778</v>
      </c>
      <c r="R853" s="44">
        <f>Plan_HubVN_Receiving_Time-Plan_HubCN_Pickup_Time</f>
        <v>3.50625</v>
      </c>
      <c r="S853" s="44">
        <f>TG_lấy+TG_xử_lý_CN+Thông_quan</f>
        <v>4.656944444</v>
      </c>
      <c r="T853" s="55">
        <f>IFS(HubCN_ID="LECCNSZ",Quantity__piece*500,HubCN_ID="LECCNYW",Quantity__piece*700)</f>
        <v>700</v>
      </c>
      <c r="U853" s="55">
        <f>Chi_phí_lấy_hàng-Chi_phí_xử_lý</f>
        <v>15000</v>
      </c>
      <c r="V853" s="55">
        <f>IFS(HubCN_ID="LECCNSZ",IF(Grossweight&lt;=3,17000+Quantity__piece*500,17000+(Grossweight-3)*1500+Quantity__piece*500),HubCN_ID="LECCNYW", IF(Grossweight&lt;=3,15000+Quantity__piece*700,15000+(Grossweight-3)*2500+Quantity__piece*700))</f>
        <v>15700</v>
      </c>
    </row>
    <row r="854" ht="15.75" customHeight="1">
      <c r="A854" s="52" t="s">
        <v>2519</v>
      </c>
      <c r="B854" s="52" t="s">
        <v>5304</v>
      </c>
      <c r="C854" s="52" t="s">
        <v>5253</v>
      </c>
      <c r="D854" s="53">
        <v>44650.688888888886</v>
      </c>
      <c r="E854" s="53">
        <v>44652.919444444444</v>
      </c>
      <c r="F854" s="53">
        <v>44650.77847222222</v>
      </c>
      <c r="G854" s="53">
        <f>HubVN_Receiving_Time</f>
        <v>44657.26111</v>
      </c>
      <c r="H854" s="54">
        <v>44653.25555555556</v>
      </c>
      <c r="I854" s="44">
        <f>HubCN_Receiving_Time-Order_Create_Time</f>
        <v>1.334722222</v>
      </c>
      <c r="J854" s="44">
        <f>Plan__HubCN_Receiving_Time-Order_Create_Time</f>
        <v>-0.8958333333</v>
      </c>
      <c r="K854" s="44">
        <f>HubCN_Pickup_Time-HubCN_Receiving_Time</f>
        <v>0.3361111111</v>
      </c>
      <c r="L854" s="44">
        <f>Plan_HubCN_Pickup_Time-Plan__HubCN_Receiving_Time</f>
        <v>0.08958333333</v>
      </c>
      <c r="M854" s="44">
        <f>HubCN_Receiving_Time-Vendor_PickupTime</f>
        <v>0.1104166667</v>
      </c>
      <c r="N854" s="44">
        <f>Plan__HubCN_Receiving_Time-Plan_Vendor_Pickup_Time</f>
        <v>-0.3888888889</v>
      </c>
      <c r="O854" s="44">
        <f>Vendor_PickupTime-Order_Create_Time</f>
        <v>1.224305556</v>
      </c>
      <c r="P854" s="44">
        <f>Plan_Vendor_Pickup_Time-Order_Create_Time</f>
        <v>-0.5069444444</v>
      </c>
      <c r="Q854" s="44">
        <f>HubVN_Receiving_Time-HubCN_Pickup_Time</f>
        <v>4.005555556</v>
      </c>
      <c r="R854" s="44">
        <f>Plan_HubVN_Receiving_Time-Plan_HubCN_Pickup_Time</f>
        <v>3.501388889</v>
      </c>
      <c r="S854" s="44">
        <f>TG_lấy+TG_xử_lý_CN+Thông_quan</f>
        <v>5.676388889</v>
      </c>
      <c r="T854" s="55">
        <f>IFS(HubCN_ID="LECCNSZ",Quantity__piece*500,HubCN_ID="LECCNYW",Quantity__piece*700)</f>
        <v>700</v>
      </c>
      <c r="U854" s="55">
        <f>Chi_phí_lấy_hàng-Chi_phí_xử_lý</f>
        <v>15000</v>
      </c>
      <c r="V854" s="55">
        <f>IFS(HubCN_ID="LECCNSZ",IF(Grossweight&lt;=3,17000+Quantity__piece*500,17000+(Grossweight-3)*1500+Quantity__piece*500),HubCN_ID="LECCNYW", IF(Grossweight&lt;=3,15000+Quantity__piece*700,15000+(Grossweight-3)*2500+Quantity__piece*700))</f>
        <v>15700</v>
      </c>
    </row>
    <row r="855" ht="15.75" customHeight="1">
      <c r="A855" s="52" t="s">
        <v>2522</v>
      </c>
      <c r="B855" s="52" t="s">
        <v>5265</v>
      </c>
      <c r="C855" s="52" t="s">
        <v>5253</v>
      </c>
      <c r="D855" s="53">
        <v>44650.58125</v>
      </c>
      <c r="E855" s="53">
        <v>44649.81597222222</v>
      </c>
      <c r="F855" s="53">
        <v>44650.74930555555</v>
      </c>
      <c r="G855" s="53">
        <f>HubVN_Receiving_Time</f>
        <v>44653.28194</v>
      </c>
      <c r="H855" s="54">
        <v>44650.27638888889</v>
      </c>
      <c r="I855" s="44">
        <f>HubCN_Receiving_Time-Order_Create_Time</f>
        <v>1.08125</v>
      </c>
      <c r="J855" s="44">
        <f>Plan__HubCN_Receiving_Time-Order_Create_Time</f>
        <v>1.846527778</v>
      </c>
      <c r="K855" s="44">
        <f>HubCN_Pickup_Time-HubCN_Receiving_Time</f>
        <v>0.4604166667</v>
      </c>
      <c r="L855" s="44">
        <f>Plan_HubCN_Pickup_Time-Plan__HubCN_Receiving_Time</f>
        <v>0.1680555556</v>
      </c>
      <c r="M855" s="44">
        <f>HubCN_Receiving_Time-Vendor_PickupTime</f>
        <v>0.08680555555</v>
      </c>
      <c r="N855" s="44">
        <f>Plan__HubCN_Receiving_Time-Plan_Vendor_Pickup_Time</f>
        <v>2.854166667</v>
      </c>
      <c r="O855" s="44">
        <f>Vendor_PickupTime-Order_Create_Time</f>
        <v>0.9944444444</v>
      </c>
      <c r="P855" s="44">
        <f>Plan_Vendor_Pickup_Time-Order_Create_Time</f>
        <v>-1.007638889</v>
      </c>
      <c r="Q855" s="44">
        <f>HubVN_Receiving_Time-HubCN_Pickup_Time</f>
        <v>3.005555556</v>
      </c>
      <c r="R855" s="44">
        <f>Plan_HubVN_Receiving_Time-Plan_HubCN_Pickup_Time</f>
        <v>1.500694444</v>
      </c>
      <c r="S855" s="44">
        <f>TG_lấy+TG_xử_lý_CN+Thông_quan</f>
        <v>4.547222222</v>
      </c>
      <c r="T855" s="55">
        <f>IFS(HubCN_ID="LECCNSZ",Quantity__piece*500,HubCN_ID="LECCNYW",Quantity__piece*700)</f>
        <v>2800</v>
      </c>
      <c r="U855" s="55">
        <f>Chi_phí_lấy_hàng-Chi_phí_xử_lý</f>
        <v>15000</v>
      </c>
      <c r="V855" s="55">
        <f>IFS(HubCN_ID="LECCNSZ",IF(Grossweight&lt;=3,17000+Quantity__piece*500,17000+(Grossweight-3)*1500+Quantity__piece*500),HubCN_ID="LECCNYW", IF(Grossweight&lt;=3,15000+Quantity__piece*700,15000+(Grossweight-3)*2500+Quantity__piece*700))</f>
        <v>17800</v>
      </c>
    </row>
    <row r="856" ht="15.75" customHeight="1">
      <c r="A856" s="52" t="s">
        <v>2525</v>
      </c>
      <c r="B856" s="52" t="s">
        <v>5284</v>
      </c>
      <c r="C856" s="52" t="s">
        <v>5253</v>
      </c>
      <c r="D856" s="53">
        <v>44650.35486111111</v>
      </c>
      <c r="E856" s="53">
        <v>44649.16736111111</v>
      </c>
      <c r="F856" s="53">
        <v>44650.52569444444</v>
      </c>
      <c r="G856" s="53">
        <f>HubVN_Receiving_Time</f>
        <v>44653.50625</v>
      </c>
      <c r="H856" s="54">
        <v>44649.50277777778</v>
      </c>
      <c r="I856" s="44">
        <f>HubCN_Receiving_Time-Order_Create_Time</f>
        <v>0.3215277778</v>
      </c>
      <c r="J856" s="44">
        <f>Plan__HubCN_Receiving_Time-Order_Create_Time</f>
        <v>1.509027778</v>
      </c>
      <c r="K856" s="44">
        <f>HubCN_Pickup_Time-HubCN_Receiving_Time</f>
        <v>0.3354166667</v>
      </c>
      <c r="L856" s="44">
        <f>Plan_HubCN_Pickup_Time-Plan__HubCN_Receiving_Time</f>
        <v>0.1708333333</v>
      </c>
      <c r="M856" s="44">
        <f>HubCN_Receiving_Time-Vendor_PickupTime</f>
        <v>0.08888888889</v>
      </c>
      <c r="N856" s="44">
        <f>Plan__HubCN_Receiving_Time-Plan_Vendor_Pickup_Time</f>
        <v>2.384722222</v>
      </c>
      <c r="O856" s="44">
        <f>Vendor_PickupTime-Order_Create_Time</f>
        <v>0.2326388889</v>
      </c>
      <c r="P856" s="44">
        <f>Plan_Vendor_Pickup_Time-Order_Create_Time</f>
        <v>-0.8756944444</v>
      </c>
      <c r="Q856" s="44">
        <f>HubVN_Receiving_Time-HubCN_Pickup_Time</f>
        <v>4.003472222</v>
      </c>
      <c r="R856" s="44">
        <f>Plan_HubVN_Receiving_Time-Plan_HubCN_Pickup_Time</f>
        <v>3.004861111</v>
      </c>
      <c r="S856" s="44">
        <f>TG_lấy+TG_xử_lý_CN+Thông_quan</f>
        <v>4.660416667</v>
      </c>
      <c r="T856" s="55">
        <f>IFS(HubCN_ID="LECCNSZ",Quantity__piece*500,HubCN_ID="LECCNYW",Quantity__piece*700)</f>
        <v>2100</v>
      </c>
      <c r="U856" s="55">
        <f>Chi_phí_lấy_hàng-Chi_phí_xử_lý</f>
        <v>15000</v>
      </c>
      <c r="V856" s="55">
        <f>IFS(HubCN_ID="LECCNSZ",IF(Grossweight&lt;=3,17000+Quantity__piece*500,17000+(Grossweight-3)*1500+Quantity__piece*500),HubCN_ID="LECCNYW", IF(Grossweight&lt;=3,15000+Quantity__piece*700,15000+(Grossweight-3)*2500+Quantity__piece*700))</f>
        <v>17100</v>
      </c>
    </row>
    <row r="857" ht="15.75" customHeight="1">
      <c r="A857" s="52" t="s">
        <v>2527</v>
      </c>
      <c r="B857" s="52" t="s">
        <v>5278</v>
      </c>
      <c r="C857" s="52" t="s">
        <v>5253</v>
      </c>
      <c r="D857" s="53">
        <v>44650.290972222225</v>
      </c>
      <c r="E857" s="53">
        <v>44650.72638888889</v>
      </c>
      <c r="F857" s="53">
        <v>44650.50208333333</v>
      </c>
      <c r="G857" s="53">
        <f>HubVN_Receiving_Time</f>
        <v>44654.53056</v>
      </c>
      <c r="H857" s="54">
        <v>44651.024305555555</v>
      </c>
      <c r="I857" s="44">
        <f>HubCN_Receiving_Time-Order_Create_Time</f>
        <v>3.540277778</v>
      </c>
      <c r="J857" s="44">
        <f>Plan__HubCN_Receiving_Time-Order_Create_Time</f>
        <v>3.104861111</v>
      </c>
      <c r="K857" s="44">
        <f>HubCN_Pickup_Time-HubCN_Receiving_Time</f>
        <v>0.2979166667</v>
      </c>
      <c r="L857" s="44">
        <f>Plan_HubCN_Pickup_Time-Plan__HubCN_Receiving_Time</f>
        <v>0.2111111111</v>
      </c>
      <c r="M857" s="44">
        <f>HubCN_Receiving_Time-Vendor_PickupTime</f>
        <v>0.2527777778</v>
      </c>
      <c r="N857" s="44">
        <f>Plan__HubCN_Receiving_Time-Plan_Vendor_Pickup_Time</f>
        <v>2.108333333</v>
      </c>
      <c r="O857" s="44">
        <f>Vendor_PickupTime-Order_Create_Time</f>
        <v>3.2875</v>
      </c>
      <c r="P857" s="44">
        <f>Plan_Vendor_Pickup_Time-Order_Create_Time</f>
        <v>0.9965277778</v>
      </c>
      <c r="Q857" s="44">
        <f>HubVN_Receiving_Time-HubCN_Pickup_Time</f>
        <v>3.50625</v>
      </c>
      <c r="R857" s="44">
        <f>Plan_HubVN_Receiving_Time-Plan_HubCN_Pickup_Time</f>
        <v>3.002083333</v>
      </c>
      <c r="S857" s="44">
        <f>TG_lấy+TG_xử_lý_CN+Thông_quan</f>
        <v>7.344444444</v>
      </c>
      <c r="T857" s="55">
        <f>IFS(HubCN_ID="LECCNSZ",Quantity__piece*500,HubCN_ID="LECCNYW",Quantity__piece*700)</f>
        <v>2800</v>
      </c>
      <c r="U857" s="55">
        <f>Chi_phí_lấy_hàng-Chi_phí_xử_lý</f>
        <v>15000</v>
      </c>
      <c r="V857" s="55">
        <f>IFS(HubCN_ID="LECCNSZ",IF(Grossweight&lt;=3,17000+Quantity__piece*500,17000+(Grossweight-3)*1500+Quantity__piece*500),HubCN_ID="LECCNYW", IF(Grossweight&lt;=3,15000+Quantity__piece*700,15000+(Grossweight-3)*2500+Quantity__piece*700))</f>
        <v>17800</v>
      </c>
    </row>
    <row r="858" ht="15.75" customHeight="1">
      <c r="A858" s="52" t="s">
        <v>2530</v>
      </c>
      <c r="B858" s="52" t="s">
        <v>5256</v>
      </c>
      <c r="C858" s="52" t="s">
        <v>5253</v>
      </c>
      <c r="D858" s="53">
        <v>44650.10763888889</v>
      </c>
      <c r="E858" s="53">
        <v>44649.19097222222</v>
      </c>
      <c r="F858" s="53">
        <v>44650.27569444444</v>
      </c>
      <c r="G858" s="53">
        <f>HubVN_Receiving_Time</f>
        <v>44652.53125</v>
      </c>
      <c r="H858" s="54">
        <v>44649.529861111114</v>
      </c>
      <c r="I858" s="44">
        <f>HubCN_Receiving_Time-Order_Create_Time</f>
        <v>1.813194444</v>
      </c>
      <c r="J858" s="44">
        <f>Plan__HubCN_Receiving_Time-Order_Create_Time</f>
        <v>2.729861111</v>
      </c>
      <c r="K858" s="44">
        <f>HubCN_Pickup_Time-HubCN_Receiving_Time</f>
        <v>0.3388888889</v>
      </c>
      <c r="L858" s="44">
        <f>Plan_HubCN_Pickup_Time-Plan__HubCN_Receiving_Time</f>
        <v>0.1680555556</v>
      </c>
      <c r="M858" s="44">
        <f>HubCN_Receiving_Time-Vendor_PickupTime</f>
        <v>0.08402777778</v>
      </c>
      <c r="N858" s="44">
        <f>Plan__HubCN_Receiving_Time-Plan_Vendor_Pickup_Time</f>
        <v>3.234027778</v>
      </c>
      <c r="O858" s="44">
        <f>Vendor_PickupTime-Order_Create_Time</f>
        <v>1.729166667</v>
      </c>
      <c r="P858" s="44">
        <f>Plan_Vendor_Pickup_Time-Order_Create_Time</f>
        <v>-0.5041666667</v>
      </c>
      <c r="Q858" s="44">
        <f>HubVN_Receiving_Time-HubCN_Pickup_Time</f>
        <v>3.001388889</v>
      </c>
      <c r="R858" s="44">
        <f>Plan_HubVN_Receiving_Time-Plan_HubCN_Pickup_Time</f>
        <v>2.002777778</v>
      </c>
      <c r="S858" s="44">
        <f>TG_lấy+TG_xử_lý_CN+Thông_quan</f>
        <v>5.153472222</v>
      </c>
      <c r="T858" s="55">
        <f>IFS(HubCN_ID="LECCNSZ",Quantity__piece*500,HubCN_ID="LECCNYW",Quantity__piece*700)</f>
        <v>2100</v>
      </c>
      <c r="U858" s="55">
        <f>Chi_phí_lấy_hàng-Chi_phí_xử_lý</f>
        <v>17250</v>
      </c>
      <c r="V858" s="55">
        <f>IFS(HubCN_ID="LECCNSZ",IF(Grossweight&lt;=3,17000+Quantity__piece*500,17000+(Grossweight-3)*1500+Quantity__piece*500),HubCN_ID="LECCNYW", IF(Grossweight&lt;=3,15000+Quantity__piece*700,15000+(Grossweight-3)*2500+Quantity__piece*700))</f>
        <v>19350</v>
      </c>
    </row>
    <row r="859" ht="15.75" customHeight="1">
      <c r="A859" s="52" t="s">
        <v>2533</v>
      </c>
      <c r="B859" s="52" t="s">
        <v>5258</v>
      </c>
      <c r="C859" s="52" t="s">
        <v>5253</v>
      </c>
      <c r="D859" s="53">
        <v>44651.06041666667</v>
      </c>
      <c r="E859" s="53">
        <v>44649.78472222222</v>
      </c>
      <c r="F859" s="53">
        <v>44651.27361111111</v>
      </c>
      <c r="G859" s="53">
        <f>HubVN_Receiving_Time</f>
        <v>44654.28889</v>
      </c>
      <c r="H859" s="54">
        <v>44650.28611111111</v>
      </c>
      <c r="I859" s="44">
        <f>HubCN_Receiving_Time-Order_Create_Time</f>
        <v>0.6076388889</v>
      </c>
      <c r="J859" s="44">
        <f>Plan__HubCN_Receiving_Time-Order_Create_Time</f>
        <v>1.883333333</v>
      </c>
      <c r="K859" s="44">
        <f>HubCN_Pickup_Time-HubCN_Receiving_Time</f>
        <v>0.5013888889</v>
      </c>
      <c r="L859" s="44">
        <f>Plan_HubCN_Pickup_Time-Plan__HubCN_Receiving_Time</f>
        <v>0.2131944444</v>
      </c>
      <c r="M859" s="44">
        <f>HubCN_Receiving_Time-Vendor_PickupTime</f>
        <v>0.1145833333</v>
      </c>
      <c r="N859" s="44">
        <f>Plan__HubCN_Receiving_Time-Plan_Vendor_Pickup_Time</f>
        <v>1.305555556</v>
      </c>
      <c r="O859" s="44">
        <f>Vendor_PickupTime-Order_Create_Time</f>
        <v>0.4930555556</v>
      </c>
      <c r="P859" s="44">
        <f>Plan_Vendor_Pickup_Time-Order_Create_Time</f>
        <v>0.5777777778</v>
      </c>
      <c r="Q859" s="44">
        <f>HubVN_Receiving_Time-HubCN_Pickup_Time</f>
        <v>4.002777778</v>
      </c>
      <c r="R859" s="44">
        <f>Plan_HubVN_Receiving_Time-Plan_HubCN_Pickup_Time</f>
        <v>2.002083333</v>
      </c>
      <c r="S859" s="44">
        <f>TG_lấy+TG_xử_lý_CN+Thông_quan</f>
        <v>5.111805556</v>
      </c>
      <c r="T859" s="55">
        <f>IFS(HubCN_ID="LECCNSZ",Quantity__piece*500,HubCN_ID="LECCNYW",Quantity__piece*700)</f>
        <v>700</v>
      </c>
      <c r="U859" s="55">
        <f>Chi_phí_lấy_hàng-Chi_phí_xử_lý</f>
        <v>15000</v>
      </c>
      <c r="V859" s="55">
        <f>IFS(HubCN_ID="LECCNSZ",IF(Grossweight&lt;=3,17000+Quantity__piece*500,17000+(Grossweight-3)*1500+Quantity__piece*500),HubCN_ID="LECCNYW", IF(Grossweight&lt;=3,15000+Quantity__piece*700,15000+(Grossweight-3)*2500+Quantity__piece*700))</f>
        <v>15700</v>
      </c>
    </row>
    <row r="860" ht="15.75" hidden="1" customHeight="1">
      <c r="A860" s="52" t="s">
        <v>2536</v>
      </c>
      <c r="B860" s="52" t="s">
        <v>5275</v>
      </c>
      <c r="C860" s="52" t="s">
        <v>5255</v>
      </c>
      <c r="D860" s="53">
        <v>44648.92916666667</v>
      </c>
      <c r="E860" s="53">
        <v>44650.822222222225</v>
      </c>
      <c r="F860" s="53">
        <v>44649.013194444444</v>
      </c>
      <c r="G860" s="53">
        <f>HubVN_Receiving_Time</f>
        <v>44653.26389</v>
      </c>
      <c r="H860" s="54">
        <v>44651.26180555556</v>
      </c>
      <c r="I860" s="44">
        <f>HubCN_Receiving_Time-Order_Create_Time</f>
        <v>3.486111111</v>
      </c>
      <c r="J860" s="44">
        <f>Plan__HubCN_Receiving_Time-Order_Create_Time</f>
        <v>1.593055556</v>
      </c>
      <c r="K860" s="44">
        <f>HubCN_Pickup_Time-HubCN_Receiving_Time</f>
        <v>0.4395833333</v>
      </c>
      <c r="L860" s="44">
        <f>Plan_HubCN_Pickup_Time-Plan__HubCN_Receiving_Time</f>
        <v>0.08402777778</v>
      </c>
      <c r="M860" s="44">
        <f>HubCN_Receiving_Time-Vendor_PickupTime</f>
        <v>0.15</v>
      </c>
      <c r="N860" s="44">
        <f>Plan__HubCN_Receiving_Time-Plan_Vendor_Pickup_Time</f>
        <v>1.105555556</v>
      </c>
      <c r="O860" s="44">
        <f>Vendor_PickupTime-Order_Create_Time</f>
        <v>3.336111111</v>
      </c>
      <c r="P860" s="44">
        <f>Plan_Vendor_Pickup_Time-Order_Create_Time</f>
        <v>0.4875</v>
      </c>
      <c r="Q860" s="44">
        <f>HubVN_Receiving_Time-HubCN_Pickup_Time</f>
        <v>2.002083333</v>
      </c>
      <c r="R860" s="44">
        <f>Plan_HubVN_Receiving_Time-Plan_HubCN_Pickup_Time</f>
        <v>3.503472222</v>
      </c>
      <c r="S860" s="44">
        <f>TG_lấy+TG_xử_lý_CN+Thông_quan</f>
        <v>5.927777778</v>
      </c>
      <c r="T860" s="55">
        <f>IFS(HubCN_ID="LECCNSZ",Quantity__piece*500,HubCN_ID="LECCNYW",Quantity__piece*700)</f>
        <v>2000</v>
      </c>
      <c r="U860" s="55">
        <f>Chi_phí_lấy_hàng-Chi_phí_xử_lý</f>
        <v>17000</v>
      </c>
      <c r="V860" s="55">
        <f>IFS(HubCN_ID="LECCNSZ",IF(Grossweight&lt;=3,17000+Quantity__piece*500,17000+(Grossweight-3)*1500+Quantity__piece*500),HubCN_ID="LECCNYW", IF(Grossweight&lt;=3,15000+Quantity__piece*700,15000+(Grossweight-3)*2500+Quantity__piece*700))</f>
        <v>19000</v>
      </c>
    </row>
    <row r="861" ht="15.75" customHeight="1">
      <c r="A861" s="52" t="s">
        <v>2539</v>
      </c>
      <c r="B861" s="52" t="s">
        <v>5300</v>
      </c>
      <c r="C861" s="52" t="s">
        <v>5253</v>
      </c>
      <c r="D861" s="53">
        <v>44650.36111111111</v>
      </c>
      <c r="E861" s="53">
        <v>44649.825</v>
      </c>
      <c r="F861" s="53">
        <v>44650.5125</v>
      </c>
      <c r="G861" s="53">
        <f>HubVN_Receiving_Time</f>
        <v>44654.26319</v>
      </c>
      <c r="H861" s="54">
        <v>44650.25833333333</v>
      </c>
      <c r="I861" s="44">
        <f>HubCN_Receiving_Time-Order_Create_Time</f>
        <v>2.106944444</v>
      </c>
      <c r="J861" s="44">
        <f>Plan__HubCN_Receiving_Time-Order_Create_Time</f>
        <v>2.643055556</v>
      </c>
      <c r="K861" s="44">
        <f>HubCN_Pickup_Time-HubCN_Receiving_Time</f>
        <v>0.4333333333</v>
      </c>
      <c r="L861" s="44">
        <f>Plan_HubCN_Pickup_Time-Plan__HubCN_Receiving_Time</f>
        <v>0.1513888889</v>
      </c>
      <c r="M861" s="44">
        <f>HubCN_Receiving_Time-Vendor_PickupTime</f>
        <v>0.1104166667</v>
      </c>
      <c r="N861" s="44">
        <f>Plan__HubCN_Receiving_Time-Plan_Vendor_Pickup_Time</f>
        <v>1.479861111</v>
      </c>
      <c r="O861" s="44">
        <f>Vendor_PickupTime-Order_Create_Time</f>
        <v>1.996527778</v>
      </c>
      <c r="P861" s="44">
        <f>Plan_Vendor_Pickup_Time-Order_Create_Time</f>
        <v>1.163194444</v>
      </c>
      <c r="Q861" s="44">
        <f>HubVN_Receiving_Time-HubCN_Pickup_Time</f>
        <v>4.004861111</v>
      </c>
      <c r="R861" s="44">
        <f>Plan_HubVN_Receiving_Time-Plan_HubCN_Pickup_Time</f>
        <v>3.003472222</v>
      </c>
      <c r="S861" s="44">
        <f>TG_lấy+TG_xử_lý_CN+Thông_quan</f>
        <v>6.545138889</v>
      </c>
      <c r="T861" s="55">
        <f>IFS(HubCN_ID="LECCNSZ",Quantity__piece*500,HubCN_ID="LECCNYW",Quantity__piece*700)</f>
        <v>2800</v>
      </c>
      <c r="U861" s="55">
        <f>Chi_phí_lấy_hàng-Chi_phí_xử_lý</f>
        <v>15000</v>
      </c>
      <c r="V861" s="55">
        <f>IFS(HubCN_ID="LECCNSZ",IF(Grossweight&lt;=3,17000+Quantity__piece*500,17000+(Grossweight-3)*1500+Quantity__piece*500),HubCN_ID="LECCNYW", IF(Grossweight&lt;=3,15000+Quantity__piece*700,15000+(Grossweight-3)*2500+Quantity__piece*700))</f>
        <v>17800</v>
      </c>
    </row>
    <row r="862" ht="15.75" customHeight="1">
      <c r="A862" s="52" t="s">
        <v>2542</v>
      </c>
      <c r="B862" s="52" t="s">
        <v>5312</v>
      </c>
      <c r="C862" s="52" t="s">
        <v>5253</v>
      </c>
      <c r="D862" s="53">
        <v>44653.62986111111</v>
      </c>
      <c r="E862" s="53">
        <v>44652.22638888889</v>
      </c>
      <c r="F862" s="53">
        <v>44653.77777777778</v>
      </c>
      <c r="G862" s="53">
        <f>HubVN_Receiving_Time</f>
        <v>44655.52153</v>
      </c>
      <c r="H862" s="54">
        <v>44652.520833333336</v>
      </c>
      <c r="I862" s="44">
        <f>HubCN_Receiving_Time-Order_Create_Time</f>
        <v>2.403472222</v>
      </c>
      <c r="J862" s="44">
        <f>Plan__HubCN_Receiving_Time-Order_Create_Time</f>
        <v>3.806944444</v>
      </c>
      <c r="K862" s="44">
        <f>HubCN_Pickup_Time-HubCN_Receiving_Time</f>
        <v>0.2944444444</v>
      </c>
      <c r="L862" s="44">
        <f>Plan_HubCN_Pickup_Time-Plan__HubCN_Receiving_Time</f>
        <v>0.1479166667</v>
      </c>
      <c r="M862" s="44">
        <f>HubCN_Receiving_Time-Vendor_PickupTime</f>
        <v>0.1104166667</v>
      </c>
      <c r="N862" s="44">
        <f>Plan__HubCN_Receiving_Time-Plan_Vendor_Pickup_Time</f>
        <v>3.638194444</v>
      </c>
      <c r="O862" s="44">
        <f>Vendor_PickupTime-Order_Create_Time</f>
        <v>2.293055556</v>
      </c>
      <c r="P862" s="44">
        <f>Plan_Vendor_Pickup_Time-Order_Create_Time</f>
        <v>0.16875</v>
      </c>
      <c r="Q862" s="44">
        <f>HubVN_Receiving_Time-HubCN_Pickup_Time</f>
        <v>3.000694444</v>
      </c>
      <c r="R862" s="44">
        <f>Plan_HubVN_Receiving_Time-Plan_HubCN_Pickup_Time</f>
        <v>1.502777778</v>
      </c>
      <c r="S862" s="44">
        <f>TG_lấy+TG_xử_lý_CN+Thông_quan</f>
        <v>5.698611111</v>
      </c>
      <c r="T862" s="55">
        <f>IFS(HubCN_ID="LECCNSZ",Quantity__piece*500,HubCN_ID="LECCNYW",Quantity__piece*700)</f>
        <v>2800</v>
      </c>
      <c r="U862" s="55">
        <f>Chi_phí_lấy_hàng-Chi_phí_xử_lý</f>
        <v>15000</v>
      </c>
      <c r="V862" s="55">
        <f>IFS(HubCN_ID="LECCNSZ",IF(Grossweight&lt;=3,17000+Quantity__piece*500,17000+(Grossweight-3)*1500+Quantity__piece*500),HubCN_ID="LECCNYW", IF(Grossweight&lt;=3,15000+Quantity__piece*700,15000+(Grossweight-3)*2500+Quantity__piece*700))</f>
        <v>17800</v>
      </c>
    </row>
    <row r="863" ht="15.75" customHeight="1">
      <c r="A863" s="52" t="s">
        <v>2544</v>
      </c>
      <c r="B863" s="52" t="s">
        <v>5252</v>
      </c>
      <c r="C863" s="52" t="s">
        <v>5253</v>
      </c>
      <c r="D863" s="53">
        <v>44648.32847222222</v>
      </c>
      <c r="E863" s="53">
        <v>44646.986805555556</v>
      </c>
      <c r="F863" s="53">
        <v>44648.49791666667</v>
      </c>
      <c r="G863" s="53">
        <f>HubVN_Receiving_Time</f>
        <v>44652.28403</v>
      </c>
      <c r="H863" s="54">
        <v>44647.28125</v>
      </c>
      <c r="I863" s="44">
        <f>HubCN_Receiving_Time-Order_Create_Time</f>
        <v>0.3541666667</v>
      </c>
      <c r="J863" s="44">
        <f>Plan__HubCN_Receiving_Time-Order_Create_Time</f>
        <v>1.695833333</v>
      </c>
      <c r="K863" s="44">
        <f>HubCN_Pickup_Time-HubCN_Receiving_Time</f>
        <v>0.2944444444</v>
      </c>
      <c r="L863" s="44">
        <f>Plan_HubCN_Pickup_Time-Plan__HubCN_Receiving_Time</f>
        <v>0.1694444444</v>
      </c>
      <c r="M863" s="44">
        <f>HubCN_Receiving_Time-Vendor_PickupTime</f>
        <v>0.1</v>
      </c>
      <c r="N863" s="44">
        <f>Plan__HubCN_Receiving_Time-Plan_Vendor_Pickup_Time</f>
        <v>0.6958333333</v>
      </c>
      <c r="O863" s="44">
        <f>Vendor_PickupTime-Order_Create_Time</f>
        <v>0.2541666667</v>
      </c>
      <c r="P863" s="44">
        <f>Plan_Vendor_Pickup_Time-Order_Create_Time</f>
        <v>1</v>
      </c>
      <c r="Q863" s="44">
        <f>HubVN_Receiving_Time-HubCN_Pickup_Time</f>
        <v>5.002777778</v>
      </c>
      <c r="R863" s="44">
        <f>Plan_HubVN_Receiving_Time-Plan_HubCN_Pickup_Time</f>
        <v>3.00625</v>
      </c>
      <c r="S863" s="44">
        <f>TG_lấy+TG_xử_lý_CN+Thông_quan</f>
        <v>5.651388889</v>
      </c>
      <c r="T863" s="55">
        <f>IFS(HubCN_ID="LECCNSZ",Quantity__piece*500,HubCN_ID="LECCNYW",Quantity__piece*700)</f>
        <v>1400</v>
      </c>
      <c r="U863" s="55">
        <f>Chi_phí_lấy_hàng-Chi_phí_xử_lý</f>
        <v>15000</v>
      </c>
      <c r="V863" s="55">
        <f>IFS(HubCN_ID="LECCNSZ",IF(Grossweight&lt;=3,17000+Quantity__piece*500,17000+(Grossweight-3)*1500+Quantity__piece*500),HubCN_ID="LECCNYW", IF(Grossweight&lt;=3,15000+Quantity__piece*700,15000+(Grossweight-3)*2500+Quantity__piece*700))</f>
        <v>16400</v>
      </c>
    </row>
    <row r="864" ht="15.75" customHeight="1">
      <c r="A864" s="52" t="s">
        <v>2547</v>
      </c>
      <c r="B864" s="52" t="s">
        <v>5252</v>
      </c>
      <c r="C864" s="52" t="s">
        <v>5253</v>
      </c>
      <c r="D864" s="53">
        <v>44653.334027777775</v>
      </c>
      <c r="E864" s="53">
        <v>44652.22430555556</v>
      </c>
      <c r="F864" s="53">
        <v>44653.506944444445</v>
      </c>
      <c r="G864" s="53">
        <f>HubVN_Receiving_Time</f>
        <v>44655.52847</v>
      </c>
      <c r="H864" s="54">
        <v>44652.52222222222</v>
      </c>
      <c r="I864" s="44">
        <f>HubCN_Receiving_Time-Order_Create_Time</f>
        <v>2.369444444</v>
      </c>
      <c r="J864" s="44">
        <f>Plan__HubCN_Receiving_Time-Order_Create_Time</f>
        <v>3.479166667</v>
      </c>
      <c r="K864" s="44">
        <f>HubCN_Pickup_Time-HubCN_Receiving_Time</f>
        <v>0.2979166667</v>
      </c>
      <c r="L864" s="44">
        <f>Plan_HubCN_Pickup_Time-Plan__HubCN_Receiving_Time</f>
        <v>0.1729166667</v>
      </c>
      <c r="M864" s="44">
        <f>HubCN_Receiving_Time-Vendor_PickupTime</f>
        <v>0.08680555556</v>
      </c>
      <c r="N864" s="44">
        <f>Plan__HubCN_Receiving_Time-Plan_Vendor_Pickup_Time</f>
        <v>4.902777778</v>
      </c>
      <c r="O864" s="44">
        <f>Vendor_PickupTime-Order_Create_Time</f>
        <v>2.282638889</v>
      </c>
      <c r="P864" s="44">
        <f>Plan_Vendor_Pickup_Time-Order_Create_Time</f>
        <v>-1.423611111</v>
      </c>
      <c r="Q864" s="44">
        <f>HubVN_Receiving_Time-HubCN_Pickup_Time</f>
        <v>3.00625</v>
      </c>
      <c r="R864" s="44">
        <f>Plan_HubVN_Receiving_Time-Plan_HubCN_Pickup_Time</f>
        <v>2.004861111</v>
      </c>
      <c r="S864" s="44">
        <f>TG_lấy+TG_xử_lý_CN+Thông_quan</f>
        <v>5.673611111</v>
      </c>
      <c r="T864" s="55">
        <f>IFS(HubCN_ID="LECCNSZ",Quantity__piece*500,HubCN_ID="LECCNYW",Quantity__piece*700)</f>
        <v>3500</v>
      </c>
      <c r="U864" s="55">
        <f>Chi_phí_lấy_hàng-Chi_phí_xử_lý</f>
        <v>15000</v>
      </c>
      <c r="V864" s="55">
        <f>IFS(HubCN_ID="LECCNSZ",IF(Grossweight&lt;=3,17000+Quantity__piece*500,17000+(Grossweight-3)*1500+Quantity__piece*500),HubCN_ID="LECCNYW", IF(Grossweight&lt;=3,15000+Quantity__piece*700,15000+(Grossweight-3)*2500+Quantity__piece*700))</f>
        <v>18500</v>
      </c>
    </row>
    <row r="865" ht="15.75" customHeight="1">
      <c r="A865" s="52" t="s">
        <v>2549</v>
      </c>
      <c r="B865" s="52" t="s">
        <v>5252</v>
      </c>
      <c r="C865" s="52" t="s">
        <v>5253</v>
      </c>
      <c r="D865" s="53">
        <v>44651.38611111111</v>
      </c>
      <c r="E865" s="53">
        <v>44652.239583333336</v>
      </c>
      <c r="F865" s="53">
        <v>44651.53472222222</v>
      </c>
      <c r="G865" s="53">
        <f>HubVN_Receiving_Time</f>
        <v>44655.53542</v>
      </c>
      <c r="H865" s="54">
        <v>44652.53472222222</v>
      </c>
      <c r="I865" s="44">
        <f>HubCN_Receiving_Time-Order_Create_Time</f>
        <v>1.884027778</v>
      </c>
      <c r="J865" s="44">
        <f>Plan__HubCN_Receiving_Time-Order_Create_Time</f>
        <v>1.030555556</v>
      </c>
      <c r="K865" s="44">
        <f>HubCN_Pickup_Time-HubCN_Receiving_Time</f>
        <v>0.2951388889</v>
      </c>
      <c r="L865" s="44">
        <f>Plan_HubCN_Pickup_Time-Plan__HubCN_Receiving_Time</f>
        <v>0.1486111111</v>
      </c>
      <c r="M865" s="44">
        <f>HubCN_Receiving_Time-Vendor_PickupTime</f>
        <v>0.08541666667</v>
      </c>
      <c r="N865" s="44">
        <f>Plan__HubCN_Receiving_Time-Plan_Vendor_Pickup_Time</f>
        <v>0.8618055556</v>
      </c>
      <c r="O865" s="44">
        <f>Vendor_PickupTime-Order_Create_Time</f>
        <v>1.798611111</v>
      </c>
      <c r="P865" s="44">
        <f>Plan_Vendor_Pickup_Time-Order_Create_Time</f>
        <v>0.16875</v>
      </c>
      <c r="Q865" s="44">
        <f>HubVN_Receiving_Time-HubCN_Pickup_Time</f>
        <v>3.000694444</v>
      </c>
      <c r="R865" s="44">
        <f>Plan_HubVN_Receiving_Time-Plan_HubCN_Pickup_Time</f>
        <v>3.001388889</v>
      </c>
      <c r="S865" s="44">
        <f>TG_lấy+TG_xử_lý_CN+Thông_quan</f>
        <v>5.179861111</v>
      </c>
      <c r="T865" s="55">
        <f>IFS(HubCN_ID="LECCNSZ",Quantity__piece*500,HubCN_ID="LECCNYW",Quantity__piece*700)</f>
        <v>3500</v>
      </c>
      <c r="U865" s="55">
        <f>Chi_phí_lấy_hàng-Chi_phí_xử_lý</f>
        <v>15000</v>
      </c>
      <c r="V865" s="55">
        <f>IFS(HubCN_ID="LECCNSZ",IF(Grossweight&lt;=3,17000+Quantity__piece*500,17000+(Grossweight-3)*1500+Quantity__piece*500),HubCN_ID="LECCNYW", IF(Grossweight&lt;=3,15000+Quantity__piece*700,15000+(Grossweight-3)*2500+Quantity__piece*700))</f>
        <v>18500</v>
      </c>
    </row>
    <row r="866" ht="15.75" customHeight="1">
      <c r="A866" s="52" t="s">
        <v>2552</v>
      </c>
      <c r="B866" s="52" t="s">
        <v>5278</v>
      </c>
      <c r="C866" s="52" t="s">
        <v>5253</v>
      </c>
      <c r="D866" s="53">
        <v>44648.606944444444</v>
      </c>
      <c r="E866" s="53">
        <v>44649.19375</v>
      </c>
      <c r="F866" s="53">
        <v>44648.754166666666</v>
      </c>
      <c r="G866" s="53">
        <f>HubVN_Receiving_Time</f>
        <v>44652.53194</v>
      </c>
      <c r="H866" s="54">
        <v>44649.52916666667</v>
      </c>
      <c r="I866" s="44">
        <f>HubCN_Receiving_Time-Order_Create_Time</f>
        <v>3.811805556</v>
      </c>
      <c r="J866" s="44">
        <f>Plan__HubCN_Receiving_Time-Order_Create_Time</f>
        <v>3.225</v>
      </c>
      <c r="K866" s="44">
        <f>HubCN_Pickup_Time-HubCN_Receiving_Time</f>
        <v>0.3354166667</v>
      </c>
      <c r="L866" s="44">
        <f>Plan_HubCN_Pickup_Time-Plan__HubCN_Receiving_Time</f>
        <v>0.1472222222</v>
      </c>
      <c r="M866" s="44">
        <f>HubCN_Receiving_Time-Vendor_PickupTime</f>
        <v>0.08680555555</v>
      </c>
      <c r="N866" s="44">
        <f>Plan__HubCN_Receiving_Time-Plan_Vendor_Pickup_Time</f>
        <v>2.063888889</v>
      </c>
      <c r="O866" s="44">
        <f>Vendor_PickupTime-Order_Create_Time</f>
        <v>3.725</v>
      </c>
      <c r="P866" s="44">
        <f>Plan_Vendor_Pickup_Time-Order_Create_Time</f>
        <v>1.161111111</v>
      </c>
      <c r="Q866" s="44">
        <f>HubVN_Receiving_Time-HubCN_Pickup_Time</f>
        <v>3.002777778</v>
      </c>
      <c r="R866" s="44">
        <f>Plan_HubVN_Receiving_Time-Plan_HubCN_Pickup_Time</f>
        <v>3.504861111</v>
      </c>
      <c r="S866" s="44">
        <f>TG_lấy+TG_xử_lý_CN+Thông_quan</f>
        <v>7.15</v>
      </c>
      <c r="T866" s="55">
        <f>IFS(HubCN_ID="LECCNSZ",Quantity__piece*500,HubCN_ID="LECCNYW",Quantity__piece*700)</f>
        <v>3500</v>
      </c>
      <c r="U866" s="55">
        <f>Chi_phí_lấy_hàng-Chi_phí_xử_lý</f>
        <v>16250</v>
      </c>
      <c r="V866" s="55">
        <f>IFS(HubCN_ID="LECCNSZ",IF(Grossweight&lt;=3,17000+Quantity__piece*500,17000+(Grossweight-3)*1500+Quantity__piece*500),HubCN_ID="LECCNYW", IF(Grossweight&lt;=3,15000+Quantity__piece*700,15000+(Grossweight-3)*2500+Quantity__piece*700))</f>
        <v>19750</v>
      </c>
    </row>
    <row r="867" ht="15.75" hidden="1" customHeight="1">
      <c r="A867" s="52" t="s">
        <v>2555</v>
      </c>
      <c r="B867" s="52" t="s">
        <v>5289</v>
      </c>
      <c r="C867" s="52" t="s">
        <v>5255</v>
      </c>
      <c r="D867" s="53">
        <v>44652.095138888886</v>
      </c>
      <c r="E867" s="53">
        <v>44652.54375</v>
      </c>
      <c r="F867" s="53">
        <v>44652.245833333334</v>
      </c>
      <c r="G867" s="53">
        <f>HubVN_Receiving_Time</f>
        <v>44655.51736</v>
      </c>
      <c r="H867" s="54">
        <v>44653.01527777778</v>
      </c>
      <c r="I867" s="44">
        <f>HubCN_Receiving_Time-Order_Create_Time</f>
        <v>3.207638889</v>
      </c>
      <c r="J867" s="44">
        <f>Plan__HubCN_Receiving_Time-Order_Create_Time</f>
        <v>2.759027778</v>
      </c>
      <c r="K867" s="44">
        <f>HubCN_Pickup_Time-HubCN_Receiving_Time</f>
        <v>0.4715277778</v>
      </c>
      <c r="L867" s="44">
        <f>Plan_HubCN_Pickup_Time-Plan__HubCN_Receiving_Time</f>
        <v>0.1506944444</v>
      </c>
      <c r="M867" s="44">
        <f>HubCN_Receiving_Time-Vendor_PickupTime</f>
        <v>0.05555555555</v>
      </c>
      <c r="N867" s="44">
        <f>Plan__HubCN_Receiving_Time-Plan_Vendor_Pickup_Time</f>
        <v>2.260416667</v>
      </c>
      <c r="O867" s="44">
        <f>Vendor_PickupTime-Order_Create_Time</f>
        <v>3.152083333</v>
      </c>
      <c r="P867" s="44">
        <f>Plan_Vendor_Pickup_Time-Order_Create_Time</f>
        <v>0.4986111111</v>
      </c>
      <c r="Q867" s="44">
        <f>HubVN_Receiving_Time-HubCN_Pickup_Time</f>
        <v>2.502083333</v>
      </c>
      <c r="R867" s="44">
        <f>Plan_HubVN_Receiving_Time-Plan_HubCN_Pickup_Time</f>
        <v>3.004861111</v>
      </c>
      <c r="S867" s="44">
        <f>TG_lấy+TG_xử_lý_CN+Thông_quan</f>
        <v>6.18125</v>
      </c>
      <c r="T867" s="55">
        <f>IFS(HubCN_ID="LECCNSZ",Quantity__piece*500,HubCN_ID="LECCNYW",Quantity__piece*700)</f>
        <v>1500</v>
      </c>
      <c r="U867" s="55">
        <f>Chi_phí_lấy_hàng-Chi_phí_xử_lý</f>
        <v>17000</v>
      </c>
      <c r="V867" s="55">
        <f>IFS(HubCN_ID="LECCNSZ",IF(Grossweight&lt;=3,17000+Quantity__piece*500,17000+(Grossweight-3)*1500+Quantity__piece*500),HubCN_ID="LECCNYW", IF(Grossweight&lt;=3,15000+Quantity__piece*700,15000+(Grossweight-3)*2500+Quantity__piece*700))</f>
        <v>18500</v>
      </c>
    </row>
    <row r="868" ht="15.75" customHeight="1">
      <c r="A868" s="52" t="s">
        <v>2558</v>
      </c>
      <c r="B868" s="52" t="s">
        <v>5299</v>
      </c>
      <c r="C868" s="52" t="s">
        <v>5253</v>
      </c>
      <c r="D868" s="53">
        <v>44649.319444444445</v>
      </c>
      <c r="E868" s="53">
        <v>44646.961805555555</v>
      </c>
      <c r="F868" s="53">
        <v>44649.53125</v>
      </c>
      <c r="G868" s="53">
        <f>HubVN_Receiving_Time</f>
        <v>44652.26319</v>
      </c>
      <c r="H868" s="54">
        <v>44647.259722222225</v>
      </c>
      <c r="I868" s="44">
        <f>HubCN_Receiving_Time-Order_Create_Time</f>
        <v>0.3736111111</v>
      </c>
      <c r="J868" s="44">
        <f>Plan__HubCN_Receiving_Time-Order_Create_Time</f>
        <v>2.73125</v>
      </c>
      <c r="K868" s="44">
        <f>HubCN_Pickup_Time-HubCN_Receiving_Time</f>
        <v>0.2979166667</v>
      </c>
      <c r="L868" s="44">
        <f>Plan_HubCN_Pickup_Time-Plan__HubCN_Receiving_Time</f>
        <v>0.2118055556</v>
      </c>
      <c r="M868" s="44">
        <f>HubCN_Receiving_Time-Vendor_PickupTime</f>
        <v>0.08958333333</v>
      </c>
      <c r="N868" s="44">
        <f>Plan__HubCN_Receiving_Time-Plan_Vendor_Pickup_Time</f>
        <v>3.734027778</v>
      </c>
      <c r="O868" s="44">
        <f>Vendor_PickupTime-Order_Create_Time</f>
        <v>0.2840277778</v>
      </c>
      <c r="P868" s="44">
        <f>Plan_Vendor_Pickup_Time-Order_Create_Time</f>
        <v>-1.002777778</v>
      </c>
      <c r="Q868" s="44">
        <f>HubVN_Receiving_Time-HubCN_Pickup_Time</f>
        <v>5.003472222</v>
      </c>
      <c r="R868" s="44">
        <f>Plan_HubVN_Receiving_Time-Plan_HubCN_Pickup_Time</f>
        <v>2.005555556</v>
      </c>
      <c r="S868" s="44">
        <f>TG_lấy+TG_xử_lý_CN+Thông_quan</f>
        <v>5.675</v>
      </c>
      <c r="T868" s="55">
        <f>IFS(HubCN_ID="LECCNSZ",Quantity__piece*500,HubCN_ID="LECCNYW",Quantity__piece*700)</f>
        <v>2100</v>
      </c>
      <c r="U868" s="55">
        <f>Chi_phí_lấy_hàng-Chi_phí_xử_lý</f>
        <v>15000</v>
      </c>
      <c r="V868" s="55">
        <f>IFS(HubCN_ID="LECCNSZ",IF(Grossweight&lt;=3,17000+Quantity__piece*500,17000+(Grossweight-3)*1500+Quantity__piece*500),HubCN_ID="LECCNYW", IF(Grossweight&lt;=3,15000+Quantity__piece*700,15000+(Grossweight-3)*2500+Quantity__piece*700))</f>
        <v>17100</v>
      </c>
    </row>
    <row r="869" ht="15.75" customHeight="1">
      <c r="A869" s="52" t="s">
        <v>2561</v>
      </c>
      <c r="B869" s="52" t="s">
        <v>5265</v>
      </c>
      <c r="C869" s="52" t="s">
        <v>5253</v>
      </c>
      <c r="D869" s="53">
        <v>44651.32638888889</v>
      </c>
      <c r="E869" s="53">
        <v>44650.705555555556</v>
      </c>
      <c r="F869" s="53">
        <v>44651.49930555555</v>
      </c>
      <c r="G869" s="53">
        <f>HubVN_Receiving_Time</f>
        <v>44654.50486</v>
      </c>
      <c r="H869" s="54">
        <v>44650.99930555555</v>
      </c>
      <c r="I869" s="44">
        <f>HubCN_Receiving_Time-Order_Create_Time</f>
        <v>4.036111111</v>
      </c>
      <c r="J869" s="44">
        <f>Plan__HubCN_Receiving_Time-Order_Create_Time</f>
        <v>4.656944444</v>
      </c>
      <c r="K869" s="44">
        <f>HubCN_Pickup_Time-HubCN_Receiving_Time</f>
        <v>0.29375</v>
      </c>
      <c r="L869" s="44">
        <f>Plan_HubCN_Pickup_Time-Plan__HubCN_Receiving_Time</f>
        <v>0.1729166667</v>
      </c>
      <c r="M869" s="44">
        <f>HubCN_Receiving_Time-Vendor_PickupTime</f>
        <v>0.2506944444</v>
      </c>
      <c r="N869" s="44">
        <f>Plan__HubCN_Receiving_Time-Plan_Vendor_Pickup_Time</f>
        <v>3.660416667</v>
      </c>
      <c r="O869" s="44">
        <f>Vendor_PickupTime-Order_Create_Time</f>
        <v>3.785416667</v>
      </c>
      <c r="P869" s="44">
        <f>Plan_Vendor_Pickup_Time-Order_Create_Time</f>
        <v>0.9965277778</v>
      </c>
      <c r="Q869" s="44">
        <f>HubVN_Receiving_Time-HubCN_Pickup_Time</f>
        <v>3.505555556</v>
      </c>
      <c r="R869" s="44">
        <f>Plan_HubVN_Receiving_Time-Plan_HubCN_Pickup_Time</f>
        <v>2.001388889</v>
      </c>
      <c r="S869" s="44">
        <f>TG_lấy+TG_xử_lý_CN+Thông_quan</f>
        <v>7.835416667</v>
      </c>
      <c r="T869" s="55">
        <f>IFS(HubCN_ID="LECCNSZ",Quantity__piece*500,HubCN_ID="LECCNYW",Quantity__piece*700)</f>
        <v>2100</v>
      </c>
      <c r="U869" s="55">
        <f>Chi_phí_lấy_hàng-Chi_phí_xử_lý</f>
        <v>15000</v>
      </c>
      <c r="V869" s="55">
        <f>IFS(HubCN_ID="LECCNSZ",IF(Grossweight&lt;=3,17000+Quantity__piece*500,17000+(Grossweight-3)*1500+Quantity__piece*500),HubCN_ID="LECCNYW", IF(Grossweight&lt;=3,15000+Quantity__piece*700,15000+(Grossweight-3)*2500+Quantity__piece*700))</f>
        <v>17100</v>
      </c>
    </row>
    <row r="870" ht="15.75" customHeight="1">
      <c r="A870" s="52" t="s">
        <v>2564</v>
      </c>
      <c r="B870" s="52" t="s">
        <v>5257</v>
      </c>
      <c r="C870" s="52" t="s">
        <v>5253</v>
      </c>
      <c r="D870" s="53">
        <v>44649.86944444444</v>
      </c>
      <c r="E870" s="53">
        <v>44649.174305555556</v>
      </c>
      <c r="F870" s="53">
        <v>44649.99722222222</v>
      </c>
      <c r="G870" s="53">
        <f>HubVN_Receiving_Time</f>
        <v>44653.51597</v>
      </c>
      <c r="H870" s="54">
        <v>44649.509722222225</v>
      </c>
      <c r="I870" s="44">
        <f>HubCN_Receiving_Time-Order_Create_Time</f>
        <v>1.310416667</v>
      </c>
      <c r="J870" s="44">
        <f>Plan__HubCN_Receiving_Time-Order_Create_Time</f>
        <v>2.005555556</v>
      </c>
      <c r="K870" s="44">
        <f>HubCN_Pickup_Time-HubCN_Receiving_Time</f>
        <v>0.3354166667</v>
      </c>
      <c r="L870" s="44">
        <f>Plan_HubCN_Pickup_Time-Plan__HubCN_Receiving_Time</f>
        <v>0.1277777778</v>
      </c>
      <c r="M870" s="44">
        <f>HubCN_Receiving_Time-Vendor_PickupTime</f>
        <v>0.08472222222</v>
      </c>
      <c r="N870" s="44">
        <f>Plan__HubCN_Receiving_Time-Plan_Vendor_Pickup_Time</f>
        <v>1.675694444</v>
      </c>
      <c r="O870" s="44">
        <f>Vendor_PickupTime-Order_Create_Time</f>
        <v>1.225694444</v>
      </c>
      <c r="P870" s="44">
        <f>Plan_Vendor_Pickup_Time-Order_Create_Time</f>
        <v>0.3298611111</v>
      </c>
      <c r="Q870" s="44">
        <f>HubVN_Receiving_Time-HubCN_Pickup_Time</f>
        <v>4.00625</v>
      </c>
      <c r="R870" s="44">
        <f>Plan_HubVN_Receiving_Time-Plan_HubCN_Pickup_Time</f>
        <v>3.50625</v>
      </c>
      <c r="S870" s="44">
        <f>TG_lấy+TG_xử_lý_CN+Thông_quan</f>
        <v>5.652083333</v>
      </c>
      <c r="T870" s="55">
        <f>IFS(HubCN_ID="LECCNSZ",Quantity__piece*500,HubCN_ID="LECCNYW",Quantity__piece*700)</f>
        <v>2800</v>
      </c>
      <c r="U870" s="55">
        <f>Chi_phí_lấy_hàng-Chi_phí_xử_lý</f>
        <v>15000</v>
      </c>
      <c r="V870" s="55">
        <f>IFS(HubCN_ID="LECCNSZ",IF(Grossweight&lt;=3,17000+Quantity__piece*500,17000+(Grossweight-3)*1500+Quantity__piece*500),HubCN_ID="LECCNYW", IF(Grossweight&lt;=3,15000+Quantity__piece*700,15000+(Grossweight-3)*2500+Quantity__piece*700))</f>
        <v>17800</v>
      </c>
    </row>
    <row r="871" ht="15.75" customHeight="1">
      <c r="A871" s="52" t="s">
        <v>2567</v>
      </c>
      <c r="B871" s="52" t="s">
        <v>5297</v>
      </c>
      <c r="C871" s="52" t="s">
        <v>5253</v>
      </c>
      <c r="D871" s="53">
        <v>44650.8625</v>
      </c>
      <c r="E871" s="53">
        <v>44652.20277777778</v>
      </c>
      <c r="F871" s="53">
        <v>44651.032638888886</v>
      </c>
      <c r="G871" s="53">
        <f>HubVN_Receiving_Time</f>
        <v>44655.50208</v>
      </c>
      <c r="H871" s="54">
        <v>44652.49930555555</v>
      </c>
      <c r="I871" s="44">
        <f>HubCN_Receiving_Time-Order_Create_Time</f>
        <v>3.415972222</v>
      </c>
      <c r="J871" s="44">
        <f>Plan__HubCN_Receiving_Time-Order_Create_Time</f>
        <v>2.075694444</v>
      </c>
      <c r="K871" s="44">
        <f>HubCN_Pickup_Time-HubCN_Receiving_Time</f>
        <v>0.2965277778</v>
      </c>
      <c r="L871" s="44">
        <f>Plan_HubCN_Pickup_Time-Plan__HubCN_Receiving_Time</f>
        <v>0.1701388889</v>
      </c>
      <c r="M871" s="44">
        <f>HubCN_Receiving_Time-Vendor_PickupTime</f>
        <v>0.1680555556</v>
      </c>
      <c r="N871" s="44">
        <f>Plan__HubCN_Receiving_Time-Plan_Vendor_Pickup_Time</f>
        <v>0.9131944444</v>
      </c>
      <c r="O871" s="44">
        <f>Vendor_PickupTime-Order_Create_Time</f>
        <v>3.247916667</v>
      </c>
      <c r="P871" s="44">
        <f>Plan_Vendor_Pickup_Time-Order_Create_Time</f>
        <v>1.1625</v>
      </c>
      <c r="Q871" s="44">
        <f>HubVN_Receiving_Time-HubCN_Pickup_Time</f>
        <v>3.002777778</v>
      </c>
      <c r="R871" s="44">
        <f>Plan_HubVN_Receiving_Time-Plan_HubCN_Pickup_Time</f>
        <v>3.504166667</v>
      </c>
      <c r="S871" s="44">
        <f>TG_lấy+TG_xử_lý_CN+Thông_quan</f>
        <v>6.715277778</v>
      </c>
      <c r="T871" s="55">
        <f>IFS(HubCN_ID="LECCNSZ",Quantity__piece*500,HubCN_ID="LECCNYW",Quantity__piece*700)</f>
        <v>2800</v>
      </c>
      <c r="U871" s="55">
        <f>Chi_phí_lấy_hàng-Chi_phí_xử_lý</f>
        <v>15000</v>
      </c>
      <c r="V871" s="55">
        <f>IFS(HubCN_ID="LECCNSZ",IF(Grossweight&lt;=3,17000+Quantity__piece*500,17000+(Grossweight-3)*1500+Quantity__piece*500),HubCN_ID="LECCNYW", IF(Grossweight&lt;=3,15000+Quantity__piece*700,15000+(Grossweight-3)*2500+Quantity__piece*700))</f>
        <v>17800</v>
      </c>
    </row>
    <row r="872" ht="15.75" customHeight="1">
      <c r="A872" s="52" t="s">
        <v>2570</v>
      </c>
      <c r="B872" s="52" t="s">
        <v>5286</v>
      </c>
      <c r="C872" s="52" t="s">
        <v>5253</v>
      </c>
      <c r="D872" s="53">
        <v>44651.05069444444</v>
      </c>
      <c r="E872" s="53">
        <v>44652.955555555556</v>
      </c>
      <c r="F872" s="53">
        <v>44651.26111111111</v>
      </c>
      <c r="G872" s="53">
        <f>HubVN_Receiving_Time</f>
        <v>44658.25694</v>
      </c>
      <c r="H872" s="54">
        <v>44653.251388888886</v>
      </c>
      <c r="I872" s="44">
        <f>HubCN_Receiving_Time-Order_Create_Time</f>
        <v>1.397916667</v>
      </c>
      <c r="J872" s="44">
        <f>Plan__HubCN_Receiving_Time-Order_Create_Time</f>
        <v>-0.5069444444</v>
      </c>
      <c r="K872" s="44">
        <f>HubCN_Pickup_Time-HubCN_Receiving_Time</f>
        <v>0.2958333333</v>
      </c>
      <c r="L872" s="44">
        <f>Plan_HubCN_Pickup_Time-Plan__HubCN_Receiving_Time</f>
        <v>0.2104166667</v>
      </c>
      <c r="M872" s="44">
        <f>HubCN_Receiving_Time-Vendor_PickupTime</f>
        <v>0.1138888889</v>
      </c>
      <c r="N872" s="44">
        <f>Plan__HubCN_Receiving_Time-Plan_Vendor_Pickup_Time</f>
        <v>-0.2166666667</v>
      </c>
      <c r="O872" s="44">
        <f>Vendor_PickupTime-Order_Create_Time</f>
        <v>1.284027778</v>
      </c>
      <c r="P872" s="44">
        <f>Plan_Vendor_Pickup_Time-Order_Create_Time</f>
        <v>-0.2902777778</v>
      </c>
      <c r="Q872" s="44">
        <f>HubVN_Receiving_Time-HubCN_Pickup_Time</f>
        <v>5.005555556</v>
      </c>
      <c r="R872" s="44">
        <f>Plan_HubVN_Receiving_Time-Plan_HubCN_Pickup_Time</f>
        <v>3.005555556</v>
      </c>
      <c r="S872" s="44">
        <f>TG_lấy+TG_xử_lý_CN+Thông_quan</f>
        <v>6.699305556</v>
      </c>
      <c r="T872" s="55">
        <f>IFS(HubCN_ID="LECCNSZ",Quantity__piece*500,HubCN_ID="LECCNYW",Quantity__piece*700)</f>
        <v>2800</v>
      </c>
      <c r="U872" s="55">
        <f>Chi_phí_lấy_hàng-Chi_phí_xử_lý</f>
        <v>15000</v>
      </c>
      <c r="V872" s="55">
        <f>IFS(HubCN_ID="LECCNSZ",IF(Grossweight&lt;=3,17000+Quantity__piece*500,17000+(Grossweight-3)*1500+Quantity__piece*500),HubCN_ID="LECCNYW", IF(Grossweight&lt;=3,15000+Quantity__piece*700,15000+(Grossweight-3)*2500+Quantity__piece*700))</f>
        <v>17800</v>
      </c>
    </row>
    <row r="873" ht="15.75" customHeight="1">
      <c r="A873" s="52" t="s">
        <v>2573</v>
      </c>
      <c r="B873" s="52" t="s">
        <v>5278</v>
      </c>
      <c r="C873" s="52" t="s">
        <v>5253</v>
      </c>
      <c r="D873" s="53">
        <v>44647.85555555556</v>
      </c>
      <c r="E873" s="53">
        <v>44649.186111111114</v>
      </c>
      <c r="F873" s="53">
        <v>44648.00208333333</v>
      </c>
      <c r="G873" s="53">
        <f>HubVN_Receiving_Time</f>
        <v>44652.52917</v>
      </c>
      <c r="H873" s="54">
        <v>44649.52569444444</v>
      </c>
      <c r="I873" s="44">
        <f>HubCN_Receiving_Time-Order_Create_Time</f>
        <v>2.348611111</v>
      </c>
      <c r="J873" s="44">
        <f>Plan__HubCN_Receiving_Time-Order_Create_Time</f>
        <v>1.018055556</v>
      </c>
      <c r="K873" s="44">
        <f>HubCN_Pickup_Time-HubCN_Receiving_Time</f>
        <v>0.3395833333</v>
      </c>
      <c r="L873" s="44">
        <f>Plan_HubCN_Pickup_Time-Plan__HubCN_Receiving_Time</f>
        <v>0.1465277778</v>
      </c>
      <c r="M873" s="44">
        <f>HubCN_Receiving_Time-Vendor_PickupTime</f>
        <v>0.1708333333</v>
      </c>
      <c r="N873" s="44">
        <f>Plan__HubCN_Receiving_Time-Plan_Vendor_Pickup_Time</f>
        <v>2.440972222</v>
      </c>
      <c r="O873" s="44">
        <f>Vendor_PickupTime-Order_Create_Time</f>
        <v>2.177777778</v>
      </c>
      <c r="P873" s="44">
        <f>Plan_Vendor_Pickup_Time-Order_Create_Time</f>
        <v>-1.422916667</v>
      </c>
      <c r="Q873" s="44">
        <f>HubVN_Receiving_Time-HubCN_Pickup_Time</f>
        <v>3.003472222</v>
      </c>
      <c r="R873" s="44">
        <f>Plan_HubVN_Receiving_Time-Plan_HubCN_Pickup_Time</f>
        <v>3.503472222</v>
      </c>
      <c r="S873" s="44">
        <f>TG_lấy+TG_xử_lý_CN+Thông_quan</f>
        <v>5.691666667</v>
      </c>
      <c r="T873" s="55">
        <f>IFS(HubCN_ID="LECCNSZ",Quantity__piece*500,HubCN_ID="LECCNYW",Quantity__piece*700)</f>
        <v>2800</v>
      </c>
      <c r="U873" s="55">
        <f>Chi_phí_lấy_hàng-Chi_phí_xử_lý</f>
        <v>15000</v>
      </c>
      <c r="V873" s="55">
        <f>IFS(HubCN_ID="LECCNSZ",IF(Grossweight&lt;=3,17000+Quantity__piece*500,17000+(Grossweight-3)*1500+Quantity__piece*500),HubCN_ID="LECCNYW", IF(Grossweight&lt;=3,15000+Quantity__piece*700,15000+(Grossweight-3)*2500+Quantity__piece*700))</f>
        <v>17800</v>
      </c>
    </row>
    <row r="874" ht="15.75" customHeight="1">
      <c r="A874" s="52" t="s">
        <v>2576</v>
      </c>
      <c r="B874" s="52" t="s">
        <v>5258</v>
      </c>
      <c r="C874" s="52" t="s">
        <v>5253</v>
      </c>
      <c r="D874" s="53">
        <v>44651.61944444444</v>
      </c>
      <c r="E874" s="53">
        <v>44652.21597222222</v>
      </c>
      <c r="F874" s="53">
        <v>44651.7875</v>
      </c>
      <c r="G874" s="53">
        <f>HubVN_Receiving_Time</f>
        <v>44655.51458</v>
      </c>
      <c r="H874" s="54">
        <v>44652.50902777778</v>
      </c>
      <c r="I874" s="44">
        <f>HubCN_Receiving_Time-Order_Create_Time</f>
        <v>2.379166667</v>
      </c>
      <c r="J874" s="44">
        <f>Plan__HubCN_Receiving_Time-Order_Create_Time</f>
        <v>1.782638889</v>
      </c>
      <c r="K874" s="44">
        <f>HubCN_Pickup_Time-HubCN_Receiving_Time</f>
        <v>0.2930555556</v>
      </c>
      <c r="L874" s="44">
        <f>Plan_HubCN_Pickup_Time-Plan__HubCN_Receiving_Time</f>
        <v>0.1680555556</v>
      </c>
      <c r="M874" s="44">
        <f>HubCN_Receiving_Time-Vendor_PickupTime</f>
        <v>0.1694444444</v>
      </c>
      <c r="N874" s="44">
        <f>Plan__HubCN_Receiving_Time-Plan_Vendor_Pickup_Time</f>
        <v>3.19375</v>
      </c>
      <c r="O874" s="44">
        <f>Vendor_PickupTime-Order_Create_Time</f>
        <v>2.209722222</v>
      </c>
      <c r="P874" s="44">
        <f>Plan_Vendor_Pickup_Time-Order_Create_Time</f>
        <v>-1.411111111</v>
      </c>
      <c r="Q874" s="44">
        <f>HubVN_Receiving_Time-HubCN_Pickup_Time</f>
        <v>3.005555556</v>
      </c>
      <c r="R874" s="44">
        <f>Plan_HubVN_Receiving_Time-Plan_HubCN_Pickup_Time</f>
        <v>3.500694444</v>
      </c>
      <c r="S874" s="44">
        <f>TG_lấy+TG_xử_lý_CN+Thông_quan</f>
        <v>5.677777778</v>
      </c>
      <c r="T874" s="55">
        <f>IFS(HubCN_ID="LECCNSZ",Quantity__piece*500,HubCN_ID="LECCNYW",Quantity__piece*700)</f>
        <v>2100</v>
      </c>
      <c r="U874" s="55">
        <f>Chi_phí_lấy_hàng-Chi_phí_xử_lý</f>
        <v>15000</v>
      </c>
      <c r="V874" s="55">
        <f>IFS(HubCN_ID="LECCNSZ",IF(Grossweight&lt;=3,17000+Quantity__piece*500,17000+(Grossweight-3)*1500+Quantity__piece*500),HubCN_ID="LECCNYW", IF(Grossweight&lt;=3,15000+Quantity__piece*700,15000+(Grossweight-3)*2500+Quantity__piece*700))</f>
        <v>17100</v>
      </c>
    </row>
    <row r="875" ht="15.75" customHeight="1">
      <c r="A875" s="52" t="s">
        <v>2579</v>
      </c>
      <c r="B875" s="52" t="s">
        <v>5258</v>
      </c>
      <c r="C875" s="52" t="s">
        <v>5253</v>
      </c>
      <c r="D875" s="53">
        <v>44651.10138888889</v>
      </c>
      <c r="E875" s="53">
        <v>44649.95416666667</v>
      </c>
      <c r="F875" s="53">
        <v>44651.25</v>
      </c>
      <c r="G875" s="53">
        <f>HubVN_Receiving_Time</f>
        <v>44655.28958</v>
      </c>
      <c r="H875" s="54">
        <v>44650.28888888889</v>
      </c>
      <c r="I875" s="44">
        <f>HubCN_Receiving_Time-Order_Create_Time</f>
        <v>0.3368055556</v>
      </c>
      <c r="J875" s="44">
        <f>Plan__HubCN_Receiving_Time-Order_Create_Time</f>
        <v>1.484027778</v>
      </c>
      <c r="K875" s="44">
        <f>HubCN_Pickup_Time-HubCN_Receiving_Time</f>
        <v>0.3347222222</v>
      </c>
      <c r="L875" s="44">
        <f>Plan_HubCN_Pickup_Time-Plan__HubCN_Receiving_Time</f>
        <v>0.1486111111</v>
      </c>
      <c r="M875" s="44">
        <f>HubCN_Receiving_Time-Vendor_PickupTime</f>
        <v>0.1034722222</v>
      </c>
      <c r="N875" s="44">
        <f>Plan__HubCN_Receiving_Time-Plan_Vendor_Pickup_Time</f>
        <v>2.481944444</v>
      </c>
      <c r="O875" s="44">
        <f>Vendor_PickupTime-Order_Create_Time</f>
        <v>0.2333333333</v>
      </c>
      <c r="P875" s="44">
        <f>Plan_Vendor_Pickup_Time-Order_Create_Time</f>
        <v>-0.9979166667</v>
      </c>
      <c r="Q875" s="44">
        <f>HubVN_Receiving_Time-HubCN_Pickup_Time</f>
        <v>5.000694444</v>
      </c>
      <c r="R875" s="44">
        <f>Plan_HubVN_Receiving_Time-Plan_HubCN_Pickup_Time</f>
        <v>3.002777778</v>
      </c>
      <c r="S875" s="44">
        <f>TG_lấy+TG_xử_lý_CN+Thông_quan</f>
        <v>5.672222222</v>
      </c>
      <c r="T875" s="55">
        <f>IFS(HubCN_ID="LECCNSZ",Quantity__piece*500,HubCN_ID="LECCNYW",Quantity__piece*700)</f>
        <v>1400</v>
      </c>
      <c r="U875" s="55">
        <f>Chi_phí_lấy_hàng-Chi_phí_xử_lý</f>
        <v>15000</v>
      </c>
      <c r="V875" s="55">
        <f>IFS(HubCN_ID="LECCNSZ",IF(Grossweight&lt;=3,17000+Quantity__piece*500,17000+(Grossweight-3)*1500+Quantity__piece*500),HubCN_ID="LECCNYW", IF(Grossweight&lt;=3,15000+Quantity__piece*700,15000+(Grossweight-3)*2500+Quantity__piece*700))</f>
        <v>16400</v>
      </c>
    </row>
    <row r="876" ht="15.75" customHeight="1">
      <c r="A876" s="52" t="s">
        <v>2582</v>
      </c>
      <c r="B876" s="52" t="s">
        <v>5280</v>
      </c>
      <c r="C876" s="52" t="s">
        <v>5253</v>
      </c>
      <c r="D876" s="53">
        <v>44652.197916666664</v>
      </c>
      <c r="E876" s="53">
        <v>44652.24166666667</v>
      </c>
      <c r="F876" s="53">
        <v>44652.28680555556</v>
      </c>
      <c r="G876" s="53">
        <f>HubVN_Receiving_Time</f>
        <v>44655.53681</v>
      </c>
      <c r="H876" s="54">
        <v>44652.53472222222</v>
      </c>
      <c r="I876" s="44">
        <f>HubCN_Receiving_Time-Order_Create_Time</f>
        <v>3.869444444</v>
      </c>
      <c r="J876" s="44">
        <f>Plan__HubCN_Receiving_Time-Order_Create_Time</f>
        <v>3.825694444</v>
      </c>
      <c r="K876" s="44">
        <f>HubCN_Pickup_Time-HubCN_Receiving_Time</f>
        <v>0.2930555556</v>
      </c>
      <c r="L876" s="44">
        <f>Plan_HubCN_Pickup_Time-Plan__HubCN_Receiving_Time</f>
        <v>0.08888888889</v>
      </c>
      <c r="M876" s="44">
        <f>HubCN_Receiving_Time-Vendor_PickupTime</f>
        <v>0.08472222222</v>
      </c>
      <c r="N876" s="44">
        <f>Plan__HubCN_Receiving_Time-Plan_Vendor_Pickup_Time</f>
        <v>4.834722222</v>
      </c>
      <c r="O876" s="44">
        <f>Vendor_PickupTime-Order_Create_Time</f>
        <v>3.784722222</v>
      </c>
      <c r="P876" s="44">
        <f>Plan_Vendor_Pickup_Time-Order_Create_Time</f>
        <v>-1.009027778</v>
      </c>
      <c r="Q876" s="44">
        <f>HubVN_Receiving_Time-HubCN_Pickup_Time</f>
        <v>3.002083333</v>
      </c>
      <c r="R876" s="44">
        <f>Plan_HubVN_Receiving_Time-Plan_HubCN_Pickup_Time</f>
        <v>3.004166667</v>
      </c>
      <c r="S876" s="44">
        <f>TG_lấy+TG_xử_lý_CN+Thông_quan</f>
        <v>7.164583333</v>
      </c>
      <c r="T876" s="55">
        <f>IFS(HubCN_ID="LECCNSZ",Quantity__piece*500,HubCN_ID="LECCNYW",Quantity__piece*700)</f>
        <v>700</v>
      </c>
      <c r="U876" s="55">
        <f>Chi_phí_lấy_hàng-Chi_phí_xử_lý</f>
        <v>15000</v>
      </c>
      <c r="V876" s="55">
        <f>IFS(HubCN_ID="LECCNSZ",IF(Grossweight&lt;=3,17000+Quantity__piece*500,17000+(Grossweight-3)*1500+Quantity__piece*500),HubCN_ID="LECCNYW", IF(Grossweight&lt;=3,15000+Quantity__piece*700,15000+(Grossweight-3)*2500+Quantity__piece*700))</f>
        <v>15700</v>
      </c>
    </row>
    <row r="877" ht="15.75" customHeight="1">
      <c r="A877" s="52" t="s">
        <v>2584</v>
      </c>
      <c r="B877" s="52" t="s">
        <v>5267</v>
      </c>
      <c r="C877" s="52" t="s">
        <v>5253</v>
      </c>
      <c r="D877" s="53">
        <v>44650.29375</v>
      </c>
      <c r="E877" s="53">
        <v>44649.175</v>
      </c>
      <c r="F877" s="53">
        <v>44650.50833333333</v>
      </c>
      <c r="G877" s="53">
        <f>HubVN_Receiving_Time</f>
        <v>44652.51667</v>
      </c>
      <c r="H877" s="54">
        <v>44649.51111111111</v>
      </c>
      <c r="I877" s="44">
        <f>HubCN_Receiving_Time-Order_Create_Time</f>
        <v>3.347222222</v>
      </c>
      <c r="J877" s="44">
        <f>Plan__HubCN_Receiving_Time-Order_Create_Time</f>
        <v>4.465972222</v>
      </c>
      <c r="K877" s="44">
        <f>HubCN_Pickup_Time-HubCN_Receiving_Time</f>
        <v>0.3361111111</v>
      </c>
      <c r="L877" s="44">
        <f>Plan_HubCN_Pickup_Time-Plan__HubCN_Receiving_Time</f>
        <v>0.2145833333</v>
      </c>
      <c r="M877" s="44">
        <f>HubCN_Receiving_Time-Vendor_PickupTime</f>
        <v>0.16875</v>
      </c>
      <c r="N877" s="44">
        <f>Plan__HubCN_Receiving_Time-Plan_Vendor_Pickup_Time</f>
        <v>4.464583333</v>
      </c>
      <c r="O877" s="44">
        <f>Vendor_PickupTime-Order_Create_Time</f>
        <v>3.178472222</v>
      </c>
      <c r="P877" s="44">
        <f>Plan_Vendor_Pickup_Time-Order_Create_Time</f>
        <v>0.001388888893</v>
      </c>
      <c r="Q877" s="44">
        <f>HubVN_Receiving_Time-HubCN_Pickup_Time</f>
        <v>3.005555556</v>
      </c>
      <c r="R877" s="44">
        <f>Plan_HubVN_Receiving_Time-Plan_HubCN_Pickup_Time</f>
        <v>2.001388889</v>
      </c>
      <c r="S877" s="44">
        <f>TG_lấy+TG_xử_lý_CN+Thông_quan</f>
        <v>6.688888889</v>
      </c>
      <c r="T877" s="55">
        <f>IFS(HubCN_ID="LECCNSZ",Quantity__piece*500,HubCN_ID="LECCNYW",Quantity__piece*700)</f>
        <v>2800</v>
      </c>
      <c r="U877" s="55">
        <f>Chi_phí_lấy_hàng-Chi_phí_xử_lý</f>
        <v>15000</v>
      </c>
      <c r="V877" s="55">
        <f>IFS(HubCN_ID="LECCNSZ",IF(Grossweight&lt;=3,17000+Quantity__piece*500,17000+(Grossweight-3)*1500+Quantity__piece*500),HubCN_ID="LECCNYW", IF(Grossweight&lt;=3,15000+Quantity__piece*700,15000+(Grossweight-3)*2500+Quantity__piece*700))</f>
        <v>17800</v>
      </c>
    </row>
    <row r="878" ht="15.75" customHeight="1">
      <c r="A878" s="52" t="s">
        <v>2586</v>
      </c>
      <c r="B878" s="52" t="s">
        <v>5279</v>
      </c>
      <c r="C878" s="52" t="s">
        <v>5253</v>
      </c>
      <c r="D878" s="53">
        <v>44651.876388888886</v>
      </c>
      <c r="E878" s="53">
        <v>44649.17291666667</v>
      </c>
      <c r="F878" s="53">
        <v>44652.00625</v>
      </c>
      <c r="G878" s="53">
        <f>HubVN_Receiving_Time</f>
        <v>44653.51458</v>
      </c>
      <c r="H878" s="54">
        <v>44649.50833333333</v>
      </c>
      <c r="I878" s="44">
        <f>HubCN_Receiving_Time-Order_Create_Time</f>
        <v>0.3125</v>
      </c>
      <c r="J878" s="44">
        <f>Plan__HubCN_Receiving_Time-Order_Create_Time</f>
        <v>3.015972222</v>
      </c>
      <c r="K878" s="44">
        <f>HubCN_Pickup_Time-HubCN_Receiving_Time</f>
        <v>0.3354166667</v>
      </c>
      <c r="L878" s="44">
        <f>Plan_HubCN_Pickup_Time-Plan__HubCN_Receiving_Time</f>
        <v>0.1298611111</v>
      </c>
      <c r="M878" s="44">
        <f>HubCN_Receiving_Time-Vendor_PickupTime</f>
        <v>0.08541666667</v>
      </c>
      <c r="N878" s="44">
        <f>Plan__HubCN_Receiving_Time-Plan_Vendor_Pickup_Time</f>
        <v>3.890277778</v>
      </c>
      <c r="O878" s="44">
        <f>Vendor_PickupTime-Order_Create_Time</f>
        <v>0.2270833333</v>
      </c>
      <c r="P878" s="44">
        <f>Plan_Vendor_Pickup_Time-Order_Create_Time</f>
        <v>-0.8743055556</v>
      </c>
      <c r="Q878" s="44">
        <f>HubVN_Receiving_Time-HubCN_Pickup_Time</f>
        <v>4.00625</v>
      </c>
      <c r="R878" s="44">
        <f>Plan_HubVN_Receiving_Time-Plan_HubCN_Pickup_Time</f>
        <v>1.501388889</v>
      </c>
      <c r="S878" s="44">
        <f>TG_lấy+TG_xử_lý_CN+Thông_quan</f>
        <v>4.654166667</v>
      </c>
      <c r="T878" s="55">
        <f>IFS(HubCN_ID="LECCNSZ",Quantity__piece*500,HubCN_ID="LECCNYW",Quantity__piece*700)</f>
        <v>2800</v>
      </c>
      <c r="U878" s="55">
        <f>Chi_phí_lấy_hàng-Chi_phí_xử_lý</f>
        <v>16750</v>
      </c>
      <c r="V878" s="55">
        <f>IFS(HubCN_ID="LECCNSZ",IF(Grossweight&lt;=3,17000+Quantity__piece*500,17000+(Grossweight-3)*1500+Quantity__piece*500),HubCN_ID="LECCNYW", IF(Grossweight&lt;=3,15000+Quantity__piece*700,15000+(Grossweight-3)*2500+Quantity__piece*700))</f>
        <v>19550</v>
      </c>
    </row>
    <row r="879" ht="15.75" customHeight="1">
      <c r="A879" s="52" t="s">
        <v>2589</v>
      </c>
      <c r="B879" s="52" t="s">
        <v>5260</v>
      </c>
      <c r="C879" s="52" t="s">
        <v>5253</v>
      </c>
      <c r="D879" s="53">
        <v>44651.697916666664</v>
      </c>
      <c r="E879" s="53">
        <v>44652.24513888889</v>
      </c>
      <c r="F879" s="53">
        <v>44651.78194444445</v>
      </c>
      <c r="G879" s="53">
        <f>HubVN_Receiving_Time</f>
        <v>44655.53958</v>
      </c>
      <c r="H879" s="54">
        <v>44652.53888888889</v>
      </c>
      <c r="I879" s="44">
        <f>HubCN_Receiving_Time-Order_Create_Time</f>
        <v>3.878472222</v>
      </c>
      <c r="J879" s="44">
        <f>Plan__HubCN_Receiving_Time-Order_Create_Time</f>
        <v>3.33125</v>
      </c>
      <c r="K879" s="44">
        <f>HubCN_Pickup_Time-HubCN_Receiving_Time</f>
        <v>0.29375</v>
      </c>
      <c r="L879" s="44">
        <f>Plan_HubCN_Pickup_Time-Plan__HubCN_Receiving_Time</f>
        <v>0.08402777778</v>
      </c>
      <c r="M879" s="44">
        <f>HubCN_Receiving_Time-Vendor_PickupTime</f>
        <v>0.0875</v>
      </c>
      <c r="N879" s="44">
        <f>Plan__HubCN_Receiving_Time-Plan_Vendor_Pickup_Time</f>
        <v>3.336111111</v>
      </c>
      <c r="O879" s="44">
        <f>Vendor_PickupTime-Order_Create_Time</f>
        <v>3.790972222</v>
      </c>
      <c r="P879" s="44">
        <f>Plan_Vendor_Pickup_Time-Order_Create_Time</f>
        <v>-0.004861111112</v>
      </c>
      <c r="Q879" s="44">
        <f>HubVN_Receiving_Time-HubCN_Pickup_Time</f>
        <v>3.000694444</v>
      </c>
      <c r="R879" s="44">
        <f>Plan_HubVN_Receiving_Time-Plan_HubCN_Pickup_Time</f>
        <v>3.503472222</v>
      </c>
      <c r="S879" s="44">
        <f>TG_lấy+TG_xử_lý_CN+Thông_quan</f>
        <v>7.172916667</v>
      </c>
      <c r="T879" s="55">
        <f>IFS(HubCN_ID="LECCNSZ",Quantity__piece*500,HubCN_ID="LECCNYW",Quantity__piece*700)</f>
        <v>2100</v>
      </c>
      <c r="U879" s="55">
        <f>Chi_phí_lấy_hàng-Chi_phí_xử_lý</f>
        <v>15000</v>
      </c>
      <c r="V879" s="55">
        <f>IFS(HubCN_ID="LECCNSZ",IF(Grossweight&lt;=3,17000+Quantity__piece*500,17000+(Grossweight-3)*1500+Quantity__piece*500),HubCN_ID="LECCNYW", IF(Grossweight&lt;=3,15000+Quantity__piece*700,15000+(Grossweight-3)*2500+Quantity__piece*700))</f>
        <v>17100</v>
      </c>
    </row>
    <row r="880" ht="15.75" customHeight="1">
      <c r="A880" s="52" t="s">
        <v>2592</v>
      </c>
      <c r="B880" s="52" t="s">
        <v>5312</v>
      </c>
      <c r="C880" s="52" t="s">
        <v>5253</v>
      </c>
      <c r="D880" s="53">
        <v>44651.35972222222</v>
      </c>
      <c r="E880" s="53">
        <v>44649.78402777778</v>
      </c>
      <c r="F880" s="53">
        <v>44651.51180555556</v>
      </c>
      <c r="G880" s="53">
        <f>HubVN_Receiving_Time</f>
        <v>44654.29097</v>
      </c>
      <c r="H880" s="54">
        <v>44650.28472222222</v>
      </c>
      <c r="I880" s="44">
        <f>HubCN_Receiving_Time-Order_Create_Time</f>
        <v>0.6027777778</v>
      </c>
      <c r="J880" s="44">
        <f>Plan__HubCN_Receiving_Time-Order_Create_Time</f>
        <v>2.178472222</v>
      </c>
      <c r="K880" s="44">
        <f>HubCN_Pickup_Time-HubCN_Receiving_Time</f>
        <v>0.5006944444</v>
      </c>
      <c r="L880" s="44">
        <f>Plan_HubCN_Pickup_Time-Plan__HubCN_Receiving_Time</f>
        <v>0.1520833333</v>
      </c>
      <c r="M880" s="44">
        <f>HubCN_Receiving_Time-Vendor_PickupTime</f>
        <v>0.1090277778</v>
      </c>
      <c r="N880" s="44">
        <f>Plan__HubCN_Receiving_Time-Plan_Vendor_Pickup_Time</f>
        <v>1.4375</v>
      </c>
      <c r="O880" s="44">
        <f>Vendor_PickupTime-Order_Create_Time</f>
        <v>0.49375</v>
      </c>
      <c r="P880" s="44">
        <f>Plan_Vendor_Pickup_Time-Order_Create_Time</f>
        <v>0.7409722222</v>
      </c>
      <c r="Q880" s="44">
        <f>HubVN_Receiving_Time-HubCN_Pickup_Time</f>
        <v>4.00625</v>
      </c>
      <c r="R880" s="44">
        <f>Plan_HubVN_Receiving_Time-Plan_HubCN_Pickup_Time</f>
        <v>2.003472222</v>
      </c>
      <c r="S880" s="44">
        <f>TG_lấy+TG_xử_lý_CN+Thông_quan</f>
        <v>5.109722222</v>
      </c>
      <c r="T880" s="55">
        <f>IFS(HubCN_ID="LECCNSZ",Quantity__piece*500,HubCN_ID="LECCNYW",Quantity__piece*700)</f>
        <v>700</v>
      </c>
      <c r="U880" s="55">
        <f>Chi_phí_lấy_hàng-Chi_phí_xử_lý</f>
        <v>15000</v>
      </c>
      <c r="V880" s="55">
        <f>IFS(HubCN_ID="LECCNSZ",IF(Grossweight&lt;=3,17000+Quantity__piece*500,17000+(Grossweight-3)*1500+Quantity__piece*500),HubCN_ID="LECCNYW", IF(Grossweight&lt;=3,15000+Quantity__piece*700,15000+(Grossweight-3)*2500+Quantity__piece*700))</f>
        <v>15700</v>
      </c>
    </row>
    <row r="881" ht="15.75" customHeight="1">
      <c r="A881" s="52" t="s">
        <v>2594</v>
      </c>
      <c r="B881" s="52" t="s">
        <v>5313</v>
      </c>
      <c r="C881" s="52" t="s">
        <v>5253</v>
      </c>
      <c r="D881" s="53">
        <v>44650.12222222222</v>
      </c>
      <c r="E881" s="53">
        <v>44649.805555555555</v>
      </c>
      <c r="F881" s="53">
        <v>44650.25</v>
      </c>
      <c r="G881" s="53">
        <f>HubVN_Receiving_Time</f>
        <v>44654.27083</v>
      </c>
      <c r="H881" s="54">
        <v>44650.26458333333</v>
      </c>
      <c r="I881" s="44">
        <f>HubCN_Receiving_Time-Order_Create_Time</f>
        <v>0.6111111111</v>
      </c>
      <c r="J881" s="44">
        <f>Plan__HubCN_Receiving_Time-Order_Create_Time</f>
        <v>0.9277777778</v>
      </c>
      <c r="K881" s="44">
        <f>HubCN_Pickup_Time-HubCN_Receiving_Time</f>
        <v>0.4590277778</v>
      </c>
      <c r="L881" s="44">
        <f>Plan_HubCN_Pickup_Time-Plan__HubCN_Receiving_Time</f>
        <v>0.1277777778</v>
      </c>
      <c r="M881" s="44">
        <f>HubCN_Receiving_Time-Vendor_PickupTime</f>
        <v>0.1090277778</v>
      </c>
      <c r="N881" s="44">
        <f>Plan__HubCN_Receiving_Time-Plan_Vendor_Pickup_Time</f>
        <v>0.7645833333</v>
      </c>
      <c r="O881" s="44">
        <f>Vendor_PickupTime-Order_Create_Time</f>
        <v>0.5020833333</v>
      </c>
      <c r="P881" s="44">
        <f>Plan_Vendor_Pickup_Time-Order_Create_Time</f>
        <v>0.1631944444</v>
      </c>
      <c r="Q881" s="44">
        <f>HubVN_Receiving_Time-HubCN_Pickup_Time</f>
        <v>4.00625</v>
      </c>
      <c r="R881" s="44">
        <f>Plan_HubVN_Receiving_Time-Plan_HubCN_Pickup_Time</f>
        <v>3.004861111</v>
      </c>
      <c r="S881" s="44">
        <f>TG_lấy+TG_xử_lý_CN+Thông_quan</f>
        <v>5.076388889</v>
      </c>
      <c r="T881" s="55">
        <f>IFS(HubCN_ID="LECCNSZ",Quantity__piece*500,HubCN_ID="LECCNYW",Quantity__piece*700)</f>
        <v>1400</v>
      </c>
      <c r="U881" s="55">
        <f>Chi_phí_lấy_hàng-Chi_phí_xử_lý</f>
        <v>15000</v>
      </c>
      <c r="V881" s="55">
        <f>IFS(HubCN_ID="LECCNSZ",IF(Grossweight&lt;=3,17000+Quantity__piece*500,17000+(Grossweight-3)*1500+Quantity__piece*500),HubCN_ID="LECCNYW", IF(Grossweight&lt;=3,15000+Quantity__piece*700,15000+(Grossweight-3)*2500+Quantity__piece*700))</f>
        <v>16400</v>
      </c>
    </row>
    <row r="882" ht="15.75" customHeight="1">
      <c r="A882" s="52" t="s">
        <v>2597</v>
      </c>
      <c r="B882" s="52" t="s">
        <v>5278</v>
      </c>
      <c r="C882" s="52" t="s">
        <v>5253</v>
      </c>
      <c r="D882" s="53">
        <v>44653.17916666667</v>
      </c>
      <c r="E882" s="53">
        <v>44652.205555555556</v>
      </c>
      <c r="F882" s="53">
        <v>44653.26736111111</v>
      </c>
      <c r="G882" s="53">
        <f>HubVN_Receiving_Time</f>
        <v>44655.50347</v>
      </c>
      <c r="H882" s="54">
        <v>44652.498611111114</v>
      </c>
      <c r="I882" s="44">
        <f>HubCN_Receiving_Time-Order_Create_Time</f>
        <v>3.419444444</v>
      </c>
      <c r="J882" s="44">
        <f>Plan__HubCN_Receiving_Time-Order_Create_Time</f>
        <v>4.393055556</v>
      </c>
      <c r="K882" s="44">
        <f>HubCN_Pickup_Time-HubCN_Receiving_Time</f>
        <v>0.2930555556</v>
      </c>
      <c r="L882" s="44">
        <f>Plan_HubCN_Pickup_Time-Plan__HubCN_Receiving_Time</f>
        <v>0.08819444444</v>
      </c>
      <c r="M882" s="44">
        <f>HubCN_Receiving_Time-Vendor_PickupTime</f>
        <v>0.1729166667</v>
      </c>
      <c r="N882" s="44">
        <f>Plan__HubCN_Receiving_Time-Plan_Vendor_Pickup_Time</f>
        <v>3.89375</v>
      </c>
      <c r="O882" s="44">
        <f>Vendor_PickupTime-Order_Create_Time</f>
        <v>3.246527778</v>
      </c>
      <c r="P882" s="44">
        <f>Plan_Vendor_Pickup_Time-Order_Create_Time</f>
        <v>0.4993055556</v>
      </c>
      <c r="Q882" s="44">
        <f>HubVN_Receiving_Time-HubCN_Pickup_Time</f>
        <v>3.004861111</v>
      </c>
      <c r="R882" s="44">
        <f>Plan_HubVN_Receiving_Time-Plan_HubCN_Pickup_Time</f>
        <v>2.00625</v>
      </c>
      <c r="S882" s="44">
        <f>TG_lấy+TG_xử_lý_CN+Thông_quan</f>
        <v>6.717361111</v>
      </c>
      <c r="T882" s="55">
        <f>IFS(HubCN_ID="LECCNSZ",Quantity__piece*500,HubCN_ID="LECCNYW",Quantity__piece*700)</f>
        <v>3500</v>
      </c>
      <c r="U882" s="55">
        <f>Chi_phí_lấy_hàng-Chi_phí_xử_lý</f>
        <v>15000</v>
      </c>
      <c r="V882" s="55">
        <f>IFS(HubCN_ID="LECCNSZ",IF(Grossweight&lt;=3,17000+Quantity__piece*500,17000+(Grossweight-3)*1500+Quantity__piece*500),HubCN_ID="LECCNYW", IF(Grossweight&lt;=3,15000+Quantity__piece*700,15000+(Grossweight-3)*2500+Quantity__piece*700))</f>
        <v>18500</v>
      </c>
    </row>
    <row r="883" ht="15.75" customHeight="1">
      <c r="A883" s="52" t="s">
        <v>2600</v>
      </c>
      <c r="B883" s="52" t="s">
        <v>5267</v>
      </c>
      <c r="C883" s="52" t="s">
        <v>5253</v>
      </c>
      <c r="D883" s="53">
        <v>44650.12986111111</v>
      </c>
      <c r="E883" s="53">
        <v>44649.84583333333</v>
      </c>
      <c r="F883" s="53">
        <v>44650.27847222222</v>
      </c>
      <c r="G883" s="53">
        <f>HubVN_Receiving_Time</f>
        <v>44653.28333</v>
      </c>
      <c r="H883" s="54">
        <v>44650.27916666667</v>
      </c>
      <c r="I883" s="44">
        <f>HubCN_Receiving_Time-Order_Create_Time</f>
        <v>2.58125</v>
      </c>
      <c r="J883" s="44">
        <f>Plan__HubCN_Receiving_Time-Order_Create_Time</f>
        <v>2.865277778</v>
      </c>
      <c r="K883" s="44">
        <f>HubCN_Pickup_Time-HubCN_Receiving_Time</f>
        <v>0.4333333333</v>
      </c>
      <c r="L883" s="44">
        <f>Plan_HubCN_Pickup_Time-Plan__HubCN_Receiving_Time</f>
        <v>0.1486111111</v>
      </c>
      <c r="M883" s="44">
        <f>HubCN_Receiving_Time-Vendor_PickupTime</f>
        <v>0.08611111111</v>
      </c>
      <c r="N883" s="44">
        <f>Plan__HubCN_Receiving_Time-Plan_Vendor_Pickup_Time</f>
        <v>4.285416667</v>
      </c>
      <c r="O883" s="44">
        <f>Vendor_PickupTime-Order_Create_Time</f>
        <v>2.495138889</v>
      </c>
      <c r="P883" s="44">
        <f>Plan_Vendor_Pickup_Time-Order_Create_Time</f>
        <v>-1.420138889</v>
      </c>
      <c r="Q883" s="44">
        <f>HubVN_Receiving_Time-HubCN_Pickup_Time</f>
        <v>3.004166667</v>
      </c>
      <c r="R883" s="44">
        <f>Plan_HubVN_Receiving_Time-Plan_HubCN_Pickup_Time</f>
        <v>2.00625</v>
      </c>
      <c r="S883" s="44">
        <f>TG_lấy+TG_xử_lý_CN+Thông_quan</f>
        <v>6.01875</v>
      </c>
      <c r="T883" s="55">
        <f>IFS(HubCN_ID="LECCNSZ",Quantity__piece*500,HubCN_ID="LECCNYW",Quantity__piece*700)</f>
        <v>2100</v>
      </c>
      <c r="U883" s="55">
        <f>Chi_phí_lấy_hàng-Chi_phí_xử_lý</f>
        <v>15000</v>
      </c>
      <c r="V883" s="55">
        <f>IFS(HubCN_ID="LECCNSZ",IF(Grossweight&lt;=3,17000+Quantity__piece*500,17000+(Grossweight-3)*1500+Quantity__piece*500),HubCN_ID="LECCNYW", IF(Grossweight&lt;=3,15000+Quantity__piece*700,15000+(Grossweight-3)*2500+Quantity__piece*700))</f>
        <v>17100</v>
      </c>
    </row>
    <row r="884" ht="15.75" hidden="1" customHeight="1">
      <c r="A884" s="52" t="s">
        <v>2603</v>
      </c>
      <c r="B884" s="52" t="s">
        <v>5254</v>
      </c>
      <c r="C884" s="52" t="s">
        <v>5255</v>
      </c>
      <c r="D884" s="53">
        <v>44651.12152777778</v>
      </c>
      <c r="E884" s="53">
        <v>44651.77916666667</v>
      </c>
      <c r="F884" s="53">
        <v>44651.24930555555</v>
      </c>
      <c r="G884" s="53">
        <f>HubVN_Receiving_Time</f>
        <v>44655.28403</v>
      </c>
      <c r="H884" s="54">
        <v>44652.28055555555</v>
      </c>
      <c r="I884" s="44">
        <f>HubCN_Receiving_Time-Order_Create_Time</f>
        <v>4.065972222</v>
      </c>
      <c r="J884" s="44">
        <f>Plan__HubCN_Receiving_Time-Order_Create_Time</f>
        <v>3.408333333</v>
      </c>
      <c r="K884" s="44">
        <f>HubCN_Pickup_Time-HubCN_Receiving_Time</f>
        <v>0.5013888889</v>
      </c>
      <c r="L884" s="44">
        <f>Plan_HubCN_Pickup_Time-Plan__HubCN_Receiving_Time</f>
        <v>0.1277777778</v>
      </c>
      <c r="M884" s="44">
        <f>HubCN_Receiving_Time-Vendor_PickupTime</f>
        <v>0.1159722222</v>
      </c>
      <c r="N884" s="44">
        <f>Plan__HubCN_Receiving_Time-Plan_Vendor_Pickup_Time</f>
        <v>3.417361111</v>
      </c>
      <c r="O884" s="44">
        <f>Vendor_PickupTime-Order_Create_Time</f>
        <v>3.95</v>
      </c>
      <c r="P884" s="44">
        <f>Plan_Vendor_Pickup_Time-Order_Create_Time</f>
        <v>-0.009027777771</v>
      </c>
      <c r="Q884" s="44">
        <f>HubVN_Receiving_Time-HubCN_Pickup_Time</f>
        <v>3.003472222</v>
      </c>
      <c r="R884" s="44">
        <f>Plan_HubVN_Receiving_Time-Plan_HubCN_Pickup_Time</f>
        <v>3.004166667</v>
      </c>
      <c r="S884" s="44">
        <f>TG_lấy+TG_xử_lý_CN+Thông_quan</f>
        <v>7.570833333</v>
      </c>
      <c r="T884" s="55">
        <f>IFS(HubCN_ID="LECCNSZ",Quantity__piece*500,HubCN_ID="LECCNYW",Quantity__piece*700)</f>
        <v>1000</v>
      </c>
      <c r="U884" s="55">
        <f>Chi_phí_lấy_hàng-Chi_phí_xử_lý</f>
        <v>17000</v>
      </c>
      <c r="V884" s="55">
        <f>IFS(HubCN_ID="LECCNSZ",IF(Grossweight&lt;=3,17000+Quantity__piece*500,17000+(Grossweight-3)*1500+Quantity__piece*500),HubCN_ID="LECCNYW", IF(Grossweight&lt;=3,15000+Quantity__piece*700,15000+(Grossweight-3)*2500+Quantity__piece*700))</f>
        <v>18000</v>
      </c>
    </row>
    <row r="885" ht="15.75" customHeight="1">
      <c r="A885" s="52" t="s">
        <v>2606</v>
      </c>
      <c r="B885" s="52" t="s">
        <v>5302</v>
      </c>
      <c r="C885" s="52" t="s">
        <v>5253</v>
      </c>
      <c r="D885" s="53">
        <v>44650.55486111111</v>
      </c>
      <c r="E885" s="53">
        <v>44649.805555555555</v>
      </c>
      <c r="F885" s="53">
        <v>44650.76597222222</v>
      </c>
      <c r="G885" s="53">
        <f>HubVN_Receiving_Time</f>
        <v>44653.27083</v>
      </c>
      <c r="H885" s="54">
        <v>44650.26597222222</v>
      </c>
      <c r="I885" s="44">
        <f>HubCN_Receiving_Time-Order_Create_Time</f>
        <v>2.079166667</v>
      </c>
      <c r="J885" s="44">
        <f>Plan__HubCN_Receiving_Time-Order_Create_Time</f>
        <v>2.828472222</v>
      </c>
      <c r="K885" s="44">
        <f>HubCN_Pickup_Time-HubCN_Receiving_Time</f>
        <v>0.4604166667</v>
      </c>
      <c r="L885" s="44">
        <f>Plan_HubCN_Pickup_Time-Plan__HubCN_Receiving_Time</f>
        <v>0.2111111111</v>
      </c>
      <c r="M885" s="44">
        <f>HubCN_Receiving_Time-Vendor_PickupTime</f>
        <v>0.08402777778</v>
      </c>
      <c r="N885" s="44">
        <f>Plan__HubCN_Receiving_Time-Plan_Vendor_Pickup_Time</f>
        <v>3.126388889</v>
      </c>
      <c r="O885" s="44">
        <f>Vendor_PickupTime-Order_Create_Time</f>
        <v>1.995138889</v>
      </c>
      <c r="P885" s="44">
        <f>Plan_Vendor_Pickup_Time-Order_Create_Time</f>
        <v>-0.2979166667</v>
      </c>
      <c r="Q885" s="44">
        <f>HubVN_Receiving_Time-HubCN_Pickup_Time</f>
        <v>3.004861111</v>
      </c>
      <c r="R885" s="44">
        <f>Plan_HubVN_Receiving_Time-Plan_HubCN_Pickup_Time</f>
        <v>1.502083333</v>
      </c>
      <c r="S885" s="44">
        <f>TG_lấy+TG_xử_lý_CN+Thông_quan</f>
        <v>5.544444444</v>
      </c>
      <c r="T885" s="55">
        <f>IFS(HubCN_ID="LECCNSZ",Quantity__piece*500,HubCN_ID="LECCNYW",Quantity__piece*700)</f>
        <v>2100</v>
      </c>
      <c r="U885" s="55">
        <f>Chi_phí_lấy_hàng-Chi_phí_xử_lý</f>
        <v>17750</v>
      </c>
      <c r="V885" s="55">
        <f>IFS(HubCN_ID="LECCNSZ",IF(Grossweight&lt;=3,17000+Quantity__piece*500,17000+(Grossweight-3)*1500+Quantity__piece*500),HubCN_ID="LECCNYW", IF(Grossweight&lt;=3,15000+Quantity__piece*700,15000+(Grossweight-3)*2500+Quantity__piece*700))</f>
        <v>19850</v>
      </c>
    </row>
    <row r="886" ht="15.75" customHeight="1">
      <c r="A886" s="52" t="s">
        <v>2609</v>
      </c>
      <c r="B886" s="52" t="s">
        <v>5276</v>
      </c>
      <c r="C886" s="52" t="s">
        <v>5253</v>
      </c>
      <c r="D886" s="53">
        <v>44651.62430555555</v>
      </c>
      <c r="E886" s="53">
        <v>44649.83541666667</v>
      </c>
      <c r="F886" s="53">
        <v>44651.770833333336</v>
      </c>
      <c r="G886" s="53">
        <f>HubVN_Receiving_Time</f>
        <v>44654.26806</v>
      </c>
      <c r="H886" s="54">
        <v>44650.26388888889</v>
      </c>
      <c r="I886" s="44">
        <f>HubCN_Receiving_Time-Order_Create_Time</f>
        <v>2.104166667</v>
      </c>
      <c r="J886" s="44">
        <f>Plan__HubCN_Receiving_Time-Order_Create_Time</f>
        <v>3.893055556</v>
      </c>
      <c r="K886" s="44">
        <f>HubCN_Pickup_Time-HubCN_Receiving_Time</f>
        <v>0.4284722222</v>
      </c>
      <c r="L886" s="44">
        <f>Plan_HubCN_Pickup_Time-Plan__HubCN_Receiving_Time</f>
        <v>0.1465277778</v>
      </c>
      <c r="M886" s="44">
        <f>HubCN_Receiving_Time-Vendor_PickupTime</f>
        <v>0.1138888889</v>
      </c>
      <c r="N886" s="44">
        <f>Plan__HubCN_Receiving_Time-Plan_Vendor_Pickup_Time</f>
        <v>3.404861111</v>
      </c>
      <c r="O886" s="44">
        <f>Vendor_PickupTime-Order_Create_Time</f>
        <v>1.990277778</v>
      </c>
      <c r="P886" s="44">
        <f>Plan_Vendor_Pickup_Time-Order_Create_Time</f>
        <v>0.4881944444</v>
      </c>
      <c r="Q886" s="44">
        <f>HubVN_Receiving_Time-HubCN_Pickup_Time</f>
        <v>4.004166667</v>
      </c>
      <c r="R886" s="44">
        <f>Plan_HubVN_Receiving_Time-Plan_HubCN_Pickup_Time</f>
        <v>1.500694444</v>
      </c>
      <c r="S886" s="44">
        <f>TG_lấy+TG_xử_lý_CN+Thông_quan</f>
        <v>6.536805556</v>
      </c>
      <c r="T886" s="55">
        <f>IFS(HubCN_ID="LECCNSZ",Quantity__piece*500,HubCN_ID="LECCNYW",Quantity__piece*700)</f>
        <v>2800</v>
      </c>
      <c r="U886" s="55">
        <f>Chi_phí_lấy_hàng-Chi_phí_xử_lý</f>
        <v>15000</v>
      </c>
      <c r="V886" s="55">
        <f>IFS(HubCN_ID="LECCNSZ",IF(Grossweight&lt;=3,17000+Quantity__piece*500,17000+(Grossweight-3)*1500+Quantity__piece*500),HubCN_ID="LECCNYW", IF(Grossweight&lt;=3,15000+Quantity__piece*700,15000+(Grossweight-3)*2500+Quantity__piece*700))</f>
        <v>17800</v>
      </c>
    </row>
    <row r="887" ht="15.75" customHeight="1">
      <c r="A887" s="52" t="s">
        <v>2611</v>
      </c>
      <c r="B887" s="52" t="s">
        <v>5252</v>
      </c>
      <c r="C887" s="52" t="s">
        <v>5253</v>
      </c>
      <c r="D887" s="53">
        <v>44652.29027777778</v>
      </c>
      <c r="E887" s="53">
        <v>44652.243055555555</v>
      </c>
      <c r="F887" s="53">
        <v>44652.50486111111</v>
      </c>
      <c r="G887" s="53">
        <f>HubVN_Receiving_Time</f>
        <v>44655.53958</v>
      </c>
      <c r="H887" s="54">
        <v>44652.5375</v>
      </c>
      <c r="I887" s="44">
        <f>HubCN_Receiving_Time-Order_Create_Time</f>
        <v>1.876388889</v>
      </c>
      <c r="J887" s="44">
        <f>Plan__HubCN_Receiving_Time-Order_Create_Time</f>
        <v>1.923611111</v>
      </c>
      <c r="K887" s="44">
        <f>HubCN_Pickup_Time-HubCN_Receiving_Time</f>
        <v>0.2944444444</v>
      </c>
      <c r="L887" s="44">
        <f>Plan_HubCN_Pickup_Time-Plan__HubCN_Receiving_Time</f>
        <v>0.2145833333</v>
      </c>
      <c r="M887" s="44">
        <f>HubCN_Receiving_Time-Vendor_PickupTime</f>
        <v>0.08958333333</v>
      </c>
      <c r="N887" s="44">
        <f>Plan__HubCN_Receiving_Time-Plan_Vendor_Pickup_Time</f>
        <v>2.43125</v>
      </c>
      <c r="O887" s="44">
        <f>Vendor_PickupTime-Order_Create_Time</f>
        <v>1.786805556</v>
      </c>
      <c r="P887" s="44">
        <f>Plan_Vendor_Pickup_Time-Order_Create_Time</f>
        <v>-0.5076388889</v>
      </c>
      <c r="Q887" s="44">
        <f>HubVN_Receiving_Time-HubCN_Pickup_Time</f>
        <v>3.002083333</v>
      </c>
      <c r="R887" s="44">
        <f>Plan_HubVN_Receiving_Time-Plan_HubCN_Pickup_Time</f>
        <v>2.00625</v>
      </c>
      <c r="S887" s="44">
        <f>TG_lấy+TG_xử_lý_CN+Thông_quan</f>
        <v>5.172916667</v>
      </c>
      <c r="T887" s="55">
        <f>IFS(HubCN_ID="LECCNSZ",Quantity__piece*500,HubCN_ID="LECCNYW",Quantity__piece*700)</f>
        <v>2800</v>
      </c>
      <c r="U887" s="55">
        <f>Chi_phí_lấy_hàng-Chi_phí_xử_lý</f>
        <v>15000</v>
      </c>
      <c r="V887" s="55">
        <f>IFS(HubCN_ID="LECCNSZ",IF(Grossweight&lt;=3,17000+Quantity__piece*500,17000+(Grossweight-3)*1500+Quantity__piece*500),HubCN_ID="LECCNYW", IF(Grossweight&lt;=3,15000+Quantity__piece*700,15000+(Grossweight-3)*2500+Quantity__piece*700))</f>
        <v>17800</v>
      </c>
    </row>
    <row r="888" ht="15.75" customHeight="1">
      <c r="A888" s="52" t="s">
        <v>2614</v>
      </c>
      <c r="B888" s="52" t="s">
        <v>5265</v>
      </c>
      <c r="C888" s="52" t="s">
        <v>5253</v>
      </c>
      <c r="D888" s="53">
        <v>44649.186111111114</v>
      </c>
      <c r="E888" s="53">
        <v>44649.169444444444</v>
      </c>
      <c r="F888" s="53">
        <v>44649.27569444444</v>
      </c>
      <c r="G888" s="53">
        <f>HubVN_Receiving_Time</f>
        <v>44652.51111</v>
      </c>
      <c r="H888" s="54">
        <v>44649.506944444445</v>
      </c>
      <c r="I888" s="44">
        <f>HubCN_Receiving_Time-Order_Create_Time</f>
        <v>1.814583333</v>
      </c>
      <c r="J888" s="44">
        <f>Plan__HubCN_Receiving_Time-Order_Create_Time</f>
        <v>1.83125</v>
      </c>
      <c r="K888" s="44">
        <f>HubCN_Pickup_Time-HubCN_Receiving_Time</f>
        <v>0.3375</v>
      </c>
      <c r="L888" s="44">
        <f>Plan_HubCN_Pickup_Time-Plan__HubCN_Receiving_Time</f>
        <v>0.08958333333</v>
      </c>
      <c r="M888" s="44">
        <f>HubCN_Receiving_Time-Vendor_PickupTime</f>
        <v>0.08541666667</v>
      </c>
      <c r="N888" s="44">
        <f>Plan__HubCN_Receiving_Time-Plan_Vendor_Pickup_Time</f>
        <v>2.830555556</v>
      </c>
      <c r="O888" s="44">
        <f>Vendor_PickupTime-Order_Create_Time</f>
        <v>1.729166667</v>
      </c>
      <c r="P888" s="44">
        <f>Plan_Vendor_Pickup_Time-Order_Create_Time</f>
        <v>-0.9993055556</v>
      </c>
      <c r="Q888" s="44">
        <f>HubVN_Receiving_Time-HubCN_Pickup_Time</f>
        <v>3.004166667</v>
      </c>
      <c r="R888" s="44">
        <f>Plan_HubVN_Receiving_Time-Plan_HubCN_Pickup_Time</f>
        <v>3.004861111</v>
      </c>
      <c r="S888" s="44">
        <f>TG_lấy+TG_xử_lý_CN+Thông_quan</f>
        <v>5.15625</v>
      </c>
      <c r="T888" s="55">
        <f>IFS(HubCN_ID="LECCNSZ",Quantity__piece*500,HubCN_ID="LECCNYW",Quantity__piece*700)</f>
        <v>2800</v>
      </c>
      <c r="U888" s="55">
        <f>Chi_phí_lấy_hàng-Chi_phí_xử_lý</f>
        <v>15000</v>
      </c>
      <c r="V888" s="55">
        <f>IFS(HubCN_ID="LECCNSZ",IF(Grossweight&lt;=3,17000+Quantity__piece*500,17000+(Grossweight-3)*1500+Quantity__piece*500),HubCN_ID="LECCNYW", IF(Grossweight&lt;=3,15000+Quantity__piece*700,15000+(Grossweight-3)*2500+Quantity__piece*700))</f>
        <v>17800</v>
      </c>
    </row>
    <row r="889" ht="15.75" hidden="1" customHeight="1">
      <c r="A889" s="52" t="s">
        <v>2617</v>
      </c>
      <c r="B889" s="52" t="s">
        <v>5287</v>
      </c>
      <c r="C889" s="52" t="s">
        <v>5255</v>
      </c>
      <c r="D889" s="53">
        <v>44650.42152777778</v>
      </c>
      <c r="E889" s="53">
        <v>44649.58888888889</v>
      </c>
      <c r="F889" s="53">
        <v>44650.506944444445</v>
      </c>
      <c r="G889" s="53">
        <f>HubVN_Receiving_Time</f>
        <v>44652.53333</v>
      </c>
      <c r="H889" s="54">
        <v>44650.032638888886</v>
      </c>
      <c r="I889" s="44">
        <f>HubCN_Receiving_Time-Order_Create_Time</f>
        <v>3.738888889</v>
      </c>
      <c r="J889" s="44">
        <f>Plan__HubCN_Receiving_Time-Order_Create_Time</f>
        <v>4.571527778</v>
      </c>
      <c r="K889" s="44">
        <f>HubCN_Pickup_Time-HubCN_Receiving_Time</f>
        <v>0.44375</v>
      </c>
      <c r="L889" s="44">
        <f>Plan_HubCN_Pickup_Time-Plan__HubCN_Receiving_Time</f>
        <v>0.08541666667</v>
      </c>
      <c r="M889" s="44">
        <f>HubCN_Receiving_Time-Vendor_PickupTime</f>
        <v>0.1145833333</v>
      </c>
      <c r="N889" s="44">
        <f>Plan__HubCN_Receiving_Time-Plan_Vendor_Pickup_Time</f>
        <v>3.577083333</v>
      </c>
      <c r="O889" s="44">
        <f>Vendor_PickupTime-Order_Create_Time</f>
        <v>3.624305556</v>
      </c>
      <c r="P889" s="44">
        <f>Plan_Vendor_Pickup_Time-Order_Create_Time</f>
        <v>0.9944444444</v>
      </c>
      <c r="Q889" s="44">
        <f>HubVN_Receiving_Time-HubCN_Pickup_Time</f>
        <v>2.500694444</v>
      </c>
      <c r="R889" s="44">
        <f>Plan_HubVN_Receiving_Time-Plan_HubCN_Pickup_Time</f>
        <v>2.00625</v>
      </c>
      <c r="S889" s="44">
        <f>TG_lấy+TG_xử_lý_CN+Thông_quan</f>
        <v>6.683333333</v>
      </c>
      <c r="T889" s="55">
        <f>IFS(HubCN_ID="LECCNSZ",Quantity__piece*500,HubCN_ID="LECCNYW",Quantity__piece*700)</f>
        <v>2500</v>
      </c>
      <c r="U889" s="55">
        <f>Chi_phí_lấy_hàng-Chi_phí_xử_lý</f>
        <v>17000</v>
      </c>
      <c r="V889" s="55">
        <f>IFS(HubCN_ID="LECCNSZ",IF(Grossweight&lt;=3,17000+Quantity__piece*500,17000+(Grossweight-3)*1500+Quantity__piece*500),HubCN_ID="LECCNYW", IF(Grossweight&lt;=3,15000+Quantity__piece*700,15000+(Grossweight-3)*2500+Quantity__piece*700))</f>
        <v>19500</v>
      </c>
    </row>
    <row r="890" ht="15.75" hidden="1" customHeight="1">
      <c r="A890" s="52" t="s">
        <v>2620</v>
      </c>
      <c r="B890" s="52" t="s">
        <v>5254</v>
      </c>
      <c r="C890" s="52" t="s">
        <v>5255</v>
      </c>
      <c r="D890" s="53">
        <v>44648.35972222222</v>
      </c>
      <c r="E890" s="53">
        <v>44648.74652777778</v>
      </c>
      <c r="F890" s="53">
        <v>44648.51111111111</v>
      </c>
      <c r="G890" s="53">
        <f>HubVN_Receiving_Time</f>
        <v>44652.25694</v>
      </c>
      <c r="H890" s="54">
        <v>44649.25277777778</v>
      </c>
      <c r="I890" s="44">
        <f>HubCN_Receiving_Time-Order_Create_Time</f>
        <v>2.086805556</v>
      </c>
      <c r="J890" s="44">
        <f>Plan__HubCN_Receiving_Time-Order_Create_Time</f>
        <v>1.7</v>
      </c>
      <c r="K890" s="44">
        <f>HubCN_Pickup_Time-HubCN_Receiving_Time</f>
        <v>0.50625</v>
      </c>
      <c r="L890" s="44">
        <f>Plan_HubCN_Pickup_Time-Plan__HubCN_Receiving_Time</f>
        <v>0.1513888889</v>
      </c>
      <c r="M890" s="44">
        <f>HubCN_Receiving_Time-Vendor_PickupTime</f>
        <v>0.1694444445</v>
      </c>
      <c r="N890" s="44">
        <f>Plan__HubCN_Receiving_Time-Plan_Vendor_Pickup_Time</f>
        <v>2.203472222</v>
      </c>
      <c r="O890" s="44">
        <f>Vendor_PickupTime-Order_Create_Time</f>
        <v>1.917361111</v>
      </c>
      <c r="P890" s="44">
        <f>Plan_Vendor_Pickup_Time-Order_Create_Time</f>
        <v>-0.5034722222</v>
      </c>
      <c r="Q890" s="44">
        <f>HubVN_Receiving_Time-HubCN_Pickup_Time</f>
        <v>3.004166667</v>
      </c>
      <c r="R890" s="44">
        <f>Plan_HubVN_Receiving_Time-Plan_HubCN_Pickup_Time</f>
        <v>3.003472222</v>
      </c>
      <c r="S890" s="44">
        <f>TG_lấy+TG_xử_lý_CN+Thông_quan</f>
        <v>5.597222222</v>
      </c>
      <c r="T890" s="55">
        <f>IFS(HubCN_ID="LECCNSZ",Quantity__piece*500,HubCN_ID="LECCNYW",Quantity__piece*700)</f>
        <v>1000</v>
      </c>
      <c r="U890" s="55">
        <f>Chi_phí_lấy_hàng-Chi_phí_xử_lý</f>
        <v>17600</v>
      </c>
      <c r="V890" s="55">
        <f>IFS(HubCN_ID="LECCNSZ",IF(Grossweight&lt;=3,17000+Quantity__piece*500,17000+(Grossweight-3)*1500+Quantity__piece*500),HubCN_ID="LECCNYW", IF(Grossweight&lt;=3,15000+Quantity__piece*700,15000+(Grossweight-3)*2500+Quantity__piece*700))</f>
        <v>18600</v>
      </c>
    </row>
    <row r="891" ht="15.75" customHeight="1">
      <c r="A891" s="52" t="s">
        <v>2623</v>
      </c>
      <c r="B891" s="52" t="s">
        <v>5252</v>
      </c>
      <c r="C891" s="52" t="s">
        <v>5253</v>
      </c>
      <c r="D891" s="53">
        <v>44650.38958333333</v>
      </c>
      <c r="E891" s="53">
        <v>44649.191666666666</v>
      </c>
      <c r="F891" s="53">
        <v>44650.51597222222</v>
      </c>
      <c r="G891" s="53">
        <f>HubVN_Receiving_Time</f>
        <v>44653.53264</v>
      </c>
      <c r="H891" s="54">
        <v>44649.52638888889</v>
      </c>
      <c r="I891" s="44">
        <f>HubCN_Receiving_Time-Order_Create_Time</f>
        <v>0.3152777778</v>
      </c>
      <c r="J891" s="44">
        <f>Plan__HubCN_Receiving_Time-Order_Create_Time</f>
        <v>1.513194444</v>
      </c>
      <c r="K891" s="44">
        <f>HubCN_Pickup_Time-HubCN_Receiving_Time</f>
        <v>0.3347222222</v>
      </c>
      <c r="L891" s="44">
        <f>Plan_HubCN_Pickup_Time-Plan__HubCN_Receiving_Time</f>
        <v>0.1263888889</v>
      </c>
      <c r="M891" s="44">
        <f>HubCN_Receiving_Time-Vendor_PickupTime</f>
        <v>0.08680555555</v>
      </c>
      <c r="N891" s="44">
        <f>Plan__HubCN_Receiving_Time-Plan_Vendor_Pickup_Time</f>
        <v>1.927777778</v>
      </c>
      <c r="O891" s="44">
        <f>Vendor_PickupTime-Order_Create_Time</f>
        <v>0.2284722222</v>
      </c>
      <c r="P891" s="44">
        <f>Plan_Vendor_Pickup_Time-Order_Create_Time</f>
        <v>-0.4145833333</v>
      </c>
      <c r="Q891" s="44">
        <f>HubVN_Receiving_Time-HubCN_Pickup_Time</f>
        <v>4.00625</v>
      </c>
      <c r="R891" s="44">
        <f>Plan_HubVN_Receiving_Time-Plan_HubCN_Pickup_Time</f>
        <v>3.005555556</v>
      </c>
      <c r="S891" s="44">
        <f>TG_lấy+TG_xử_lý_CN+Thông_quan</f>
        <v>4.65625</v>
      </c>
      <c r="T891" s="55">
        <f>IFS(HubCN_ID="LECCNSZ",Quantity__piece*500,HubCN_ID="LECCNYW",Quantity__piece*700)</f>
        <v>1400</v>
      </c>
      <c r="U891" s="55">
        <f>Chi_phí_lấy_hàng-Chi_phí_xử_lý</f>
        <v>19500</v>
      </c>
      <c r="V891" s="55">
        <f>IFS(HubCN_ID="LECCNSZ",IF(Grossweight&lt;=3,17000+Quantity__piece*500,17000+(Grossweight-3)*1500+Quantity__piece*500),HubCN_ID="LECCNYW", IF(Grossweight&lt;=3,15000+Quantity__piece*700,15000+(Grossweight-3)*2500+Quantity__piece*700))</f>
        <v>20900</v>
      </c>
    </row>
    <row r="892" ht="15.75" customHeight="1">
      <c r="A892" s="52" t="s">
        <v>2626</v>
      </c>
      <c r="B892" s="52" t="s">
        <v>5252</v>
      </c>
      <c r="C892" s="52" t="s">
        <v>5253</v>
      </c>
      <c r="D892" s="53">
        <v>44650.42916666667</v>
      </c>
      <c r="E892" s="53">
        <v>44650.720138888886</v>
      </c>
      <c r="F892" s="53">
        <v>44650.51458333333</v>
      </c>
      <c r="G892" s="53">
        <f>HubVN_Receiving_Time</f>
        <v>44654.51875</v>
      </c>
      <c r="H892" s="54">
        <v>44651.018055555556</v>
      </c>
      <c r="I892" s="44">
        <f>HubCN_Receiving_Time-Order_Create_Time</f>
        <v>3.540277778</v>
      </c>
      <c r="J892" s="44">
        <f>Plan__HubCN_Receiving_Time-Order_Create_Time</f>
        <v>3.249305556</v>
      </c>
      <c r="K892" s="44">
        <f>HubCN_Pickup_Time-HubCN_Receiving_Time</f>
        <v>0.2979166667</v>
      </c>
      <c r="L892" s="44">
        <f>Plan_HubCN_Pickup_Time-Plan__HubCN_Receiving_Time</f>
        <v>0.08541666666</v>
      </c>
      <c r="M892" s="44">
        <f>HubCN_Receiving_Time-Vendor_PickupTime</f>
        <v>0.2944444444</v>
      </c>
      <c r="N892" s="44">
        <f>Plan__HubCN_Receiving_Time-Plan_Vendor_Pickup_Time</f>
        <v>4.25</v>
      </c>
      <c r="O892" s="44">
        <f>Vendor_PickupTime-Order_Create_Time</f>
        <v>3.245833333</v>
      </c>
      <c r="P892" s="44">
        <f>Plan_Vendor_Pickup_Time-Order_Create_Time</f>
        <v>-1.000694444</v>
      </c>
      <c r="Q892" s="44">
        <f>HubVN_Receiving_Time-HubCN_Pickup_Time</f>
        <v>3.500694444</v>
      </c>
      <c r="R892" s="44">
        <f>Plan_HubVN_Receiving_Time-Plan_HubCN_Pickup_Time</f>
        <v>3.004861111</v>
      </c>
      <c r="S892" s="44">
        <f>TG_lấy+TG_xử_lý_CN+Thông_quan</f>
        <v>7.338888889</v>
      </c>
      <c r="T892" s="55">
        <f>IFS(HubCN_ID="LECCNSZ",Quantity__piece*500,HubCN_ID="LECCNYW",Quantity__piece*700)</f>
        <v>3500</v>
      </c>
      <c r="U892" s="55">
        <f>Chi_phí_lấy_hàng-Chi_phí_xử_lý</f>
        <v>15000</v>
      </c>
      <c r="V892" s="55">
        <f>IFS(HubCN_ID="LECCNSZ",IF(Grossweight&lt;=3,17000+Quantity__piece*500,17000+(Grossweight-3)*1500+Quantity__piece*500),HubCN_ID="LECCNYW", IF(Grossweight&lt;=3,15000+Quantity__piece*700,15000+(Grossweight-3)*2500+Quantity__piece*700))</f>
        <v>18500</v>
      </c>
    </row>
    <row r="893" ht="15.75" customHeight="1">
      <c r="A893" s="52" t="s">
        <v>2629</v>
      </c>
      <c r="B893" s="52" t="s">
        <v>5286</v>
      </c>
      <c r="C893" s="52" t="s">
        <v>5253</v>
      </c>
      <c r="D893" s="53">
        <v>44649.6125</v>
      </c>
      <c r="E893" s="53">
        <v>44649.80763888889</v>
      </c>
      <c r="F893" s="53">
        <v>44649.78333333333</v>
      </c>
      <c r="G893" s="53">
        <f>HubVN_Receiving_Time</f>
        <v>44654.27431</v>
      </c>
      <c r="H893" s="54">
        <v>44650.271527777775</v>
      </c>
      <c r="I893" s="44">
        <f>HubCN_Receiving_Time-Order_Create_Time</f>
        <v>1.104861111</v>
      </c>
      <c r="J893" s="44">
        <f>Plan__HubCN_Receiving_Time-Order_Create_Time</f>
        <v>0.9097222222</v>
      </c>
      <c r="K893" s="44">
        <f>HubCN_Pickup_Time-HubCN_Receiving_Time</f>
        <v>0.4638888889</v>
      </c>
      <c r="L893" s="44">
        <f>Plan_HubCN_Pickup_Time-Plan__HubCN_Receiving_Time</f>
        <v>0.1708333333</v>
      </c>
      <c r="M893" s="44">
        <f>HubCN_Receiving_Time-Vendor_PickupTime</f>
        <v>0.1118055556</v>
      </c>
      <c r="N893" s="44">
        <f>Plan__HubCN_Receiving_Time-Plan_Vendor_Pickup_Time</f>
        <v>0.4145833333</v>
      </c>
      <c r="O893" s="44">
        <f>Vendor_PickupTime-Order_Create_Time</f>
        <v>0.9930555556</v>
      </c>
      <c r="P893" s="44">
        <f>Plan_Vendor_Pickup_Time-Order_Create_Time</f>
        <v>0.4951388889</v>
      </c>
      <c r="Q893" s="44">
        <f>HubVN_Receiving_Time-HubCN_Pickup_Time</f>
        <v>4.002777778</v>
      </c>
      <c r="R893" s="44">
        <f>Plan_HubVN_Receiving_Time-Plan_HubCN_Pickup_Time</f>
        <v>3.503472222</v>
      </c>
      <c r="S893" s="44">
        <f>TG_lấy+TG_xử_lý_CN+Thông_quan</f>
        <v>5.571527778</v>
      </c>
      <c r="T893" s="55">
        <f>IFS(HubCN_ID="LECCNSZ",Quantity__piece*500,HubCN_ID="LECCNYW",Quantity__piece*700)</f>
        <v>2100</v>
      </c>
      <c r="U893" s="55">
        <f>Chi_phí_lấy_hàng-Chi_phí_xử_lý</f>
        <v>15000</v>
      </c>
      <c r="V893" s="55">
        <f>IFS(HubCN_ID="LECCNSZ",IF(Grossweight&lt;=3,17000+Quantity__piece*500,17000+(Grossweight-3)*1500+Quantity__piece*500),HubCN_ID="LECCNYW", IF(Grossweight&lt;=3,15000+Quantity__piece*700,15000+(Grossweight-3)*2500+Quantity__piece*700))</f>
        <v>17100</v>
      </c>
    </row>
    <row r="894" ht="15.75" customHeight="1">
      <c r="A894" s="52" t="s">
        <v>2631</v>
      </c>
      <c r="B894" s="52" t="s">
        <v>5278</v>
      </c>
      <c r="C894" s="52" t="s">
        <v>5253</v>
      </c>
      <c r="D894" s="53">
        <v>44649.63125</v>
      </c>
      <c r="E894" s="53">
        <v>44650.97083333333</v>
      </c>
      <c r="F894" s="53">
        <v>44649.78125</v>
      </c>
      <c r="G894" s="53">
        <f>HubVN_Receiving_Time</f>
        <v>44656.27292</v>
      </c>
      <c r="H894" s="54">
        <v>44651.26666666667</v>
      </c>
      <c r="I894" s="44">
        <f>HubCN_Receiving_Time-Order_Create_Time</f>
        <v>3.839583333</v>
      </c>
      <c r="J894" s="44">
        <f>Plan__HubCN_Receiving_Time-Order_Create_Time</f>
        <v>2.5</v>
      </c>
      <c r="K894" s="44">
        <f>HubCN_Pickup_Time-HubCN_Receiving_Time</f>
        <v>0.2958333333</v>
      </c>
      <c r="L894" s="44">
        <f>Plan_HubCN_Pickup_Time-Plan__HubCN_Receiving_Time</f>
        <v>0.15</v>
      </c>
      <c r="M894" s="44">
        <f>HubCN_Receiving_Time-Vendor_PickupTime</f>
        <v>2.103472222</v>
      </c>
      <c r="N894" s="44">
        <f>Plan__HubCN_Receiving_Time-Plan_Vendor_Pickup_Time</f>
        <v>3.506944444</v>
      </c>
      <c r="O894" s="44">
        <f>Vendor_PickupTime-Order_Create_Time</f>
        <v>1.736111111</v>
      </c>
      <c r="P894" s="44">
        <f>Plan_Vendor_Pickup_Time-Order_Create_Time</f>
        <v>-1.006944444</v>
      </c>
      <c r="Q894" s="44">
        <f>HubVN_Receiving_Time-HubCN_Pickup_Time</f>
        <v>5.00625</v>
      </c>
      <c r="R894" s="44">
        <f>Plan_HubVN_Receiving_Time-Plan_HubCN_Pickup_Time</f>
        <v>1.504861111</v>
      </c>
      <c r="S894" s="44">
        <f>TG_lấy+TG_xử_lý_CN+Thông_quan</f>
        <v>9.141666667</v>
      </c>
      <c r="T894" s="55">
        <f>IFS(HubCN_ID="LECCNSZ",Quantity__piece*500,HubCN_ID="LECCNYW",Quantity__piece*700)</f>
        <v>2100</v>
      </c>
      <c r="U894" s="55">
        <f>Chi_phí_lấy_hàng-Chi_phí_xử_lý</f>
        <v>15000</v>
      </c>
      <c r="V894" s="55">
        <f>IFS(HubCN_ID="LECCNSZ",IF(Grossweight&lt;=3,17000+Quantity__piece*500,17000+(Grossweight-3)*1500+Quantity__piece*500),HubCN_ID="LECCNYW", IF(Grossweight&lt;=3,15000+Quantity__piece*700,15000+(Grossweight-3)*2500+Quantity__piece*700))</f>
        <v>17100</v>
      </c>
    </row>
    <row r="895" ht="15.75" customHeight="1">
      <c r="A895" s="52" t="s">
        <v>2633</v>
      </c>
      <c r="B895" s="52" t="s">
        <v>5263</v>
      </c>
      <c r="C895" s="52" t="s">
        <v>5253</v>
      </c>
      <c r="D895" s="53">
        <v>44653.861805555556</v>
      </c>
      <c r="E895" s="53">
        <v>44652.209027777775</v>
      </c>
      <c r="F895" s="53">
        <v>44654.01388888889</v>
      </c>
      <c r="G895" s="53">
        <f>HubVN_Receiving_Time</f>
        <v>44655.50764</v>
      </c>
      <c r="H895" s="54">
        <v>44652.50486111111</v>
      </c>
      <c r="I895" s="44">
        <f>HubCN_Receiving_Time-Order_Create_Time</f>
        <v>2.379166667</v>
      </c>
      <c r="J895" s="44">
        <f>Plan__HubCN_Receiving_Time-Order_Create_Time</f>
        <v>4.031944444</v>
      </c>
      <c r="K895" s="44">
        <f>HubCN_Pickup_Time-HubCN_Receiving_Time</f>
        <v>0.2958333333</v>
      </c>
      <c r="L895" s="44">
        <f>Plan_HubCN_Pickup_Time-Plan__HubCN_Receiving_Time</f>
        <v>0.1520833333</v>
      </c>
      <c r="M895" s="44">
        <f>HubCN_Receiving_Time-Vendor_PickupTime</f>
        <v>0.08819444444</v>
      </c>
      <c r="N895" s="44">
        <f>Plan__HubCN_Receiving_Time-Plan_Vendor_Pickup_Time</f>
        <v>3.452083333</v>
      </c>
      <c r="O895" s="44">
        <f>Vendor_PickupTime-Order_Create_Time</f>
        <v>2.290972222</v>
      </c>
      <c r="P895" s="44">
        <f>Plan_Vendor_Pickup_Time-Order_Create_Time</f>
        <v>0.5798611111</v>
      </c>
      <c r="Q895" s="44">
        <f>HubVN_Receiving_Time-HubCN_Pickup_Time</f>
        <v>3.002777778</v>
      </c>
      <c r="R895" s="44">
        <f>Plan_HubVN_Receiving_Time-Plan_HubCN_Pickup_Time</f>
        <v>1.505555556</v>
      </c>
      <c r="S895" s="44">
        <f>TG_lấy+TG_xử_lý_CN+Thông_quan</f>
        <v>5.677777778</v>
      </c>
      <c r="T895" s="55">
        <f>IFS(HubCN_ID="LECCNSZ",Quantity__piece*500,HubCN_ID="LECCNYW",Quantity__piece*700)</f>
        <v>2800</v>
      </c>
      <c r="U895" s="55">
        <f>Chi_phí_lấy_hàng-Chi_phí_xử_lý</f>
        <v>15000</v>
      </c>
      <c r="V895" s="55">
        <f>IFS(HubCN_ID="LECCNSZ",IF(Grossweight&lt;=3,17000+Quantity__piece*500,17000+(Grossweight-3)*1500+Quantity__piece*500),HubCN_ID="LECCNYW", IF(Grossweight&lt;=3,15000+Quantity__piece*700,15000+(Grossweight-3)*2500+Quantity__piece*700))</f>
        <v>17800</v>
      </c>
    </row>
    <row r="896" ht="15.75" customHeight="1">
      <c r="A896" s="52" t="s">
        <v>2636</v>
      </c>
      <c r="B896" s="52" t="s">
        <v>5283</v>
      </c>
      <c r="C896" s="52" t="s">
        <v>5253</v>
      </c>
      <c r="D896" s="53">
        <v>44651.34930555556</v>
      </c>
      <c r="E896" s="53">
        <v>44649.222916666666</v>
      </c>
      <c r="F896" s="53">
        <v>44651.501388888886</v>
      </c>
      <c r="G896" s="53">
        <f>HubVN_Receiving_Time</f>
        <v>44653.52153</v>
      </c>
      <c r="H896" s="54">
        <v>44649.51736111111</v>
      </c>
      <c r="I896" s="44">
        <f>HubCN_Receiving_Time-Order_Create_Time</f>
        <v>0.3722222222</v>
      </c>
      <c r="J896" s="44">
        <f>Plan__HubCN_Receiving_Time-Order_Create_Time</f>
        <v>2.498611111</v>
      </c>
      <c r="K896" s="44">
        <f>HubCN_Pickup_Time-HubCN_Receiving_Time</f>
        <v>0.2944444444</v>
      </c>
      <c r="L896" s="44">
        <f>Plan_HubCN_Pickup_Time-Plan__HubCN_Receiving_Time</f>
        <v>0.1520833333</v>
      </c>
      <c r="M896" s="44">
        <f>HubCN_Receiving_Time-Vendor_PickupTime</f>
        <v>0.08958333333</v>
      </c>
      <c r="N896" s="44">
        <f>Plan__HubCN_Receiving_Time-Plan_Vendor_Pickup_Time</f>
        <v>4.961111111</v>
      </c>
      <c r="O896" s="44">
        <f>Vendor_PickupTime-Order_Create_Time</f>
        <v>0.2826388889</v>
      </c>
      <c r="P896" s="44">
        <f>Plan_Vendor_Pickup_Time-Order_Create_Time</f>
        <v>-2.4625</v>
      </c>
      <c r="Q896" s="44">
        <f>HubVN_Receiving_Time-HubCN_Pickup_Time</f>
        <v>4.004166667</v>
      </c>
      <c r="R896" s="44">
        <f>Plan_HubVN_Receiving_Time-Plan_HubCN_Pickup_Time</f>
        <v>2.005555556</v>
      </c>
      <c r="S896" s="44">
        <f>TG_lấy+TG_xử_lý_CN+Thông_quan</f>
        <v>4.670833333</v>
      </c>
      <c r="T896" s="55">
        <f>IFS(HubCN_ID="LECCNSZ",Quantity__piece*500,HubCN_ID="LECCNYW",Quantity__piece*700)</f>
        <v>2800</v>
      </c>
      <c r="U896" s="55">
        <f>Chi_phí_lấy_hàng-Chi_phí_xử_lý</f>
        <v>17750</v>
      </c>
      <c r="V896" s="55">
        <f>IFS(HubCN_ID="LECCNSZ",IF(Grossweight&lt;=3,17000+Quantity__piece*500,17000+(Grossweight-3)*1500+Quantity__piece*500),HubCN_ID="LECCNYW", IF(Grossweight&lt;=3,15000+Quantity__piece*700,15000+(Grossweight-3)*2500+Quantity__piece*700))</f>
        <v>20550</v>
      </c>
    </row>
    <row r="897" ht="15.75" hidden="1" customHeight="1">
      <c r="A897" s="52" t="s">
        <v>2639</v>
      </c>
      <c r="B897" s="52" t="s">
        <v>5292</v>
      </c>
      <c r="C897" s="52" t="s">
        <v>5255</v>
      </c>
      <c r="D897" s="53">
        <v>44649.40833333333</v>
      </c>
      <c r="E897" s="53">
        <v>44649.53888888889</v>
      </c>
      <c r="F897" s="53">
        <v>44649.49513888889</v>
      </c>
      <c r="G897" s="53">
        <f>HubVN_Receiving_Time</f>
        <v>44652.51389</v>
      </c>
      <c r="H897" s="54">
        <v>44650.010416666664</v>
      </c>
      <c r="I897" s="44">
        <f>HubCN_Receiving_Time-Order_Create_Time</f>
        <v>2.209027778</v>
      </c>
      <c r="J897" s="44">
        <f>Plan__HubCN_Receiving_Time-Order_Create_Time</f>
        <v>2.078472222</v>
      </c>
      <c r="K897" s="44">
        <f>HubCN_Pickup_Time-HubCN_Receiving_Time</f>
        <v>0.4715277778</v>
      </c>
      <c r="L897" s="44">
        <f>Plan_HubCN_Pickup_Time-Plan__HubCN_Receiving_Time</f>
        <v>0.08680555555</v>
      </c>
      <c r="M897" s="44">
        <f>HubCN_Receiving_Time-Vendor_PickupTime</f>
        <v>0.05694444445</v>
      </c>
      <c r="N897" s="44">
        <f>Plan__HubCN_Receiving_Time-Plan_Vendor_Pickup_Time</f>
        <v>1.992361111</v>
      </c>
      <c r="O897" s="44">
        <f>Vendor_PickupTime-Order_Create_Time</f>
        <v>2.152083333</v>
      </c>
      <c r="P897" s="44">
        <f>Plan_Vendor_Pickup_Time-Order_Create_Time</f>
        <v>0.08611111112</v>
      </c>
      <c r="Q897" s="44">
        <f>HubVN_Receiving_Time-HubCN_Pickup_Time</f>
        <v>2.503472222</v>
      </c>
      <c r="R897" s="44">
        <f>Plan_HubVN_Receiving_Time-Plan_HubCN_Pickup_Time</f>
        <v>3.004861111</v>
      </c>
      <c r="S897" s="44">
        <f>TG_lấy+TG_xử_lý_CN+Thông_quan</f>
        <v>5.184027778</v>
      </c>
      <c r="T897" s="55">
        <f>IFS(HubCN_ID="LECCNSZ",Quantity__piece*500,HubCN_ID="LECCNYW",Quantity__piece*700)</f>
        <v>1000</v>
      </c>
      <c r="U897" s="55">
        <f>Chi_phí_lấy_hàng-Chi_phí_xử_lý</f>
        <v>18650</v>
      </c>
      <c r="V897" s="55">
        <f>IFS(HubCN_ID="LECCNSZ",IF(Grossweight&lt;=3,17000+Quantity__piece*500,17000+(Grossweight-3)*1500+Quantity__piece*500),HubCN_ID="LECCNYW", IF(Grossweight&lt;=3,15000+Quantity__piece*700,15000+(Grossweight-3)*2500+Quantity__piece*700))</f>
        <v>19650</v>
      </c>
    </row>
    <row r="898" ht="15.75" customHeight="1">
      <c r="A898" s="52" t="s">
        <v>2642</v>
      </c>
      <c r="B898" s="52" t="s">
        <v>5252</v>
      </c>
      <c r="C898" s="52" t="s">
        <v>5253</v>
      </c>
      <c r="D898" s="53">
        <v>44651.13680555556</v>
      </c>
      <c r="E898" s="53">
        <v>44649.23125</v>
      </c>
      <c r="F898" s="53">
        <v>44651.26458333333</v>
      </c>
      <c r="G898" s="53">
        <f>HubVN_Receiving_Time</f>
        <v>44653.53056</v>
      </c>
      <c r="H898" s="54">
        <v>44649.527083333334</v>
      </c>
      <c r="I898" s="44">
        <f>HubCN_Receiving_Time-Order_Create_Time</f>
        <v>0.3784722222</v>
      </c>
      <c r="J898" s="44">
        <f>Plan__HubCN_Receiving_Time-Order_Create_Time</f>
        <v>2.284027778</v>
      </c>
      <c r="K898" s="44">
        <f>HubCN_Pickup_Time-HubCN_Receiving_Time</f>
        <v>0.2958333333</v>
      </c>
      <c r="L898" s="44">
        <f>Plan_HubCN_Pickup_Time-Plan__HubCN_Receiving_Time</f>
        <v>0.1277777778</v>
      </c>
      <c r="M898" s="44">
        <f>HubCN_Receiving_Time-Vendor_PickupTime</f>
        <v>0.08958333333</v>
      </c>
      <c r="N898" s="44">
        <f>Plan__HubCN_Receiving_Time-Plan_Vendor_Pickup_Time</f>
        <v>4.738194444</v>
      </c>
      <c r="O898" s="44">
        <f>Vendor_PickupTime-Order_Create_Time</f>
        <v>0.2888888889</v>
      </c>
      <c r="P898" s="44">
        <f>Plan_Vendor_Pickup_Time-Order_Create_Time</f>
        <v>-2.454166667</v>
      </c>
      <c r="Q898" s="44">
        <f>HubVN_Receiving_Time-HubCN_Pickup_Time</f>
        <v>4.003472222</v>
      </c>
      <c r="R898" s="44">
        <f>Plan_HubVN_Receiving_Time-Plan_HubCN_Pickup_Time</f>
        <v>2.005555556</v>
      </c>
      <c r="S898" s="44">
        <f>TG_lấy+TG_xử_lý_CN+Thông_quan</f>
        <v>4.677777778</v>
      </c>
      <c r="T898" s="55">
        <f>IFS(HubCN_ID="LECCNSZ",Quantity__piece*500,HubCN_ID="LECCNYW",Quantity__piece*700)</f>
        <v>700</v>
      </c>
      <c r="U898" s="55">
        <f>Chi_phí_lấy_hàng-Chi_phí_xử_lý</f>
        <v>15000</v>
      </c>
      <c r="V898" s="55">
        <f>IFS(HubCN_ID="LECCNSZ",IF(Grossweight&lt;=3,17000+Quantity__piece*500,17000+(Grossweight-3)*1500+Quantity__piece*500),HubCN_ID="LECCNYW", IF(Grossweight&lt;=3,15000+Quantity__piece*700,15000+(Grossweight-3)*2500+Quantity__piece*700))</f>
        <v>15700</v>
      </c>
    </row>
    <row r="899" ht="15.75" customHeight="1">
      <c r="A899" s="52" t="s">
        <v>2644</v>
      </c>
      <c r="B899" s="52" t="s">
        <v>5252</v>
      </c>
      <c r="C899" s="52" t="s">
        <v>5253</v>
      </c>
      <c r="D899" s="53">
        <v>44653.59722222222</v>
      </c>
      <c r="E899" s="53">
        <v>44652.225</v>
      </c>
      <c r="F899" s="53">
        <v>44653.76458333333</v>
      </c>
      <c r="G899" s="53">
        <f>HubVN_Receiving_Time</f>
        <v>44655.52292</v>
      </c>
      <c r="H899" s="54">
        <v>44652.52013888889</v>
      </c>
      <c r="I899" s="44">
        <f>HubCN_Receiving_Time-Order_Create_Time</f>
        <v>1.904861111</v>
      </c>
      <c r="J899" s="44">
        <f>Plan__HubCN_Receiving_Time-Order_Create_Time</f>
        <v>3.277083333</v>
      </c>
      <c r="K899" s="44">
        <f>HubCN_Pickup_Time-HubCN_Receiving_Time</f>
        <v>0.2951388889</v>
      </c>
      <c r="L899" s="44">
        <f>Plan_HubCN_Pickup_Time-Plan__HubCN_Receiving_Time</f>
        <v>0.1673611111</v>
      </c>
      <c r="M899" s="44">
        <f>HubCN_Receiving_Time-Vendor_PickupTime</f>
        <v>0.1125</v>
      </c>
      <c r="N899" s="44">
        <f>Plan__HubCN_Receiving_Time-Plan_Vendor_Pickup_Time</f>
        <v>5.736805556</v>
      </c>
      <c r="O899" s="44">
        <f>Vendor_PickupTime-Order_Create_Time</f>
        <v>1.792361111</v>
      </c>
      <c r="P899" s="44">
        <f>Plan_Vendor_Pickup_Time-Order_Create_Time</f>
        <v>-2.459722222</v>
      </c>
      <c r="Q899" s="44">
        <f>HubVN_Receiving_Time-HubCN_Pickup_Time</f>
        <v>3.002777778</v>
      </c>
      <c r="R899" s="44">
        <f>Plan_HubVN_Receiving_Time-Plan_HubCN_Pickup_Time</f>
        <v>1.501388889</v>
      </c>
      <c r="S899" s="44">
        <f>TG_lấy+TG_xử_lý_CN+Thông_quan</f>
        <v>5.202777778</v>
      </c>
      <c r="T899" s="55">
        <f>IFS(HubCN_ID="LECCNSZ",Quantity__piece*500,HubCN_ID="LECCNYW",Quantity__piece*700)</f>
        <v>3500</v>
      </c>
      <c r="U899" s="55">
        <f>Chi_phí_lấy_hàng-Chi_phí_xử_lý</f>
        <v>17750</v>
      </c>
      <c r="V899" s="55">
        <f>IFS(HubCN_ID="LECCNSZ",IF(Grossweight&lt;=3,17000+Quantity__piece*500,17000+(Grossweight-3)*1500+Quantity__piece*500),HubCN_ID="LECCNYW", IF(Grossweight&lt;=3,15000+Quantity__piece*700,15000+(Grossweight-3)*2500+Quantity__piece*700))</f>
        <v>21250</v>
      </c>
    </row>
    <row r="900" ht="15.75" hidden="1" customHeight="1">
      <c r="A900" s="52" t="s">
        <v>2647</v>
      </c>
      <c r="B900" s="52" t="s">
        <v>5268</v>
      </c>
      <c r="C900" s="52" t="s">
        <v>5255</v>
      </c>
      <c r="D900" s="53">
        <v>44648.180555555555</v>
      </c>
      <c r="E900" s="53">
        <v>44648.75486111111</v>
      </c>
      <c r="F900" s="53">
        <v>44648.268055555556</v>
      </c>
      <c r="G900" s="53">
        <f>HubVN_Receiving_Time</f>
        <v>44652.26597</v>
      </c>
      <c r="H900" s="54">
        <v>44649.260416666664</v>
      </c>
      <c r="I900" s="44">
        <f>HubCN_Receiving_Time-Order_Create_Time</f>
        <v>2.080555556</v>
      </c>
      <c r="J900" s="44">
        <f>Plan__HubCN_Receiving_Time-Order_Create_Time</f>
        <v>1.50625</v>
      </c>
      <c r="K900" s="44">
        <f>HubCN_Pickup_Time-HubCN_Receiving_Time</f>
        <v>0.5055555556</v>
      </c>
      <c r="L900" s="44">
        <f>Plan_HubCN_Pickup_Time-Plan__HubCN_Receiving_Time</f>
        <v>0.0875</v>
      </c>
      <c r="M900" s="44">
        <f>HubCN_Receiving_Time-Vendor_PickupTime</f>
        <v>0.16875</v>
      </c>
      <c r="N900" s="44">
        <f>Plan__HubCN_Receiving_Time-Plan_Vendor_Pickup_Time</f>
        <v>3.510416667</v>
      </c>
      <c r="O900" s="44">
        <f>Vendor_PickupTime-Order_Create_Time</f>
        <v>1.911805556</v>
      </c>
      <c r="P900" s="44">
        <f>Plan_Vendor_Pickup_Time-Order_Create_Time</f>
        <v>-2.004166667</v>
      </c>
      <c r="Q900" s="44">
        <f>HubVN_Receiving_Time-HubCN_Pickup_Time</f>
        <v>3.005555556</v>
      </c>
      <c r="R900" s="44">
        <f>Plan_HubVN_Receiving_Time-Plan_HubCN_Pickup_Time</f>
        <v>3.001388889</v>
      </c>
      <c r="S900" s="44">
        <f>TG_lấy+TG_xử_lý_CN+Thông_quan</f>
        <v>5.591666667</v>
      </c>
      <c r="T900" s="55">
        <f>IFS(HubCN_ID="LECCNSZ",Quantity__piece*500,HubCN_ID="LECCNYW",Quantity__piece*700)</f>
        <v>500</v>
      </c>
      <c r="U900" s="55">
        <f>Chi_phí_lấy_hàng-Chi_phí_xử_lý</f>
        <v>18050</v>
      </c>
      <c r="V900" s="55">
        <f>IFS(HubCN_ID="LECCNSZ",IF(Grossweight&lt;=3,17000+Quantity__piece*500,17000+(Grossweight-3)*1500+Quantity__piece*500),HubCN_ID="LECCNYW", IF(Grossweight&lt;=3,15000+Quantity__piece*700,15000+(Grossweight-3)*2500+Quantity__piece*700))</f>
        <v>18550</v>
      </c>
    </row>
    <row r="901" ht="15.75" customHeight="1">
      <c r="A901" s="52" t="s">
        <v>2649</v>
      </c>
      <c r="B901" s="52" t="s">
        <v>5285</v>
      </c>
      <c r="C901" s="52" t="s">
        <v>5253</v>
      </c>
      <c r="D901" s="53">
        <v>44651.316666666666</v>
      </c>
      <c r="E901" s="53">
        <v>44652.20694444444</v>
      </c>
      <c r="F901" s="53">
        <v>44651.52916666667</v>
      </c>
      <c r="G901" s="53">
        <f>HubVN_Receiving_Time</f>
        <v>44655.50069</v>
      </c>
      <c r="H901" s="54">
        <v>44652.49930555555</v>
      </c>
      <c r="I901" s="44">
        <f>HubCN_Receiving_Time-Order_Create_Time</f>
        <v>3.424305556</v>
      </c>
      <c r="J901" s="44">
        <f>Plan__HubCN_Receiving_Time-Order_Create_Time</f>
        <v>2.534027778</v>
      </c>
      <c r="K901" s="44">
        <f>HubCN_Pickup_Time-HubCN_Receiving_Time</f>
        <v>0.2923611111</v>
      </c>
      <c r="L901" s="44">
        <f>Plan_HubCN_Pickup_Time-Plan__HubCN_Receiving_Time</f>
        <v>0.2125</v>
      </c>
      <c r="M901" s="44">
        <f>HubCN_Receiving_Time-Vendor_PickupTime</f>
        <v>0.1715277778</v>
      </c>
      <c r="N901" s="44">
        <f>Plan__HubCN_Receiving_Time-Plan_Vendor_Pickup_Time</f>
        <v>2.039583333</v>
      </c>
      <c r="O901" s="44">
        <f>Vendor_PickupTime-Order_Create_Time</f>
        <v>3.252777778</v>
      </c>
      <c r="P901" s="44">
        <f>Plan_Vendor_Pickup_Time-Order_Create_Time</f>
        <v>0.4944444444</v>
      </c>
      <c r="Q901" s="44">
        <f>HubVN_Receiving_Time-HubCN_Pickup_Time</f>
        <v>3.001388889</v>
      </c>
      <c r="R901" s="44">
        <f>Plan_HubVN_Receiving_Time-Plan_HubCN_Pickup_Time</f>
        <v>3.00625</v>
      </c>
      <c r="S901" s="44">
        <f>TG_lấy+TG_xử_lý_CN+Thông_quan</f>
        <v>6.718055556</v>
      </c>
      <c r="T901" s="55">
        <f>IFS(HubCN_ID="LECCNSZ",Quantity__piece*500,HubCN_ID="LECCNYW",Quantity__piece*700)</f>
        <v>2800</v>
      </c>
      <c r="U901" s="55">
        <f>Chi_phí_lấy_hàng-Chi_phí_xử_lý</f>
        <v>16000</v>
      </c>
      <c r="V901" s="55">
        <f>IFS(HubCN_ID="LECCNSZ",IF(Grossweight&lt;=3,17000+Quantity__piece*500,17000+(Grossweight-3)*1500+Quantity__piece*500),HubCN_ID="LECCNYW", IF(Grossweight&lt;=3,15000+Quantity__piece*700,15000+(Grossweight-3)*2500+Quantity__piece*700))</f>
        <v>18800</v>
      </c>
    </row>
    <row r="902" ht="15.75" customHeight="1">
      <c r="A902" s="52" t="s">
        <v>2651</v>
      </c>
      <c r="B902" s="52" t="s">
        <v>5264</v>
      </c>
      <c r="C902" s="52" t="s">
        <v>5253</v>
      </c>
      <c r="D902" s="53">
        <v>44649.93125</v>
      </c>
      <c r="E902" s="53">
        <v>44650.71527777778</v>
      </c>
      <c r="F902" s="53">
        <v>44650.01736111111</v>
      </c>
      <c r="G902" s="53">
        <f>HubVN_Receiving_Time</f>
        <v>44654.51389</v>
      </c>
      <c r="H902" s="54">
        <v>44651.0125</v>
      </c>
      <c r="I902" s="44">
        <f>HubCN_Receiving_Time-Order_Create_Time</f>
        <v>4.079861111</v>
      </c>
      <c r="J902" s="44">
        <f>Plan__HubCN_Receiving_Time-Order_Create_Time</f>
        <v>3.295833333</v>
      </c>
      <c r="K902" s="44">
        <f>HubCN_Pickup_Time-HubCN_Receiving_Time</f>
        <v>0.2972222222</v>
      </c>
      <c r="L902" s="44">
        <f>Plan_HubCN_Pickup_Time-Plan__HubCN_Receiving_Time</f>
        <v>0.08611111111</v>
      </c>
      <c r="M902" s="44">
        <f>HubCN_Receiving_Time-Vendor_PickupTime</f>
        <v>0.2944444445</v>
      </c>
      <c r="N902" s="44">
        <f>Plan__HubCN_Receiving_Time-Plan_Vendor_Pickup_Time</f>
        <v>3.3</v>
      </c>
      <c r="O902" s="44">
        <f>Vendor_PickupTime-Order_Create_Time</f>
        <v>3.785416667</v>
      </c>
      <c r="P902" s="44">
        <f>Plan_Vendor_Pickup_Time-Order_Create_Time</f>
        <v>-0.004166666666</v>
      </c>
      <c r="Q902" s="44">
        <f>HubVN_Receiving_Time-HubCN_Pickup_Time</f>
        <v>3.501388889</v>
      </c>
      <c r="R902" s="44">
        <f>Plan_HubVN_Receiving_Time-Plan_HubCN_Pickup_Time</f>
        <v>3.501388889</v>
      </c>
      <c r="S902" s="44">
        <f>TG_lấy+TG_xử_lý_CN+Thông_quan</f>
        <v>7.878472222</v>
      </c>
      <c r="T902" s="55">
        <f>IFS(HubCN_ID="LECCNSZ",Quantity__piece*500,HubCN_ID="LECCNYW",Quantity__piece*700)</f>
        <v>3500</v>
      </c>
      <c r="U902" s="55">
        <f>Chi_phí_lấy_hàng-Chi_phí_xử_lý</f>
        <v>15000</v>
      </c>
      <c r="V902" s="55">
        <f>IFS(HubCN_ID="LECCNSZ",IF(Grossweight&lt;=3,17000+Quantity__piece*500,17000+(Grossweight-3)*1500+Quantity__piece*500),HubCN_ID="LECCNYW", IF(Grossweight&lt;=3,15000+Quantity__piece*700,15000+(Grossweight-3)*2500+Quantity__piece*700))</f>
        <v>18500</v>
      </c>
    </row>
    <row r="903" ht="15.75" customHeight="1">
      <c r="A903" s="52" t="s">
        <v>2653</v>
      </c>
      <c r="B903" s="52" t="s">
        <v>5284</v>
      </c>
      <c r="C903" s="52" t="s">
        <v>5253</v>
      </c>
      <c r="D903" s="53">
        <v>44650.623611111114</v>
      </c>
      <c r="E903" s="53">
        <v>44649.18263888889</v>
      </c>
      <c r="F903" s="53">
        <v>44650.75069444445</v>
      </c>
      <c r="G903" s="53">
        <f>HubVN_Receiving_Time</f>
        <v>44652.52778</v>
      </c>
      <c r="H903" s="54">
        <v>44649.521527777775</v>
      </c>
      <c r="I903" s="44">
        <f>HubCN_Receiving_Time-Order_Create_Time</f>
        <v>2.347222222</v>
      </c>
      <c r="J903" s="44">
        <f>Plan__HubCN_Receiving_Time-Order_Create_Time</f>
        <v>3.788194444</v>
      </c>
      <c r="K903" s="44">
        <f>HubCN_Pickup_Time-HubCN_Receiving_Time</f>
        <v>0.3388888889</v>
      </c>
      <c r="L903" s="44">
        <f>Plan_HubCN_Pickup_Time-Plan__HubCN_Receiving_Time</f>
        <v>0.1270833333</v>
      </c>
      <c r="M903" s="44">
        <f>HubCN_Receiving_Time-Vendor_PickupTime</f>
        <v>0.1673611111</v>
      </c>
      <c r="N903" s="44">
        <f>Plan__HubCN_Receiving_Time-Plan_Vendor_Pickup_Time</f>
        <v>5.205555556</v>
      </c>
      <c r="O903" s="44">
        <f>Vendor_PickupTime-Order_Create_Time</f>
        <v>2.179861111</v>
      </c>
      <c r="P903" s="44">
        <f>Plan_Vendor_Pickup_Time-Order_Create_Time</f>
        <v>-1.417361111</v>
      </c>
      <c r="Q903" s="44">
        <f>HubVN_Receiving_Time-HubCN_Pickup_Time</f>
        <v>3.00625</v>
      </c>
      <c r="R903" s="44">
        <f>Plan_HubVN_Receiving_Time-Plan_HubCN_Pickup_Time</f>
        <v>1.504861111</v>
      </c>
      <c r="S903" s="44">
        <f>TG_lấy+TG_xử_lý_CN+Thông_quan</f>
        <v>5.692361111</v>
      </c>
      <c r="T903" s="55">
        <f>IFS(HubCN_ID="LECCNSZ",Quantity__piece*500,HubCN_ID="LECCNYW",Quantity__piece*700)</f>
        <v>1400</v>
      </c>
      <c r="U903" s="55">
        <f>Chi_phí_lấy_hàng-Chi_phí_xử_lý</f>
        <v>15000</v>
      </c>
      <c r="V903" s="55">
        <f>IFS(HubCN_ID="LECCNSZ",IF(Grossweight&lt;=3,17000+Quantity__piece*500,17000+(Grossweight-3)*1500+Quantity__piece*500),HubCN_ID="LECCNYW", IF(Grossweight&lt;=3,15000+Quantity__piece*700,15000+(Grossweight-3)*2500+Quantity__piece*700))</f>
        <v>16400</v>
      </c>
    </row>
    <row r="904" ht="15.75" customHeight="1">
      <c r="A904" s="52" t="s">
        <v>2656</v>
      </c>
      <c r="B904" s="52" t="s">
        <v>5265</v>
      </c>
      <c r="C904" s="52" t="s">
        <v>5253</v>
      </c>
      <c r="D904" s="53">
        <v>44650.15833333333</v>
      </c>
      <c r="E904" s="53">
        <v>44649.23263888889</v>
      </c>
      <c r="F904" s="53">
        <v>44650.24444444444</v>
      </c>
      <c r="G904" s="53">
        <f>HubVN_Receiving_Time</f>
        <v>44653.53611</v>
      </c>
      <c r="H904" s="54">
        <v>44649.53055555555</v>
      </c>
      <c r="I904" s="44">
        <f>HubCN_Receiving_Time-Order_Create_Time</f>
        <v>1.36875</v>
      </c>
      <c r="J904" s="44">
        <f>Plan__HubCN_Receiving_Time-Order_Create_Time</f>
        <v>2.294444444</v>
      </c>
      <c r="K904" s="44">
        <f>HubCN_Pickup_Time-HubCN_Receiving_Time</f>
        <v>0.2979166667</v>
      </c>
      <c r="L904" s="44">
        <f>Plan_HubCN_Pickup_Time-Plan__HubCN_Receiving_Time</f>
        <v>0.08611111111</v>
      </c>
      <c r="M904" s="44">
        <f>HubCN_Receiving_Time-Vendor_PickupTime</f>
        <v>0.08611111112</v>
      </c>
      <c r="N904" s="44">
        <f>Plan__HubCN_Receiving_Time-Plan_Vendor_Pickup_Time</f>
        <v>2.963194444</v>
      </c>
      <c r="O904" s="44">
        <f>Vendor_PickupTime-Order_Create_Time</f>
        <v>1.282638889</v>
      </c>
      <c r="P904" s="44">
        <f>Plan_Vendor_Pickup_Time-Order_Create_Time</f>
        <v>-0.66875</v>
      </c>
      <c r="Q904" s="44">
        <f>HubVN_Receiving_Time-HubCN_Pickup_Time</f>
        <v>4.005555556</v>
      </c>
      <c r="R904" s="44">
        <f>Plan_HubVN_Receiving_Time-Plan_HubCN_Pickup_Time</f>
        <v>3.00625</v>
      </c>
      <c r="S904" s="44">
        <f>TG_lấy+TG_xử_lý_CN+Thông_quan</f>
        <v>5.672222222</v>
      </c>
      <c r="T904" s="55">
        <f>IFS(HubCN_ID="LECCNSZ",Quantity__piece*500,HubCN_ID="LECCNYW",Quantity__piece*700)</f>
        <v>2800</v>
      </c>
      <c r="U904" s="55">
        <f>Chi_phí_lấy_hàng-Chi_phí_xử_lý</f>
        <v>15000</v>
      </c>
      <c r="V904" s="55">
        <f>IFS(HubCN_ID="LECCNSZ",IF(Grossweight&lt;=3,17000+Quantity__piece*500,17000+(Grossweight-3)*1500+Quantity__piece*500),HubCN_ID="LECCNYW", IF(Grossweight&lt;=3,15000+Quantity__piece*700,15000+(Grossweight-3)*2500+Quantity__piece*700))</f>
        <v>17800</v>
      </c>
    </row>
    <row r="905" ht="15.75" customHeight="1">
      <c r="A905" s="52" t="s">
        <v>2658</v>
      </c>
      <c r="B905" s="52" t="s">
        <v>5264</v>
      </c>
      <c r="C905" s="52" t="s">
        <v>5253</v>
      </c>
      <c r="D905" s="53">
        <v>44651.836805555555</v>
      </c>
      <c r="E905" s="53">
        <v>44652.20763888889</v>
      </c>
      <c r="F905" s="53">
        <v>44652.00902777778</v>
      </c>
      <c r="G905" s="53">
        <f>HubVN_Receiving_Time</f>
        <v>44655.50417</v>
      </c>
      <c r="H905" s="54">
        <v>44652.50347222222</v>
      </c>
      <c r="I905" s="44">
        <f>HubCN_Receiving_Time-Order_Create_Time</f>
        <v>3.413888889</v>
      </c>
      <c r="J905" s="44">
        <f>Plan__HubCN_Receiving_Time-Order_Create_Time</f>
        <v>3.043055556</v>
      </c>
      <c r="K905" s="44">
        <f>HubCN_Pickup_Time-HubCN_Receiving_Time</f>
        <v>0.2958333333</v>
      </c>
      <c r="L905" s="44">
        <f>Plan_HubCN_Pickup_Time-Plan__HubCN_Receiving_Time</f>
        <v>0.1722222222</v>
      </c>
      <c r="M905" s="44">
        <f>HubCN_Receiving_Time-Vendor_PickupTime</f>
        <v>0.1694444444</v>
      </c>
      <c r="N905" s="44">
        <f>Plan__HubCN_Receiving_Time-Plan_Vendor_Pickup_Time</f>
        <v>4.054861111</v>
      </c>
      <c r="O905" s="44">
        <f>Vendor_PickupTime-Order_Create_Time</f>
        <v>3.244444444</v>
      </c>
      <c r="P905" s="44">
        <f>Plan_Vendor_Pickup_Time-Order_Create_Time</f>
        <v>-1.011805556</v>
      </c>
      <c r="Q905" s="44">
        <f>HubVN_Receiving_Time-HubCN_Pickup_Time</f>
        <v>3.000694444</v>
      </c>
      <c r="R905" s="44">
        <f>Plan_HubVN_Receiving_Time-Plan_HubCN_Pickup_Time</f>
        <v>3.505555556</v>
      </c>
      <c r="S905" s="44">
        <f>TG_lấy+TG_xử_lý_CN+Thông_quan</f>
        <v>6.710416667</v>
      </c>
      <c r="T905" s="55">
        <f>IFS(HubCN_ID="LECCNSZ",Quantity__piece*500,HubCN_ID="LECCNYW",Quantity__piece*700)</f>
        <v>3500</v>
      </c>
      <c r="U905" s="55">
        <f>Chi_phí_lấy_hàng-Chi_phí_xử_lý</f>
        <v>15000</v>
      </c>
      <c r="V905" s="55">
        <f>IFS(HubCN_ID="LECCNSZ",IF(Grossweight&lt;=3,17000+Quantity__piece*500,17000+(Grossweight-3)*1500+Quantity__piece*500),HubCN_ID="LECCNYW", IF(Grossweight&lt;=3,15000+Quantity__piece*700,15000+(Grossweight-3)*2500+Quantity__piece*700))</f>
        <v>18500</v>
      </c>
    </row>
    <row r="906" ht="15.75" hidden="1" customHeight="1">
      <c r="A906" s="52" t="s">
        <v>2661</v>
      </c>
      <c r="B906" s="52" t="s">
        <v>5289</v>
      </c>
      <c r="C906" s="52" t="s">
        <v>5255</v>
      </c>
      <c r="D906" s="53">
        <v>44650.29236111111</v>
      </c>
      <c r="E906" s="53">
        <v>44649.779861111114</v>
      </c>
      <c r="F906" s="53">
        <v>44650.50208333333</v>
      </c>
      <c r="G906" s="53">
        <f>HubVN_Receiving_Time</f>
        <v>44654.2875</v>
      </c>
      <c r="H906" s="54">
        <v>44650.28125</v>
      </c>
      <c r="I906" s="44">
        <f>HubCN_Receiving_Time-Order_Create_Time</f>
        <v>0.8868055556</v>
      </c>
      <c r="J906" s="44">
        <f>Plan__HubCN_Receiving_Time-Order_Create_Time</f>
        <v>1.399305556</v>
      </c>
      <c r="K906" s="44">
        <f>HubCN_Pickup_Time-HubCN_Receiving_Time</f>
        <v>0.5013888889</v>
      </c>
      <c r="L906" s="44">
        <f>Plan_HubCN_Pickup_Time-Plan__HubCN_Receiving_Time</f>
        <v>0.2097222222</v>
      </c>
      <c r="M906" s="44">
        <f>HubCN_Receiving_Time-Vendor_PickupTime</f>
        <v>0.05763888889</v>
      </c>
      <c r="N906" s="44">
        <f>Plan__HubCN_Receiving_Time-Plan_Vendor_Pickup_Time</f>
        <v>0.8180555556</v>
      </c>
      <c r="O906" s="44">
        <f>Vendor_PickupTime-Order_Create_Time</f>
        <v>0.8291666667</v>
      </c>
      <c r="P906" s="44">
        <f>Plan_Vendor_Pickup_Time-Order_Create_Time</f>
        <v>0.58125</v>
      </c>
      <c r="Q906" s="44">
        <f>HubVN_Receiving_Time-HubCN_Pickup_Time</f>
        <v>4.00625</v>
      </c>
      <c r="R906" s="44">
        <f>Plan_HubVN_Receiving_Time-Plan_HubCN_Pickup_Time</f>
        <v>3.002777778</v>
      </c>
      <c r="S906" s="44">
        <f>TG_lấy+TG_xử_lý_CN+Thông_quan</f>
        <v>5.394444444</v>
      </c>
      <c r="T906" s="55">
        <f>IFS(HubCN_ID="LECCNSZ",Quantity__piece*500,HubCN_ID="LECCNYW",Quantity__piece*700)</f>
        <v>500</v>
      </c>
      <c r="U906" s="55">
        <f>Chi_phí_lấy_hàng-Chi_phí_xử_lý</f>
        <v>18050</v>
      </c>
      <c r="V906" s="55">
        <f>IFS(HubCN_ID="LECCNSZ",IF(Grossweight&lt;=3,17000+Quantity__piece*500,17000+(Grossweight-3)*1500+Quantity__piece*500),HubCN_ID="LECCNYW", IF(Grossweight&lt;=3,15000+Quantity__piece*700,15000+(Grossweight-3)*2500+Quantity__piece*700))</f>
        <v>18550</v>
      </c>
    </row>
    <row r="907" ht="15.75" customHeight="1">
      <c r="A907" s="52" t="s">
        <v>2664</v>
      </c>
      <c r="B907" s="52" t="s">
        <v>5294</v>
      </c>
      <c r="C907" s="52" t="s">
        <v>5253</v>
      </c>
      <c r="D907" s="53">
        <v>44650.18680555555</v>
      </c>
      <c r="E907" s="53">
        <v>44649.183333333334</v>
      </c>
      <c r="F907" s="53">
        <v>44650.270833333336</v>
      </c>
      <c r="G907" s="53">
        <f>HubVN_Receiving_Time</f>
        <v>44652.52361</v>
      </c>
      <c r="H907" s="54">
        <v>44649.52291666667</v>
      </c>
      <c r="I907" s="44">
        <f>HubCN_Receiving_Time-Order_Create_Time</f>
        <v>1.810416667</v>
      </c>
      <c r="J907" s="44">
        <f>Plan__HubCN_Receiving_Time-Order_Create_Time</f>
        <v>2.813888889</v>
      </c>
      <c r="K907" s="44">
        <f>HubCN_Pickup_Time-HubCN_Receiving_Time</f>
        <v>0.3395833333</v>
      </c>
      <c r="L907" s="44">
        <f>Plan_HubCN_Pickup_Time-Plan__HubCN_Receiving_Time</f>
        <v>0.08402777778</v>
      </c>
      <c r="M907" s="44">
        <f>HubCN_Receiving_Time-Vendor_PickupTime</f>
        <v>0.16875</v>
      </c>
      <c r="N907" s="44">
        <f>Plan__HubCN_Receiving_Time-Plan_Vendor_Pickup_Time</f>
        <v>3.818055556</v>
      </c>
      <c r="O907" s="44">
        <f>Vendor_PickupTime-Order_Create_Time</f>
        <v>1.641666667</v>
      </c>
      <c r="P907" s="44">
        <f>Plan_Vendor_Pickup_Time-Order_Create_Time</f>
        <v>-1.004166667</v>
      </c>
      <c r="Q907" s="44">
        <f>HubVN_Receiving_Time-HubCN_Pickup_Time</f>
        <v>3.000694444</v>
      </c>
      <c r="R907" s="44">
        <f>Plan_HubVN_Receiving_Time-Plan_HubCN_Pickup_Time</f>
        <v>2.005555556</v>
      </c>
      <c r="S907" s="44">
        <f>TG_lấy+TG_xử_lý_CN+Thông_quan</f>
        <v>5.150694444</v>
      </c>
      <c r="T907" s="55">
        <f>IFS(HubCN_ID="LECCNSZ",Quantity__piece*500,HubCN_ID="LECCNYW",Quantity__piece*700)</f>
        <v>2800</v>
      </c>
      <c r="U907" s="55">
        <f>Chi_phí_lấy_hàng-Chi_phí_xử_lý</f>
        <v>15000</v>
      </c>
      <c r="V907" s="55">
        <f>IFS(HubCN_ID="LECCNSZ",IF(Grossweight&lt;=3,17000+Quantity__piece*500,17000+(Grossweight-3)*1500+Quantity__piece*500),HubCN_ID="LECCNYW", IF(Grossweight&lt;=3,15000+Quantity__piece*700,15000+(Grossweight-3)*2500+Quantity__piece*700))</f>
        <v>17800</v>
      </c>
    </row>
    <row r="908" ht="15.75" customHeight="1">
      <c r="A908" s="52" t="s">
        <v>2667</v>
      </c>
      <c r="B908" s="52" t="s">
        <v>5274</v>
      </c>
      <c r="C908" s="52" t="s">
        <v>5253</v>
      </c>
      <c r="D908" s="53">
        <v>44650.61875</v>
      </c>
      <c r="E908" s="53">
        <v>44650.80902777778</v>
      </c>
      <c r="F908" s="53">
        <v>44650.768055555556</v>
      </c>
      <c r="G908" s="53">
        <f>HubVN_Receiving_Time</f>
        <v>44659.27569</v>
      </c>
      <c r="H908" s="54">
        <v>44651.271527777775</v>
      </c>
      <c r="I908" s="44">
        <f>HubCN_Receiving_Time-Order_Create_Time</f>
        <v>1.077777778</v>
      </c>
      <c r="J908" s="44">
        <f>Plan__HubCN_Receiving_Time-Order_Create_Time</f>
        <v>0.8875</v>
      </c>
      <c r="K908" s="44">
        <f>HubCN_Pickup_Time-HubCN_Receiving_Time</f>
        <v>0.4625</v>
      </c>
      <c r="L908" s="44">
        <f>Plan_HubCN_Pickup_Time-Plan__HubCN_Receiving_Time</f>
        <v>0.1493055556</v>
      </c>
      <c r="M908" s="44">
        <f>HubCN_Receiving_Time-Vendor_PickupTime</f>
        <v>0.9631944444</v>
      </c>
      <c r="N908" s="44">
        <f>Plan__HubCN_Receiving_Time-Plan_Vendor_Pickup_Time</f>
        <v>1.898611111</v>
      </c>
      <c r="O908" s="44">
        <f>Vendor_PickupTime-Order_Create_Time</f>
        <v>0.1145833333</v>
      </c>
      <c r="P908" s="44">
        <f>Plan_Vendor_Pickup_Time-Order_Create_Time</f>
        <v>-1.011111111</v>
      </c>
      <c r="Q908" s="44">
        <f>HubVN_Receiving_Time-HubCN_Pickup_Time</f>
        <v>8.004166667</v>
      </c>
      <c r="R908" s="44">
        <f>Plan_HubVN_Receiving_Time-Plan_HubCN_Pickup_Time</f>
        <v>1.501388889</v>
      </c>
      <c r="S908" s="44">
        <f>TG_lấy+TG_xử_lý_CN+Thông_quan</f>
        <v>9.544444444</v>
      </c>
      <c r="T908" s="55">
        <f>IFS(HubCN_ID="LECCNSZ",Quantity__piece*500,HubCN_ID="LECCNYW",Quantity__piece*700)</f>
        <v>2800</v>
      </c>
      <c r="U908" s="55">
        <f>Chi_phí_lấy_hàng-Chi_phí_xử_lý</f>
        <v>15000</v>
      </c>
      <c r="V908" s="55">
        <f>IFS(HubCN_ID="LECCNSZ",IF(Grossweight&lt;=3,17000+Quantity__piece*500,17000+(Grossweight-3)*1500+Quantity__piece*500),HubCN_ID="LECCNYW", IF(Grossweight&lt;=3,15000+Quantity__piece*700,15000+(Grossweight-3)*2500+Quantity__piece*700))</f>
        <v>17800</v>
      </c>
    </row>
    <row r="909" ht="15.75" customHeight="1">
      <c r="A909" s="52" t="s">
        <v>2669</v>
      </c>
      <c r="B909" s="52" t="s">
        <v>5303</v>
      </c>
      <c r="C909" s="52" t="s">
        <v>5253</v>
      </c>
      <c r="D909" s="53">
        <v>44647.57777777778</v>
      </c>
      <c r="E909" s="53">
        <v>44646.95347222222</v>
      </c>
      <c r="F909" s="53">
        <v>44647.788194444445</v>
      </c>
      <c r="G909" s="53">
        <f>HubVN_Receiving_Time</f>
        <v>44652.25069</v>
      </c>
      <c r="H909" s="54">
        <v>44647.24652777778</v>
      </c>
      <c r="I909" s="44">
        <f>HubCN_Receiving_Time-Order_Create_Time</f>
        <v>0.3743055556</v>
      </c>
      <c r="J909" s="44">
        <f>Plan__HubCN_Receiving_Time-Order_Create_Time</f>
        <v>0.9986111111</v>
      </c>
      <c r="K909" s="44">
        <f>HubCN_Pickup_Time-HubCN_Receiving_Time</f>
        <v>0.2930555556</v>
      </c>
      <c r="L909" s="44">
        <f>Plan_HubCN_Pickup_Time-Plan__HubCN_Receiving_Time</f>
        <v>0.2104166667</v>
      </c>
      <c r="M909" s="44">
        <f>HubCN_Receiving_Time-Vendor_PickupTime</f>
        <v>0.1680555556</v>
      </c>
      <c r="N909" s="44">
        <f>Plan__HubCN_Receiving_Time-Plan_Vendor_Pickup_Time</f>
        <v>0.4159722222</v>
      </c>
      <c r="O909" s="44">
        <f>Vendor_PickupTime-Order_Create_Time</f>
        <v>0.20625</v>
      </c>
      <c r="P909" s="44">
        <f>Plan_Vendor_Pickup_Time-Order_Create_Time</f>
        <v>0.5826388889</v>
      </c>
      <c r="Q909" s="44">
        <f>HubVN_Receiving_Time-HubCN_Pickup_Time</f>
        <v>5.004166667</v>
      </c>
      <c r="R909" s="44">
        <f>Plan_HubVN_Receiving_Time-Plan_HubCN_Pickup_Time</f>
        <v>3.502777778</v>
      </c>
      <c r="S909" s="44">
        <f>TG_lấy+TG_xử_lý_CN+Thông_quan</f>
        <v>5.671527778</v>
      </c>
      <c r="T909" s="55">
        <f>IFS(HubCN_ID="LECCNSZ",Quantity__piece*500,HubCN_ID="LECCNYW",Quantity__piece*700)</f>
        <v>2800</v>
      </c>
      <c r="U909" s="55">
        <f>Chi_phí_lấy_hàng-Chi_phí_xử_lý</f>
        <v>15000</v>
      </c>
      <c r="V909" s="55">
        <f>IFS(HubCN_ID="LECCNSZ",IF(Grossweight&lt;=3,17000+Quantity__piece*500,17000+(Grossweight-3)*1500+Quantity__piece*500),HubCN_ID="LECCNYW", IF(Grossweight&lt;=3,15000+Quantity__piece*700,15000+(Grossweight-3)*2500+Quantity__piece*700))</f>
        <v>17800</v>
      </c>
    </row>
    <row r="910" ht="15.75" hidden="1" customHeight="1">
      <c r="A910" s="52" t="s">
        <v>2672</v>
      </c>
      <c r="B910" s="52" t="s">
        <v>5275</v>
      </c>
      <c r="C910" s="52" t="s">
        <v>5255</v>
      </c>
      <c r="D910" s="53">
        <v>44648.580555555556</v>
      </c>
      <c r="E910" s="53">
        <v>44650.82083333333</v>
      </c>
      <c r="F910" s="53">
        <v>44648.751388888886</v>
      </c>
      <c r="G910" s="53">
        <f>HubVN_Receiving_Time</f>
        <v>44653.26597</v>
      </c>
      <c r="H910" s="54">
        <v>44651.26458333333</v>
      </c>
      <c r="I910" s="44">
        <f>HubCN_Receiving_Time-Order_Create_Time</f>
        <v>2.98125</v>
      </c>
      <c r="J910" s="44">
        <f>Plan__HubCN_Receiving_Time-Order_Create_Time</f>
        <v>0.7409722222</v>
      </c>
      <c r="K910" s="44">
        <f>HubCN_Pickup_Time-HubCN_Receiving_Time</f>
        <v>0.44375</v>
      </c>
      <c r="L910" s="44">
        <f>Plan_HubCN_Pickup_Time-Plan__HubCN_Receiving_Time</f>
        <v>0.1708333333</v>
      </c>
      <c r="M910" s="44">
        <f>HubCN_Receiving_Time-Vendor_PickupTime</f>
        <v>0.1548611111</v>
      </c>
      <c r="N910" s="44">
        <f>Plan__HubCN_Receiving_Time-Plan_Vendor_Pickup_Time</f>
        <v>0.1625</v>
      </c>
      <c r="O910" s="44">
        <f>Vendor_PickupTime-Order_Create_Time</f>
        <v>2.826388889</v>
      </c>
      <c r="P910" s="44">
        <f>Plan_Vendor_Pickup_Time-Order_Create_Time</f>
        <v>0.5784722222</v>
      </c>
      <c r="Q910" s="44">
        <f>HubVN_Receiving_Time-HubCN_Pickup_Time</f>
        <v>2.001388889</v>
      </c>
      <c r="R910" s="44">
        <f>Plan_HubVN_Receiving_Time-Plan_HubCN_Pickup_Time</f>
        <v>3.502083333</v>
      </c>
      <c r="S910" s="44">
        <f>TG_lấy+TG_xử_lý_CN+Thông_quan</f>
        <v>5.426388889</v>
      </c>
      <c r="T910" s="55">
        <f>IFS(HubCN_ID="LECCNSZ",Quantity__piece*500,HubCN_ID="LECCNYW",Quantity__piece*700)</f>
        <v>1000</v>
      </c>
      <c r="U910" s="55">
        <f>Chi_phí_lấy_hàng-Chi_phí_xử_lý</f>
        <v>17000</v>
      </c>
      <c r="V910" s="55">
        <f>IFS(HubCN_ID="LECCNSZ",IF(Grossweight&lt;=3,17000+Quantity__piece*500,17000+(Grossweight-3)*1500+Quantity__piece*500),HubCN_ID="LECCNYW", IF(Grossweight&lt;=3,15000+Quantity__piece*700,15000+(Grossweight-3)*2500+Quantity__piece*700))</f>
        <v>18000</v>
      </c>
    </row>
    <row r="911" ht="15.75" customHeight="1">
      <c r="A911" s="52" t="s">
        <v>2675</v>
      </c>
      <c r="B911" s="52" t="s">
        <v>5264</v>
      </c>
      <c r="C911" s="52" t="s">
        <v>5253</v>
      </c>
      <c r="D911" s="53">
        <v>44650.145833333336</v>
      </c>
      <c r="E911" s="53">
        <v>44649.175</v>
      </c>
      <c r="F911" s="53">
        <v>44650.277083333334</v>
      </c>
      <c r="G911" s="53">
        <f>HubVN_Receiving_Time</f>
        <v>44652.51944</v>
      </c>
      <c r="H911" s="54">
        <v>44649.513194444444</v>
      </c>
      <c r="I911" s="44">
        <f>HubCN_Receiving_Time-Order_Create_Time</f>
        <v>3.350694444</v>
      </c>
      <c r="J911" s="44">
        <f>Plan__HubCN_Receiving_Time-Order_Create_Time</f>
        <v>4.321527778</v>
      </c>
      <c r="K911" s="44">
        <f>HubCN_Pickup_Time-HubCN_Receiving_Time</f>
        <v>0.3381944444</v>
      </c>
      <c r="L911" s="44">
        <f>Plan_HubCN_Pickup_Time-Plan__HubCN_Receiving_Time</f>
        <v>0.13125</v>
      </c>
      <c r="M911" s="44">
        <f>HubCN_Receiving_Time-Vendor_PickupTime</f>
        <v>0.1701388889</v>
      </c>
      <c r="N911" s="44">
        <f>Plan__HubCN_Receiving_Time-Plan_Vendor_Pickup_Time</f>
        <v>3.158333333</v>
      </c>
      <c r="O911" s="44">
        <f>Vendor_PickupTime-Order_Create_Time</f>
        <v>3.180555556</v>
      </c>
      <c r="P911" s="44">
        <f>Plan_Vendor_Pickup_Time-Order_Create_Time</f>
        <v>1.163194444</v>
      </c>
      <c r="Q911" s="44">
        <f>HubVN_Receiving_Time-HubCN_Pickup_Time</f>
        <v>3.00625</v>
      </c>
      <c r="R911" s="44">
        <f>Plan_HubVN_Receiving_Time-Plan_HubCN_Pickup_Time</f>
        <v>2.004166667</v>
      </c>
      <c r="S911" s="44">
        <f>TG_lấy+TG_xử_lý_CN+Thông_quan</f>
        <v>6.695138889</v>
      </c>
      <c r="T911" s="55">
        <f>IFS(HubCN_ID="LECCNSZ",Quantity__piece*500,HubCN_ID="LECCNYW",Quantity__piece*700)</f>
        <v>700</v>
      </c>
      <c r="U911" s="55">
        <f>Chi_phí_lấy_hàng-Chi_phí_xử_lý</f>
        <v>15000</v>
      </c>
      <c r="V911" s="55">
        <f>IFS(HubCN_ID="LECCNSZ",IF(Grossweight&lt;=3,17000+Quantity__piece*500,17000+(Grossweight-3)*1500+Quantity__piece*500),HubCN_ID="LECCNYW", IF(Grossweight&lt;=3,15000+Quantity__piece*700,15000+(Grossweight-3)*2500+Quantity__piece*700))</f>
        <v>15700</v>
      </c>
    </row>
    <row r="912" ht="15.75" customHeight="1">
      <c r="A912" s="52" t="s">
        <v>2677</v>
      </c>
      <c r="B912" s="52" t="s">
        <v>5291</v>
      </c>
      <c r="C912" s="52" t="s">
        <v>5253</v>
      </c>
      <c r="D912" s="53">
        <v>44653.30347222222</v>
      </c>
      <c r="E912" s="53">
        <v>44652.239583333336</v>
      </c>
      <c r="F912" s="53">
        <v>44653.51666666667</v>
      </c>
      <c r="G912" s="53">
        <f>HubVN_Receiving_Time</f>
        <v>44655.53819</v>
      </c>
      <c r="H912" s="54">
        <v>44652.5375</v>
      </c>
      <c r="I912" s="44">
        <f>HubCN_Receiving_Time-Order_Create_Time</f>
        <v>3.874305556</v>
      </c>
      <c r="J912" s="44">
        <f>Plan__HubCN_Receiving_Time-Order_Create_Time</f>
        <v>4.938194444</v>
      </c>
      <c r="K912" s="44">
        <f>HubCN_Pickup_Time-HubCN_Receiving_Time</f>
        <v>0.2979166667</v>
      </c>
      <c r="L912" s="44">
        <f>Plan_HubCN_Pickup_Time-Plan__HubCN_Receiving_Time</f>
        <v>0.2131944444</v>
      </c>
      <c r="M912" s="44">
        <f>HubCN_Receiving_Time-Vendor_PickupTime</f>
        <v>0.08402777778</v>
      </c>
      <c r="N912" s="44">
        <f>Plan__HubCN_Receiving_Time-Plan_Vendor_Pickup_Time</f>
        <v>5.933333333</v>
      </c>
      <c r="O912" s="44">
        <f>Vendor_PickupTime-Order_Create_Time</f>
        <v>3.790277778</v>
      </c>
      <c r="P912" s="44">
        <f>Plan_Vendor_Pickup_Time-Order_Create_Time</f>
        <v>-0.9951388889</v>
      </c>
      <c r="Q912" s="44">
        <f>HubVN_Receiving_Time-HubCN_Pickup_Time</f>
        <v>3.000694444</v>
      </c>
      <c r="R912" s="44">
        <f>Plan_HubVN_Receiving_Time-Plan_HubCN_Pickup_Time</f>
        <v>2.001388889</v>
      </c>
      <c r="S912" s="44">
        <f>TG_lấy+TG_xử_lý_CN+Thông_quan</f>
        <v>7.172916667</v>
      </c>
      <c r="T912" s="55">
        <f>IFS(HubCN_ID="LECCNSZ",Quantity__piece*500,HubCN_ID="LECCNYW",Quantity__piece*700)</f>
        <v>700</v>
      </c>
      <c r="U912" s="55">
        <f>Chi_phí_lấy_hàng-Chi_phí_xử_lý</f>
        <v>15000</v>
      </c>
      <c r="V912" s="55">
        <f>IFS(HubCN_ID="LECCNSZ",IF(Grossweight&lt;=3,17000+Quantity__piece*500,17000+(Grossweight-3)*1500+Quantity__piece*500),HubCN_ID="LECCNYW", IF(Grossweight&lt;=3,15000+Quantity__piece*700,15000+(Grossweight-3)*2500+Quantity__piece*700))</f>
        <v>15700</v>
      </c>
    </row>
    <row r="913" ht="15.75" customHeight="1">
      <c r="A913" s="52" t="s">
        <v>2680</v>
      </c>
      <c r="B913" s="52" t="s">
        <v>5252</v>
      </c>
      <c r="C913" s="52" t="s">
        <v>5253</v>
      </c>
      <c r="D913" s="53">
        <v>44651.09027777778</v>
      </c>
      <c r="E913" s="53">
        <v>44649.83125</v>
      </c>
      <c r="F913" s="53">
        <v>44651.259722222225</v>
      </c>
      <c r="G913" s="53">
        <f>HubVN_Receiving_Time</f>
        <v>44654.26458</v>
      </c>
      <c r="H913" s="54">
        <v>44650.260416666664</v>
      </c>
      <c r="I913" s="44">
        <f>HubCN_Receiving_Time-Order_Create_Time</f>
        <v>2.107638889</v>
      </c>
      <c r="J913" s="44">
        <f>Plan__HubCN_Receiving_Time-Order_Create_Time</f>
        <v>3.366666667</v>
      </c>
      <c r="K913" s="44">
        <f>HubCN_Pickup_Time-HubCN_Receiving_Time</f>
        <v>0.4291666667</v>
      </c>
      <c r="L913" s="44">
        <f>Plan_HubCN_Pickup_Time-Plan__HubCN_Receiving_Time</f>
        <v>0.1694444444</v>
      </c>
      <c r="M913" s="44">
        <f>HubCN_Receiving_Time-Vendor_PickupTime</f>
        <v>0.1090277778</v>
      </c>
      <c r="N913" s="44">
        <f>Plan__HubCN_Receiving_Time-Plan_Vendor_Pickup_Time</f>
        <v>2.865972222</v>
      </c>
      <c r="O913" s="44">
        <f>Vendor_PickupTime-Order_Create_Time</f>
        <v>1.998611111</v>
      </c>
      <c r="P913" s="44">
        <f>Plan_Vendor_Pickup_Time-Order_Create_Time</f>
        <v>0.5006944444</v>
      </c>
      <c r="Q913" s="44">
        <f>HubVN_Receiving_Time-HubCN_Pickup_Time</f>
        <v>4.004166667</v>
      </c>
      <c r="R913" s="44">
        <f>Plan_HubVN_Receiving_Time-Plan_HubCN_Pickup_Time</f>
        <v>2.005555556</v>
      </c>
      <c r="S913" s="44">
        <f>TG_lấy+TG_xử_lý_CN+Thông_quan</f>
        <v>6.540972222</v>
      </c>
      <c r="T913" s="55">
        <f>IFS(HubCN_ID="LECCNSZ",Quantity__piece*500,HubCN_ID="LECCNYW",Quantity__piece*700)</f>
        <v>2100</v>
      </c>
      <c r="U913" s="55">
        <f>Chi_phí_lấy_hàng-Chi_phí_xử_lý</f>
        <v>15000</v>
      </c>
      <c r="V913" s="55">
        <f>IFS(HubCN_ID="LECCNSZ",IF(Grossweight&lt;=3,17000+Quantity__piece*500,17000+(Grossweight-3)*1500+Quantity__piece*500),HubCN_ID="LECCNYW", IF(Grossweight&lt;=3,15000+Quantity__piece*700,15000+(Grossweight-3)*2500+Quantity__piece*700))</f>
        <v>17100</v>
      </c>
    </row>
    <row r="914" ht="15.75" customHeight="1">
      <c r="A914" s="52" t="s">
        <v>2683</v>
      </c>
      <c r="B914" s="52" t="s">
        <v>5265</v>
      </c>
      <c r="C914" s="52" t="s">
        <v>5253</v>
      </c>
      <c r="D914" s="53">
        <v>44652.149305555555</v>
      </c>
      <c r="E914" s="53">
        <v>44652.9375</v>
      </c>
      <c r="F914" s="53">
        <v>44652.27569444444</v>
      </c>
      <c r="G914" s="53">
        <f>HubVN_Receiving_Time</f>
        <v>44657.27639</v>
      </c>
      <c r="H914" s="54">
        <v>44653.275</v>
      </c>
      <c r="I914" s="44">
        <f>HubCN_Receiving_Time-Order_Create_Time</f>
        <v>1.3125</v>
      </c>
      <c r="J914" s="44">
        <f>Plan__HubCN_Receiving_Time-Order_Create_Time</f>
        <v>0.5243055556</v>
      </c>
      <c r="K914" s="44">
        <f>HubCN_Pickup_Time-HubCN_Receiving_Time</f>
        <v>0.3375</v>
      </c>
      <c r="L914" s="44">
        <f>Plan_HubCN_Pickup_Time-Plan__HubCN_Receiving_Time</f>
        <v>0.1263888889</v>
      </c>
      <c r="M914" s="44">
        <f>HubCN_Receiving_Time-Vendor_PickupTime</f>
        <v>0.1645833333</v>
      </c>
      <c r="N914" s="44">
        <f>Plan__HubCN_Receiving_Time-Plan_Vendor_Pickup_Time</f>
        <v>2.981944444</v>
      </c>
      <c r="O914" s="44">
        <f>Vendor_PickupTime-Order_Create_Time</f>
        <v>1.147916667</v>
      </c>
      <c r="P914" s="44">
        <f>Plan_Vendor_Pickup_Time-Order_Create_Time</f>
        <v>-2.457638889</v>
      </c>
      <c r="Q914" s="44">
        <f>HubVN_Receiving_Time-HubCN_Pickup_Time</f>
        <v>4.001388889</v>
      </c>
      <c r="R914" s="44">
        <f>Plan_HubVN_Receiving_Time-Plan_HubCN_Pickup_Time</f>
        <v>2.004166667</v>
      </c>
      <c r="S914" s="44">
        <f>TG_lấy+TG_xử_lý_CN+Thông_quan</f>
        <v>5.651388889</v>
      </c>
      <c r="T914" s="55">
        <f>IFS(HubCN_ID="LECCNSZ",Quantity__piece*500,HubCN_ID="LECCNYW",Quantity__piece*700)</f>
        <v>2800</v>
      </c>
      <c r="U914" s="55">
        <f>Chi_phí_lấy_hàng-Chi_phí_xử_lý</f>
        <v>19500</v>
      </c>
      <c r="V914" s="55">
        <f>IFS(HubCN_ID="LECCNSZ",IF(Grossweight&lt;=3,17000+Quantity__piece*500,17000+(Grossweight-3)*1500+Quantity__piece*500),HubCN_ID="LECCNYW", IF(Grossweight&lt;=3,15000+Quantity__piece*700,15000+(Grossweight-3)*2500+Quantity__piece*700))</f>
        <v>22300</v>
      </c>
    </row>
    <row r="915" ht="15.75" hidden="1" customHeight="1">
      <c r="A915" s="52" t="s">
        <v>2685</v>
      </c>
      <c r="B915" s="52" t="s">
        <v>5289</v>
      </c>
      <c r="C915" s="52" t="s">
        <v>5255</v>
      </c>
      <c r="D915" s="53">
        <v>44650.67083333333</v>
      </c>
      <c r="E915" s="53">
        <v>44650.82083333333</v>
      </c>
      <c r="F915" s="53">
        <v>44650.75486111111</v>
      </c>
      <c r="G915" s="53">
        <f>HubVN_Receiving_Time</f>
        <v>44653.26667</v>
      </c>
      <c r="H915" s="54">
        <v>44651.26111111111</v>
      </c>
      <c r="I915" s="44">
        <f>HubCN_Receiving_Time-Order_Create_Time</f>
        <v>2.983333333</v>
      </c>
      <c r="J915" s="44">
        <f>Plan__HubCN_Receiving_Time-Order_Create_Time</f>
        <v>2.833333333</v>
      </c>
      <c r="K915" s="44">
        <f>HubCN_Pickup_Time-HubCN_Receiving_Time</f>
        <v>0.4402777778</v>
      </c>
      <c r="L915" s="44">
        <f>Plan_HubCN_Pickup_Time-Plan__HubCN_Receiving_Time</f>
        <v>0.08402777778</v>
      </c>
      <c r="M915" s="44">
        <f>HubCN_Receiving_Time-Vendor_PickupTime</f>
        <v>0.1506944444</v>
      </c>
      <c r="N915" s="44">
        <f>Plan__HubCN_Receiving_Time-Plan_Vendor_Pickup_Time</f>
        <v>3.840277778</v>
      </c>
      <c r="O915" s="44">
        <f>Vendor_PickupTime-Order_Create_Time</f>
        <v>2.832638889</v>
      </c>
      <c r="P915" s="44">
        <f>Plan_Vendor_Pickup_Time-Order_Create_Time</f>
        <v>-1.006944444</v>
      </c>
      <c r="Q915" s="44">
        <f>HubVN_Receiving_Time-HubCN_Pickup_Time</f>
        <v>2.005555556</v>
      </c>
      <c r="R915" s="44">
        <f>Plan_HubVN_Receiving_Time-Plan_HubCN_Pickup_Time</f>
        <v>1.502777778</v>
      </c>
      <c r="S915" s="44">
        <f>TG_lấy+TG_xử_lý_CN+Thông_quan</f>
        <v>5.429166667</v>
      </c>
      <c r="T915" s="55">
        <f>IFS(HubCN_ID="LECCNSZ",Quantity__piece*500,HubCN_ID="LECCNYW",Quantity__piece*700)</f>
        <v>1500</v>
      </c>
      <c r="U915" s="55">
        <f>Chi_phí_lấy_hàng-Chi_phí_xử_lý</f>
        <v>19700</v>
      </c>
      <c r="V915" s="55">
        <f>IFS(HubCN_ID="LECCNSZ",IF(Grossweight&lt;=3,17000+Quantity__piece*500,17000+(Grossweight-3)*1500+Quantity__piece*500),HubCN_ID="LECCNYW", IF(Grossweight&lt;=3,15000+Quantity__piece*700,15000+(Grossweight-3)*2500+Quantity__piece*700))</f>
        <v>21200</v>
      </c>
    </row>
    <row r="916" ht="15.75" customHeight="1">
      <c r="A916" s="52" t="s">
        <v>2687</v>
      </c>
      <c r="B916" s="52" t="s">
        <v>5261</v>
      </c>
      <c r="C916" s="52" t="s">
        <v>5253</v>
      </c>
      <c r="D916" s="53">
        <v>44647.86597222222</v>
      </c>
      <c r="E916" s="53">
        <v>44649.96388888889</v>
      </c>
      <c r="F916" s="53">
        <v>44647.99722222222</v>
      </c>
      <c r="G916" s="53">
        <f>HubVN_Receiving_Time</f>
        <v>44656.26667</v>
      </c>
      <c r="H916" s="54">
        <v>44650.26180555556</v>
      </c>
      <c r="I916" s="44">
        <f>HubCN_Receiving_Time-Order_Create_Time</f>
        <v>2.84375</v>
      </c>
      <c r="J916" s="44">
        <f>Plan__HubCN_Receiving_Time-Order_Create_Time</f>
        <v>0.7458333333</v>
      </c>
      <c r="K916" s="44">
        <f>HubCN_Pickup_Time-HubCN_Receiving_Time</f>
        <v>0.2979166667</v>
      </c>
      <c r="L916" s="44">
        <f>Plan_HubCN_Pickup_Time-Plan__HubCN_Receiving_Time</f>
        <v>0.13125</v>
      </c>
      <c r="M916" s="44">
        <f>HubCN_Receiving_Time-Vendor_PickupTime</f>
        <v>0.1048611111</v>
      </c>
      <c r="N916" s="44">
        <f>Plan__HubCN_Receiving_Time-Plan_Vendor_Pickup_Time</f>
        <v>0.2513888889</v>
      </c>
      <c r="O916" s="44">
        <f>Vendor_PickupTime-Order_Create_Time</f>
        <v>2.738888889</v>
      </c>
      <c r="P916" s="44">
        <f>Plan_Vendor_Pickup_Time-Order_Create_Time</f>
        <v>0.4944444444</v>
      </c>
      <c r="Q916" s="44">
        <f>HubVN_Receiving_Time-HubCN_Pickup_Time</f>
        <v>6.004861111</v>
      </c>
      <c r="R916" s="44">
        <f>Plan_HubVN_Receiving_Time-Plan_HubCN_Pickup_Time</f>
        <v>3.502777778</v>
      </c>
      <c r="S916" s="44">
        <f>TG_lấy+TG_xử_lý_CN+Thông_quan</f>
        <v>9.146527778</v>
      </c>
      <c r="T916" s="55">
        <f>IFS(HubCN_ID="LECCNSZ",Quantity__piece*500,HubCN_ID="LECCNYW",Quantity__piece*700)</f>
        <v>1400</v>
      </c>
      <c r="U916" s="55">
        <f>Chi_phí_lấy_hàng-Chi_phí_xử_lý</f>
        <v>15000</v>
      </c>
      <c r="V916" s="55">
        <f>IFS(HubCN_ID="LECCNSZ",IF(Grossweight&lt;=3,17000+Quantity__piece*500,17000+(Grossweight-3)*1500+Quantity__piece*500),HubCN_ID="LECCNYW", IF(Grossweight&lt;=3,15000+Quantity__piece*700,15000+(Grossweight-3)*2500+Quantity__piece*700))</f>
        <v>16400</v>
      </c>
    </row>
    <row r="917" ht="15.75" customHeight="1">
      <c r="A917" s="52" t="s">
        <v>2690</v>
      </c>
      <c r="B917" s="52" t="s">
        <v>5284</v>
      </c>
      <c r="C917" s="52" t="s">
        <v>5253</v>
      </c>
      <c r="D917" s="53">
        <v>44650.79791666667</v>
      </c>
      <c r="E917" s="53">
        <v>44649.20277777778</v>
      </c>
      <c r="F917" s="53">
        <v>44651.01111111111</v>
      </c>
      <c r="G917" s="53">
        <f>HubVN_Receiving_Time</f>
        <v>44652.50347</v>
      </c>
      <c r="H917" s="54">
        <v>44649.49930555555</v>
      </c>
      <c r="I917" s="44">
        <f>HubCN_Receiving_Time-Order_Create_Time</f>
        <v>1.827083333</v>
      </c>
      <c r="J917" s="44">
        <f>Plan__HubCN_Receiving_Time-Order_Create_Time</f>
        <v>3.422222222</v>
      </c>
      <c r="K917" s="44">
        <f>HubCN_Pickup_Time-HubCN_Receiving_Time</f>
        <v>0.2965277778</v>
      </c>
      <c r="L917" s="44">
        <f>Plan_HubCN_Pickup_Time-Plan__HubCN_Receiving_Time</f>
        <v>0.2131944444</v>
      </c>
      <c r="M917" s="44">
        <f>HubCN_Receiving_Time-Vendor_PickupTime</f>
        <v>0.08472222222</v>
      </c>
      <c r="N917" s="44">
        <f>Plan__HubCN_Receiving_Time-Plan_Vendor_Pickup_Time</f>
        <v>3.431944444</v>
      </c>
      <c r="O917" s="44">
        <f>Vendor_PickupTime-Order_Create_Time</f>
        <v>1.742361111</v>
      </c>
      <c r="P917" s="44">
        <f>Plan_Vendor_Pickup_Time-Order_Create_Time</f>
        <v>-0.009722222225</v>
      </c>
      <c r="Q917" s="44">
        <f>HubVN_Receiving_Time-HubCN_Pickup_Time</f>
        <v>3.004166667</v>
      </c>
      <c r="R917" s="44">
        <f>Plan_HubVN_Receiving_Time-Plan_HubCN_Pickup_Time</f>
        <v>1.502083333</v>
      </c>
      <c r="S917" s="44">
        <f>TG_lấy+TG_xử_lý_CN+Thông_quan</f>
        <v>5.127777778</v>
      </c>
      <c r="T917" s="55">
        <f>IFS(HubCN_ID="LECCNSZ",Quantity__piece*500,HubCN_ID="LECCNYW",Quantity__piece*700)</f>
        <v>700</v>
      </c>
      <c r="U917" s="55">
        <f>Chi_phí_lấy_hàng-Chi_phí_xử_lý</f>
        <v>15000</v>
      </c>
      <c r="V917" s="55">
        <f>IFS(HubCN_ID="LECCNSZ",IF(Grossweight&lt;=3,17000+Quantity__piece*500,17000+(Grossweight-3)*1500+Quantity__piece*500),HubCN_ID="LECCNYW", IF(Grossweight&lt;=3,15000+Quantity__piece*700,15000+(Grossweight-3)*2500+Quantity__piece*700))</f>
        <v>15700</v>
      </c>
    </row>
    <row r="918" ht="15.75" customHeight="1">
      <c r="A918" s="52" t="s">
        <v>2693</v>
      </c>
      <c r="B918" s="52" t="s">
        <v>5265</v>
      </c>
      <c r="C918" s="52" t="s">
        <v>5253</v>
      </c>
      <c r="D918" s="53">
        <v>44651.88333333333</v>
      </c>
      <c r="E918" s="53">
        <v>44649.22708333333</v>
      </c>
      <c r="F918" s="53">
        <v>44652.01180555556</v>
      </c>
      <c r="G918" s="53">
        <f>HubVN_Receiving_Time</f>
        <v>44653.52917</v>
      </c>
      <c r="H918" s="54">
        <v>44649.524305555555</v>
      </c>
      <c r="I918" s="44">
        <f>HubCN_Receiving_Time-Order_Create_Time</f>
        <v>0.3694444444</v>
      </c>
      <c r="J918" s="44">
        <f>Plan__HubCN_Receiving_Time-Order_Create_Time</f>
        <v>3.025694444</v>
      </c>
      <c r="K918" s="44">
        <f>HubCN_Pickup_Time-HubCN_Receiving_Time</f>
        <v>0.2972222222</v>
      </c>
      <c r="L918" s="44">
        <f>Plan_HubCN_Pickup_Time-Plan__HubCN_Receiving_Time</f>
        <v>0.1284722222</v>
      </c>
      <c r="M918" s="44">
        <f>HubCN_Receiving_Time-Vendor_PickupTime</f>
        <v>0.08819444444</v>
      </c>
      <c r="N918" s="44">
        <f>Plan__HubCN_Receiving_Time-Plan_Vendor_Pickup_Time</f>
        <v>3.909722222</v>
      </c>
      <c r="O918" s="44">
        <f>Vendor_PickupTime-Order_Create_Time</f>
        <v>0.28125</v>
      </c>
      <c r="P918" s="44">
        <f>Plan_Vendor_Pickup_Time-Order_Create_Time</f>
        <v>-0.8840277778</v>
      </c>
      <c r="Q918" s="44">
        <f>HubVN_Receiving_Time-HubCN_Pickup_Time</f>
        <v>4.004861111</v>
      </c>
      <c r="R918" s="44">
        <f>Plan_HubVN_Receiving_Time-Plan_HubCN_Pickup_Time</f>
        <v>1.50625</v>
      </c>
      <c r="S918" s="44">
        <f>TG_lấy+TG_xử_lý_CN+Thông_quan</f>
        <v>4.671527778</v>
      </c>
      <c r="T918" s="55">
        <f>IFS(HubCN_ID="LECCNSZ",Quantity__piece*500,HubCN_ID="LECCNYW",Quantity__piece*700)</f>
        <v>3500</v>
      </c>
      <c r="U918" s="55">
        <f>Chi_phí_lấy_hàng-Chi_phí_xử_lý</f>
        <v>17250</v>
      </c>
      <c r="V918" s="55">
        <f>IFS(HubCN_ID="LECCNSZ",IF(Grossweight&lt;=3,17000+Quantity__piece*500,17000+(Grossweight-3)*1500+Quantity__piece*500),HubCN_ID="LECCNYW", IF(Grossweight&lt;=3,15000+Quantity__piece*700,15000+(Grossweight-3)*2500+Quantity__piece*700))</f>
        <v>20750</v>
      </c>
    </row>
    <row r="919" ht="15.75" customHeight="1">
      <c r="A919" s="52" t="s">
        <v>2696</v>
      </c>
      <c r="B919" s="52" t="s">
        <v>5313</v>
      </c>
      <c r="C919" s="52" t="s">
        <v>5253</v>
      </c>
      <c r="D919" s="53">
        <v>44651.927777777775</v>
      </c>
      <c r="E919" s="53">
        <v>44649.81180555555</v>
      </c>
      <c r="F919" s="53">
        <v>44652.01736111111</v>
      </c>
      <c r="G919" s="53">
        <f>HubVN_Receiving_Time</f>
        <v>44654.275</v>
      </c>
      <c r="H919" s="54">
        <v>44650.270833333336</v>
      </c>
      <c r="I919" s="44">
        <f>HubCN_Receiving_Time-Order_Create_Time</f>
        <v>1.109722222</v>
      </c>
      <c r="J919" s="44">
        <f>Plan__HubCN_Receiving_Time-Order_Create_Time</f>
        <v>3.225694444</v>
      </c>
      <c r="K919" s="44">
        <f>HubCN_Pickup_Time-HubCN_Receiving_Time</f>
        <v>0.4590277778</v>
      </c>
      <c r="L919" s="44">
        <f>Plan_HubCN_Pickup_Time-Plan__HubCN_Receiving_Time</f>
        <v>0.08958333333</v>
      </c>
      <c r="M919" s="44">
        <f>HubCN_Receiving_Time-Vendor_PickupTime</f>
        <v>0.1118055556</v>
      </c>
      <c r="N919" s="44">
        <f>Plan__HubCN_Receiving_Time-Plan_Vendor_Pickup_Time</f>
        <v>2.733333333</v>
      </c>
      <c r="O919" s="44">
        <f>Vendor_PickupTime-Order_Create_Time</f>
        <v>0.9979166667</v>
      </c>
      <c r="P919" s="44">
        <f>Plan_Vendor_Pickup_Time-Order_Create_Time</f>
        <v>0.4923611111</v>
      </c>
      <c r="Q919" s="44">
        <f>HubVN_Receiving_Time-HubCN_Pickup_Time</f>
        <v>4.004166667</v>
      </c>
      <c r="R919" s="44">
        <f>Plan_HubVN_Receiving_Time-Plan_HubCN_Pickup_Time</f>
        <v>1.502777778</v>
      </c>
      <c r="S919" s="44">
        <f>TG_lấy+TG_xử_lý_CN+Thông_quan</f>
        <v>5.572916667</v>
      </c>
      <c r="T919" s="55">
        <f>IFS(HubCN_ID="LECCNSZ",Quantity__piece*500,HubCN_ID="LECCNYW",Quantity__piece*700)</f>
        <v>1400</v>
      </c>
      <c r="U919" s="55">
        <f>Chi_phí_lấy_hàng-Chi_phí_xử_lý</f>
        <v>15000</v>
      </c>
      <c r="V919" s="55">
        <f>IFS(HubCN_ID="LECCNSZ",IF(Grossweight&lt;=3,17000+Quantity__piece*500,17000+(Grossweight-3)*1500+Quantity__piece*500),HubCN_ID="LECCNYW", IF(Grossweight&lt;=3,15000+Quantity__piece*700,15000+(Grossweight-3)*2500+Quantity__piece*700))</f>
        <v>16400</v>
      </c>
    </row>
    <row r="920" ht="15.75" customHeight="1">
      <c r="A920" s="52" t="s">
        <v>2698</v>
      </c>
      <c r="B920" s="52" t="s">
        <v>5260</v>
      </c>
      <c r="C920" s="52" t="s">
        <v>5253</v>
      </c>
      <c r="D920" s="53">
        <v>44649.39722222222</v>
      </c>
      <c r="E920" s="53">
        <v>44649.200694444444</v>
      </c>
      <c r="F920" s="53">
        <v>44649.52847222222</v>
      </c>
      <c r="G920" s="53">
        <f>HubVN_Receiving_Time</f>
        <v>44652.5375</v>
      </c>
      <c r="H920" s="54">
        <v>44649.53472222222</v>
      </c>
      <c r="I920" s="44">
        <f>HubCN_Receiving_Time-Order_Create_Time</f>
        <v>3.813194444</v>
      </c>
      <c r="J920" s="44">
        <f>Plan__HubCN_Receiving_Time-Order_Create_Time</f>
        <v>4.009722222</v>
      </c>
      <c r="K920" s="44">
        <f>HubCN_Pickup_Time-HubCN_Receiving_Time</f>
        <v>0.3340277778</v>
      </c>
      <c r="L920" s="44">
        <f>Plan_HubCN_Pickup_Time-Plan__HubCN_Receiving_Time</f>
        <v>0.13125</v>
      </c>
      <c r="M920" s="44">
        <f>HubCN_Receiving_Time-Vendor_PickupTime</f>
        <v>0.08472222222</v>
      </c>
      <c r="N920" s="44">
        <f>Plan__HubCN_Receiving_Time-Plan_Vendor_Pickup_Time</f>
        <v>3.514583333</v>
      </c>
      <c r="O920" s="44">
        <f>Vendor_PickupTime-Order_Create_Time</f>
        <v>3.728472222</v>
      </c>
      <c r="P920" s="44">
        <f>Plan_Vendor_Pickup_Time-Order_Create_Time</f>
        <v>0.4951388889</v>
      </c>
      <c r="Q920" s="44">
        <f>HubVN_Receiving_Time-HubCN_Pickup_Time</f>
        <v>3.002777778</v>
      </c>
      <c r="R920" s="44">
        <f>Plan_HubVN_Receiving_Time-Plan_HubCN_Pickup_Time</f>
        <v>3.000694444</v>
      </c>
      <c r="S920" s="44">
        <f>TG_lấy+TG_xử_lý_CN+Thông_quan</f>
        <v>7.15</v>
      </c>
      <c r="T920" s="55">
        <f>IFS(HubCN_ID="LECCNSZ",Quantity__piece*500,HubCN_ID="LECCNYW",Quantity__piece*700)</f>
        <v>2800</v>
      </c>
      <c r="U920" s="55">
        <f>Chi_phí_lấy_hàng-Chi_phí_xử_lý</f>
        <v>15000</v>
      </c>
      <c r="V920" s="55">
        <f>IFS(HubCN_ID="LECCNSZ",IF(Grossweight&lt;=3,17000+Quantity__piece*500,17000+(Grossweight-3)*1500+Quantity__piece*500),HubCN_ID="LECCNYW", IF(Grossweight&lt;=3,15000+Quantity__piece*700,15000+(Grossweight-3)*2500+Quantity__piece*700))</f>
        <v>17800</v>
      </c>
    </row>
    <row r="921" ht="15.75" customHeight="1">
      <c r="A921" s="52" t="s">
        <v>2701</v>
      </c>
      <c r="B921" s="52" t="s">
        <v>5278</v>
      </c>
      <c r="C921" s="52" t="s">
        <v>5253</v>
      </c>
      <c r="D921" s="53">
        <v>44651.88125</v>
      </c>
      <c r="E921" s="53">
        <v>44649.22083333333</v>
      </c>
      <c r="F921" s="53">
        <v>44652.009722222225</v>
      </c>
      <c r="G921" s="53">
        <f>HubVN_Receiving_Time</f>
        <v>44653.51875</v>
      </c>
      <c r="H921" s="54">
        <v>44649.51666666667</v>
      </c>
      <c r="I921" s="44">
        <f>HubCN_Receiving_Time-Order_Create_Time</f>
        <v>0.3305555556</v>
      </c>
      <c r="J921" s="44">
        <f>Plan__HubCN_Receiving_Time-Order_Create_Time</f>
        <v>2.990972222</v>
      </c>
      <c r="K921" s="44">
        <f>HubCN_Pickup_Time-HubCN_Receiving_Time</f>
        <v>0.2958333333</v>
      </c>
      <c r="L921" s="44">
        <f>Plan_HubCN_Pickup_Time-Plan__HubCN_Receiving_Time</f>
        <v>0.1284722222</v>
      </c>
      <c r="M921" s="44">
        <f>HubCN_Receiving_Time-Vendor_PickupTime</f>
        <v>0.08958333333</v>
      </c>
      <c r="N921" s="44">
        <f>Plan__HubCN_Receiving_Time-Plan_Vendor_Pickup_Time</f>
        <v>2.826388889</v>
      </c>
      <c r="O921" s="44">
        <f>Vendor_PickupTime-Order_Create_Time</f>
        <v>0.2409722222</v>
      </c>
      <c r="P921" s="44">
        <f>Plan_Vendor_Pickup_Time-Order_Create_Time</f>
        <v>0.1645833333</v>
      </c>
      <c r="Q921" s="44">
        <f>HubVN_Receiving_Time-HubCN_Pickup_Time</f>
        <v>4.002083333</v>
      </c>
      <c r="R921" s="44">
        <f>Plan_HubVN_Receiving_Time-Plan_HubCN_Pickup_Time</f>
        <v>1.505555556</v>
      </c>
      <c r="S921" s="44">
        <f>TG_lấy+TG_xử_lý_CN+Thông_quan</f>
        <v>4.628472222</v>
      </c>
      <c r="T921" s="55">
        <f>IFS(HubCN_ID="LECCNSZ",Quantity__piece*500,HubCN_ID="LECCNYW",Quantity__piece*700)</f>
        <v>3500</v>
      </c>
      <c r="U921" s="55">
        <f>Chi_phí_lấy_hàng-Chi_phí_xử_lý</f>
        <v>15000</v>
      </c>
      <c r="V921" s="55">
        <f>IFS(HubCN_ID="LECCNSZ",IF(Grossweight&lt;=3,17000+Quantity__piece*500,17000+(Grossweight-3)*1500+Quantity__piece*500),HubCN_ID="LECCNYW", IF(Grossweight&lt;=3,15000+Quantity__piece*700,15000+(Grossweight-3)*2500+Quantity__piece*700))</f>
        <v>18500</v>
      </c>
    </row>
    <row r="922" ht="15.75" customHeight="1">
      <c r="A922" s="52" t="s">
        <v>2704</v>
      </c>
      <c r="B922" s="52" t="s">
        <v>5260</v>
      </c>
      <c r="C922" s="52" t="s">
        <v>5253</v>
      </c>
      <c r="D922" s="53">
        <v>44649.822916666664</v>
      </c>
      <c r="E922" s="53">
        <v>44649.77222222222</v>
      </c>
      <c r="F922" s="53">
        <v>44650.03472222222</v>
      </c>
      <c r="G922" s="53">
        <f>HubVN_Receiving_Time</f>
        <v>44654.27847</v>
      </c>
      <c r="H922" s="54">
        <v>44650.277083333334</v>
      </c>
      <c r="I922" s="44">
        <f>HubCN_Receiving_Time-Order_Create_Time</f>
        <v>0.6076388889</v>
      </c>
      <c r="J922" s="44">
        <f>Plan__HubCN_Receiving_Time-Order_Create_Time</f>
        <v>0.6583333333</v>
      </c>
      <c r="K922" s="44">
        <f>HubCN_Pickup_Time-HubCN_Receiving_Time</f>
        <v>0.5048611111</v>
      </c>
      <c r="L922" s="44">
        <f>Plan_HubCN_Pickup_Time-Plan__HubCN_Receiving_Time</f>
        <v>0.2118055556</v>
      </c>
      <c r="M922" s="44">
        <f>HubCN_Receiving_Time-Vendor_PickupTime</f>
        <v>0.1125</v>
      </c>
      <c r="N922" s="44">
        <f>Plan__HubCN_Receiving_Time-Plan_Vendor_Pickup_Time</f>
        <v>0.07569444444</v>
      </c>
      <c r="O922" s="44">
        <f>Vendor_PickupTime-Order_Create_Time</f>
        <v>0.4951388889</v>
      </c>
      <c r="P922" s="44">
        <f>Plan_Vendor_Pickup_Time-Order_Create_Time</f>
        <v>0.5826388889</v>
      </c>
      <c r="Q922" s="44">
        <f>HubVN_Receiving_Time-HubCN_Pickup_Time</f>
        <v>4.001388889</v>
      </c>
      <c r="R922" s="44">
        <f>Plan_HubVN_Receiving_Time-Plan_HubCN_Pickup_Time</f>
        <v>3.502777778</v>
      </c>
      <c r="S922" s="44">
        <f>TG_lấy+TG_xử_lý_CN+Thông_quan</f>
        <v>5.113888889</v>
      </c>
      <c r="T922" s="55">
        <f>IFS(HubCN_ID="LECCNSZ",Quantity__piece*500,HubCN_ID="LECCNYW",Quantity__piece*700)</f>
        <v>1400</v>
      </c>
      <c r="U922" s="55">
        <f>Chi_phí_lấy_hàng-Chi_phí_xử_lý</f>
        <v>15000</v>
      </c>
      <c r="V922" s="55">
        <f>IFS(HubCN_ID="LECCNSZ",IF(Grossweight&lt;=3,17000+Quantity__piece*500,17000+(Grossweight-3)*1500+Quantity__piece*500),HubCN_ID="LECCNYW", IF(Grossweight&lt;=3,15000+Quantity__piece*700,15000+(Grossweight-3)*2500+Quantity__piece*700))</f>
        <v>16400</v>
      </c>
    </row>
    <row r="923" ht="15.75" customHeight="1">
      <c r="A923" s="52" t="s">
        <v>2707</v>
      </c>
      <c r="B923" s="52" t="s">
        <v>5286</v>
      </c>
      <c r="C923" s="52" t="s">
        <v>5253</v>
      </c>
      <c r="D923" s="53">
        <v>44652.29722222222</v>
      </c>
      <c r="E923" s="53">
        <v>44652.21041666667</v>
      </c>
      <c r="F923" s="53">
        <v>44652.50763888889</v>
      </c>
      <c r="G923" s="53">
        <f>HubVN_Receiving_Time</f>
        <v>44655.50625</v>
      </c>
      <c r="H923" s="54">
        <v>44652.50347222222</v>
      </c>
      <c r="I923" s="44">
        <f>HubCN_Receiving_Time-Order_Create_Time</f>
        <v>2.375694444</v>
      </c>
      <c r="J923" s="44">
        <f>Plan__HubCN_Receiving_Time-Order_Create_Time</f>
        <v>2.4625</v>
      </c>
      <c r="K923" s="44">
        <f>HubCN_Pickup_Time-HubCN_Receiving_Time</f>
        <v>0.2930555556</v>
      </c>
      <c r="L923" s="44">
        <f>Plan_HubCN_Pickup_Time-Plan__HubCN_Receiving_Time</f>
        <v>0.2104166667</v>
      </c>
      <c r="M923" s="44">
        <f>HubCN_Receiving_Time-Vendor_PickupTime</f>
        <v>0.0875</v>
      </c>
      <c r="N923" s="44">
        <f>Plan__HubCN_Receiving_Time-Plan_Vendor_Pickup_Time</f>
        <v>3.886805556</v>
      </c>
      <c r="O923" s="44">
        <f>Vendor_PickupTime-Order_Create_Time</f>
        <v>2.288194444</v>
      </c>
      <c r="P923" s="44">
        <f>Plan_Vendor_Pickup_Time-Order_Create_Time</f>
        <v>-1.424305556</v>
      </c>
      <c r="Q923" s="44">
        <f>HubVN_Receiving_Time-HubCN_Pickup_Time</f>
        <v>3.002777778</v>
      </c>
      <c r="R923" s="44">
        <f>Plan_HubVN_Receiving_Time-Plan_HubCN_Pickup_Time</f>
        <v>3.005555556</v>
      </c>
      <c r="S923" s="44">
        <f>TG_lấy+TG_xử_lý_CN+Thông_quan</f>
        <v>5.671527778</v>
      </c>
      <c r="T923" s="55">
        <f>IFS(HubCN_ID="LECCNSZ",Quantity__piece*500,HubCN_ID="LECCNYW",Quantity__piece*700)</f>
        <v>700</v>
      </c>
      <c r="U923" s="55">
        <f>Chi_phí_lấy_hàng-Chi_phí_xử_lý</f>
        <v>15000</v>
      </c>
      <c r="V923" s="55">
        <f>IFS(HubCN_ID="LECCNSZ",IF(Grossweight&lt;=3,17000+Quantity__piece*500,17000+(Grossweight-3)*1500+Quantity__piece*500),HubCN_ID="LECCNYW", IF(Grossweight&lt;=3,15000+Quantity__piece*700,15000+(Grossweight-3)*2500+Quantity__piece*700))</f>
        <v>15700</v>
      </c>
    </row>
    <row r="924" ht="15.75" customHeight="1">
      <c r="A924" s="52" t="s">
        <v>2710</v>
      </c>
      <c r="B924" s="52" t="s">
        <v>5252</v>
      </c>
      <c r="C924" s="52" t="s">
        <v>5253</v>
      </c>
      <c r="D924" s="53">
        <v>44647.89097222222</v>
      </c>
      <c r="E924" s="53">
        <v>44649.19652777778</v>
      </c>
      <c r="F924" s="53">
        <v>44648.01736111111</v>
      </c>
      <c r="G924" s="53">
        <f>HubVN_Receiving_Time</f>
        <v>44652.5375</v>
      </c>
      <c r="H924" s="54">
        <v>44649.53125</v>
      </c>
      <c r="I924" s="44">
        <f>HubCN_Receiving_Time-Order_Create_Time</f>
        <v>3.809722222</v>
      </c>
      <c r="J924" s="44">
        <f>Plan__HubCN_Receiving_Time-Order_Create_Time</f>
        <v>2.504166667</v>
      </c>
      <c r="K924" s="44">
        <f>HubCN_Pickup_Time-HubCN_Receiving_Time</f>
        <v>0.3347222222</v>
      </c>
      <c r="L924" s="44">
        <f>Plan_HubCN_Pickup_Time-Plan__HubCN_Receiving_Time</f>
        <v>0.1263888889</v>
      </c>
      <c r="M924" s="44">
        <f>HubCN_Receiving_Time-Vendor_PickupTime</f>
        <v>0.08611111111</v>
      </c>
      <c r="N924" s="44">
        <f>Plan__HubCN_Receiving_Time-Plan_Vendor_Pickup_Time</f>
        <v>1.509722222</v>
      </c>
      <c r="O924" s="44">
        <f>Vendor_PickupTime-Order_Create_Time</f>
        <v>3.723611111</v>
      </c>
      <c r="P924" s="44">
        <f>Plan_Vendor_Pickup_Time-Order_Create_Time</f>
        <v>0.9944444444</v>
      </c>
      <c r="Q924" s="44">
        <f>HubVN_Receiving_Time-HubCN_Pickup_Time</f>
        <v>3.00625</v>
      </c>
      <c r="R924" s="44">
        <f>Plan_HubVN_Receiving_Time-Plan_HubCN_Pickup_Time</f>
        <v>3.503472222</v>
      </c>
      <c r="S924" s="44">
        <f>TG_lấy+TG_xử_lý_CN+Thông_quan</f>
        <v>7.150694444</v>
      </c>
      <c r="T924" s="55">
        <f>IFS(HubCN_ID="LECCNSZ",Quantity__piece*500,HubCN_ID="LECCNYW",Quantity__piece*700)</f>
        <v>1400</v>
      </c>
      <c r="U924" s="55">
        <f>Chi_phí_lấy_hàng-Chi_phí_xử_lý</f>
        <v>15000</v>
      </c>
      <c r="V924" s="55">
        <f>IFS(HubCN_ID="LECCNSZ",IF(Grossweight&lt;=3,17000+Quantity__piece*500,17000+(Grossweight-3)*1500+Quantity__piece*500),HubCN_ID="LECCNYW", IF(Grossweight&lt;=3,15000+Quantity__piece*700,15000+(Grossweight-3)*2500+Quantity__piece*700))</f>
        <v>16400</v>
      </c>
    </row>
    <row r="925" ht="15.75" customHeight="1">
      <c r="A925" s="52" t="s">
        <v>2713</v>
      </c>
      <c r="B925" s="52" t="s">
        <v>5265</v>
      </c>
      <c r="C925" s="52" t="s">
        <v>5253</v>
      </c>
      <c r="D925" s="53">
        <v>44648.1375</v>
      </c>
      <c r="E925" s="53">
        <v>44646.9875</v>
      </c>
      <c r="F925" s="53">
        <v>44648.26458333333</v>
      </c>
      <c r="G925" s="53">
        <f>HubVN_Receiving_Time</f>
        <v>44652.28681</v>
      </c>
      <c r="H925" s="54">
        <v>44647.28402777778</v>
      </c>
      <c r="I925" s="44">
        <f>HubCN_Receiving_Time-Order_Create_Time</f>
        <v>0.3513888889</v>
      </c>
      <c r="J925" s="44">
        <f>Plan__HubCN_Receiving_Time-Order_Create_Time</f>
        <v>1.501388889</v>
      </c>
      <c r="K925" s="44">
        <f>HubCN_Pickup_Time-HubCN_Receiving_Time</f>
        <v>0.2965277778</v>
      </c>
      <c r="L925" s="44">
        <f>Plan_HubCN_Pickup_Time-Plan__HubCN_Receiving_Time</f>
        <v>0.1270833333</v>
      </c>
      <c r="M925" s="44">
        <f>HubCN_Receiving_Time-Vendor_PickupTime</f>
        <v>0.1006944444</v>
      </c>
      <c r="N925" s="44">
        <f>Plan__HubCN_Receiving_Time-Plan_Vendor_Pickup_Time</f>
        <v>0.5027777778</v>
      </c>
      <c r="O925" s="44">
        <f>Vendor_PickupTime-Order_Create_Time</f>
        <v>0.2506944444</v>
      </c>
      <c r="P925" s="44">
        <f>Plan_Vendor_Pickup_Time-Order_Create_Time</f>
        <v>0.9986111111</v>
      </c>
      <c r="Q925" s="44">
        <f>HubVN_Receiving_Time-HubCN_Pickup_Time</f>
        <v>5.002777778</v>
      </c>
      <c r="R925" s="44">
        <f>Plan_HubVN_Receiving_Time-Plan_HubCN_Pickup_Time</f>
        <v>3.002777778</v>
      </c>
      <c r="S925" s="44">
        <f>TG_lấy+TG_xử_lý_CN+Thông_quan</f>
        <v>5.650694444</v>
      </c>
      <c r="T925" s="55">
        <f>IFS(HubCN_ID="LECCNSZ",Quantity__piece*500,HubCN_ID="LECCNYW",Quantity__piece*700)</f>
        <v>1400</v>
      </c>
      <c r="U925" s="55">
        <f>Chi_phí_lấy_hàng-Chi_phí_xử_lý</f>
        <v>15000</v>
      </c>
      <c r="V925" s="55">
        <f>IFS(HubCN_ID="LECCNSZ",IF(Grossweight&lt;=3,17000+Quantity__piece*500,17000+(Grossweight-3)*1500+Quantity__piece*500),HubCN_ID="LECCNYW", IF(Grossweight&lt;=3,15000+Quantity__piece*700,15000+(Grossweight-3)*2500+Quantity__piece*700))</f>
        <v>16400</v>
      </c>
    </row>
    <row r="926" ht="15.75" customHeight="1">
      <c r="A926" s="52" t="s">
        <v>2716</v>
      </c>
      <c r="B926" s="52" t="s">
        <v>5309</v>
      </c>
      <c r="C926" s="52" t="s">
        <v>5253</v>
      </c>
      <c r="D926" s="53">
        <v>44648.62291666667</v>
      </c>
      <c r="E926" s="53">
        <v>44649.82847222222</v>
      </c>
      <c r="F926" s="53">
        <v>44648.770833333336</v>
      </c>
      <c r="G926" s="53">
        <f>HubVN_Receiving_Time</f>
        <v>44653.26319</v>
      </c>
      <c r="H926" s="54">
        <v>44650.256944444445</v>
      </c>
      <c r="I926" s="44">
        <f>HubCN_Receiving_Time-Order_Create_Time</f>
        <v>3.083333333</v>
      </c>
      <c r="J926" s="44">
        <f>Plan__HubCN_Receiving_Time-Order_Create_Time</f>
        <v>1.877777778</v>
      </c>
      <c r="K926" s="44">
        <f>HubCN_Pickup_Time-HubCN_Receiving_Time</f>
        <v>0.4284722222</v>
      </c>
      <c r="L926" s="44">
        <f>Plan_HubCN_Pickup_Time-Plan__HubCN_Receiving_Time</f>
        <v>0.1479166667</v>
      </c>
      <c r="M926" s="44">
        <f>HubCN_Receiving_Time-Vendor_PickupTime</f>
        <v>0.08541666667</v>
      </c>
      <c r="N926" s="44">
        <f>Plan__HubCN_Receiving_Time-Plan_Vendor_Pickup_Time</f>
        <v>1.552777778</v>
      </c>
      <c r="O926" s="44">
        <f>Vendor_PickupTime-Order_Create_Time</f>
        <v>2.997916667</v>
      </c>
      <c r="P926" s="44">
        <f>Plan_Vendor_Pickup_Time-Order_Create_Time</f>
        <v>0.325</v>
      </c>
      <c r="Q926" s="44">
        <f>HubVN_Receiving_Time-HubCN_Pickup_Time</f>
        <v>3.00625</v>
      </c>
      <c r="R926" s="44">
        <f>Plan_HubVN_Receiving_Time-Plan_HubCN_Pickup_Time</f>
        <v>3.504166667</v>
      </c>
      <c r="S926" s="44">
        <f>TG_lấy+TG_xử_lý_CN+Thông_quan</f>
        <v>6.518055556</v>
      </c>
      <c r="T926" s="55">
        <f>IFS(HubCN_ID="LECCNSZ",Quantity__piece*500,HubCN_ID="LECCNYW",Quantity__piece*700)</f>
        <v>2100</v>
      </c>
      <c r="U926" s="55">
        <f>Chi_phí_lấy_hàng-Chi_phí_xử_lý</f>
        <v>15000</v>
      </c>
      <c r="V926" s="55">
        <f>IFS(HubCN_ID="LECCNSZ",IF(Grossweight&lt;=3,17000+Quantity__piece*500,17000+(Grossweight-3)*1500+Quantity__piece*500),HubCN_ID="LECCNYW", IF(Grossweight&lt;=3,15000+Quantity__piece*700,15000+(Grossweight-3)*2500+Quantity__piece*700))</f>
        <v>17100</v>
      </c>
    </row>
    <row r="927" ht="15.75" customHeight="1">
      <c r="A927" s="52" t="s">
        <v>2718</v>
      </c>
      <c r="B927" s="52" t="s">
        <v>5309</v>
      </c>
      <c r="C927" s="52" t="s">
        <v>5253</v>
      </c>
      <c r="D927" s="53">
        <v>44648.691666666666</v>
      </c>
      <c r="E927" s="53">
        <v>44649.16805555556</v>
      </c>
      <c r="F927" s="53">
        <v>44648.78125</v>
      </c>
      <c r="G927" s="53">
        <f>HubVN_Receiving_Time</f>
        <v>44652.50972</v>
      </c>
      <c r="H927" s="54">
        <v>44649.50763888889</v>
      </c>
      <c r="I927" s="44">
        <f>HubCN_Receiving_Time-Order_Create_Time</f>
        <v>1.811111111</v>
      </c>
      <c r="J927" s="44">
        <f>Plan__HubCN_Receiving_Time-Order_Create_Time</f>
        <v>1.334722222</v>
      </c>
      <c r="K927" s="44">
        <f>HubCN_Pickup_Time-HubCN_Receiving_Time</f>
        <v>0.3395833333</v>
      </c>
      <c r="L927" s="44">
        <f>Plan_HubCN_Pickup_Time-Plan__HubCN_Receiving_Time</f>
        <v>0.08958333333</v>
      </c>
      <c r="M927" s="44">
        <f>HubCN_Receiving_Time-Vendor_PickupTime</f>
        <v>0.08958333333</v>
      </c>
      <c r="N927" s="44">
        <f>Plan__HubCN_Receiving_Time-Plan_Vendor_Pickup_Time</f>
        <v>1.836111111</v>
      </c>
      <c r="O927" s="44">
        <f>Vendor_PickupTime-Order_Create_Time</f>
        <v>1.721527778</v>
      </c>
      <c r="P927" s="44">
        <f>Plan_Vendor_Pickup_Time-Order_Create_Time</f>
        <v>-0.5013888889</v>
      </c>
      <c r="Q927" s="44">
        <f>HubVN_Receiving_Time-HubCN_Pickup_Time</f>
        <v>3.002083333</v>
      </c>
      <c r="R927" s="44">
        <f>Plan_HubVN_Receiving_Time-Plan_HubCN_Pickup_Time</f>
        <v>3.504166667</v>
      </c>
      <c r="S927" s="44">
        <f>TG_lấy+TG_xử_lý_CN+Thông_quan</f>
        <v>5.152777778</v>
      </c>
      <c r="T927" s="55">
        <f>IFS(HubCN_ID="LECCNSZ",Quantity__piece*500,HubCN_ID="LECCNYW",Quantity__piece*700)</f>
        <v>700</v>
      </c>
      <c r="U927" s="55">
        <f>Chi_phí_lấy_hàng-Chi_phí_xử_lý</f>
        <v>15000</v>
      </c>
      <c r="V927" s="55">
        <f>IFS(HubCN_ID="LECCNSZ",IF(Grossweight&lt;=3,17000+Quantity__piece*500,17000+(Grossweight-3)*1500+Quantity__piece*500),HubCN_ID="LECCNYW", IF(Grossweight&lt;=3,15000+Quantity__piece*700,15000+(Grossweight-3)*2500+Quantity__piece*700))</f>
        <v>15700</v>
      </c>
    </row>
    <row r="928" ht="15.75" customHeight="1">
      <c r="A928" s="52" t="s">
        <v>2721</v>
      </c>
      <c r="B928" s="52" t="s">
        <v>5264</v>
      </c>
      <c r="C928" s="52" t="s">
        <v>5253</v>
      </c>
      <c r="D928" s="53">
        <v>44651.17986111111</v>
      </c>
      <c r="E928" s="53">
        <v>44649.15972222222</v>
      </c>
      <c r="F928" s="53">
        <v>44651.268055555556</v>
      </c>
      <c r="G928" s="53">
        <f>HubVN_Receiving_Time</f>
        <v>44653.50139</v>
      </c>
      <c r="H928" s="54">
        <v>44649.49513888889</v>
      </c>
      <c r="I928" s="44">
        <f>HubCN_Receiving_Time-Order_Create_Time</f>
        <v>0.3125</v>
      </c>
      <c r="J928" s="44">
        <f>Plan__HubCN_Receiving_Time-Order_Create_Time</f>
        <v>2.332638889</v>
      </c>
      <c r="K928" s="44">
        <f>HubCN_Pickup_Time-HubCN_Receiving_Time</f>
        <v>0.3354166667</v>
      </c>
      <c r="L928" s="44">
        <f>Plan_HubCN_Pickup_Time-Plan__HubCN_Receiving_Time</f>
        <v>0.08819444445</v>
      </c>
      <c r="M928" s="44">
        <f>HubCN_Receiving_Time-Vendor_PickupTime</f>
        <v>0.08958333333</v>
      </c>
      <c r="N928" s="44">
        <f>Plan__HubCN_Receiving_Time-Plan_Vendor_Pickup_Time</f>
        <v>2.622222222</v>
      </c>
      <c r="O928" s="44">
        <f>Vendor_PickupTime-Order_Create_Time</f>
        <v>0.2229166667</v>
      </c>
      <c r="P928" s="44">
        <f>Plan_Vendor_Pickup_Time-Order_Create_Time</f>
        <v>-0.2895833333</v>
      </c>
      <c r="Q928" s="44">
        <f>HubVN_Receiving_Time-HubCN_Pickup_Time</f>
        <v>4.00625</v>
      </c>
      <c r="R928" s="44">
        <f>Plan_HubVN_Receiving_Time-Plan_HubCN_Pickup_Time</f>
        <v>2.004861111</v>
      </c>
      <c r="S928" s="44">
        <f>TG_lấy+TG_xử_lý_CN+Thông_quan</f>
        <v>4.654166667</v>
      </c>
      <c r="T928" s="55">
        <f>IFS(HubCN_ID="LECCNSZ",Quantity__piece*500,HubCN_ID="LECCNYW",Quantity__piece*700)</f>
        <v>2100</v>
      </c>
      <c r="U928" s="55">
        <f>Chi_phí_lấy_hàng-Chi_phí_xử_lý</f>
        <v>15000</v>
      </c>
      <c r="V928" s="55">
        <f>IFS(HubCN_ID="LECCNSZ",IF(Grossweight&lt;=3,17000+Quantity__piece*500,17000+(Grossweight-3)*1500+Quantity__piece*500),HubCN_ID="LECCNYW", IF(Grossweight&lt;=3,15000+Quantity__piece*700,15000+(Grossweight-3)*2500+Quantity__piece*700))</f>
        <v>17100</v>
      </c>
    </row>
    <row r="929" ht="15.75" customHeight="1">
      <c r="A929" s="52" t="s">
        <v>2724</v>
      </c>
      <c r="B929" s="52" t="s">
        <v>5279</v>
      </c>
      <c r="C929" s="52" t="s">
        <v>5253</v>
      </c>
      <c r="D929" s="53">
        <v>44650.82361111111</v>
      </c>
      <c r="E929" s="53">
        <v>44649.1875</v>
      </c>
      <c r="F929" s="53">
        <v>44651.038194444445</v>
      </c>
      <c r="G929" s="53">
        <f>HubVN_Receiving_Time</f>
        <v>44652.53194</v>
      </c>
      <c r="H929" s="54">
        <v>44649.527083333334</v>
      </c>
      <c r="I929" s="44">
        <f>HubCN_Receiving_Time-Order_Create_Time</f>
        <v>3.356944444</v>
      </c>
      <c r="J929" s="44">
        <f>Plan__HubCN_Receiving_Time-Order_Create_Time</f>
        <v>4.993055556</v>
      </c>
      <c r="K929" s="44">
        <f>HubCN_Pickup_Time-HubCN_Receiving_Time</f>
        <v>0.3395833333</v>
      </c>
      <c r="L929" s="44">
        <f>Plan_HubCN_Pickup_Time-Plan__HubCN_Receiving_Time</f>
        <v>0.2145833333</v>
      </c>
      <c r="M929" s="44">
        <f>HubCN_Receiving_Time-Vendor_PickupTime</f>
        <v>0.1701388889</v>
      </c>
      <c r="N929" s="44">
        <f>Plan__HubCN_Receiving_Time-Plan_Vendor_Pickup_Time</f>
        <v>3.834027778</v>
      </c>
      <c r="O929" s="44">
        <f>Vendor_PickupTime-Order_Create_Time</f>
        <v>3.186805556</v>
      </c>
      <c r="P929" s="44">
        <f>Plan_Vendor_Pickup_Time-Order_Create_Time</f>
        <v>1.159027778</v>
      </c>
      <c r="Q929" s="44">
        <f>HubVN_Receiving_Time-HubCN_Pickup_Time</f>
        <v>3.004861111</v>
      </c>
      <c r="R929" s="44">
        <f>Plan_HubVN_Receiving_Time-Plan_HubCN_Pickup_Time</f>
        <v>1.500694444</v>
      </c>
      <c r="S929" s="44">
        <f>TG_lấy+TG_xử_lý_CN+Thông_quan</f>
        <v>6.701388889</v>
      </c>
      <c r="T929" s="55">
        <f>IFS(HubCN_ID="LECCNSZ",Quantity__piece*500,HubCN_ID="LECCNYW",Quantity__piece*700)</f>
        <v>2800</v>
      </c>
      <c r="U929" s="55">
        <f>Chi_phí_lấy_hàng-Chi_phí_xử_lý</f>
        <v>15000</v>
      </c>
      <c r="V929" s="55">
        <f>IFS(HubCN_ID="LECCNSZ",IF(Grossweight&lt;=3,17000+Quantity__piece*500,17000+(Grossweight-3)*1500+Quantity__piece*500),HubCN_ID="LECCNYW", IF(Grossweight&lt;=3,15000+Quantity__piece*700,15000+(Grossweight-3)*2500+Quantity__piece*700))</f>
        <v>17800</v>
      </c>
    </row>
    <row r="930" ht="15.75" hidden="1" customHeight="1">
      <c r="A930" s="52" t="s">
        <v>2727</v>
      </c>
      <c r="B930" s="52" t="s">
        <v>5254</v>
      </c>
      <c r="C930" s="52" t="s">
        <v>5255</v>
      </c>
      <c r="D930" s="53">
        <v>44648.39791666667</v>
      </c>
      <c r="E930" s="53">
        <v>44648.825694444444</v>
      </c>
      <c r="F930" s="53">
        <v>44648.52638888889</v>
      </c>
      <c r="G930" s="53">
        <f>HubVN_Receiving_Time</f>
        <v>44652.27361</v>
      </c>
      <c r="H930" s="54">
        <v>44649.26944444444</v>
      </c>
      <c r="I930" s="44">
        <f>HubCN_Receiving_Time-Order_Create_Time</f>
        <v>4.077083333</v>
      </c>
      <c r="J930" s="44">
        <f>Plan__HubCN_Receiving_Time-Order_Create_Time</f>
        <v>3.649305556</v>
      </c>
      <c r="K930" s="44">
        <f>HubCN_Pickup_Time-HubCN_Receiving_Time</f>
        <v>0.44375</v>
      </c>
      <c r="L930" s="44">
        <f>Plan_HubCN_Pickup_Time-Plan__HubCN_Receiving_Time</f>
        <v>0.1284722222</v>
      </c>
      <c r="M930" s="44">
        <f>HubCN_Receiving_Time-Vendor_PickupTime</f>
        <v>0.16875</v>
      </c>
      <c r="N930" s="44">
        <f>Plan__HubCN_Receiving_Time-Plan_Vendor_Pickup_Time</f>
        <v>2.652083333</v>
      </c>
      <c r="O930" s="44">
        <f>Vendor_PickupTime-Order_Create_Time</f>
        <v>3.908333333</v>
      </c>
      <c r="P930" s="44">
        <f>Plan_Vendor_Pickup_Time-Order_Create_Time</f>
        <v>0.9972222222</v>
      </c>
      <c r="Q930" s="44">
        <f>HubVN_Receiving_Time-HubCN_Pickup_Time</f>
        <v>3.004166667</v>
      </c>
      <c r="R930" s="44">
        <f>Plan_HubVN_Receiving_Time-Plan_HubCN_Pickup_Time</f>
        <v>3.003472222</v>
      </c>
      <c r="S930" s="44">
        <f>TG_lấy+TG_xử_lý_CN+Thông_quan</f>
        <v>7.525</v>
      </c>
      <c r="T930" s="55">
        <f>IFS(HubCN_ID="LECCNSZ",Quantity__piece*500,HubCN_ID="LECCNYW",Quantity__piece*700)</f>
        <v>1000</v>
      </c>
      <c r="U930" s="55">
        <f>Chi_phí_lấy_hàng-Chi_phí_xử_lý</f>
        <v>17000</v>
      </c>
      <c r="V930" s="55">
        <f>IFS(HubCN_ID="LECCNSZ",IF(Grossweight&lt;=3,17000+Quantity__piece*500,17000+(Grossweight-3)*1500+Quantity__piece*500),HubCN_ID="LECCNYW", IF(Grossweight&lt;=3,15000+Quantity__piece*700,15000+(Grossweight-3)*2500+Quantity__piece*700))</f>
        <v>18000</v>
      </c>
    </row>
    <row r="931" ht="15.75" customHeight="1">
      <c r="A931" s="52" t="s">
        <v>2730</v>
      </c>
      <c r="B931" s="52" t="s">
        <v>5252</v>
      </c>
      <c r="C931" s="52" t="s">
        <v>5253</v>
      </c>
      <c r="D931" s="53">
        <v>44650.10486111111</v>
      </c>
      <c r="E931" s="53">
        <v>44649.77638888889</v>
      </c>
      <c r="F931" s="53">
        <v>44650.27291666667</v>
      </c>
      <c r="G931" s="53">
        <f>HubVN_Receiving_Time</f>
        <v>44654.28264</v>
      </c>
      <c r="H931" s="54">
        <v>44650.28125</v>
      </c>
      <c r="I931" s="44">
        <f>HubCN_Receiving_Time-Order_Create_Time</f>
        <v>0.6076388889</v>
      </c>
      <c r="J931" s="44">
        <f>Plan__HubCN_Receiving_Time-Order_Create_Time</f>
        <v>0.9361111111</v>
      </c>
      <c r="K931" s="44">
        <f>HubCN_Pickup_Time-HubCN_Receiving_Time</f>
        <v>0.5048611111</v>
      </c>
      <c r="L931" s="44">
        <f>Plan_HubCN_Pickup_Time-Plan__HubCN_Receiving_Time</f>
        <v>0.1680555556</v>
      </c>
      <c r="M931" s="44">
        <f>HubCN_Receiving_Time-Vendor_PickupTime</f>
        <v>0.1118055556</v>
      </c>
      <c r="N931" s="44">
        <f>Plan__HubCN_Receiving_Time-Plan_Vendor_Pickup_Time</f>
        <v>1.359722222</v>
      </c>
      <c r="O931" s="44">
        <f>Vendor_PickupTime-Order_Create_Time</f>
        <v>0.4958333333</v>
      </c>
      <c r="P931" s="44">
        <f>Plan_Vendor_Pickup_Time-Order_Create_Time</f>
        <v>-0.4236111111</v>
      </c>
      <c r="Q931" s="44">
        <f>HubVN_Receiving_Time-HubCN_Pickup_Time</f>
        <v>4.001388889</v>
      </c>
      <c r="R931" s="44">
        <f>Plan_HubVN_Receiving_Time-Plan_HubCN_Pickup_Time</f>
        <v>3.002777778</v>
      </c>
      <c r="S931" s="44">
        <f>TG_lấy+TG_xử_lý_CN+Thông_quan</f>
        <v>5.113888889</v>
      </c>
      <c r="T931" s="55">
        <f>IFS(HubCN_ID="LECCNSZ",Quantity__piece*500,HubCN_ID="LECCNYW",Quantity__piece*700)</f>
        <v>700</v>
      </c>
      <c r="U931" s="55">
        <f>Chi_phí_lấy_hàng-Chi_phí_xử_lý</f>
        <v>15000</v>
      </c>
      <c r="V931" s="55">
        <f>IFS(HubCN_ID="LECCNSZ",IF(Grossweight&lt;=3,17000+Quantity__piece*500,17000+(Grossweight-3)*1500+Quantity__piece*500),HubCN_ID="LECCNYW", IF(Grossweight&lt;=3,15000+Quantity__piece*700,15000+(Grossweight-3)*2500+Quantity__piece*700))</f>
        <v>15700</v>
      </c>
    </row>
    <row r="932" ht="15.75" customHeight="1">
      <c r="A932" s="52" t="s">
        <v>2733</v>
      </c>
      <c r="B932" s="52" t="s">
        <v>5291</v>
      </c>
      <c r="C932" s="52" t="s">
        <v>5253</v>
      </c>
      <c r="D932" s="53">
        <v>44649.138194444444</v>
      </c>
      <c r="E932" s="53">
        <v>44649.80972222222</v>
      </c>
      <c r="F932" s="53">
        <v>44649.28680555556</v>
      </c>
      <c r="G932" s="53">
        <f>HubVN_Receiving_Time</f>
        <v>44653.27847</v>
      </c>
      <c r="H932" s="54">
        <v>44650.27222222222</v>
      </c>
      <c r="I932" s="44">
        <f>HubCN_Receiving_Time-Order_Create_Time</f>
        <v>1.075694444</v>
      </c>
      <c r="J932" s="44">
        <f>Plan__HubCN_Receiving_Time-Order_Create_Time</f>
        <v>0.4041666667</v>
      </c>
      <c r="K932" s="44">
        <f>HubCN_Pickup_Time-HubCN_Receiving_Time</f>
        <v>0.4625</v>
      </c>
      <c r="L932" s="44">
        <f>Plan_HubCN_Pickup_Time-Plan__HubCN_Receiving_Time</f>
        <v>0.1486111111</v>
      </c>
      <c r="M932" s="44">
        <f>HubCN_Receiving_Time-Vendor_PickupTime</f>
        <v>0.1673611111</v>
      </c>
      <c r="N932" s="44">
        <f>Plan__HubCN_Receiving_Time-Plan_Vendor_Pickup_Time</f>
        <v>0.4076388889</v>
      </c>
      <c r="O932" s="44">
        <f>Vendor_PickupTime-Order_Create_Time</f>
        <v>0.9083333333</v>
      </c>
      <c r="P932" s="44">
        <f>Plan_Vendor_Pickup_Time-Order_Create_Time</f>
        <v>-0.003472222219</v>
      </c>
      <c r="Q932" s="44">
        <f>HubVN_Receiving_Time-HubCN_Pickup_Time</f>
        <v>3.00625</v>
      </c>
      <c r="R932" s="44">
        <f>Plan_HubVN_Receiving_Time-Plan_HubCN_Pickup_Time</f>
        <v>3.002083333</v>
      </c>
      <c r="S932" s="44">
        <f>TG_lấy+TG_xử_lý_CN+Thông_quan</f>
        <v>4.544444444</v>
      </c>
      <c r="T932" s="55">
        <f>IFS(HubCN_ID="LECCNSZ",Quantity__piece*500,HubCN_ID="LECCNYW",Quantity__piece*700)</f>
        <v>2800</v>
      </c>
      <c r="U932" s="55">
        <f>Chi_phí_lấy_hàng-Chi_phí_xử_lý</f>
        <v>15000</v>
      </c>
      <c r="V932" s="55">
        <f>IFS(HubCN_ID="LECCNSZ",IF(Grossweight&lt;=3,17000+Quantity__piece*500,17000+(Grossweight-3)*1500+Quantity__piece*500),HubCN_ID="LECCNYW", IF(Grossweight&lt;=3,15000+Quantity__piece*700,15000+(Grossweight-3)*2500+Quantity__piece*700))</f>
        <v>17800</v>
      </c>
    </row>
    <row r="933" ht="15.75" hidden="1" customHeight="1">
      <c r="A933" s="52" t="s">
        <v>2736</v>
      </c>
      <c r="B933" s="52" t="s">
        <v>5272</v>
      </c>
      <c r="C933" s="52" t="s">
        <v>5255</v>
      </c>
      <c r="D933" s="53">
        <v>44649.16111111111</v>
      </c>
      <c r="E933" s="53">
        <v>44650.83125</v>
      </c>
      <c r="F933" s="53">
        <v>44649.25069444445</v>
      </c>
      <c r="G933" s="53">
        <f>HubVN_Receiving_Time</f>
        <v>44653.275</v>
      </c>
      <c r="H933" s="54">
        <v>44651.27013888889</v>
      </c>
      <c r="I933" s="44">
        <f>HubCN_Receiving_Time-Order_Create_Time</f>
        <v>2.983333333</v>
      </c>
      <c r="J933" s="44">
        <f>Plan__HubCN_Receiving_Time-Order_Create_Time</f>
        <v>1.313194444</v>
      </c>
      <c r="K933" s="44">
        <f>HubCN_Pickup_Time-HubCN_Receiving_Time</f>
        <v>0.4388888889</v>
      </c>
      <c r="L933" s="44">
        <f>Plan_HubCN_Pickup_Time-Plan__HubCN_Receiving_Time</f>
        <v>0.08958333333</v>
      </c>
      <c r="M933" s="44">
        <f>HubCN_Receiving_Time-Vendor_PickupTime</f>
        <v>0.1527777778</v>
      </c>
      <c r="N933" s="44">
        <f>Plan__HubCN_Receiving_Time-Plan_Vendor_Pickup_Time</f>
        <v>0.7326388889</v>
      </c>
      <c r="O933" s="44">
        <f>Vendor_PickupTime-Order_Create_Time</f>
        <v>2.830555556</v>
      </c>
      <c r="P933" s="44">
        <f>Plan_Vendor_Pickup_Time-Order_Create_Time</f>
        <v>0.5805555556</v>
      </c>
      <c r="Q933" s="44">
        <f>HubVN_Receiving_Time-HubCN_Pickup_Time</f>
        <v>2.004861111</v>
      </c>
      <c r="R933" s="44">
        <f>Plan_HubVN_Receiving_Time-Plan_HubCN_Pickup_Time</f>
        <v>3.002083333</v>
      </c>
      <c r="S933" s="44">
        <f>TG_lấy+TG_xử_lý_CN+Thông_quan</f>
        <v>5.427083333</v>
      </c>
      <c r="T933" s="55">
        <f>IFS(HubCN_ID="LECCNSZ",Quantity__piece*500,HubCN_ID="LECCNYW",Quantity__piece*700)</f>
        <v>1500</v>
      </c>
      <c r="U933" s="55">
        <f>Chi_phí_lấy_hàng-Chi_phí_xử_lý</f>
        <v>18650</v>
      </c>
      <c r="V933" s="55">
        <f>IFS(HubCN_ID="LECCNSZ",IF(Grossweight&lt;=3,17000+Quantity__piece*500,17000+(Grossweight-3)*1500+Quantity__piece*500),HubCN_ID="LECCNYW", IF(Grossweight&lt;=3,15000+Quantity__piece*700,15000+(Grossweight-3)*2500+Quantity__piece*700))</f>
        <v>20150</v>
      </c>
    </row>
    <row r="934" ht="15.75" customHeight="1">
      <c r="A934" s="52" t="s">
        <v>2739</v>
      </c>
      <c r="B934" s="52" t="s">
        <v>5279</v>
      </c>
      <c r="C934" s="52" t="s">
        <v>5253</v>
      </c>
      <c r="D934" s="53">
        <v>44651.37222222222</v>
      </c>
      <c r="E934" s="53">
        <v>44649.779861111114</v>
      </c>
      <c r="F934" s="53">
        <v>44651.52222222222</v>
      </c>
      <c r="G934" s="53">
        <f>HubVN_Receiving_Time</f>
        <v>44654.28333</v>
      </c>
      <c r="H934" s="54">
        <v>44650.28125</v>
      </c>
      <c r="I934" s="44">
        <f>HubCN_Receiving_Time-Order_Create_Time</f>
        <v>0.6076388889</v>
      </c>
      <c r="J934" s="44">
        <f>Plan__HubCN_Receiving_Time-Order_Create_Time</f>
        <v>2.2</v>
      </c>
      <c r="K934" s="44">
        <f>HubCN_Pickup_Time-HubCN_Receiving_Time</f>
        <v>0.5013888889</v>
      </c>
      <c r="L934" s="44">
        <f>Plan_HubCN_Pickup_Time-Plan__HubCN_Receiving_Time</f>
        <v>0.15</v>
      </c>
      <c r="M934" s="44">
        <f>HubCN_Receiving_Time-Vendor_PickupTime</f>
        <v>0.1104166667</v>
      </c>
      <c r="N934" s="44">
        <f>Plan__HubCN_Receiving_Time-Plan_Vendor_Pickup_Time</f>
        <v>2.615972222</v>
      </c>
      <c r="O934" s="44">
        <f>Vendor_PickupTime-Order_Create_Time</f>
        <v>0.4972222222</v>
      </c>
      <c r="P934" s="44">
        <f>Plan_Vendor_Pickup_Time-Order_Create_Time</f>
        <v>-0.4159722222</v>
      </c>
      <c r="Q934" s="44">
        <f>HubVN_Receiving_Time-HubCN_Pickup_Time</f>
        <v>4.002083333</v>
      </c>
      <c r="R934" s="44">
        <f>Plan_HubVN_Receiving_Time-Plan_HubCN_Pickup_Time</f>
        <v>2.004861111</v>
      </c>
      <c r="S934" s="44">
        <f>TG_lấy+TG_xử_lý_CN+Thông_quan</f>
        <v>5.111111111</v>
      </c>
      <c r="T934" s="55">
        <f>IFS(HubCN_ID="LECCNSZ",Quantity__piece*500,HubCN_ID="LECCNYW",Quantity__piece*700)</f>
        <v>3500</v>
      </c>
      <c r="U934" s="55">
        <f>Chi_phí_lấy_hàng-Chi_phí_xử_lý</f>
        <v>15000</v>
      </c>
      <c r="V934" s="55">
        <f>IFS(HubCN_ID="LECCNSZ",IF(Grossweight&lt;=3,17000+Quantity__piece*500,17000+(Grossweight-3)*1500+Quantity__piece*500),HubCN_ID="LECCNYW", IF(Grossweight&lt;=3,15000+Quantity__piece*700,15000+(Grossweight-3)*2500+Quantity__piece*700))</f>
        <v>18500</v>
      </c>
    </row>
    <row r="935" ht="15.75" hidden="1" customHeight="1">
      <c r="A935" s="52" t="s">
        <v>2742</v>
      </c>
      <c r="B935" s="52" t="s">
        <v>5272</v>
      </c>
      <c r="C935" s="52" t="s">
        <v>5255</v>
      </c>
      <c r="D935" s="53">
        <v>44649.875</v>
      </c>
      <c r="E935" s="53">
        <v>44648.80486111111</v>
      </c>
      <c r="F935" s="53">
        <v>44650.025</v>
      </c>
      <c r="G935" s="53">
        <f>HubVN_Receiving_Time</f>
        <v>44652.28333</v>
      </c>
      <c r="H935" s="54">
        <v>44649.277083333334</v>
      </c>
      <c r="I935" s="44">
        <f>HubCN_Receiving_Time-Order_Create_Time</f>
        <v>4.116666667</v>
      </c>
      <c r="J935" s="44">
        <f>Plan__HubCN_Receiving_Time-Order_Create_Time</f>
        <v>5.186805556</v>
      </c>
      <c r="K935" s="44">
        <f>HubCN_Pickup_Time-HubCN_Receiving_Time</f>
        <v>0.4722222222</v>
      </c>
      <c r="L935" s="44">
        <f>Plan_HubCN_Pickup_Time-Plan__HubCN_Receiving_Time</f>
        <v>0.15</v>
      </c>
      <c r="M935" s="44">
        <f>HubCN_Receiving_Time-Vendor_PickupTime</f>
        <v>0.1305555556</v>
      </c>
      <c r="N935" s="44">
        <f>Plan__HubCN_Receiving_Time-Plan_Vendor_Pickup_Time</f>
        <v>4.193055556</v>
      </c>
      <c r="O935" s="44">
        <f>Vendor_PickupTime-Order_Create_Time</f>
        <v>3.986111111</v>
      </c>
      <c r="P935" s="44">
        <f>Plan_Vendor_Pickup_Time-Order_Create_Time</f>
        <v>0.99375</v>
      </c>
      <c r="Q935" s="44">
        <f>HubVN_Receiving_Time-HubCN_Pickup_Time</f>
        <v>3.00625</v>
      </c>
      <c r="R935" s="44">
        <f>Plan_HubVN_Receiving_Time-Plan_HubCN_Pickup_Time</f>
        <v>1.504166667</v>
      </c>
      <c r="S935" s="44">
        <f>TG_lấy+TG_xử_lý_CN+Thông_quan</f>
        <v>7.595138889</v>
      </c>
      <c r="T935" s="55">
        <f>IFS(HubCN_ID="LECCNSZ",Quantity__piece*500,HubCN_ID="LECCNYW",Quantity__piece*700)</f>
        <v>2000</v>
      </c>
      <c r="U935" s="55">
        <f>Chi_phí_lấy_hàng-Chi_phí_xử_lý</f>
        <v>19700</v>
      </c>
      <c r="V935" s="55">
        <f>IFS(HubCN_ID="LECCNSZ",IF(Grossweight&lt;=3,17000+Quantity__piece*500,17000+(Grossweight-3)*1500+Quantity__piece*500),HubCN_ID="LECCNYW", IF(Grossweight&lt;=3,15000+Quantity__piece*700,15000+(Grossweight-3)*2500+Quantity__piece*700))</f>
        <v>21700</v>
      </c>
    </row>
    <row r="936" ht="15.75" hidden="1" customHeight="1">
      <c r="A936" s="52" t="s">
        <v>2745</v>
      </c>
      <c r="B936" s="52" t="s">
        <v>5266</v>
      </c>
      <c r="C936" s="52" t="s">
        <v>5255</v>
      </c>
      <c r="D936" s="53">
        <v>44652.13333333333</v>
      </c>
      <c r="E936" s="53">
        <v>44651.84444444445</v>
      </c>
      <c r="F936" s="53">
        <v>44652.28333333333</v>
      </c>
      <c r="G936" s="53">
        <f>HubVN_Receiving_Time</f>
        <v>44655.28819</v>
      </c>
      <c r="H936" s="54">
        <v>44652.285416666666</v>
      </c>
      <c r="I936" s="44">
        <f>HubCN_Receiving_Time-Order_Create_Time</f>
        <v>3.556944444</v>
      </c>
      <c r="J936" s="44">
        <f>Plan__HubCN_Receiving_Time-Order_Create_Time</f>
        <v>3.845833333</v>
      </c>
      <c r="K936" s="44">
        <f>HubCN_Pickup_Time-HubCN_Receiving_Time</f>
        <v>0.4409722222</v>
      </c>
      <c r="L936" s="44">
        <f>Plan_HubCN_Pickup_Time-Plan__HubCN_Receiving_Time</f>
        <v>0.15</v>
      </c>
      <c r="M936" s="44">
        <f>HubCN_Receiving_Time-Vendor_PickupTime</f>
        <v>0.05486111112</v>
      </c>
      <c r="N936" s="44">
        <f>Plan__HubCN_Receiving_Time-Plan_Vendor_Pickup_Time</f>
        <v>3.345138889</v>
      </c>
      <c r="O936" s="44">
        <f>Vendor_PickupTime-Order_Create_Time</f>
        <v>3.502083333</v>
      </c>
      <c r="P936" s="44">
        <f>Plan_Vendor_Pickup_Time-Order_Create_Time</f>
        <v>0.5006944444</v>
      </c>
      <c r="Q936" s="44">
        <f>HubVN_Receiving_Time-HubCN_Pickup_Time</f>
        <v>3.002777778</v>
      </c>
      <c r="R936" s="44">
        <f>Plan_HubVN_Receiving_Time-Plan_HubCN_Pickup_Time</f>
        <v>2.001388889</v>
      </c>
      <c r="S936" s="44">
        <f>TG_lấy+TG_xử_lý_CN+Thông_quan</f>
        <v>7.000694444</v>
      </c>
      <c r="T936" s="55">
        <f>IFS(HubCN_ID="LECCNSZ",Quantity__piece*500,HubCN_ID="LECCNYW",Quantity__piece*700)</f>
        <v>1000</v>
      </c>
      <c r="U936" s="55">
        <f>Chi_phí_lấy_hàng-Chi_phí_xử_lý</f>
        <v>17000</v>
      </c>
      <c r="V936" s="55">
        <f>IFS(HubCN_ID="LECCNSZ",IF(Grossweight&lt;=3,17000+Quantity__piece*500,17000+(Grossweight-3)*1500+Quantity__piece*500),HubCN_ID="LECCNYW", IF(Grossweight&lt;=3,15000+Quantity__piece*700,15000+(Grossweight-3)*2500+Quantity__piece*700))</f>
        <v>18000</v>
      </c>
    </row>
    <row r="937" ht="15.75" customHeight="1">
      <c r="A937" s="52" t="s">
        <v>2748</v>
      </c>
      <c r="B937" s="52" t="s">
        <v>5264</v>
      </c>
      <c r="C937" s="52" t="s">
        <v>5253</v>
      </c>
      <c r="D937" s="53">
        <v>44651.79722222222</v>
      </c>
      <c r="E937" s="53">
        <v>44650.72222222222</v>
      </c>
      <c r="F937" s="53">
        <v>44652.00902777778</v>
      </c>
      <c r="G937" s="53">
        <f>HubVN_Receiving_Time</f>
        <v>44654.52361</v>
      </c>
      <c r="H937" s="54">
        <v>44651.02013888889</v>
      </c>
      <c r="I937" s="44">
        <f>HubCN_Receiving_Time-Order_Create_Time</f>
        <v>4.077083333</v>
      </c>
      <c r="J937" s="44">
        <f>Plan__HubCN_Receiving_Time-Order_Create_Time</f>
        <v>5.152083333</v>
      </c>
      <c r="K937" s="44">
        <f>HubCN_Pickup_Time-HubCN_Receiving_Time</f>
        <v>0.2979166667</v>
      </c>
      <c r="L937" s="44">
        <f>Plan_HubCN_Pickup_Time-Plan__HubCN_Receiving_Time</f>
        <v>0.2118055556</v>
      </c>
      <c r="M937" s="44">
        <f>HubCN_Receiving_Time-Vendor_PickupTime</f>
        <v>0.2972222222</v>
      </c>
      <c r="N937" s="44">
        <f>Plan__HubCN_Receiving_Time-Plan_Vendor_Pickup_Time</f>
        <v>4.156944444</v>
      </c>
      <c r="O937" s="44">
        <f>Vendor_PickupTime-Order_Create_Time</f>
        <v>3.779861111</v>
      </c>
      <c r="P937" s="44">
        <f>Plan_Vendor_Pickup_Time-Order_Create_Time</f>
        <v>0.9951388889</v>
      </c>
      <c r="Q937" s="44">
        <f>HubVN_Receiving_Time-HubCN_Pickup_Time</f>
        <v>3.503472222</v>
      </c>
      <c r="R937" s="44">
        <f>Plan_HubVN_Receiving_Time-Plan_HubCN_Pickup_Time</f>
        <v>1.505555556</v>
      </c>
      <c r="S937" s="44">
        <f>TG_lấy+TG_xử_lý_CN+Thông_quan</f>
        <v>7.878472222</v>
      </c>
      <c r="T937" s="55">
        <f>IFS(HubCN_ID="LECCNSZ",Quantity__piece*500,HubCN_ID="LECCNYW",Quantity__piece*700)</f>
        <v>1400</v>
      </c>
      <c r="U937" s="55">
        <f>Chi_phí_lấy_hàng-Chi_phí_xử_lý</f>
        <v>15000</v>
      </c>
      <c r="V937" s="55">
        <f>IFS(HubCN_ID="LECCNSZ",IF(Grossweight&lt;=3,17000+Quantity__piece*500,17000+(Grossweight-3)*1500+Quantity__piece*500),HubCN_ID="LECCNYW", IF(Grossweight&lt;=3,15000+Quantity__piece*700,15000+(Grossweight-3)*2500+Quantity__piece*700))</f>
        <v>16400</v>
      </c>
    </row>
    <row r="938" ht="15.75" customHeight="1">
      <c r="A938" s="52" t="s">
        <v>2751</v>
      </c>
      <c r="B938" s="52" t="s">
        <v>5286</v>
      </c>
      <c r="C938" s="52" t="s">
        <v>5253</v>
      </c>
      <c r="D938" s="53">
        <v>44649.5625</v>
      </c>
      <c r="E938" s="53">
        <v>44646.91458333333</v>
      </c>
      <c r="F938" s="53">
        <v>44649.77291666667</v>
      </c>
      <c r="G938" s="53">
        <f>HubVN_Receiving_Time</f>
        <v>44652.25208</v>
      </c>
      <c r="H938" s="54">
        <v>44647.25</v>
      </c>
      <c r="I938" s="44">
        <f>HubCN_Receiving_Time-Order_Create_Time</f>
        <v>0.3583333333</v>
      </c>
      <c r="J938" s="44">
        <f>Plan__HubCN_Receiving_Time-Order_Create_Time</f>
        <v>3.00625</v>
      </c>
      <c r="K938" s="44">
        <f>HubCN_Pickup_Time-HubCN_Receiving_Time</f>
        <v>0.3354166667</v>
      </c>
      <c r="L938" s="44">
        <f>Plan_HubCN_Pickup_Time-Plan__HubCN_Receiving_Time</f>
        <v>0.2104166667</v>
      </c>
      <c r="M938" s="44">
        <f>HubCN_Receiving_Time-Vendor_PickupTime</f>
        <v>0.1708333333</v>
      </c>
      <c r="N938" s="44">
        <f>Plan__HubCN_Receiving_Time-Plan_Vendor_Pickup_Time</f>
        <v>2.008333333</v>
      </c>
      <c r="O938" s="44">
        <f>Vendor_PickupTime-Order_Create_Time</f>
        <v>0.1875</v>
      </c>
      <c r="P938" s="44">
        <f>Plan_Vendor_Pickup_Time-Order_Create_Time</f>
        <v>0.9979166667</v>
      </c>
      <c r="Q938" s="44">
        <f>HubVN_Receiving_Time-HubCN_Pickup_Time</f>
        <v>5.002083333</v>
      </c>
      <c r="R938" s="44">
        <f>Plan_HubVN_Receiving_Time-Plan_HubCN_Pickup_Time</f>
        <v>1.500694444</v>
      </c>
      <c r="S938" s="44">
        <f>TG_lấy+TG_xử_lý_CN+Thông_quan</f>
        <v>5.695833333</v>
      </c>
      <c r="T938" s="55">
        <f>IFS(HubCN_ID="LECCNSZ",Quantity__piece*500,HubCN_ID="LECCNYW",Quantity__piece*700)</f>
        <v>2800</v>
      </c>
      <c r="U938" s="55">
        <f>Chi_phí_lấy_hàng-Chi_phí_xử_lý</f>
        <v>15000</v>
      </c>
      <c r="V938" s="55">
        <f>IFS(HubCN_ID="LECCNSZ",IF(Grossweight&lt;=3,17000+Quantity__piece*500,17000+(Grossweight-3)*1500+Quantity__piece*500),HubCN_ID="LECCNYW", IF(Grossweight&lt;=3,15000+Quantity__piece*700,15000+(Grossweight-3)*2500+Quantity__piece*700))</f>
        <v>17800</v>
      </c>
    </row>
    <row r="939" ht="15.75" customHeight="1">
      <c r="A939" s="52" t="s">
        <v>2754</v>
      </c>
      <c r="B939" s="52" t="s">
        <v>5286</v>
      </c>
      <c r="C939" s="52" t="s">
        <v>5253</v>
      </c>
      <c r="D939" s="53">
        <v>44651.5875</v>
      </c>
      <c r="E939" s="53">
        <v>44652.23611111111</v>
      </c>
      <c r="F939" s="53">
        <v>44651.760416666664</v>
      </c>
      <c r="G939" s="53">
        <f>HubVN_Receiving_Time</f>
        <v>44655.53403</v>
      </c>
      <c r="H939" s="54">
        <v>44652.52916666667</v>
      </c>
      <c r="I939" s="44">
        <f>HubCN_Receiving_Time-Order_Create_Time</f>
        <v>1.874305556</v>
      </c>
      <c r="J939" s="44">
        <f>Plan__HubCN_Receiving_Time-Order_Create_Time</f>
        <v>1.225694444</v>
      </c>
      <c r="K939" s="44">
        <f>HubCN_Pickup_Time-HubCN_Receiving_Time</f>
        <v>0.2930555556</v>
      </c>
      <c r="L939" s="44">
        <f>Plan_HubCN_Pickup_Time-Plan__HubCN_Receiving_Time</f>
        <v>0.1729166667</v>
      </c>
      <c r="M939" s="44">
        <f>HubCN_Receiving_Time-Vendor_PickupTime</f>
        <v>0.08680555555</v>
      </c>
      <c r="N939" s="44">
        <f>Plan__HubCN_Receiving_Time-Plan_Vendor_Pickup_Time</f>
        <v>1.0625</v>
      </c>
      <c r="O939" s="44">
        <f>Vendor_PickupTime-Order_Create_Time</f>
        <v>1.7875</v>
      </c>
      <c r="P939" s="44">
        <f>Plan_Vendor_Pickup_Time-Order_Create_Time</f>
        <v>0.1631944444</v>
      </c>
      <c r="Q939" s="44">
        <f>HubVN_Receiving_Time-HubCN_Pickup_Time</f>
        <v>3.004861111</v>
      </c>
      <c r="R939" s="44">
        <f>Plan_HubVN_Receiving_Time-Plan_HubCN_Pickup_Time</f>
        <v>3.50625</v>
      </c>
      <c r="S939" s="44">
        <f>TG_lấy+TG_xử_lý_CN+Thông_quan</f>
        <v>5.172222222</v>
      </c>
      <c r="T939" s="55">
        <f>IFS(HubCN_ID="LECCNSZ",Quantity__piece*500,HubCN_ID="LECCNYW",Quantity__piece*700)</f>
        <v>3500</v>
      </c>
      <c r="U939" s="55">
        <f>Chi_phí_lấy_hàng-Chi_phí_xử_lý</f>
        <v>15000</v>
      </c>
      <c r="V939" s="55">
        <f>IFS(HubCN_ID="LECCNSZ",IF(Grossweight&lt;=3,17000+Quantity__piece*500,17000+(Grossweight-3)*1500+Quantity__piece*500),HubCN_ID="LECCNYW", IF(Grossweight&lt;=3,15000+Quantity__piece*700,15000+(Grossweight-3)*2500+Quantity__piece*700))</f>
        <v>18500</v>
      </c>
    </row>
    <row r="940" ht="15.75" customHeight="1">
      <c r="A940" s="52" t="s">
        <v>2757</v>
      </c>
      <c r="B940" s="52" t="s">
        <v>5286</v>
      </c>
      <c r="C940" s="52" t="s">
        <v>5253</v>
      </c>
      <c r="D940" s="53">
        <v>44647.675</v>
      </c>
      <c r="E940" s="53">
        <v>44646.98402777778</v>
      </c>
      <c r="F940" s="53">
        <v>44647.76111111111</v>
      </c>
      <c r="G940" s="53">
        <f>HubVN_Receiving_Time</f>
        <v>44652.28056</v>
      </c>
      <c r="H940" s="54">
        <v>44647.279861111114</v>
      </c>
      <c r="I940" s="44">
        <f>HubCN_Receiving_Time-Order_Create_Time</f>
        <v>0.3520833333</v>
      </c>
      <c r="J940" s="44">
        <f>Plan__HubCN_Receiving_Time-Order_Create_Time</f>
        <v>1.043055556</v>
      </c>
      <c r="K940" s="44">
        <f>HubCN_Pickup_Time-HubCN_Receiving_Time</f>
        <v>0.2958333333</v>
      </c>
      <c r="L940" s="44">
        <f>Plan_HubCN_Pickup_Time-Plan__HubCN_Receiving_Time</f>
        <v>0.08611111111</v>
      </c>
      <c r="M940" s="44">
        <f>HubCN_Receiving_Time-Vendor_PickupTime</f>
        <v>0.1006944444</v>
      </c>
      <c r="N940" s="44">
        <f>Plan__HubCN_Receiving_Time-Plan_Vendor_Pickup_Time</f>
        <v>0.54375</v>
      </c>
      <c r="O940" s="44">
        <f>Vendor_PickupTime-Order_Create_Time</f>
        <v>0.2513888889</v>
      </c>
      <c r="P940" s="44">
        <f>Plan_Vendor_Pickup_Time-Order_Create_Time</f>
        <v>0.4993055556</v>
      </c>
      <c r="Q940" s="44">
        <f>HubVN_Receiving_Time-HubCN_Pickup_Time</f>
        <v>5.000694444</v>
      </c>
      <c r="R940" s="44">
        <f>Plan_HubVN_Receiving_Time-Plan_HubCN_Pickup_Time</f>
        <v>3.500694444</v>
      </c>
      <c r="S940" s="44">
        <f>TG_lấy+TG_xử_lý_CN+Thông_quan</f>
        <v>5.648611111</v>
      </c>
      <c r="T940" s="55">
        <f>IFS(HubCN_ID="LECCNSZ",Quantity__piece*500,HubCN_ID="LECCNYW",Quantity__piece*700)</f>
        <v>2100</v>
      </c>
      <c r="U940" s="55">
        <f>Chi_phí_lấy_hàng-Chi_phí_xử_lý</f>
        <v>15000</v>
      </c>
      <c r="V940" s="55">
        <f>IFS(HubCN_ID="LECCNSZ",IF(Grossweight&lt;=3,17000+Quantity__piece*500,17000+(Grossweight-3)*1500+Quantity__piece*500),HubCN_ID="LECCNYW", IF(Grossweight&lt;=3,15000+Quantity__piece*700,15000+(Grossweight-3)*2500+Quantity__piece*700))</f>
        <v>17100</v>
      </c>
    </row>
    <row r="941" ht="15.75" customHeight="1">
      <c r="A941" s="52" t="s">
        <v>2759</v>
      </c>
      <c r="B941" s="52" t="s">
        <v>5267</v>
      </c>
      <c r="C941" s="52" t="s">
        <v>5253</v>
      </c>
      <c r="D941" s="53">
        <v>44650.63055555556</v>
      </c>
      <c r="E941" s="53">
        <v>44649.94513888889</v>
      </c>
      <c r="F941" s="53">
        <v>44650.777083333334</v>
      </c>
      <c r="G941" s="53">
        <f>HubVN_Receiving_Time</f>
        <v>44655.28056</v>
      </c>
      <c r="H941" s="54">
        <v>44650.279861111114</v>
      </c>
      <c r="I941" s="44">
        <f>HubCN_Receiving_Time-Order_Create_Time</f>
        <v>1.311111111</v>
      </c>
      <c r="J941" s="44">
        <f>Plan__HubCN_Receiving_Time-Order_Create_Time</f>
        <v>1.996527778</v>
      </c>
      <c r="K941" s="44">
        <f>HubCN_Pickup_Time-HubCN_Receiving_Time</f>
        <v>0.3347222222</v>
      </c>
      <c r="L941" s="44">
        <f>Plan_HubCN_Pickup_Time-Plan__HubCN_Receiving_Time</f>
        <v>0.1465277778</v>
      </c>
      <c r="M941" s="44">
        <f>HubCN_Receiving_Time-Vendor_PickupTime</f>
        <v>0.1701388889</v>
      </c>
      <c r="N941" s="44">
        <f>Plan__HubCN_Receiving_Time-Plan_Vendor_Pickup_Time</f>
        <v>-0.5430555556</v>
      </c>
      <c r="O941" s="44">
        <f>Vendor_PickupTime-Order_Create_Time</f>
        <v>1.140972222</v>
      </c>
      <c r="P941" s="44">
        <f>Plan_Vendor_Pickup_Time-Order_Create_Time</f>
        <v>2.539583333</v>
      </c>
      <c r="Q941" s="44">
        <f>HubVN_Receiving_Time-HubCN_Pickup_Time</f>
        <v>5.000694444</v>
      </c>
      <c r="R941" s="44">
        <f>Plan_HubVN_Receiving_Time-Plan_HubCN_Pickup_Time</f>
        <v>3.505555556</v>
      </c>
      <c r="S941" s="44">
        <f>TG_lấy+TG_xử_lý_CN+Thông_quan</f>
        <v>6.646527778</v>
      </c>
      <c r="T941" s="55">
        <f>IFS(HubCN_ID="LECCNSZ",Quantity__piece*500,HubCN_ID="LECCNYW",Quantity__piece*700)</f>
        <v>700</v>
      </c>
      <c r="U941" s="55">
        <f>Chi_phí_lấy_hàng-Chi_phí_xử_lý</f>
        <v>15000</v>
      </c>
      <c r="V941" s="55">
        <f>IFS(HubCN_ID="LECCNSZ",IF(Grossweight&lt;=3,17000+Quantity__piece*500,17000+(Grossweight-3)*1500+Quantity__piece*500),HubCN_ID="LECCNYW", IF(Grossweight&lt;=3,15000+Quantity__piece*700,15000+(Grossweight-3)*2500+Quantity__piece*700))</f>
        <v>15700</v>
      </c>
    </row>
    <row r="942" ht="15.75" customHeight="1">
      <c r="A942" s="52" t="s">
        <v>2761</v>
      </c>
      <c r="B942" s="52" t="s">
        <v>5280</v>
      </c>
      <c r="C942" s="52" t="s">
        <v>5253</v>
      </c>
      <c r="D942" s="53">
        <v>44652.38888888889</v>
      </c>
      <c r="E942" s="53">
        <v>44652.23055555556</v>
      </c>
      <c r="F942" s="53">
        <v>44652.52013888889</v>
      </c>
      <c r="G942" s="53">
        <f>HubVN_Receiving_Time</f>
        <v>44655.52778</v>
      </c>
      <c r="H942" s="54">
        <v>44652.52569444444</v>
      </c>
      <c r="I942" s="44">
        <f>HubCN_Receiving_Time-Order_Create_Time</f>
        <v>2.404861111</v>
      </c>
      <c r="J942" s="44">
        <f>Plan__HubCN_Receiving_Time-Order_Create_Time</f>
        <v>2.563194444</v>
      </c>
      <c r="K942" s="44">
        <f>HubCN_Pickup_Time-HubCN_Receiving_Time</f>
        <v>0.2951388889</v>
      </c>
      <c r="L942" s="44">
        <f>Plan_HubCN_Pickup_Time-Plan__HubCN_Receiving_Time</f>
        <v>0.13125</v>
      </c>
      <c r="M942" s="44">
        <f>HubCN_Receiving_Time-Vendor_PickupTime</f>
        <v>0.1138888889</v>
      </c>
      <c r="N942" s="44">
        <f>Plan__HubCN_Receiving_Time-Plan_Vendor_Pickup_Time</f>
        <v>1.9875</v>
      </c>
      <c r="O942" s="44">
        <f>Vendor_PickupTime-Order_Create_Time</f>
        <v>2.290972222</v>
      </c>
      <c r="P942" s="44">
        <f>Plan_Vendor_Pickup_Time-Order_Create_Time</f>
        <v>0.5756944444</v>
      </c>
      <c r="Q942" s="44">
        <f>HubVN_Receiving_Time-HubCN_Pickup_Time</f>
        <v>3.002083333</v>
      </c>
      <c r="R942" s="44">
        <f>Plan_HubVN_Receiving_Time-Plan_HubCN_Pickup_Time</f>
        <v>2.00625</v>
      </c>
      <c r="S942" s="44">
        <f>TG_lấy+TG_xử_lý_CN+Thông_quan</f>
        <v>5.702083333</v>
      </c>
      <c r="T942" s="55">
        <f>IFS(HubCN_ID="LECCNSZ",Quantity__piece*500,HubCN_ID="LECCNYW",Quantity__piece*700)</f>
        <v>1400</v>
      </c>
      <c r="U942" s="55">
        <f>Chi_phí_lấy_hàng-Chi_phí_xử_lý</f>
        <v>15000</v>
      </c>
      <c r="V942" s="55">
        <f>IFS(HubCN_ID="LECCNSZ",IF(Grossweight&lt;=3,17000+Quantity__piece*500,17000+(Grossweight-3)*1500+Quantity__piece*500),HubCN_ID="LECCNYW", IF(Grossweight&lt;=3,15000+Quantity__piece*700,15000+(Grossweight-3)*2500+Quantity__piece*700))</f>
        <v>16400</v>
      </c>
    </row>
    <row r="943" ht="15.75" hidden="1" customHeight="1">
      <c r="A943" s="52" t="s">
        <v>2764</v>
      </c>
      <c r="B943" s="52" t="s">
        <v>5296</v>
      </c>
      <c r="C943" s="52" t="s">
        <v>5255</v>
      </c>
      <c r="D943" s="53">
        <v>44650.54027777778</v>
      </c>
      <c r="E943" s="53">
        <v>44649.52847222222</v>
      </c>
      <c r="F943" s="53">
        <v>44650.75069444445</v>
      </c>
      <c r="G943" s="53">
        <f>HubVN_Receiving_Time</f>
        <v>44652.50417</v>
      </c>
      <c r="H943" s="54">
        <v>44650.001388888886</v>
      </c>
      <c r="I943" s="44">
        <f>HubCN_Receiving_Time-Order_Create_Time</f>
        <v>2.202083333</v>
      </c>
      <c r="J943" s="44">
        <f>Plan__HubCN_Receiving_Time-Order_Create_Time</f>
        <v>3.213888889</v>
      </c>
      <c r="K943" s="44">
        <f>HubCN_Pickup_Time-HubCN_Receiving_Time</f>
        <v>0.4729166667</v>
      </c>
      <c r="L943" s="44">
        <f>Plan_HubCN_Pickup_Time-Plan__HubCN_Receiving_Time</f>
        <v>0.2104166667</v>
      </c>
      <c r="M943" s="44">
        <f>HubCN_Receiving_Time-Vendor_PickupTime</f>
        <v>0.05833333333</v>
      </c>
      <c r="N943" s="44">
        <f>Plan__HubCN_Receiving_Time-Plan_Vendor_Pickup_Time</f>
        <v>2.470138889</v>
      </c>
      <c r="O943" s="44">
        <f>Vendor_PickupTime-Order_Create_Time</f>
        <v>2.14375</v>
      </c>
      <c r="P943" s="44">
        <f>Plan_Vendor_Pickup_Time-Order_Create_Time</f>
        <v>0.74375</v>
      </c>
      <c r="Q943" s="44">
        <f>HubVN_Receiving_Time-HubCN_Pickup_Time</f>
        <v>2.502777778</v>
      </c>
      <c r="R943" s="44">
        <f>Plan_HubVN_Receiving_Time-Plan_HubCN_Pickup_Time</f>
        <v>1.500694444</v>
      </c>
      <c r="S943" s="44">
        <f>TG_lấy+TG_xử_lý_CN+Thông_quan</f>
        <v>5.177777778</v>
      </c>
      <c r="T943" s="55">
        <f>IFS(HubCN_ID="LECCNSZ",Quantity__piece*500,HubCN_ID="LECCNYW",Quantity__piece*700)</f>
        <v>500</v>
      </c>
      <c r="U943" s="55">
        <f>Chi_phí_lấy_hàng-Chi_phí_xử_lý</f>
        <v>17000</v>
      </c>
      <c r="V943" s="55">
        <f>IFS(HubCN_ID="LECCNSZ",IF(Grossweight&lt;=3,17000+Quantity__piece*500,17000+(Grossweight-3)*1500+Quantity__piece*500),HubCN_ID="LECCNYW", IF(Grossweight&lt;=3,15000+Quantity__piece*700,15000+(Grossweight-3)*2500+Quantity__piece*700))</f>
        <v>17500</v>
      </c>
    </row>
    <row r="944" ht="15.75" customHeight="1">
      <c r="A944" s="52" t="s">
        <v>2767</v>
      </c>
      <c r="B944" s="52" t="s">
        <v>5294</v>
      </c>
      <c r="C944" s="52" t="s">
        <v>5253</v>
      </c>
      <c r="D944" s="53">
        <v>44651.11736111111</v>
      </c>
      <c r="E944" s="53">
        <v>44649.81736111111</v>
      </c>
      <c r="F944" s="53">
        <v>44651.24652777778</v>
      </c>
      <c r="G944" s="53">
        <f>HubVN_Receiving_Time</f>
        <v>44654.25069</v>
      </c>
      <c r="H944" s="54">
        <v>44650.25</v>
      </c>
      <c r="I944" s="44">
        <f>HubCN_Receiving_Time-Order_Create_Time</f>
        <v>2.106944444</v>
      </c>
      <c r="J944" s="44">
        <f>Plan__HubCN_Receiving_Time-Order_Create_Time</f>
        <v>3.406944444</v>
      </c>
      <c r="K944" s="44">
        <f>HubCN_Pickup_Time-HubCN_Receiving_Time</f>
        <v>0.4326388889</v>
      </c>
      <c r="L944" s="44">
        <f>Plan_HubCN_Pickup_Time-Plan__HubCN_Receiving_Time</f>
        <v>0.1291666667</v>
      </c>
      <c r="M944" s="44">
        <f>HubCN_Receiving_Time-Vendor_PickupTime</f>
        <v>0.1104166667</v>
      </c>
      <c r="N944" s="44">
        <f>Plan__HubCN_Receiving_Time-Plan_Vendor_Pickup_Time</f>
        <v>2.827777778</v>
      </c>
      <c r="O944" s="44">
        <f>Vendor_PickupTime-Order_Create_Time</f>
        <v>1.996527778</v>
      </c>
      <c r="P944" s="44">
        <f>Plan_Vendor_Pickup_Time-Order_Create_Time</f>
        <v>0.5791666667</v>
      </c>
      <c r="Q944" s="44">
        <f>HubVN_Receiving_Time-HubCN_Pickup_Time</f>
        <v>4.000694444</v>
      </c>
      <c r="R944" s="44">
        <f>Plan_HubVN_Receiving_Time-Plan_HubCN_Pickup_Time</f>
        <v>2.004166667</v>
      </c>
      <c r="S944" s="44">
        <f>TG_lấy+TG_xử_lý_CN+Thông_quan</f>
        <v>6.540277778</v>
      </c>
      <c r="T944" s="55">
        <f>IFS(HubCN_ID="LECCNSZ",Quantity__piece*500,HubCN_ID="LECCNYW",Quantity__piece*700)</f>
        <v>1400</v>
      </c>
      <c r="U944" s="55">
        <f>Chi_phí_lấy_hàng-Chi_phí_xử_lý</f>
        <v>15000</v>
      </c>
      <c r="V944" s="55">
        <f>IFS(HubCN_ID="LECCNSZ",IF(Grossweight&lt;=3,17000+Quantity__piece*500,17000+(Grossweight-3)*1500+Quantity__piece*500),HubCN_ID="LECCNYW", IF(Grossweight&lt;=3,15000+Quantity__piece*700,15000+(Grossweight-3)*2500+Quantity__piece*700))</f>
        <v>16400</v>
      </c>
    </row>
    <row r="945" ht="15.75" customHeight="1">
      <c r="A945" s="52" t="s">
        <v>2770</v>
      </c>
      <c r="B945" s="52" t="s">
        <v>5263</v>
      </c>
      <c r="C945" s="52" t="s">
        <v>5253</v>
      </c>
      <c r="D945" s="53">
        <v>44650.55902777778</v>
      </c>
      <c r="E945" s="53">
        <v>44649.924305555556</v>
      </c>
      <c r="F945" s="53">
        <v>44650.76944444444</v>
      </c>
      <c r="G945" s="53">
        <f>HubVN_Receiving_Time</f>
        <v>44655.26597</v>
      </c>
      <c r="H945" s="54">
        <v>44650.26388888889</v>
      </c>
      <c r="I945" s="44">
        <f>HubCN_Receiving_Time-Order_Create_Time</f>
        <v>0.3118055556</v>
      </c>
      <c r="J945" s="44">
        <f>Plan__HubCN_Receiving_Time-Order_Create_Time</f>
        <v>0.9465277778</v>
      </c>
      <c r="K945" s="44">
        <f>HubCN_Pickup_Time-HubCN_Receiving_Time</f>
        <v>0.3395833333</v>
      </c>
      <c r="L945" s="44">
        <f>Plan_HubCN_Pickup_Time-Plan__HubCN_Receiving_Time</f>
        <v>0.2104166667</v>
      </c>
      <c r="M945" s="44">
        <f>HubCN_Receiving_Time-Vendor_PickupTime</f>
        <v>0.08472222222</v>
      </c>
      <c r="N945" s="44">
        <f>Plan__HubCN_Receiving_Time-Plan_Vendor_Pickup_Time</f>
        <v>0.9513888889</v>
      </c>
      <c r="O945" s="44">
        <f>Vendor_PickupTime-Order_Create_Time</f>
        <v>0.2270833333</v>
      </c>
      <c r="P945" s="44">
        <f>Plan_Vendor_Pickup_Time-Order_Create_Time</f>
        <v>-0.004861111112</v>
      </c>
      <c r="Q945" s="44">
        <f>HubVN_Receiving_Time-HubCN_Pickup_Time</f>
        <v>5.002083333</v>
      </c>
      <c r="R945" s="44">
        <f>Plan_HubVN_Receiving_Time-Plan_HubCN_Pickup_Time</f>
        <v>3.50625</v>
      </c>
      <c r="S945" s="44">
        <f>TG_lấy+TG_xử_lý_CN+Thông_quan</f>
        <v>5.653472222</v>
      </c>
      <c r="T945" s="55">
        <f>IFS(HubCN_ID="LECCNSZ",Quantity__piece*500,HubCN_ID="LECCNYW",Quantity__piece*700)</f>
        <v>700</v>
      </c>
      <c r="U945" s="55">
        <f>Chi_phí_lấy_hàng-Chi_phí_xử_lý</f>
        <v>15000</v>
      </c>
      <c r="V945" s="55">
        <f>IFS(HubCN_ID="LECCNSZ",IF(Grossweight&lt;=3,17000+Quantity__piece*500,17000+(Grossweight-3)*1500+Quantity__piece*500),HubCN_ID="LECCNYW", IF(Grossweight&lt;=3,15000+Quantity__piece*700,15000+(Grossweight-3)*2500+Quantity__piece*700))</f>
        <v>15700</v>
      </c>
    </row>
    <row r="946" ht="15.75" customHeight="1">
      <c r="A946" s="52" t="s">
        <v>2773</v>
      </c>
      <c r="B946" s="52" t="s">
        <v>5252</v>
      </c>
      <c r="C946" s="52" t="s">
        <v>5253</v>
      </c>
      <c r="D946" s="53">
        <v>44651.53680555556</v>
      </c>
      <c r="E946" s="53">
        <v>44652.229166666664</v>
      </c>
      <c r="F946" s="53">
        <v>44651.74652777778</v>
      </c>
      <c r="G946" s="53">
        <f>HubVN_Receiving_Time</f>
        <v>44655.52639</v>
      </c>
      <c r="H946" s="54">
        <v>44652.524305555555</v>
      </c>
      <c r="I946" s="44">
        <f>HubCN_Receiving_Time-Order_Create_Time</f>
        <v>2.40625</v>
      </c>
      <c r="J946" s="44">
        <f>Plan__HubCN_Receiving_Time-Order_Create_Time</f>
        <v>1.713888889</v>
      </c>
      <c r="K946" s="44">
        <f>HubCN_Pickup_Time-HubCN_Receiving_Time</f>
        <v>0.2951388889</v>
      </c>
      <c r="L946" s="44">
        <f>Plan_HubCN_Pickup_Time-Plan__HubCN_Receiving_Time</f>
        <v>0.2097222222</v>
      </c>
      <c r="M946" s="44">
        <f>HubCN_Receiving_Time-Vendor_PickupTime</f>
        <v>0.1138888889</v>
      </c>
      <c r="N946" s="44">
        <f>Plan__HubCN_Receiving_Time-Plan_Vendor_Pickup_Time</f>
        <v>0.9618055556</v>
      </c>
      <c r="O946" s="44">
        <f>Vendor_PickupTime-Order_Create_Time</f>
        <v>2.292361111</v>
      </c>
      <c r="P946" s="44">
        <f>Plan_Vendor_Pickup_Time-Order_Create_Time</f>
        <v>0.7520833333</v>
      </c>
      <c r="Q946" s="44">
        <f>HubVN_Receiving_Time-HubCN_Pickup_Time</f>
        <v>3.002083333</v>
      </c>
      <c r="R946" s="44">
        <f>Plan_HubVN_Receiving_Time-Plan_HubCN_Pickup_Time</f>
        <v>3.505555556</v>
      </c>
      <c r="S946" s="44">
        <f>TG_lấy+TG_xử_lý_CN+Thông_quan</f>
        <v>5.703472222</v>
      </c>
      <c r="T946" s="55">
        <f>IFS(HubCN_ID="LECCNSZ",Quantity__piece*500,HubCN_ID="LECCNYW",Quantity__piece*700)</f>
        <v>700</v>
      </c>
      <c r="U946" s="55">
        <f>Chi_phí_lấy_hàng-Chi_phí_xử_lý</f>
        <v>15000</v>
      </c>
      <c r="V946" s="55">
        <f>IFS(HubCN_ID="LECCNSZ",IF(Grossweight&lt;=3,17000+Quantity__piece*500,17000+(Grossweight-3)*1500+Quantity__piece*500),HubCN_ID="LECCNYW", IF(Grossweight&lt;=3,15000+Quantity__piece*700,15000+(Grossweight-3)*2500+Quantity__piece*700))</f>
        <v>15700</v>
      </c>
    </row>
    <row r="947" ht="15.75" hidden="1" customHeight="1">
      <c r="A947" s="52" t="s">
        <v>2776</v>
      </c>
      <c r="B947" s="52" t="s">
        <v>5254</v>
      </c>
      <c r="C947" s="52" t="s">
        <v>5255</v>
      </c>
      <c r="D947" s="53">
        <v>44652.118055555555</v>
      </c>
      <c r="E947" s="53">
        <v>44651.74166666667</v>
      </c>
      <c r="F947" s="53">
        <v>44652.24722222222</v>
      </c>
      <c r="G947" s="53">
        <f>HubVN_Receiving_Time</f>
        <v>44655.25</v>
      </c>
      <c r="H947" s="54">
        <v>44652.24513888889</v>
      </c>
      <c r="I947" s="44">
        <f>HubCN_Receiving_Time-Order_Create_Time</f>
        <v>2.622222222</v>
      </c>
      <c r="J947" s="44">
        <f>Plan__HubCN_Receiving_Time-Order_Create_Time</f>
        <v>2.998611111</v>
      </c>
      <c r="K947" s="44">
        <f>HubCN_Pickup_Time-HubCN_Receiving_Time</f>
        <v>0.5034722222</v>
      </c>
      <c r="L947" s="44">
        <f>Plan_HubCN_Pickup_Time-Plan__HubCN_Receiving_Time</f>
        <v>0.1291666667</v>
      </c>
      <c r="M947" s="44">
        <f>HubCN_Receiving_Time-Vendor_PickupTime</f>
        <v>0.1256944444</v>
      </c>
      <c r="N947" s="44">
        <f>Plan__HubCN_Receiving_Time-Plan_Vendor_Pickup_Time</f>
        <v>2.829861111</v>
      </c>
      <c r="O947" s="44">
        <f>Vendor_PickupTime-Order_Create_Time</f>
        <v>2.496527778</v>
      </c>
      <c r="P947" s="44">
        <f>Plan_Vendor_Pickup_Time-Order_Create_Time</f>
        <v>0.16875</v>
      </c>
      <c r="Q947" s="44">
        <f>HubVN_Receiving_Time-HubCN_Pickup_Time</f>
        <v>3.004861111</v>
      </c>
      <c r="R947" s="44">
        <f>Plan_HubVN_Receiving_Time-Plan_HubCN_Pickup_Time</f>
        <v>2.00625</v>
      </c>
      <c r="S947" s="44">
        <f>TG_lấy+TG_xử_lý_CN+Thông_quan</f>
        <v>6.130555556</v>
      </c>
      <c r="T947" s="55">
        <f>IFS(HubCN_ID="LECCNSZ",Quantity__piece*500,HubCN_ID="LECCNYW",Quantity__piece*700)</f>
        <v>1000</v>
      </c>
      <c r="U947" s="55">
        <f>Chi_phí_lấy_hàng-Chi_phí_xử_lý</f>
        <v>17000</v>
      </c>
      <c r="V947" s="55">
        <f>IFS(HubCN_ID="LECCNSZ",IF(Grossweight&lt;=3,17000+Quantity__piece*500,17000+(Grossweight-3)*1500+Quantity__piece*500),HubCN_ID="LECCNYW", IF(Grossweight&lt;=3,15000+Quantity__piece*700,15000+(Grossweight-3)*2500+Quantity__piece*700))</f>
        <v>18000</v>
      </c>
    </row>
    <row r="948" ht="15.75" customHeight="1">
      <c r="A948" s="52" t="s">
        <v>2778</v>
      </c>
      <c r="B948" s="52" t="s">
        <v>5279</v>
      </c>
      <c r="C948" s="52" t="s">
        <v>5253</v>
      </c>
      <c r="D948" s="53">
        <v>44648.61944444444</v>
      </c>
      <c r="E948" s="53">
        <v>44649.825694444444</v>
      </c>
      <c r="F948" s="53">
        <v>44648.76597222222</v>
      </c>
      <c r="G948" s="53">
        <f>HubVN_Receiving_Time</f>
        <v>44653.26042</v>
      </c>
      <c r="H948" s="54">
        <v>44650.25902777778</v>
      </c>
      <c r="I948" s="44">
        <f>HubCN_Receiving_Time-Order_Create_Time</f>
        <v>3.086111111</v>
      </c>
      <c r="J948" s="44">
        <f>Plan__HubCN_Receiving_Time-Order_Create_Time</f>
        <v>1.879861111</v>
      </c>
      <c r="K948" s="44">
        <f>HubCN_Pickup_Time-HubCN_Receiving_Time</f>
        <v>0.4333333333</v>
      </c>
      <c r="L948" s="44">
        <f>Plan_HubCN_Pickup_Time-Plan__HubCN_Receiving_Time</f>
        <v>0.1465277778</v>
      </c>
      <c r="M948" s="44">
        <f>HubCN_Receiving_Time-Vendor_PickupTime</f>
        <v>0.08958333333</v>
      </c>
      <c r="N948" s="44">
        <f>Plan__HubCN_Receiving_Time-Plan_Vendor_Pickup_Time</f>
        <v>2.552083333</v>
      </c>
      <c r="O948" s="44">
        <f>Vendor_PickupTime-Order_Create_Time</f>
        <v>2.996527778</v>
      </c>
      <c r="P948" s="44">
        <f>Plan_Vendor_Pickup_Time-Order_Create_Time</f>
        <v>-0.6722222222</v>
      </c>
      <c r="Q948" s="44">
        <f>HubVN_Receiving_Time-HubCN_Pickup_Time</f>
        <v>3.001388889</v>
      </c>
      <c r="R948" s="44">
        <f>Plan_HubVN_Receiving_Time-Plan_HubCN_Pickup_Time</f>
        <v>3.502083333</v>
      </c>
      <c r="S948" s="44">
        <f>TG_lấy+TG_xử_lý_CN+Thông_quan</f>
        <v>6.520833333</v>
      </c>
      <c r="T948" s="55">
        <f>IFS(HubCN_ID="LECCNSZ",Quantity__piece*500,HubCN_ID="LECCNYW",Quantity__piece*700)</f>
        <v>2100</v>
      </c>
      <c r="U948" s="55">
        <f>Chi_phí_lấy_hàng-Chi_phí_xử_lý</f>
        <v>15000</v>
      </c>
      <c r="V948" s="55">
        <f>IFS(HubCN_ID="LECCNSZ",IF(Grossweight&lt;=3,17000+Quantity__piece*500,17000+(Grossweight-3)*1500+Quantity__piece*500),HubCN_ID="LECCNYW", IF(Grossweight&lt;=3,15000+Quantity__piece*700,15000+(Grossweight-3)*2500+Quantity__piece*700))</f>
        <v>17100</v>
      </c>
    </row>
    <row r="949" ht="15.75" hidden="1" customHeight="1">
      <c r="A949" s="52" t="s">
        <v>2781</v>
      </c>
      <c r="B949" s="52" t="s">
        <v>5254</v>
      </c>
      <c r="C949" s="52" t="s">
        <v>5255</v>
      </c>
      <c r="D949" s="53">
        <v>44653.376388888886</v>
      </c>
      <c r="E949" s="53">
        <v>44652.55486111111</v>
      </c>
      <c r="F949" s="53">
        <v>44653.52569444444</v>
      </c>
      <c r="G949" s="53">
        <f>HubVN_Receiving_Time</f>
        <v>44655.53056</v>
      </c>
      <c r="H949" s="54">
        <v>44653.029861111114</v>
      </c>
      <c r="I949" s="44">
        <f>HubCN_Receiving_Time-Order_Create_Time</f>
        <v>1.781944444</v>
      </c>
      <c r="J949" s="44">
        <f>Plan__HubCN_Receiving_Time-Order_Create_Time</f>
        <v>2.603472222</v>
      </c>
      <c r="K949" s="44">
        <f>HubCN_Pickup_Time-HubCN_Receiving_Time</f>
        <v>0.475</v>
      </c>
      <c r="L949" s="44">
        <f>Plan_HubCN_Pickup_Time-Plan__HubCN_Receiving_Time</f>
        <v>0.1493055556</v>
      </c>
      <c r="M949" s="44">
        <f>HubCN_Receiving_Time-Vendor_PickupTime</f>
        <v>0.1256944444</v>
      </c>
      <c r="N949" s="44">
        <f>Plan__HubCN_Receiving_Time-Plan_Vendor_Pickup_Time</f>
        <v>3.476388889</v>
      </c>
      <c r="O949" s="44">
        <f>Vendor_PickupTime-Order_Create_Time</f>
        <v>1.65625</v>
      </c>
      <c r="P949" s="44">
        <f>Plan_Vendor_Pickup_Time-Order_Create_Time</f>
        <v>-0.8729166667</v>
      </c>
      <c r="Q949" s="44">
        <f>HubVN_Receiving_Time-HubCN_Pickup_Time</f>
        <v>2.500694444</v>
      </c>
      <c r="R949" s="44">
        <f>Plan_HubVN_Receiving_Time-Plan_HubCN_Pickup_Time</f>
        <v>2.005555556</v>
      </c>
      <c r="S949" s="44">
        <f>TG_lấy+TG_xử_lý_CN+Thông_quan</f>
        <v>4.757638889</v>
      </c>
      <c r="T949" s="55">
        <f>IFS(HubCN_ID="LECCNSZ",Quantity__piece*500,HubCN_ID="LECCNYW",Quantity__piece*700)</f>
        <v>1000</v>
      </c>
      <c r="U949" s="55">
        <f>Chi_phí_lấy_hàng-Chi_phí_xử_lý</f>
        <v>17000</v>
      </c>
      <c r="V949" s="55">
        <f>IFS(HubCN_ID="LECCNSZ",IF(Grossweight&lt;=3,17000+Quantity__piece*500,17000+(Grossweight-3)*1500+Quantity__piece*500),HubCN_ID="LECCNYW", IF(Grossweight&lt;=3,15000+Quantity__piece*700,15000+(Grossweight-3)*2500+Quantity__piece*700))</f>
        <v>18000</v>
      </c>
    </row>
    <row r="950" ht="15.75" customHeight="1">
      <c r="A950" s="52" t="s">
        <v>2784</v>
      </c>
      <c r="B950" s="52" t="s">
        <v>5267</v>
      </c>
      <c r="C950" s="52" t="s">
        <v>5253</v>
      </c>
      <c r="D950" s="53">
        <v>44647.88055555556</v>
      </c>
      <c r="E950" s="53">
        <v>44649.18194444444</v>
      </c>
      <c r="F950" s="53">
        <v>44648.010416666664</v>
      </c>
      <c r="G950" s="53">
        <f>HubVN_Receiving_Time</f>
        <v>44652.52292</v>
      </c>
      <c r="H950" s="54">
        <v>44649.52013888889</v>
      </c>
      <c r="I950" s="44">
        <f>HubCN_Receiving_Time-Order_Create_Time</f>
        <v>1.815277778</v>
      </c>
      <c r="J950" s="44">
        <f>Plan__HubCN_Receiving_Time-Order_Create_Time</f>
        <v>0.5138888889</v>
      </c>
      <c r="K950" s="44">
        <f>HubCN_Pickup_Time-HubCN_Receiving_Time</f>
        <v>0.3381944444</v>
      </c>
      <c r="L950" s="44">
        <f>Plan_HubCN_Pickup_Time-Plan__HubCN_Receiving_Time</f>
        <v>0.1298611111</v>
      </c>
      <c r="M950" s="44">
        <f>HubCN_Receiving_Time-Vendor_PickupTime</f>
        <v>0.1659722222</v>
      </c>
      <c r="N950" s="44">
        <f>Plan__HubCN_Receiving_Time-Plan_Vendor_Pickup_Time</f>
        <v>2.511111111</v>
      </c>
      <c r="O950" s="44">
        <f>Vendor_PickupTime-Order_Create_Time</f>
        <v>1.649305556</v>
      </c>
      <c r="P950" s="44">
        <f>Plan_Vendor_Pickup_Time-Order_Create_Time</f>
        <v>-1.997222222</v>
      </c>
      <c r="Q950" s="44">
        <f>HubVN_Receiving_Time-HubCN_Pickup_Time</f>
        <v>3.002777778</v>
      </c>
      <c r="R950" s="44">
        <f>Plan_HubVN_Receiving_Time-Plan_HubCN_Pickup_Time</f>
        <v>3.500694444</v>
      </c>
      <c r="S950" s="44">
        <f>TG_lấy+TG_xử_lý_CN+Thông_quan</f>
        <v>5.15625</v>
      </c>
      <c r="T950" s="55">
        <f>IFS(HubCN_ID="LECCNSZ",Quantity__piece*500,HubCN_ID="LECCNYW",Quantity__piece*700)</f>
        <v>1400</v>
      </c>
      <c r="U950" s="55">
        <f>Chi_phí_lấy_hàng-Chi_phí_xử_lý</f>
        <v>15000</v>
      </c>
      <c r="V950" s="55">
        <f>IFS(HubCN_ID="LECCNSZ",IF(Grossweight&lt;=3,17000+Quantity__piece*500,17000+(Grossweight-3)*1500+Quantity__piece*500),HubCN_ID="LECCNYW", IF(Grossweight&lt;=3,15000+Quantity__piece*700,15000+(Grossweight-3)*2500+Quantity__piece*700))</f>
        <v>16400</v>
      </c>
    </row>
    <row r="951" ht="15.75" customHeight="1">
      <c r="A951" s="52" t="s">
        <v>2787</v>
      </c>
      <c r="B951" s="52" t="s">
        <v>5276</v>
      </c>
      <c r="C951" s="52" t="s">
        <v>5253</v>
      </c>
      <c r="D951" s="53">
        <v>44649.40555555555</v>
      </c>
      <c r="E951" s="53">
        <v>44649.19652777778</v>
      </c>
      <c r="F951" s="53">
        <v>44649.532638888886</v>
      </c>
      <c r="G951" s="53">
        <f>HubVN_Receiving_Time</f>
        <v>44652.53403</v>
      </c>
      <c r="H951" s="54">
        <v>44649.53333333333</v>
      </c>
      <c r="I951" s="44">
        <f>HubCN_Receiving_Time-Order_Create_Time</f>
        <v>3.8125</v>
      </c>
      <c r="J951" s="44">
        <f>Plan__HubCN_Receiving_Time-Order_Create_Time</f>
        <v>4.021527778</v>
      </c>
      <c r="K951" s="44">
        <f>HubCN_Pickup_Time-HubCN_Receiving_Time</f>
        <v>0.3368055556</v>
      </c>
      <c r="L951" s="44">
        <f>Plan_HubCN_Pickup_Time-Plan__HubCN_Receiving_Time</f>
        <v>0.1270833333</v>
      </c>
      <c r="M951" s="44">
        <f>HubCN_Receiving_Time-Vendor_PickupTime</f>
        <v>0.1652777778</v>
      </c>
      <c r="N951" s="44">
        <f>Plan__HubCN_Receiving_Time-Plan_Vendor_Pickup_Time</f>
        <v>4.01875</v>
      </c>
      <c r="O951" s="44">
        <f>Vendor_PickupTime-Order_Create_Time</f>
        <v>3.647222222</v>
      </c>
      <c r="P951" s="44">
        <f>Plan_Vendor_Pickup_Time-Order_Create_Time</f>
        <v>0.00277777778</v>
      </c>
      <c r="Q951" s="44">
        <f>HubVN_Receiving_Time-HubCN_Pickup_Time</f>
        <v>3.000694444</v>
      </c>
      <c r="R951" s="44">
        <f>Plan_HubVN_Receiving_Time-Plan_HubCN_Pickup_Time</f>
        <v>2.000694444</v>
      </c>
      <c r="S951" s="44">
        <f>TG_lấy+TG_xử_lý_CN+Thông_quan</f>
        <v>7.15</v>
      </c>
      <c r="T951" s="55">
        <f>IFS(HubCN_ID="LECCNSZ",Quantity__piece*500,HubCN_ID="LECCNYW",Quantity__piece*700)</f>
        <v>1400</v>
      </c>
      <c r="U951" s="55">
        <f>Chi_phí_lấy_hàng-Chi_phí_xử_lý</f>
        <v>17500</v>
      </c>
      <c r="V951" s="55">
        <f>IFS(HubCN_ID="LECCNSZ",IF(Grossweight&lt;=3,17000+Quantity__piece*500,17000+(Grossweight-3)*1500+Quantity__piece*500),HubCN_ID="LECCNYW", IF(Grossweight&lt;=3,15000+Quantity__piece*700,15000+(Grossweight-3)*2500+Quantity__piece*700))</f>
        <v>18900</v>
      </c>
    </row>
    <row r="952" ht="15.75" customHeight="1">
      <c r="A952" s="52" t="s">
        <v>2789</v>
      </c>
      <c r="B952" s="52" t="s">
        <v>5294</v>
      </c>
      <c r="C952" s="52" t="s">
        <v>5253</v>
      </c>
      <c r="D952" s="53">
        <v>44647.64513888889</v>
      </c>
      <c r="E952" s="53">
        <v>44646.98888888889</v>
      </c>
      <c r="F952" s="53">
        <v>44647.77569444444</v>
      </c>
      <c r="G952" s="53">
        <f>HubVN_Receiving_Time</f>
        <v>44652.28819</v>
      </c>
      <c r="H952" s="54">
        <v>44647.28194444445</v>
      </c>
      <c r="I952" s="44">
        <f>HubCN_Receiving_Time-Order_Create_Time</f>
        <v>0.3486111111</v>
      </c>
      <c r="J952" s="44">
        <f>Plan__HubCN_Receiving_Time-Order_Create_Time</f>
        <v>1.004861111</v>
      </c>
      <c r="K952" s="44">
        <f>HubCN_Pickup_Time-HubCN_Receiving_Time</f>
        <v>0.2930555556</v>
      </c>
      <c r="L952" s="44">
        <f>Plan_HubCN_Pickup_Time-Plan__HubCN_Receiving_Time</f>
        <v>0.1305555556</v>
      </c>
      <c r="M952" s="44">
        <f>HubCN_Receiving_Time-Vendor_PickupTime</f>
        <v>0.1020833333</v>
      </c>
      <c r="N952" s="44">
        <f>Plan__HubCN_Receiving_Time-Plan_Vendor_Pickup_Time</f>
        <v>0.5076388889</v>
      </c>
      <c r="O952" s="44">
        <f>Vendor_PickupTime-Order_Create_Time</f>
        <v>0.2465277778</v>
      </c>
      <c r="P952" s="44">
        <f>Plan_Vendor_Pickup_Time-Order_Create_Time</f>
        <v>0.4972222222</v>
      </c>
      <c r="Q952" s="44">
        <f>HubVN_Receiving_Time-HubCN_Pickup_Time</f>
        <v>5.00625</v>
      </c>
      <c r="R952" s="44">
        <f>Plan_HubVN_Receiving_Time-Plan_HubCN_Pickup_Time</f>
        <v>3.502777778</v>
      </c>
      <c r="S952" s="44">
        <f>TG_lấy+TG_xử_lý_CN+Thông_quan</f>
        <v>5.647916667</v>
      </c>
      <c r="T952" s="55">
        <f>IFS(HubCN_ID="LECCNSZ",Quantity__piece*500,HubCN_ID="LECCNYW",Quantity__piece*700)</f>
        <v>2100</v>
      </c>
      <c r="U952" s="55">
        <f>Chi_phí_lấy_hàng-Chi_phí_xử_lý</f>
        <v>15000</v>
      </c>
      <c r="V952" s="55">
        <f>IFS(HubCN_ID="LECCNSZ",IF(Grossweight&lt;=3,17000+Quantity__piece*500,17000+(Grossweight-3)*1500+Quantity__piece*500),HubCN_ID="LECCNYW", IF(Grossweight&lt;=3,15000+Quantity__piece*700,15000+(Grossweight-3)*2500+Quantity__piece*700))</f>
        <v>17100</v>
      </c>
    </row>
    <row r="953" ht="15.75" hidden="1" customHeight="1">
      <c r="A953" s="52" t="s">
        <v>2792</v>
      </c>
      <c r="B953" s="52" t="s">
        <v>5296</v>
      </c>
      <c r="C953" s="52" t="s">
        <v>5255</v>
      </c>
      <c r="D953" s="53">
        <v>44651.052777777775</v>
      </c>
      <c r="E953" s="53">
        <v>44649.56527777778</v>
      </c>
      <c r="F953" s="53">
        <v>44651.2625</v>
      </c>
      <c r="G953" s="53">
        <f>HubVN_Receiving_Time</f>
        <v>44653.53889</v>
      </c>
      <c r="H953" s="54">
        <v>44650.0375</v>
      </c>
      <c r="I953" s="44">
        <f>HubCN_Receiving_Time-Order_Create_Time</f>
        <v>1.2375</v>
      </c>
      <c r="J953" s="44">
        <f>Plan__HubCN_Receiving_Time-Order_Create_Time</f>
        <v>2.725</v>
      </c>
      <c r="K953" s="44">
        <f>HubCN_Pickup_Time-HubCN_Receiving_Time</f>
        <v>0.4722222222</v>
      </c>
      <c r="L953" s="44">
        <f>Plan_HubCN_Pickup_Time-Plan__HubCN_Receiving_Time</f>
        <v>0.2097222222</v>
      </c>
      <c r="M953" s="44">
        <f>HubCN_Receiving_Time-Vendor_PickupTime</f>
        <v>0.1729166667</v>
      </c>
      <c r="N953" s="44">
        <f>Plan__HubCN_Receiving_Time-Plan_Vendor_Pickup_Time</f>
        <v>1.724305556</v>
      </c>
      <c r="O953" s="44">
        <f>Vendor_PickupTime-Order_Create_Time</f>
        <v>1.064583333</v>
      </c>
      <c r="P953" s="44">
        <f>Plan_Vendor_Pickup_Time-Order_Create_Time</f>
        <v>1.000694444</v>
      </c>
      <c r="Q953" s="44">
        <f>HubVN_Receiving_Time-HubCN_Pickup_Time</f>
        <v>3.501388889</v>
      </c>
      <c r="R953" s="44">
        <f>Plan_HubVN_Receiving_Time-Plan_HubCN_Pickup_Time</f>
        <v>2.005555556</v>
      </c>
      <c r="S953" s="44">
        <f>TG_lấy+TG_xử_lý_CN+Thông_quan</f>
        <v>5.211111111</v>
      </c>
      <c r="T953" s="55">
        <f>IFS(HubCN_ID="LECCNSZ",Quantity__piece*500,HubCN_ID="LECCNYW",Quantity__piece*700)</f>
        <v>1000</v>
      </c>
      <c r="U953" s="55">
        <f>Chi_phí_lấy_hàng-Chi_phí_xử_lý</f>
        <v>17000</v>
      </c>
      <c r="V953" s="55">
        <f>IFS(HubCN_ID="LECCNSZ",IF(Grossweight&lt;=3,17000+Quantity__piece*500,17000+(Grossweight-3)*1500+Quantity__piece*500),HubCN_ID="LECCNYW", IF(Grossweight&lt;=3,15000+Quantity__piece*700,15000+(Grossweight-3)*2500+Quantity__piece*700))</f>
        <v>18000</v>
      </c>
    </row>
    <row r="954" ht="15.75" hidden="1" customHeight="1">
      <c r="A954" s="52" t="s">
        <v>2795</v>
      </c>
      <c r="B954" s="52" t="s">
        <v>5259</v>
      </c>
      <c r="C954" s="52" t="s">
        <v>5255</v>
      </c>
      <c r="D954" s="53">
        <v>44648.626388888886</v>
      </c>
      <c r="E954" s="53">
        <v>44649.59097222222</v>
      </c>
      <c r="F954" s="53">
        <v>44648.75486111111</v>
      </c>
      <c r="G954" s="53">
        <f>HubVN_Receiving_Time</f>
        <v>44652.53264</v>
      </c>
      <c r="H954" s="54">
        <v>44650.03125</v>
      </c>
      <c r="I954" s="44">
        <f>HubCN_Receiving_Time-Order_Create_Time</f>
        <v>3.7375</v>
      </c>
      <c r="J954" s="44">
        <f>Plan__HubCN_Receiving_Time-Order_Create_Time</f>
        <v>2.772916667</v>
      </c>
      <c r="K954" s="44">
        <f>HubCN_Pickup_Time-HubCN_Receiving_Time</f>
        <v>0.4402777778</v>
      </c>
      <c r="L954" s="44">
        <f>Plan_HubCN_Pickup_Time-Plan__HubCN_Receiving_Time</f>
        <v>0.1284722222</v>
      </c>
      <c r="M954" s="44">
        <f>HubCN_Receiving_Time-Vendor_PickupTime</f>
        <v>0.1125</v>
      </c>
      <c r="N954" s="44">
        <f>Plan__HubCN_Receiving_Time-Plan_Vendor_Pickup_Time</f>
        <v>3.776388889</v>
      </c>
      <c r="O954" s="44">
        <f>Vendor_PickupTime-Order_Create_Time</f>
        <v>3.625</v>
      </c>
      <c r="P954" s="44">
        <f>Plan_Vendor_Pickup_Time-Order_Create_Time</f>
        <v>-1.003472222</v>
      </c>
      <c r="Q954" s="44">
        <f>HubVN_Receiving_Time-HubCN_Pickup_Time</f>
        <v>2.501388889</v>
      </c>
      <c r="R954" s="44">
        <f>Plan_HubVN_Receiving_Time-Plan_HubCN_Pickup_Time</f>
        <v>3.504861111</v>
      </c>
      <c r="S954" s="44">
        <f>TG_lấy+TG_xử_lý_CN+Thông_quan</f>
        <v>6.679166667</v>
      </c>
      <c r="T954" s="55">
        <f>IFS(HubCN_ID="LECCNSZ",Quantity__piece*500,HubCN_ID="LECCNYW",Quantity__piece*700)</f>
        <v>1000</v>
      </c>
      <c r="U954" s="55">
        <f>Chi_phí_lấy_hàng-Chi_phí_xử_lý</f>
        <v>17000</v>
      </c>
      <c r="V954" s="55">
        <f>IFS(HubCN_ID="LECCNSZ",IF(Grossweight&lt;=3,17000+Quantity__piece*500,17000+(Grossweight-3)*1500+Quantity__piece*500),HubCN_ID="LECCNYW", IF(Grossweight&lt;=3,15000+Quantity__piece*700,15000+(Grossweight-3)*2500+Quantity__piece*700))</f>
        <v>18000</v>
      </c>
    </row>
    <row r="955" ht="15.75" customHeight="1">
      <c r="A955" s="52" t="s">
        <v>2798</v>
      </c>
      <c r="B955" s="52" t="s">
        <v>5280</v>
      </c>
      <c r="C955" s="52" t="s">
        <v>5253</v>
      </c>
      <c r="D955" s="53">
        <v>44650.29722222222</v>
      </c>
      <c r="E955" s="53">
        <v>44649.81527777778</v>
      </c>
      <c r="F955" s="53">
        <v>44650.509722222225</v>
      </c>
      <c r="G955" s="53">
        <f>HubVN_Receiving_Time</f>
        <v>44654.27708</v>
      </c>
      <c r="H955" s="54">
        <v>44650.275</v>
      </c>
      <c r="I955" s="44">
        <f>HubCN_Receiving_Time-Order_Create_Time</f>
        <v>0.6145833333</v>
      </c>
      <c r="J955" s="44">
        <f>Plan__HubCN_Receiving_Time-Order_Create_Time</f>
        <v>1.096527778</v>
      </c>
      <c r="K955" s="44">
        <f>HubCN_Pickup_Time-HubCN_Receiving_Time</f>
        <v>0.4597222222</v>
      </c>
      <c r="L955" s="44">
        <f>Plan_HubCN_Pickup_Time-Plan__HubCN_Receiving_Time</f>
        <v>0.2125</v>
      </c>
      <c r="M955" s="44">
        <f>HubCN_Receiving_Time-Vendor_PickupTime</f>
        <v>0.1131944444</v>
      </c>
      <c r="N955" s="44">
        <f>Plan__HubCN_Receiving_Time-Plan_Vendor_Pickup_Time</f>
        <v>0.9333333333</v>
      </c>
      <c r="O955" s="44">
        <f>Vendor_PickupTime-Order_Create_Time</f>
        <v>0.5013888889</v>
      </c>
      <c r="P955" s="44">
        <f>Plan_Vendor_Pickup_Time-Order_Create_Time</f>
        <v>0.1631944444</v>
      </c>
      <c r="Q955" s="44">
        <f>HubVN_Receiving_Time-HubCN_Pickup_Time</f>
        <v>4.002083333</v>
      </c>
      <c r="R955" s="44">
        <f>Plan_HubVN_Receiving_Time-Plan_HubCN_Pickup_Time</f>
        <v>3.004861111</v>
      </c>
      <c r="S955" s="44">
        <f>TG_lấy+TG_xử_lý_CN+Thông_quan</f>
        <v>5.076388889</v>
      </c>
      <c r="T955" s="55">
        <f>IFS(HubCN_ID="LECCNSZ",Quantity__piece*500,HubCN_ID="LECCNYW",Quantity__piece*700)</f>
        <v>1400</v>
      </c>
      <c r="U955" s="55">
        <f>Chi_phí_lấy_hàng-Chi_phí_xử_lý</f>
        <v>15000</v>
      </c>
      <c r="V955" s="55">
        <f>IFS(HubCN_ID="LECCNSZ",IF(Grossweight&lt;=3,17000+Quantity__piece*500,17000+(Grossweight-3)*1500+Quantity__piece*500),HubCN_ID="LECCNYW", IF(Grossweight&lt;=3,15000+Quantity__piece*700,15000+(Grossweight-3)*2500+Quantity__piece*700))</f>
        <v>16400</v>
      </c>
    </row>
    <row r="956" ht="15.75" customHeight="1">
      <c r="A956" s="52" t="s">
        <v>2801</v>
      </c>
      <c r="B956" s="52" t="s">
        <v>5297</v>
      </c>
      <c r="C956" s="52" t="s">
        <v>5253</v>
      </c>
      <c r="D956" s="53">
        <v>44651.808333333334</v>
      </c>
      <c r="E956" s="53">
        <v>44652.21041666667</v>
      </c>
      <c r="F956" s="53">
        <v>44652.01736111111</v>
      </c>
      <c r="G956" s="53">
        <f>HubVN_Receiving_Time</f>
        <v>44655.50556</v>
      </c>
      <c r="H956" s="54">
        <v>44652.50347222222</v>
      </c>
      <c r="I956" s="44">
        <f>HubCN_Receiving_Time-Order_Create_Time</f>
        <v>1.91875</v>
      </c>
      <c r="J956" s="44">
        <f>Plan__HubCN_Receiving_Time-Order_Create_Time</f>
        <v>1.516666667</v>
      </c>
      <c r="K956" s="44">
        <f>HubCN_Pickup_Time-HubCN_Receiving_Time</f>
        <v>0.2930555556</v>
      </c>
      <c r="L956" s="44">
        <f>Plan_HubCN_Pickup_Time-Plan__HubCN_Receiving_Time</f>
        <v>0.2090277778</v>
      </c>
      <c r="M956" s="44">
        <f>HubCN_Receiving_Time-Vendor_PickupTime</f>
        <v>0.1722222222</v>
      </c>
      <c r="N956" s="44">
        <f>Plan__HubCN_Receiving_Time-Plan_Vendor_Pickup_Time</f>
        <v>2.475</v>
      </c>
      <c r="O956" s="44">
        <f>Vendor_PickupTime-Order_Create_Time</f>
        <v>1.746527778</v>
      </c>
      <c r="P956" s="44">
        <f>Plan_Vendor_Pickup_Time-Order_Create_Time</f>
        <v>-0.9583333333</v>
      </c>
      <c r="Q956" s="44">
        <f>HubVN_Receiving_Time-HubCN_Pickup_Time</f>
        <v>3.002083333</v>
      </c>
      <c r="R956" s="44">
        <f>Plan_HubVN_Receiving_Time-Plan_HubCN_Pickup_Time</f>
        <v>3.50625</v>
      </c>
      <c r="S956" s="44">
        <f>TG_lấy+TG_xử_lý_CN+Thông_quan</f>
        <v>5.213888889</v>
      </c>
      <c r="T956" s="55">
        <f>IFS(HubCN_ID="LECCNSZ",Quantity__piece*500,HubCN_ID="LECCNYW",Quantity__piece*700)</f>
        <v>700</v>
      </c>
      <c r="U956" s="55">
        <f>Chi_phí_lấy_hàng-Chi_phí_xử_lý</f>
        <v>19500</v>
      </c>
      <c r="V956" s="55">
        <f>IFS(HubCN_ID="LECCNSZ",IF(Grossweight&lt;=3,17000+Quantity__piece*500,17000+(Grossweight-3)*1500+Quantity__piece*500),HubCN_ID="LECCNYW", IF(Grossweight&lt;=3,15000+Quantity__piece*700,15000+(Grossweight-3)*2500+Quantity__piece*700))</f>
        <v>20200</v>
      </c>
    </row>
    <row r="957" ht="15.75" customHeight="1">
      <c r="A957" s="52" t="s">
        <v>2804</v>
      </c>
      <c r="B957" s="52" t="s">
        <v>5260</v>
      </c>
      <c r="C957" s="52" t="s">
        <v>5253</v>
      </c>
      <c r="D957" s="53">
        <v>44647.90972222222</v>
      </c>
      <c r="E957" s="53">
        <v>44646.986805555556</v>
      </c>
      <c r="F957" s="53">
        <v>44648.035416666666</v>
      </c>
      <c r="G957" s="53">
        <f>HubVN_Receiving_Time</f>
        <v>44652.28681</v>
      </c>
      <c r="H957" s="54">
        <v>44647.28194444445</v>
      </c>
      <c r="I957" s="44">
        <f>HubCN_Receiving_Time-Order_Create_Time</f>
        <v>0.3576388889</v>
      </c>
      <c r="J957" s="44">
        <f>Plan__HubCN_Receiving_Time-Order_Create_Time</f>
        <v>1.280555556</v>
      </c>
      <c r="K957" s="44">
        <f>HubCN_Pickup_Time-HubCN_Receiving_Time</f>
        <v>0.2951388889</v>
      </c>
      <c r="L957" s="44">
        <f>Plan_HubCN_Pickup_Time-Plan__HubCN_Receiving_Time</f>
        <v>0.1256944444</v>
      </c>
      <c r="M957" s="44">
        <f>HubCN_Receiving_Time-Vendor_PickupTime</f>
        <v>0.1048611111</v>
      </c>
      <c r="N957" s="44">
        <f>Plan__HubCN_Receiving_Time-Plan_Vendor_Pickup_Time</f>
        <v>0.2833333333</v>
      </c>
      <c r="O957" s="44">
        <f>Vendor_PickupTime-Order_Create_Time</f>
        <v>0.2527777778</v>
      </c>
      <c r="P957" s="44">
        <f>Plan_Vendor_Pickup_Time-Order_Create_Time</f>
        <v>0.9972222222</v>
      </c>
      <c r="Q957" s="44">
        <f>HubVN_Receiving_Time-HubCN_Pickup_Time</f>
        <v>5.004861111</v>
      </c>
      <c r="R957" s="44">
        <f>Plan_HubVN_Receiving_Time-Plan_HubCN_Pickup_Time</f>
        <v>3.504166667</v>
      </c>
      <c r="S957" s="44">
        <f>TG_lấy+TG_xử_lý_CN+Thông_quan</f>
        <v>5.657638889</v>
      </c>
      <c r="T957" s="55">
        <f>IFS(HubCN_ID="LECCNSZ",Quantity__piece*500,HubCN_ID="LECCNYW",Quantity__piece*700)</f>
        <v>2800</v>
      </c>
      <c r="U957" s="55">
        <f>Chi_phí_lấy_hàng-Chi_phí_xử_lý</f>
        <v>15000</v>
      </c>
      <c r="V957" s="55">
        <f>IFS(HubCN_ID="LECCNSZ",IF(Grossweight&lt;=3,17000+Quantity__piece*500,17000+(Grossweight-3)*1500+Quantity__piece*500),HubCN_ID="LECCNYW", IF(Grossweight&lt;=3,15000+Quantity__piece*700,15000+(Grossweight-3)*2500+Quantity__piece*700))</f>
        <v>17800</v>
      </c>
    </row>
    <row r="958" ht="15.75" customHeight="1">
      <c r="A958" s="52" t="s">
        <v>2806</v>
      </c>
      <c r="B958" s="52" t="s">
        <v>5313</v>
      </c>
      <c r="C958" s="52" t="s">
        <v>5253</v>
      </c>
      <c r="D958" s="53">
        <v>44653.174305555556</v>
      </c>
      <c r="E958" s="53">
        <v>44652.21111111111</v>
      </c>
      <c r="F958" s="53">
        <v>44653.25833333333</v>
      </c>
      <c r="G958" s="53">
        <f>HubVN_Receiving_Time</f>
        <v>44655.51181</v>
      </c>
      <c r="H958" s="54">
        <v>44652.50833333333</v>
      </c>
      <c r="I958" s="44">
        <f>HubCN_Receiving_Time-Order_Create_Time</f>
        <v>2.373611111</v>
      </c>
      <c r="J958" s="44">
        <f>Plan__HubCN_Receiving_Time-Order_Create_Time</f>
        <v>3.336805556</v>
      </c>
      <c r="K958" s="44">
        <f>HubCN_Pickup_Time-HubCN_Receiving_Time</f>
        <v>0.2972222222</v>
      </c>
      <c r="L958" s="44">
        <f>Plan_HubCN_Pickup_Time-Plan__HubCN_Receiving_Time</f>
        <v>0.08402777778</v>
      </c>
      <c r="M958" s="44">
        <f>HubCN_Receiving_Time-Vendor_PickupTime</f>
        <v>0.08819444444</v>
      </c>
      <c r="N958" s="44">
        <f>Plan__HubCN_Receiving_Time-Plan_Vendor_Pickup_Time</f>
        <v>3.173611111</v>
      </c>
      <c r="O958" s="44">
        <f>Vendor_PickupTime-Order_Create_Time</f>
        <v>2.285416667</v>
      </c>
      <c r="P958" s="44">
        <f>Plan_Vendor_Pickup_Time-Order_Create_Time</f>
        <v>0.1631944444</v>
      </c>
      <c r="Q958" s="44">
        <f>HubVN_Receiving_Time-HubCN_Pickup_Time</f>
        <v>3.003472222</v>
      </c>
      <c r="R958" s="44">
        <f>Plan_HubVN_Receiving_Time-Plan_HubCN_Pickup_Time</f>
        <v>2.003472222</v>
      </c>
      <c r="S958" s="44">
        <f>TG_lấy+TG_xử_lý_CN+Thông_quan</f>
        <v>5.674305556</v>
      </c>
      <c r="T958" s="55">
        <f>IFS(HubCN_ID="LECCNSZ",Quantity__piece*500,HubCN_ID="LECCNYW",Quantity__piece*700)</f>
        <v>700</v>
      </c>
      <c r="U958" s="55">
        <f>Chi_phí_lấy_hàng-Chi_phí_xử_lý</f>
        <v>15000</v>
      </c>
      <c r="V958" s="55">
        <f>IFS(HubCN_ID="LECCNSZ",IF(Grossweight&lt;=3,17000+Quantity__piece*500,17000+(Grossweight-3)*1500+Quantity__piece*500),HubCN_ID="LECCNYW", IF(Grossweight&lt;=3,15000+Quantity__piece*700,15000+(Grossweight-3)*2500+Quantity__piece*700))</f>
        <v>15700</v>
      </c>
    </row>
    <row r="959" ht="15.75" hidden="1" customHeight="1">
      <c r="A959" s="52" t="s">
        <v>2809</v>
      </c>
      <c r="B959" s="52" t="s">
        <v>5282</v>
      </c>
      <c r="C959" s="52" t="s">
        <v>5255</v>
      </c>
      <c r="D959" s="53">
        <v>44648.36388888889</v>
      </c>
      <c r="E959" s="53">
        <v>44649.59444444445</v>
      </c>
      <c r="F959" s="53">
        <v>44648.513194444444</v>
      </c>
      <c r="G959" s="53">
        <f>HubVN_Receiving_Time</f>
        <v>44652.53889</v>
      </c>
      <c r="H959" s="54">
        <v>44650.032638888886</v>
      </c>
      <c r="I959" s="44">
        <f>HubCN_Receiving_Time-Order_Create_Time</f>
        <v>3.741666667</v>
      </c>
      <c r="J959" s="44">
        <f>Plan__HubCN_Receiving_Time-Order_Create_Time</f>
        <v>2.511111111</v>
      </c>
      <c r="K959" s="44">
        <f>HubCN_Pickup_Time-HubCN_Receiving_Time</f>
        <v>0.4381944444</v>
      </c>
      <c r="L959" s="44">
        <f>Plan_HubCN_Pickup_Time-Plan__HubCN_Receiving_Time</f>
        <v>0.1493055556</v>
      </c>
      <c r="M959" s="44">
        <f>HubCN_Receiving_Time-Vendor_PickupTime</f>
        <v>0.1173611111</v>
      </c>
      <c r="N959" s="44">
        <f>Plan__HubCN_Receiving_Time-Plan_Vendor_Pickup_Time</f>
        <v>1.513888889</v>
      </c>
      <c r="O959" s="44">
        <f>Vendor_PickupTime-Order_Create_Time</f>
        <v>3.624305556</v>
      </c>
      <c r="P959" s="44">
        <f>Plan_Vendor_Pickup_Time-Order_Create_Time</f>
        <v>0.9972222222</v>
      </c>
      <c r="Q959" s="44">
        <f>HubVN_Receiving_Time-HubCN_Pickup_Time</f>
        <v>2.50625</v>
      </c>
      <c r="R959" s="44">
        <f>Plan_HubVN_Receiving_Time-Plan_HubCN_Pickup_Time</f>
        <v>3.002777778</v>
      </c>
      <c r="S959" s="44">
        <f>TG_lấy+TG_xử_lý_CN+Thông_quan</f>
        <v>6.686111111</v>
      </c>
      <c r="T959" s="55">
        <f>IFS(HubCN_ID="LECCNSZ",Quantity__piece*500,HubCN_ID="LECCNYW",Quantity__piece*700)</f>
        <v>500</v>
      </c>
      <c r="U959" s="55">
        <f>Chi_phí_lấy_hàng-Chi_phí_xử_lý</f>
        <v>18050</v>
      </c>
      <c r="V959" s="55">
        <f>IFS(HubCN_ID="LECCNSZ",IF(Grossweight&lt;=3,17000+Quantity__piece*500,17000+(Grossweight-3)*1500+Quantity__piece*500),HubCN_ID="LECCNYW", IF(Grossweight&lt;=3,15000+Quantity__piece*700,15000+(Grossweight-3)*2500+Quantity__piece*700))</f>
        <v>18550</v>
      </c>
    </row>
    <row r="960" ht="15.75" customHeight="1">
      <c r="A960" s="52" t="s">
        <v>2812</v>
      </c>
      <c r="B960" s="52" t="s">
        <v>5265</v>
      </c>
      <c r="C960" s="52" t="s">
        <v>5253</v>
      </c>
      <c r="D960" s="53">
        <v>44647.879166666666</v>
      </c>
      <c r="E960" s="53">
        <v>44646.98819444444</v>
      </c>
      <c r="F960" s="53">
        <v>44648.00763888889</v>
      </c>
      <c r="G960" s="53">
        <f>HubVN_Receiving_Time</f>
        <v>44652.28472</v>
      </c>
      <c r="H960" s="54">
        <v>44647.28055555555</v>
      </c>
      <c r="I960" s="44">
        <f>HubCN_Receiving_Time-Order_Create_Time</f>
        <v>0.3555555556</v>
      </c>
      <c r="J960" s="44">
        <f>Plan__HubCN_Receiving_Time-Order_Create_Time</f>
        <v>1.246527778</v>
      </c>
      <c r="K960" s="44">
        <f>HubCN_Pickup_Time-HubCN_Receiving_Time</f>
        <v>0.2923611111</v>
      </c>
      <c r="L960" s="44">
        <f>Plan_HubCN_Pickup_Time-Plan__HubCN_Receiving_Time</f>
        <v>0.1284722222</v>
      </c>
      <c r="M960" s="44">
        <f>HubCN_Receiving_Time-Vendor_PickupTime</f>
        <v>0.1034722222</v>
      </c>
      <c r="N960" s="44">
        <f>Plan__HubCN_Receiving_Time-Plan_Vendor_Pickup_Time</f>
        <v>0.7458333333</v>
      </c>
      <c r="O960" s="44">
        <f>Vendor_PickupTime-Order_Create_Time</f>
        <v>0.2520833333</v>
      </c>
      <c r="P960" s="44">
        <f>Plan_Vendor_Pickup_Time-Order_Create_Time</f>
        <v>0.5006944444</v>
      </c>
      <c r="Q960" s="44">
        <f>HubVN_Receiving_Time-HubCN_Pickup_Time</f>
        <v>5.004166667</v>
      </c>
      <c r="R960" s="44">
        <f>Plan_HubVN_Receiving_Time-Plan_HubCN_Pickup_Time</f>
        <v>3.500694444</v>
      </c>
      <c r="S960" s="44">
        <f>TG_lấy+TG_xử_lý_CN+Thông_quan</f>
        <v>5.652083333</v>
      </c>
      <c r="T960" s="55">
        <f>IFS(HubCN_ID="LECCNSZ",Quantity__piece*500,HubCN_ID="LECCNYW",Quantity__piece*700)</f>
        <v>1400</v>
      </c>
      <c r="U960" s="55">
        <f>Chi_phí_lấy_hàng-Chi_phí_xử_lý</f>
        <v>15000</v>
      </c>
      <c r="V960" s="55">
        <f>IFS(HubCN_ID="LECCNSZ",IF(Grossweight&lt;=3,17000+Quantity__piece*500,17000+(Grossweight-3)*1500+Quantity__piece*500),HubCN_ID="LECCNYW", IF(Grossweight&lt;=3,15000+Quantity__piece*700,15000+(Grossweight-3)*2500+Quantity__piece*700))</f>
        <v>16400</v>
      </c>
    </row>
    <row r="961" ht="15.75" hidden="1" customHeight="1">
      <c r="A961" s="52" t="s">
        <v>2815</v>
      </c>
      <c r="B961" s="52" t="s">
        <v>5268</v>
      </c>
      <c r="C961" s="52" t="s">
        <v>5255</v>
      </c>
      <c r="D961" s="53">
        <v>44651.183333333334</v>
      </c>
      <c r="E961" s="53">
        <v>44651.78402777778</v>
      </c>
      <c r="F961" s="53">
        <v>44651.27222222222</v>
      </c>
      <c r="G961" s="53">
        <f>HubVN_Receiving_Time</f>
        <v>44659.25903</v>
      </c>
      <c r="H961" s="54">
        <v>44652.25763888889</v>
      </c>
      <c r="I961" s="44">
        <f>HubCN_Receiving_Time-Order_Create_Time</f>
        <v>1.384722222</v>
      </c>
      <c r="J961" s="44">
        <f>Plan__HubCN_Receiving_Time-Order_Create_Time</f>
        <v>0.7840277778</v>
      </c>
      <c r="K961" s="44">
        <f>HubCN_Pickup_Time-HubCN_Receiving_Time</f>
        <v>0.4736111111</v>
      </c>
      <c r="L961" s="44">
        <f>Plan_HubCN_Pickup_Time-Plan__HubCN_Receiving_Time</f>
        <v>0.08888888889</v>
      </c>
      <c r="M961" s="44">
        <f>HubCN_Receiving_Time-Vendor_PickupTime</f>
        <v>0.05347222222</v>
      </c>
      <c r="N961" s="44">
        <f>Plan__HubCN_Receiving_Time-Plan_Vendor_Pickup_Time</f>
        <v>1.751388889</v>
      </c>
      <c r="O961" s="44">
        <f>Vendor_PickupTime-Order_Create_Time</f>
        <v>1.33125</v>
      </c>
      <c r="P961" s="44">
        <f>Plan_Vendor_Pickup_Time-Order_Create_Time</f>
        <v>-0.9673611111</v>
      </c>
      <c r="Q961" s="44">
        <f>HubVN_Receiving_Time-HubCN_Pickup_Time</f>
        <v>7.001388889</v>
      </c>
      <c r="R961" s="44">
        <f>Plan_HubVN_Receiving_Time-Plan_HubCN_Pickup_Time</f>
        <v>2.004861111</v>
      </c>
      <c r="S961" s="44">
        <f>TG_lấy+TG_xử_lý_CN+Thông_quan</f>
        <v>8.859722222</v>
      </c>
      <c r="T961" s="55">
        <f>IFS(HubCN_ID="LECCNSZ",Quantity__piece*500,HubCN_ID="LECCNYW",Quantity__piece*700)</f>
        <v>2000</v>
      </c>
      <c r="U961" s="55">
        <f>Chi_phí_lấy_hàng-Chi_phí_xử_lý</f>
        <v>17000</v>
      </c>
      <c r="V961" s="55">
        <f>IFS(HubCN_ID="LECCNSZ",IF(Grossweight&lt;=3,17000+Quantity__piece*500,17000+(Grossweight-3)*1500+Quantity__piece*500),HubCN_ID="LECCNYW", IF(Grossweight&lt;=3,15000+Quantity__piece*700,15000+(Grossweight-3)*2500+Quantity__piece*700))</f>
        <v>19000</v>
      </c>
    </row>
    <row r="962" ht="15.75" customHeight="1">
      <c r="A962" s="52" t="s">
        <v>2818</v>
      </c>
      <c r="B962" s="52" t="s">
        <v>5276</v>
      </c>
      <c r="C962" s="52" t="s">
        <v>5253</v>
      </c>
      <c r="D962" s="53">
        <v>44649.86666666667</v>
      </c>
      <c r="E962" s="53">
        <v>44649.777083333334</v>
      </c>
      <c r="F962" s="53">
        <v>44650.01597222222</v>
      </c>
      <c r="G962" s="53">
        <f>HubVN_Receiving_Time</f>
        <v>44654.27986</v>
      </c>
      <c r="H962" s="54">
        <v>44650.27777777778</v>
      </c>
      <c r="I962" s="44">
        <f>HubCN_Receiving_Time-Order_Create_Time</f>
        <v>0.6104166667</v>
      </c>
      <c r="J962" s="44">
        <f>Plan__HubCN_Receiving_Time-Order_Create_Time</f>
        <v>0.7</v>
      </c>
      <c r="K962" s="44">
        <f>HubCN_Pickup_Time-HubCN_Receiving_Time</f>
        <v>0.5006944444</v>
      </c>
      <c r="L962" s="44">
        <f>Plan_HubCN_Pickup_Time-Plan__HubCN_Receiving_Time</f>
        <v>0.1493055556</v>
      </c>
      <c r="M962" s="44">
        <f>HubCN_Receiving_Time-Vendor_PickupTime</f>
        <v>0.1145833333</v>
      </c>
      <c r="N962" s="44">
        <f>Plan__HubCN_Receiving_Time-Plan_Vendor_Pickup_Time</f>
        <v>0.1291666667</v>
      </c>
      <c r="O962" s="44">
        <f>Vendor_PickupTime-Order_Create_Time</f>
        <v>0.4958333333</v>
      </c>
      <c r="P962" s="44">
        <f>Plan_Vendor_Pickup_Time-Order_Create_Time</f>
        <v>0.5708333333</v>
      </c>
      <c r="Q962" s="44">
        <f>HubVN_Receiving_Time-HubCN_Pickup_Time</f>
        <v>4.002083333</v>
      </c>
      <c r="R962" s="44">
        <f>Plan_HubVN_Receiving_Time-Plan_HubCN_Pickup_Time</f>
        <v>3.50625</v>
      </c>
      <c r="S962" s="44">
        <f>TG_lấy+TG_xử_lý_CN+Thông_quan</f>
        <v>5.113194444</v>
      </c>
      <c r="T962" s="55">
        <f>IFS(HubCN_ID="LECCNSZ",Quantity__piece*500,HubCN_ID="LECCNYW",Quantity__piece*700)</f>
        <v>3500</v>
      </c>
      <c r="U962" s="55">
        <f>Chi_phí_lấy_hàng-Chi_phí_xử_lý</f>
        <v>15000</v>
      </c>
      <c r="V962" s="55">
        <f>IFS(HubCN_ID="LECCNSZ",IF(Grossweight&lt;=3,17000+Quantity__piece*500,17000+(Grossweight-3)*1500+Quantity__piece*500),HubCN_ID="LECCNYW", IF(Grossweight&lt;=3,15000+Quantity__piece*700,15000+(Grossweight-3)*2500+Quantity__piece*700))</f>
        <v>18500</v>
      </c>
    </row>
    <row r="963" ht="15.75" customHeight="1">
      <c r="A963" s="52" t="s">
        <v>2821</v>
      </c>
      <c r="B963" s="52" t="s">
        <v>5252</v>
      </c>
      <c r="C963" s="52" t="s">
        <v>5253</v>
      </c>
      <c r="D963" s="53">
        <v>44650.44652777778</v>
      </c>
      <c r="E963" s="53">
        <v>44649.82638888889</v>
      </c>
      <c r="F963" s="53">
        <v>44650.53472222222</v>
      </c>
      <c r="G963" s="53">
        <f>HubVN_Receiving_Time</f>
        <v>44654.26111</v>
      </c>
      <c r="H963" s="54">
        <v>44650.25555555556</v>
      </c>
      <c r="I963" s="44">
        <f>HubCN_Receiving_Time-Order_Create_Time</f>
        <v>2.104166667</v>
      </c>
      <c r="J963" s="44">
        <f>Plan__HubCN_Receiving_Time-Order_Create_Time</f>
        <v>2.724305556</v>
      </c>
      <c r="K963" s="44">
        <f>HubCN_Pickup_Time-HubCN_Receiving_Time</f>
        <v>0.4291666667</v>
      </c>
      <c r="L963" s="44">
        <f>Plan_HubCN_Pickup_Time-Plan__HubCN_Receiving_Time</f>
        <v>0.08819444444</v>
      </c>
      <c r="M963" s="44">
        <f>HubCN_Receiving_Time-Vendor_PickupTime</f>
        <v>0.1138888889</v>
      </c>
      <c r="N963" s="44">
        <f>Plan__HubCN_Receiving_Time-Plan_Vendor_Pickup_Time</f>
        <v>1.728472222</v>
      </c>
      <c r="O963" s="44">
        <f>Vendor_PickupTime-Order_Create_Time</f>
        <v>1.990277778</v>
      </c>
      <c r="P963" s="44">
        <f>Plan_Vendor_Pickup_Time-Order_Create_Time</f>
        <v>0.9958333333</v>
      </c>
      <c r="Q963" s="44">
        <f>HubVN_Receiving_Time-HubCN_Pickup_Time</f>
        <v>4.005555556</v>
      </c>
      <c r="R963" s="44">
        <f>Plan_HubVN_Receiving_Time-Plan_HubCN_Pickup_Time</f>
        <v>3.001388889</v>
      </c>
      <c r="S963" s="44">
        <f>TG_lấy+TG_xử_lý_CN+Thông_quan</f>
        <v>6.538888889</v>
      </c>
      <c r="T963" s="55">
        <f>IFS(HubCN_ID="LECCNSZ",Quantity__piece*500,HubCN_ID="LECCNYW",Quantity__piece*700)</f>
        <v>1400</v>
      </c>
      <c r="U963" s="55">
        <f>Chi_phí_lấy_hàng-Chi_phí_xử_lý</f>
        <v>15000</v>
      </c>
      <c r="V963" s="55">
        <f>IFS(HubCN_ID="LECCNSZ",IF(Grossweight&lt;=3,17000+Quantity__piece*500,17000+(Grossweight-3)*1500+Quantity__piece*500),HubCN_ID="LECCNYW", IF(Grossweight&lt;=3,15000+Quantity__piece*700,15000+(Grossweight-3)*2500+Quantity__piece*700))</f>
        <v>16400</v>
      </c>
    </row>
    <row r="964" ht="15.75" customHeight="1">
      <c r="A964" s="52" t="s">
        <v>2824</v>
      </c>
      <c r="B964" s="52" t="s">
        <v>5264</v>
      </c>
      <c r="C964" s="52" t="s">
        <v>5253</v>
      </c>
      <c r="D964" s="53">
        <v>44652.038194444445</v>
      </c>
      <c r="E964" s="53">
        <v>44650.722916666666</v>
      </c>
      <c r="F964" s="53">
        <v>44652.25069444445</v>
      </c>
      <c r="G964" s="53">
        <f>HubVN_Receiving_Time</f>
        <v>44654.52153</v>
      </c>
      <c r="H964" s="54">
        <v>44651.01527777778</v>
      </c>
      <c r="I964" s="44">
        <f>HubCN_Receiving_Time-Order_Create_Time</f>
        <v>3.543055556</v>
      </c>
      <c r="J964" s="44">
        <f>Plan__HubCN_Receiving_Time-Order_Create_Time</f>
        <v>4.858333333</v>
      </c>
      <c r="K964" s="44">
        <f>HubCN_Pickup_Time-HubCN_Receiving_Time</f>
        <v>0.2923611111</v>
      </c>
      <c r="L964" s="44">
        <f>Plan_HubCN_Pickup_Time-Plan__HubCN_Receiving_Time</f>
        <v>0.2125</v>
      </c>
      <c r="M964" s="44">
        <f>HubCN_Receiving_Time-Vendor_PickupTime</f>
        <v>0.2951388889</v>
      </c>
      <c r="N964" s="44">
        <f>Plan__HubCN_Receiving_Time-Plan_Vendor_Pickup_Time</f>
        <v>4.363194444</v>
      </c>
      <c r="O964" s="44">
        <f>Vendor_PickupTime-Order_Create_Time</f>
        <v>3.247916667</v>
      </c>
      <c r="P964" s="44">
        <f>Plan_Vendor_Pickup_Time-Order_Create_Time</f>
        <v>0.4951388889</v>
      </c>
      <c r="Q964" s="44">
        <f>HubVN_Receiving_Time-HubCN_Pickup_Time</f>
        <v>3.50625</v>
      </c>
      <c r="R964" s="44">
        <f>Plan_HubVN_Receiving_Time-Plan_HubCN_Pickup_Time</f>
        <v>2.003472222</v>
      </c>
      <c r="S964" s="44">
        <f>TG_lấy+TG_xử_lý_CN+Thông_quan</f>
        <v>7.341666667</v>
      </c>
      <c r="T964" s="55">
        <f>IFS(HubCN_ID="LECCNSZ",Quantity__piece*500,HubCN_ID="LECCNYW",Quantity__piece*700)</f>
        <v>1400</v>
      </c>
      <c r="U964" s="55">
        <f>Chi_phí_lấy_hàng-Chi_phí_xử_lý</f>
        <v>15000</v>
      </c>
      <c r="V964" s="55">
        <f>IFS(HubCN_ID="LECCNSZ",IF(Grossweight&lt;=3,17000+Quantity__piece*500,17000+(Grossweight-3)*1500+Quantity__piece*500),HubCN_ID="LECCNYW", IF(Grossweight&lt;=3,15000+Quantity__piece*700,15000+(Grossweight-3)*2500+Quantity__piece*700))</f>
        <v>16400</v>
      </c>
    </row>
    <row r="965" ht="15.75" customHeight="1">
      <c r="A965" s="52" t="s">
        <v>2826</v>
      </c>
      <c r="B965" s="52" t="s">
        <v>5276</v>
      </c>
      <c r="C965" s="52" t="s">
        <v>5253</v>
      </c>
      <c r="D965" s="53">
        <v>44650.623611111114</v>
      </c>
      <c r="E965" s="53">
        <v>44649.92986111111</v>
      </c>
      <c r="F965" s="53">
        <v>44650.754166666666</v>
      </c>
      <c r="G965" s="53">
        <f>HubVN_Receiving_Time</f>
        <v>44655.27431</v>
      </c>
      <c r="H965" s="54">
        <v>44650.26944444444</v>
      </c>
      <c r="I965" s="44">
        <f>HubCN_Receiving_Time-Order_Create_Time</f>
        <v>0.3055555556</v>
      </c>
      <c r="J965" s="44">
        <f>Plan__HubCN_Receiving_Time-Order_Create_Time</f>
        <v>0.9993055556</v>
      </c>
      <c r="K965" s="44">
        <f>HubCN_Pickup_Time-HubCN_Receiving_Time</f>
        <v>0.3395833333</v>
      </c>
      <c r="L965" s="44">
        <f>Plan_HubCN_Pickup_Time-Plan__HubCN_Receiving_Time</f>
        <v>0.1305555556</v>
      </c>
      <c r="M965" s="44">
        <f>HubCN_Receiving_Time-Vendor_PickupTime</f>
        <v>0.1652777778</v>
      </c>
      <c r="N965" s="44">
        <f>Plan__HubCN_Receiving_Time-Plan_Vendor_Pickup_Time</f>
        <v>0.5076388889</v>
      </c>
      <c r="O965" s="44">
        <f>Vendor_PickupTime-Order_Create_Time</f>
        <v>0.1402777778</v>
      </c>
      <c r="P965" s="44">
        <f>Plan_Vendor_Pickup_Time-Order_Create_Time</f>
        <v>0.4916666667</v>
      </c>
      <c r="Q965" s="44">
        <f>HubVN_Receiving_Time-HubCN_Pickup_Time</f>
        <v>5.004861111</v>
      </c>
      <c r="R965" s="44">
        <f>Plan_HubVN_Receiving_Time-Plan_HubCN_Pickup_Time</f>
        <v>3.504861111</v>
      </c>
      <c r="S965" s="44">
        <f>TG_lấy+TG_xử_lý_CN+Thông_quan</f>
        <v>5.65</v>
      </c>
      <c r="T965" s="55">
        <f>IFS(HubCN_ID="LECCNSZ",Quantity__piece*500,HubCN_ID="LECCNYW",Quantity__piece*700)</f>
        <v>700</v>
      </c>
      <c r="U965" s="55">
        <f>Chi_phí_lấy_hàng-Chi_phí_xử_lý</f>
        <v>15000</v>
      </c>
      <c r="V965" s="55">
        <f>IFS(HubCN_ID="LECCNSZ",IF(Grossweight&lt;=3,17000+Quantity__piece*500,17000+(Grossweight-3)*1500+Quantity__piece*500),HubCN_ID="LECCNYW", IF(Grossweight&lt;=3,15000+Quantity__piece*700,15000+(Grossweight-3)*2500+Quantity__piece*700))</f>
        <v>15700</v>
      </c>
    </row>
    <row r="966" ht="15.75" hidden="1" customHeight="1">
      <c r="A966" s="52" t="s">
        <v>2829</v>
      </c>
      <c r="B966" s="52" t="s">
        <v>5275</v>
      </c>
      <c r="C966" s="52" t="s">
        <v>5255</v>
      </c>
      <c r="D966" s="53">
        <v>44651.37986111111</v>
      </c>
      <c r="E966" s="53">
        <v>44650.78611111111</v>
      </c>
      <c r="F966" s="53">
        <v>44651.50625</v>
      </c>
      <c r="G966" s="53">
        <f>HubVN_Receiving_Time</f>
        <v>44658.26389</v>
      </c>
      <c r="H966" s="54">
        <v>44651.25902777778</v>
      </c>
      <c r="I966" s="44">
        <f>HubCN_Receiving_Time-Order_Create_Time</f>
        <v>0.8854166667</v>
      </c>
      <c r="J966" s="44">
        <f>Plan__HubCN_Receiving_Time-Order_Create_Time</f>
        <v>1.479166667</v>
      </c>
      <c r="K966" s="44">
        <f>HubCN_Pickup_Time-HubCN_Receiving_Time</f>
        <v>0.4729166667</v>
      </c>
      <c r="L966" s="44">
        <f>Plan_HubCN_Pickup_Time-Plan__HubCN_Receiving_Time</f>
        <v>0.1263888889</v>
      </c>
      <c r="M966" s="44">
        <f>HubCN_Receiving_Time-Vendor_PickupTime</f>
        <v>0.05763888889</v>
      </c>
      <c r="N966" s="44">
        <f>Plan__HubCN_Receiving_Time-Plan_Vendor_Pickup_Time</f>
        <v>0.8958333333</v>
      </c>
      <c r="O966" s="44">
        <f>Vendor_PickupTime-Order_Create_Time</f>
        <v>0.8277777778</v>
      </c>
      <c r="P966" s="44">
        <f>Plan_Vendor_Pickup_Time-Order_Create_Time</f>
        <v>0.5833333333</v>
      </c>
      <c r="Q966" s="44">
        <f>HubVN_Receiving_Time-HubCN_Pickup_Time</f>
        <v>7.004861111</v>
      </c>
      <c r="R966" s="44">
        <f>Plan_HubVN_Receiving_Time-Plan_HubCN_Pickup_Time</f>
        <v>2.005555556</v>
      </c>
      <c r="S966" s="44">
        <f>TG_lấy+TG_xử_lý_CN+Thông_quan</f>
        <v>8.363194444</v>
      </c>
      <c r="T966" s="55">
        <f>IFS(HubCN_ID="LECCNSZ",Quantity__piece*500,HubCN_ID="LECCNYW",Quantity__piece*700)</f>
        <v>2000</v>
      </c>
      <c r="U966" s="55">
        <f>Chi_phí_lấy_hàng-Chi_phí_xử_lý</f>
        <v>17000</v>
      </c>
      <c r="V966" s="55">
        <f>IFS(HubCN_ID="LECCNSZ",IF(Grossweight&lt;=3,17000+Quantity__piece*500,17000+(Grossweight-3)*1500+Quantity__piece*500),HubCN_ID="LECCNYW", IF(Grossweight&lt;=3,15000+Quantity__piece*700,15000+(Grossweight-3)*2500+Quantity__piece*700))</f>
        <v>19000</v>
      </c>
    </row>
    <row r="967" ht="15.75" customHeight="1">
      <c r="A967" s="52" t="s">
        <v>2832</v>
      </c>
      <c r="B967" s="52" t="s">
        <v>5286</v>
      </c>
      <c r="C967" s="52" t="s">
        <v>5253</v>
      </c>
      <c r="D967" s="53">
        <v>44649.41875</v>
      </c>
      <c r="E967" s="53">
        <v>44649.21319444444</v>
      </c>
      <c r="F967" s="53">
        <v>44649.50277777778</v>
      </c>
      <c r="G967" s="53">
        <f>HubVN_Receiving_Time</f>
        <v>44653.5125</v>
      </c>
      <c r="H967" s="54">
        <v>44649.50763888889</v>
      </c>
      <c r="I967" s="44">
        <f>HubCN_Receiving_Time-Order_Create_Time</f>
        <v>0.38125</v>
      </c>
      <c r="J967" s="44">
        <f>Plan__HubCN_Receiving_Time-Order_Create_Time</f>
        <v>0.5868055556</v>
      </c>
      <c r="K967" s="44">
        <f>HubCN_Pickup_Time-HubCN_Receiving_Time</f>
        <v>0.2944444445</v>
      </c>
      <c r="L967" s="44">
        <f>Plan_HubCN_Pickup_Time-Plan__HubCN_Receiving_Time</f>
        <v>0.08402777778</v>
      </c>
      <c r="M967" s="44">
        <f>HubCN_Receiving_Time-Vendor_PickupTime</f>
        <v>0.08819444444</v>
      </c>
      <c r="N967" s="44">
        <f>Plan__HubCN_Receiving_Time-Plan_Vendor_Pickup_Time</f>
        <v>2.038194444</v>
      </c>
      <c r="O967" s="44">
        <f>Vendor_PickupTime-Order_Create_Time</f>
        <v>0.2930555556</v>
      </c>
      <c r="P967" s="44">
        <f>Plan_Vendor_Pickup_Time-Order_Create_Time</f>
        <v>-1.451388889</v>
      </c>
      <c r="Q967" s="44">
        <f>HubVN_Receiving_Time-HubCN_Pickup_Time</f>
        <v>4.004861111</v>
      </c>
      <c r="R967" s="44">
        <f>Plan_HubVN_Receiving_Time-Plan_HubCN_Pickup_Time</f>
        <v>3.005555556</v>
      </c>
      <c r="S967" s="44">
        <f>TG_lấy+TG_xử_lý_CN+Thông_quan</f>
        <v>4.680555556</v>
      </c>
      <c r="T967" s="55">
        <f>IFS(HubCN_ID="LECCNSZ",Quantity__piece*500,HubCN_ID="LECCNYW",Quantity__piece*700)</f>
        <v>700</v>
      </c>
      <c r="U967" s="55">
        <f>Chi_phí_lấy_hàng-Chi_phí_xử_lý</f>
        <v>15000</v>
      </c>
      <c r="V967" s="55">
        <f>IFS(HubCN_ID="LECCNSZ",IF(Grossweight&lt;=3,17000+Quantity__piece*500,17000+(Grossweight-3)*1500+Quantity__piece*500),HubCN_ID="LECCNYW", IF(Grossweight&lt;=3,15000+Quantity__piece*700,15000+(Grossweight-3)*2500+Quantity__piece*700))</f>
        <v>15700</v>
      </c>
    </row>
    <row r="968" ht="15.75" customHeight="1">
      <c r="A968" s="52" t="s">
        <v>2835</v>
      </c>
      <c r="B968" s="52" t="s">
        <v>5308</v>
      </c>
      <c r="C968" s="52" t="s">
        <v>5253</v>
      </c>
      <c r="D968" s="53">
        <v>44651.42152777778</v>
      </c>
      <c r="E968" s="53">
        <v>44649.80694444444</v>
      </c>
      <c r="F968" s="53">
        <v>44651.50763888889</v>
      </c>
      <c r="G968" s="53">
        <f>HubVN_Receiving_Time</f>
        <v>44654.27639</v>
      </c>
      <c r="H968" s="54">
        <v>44650.270833333336</v>
      </c>
      <c r="I968" s="44">
        <f>HubCN_Receiving_Time-Order_Create_Time</f>
        <v>2.102777778</v>
      </c>
      <c r="J968" s="44">
        <f>Plan__HubCN_Receiving_Time-Order_Create_Time</f>
        <v>3.717361111</v>
      </c>
      <c r="K968" s="44">
        <f>HubCN_Pickup_Time-HubCN_Receiving_Time</f>
        <v>0.4638888889</v>
      </c>
      <c r="L968" s="44">
        <f>Plan_HubCN_Pickup_Time-Plan__HubCN_Receiving_Time</f>
        <v>0.08611111112</v>
      </c>
      <c r="M968" s="44">
        <f>HubCN_Receiving_Time-Vendor_PickupTime</f>
        <v>0.1145833333</v>
      </c>
      <c r="N968" s="44">
        <f>Plan__HubCN_Receiving_Time-Plan_Vendor_Pickup_Time</f>
        <v>2.720138889</v>
      </c>
      <c r="O968" s="44">
        <f>Vendor_PickupTime-Order_Create_Time</f>
        <v>1.988194444</v>
      </c>
      <c r="P968" s="44">
        <f>Plan_Vendor_Pickup_Time-Order_Create_Time</f>
        <v>0.9972222222</v>
      </c>
      <c r="Q968" s="44">
        <f>HubVN_Receiving_Time-HubCN_Pickup_Time</f>
        <v>4.005555556</v>
      </c>
      <c r="R968" s="44">
        <f>Plan_HubVN_Receiving_Time-Plan_HubCN_Pickup_Time</f>
        <v>2.003472222</v>
      </c>
      <c r="S968" s="44">
        <f>TG_lấy+TG_xử_lý_CN+Thông_quan</f>
        <v>6.572222222</v>
      </c>
      <c r="T968" s="55">
        <f>IFS(HubCN_ID="LECCNSZ",Quantity__piece*500,HubCN_ID="LECCNYW",Quantity__piece*700)</f>
        <v>2800</v>
      </c>
      <c r="U968" s="55">
        <f>Chi_phí_lấy_hàng-Chi_phí_xử_lý</f>
        <v>15000</v>
      </c>
      <c r="V968" s="55">
        <f>IFS(HubCN_ID="LECCNSZ",IF(Grossweight&lt;=3,17000+Quantity__piece*500,17000+(Grossweight-3)*1500+Quantity__piece*500),HubCN_ID="LECCNYW", IF(Grossweight&lt;=3,15000+Quantity__piece*700,15000+(Grossweight-3)*2500+Quantity__piece*700))</f>
        <v>17800</v>
      </c>
    </row>
    <row r="969" ht="15.75" customHeight="1">
      <c r="A969" s="52" t="s">
        <v>2836</v>
      </c>
      <c r="B969" s="52" t="s">
        <v>5279</v>
      </c>
      <c r="C969" s="52" t="s">
        <v>5253</v>
      </c>
      <c r="D969" s="53">
        <v>44647.868055555555</v>
      </c>
      <c r="E969" s="53">
        <v>44649.16180555556</v>
      </c>
      <c r="F969" s="53">
        <v>44648.01527777778</v>
      </c>
      <c r="G969" s="53">
        <f>HubVN_Receiving_Time</f>
        <v>44652.50556</v>
      </c>
      <c r="H969" s="54">
        <v>44649.49930555555</v>
      </c>
      <c r="I969" s="44">
        <f>HubCN_Receiving_Time-Order_Create_Time</f>
        <v>1.804861111</v>
      </c>
      <c r="J969" s="44">
        <f>Plan__HubCN_Receiving_Time-Order_Create_Time</f>
        <v>0.5111111111</v>
      </c>
      <c r="K969" s="44">
        <f>HubCN_Pickup_Time-HubCN_Receiving_Time</f>
        <v>0.3375</v>
      </c>
      <c r="L969" s="44">
        <f>Plan_HubCN_Pickup_Time-Plan__HubCN_Receiving_Time</f>
        <v>0.1472222222</v>
      </c>
      <c r="M969" s="44">
        <f>HubCN_Receiving_Time-Vendor_PickupTime</f>
        <v>0.08541666667</v>
      </c>
      <c r="N969" s="44">
        <f>Plan__HubCN_Receiving_Time-Plan_Vendor_Pickup_Time</f>
        <v>1.517361111</v>
      </c>
      <c r="O969" s="44">
        <f>Vendor_PickupTime-Order_Create_Time</f>
        <v>1.719444444</v>
      </c>
      <c r="P969" s="44">
        <f>Plan_Vendor_Pickup_Time-Order_Create_Time</f>
        <v>-1.00625</v>
      </c>
      <c r="Q969" s="44">
        <f>HubVN_Receiving_Time-HubCN_Pickup_Time</f>
        <v>3.00625</v>
      </c>
      <c r="R969" s="44">
        <f>Plan_HubVN_Receiving_Time-Plan_HubCN_Pickup_Time</f>
        <v>3.504861111</v>
      </c>
      <c r="S969" s="44">
        <f>TG_lấy+TG_xử_lý_CN+Thông_quan</f>
        <v>5.148611111</v>
      </c>
      <c r="T969" s="55">
        <f>IFS(HubCN_ID="LECCNSZ",Quantity__piece*500,HubCN_ID="LECCNYW",Quantity__piece*700)</f>
        <v>1400</v>
      </c>
      <c r="U969" s="55">
        <f>Chi_phí_lấy_hàng-Chi_phí_xử_lý</f>
        <v>17250</v>
      </c>
      <c r="V969" s="55">
        <f>IFS(HubCN_ID="LECCNSZ",IF(Grossweight&lt;=3,17000+Quantity__piece*500,17000+(Grossweight-3)*1500+Quantity__piece*500),HubCN_ID="LECCNYW", IF(Grossweight&lt;=3,15000+Quantity__piece*700,15000+(Grossweight-3)*2500+Quantity__piece*700))</f>
        <v>18650</v>
      </c>
    </row>
    <row r="970" ht="15.75" customHeight="1">
      <c r="A970" s="52" t="s">
        <v>2839</v>
      </c>
      <c r="B970" s="52" t="s">
        <v>5311</v>
      </c>
      <c r="C970" s="52" t="s">
        <v>5253</v>
      </c>
      <c r="D970" s="53">
        <v>44650.381944444445</v>
      </c>
      <c r="E970" s="53">
        <v>44649.20625</v>
      </c>
      <c r="F970" s="53">
        <v>44650.532638888886</v>
      </c>
      <c r="G970" s="53">
        <f>HubVN_Receiving_Time</f>
        <v>44653.50278</v>
      </c>
      <c r="H970" s="54">
        <v>44649.50069444445</v>
      </c>
      <c r="I970" s="44">
        <f>HubCN_Receiving_Time-Order_Create_Time</f>
        <v>0.3375</v>
      </c>
      <c r="J970" s="44">
        <f>Plan__HubCN_Receiving_Time-Order_Create_Time</f>
        <v>1.513194444</v>
      </c>
      <c r="K970" s="44">
        <f>HubCN_Pickup_Time-HubCN_Receiving_Time</f>
        <v>0.2944444444</v>
      </c>
      <c r="L970" s="44">
        <f>Plan_HubCN_Pickup_Time-Plan__HubCN_Receiving_Time</f>
        <v>0.1506944444</v>
      </c>
      <c r="M970" s="44">
        <f>HubCN_Receiving_Time-Vendor_PickupTime</f>
        <v>0.08819444445</v>
      </c>
      <c r="N970" s="44">
        <f>Plan__HubCN_Receiving_Time-Plan_Vendor_Pickup_Time</f>
        <v>1.517361111</v>
      </c>
      <c r="O970" s="44">
        <f>Vendor_PickupTime-Order_Create_Time</f>
        <v>0.2493055556</v>
      </c>
      <c r="P970" s="44">
        <f>Plan_Vendor_Pickup_Time-Order_Create_Time</f>
        <v>-0.004166666666</v>
      </c>
      <c r="Q970" s="44">
        <f>HubVN_Receiving_Time-HubCN_Pickup_Time</f>
        <v>4.002083333</v>
      </c>
      <c r="R970" s="44">
        <f>Plan_HubVN_Receiving_Time-Plan_HubCN_Pickup_Time</f>
        <v>3.00625</v>
      </c>
      <c r="S970" s="44">
        <f>TG_lấy+TG_xử_lý_CN+Thông_quan</f>
        <v>4.634027778</v>
      </c>
      <c r="T970" s="55">
        <f>IFS(HubCN_ID="LECCNSZ",Quantity__piece*500,HubCN_ID="LECCNYW",Quantity__piece*700)</f>
        <v>1400</v>
      </c>
      <c r="U970" s="55">
        <f>Chi_phí_lấy_hàng-Chi_phí_xử_lý</f>
        <v>15000</v>
      </c>
      <c r="V970" s="55">
        <f>IFS(HubCN_ID="LECCNSZ",IF(Grossweight&lt;=3,17000+Quantity__piece*500,17000+(Grossweight-3)*1500+Quantity__piece*500),HubCN_ID="LECCNYW", IF(Grossweight&lt;=3,15000+Quantity__piece*700,15000+(Grossweight-3)*2500+Quantity__piece*700))</f>
        <v>16400</v>
      </c>
    </row>
    <row r="971" ht="15.75" customHeight="1">
      <c r="A971" s="52" t="s">
        <v>2842</v>
      </c>
      <c r="B971" s="52" t="s">
        <v>5312</v>
      </c>
      <c r="C971" s="52" t="s">
        <v>5253</v>
      </c>
      <c r="D971" s="53">
        <v>44651.12430555555</v>
      </c>
      <c r="E971" s="53">
        <v>44649.220138888886</v>
      </c>
      <c r="F971" s="53">
        <v>44651.25069444445</v>
      </c>
      <c r="G971" s="53">
        <f>HubVN_Receiving_Time</f>
        <v>44653.51944</v>
      </c>
      <c r="H971" s="54">
        <v>44649.51666666667</v>
      </c>
      <c r="I971" s="44">
        <f>HubCN_Receiving_Time-Order_Create_Time</f>
        <v>0.3340277778</v>
      </c>
      <c r="J971" s="44">
        <f>Plan__HubCN_Receiving_Time-Order_Create_Time</f>
        <v>2.238194444</v>
      </c>
      <c r="K971" s="44">
        <f>HubCN_Pickup_Time-HubCN_Receiving_Time</f>
        <v>0.2965277778</v>
      </c>
      <c r="L971" s="44">
        <f>Plan_HubCN_Pickup_Time-Plan__HubCN_Receiving_Time</f>
        <v>0.1263888889</v>
      </c>
      <c r="M971" s="44">
        <f>HubCN_Receiving_Time-Vendor_PickupTime</f>
        <v>0.08888888889</v>
      </c>
      <c r="N971" s="44">
        <f>Plan__HubCN_Receiving_Time-Plan_Vendor_Pickup_Time</f>
        <v>2.075</v>
      </c>
      <c r="O971" s="44">
        <f>Vendor_PickupTime-Order_Create_Time</f>
        <v>0.2451388889</v>
      </c>
      <c r="P971" s="44">
        <f>Plan_Vendor_Pickup_Time-Order_Create_Time</f>
        <v>0.1631944444</v>
      </c>
      <c r="Q971" s="44">
        <f>HubVN_Receiving_Time-HubCN_Pickup_Time</f>
        <v>4.002777778</v>
      </c>
      <c r="R971" s="44">
        <f>Plan_HubVN_Receiving_Time-Plan_HubCN_Pickup_Time</f>
        <v>2.002083333</v>
      </c>
      <c r="S971" s="44">
        <f>TG_lấy+TG_xử_lý_CN+Thông_quan</f>
        <v>4.633333333</v>
      </c>
      <c r="T971" s="55">
        <f>IFS(HubCN_ID="LECCNSZ",Quantity__piece*500,HubCN_ID="LECCNYW",Quantity__piece*700)</f>
        <v>1400</v>
      </c>
      <c r="U971" s="55">
        <f>Chi_phí_lấy_hàng-Chi_phí_xử_lý</f>
        <v>15000</v>
      </c>
      <c r="V971" s="55">
        <f>IFS(HubCN_ID="LECCNSZ",IF(Grossweight&lt;=3,17000+Quantity__piece*500,17000+(Grossweight-3)*1500+Quantity__piece*500),HubCN_ID="LECCNYW", IF(Grossweight&lt;=3,15000+Quantity__piece*700,15000+(Grossweight-3)*2500+Quantity__piece*700))</f>
        <v>16400</v>
      </c>
    </row>
    <row r="972" ht="15.75" customHeight="1">
      <c r="A972" s="52" t="s">
        <v>2845</v>
      </c>
      <c r="B972" s="52" t="s">
        <v>5260</v>
      </c>
      <c r="C972" s="52" t="s">
        <v>5253</v>
      </c>
      <c r="D972" s="53">
        <v>44648.59722222222</v>
      </c>
      <c r="E972" s="53">
        <v>44649.19097222222</v>
      </c>
      <c r="F972" s="53">
        <v>44648.748611111114</v>
      </c>
      <c r="G972" s="53">
        <f>HubVN_Receiving_Time</f>
        <v>44652.52847</v>
      </c>
      <c r="H972" s="54">
        <v>44649.527083333334</v>
      </c>
      <c r="I972" s="44">
        <f>HubCN_Receiving_Time-Order_Create_Time</f>
        <v>2.357638889</v>
      </c>
      <c r="J972" s="44">
        <f>Plan__HubCN_Receiving_Time-Order_Create_Time</f>
        <v>1.763888889</v>
      </c>
      <c r="K972" s="44">
        <f>HubCN_Pickup_Time-HubCN_Receiving_Time</f>
        <v>0.3361111111</v>
      </c>
      <c r="L972" s="44">
        <f>Plan_HubCN_Pickup_Time-Plan__HubCN_Receiving_Time</f>
        <v>0.1513888889</v>
      </c>
      <c r="M972" s="44">
        <f>HubCN_Receiving_Time-Vendor_PickupTime</f>
        <v>0.1729166667</v>
      </c>
      <c r="N972" s="44">
        <f>Plan__HubCN_Receiving_Time-Plan_Vendor_Pickup_Time</f>
        <v>3.182638889</v>
      </c>
      <c r="O972" s="44">
        <f>Vendor_PickupTime-Order_Create_Time</f>
        <v>2.184722222</v>
      </c>
      <c r="P972" s="44">
        <f>Plan_Vendor_Pickup_Time-Order_Create_Time</f>
        <v>-1.41875</v>
      </c>
      <c r="Q972" s="44">
        <f>HubVN_Receiving_Time-HubCN_Pickup_Time</f>
        <v>3.001388889</v>
      </c>
      <c r="R972" s="44">
        <f>Plan_HubVN_Receiving_Time-Plan_HubCN_Pickup_Time</f>
        <v>3.504166667</v>
      </c>
      <c r="S972" s="44">
        <f>TG_lấy+TG_xử_lý_CN+Thông_quan</f>
        <v>5.695138889</v>
      </c>
      <c r="T972" s="55">
        <f>IFS(HubCN_ID="LECCNSZ",Quantity__piece*500,HubCN_ID="LECCNYW",Quantity__piece*700)</f>
        <v>700</v>
      </c>
      <c r="U972" s="55">
        <f>Chi_phí_lấy_hàng-Chi_phí_xử_lý</f>
        <v>15000</v>
      </c>
      <c r="V972" s="55">
        <f>IFS(HubCN_ID="LECCNSZ",IF(Grossweight&lt;=3,17000+Quantity__piece*500,17000+(Grossweight-3)*1500+Quantity__piece*500),HubCN_ID="LECCNYW", IF(Grossweight&lt;=3,15000+Quantity__piece*700,15000+(Grossweight-3)*2500+Quantity__piece*700))</f>
        <v>15700</v>
      </c>
    </row>
    <row r="973" ht="15.75" customHeight="1">
      <c r="A973" s="52" t="s">
        <v>2847</v>
      </c>
      <c r="B973" s="52" t="s">
        <v>5261</v>
      </c>
      <c r="C973" s="52" t="s">
        <v>5253</v>
      </c>
      <c r="D973" s="53">
        <v>44650.31180555555</v>
      </c>
      <c r="E973" s="53">
        <v>44650.73611111111</v>
      </c>
      <c r="F973" s="53">
        <v>44650.520833333336</v>
      </c>
      <c r="G973" s="53">
        <f>HubVN_Receiving_Time</f>
        <v>44654.53264</v>
      </c>
      <c r="H973" s="54">
        <v>44651.029861111114</v>
      </c>
      <c r="I973" s="44">
        <f>HubCN_Receiving_Time-Order_Create_Time</f>
        <v>2.003472222</v>
      </c>
      <c r="J973" s="44">
        <f>Plan__HubCN_Receiving_Time-Order_Create_Time</f>
        <v>1.579166667</v>
      </c>
      <c r="K973" s="44">
        <f>HubCN_Pickup_Time-HubCN_Receiving_Time</f>
        <v>0.29375</v>
      </c>
      <c r="L973" s="44">
        <f>Plan_HubCN_Pickup_Time-Plan__HubCN_Receiving_Time</f>
        <v>0.2090277778</v>
      </c>
      <c r="M973" s="44">
        <f>HubCN_Receiving_Time-Vendor_PickupTime</f>
        <v>0.2527777778</v>
      </c>
      <c r="N973" s="44">
        <f>Plan__HubCN_Receiving_Time-Plan_Vendor_Pickup_Time</f>
        <v>1.88125</v>
      </c>
      <c r="O973" s="44">
        <f>Vendor_PickupTime-Order_Create_Time</f>
        <v>1.750694444</v>
      </c>
      <c r="P973" s="44">
        <f>Plan_Vendor_Pickup_Time-Order_Create_Time</f>
        <v>-0.3020833333</v>
      </c>
      <c r="Q973" s="44">
        <f>HubVN_Receiving_Time-HubCN_Pickup_Time</f>
        <v>3.502777778</v>
      </c>
      <c r="R973" s="44">
        <f>Plan_HubVN_Receiving_Time-Plan_HubCN_Pickup_Time</f>
        <v>3.001388889</v>
      </c>
      <c r="S973" s="44">
        <f>TG_lấy+TG_xử_lý_CN+Thông_quan</f>
        <v>5.8</v>
      </c>
      <c r="T973" s="55">
        <f>IFS(HubCN_ID="LECCNSZ",Quantity__piece*500,HubCN_ID="LECCNYW",Quantity__piece*700)</f>
        <v>1400</v>
      </c>
      <c r="U973" s="55">
        <f>Chi_phí_lấy_hàng-Chi_phí_xử_lý</f>
        <v>15000</v>
      </c>
      <c r="V973" s="55">
        <f>IFS(HubCN_ID="LECCNSZ",IF(Grossweight&lt;=3,17000+Quantity__piece*500,17000+(Grossweight-3)*1500+Quantity__piece*500),HubCN_ID="LECCNYW", IF(Grossweight&lt;=3,15000+Quantity__piece*700,15000+(Grossweight-3)*2500+Quantity__piece*700))</f>
        <v>16400</v>
      </c>
    </row>
    <row r="974" ht="15.75" customHeight="1">
      <c r="A974" s="52" t="s">
        <v>2850</v>
      </c>
      <c r="B974" s="52" t="s">
        <v>5264</v>
      </c>
      <c r="C974" s="52" t="s">
        <v>5253</v>
      </c>
      <c r="D974" s="53">
        <v>44648.55069444444</v>
      </c>
      <c r="E974" s="53">
        <v>44649.19652777778</v>
      </c>
      <c r="F974" s="53">
        <v>44648.759722222225</v>
      </c>
      <c r="G974" s="53">
        <f>HubVN_Receiving_Time</f>
        <v>44652.53611</v>
      </c>
      <c r="H974" s="54">
        <v>44649.53402777778</v>
      </c>
      <c r="I974" s="44">
        <f>HubCN_Receiving_Time-Order_Create_Time</f>
        <v>3.808333333</v>
      </c>
      <c r="J974" s="44">
        <f>Plan__HubCN_Receiving_Time-Order_Create_Time</f>
        <v>3.1625</v>
      </c>
      <c r="K974" s="44">
        <f>HubCN_Pickup_Time-HubCN_Receiving_Time</f>
        <v>0.3375</v>
      </c>
      <c r="L974" s="44">
        <f>Plan_HubCN_Pickup_Time-Plan__HubCN_Receiving_Time</f>
        <v>0.2090277778</v>
      </c>
      <c r="M974" s="44">
        <f>HubCN_Receiving_Time-Vendor_PickupTime</f>
        <v>0.0875</v>
      </c>
      <c r="N974" s="44">
        <f>Plan__HubCN_Receiving_Time-Plan_Vendor_Pickup_Time</f>
        <v>3.165277778</v>
      </c>
      <c r="O974" s="44">
        <f>Vendor_PickupTime-Order_Create_Time</f>
        <v>3.720833333</v>
      </c>
      <c r="P974" s="44">
        <f>Plan_Vendor_Pickup_Time-Order_Create_Time</f>
        <v>-0.00277777778</v>
      </c>
      <c r="Q974" s="44">
        <f>HubVN_Receiving_Time-HubCN_Pickup_Time</f>
        <v>3.002083333</v>
      </c>
      <c r="R974" s="44">
        <f>Plan_HubVN_Receiving_Time-Plan_HubCN_Pickup_Time</f>
        <v>3.50625</v>
      </c>
      <c r="S974" s="44">
        <f>TG_lấy+TG_xử_lý_CN+Thông_quan</f>
        <v>7.147916667</v>
      </c>
      <c r="T974" s="55">
        <f>IFS(HubCN_ID="LECCNSZ",Quantity__piece*500,HubCN_ID="LECCNYW",Quantity__piece*700)</f>
        <v>1400</v>
      </c>
      <c r="U974" s="55">
        <f>Chi_phí_lấy_hàng-Chi_phí_xử_lý</f>
        <v>17750</v>
      </c>
      <c r="V974" s="55">
        <f>IFS(HubCN_ID="LECCNSZ",IF(Grossweight&lt;=3,17000+Quantity__piece*500,17000+(Grossweight-3)*1500+Quantity__piece*500),HubCN_ID="LECCNYW", IF(Grossweight&lt;=3,15000+Quantity__piece*700,15000+(Grossweight-3)*2500+Quantity__piece*700))</f>
        <v>19150</v>
      </c>
    </row>
    <row r="975" ht="15.75" customHeight="1">
      <c r="A975" s="52" t="s">
        <v>2852</v>
      </c>
      <c r="B975" s="52" t="s">
        <v>5286</v>
      </c>
      <c r="C975" s="52" t="s">
        <v>5253</v>
      </c>
      <c r="D975" s="53">
        <v>44652.092361111114</v>
      </c>
      <c r="E975" s="53">
        <v>44652.20625</v>
      </c>
      <c r="F975" s="53">
        <v>44652.2625</v>
      </c>
      <c r="G975" s="53">
        <f>HubVN_Receiving_Time</f>
        <v>44655.50417</v>
      </c>
      <c r="H975" s="54">
        <v>44652.501388888886</v>
      </c>
      <c r="I975" s="44">
        <f>HubCN_Receiving_Time-Order_Create_Time</f>
        <v>3.422222222</v>
      </c>
      <c r="J975" s="44">
        <f>Plan__HubCN_Receiving_Time-Order_Create_Time</f>
        <v>3.308333333</v>
      </c>
      <c r="K975" s="44">
        <f>HubCN_Pickup_Time-HubCN_Receiving_Time</f>
        <v>0.2951388889</v>
      </c>
      <c r="L975" s="44">
        <f>Plan_HubCN_Pickup_Time-Plan__HubCN_Receiving_Time</f>
        <v>0.1701388889</v>
      </c>
      <c r="M975" s="44">
        <f>HubCN_Receiving_Time-Vendor_PickupTime</f>
        <v>0.1722222222</v>
      </c>
      <c r="N975" s="44">
        <f>Plan__HubCN_Receiving_Time-Plan_Vendor_Pickup_Time</f>
        <v>2.3125</v>
      </c>
      <c r="O975" s="44">
        <f>Vendor_PickupTime-Order_Create_Time</f>
        <v>3.25</v>
      </c>
      <c r="P975" s="44">
        <f>Plan_Vendor_Pickup_Time-Order_Create_Time</f>
        <v>0.9958333333</v>
      </c>
      <c r="Q975" s="44">
        <f>HubVN_Receiving_Time-HubCN_Pickup_Time</f>
        <v>3.002777778</v>
      </c>
      <c r="R975" s="44">
        <f>Plan_HubVN_Receiving_Time-Plan_HubCN_Pickup_Time</f>
        <v>3.003472222</v>
      </c>
      <c r="S975" s="44">
        <f>TG_lấy+TG_xử_lý_CN+Thông_quan</f>
        <v>6.720138889</v>
      </c>
      <c r="T975" s="55">
        <f>IFS(HubCN_ID="LECCNSZ",Quantity__piece*500,HubCN_ID="LECCNYW",Quantity__piece*700)</f>
        <v>3500</v>
      </c>
      <c r="U975" s="55">
        <f>Chi_phí_lấy_hàng-Chi_phí_xử_lý</f>
        <v>15000</v>
      </c>
      <c r="V975" s="55">
        <f>IFS(HubCN_ID="LECCNSZ",IF(Grossweight&lt;=3,17000+Quantity__piece*500,17000+(Grossweight-3)*1500+Quantity__piece*500),HubCN_ID="LECCNYW", IF(Grossweight&lt;=3,15000+Quantity__piece*700,15000+(Grossweight-3)*2500+Quantity__piece*700))</f>
        <v>18500</v>
      </c>
    </row>
    <row r="976" ht="15.75" customHeight="1">
      <c r="A976" s="52" t="s">
        <v>2855</v>
      </c>
      <c r="B976" s="52" t="s">
        <v>5265</v>
      </c>
      <c r="C976" s="52" t="s">
        <v>5253</v>
      </c>
      <c r="D976" s="53">
        <v>44650.0375</v>
      </c>
      <c r="E976" s="53">
        <v>44649.822222222225</v>
      </c>
      <c r="F976" s="53">
        <v>44650.25</v>
      </c>
      <c r="G976" s="53">
        <f>HubVN_Receiving_Time</f>
        <v>44654.26042</v>
      </c>
      <c r="H976" s="54">
        <v>44650.25555555556</v>
      </c>
      <c r="I976" s="44">
        <f>HubCN_Receiving_Time-Order_Create_Time</f>
        <v>2.102777778</v>
      </c>
      <c r="J976" s="44">
        <f>Plan__HubCN_Receiving_Time-Order_Create_Time</f>
        <v>2.318055556</v>
      </c>
      <c r="K976" s="44">
        <f>HubCN_Pickup_Time-HubCN_Receiving_Time</f>
        <v>0.4333333333</v>
      </c>
      <c r="L976" s="44">
        <f>Plan_HubCN_Pickup_Time-Plan__HubCN_Receiving_Time</f>
        <v>0.2125</v>
      </c>
      <c r="M976" s="44">
        <f>HubCN_Receiving_Time-Vendor_PickupTime</f>
        <v>0.1125</v>
      </c>
      <c r="N976" s="44">
        <f>Plan__HubCN_Receiving_Time-Plan_Vendor_Pickup_Time</f>
        <v>1.823611111</v>
      </c>
      <c r="O976" s="44">
        <f>Vendor_PickupTime-Order_Create_Time</f>
        <v>1.990277778</v>
      </c>
      <c r="P976" s="44">
        <f>Plan_Vendor_Pickup_Time-Order_Create_Time</f>
        <v>0.4944444444</v>
      </c>
      <c r="Q976" s="44">
        <f>HubVN_Receiving_Time-HubCN_Pickup_Time</f>
        <v>4.004861111</v>
      </c>
      <c r="R976" s="44">
        <f>Plan_HubVN_Receiving_Time-Plan_HubCN_Pickup_Time</f>
        <v>3.000694444</v>
      </c>
      <c r="S976" s="44">
        <f>TG_lấy+TG_xử_lý_CN+Thông_quan</f>
        <v>6.540972222</v>
      </c>
      <c r="T976" s="55">
        <f>IFS(HubCN_ID="LECCNSZ",Quantity__piece*500,HubCN_ID="LECCNYW",Quantity__piece*700)</f>
        <v>2100</v>
      </c>
      <c r="U976" s="55">
        <f>Chi_phí_lấy_hàng-Chi_phí_xử_lý</f>
        <v>15000</v>
      </c>
      <c r="V976" s="55">
        <f>IFS(HubCN_ID="LECCNSZ",IF(Grossweight&lt;=3,17000+Quantity__piece*500,17000+(Grossweight-3)*1500+Quantity__piece*500),HubCN_ID="LECCNYW", IF(Grossweight&lt;=3,15000+Quantity__piece*700,15000+(Grossweight-3)*2500+Quantity__piece*700))</f>
        <v>17100</v>
      </c>
    </row>
    <row r="977" ht="15.75" customHeight="1">
      <c r="A977" s="52" t="s">
        <v>2858</v>
      </c>
      <c r="B977" s="52" t="s">
        <v>5265</v>
      </c>
      <c r="C977" s="52" t="s">
        <v>5253</v>
      </c>
      <c r="D977" s="53">
        <v>44649.66111111111</v>
      </c>
      <c r="E977" s="53">
        <v>44649.222916666666</v>
      </c>
      <c r="F977" s="53">
        <v>44649.75069444445</v>
      </c>
      <c r="G977" s="53">
        <f>HubVN_Receiving_Time</f>
        <v>44653.52361</v>
      </c>
      <c r="H977" s="54">
        <v>44649.51875</v>
      </c>
      <c r="I977" s="44">
        <f>HubCN_Receiving_Time-Order_Create_Time</f>
        <v>0.3729166667</v>
      </c>
      <c r="J977" s="44">
        <f>Plan__HubCN_Receiving_Time-Order_Create_Time</f>
        <v>0.8111111111</v>
      </c>
      <c r="K977" s="44">
        <f>HubCN_Pickup_Time-HubCN_Receiving_Time</f>
        <v>0.2958333333</v>
      </c>
      <c r="L977" s="44">
        <f>Plan_HubCN_Pickup_Time-Plan__HubCN_Receiving_Time</f>
        <v>0.08958333333</v>
      </c>
      <c r="M977" s="44">
        <f>HubCN_Receiving_Time-Vendor_PickupTime</f>
        <v>0.08680555555</v>
      </c>
      <c r="N977" s="44">
        <f>Plan__HubCN_Receiving_Time-Plan_Vendor_Pickup_Time</f>
        <v>1.697916667</v>
      </c>
      <c r="O977" s="44">
        <f>Vendor_PickupTime-Order_Create_Time</f>
        <v>0.2861111111</v>
      </c>
      <c r="P977" s="44">
        <f>Plan_Vendor_Pickup_Time-Order_Create_Time</f>
        <v>-0.8868055556</v>
      </c>
      <c r="Q977" s="44">
        <f>HubVN_Receiving_Time-HubCN_Pickup_Time</f>
        <v>4.004861111</v>
      </c>
      <c r="R977" s="44">
        <f>Plan_HubVN_Receiving_Time-Plan_HubCN_Pickup_Time</f>
        <v>3.504166667</v>
      </c>
      <c r="S977" s="44">
        <f>TG_lấy+TG_xử_lý_CN+Thông_quan</f>
        <v>4.673611111</v>
      </c>
      <c r="T977" s="55">
        <f>IFS(HubCN_ID="LECCNSZ",Quantity__piece*500,HubCN_ID="LECCNYW",Quantity__piece*700)</f>
        <v>2800</v>
      </c>
      <c r="U977" s="55">
        <f>Chi_phí_lấy_hàng-Chi_phí_xử_lý</f>
        <v>15000</v>
      </c>
      <c r="V977" s="55">
        <f>IFS(HubCN_ID="LECCNSZ",IF(Grossweight&lt;=3,17000+Quantity__piece*500,17000+(Grossweight-3)*1500+Quantity__piece*500),HubCN_ID="LECCNYW", IF(Grossweight&lt;=3,15000+Quantity__piece*700,15000+(Grossweight-3)*2500+Quantity__piece*700))</f>
        <v>17800</v>
      </c>
    </row>
    <row r="978" ht="15.75" customHeight="1">
      <c r="A978" s="52" t="s">
        <v>2861</v>
      </c>
      <c r="B978" s="52" t="s">
        <v>5258</v>
      </c>
      <c r="C978" s="52" t="s">
        <v>5253</v>
      </c>
      <c r="D978" s="53">
        <v>44647.950694444444</v>
      </c>
      <c r="E978" s="53">
        <v>44649.18819444445</v>
      </c>
      <c r="F978" s="53">
        <v>44648.03611111111</v>
      </c>
      <c r="G978" s="53">
        <f>HubVN_Receiving_Time</f>
        <v>44652.52778</v>
      </c>
      <c r="H978" s="54">
        <v>44649.52638888889</v>
      </c>
      <c r="I978" s="44">
        <f>HubCN_Receiving_Time-Order_Create_Time</f>
        <v>1.815277778</v>
      </c>
      <c r="J978" s="44">
        <f>Plan__HubCN_Receiving_Time-Order_Create_Time</f>
        <v>0.5777777778</v>
      </c>
      <c r="K978" s="44">
        <f>HubCN_Pickup_Time-HubCN_Receiving_Time</f>
        <v>0.3381944444</v>
      </c>
      <c r="L978" s="44">
        <f>Plan_HubCN_Pickup_Time-Plan__HubCN_Receiving_Time</f>
        <v>0.08541666667</v>
      </c>
      <c r="M978" s="44">
        <f>HubCN_Receiving_Time-Vendor_PickupTime</f>
        <v>0.1701388889</v>
      </c>
      <c r="N978" s="44">
        <f>Plan__HubCN_Receiving_Time-Plan_Vendor_Pickup_Time</f>
        <v>0.4131944444</v>
      </c>
      <c r="O978" s="44">
        <f>Vendor_PickupTime-Order_Create_Time</f>
        <v>1.645138889</v>
      </c>
      <c r="P978" s="44">
        <f>Plan_Vendor_Pickup_Time-Order_Create_Time</f>
        <v>0.1645833333</v>
      </c>
      <c r="Q978" s="44">
        <f>HubVN_Receiving_Time-HubCN_Pickup_Time</f>
        <v>3.001388889</v>
      </c>
      <c r="R978" s="44">
        <f>Plan_HubVN_Receiving_Time-Plan_HubCN_Pickup_Time</f>
        <v>3.503472222</v>
      </c>
      <c r="S978" s="44">
        <f>TG_lấy+TG_xử_lý_CN+Thông_quan</f>
        <v>5.154861111</v>
      </c>
      <c r="T978" s="55">
        <f>IFS(HubCN_ID="LECCNSZ",Quantity__piece*500,HubCN_ID="LECCNYW",Quantity__piece*700)</f>
        <v>2800</v>
      </c>
      <c r="U978" s="55">
        <f>Chi_phí_lấy_hàng-Chi_phí_xử_lý</f>
        <v>15000</v>
      </c>
      <c r="V978" s="55">
        <f>IFS(HubCN_ID="LECCNSZ",IF(Grossweight&lt;=3,17000+Quantity__piece*500,17000+(Grossweight-3)*1500+Quantity__piece*500),HubCN_ID="LECCNYW", IF(Grossweight&lt;=3,15000+Quantity__piece*700,15000+(Grossweight-3)*2500+Quantity__piece*700))</f>
        <v>17800</v>
      </c>
    </row>
    <row r="979" ht="15.75" customHeight="1">
      <c r="A979" s="52" t="s">
        <v>2864</v>
      </c>
      <c r="B979" s="52" t="s">
        <v>5265</v>
      </c>
      <c r="C979" s="52" t="s">
        <v>5253</v>
      </c>
      <c r="D979" s="53">
        <v>44651.60625</v>
      </c>
      <c r="E979" s="53">
        <v>44652.20763888889</v>
      </c>
      <c r="F979" s="53">
        <v>44651.774305555555</v>
      </c>
      <c r="G979" s="53">
        <f>HubVN_Receiving_Time</f>
        <v>44655.50278</v>
      </c>
      <c r="H979" s="54">
        <v>44652.50069444445</v>
      </c>
      <c r="I979" s="44">
        <f>HubCN_Receiving_Time-Order_Create_Time</f>
        <v>3.424305556</v>
      </c>
      <c r="J979" s="44">
        <f>Plan__HubCN_Receiving_Time-Order_Create_Time</f>
        <v>2.822916667</v>
      </c>
      <c r="K979" s="44">
        <f>HubCN_Pickup_Time-HubCN_Receiving_Time</f>
        <v>0.2930555556</v>
      </c>
      <c r="L979" s="44">
        <f>Plan_HubCN_Pickup_Time-Plan__HubCN_Receiving_Time</f>
        <v>0.1680555556</v>
      </c>
      <c r="M979" s="44">
        <f>HubCN_Receiving_Time-Vendor_PickupTime</f>
        <v>0.1715277778</v>
      </c>
      <c r="N979" s="44">
        <f>Plan__HubCN_Receiving_Time-Plan_Vendor_Pickup_Time</f>
        <v>1.660416667</v>
      </c>
      <c r="O979" s="44">
        <f>Vendor_PickupTime-Order_Create_Time</f>
        <v>3.252777778</v>
      </c>
      <c r="P979" s="44">
        <f>Plan_Vendor_Pickup_Time-Order_Create_Time</f>
        <v>1.1625</v>
      </c>
      <c r="Q979" s="44">
        <f>HubVN_Receiving_Time-HubCN_Pickup_Time</f>
        <v>3.002083333</v>
      </c>
      <c r="R979" s="44">
        <f>Plan_HubVN_Receiving_Time-Plan_HubCN_Pickup_Time</f>
        <v>3.500694444</v>
      </c>
      <c r="S979" s="44">
        <f>TG_lấy+TG_xử_lý_CN+Thông_quan</f>
        <v>6.719444444</v>
      </c>
      <c r="T979" s="55">
        <f>IFS(HubCN_ID="LECCNSZ",Quantity__piece*500,HubCN_ID="LECCNYW",Quantity__piece*700)</f>
        <v>2100</v>
      </c>
      <c r="U979" s="55">
        <f>Chi_phí_lấy_hàng-Chi_phí_xử_lý</f>
        <v>15000</v>
      </c>
      <c r="V979" s="55">
        <f>IFS(HubCN_ID="LECCNSZ",IF(Grossweight&lt;=3,17000+Quantity__piece*500,17000+(Grossweight-3)*1500+Quantity__piece*500),HubCN_ID="LECCNYW", IF(Grossweight&lt;=3,15000+Quantity__piece*700,15000+(Grossweight-3)*2500+Quantity__piece*700))</f>
        <v>17100</v>
      </c>
    </row>
    <row r="980" ht="15.75" hidden="1" customHeight="1">
      <c r="A980" s="52" t="s">
        <v>2867</v>
      </c>
      <c r="B980" s="52" t="s">
        <v>5268</v>
      </c>
      <c r="C980" s="52" t="s">
        <v>5255</v>
      </c>
      <c r="D980" s="53">
        <v>44652.67291666667</v>
      </c>
      <c r="E980" s="53">
        <v>44651.76388888889</v>
      </c>
      <c r="F980" s="53">
        <v>44652.75763888889</v>
      </c>
      <c r="G980" s="53">
        <f>HubVN_Receiving_Time</f>
        <v>44655.27222</v>
      </c>
      <c r="H980" s="54">
        <v>44652.27013888889</v>
      </c>
      <c r="I980" s="44">
        <f>HubCN_Receiving_Time-Order_Create_Time</f>
        <v>2.624305556</v>
      </c>
      <c r="J980" s="44">
        <f>Plan__HubCN_Receiving_Time-Order_Create_Time</f>
        <v>3.533333333</v>
      </c>
      <c r="K980" s="44">
        <f>HubCN_Pickup_Time-HubCN_Receiving_Time</f>
        <v>0.50625</v>
      </c>
      <c r="L980" s="44">
        <f>Plan_HubCN_Pickup_Time-Plan__HubCN_Receiving_Time</f>
        <v>0.08472222222</v>
      </c>
      <c r="M980" s="44">
        <f>HubCN_Receiving_Time-Vendor_PickupTime</f>
        <v>0.1305555556</v>
      </c>
      <c r="N980" s="44">
        <f>Plan__HubCN_Receiving_Time-Plan_Vendor_Pickup_Time</f>
        <v>3.367361111</v>
      </c>
      <c r="O980" s="44">
        <f>Vendor_PickupTime-Order_Create_Time</f>
        <v>2.49375</v>
      </c>
      <c r="P980" s="44">
        <f>Plan_Vendor_Pickup_Time-Order_Create_Time</f>
        <v>0.1659722222</v>
      </c>
      <c r="Q980" s="44">
        <f>HubVN_Receiving_Time-HubCN_Pickup_Time</f>
        <v>3.002083333</v>
      </c>
      <c r="R980" s="44">
        <f>Plan_HubVN_Receiving_Time-Plan_HubCN_Pickup_Time</f>
        <v>1.504861111</v>
      </c>
      <c r="S980" s="44">
        <f>TG_lấy+TG_xử_lý_CN+Thông_quan</f>
        <v>6.132638889</v>
      </c>
      <c r="T980" s="55">
        <f>IFS(HubCN_ID="LECCNSZ",Quantity__piece*500,HubCN_ID="LECCNYW",Quantity__piece*700)</f>
        <v>500</v>
      </c>
      <c r="U980" s="55">
        <f>Chi_phí_lấy_hàng-Chi_phí_xử_lý</f>
        <v>17000</v>
      </c>
      <c r="V980" s="55">
        <f>IFS(HubCN_ID="LECCNSZ",IF(Grossweight&lt;=3,17000+Quantity__piece*500,17000+(Grossweight-3)*1500+Quantity__piece*500),HubCN_ID="LECCNYW", IF(Grossweight&lt;=3,15000+Quantity__piece*700,15000+(Grossweight-3)*2500+Quantity__piece*700))</f>
        <v>17500</v>
      </c>
    </row>
    <row r="981" ht="15.75" hidden="1" customHeight="1">
      <c r="A981" s="52" t="s">
        <v>2870</v>
      </c>
      <c r="B981" s="52" t="s">
        <v>5275</v>
      </c>
      <c r="C981" s="52" t="s">
        <v>5255</v>
      </c>
      <c r="D981" s="53">
        <v>44648.68263888889</v>
      </c>
      <c r="E981" s="53">
        <v>44649.58819444444</v>
      </c>
      <c r="F981" s="53">
        <v>44648.76875</v>
      </c>
      <c r="G981" s="53">
        <f>HubVN_Receiving_Time</f>
        <v>44652.53125</v>
      </c>
      <c r="H981" s="54">
        <v>44650.02847222222</v>
      </c>
      <c r="I981" s="44">
        <f>HubCN_Receiving_Time-Order_Create_Time</f>
        <v>3.713888889</v>
      </c>
      <c r="J981" s="44">
        <f>Plan__HubCN_Receiving_Time-Order_Create_Time</f>
        <v>2.808333333</v>
      </c>
      <c r="K981" s="44">
        <f>HubCN_Pickup_Time-HubCN_Receiving_Time</f>
        <v>0.4402777778</v>
      </c>
      <c r="L981" s="44">
        <f>Plan_HubCN_Pickup_Time-Plan__HubCN_Receiving_Time</f>
        <v>0.08611111112</v>
      </c>
      <c r="M981" s="44">
        <f>HubCN_Receiving_Time-Vendor_PickupTime</f>
        <v>0.05416666666</v>
      </c>
      <c r="N981" s="44">
        <f>Plan__HubCN_Receiving_Time-Plan_Vendor_Pickup_Time</f>
        <v>2.23125</v>
      </c>
      <c r="O981" s="44">
        <f>Vendor_PickupTime-Order_Create_Time</f>
        <v>3.659722222</v>
      </c>
      <c r="P981" s="44">
        <f>Plan_Vendor_Pickup_Time-Order_Create_Time</f>
        <v>0.5770833333</v>
      </c>
      <c r="Q981" s="44">
        <f>HubVN_Receiving_Time-HubCN_Pickup_Time</f>
        <v>2.502777778</v>
      </c>
      <c r="R981" s="44">
        <f>Plan_HubVN_Receiving_Time-Plan_HubCN_Pickup_Time</f>
        <v>3.503472222</v>
      </c>
      <c r="S981" s="44">
        <f>TG_lấy+TG_xử_lý_CN+Thông_quan</f>
        <v>6.656944444</v>
      </c>
      <c r="T981" s="55">
        <f>IFS(HubCN_ID="LECCNSZ",Quantity__piece*500,HubCN_ID="LECCNYW",Quantity__piece*700)</f>
        <v>1500</v>
      </c>
      <c r="U981" s="55">
        <f>Chi_phí_lấy_hàng-Chi_phí_xử_lý</f>
        <v>17000</v>
      </c>
      <c r="V981" s="55">
        <f>IFS(HubCN_ID="LECCNSZ",IF(Grossweight&lt;=3,17000+Quantity__piece*500,17000+(Grossweight-3)*1500+Quantity__piece*500),HubCN_ID="LECCNYW", IF(Grossweight&lt;=3,15000+Quantity__piece*700,15000+(Grossweight-3)*2500+Quantity__piece*700))</f>
        <v>18500</v>
      </c>
    </row>
    <row r="982" ht="15.75" customHeight="1">
      <c r="A982" s="52" t="s">
        <v>2873</v>
      </c>
      <c r="B982" s="52" t="s">
        <v>5304</v>
      </c>
      <c r="C982" s="52" t="s">
        <v>5253</v>
      </c>
      <c r="D982" s="53">
        <v>44650.35208333333</v>
      </c>
      <c r="E982" s="53">
        <v>44649.82708333333</v>
      </c>
      <c r="F982" s="53">
        <v>44650.52013888889</v>
      </c>
      <c r="G982" s="53">
        <f>HubVN_Receiving_Time</f>
        <v>44654.25903</v>
      </c>
      <c r="H982" s="54">
        <v>44650.25625</v>
      </c>
      <c r="I982" s="44">
        <f>HubCN_Receiving_Time-Order_Create_Time</f>
        <v>2.115972222</v>
      </c>
      <c r="J982" s="44">
        <f>Plan__HubCN_Receiving_Time-Order_Create_Time</f>
        <v>2.640972222</v>
      </c>
      <c r="K982" s="44">
        <f>HubCN_Pickup_Time-HubCN_Receiving_Time</f>
        <v>0.4291666667</v>
      </c>
      <c r="L982" s="44">
        <f>Plan_HubCN_Pickup_Time-Plan__HubCN_Receiving_Time</f>
        <v>0.1680555556</v>
      </c>
      <c r="M982" s="44">
        <f>HubCN_Receiving_Time-Vendor_PickupTime</f>
        <v>0.1111111111</v>
      </c>
      <c r="N982" s="44">
        <f>Plan__HubCN_Receiving_Time-Plan_Vendor_Pickup_Time</f>
        <v>1.474305556</v>
      </c>
      <c r="O982" s="44">
        <f>Vendor_PickupTime-Order_Create_Time</f>
        <v>2.004861111</v>
      </c>
      <c r="P982" s="44">
        <f>Plan_Vendor_Pickup_Time-Order_Create_Time</f>
        <v>1.166666667</v>
      </c>
      <c r="Q982" s="44">
        <f>HubVN_Receiving_Time-HubCN_Pickup_Time</f>
        <v>4.002777778</v>
      </c>
      <c r="R982" s="44">
        <f>Plan_HubVN_Receiving_Time-Plan_HubCN_Pickup_Time</f>
        <v>3.002777778</v>
      </c>
      <c r="S982" s="44">
        <f>TG_lấy+TG_xử_lý_CN+Thông_quan</f>
        <v>6.547916667</v>
      </c>
      <c r="T982" s="55">
        <f>IFS(HubCN_ID="LECCNSZ",Quantity__piece*500,HubCN_ID="LECCNYW",Quantity__piece*700)</f>
        <v>1400</v>
      </c>
      <c r="U982" s="55">
        <f>Chi_phí_lấy_hàng-Chi_phí_xử_lý</f>
        <v>15000</v>
      </c>
      <c r="V982" s="55">
        <f>IFS(HubCN_ID="LECCNSZ",IF(Grossweight&lt;=3,17000+Quantity__piece*500,17000+(Grossweight-3)*1500+Quantity__piece*500),HubCN_ID="LECCNYW", IF(Grossweight&lt;=3,15000+Quantity__piece*700,15000+(Grossweight-3)*2500+Quantity__piece*700))</f>
        <v>16400</v>
      </c>
    </row>
    <row r="983" ht="15.75" customHeight="1">
      <c r="A983" s="52" t="s">
        <v>2875</v>
      </c>
      <c r="B983" s="52" t="s">
        <v>5252</v>
      </c>
      <c r="C983" s="52" t="s">
        <v>5253</v>
      </c>
      <c r="D983" s="53">
        <v>44649.10833333333</v>
      </c>
      <c r="E983" s="53">
        <v>44646.990277777775</v>
      </c>
      <c r="F983" s="53">
        <v>44649.25902777778</v>
      </c>
      <c r="G983" s="53">
        <f>HubVN_Receiving_Time</f>
        <v>44652.28403</v>
      </c>
      <c r="H983" s="54">
        <v>44647.28333333333</v>
      </c>
      <c r="I983" s="44">
        <f>HubCN_Receiving_Time-Order_Create_Time</f>
        <v>0.3541666667</v>
      </c>
      <c r="J983" s="44">
        <f>Plan__HubCN_Receiving_Time-Order_Create_Time</f>
        <v>2.472222222</v>
      </c>
      <c r="K983" s="44">
        <f>HubCN_Pickup_Time-HubCN_Receiving_Time</f>
        <v>0.2930555556</v>
      </c>
      <c r="L983" s="44">
        <f>Plan_HubCN_Pickup_Time-Plan__HubCN_Receiving_Time</f>
        <v>0.1506944444</v>
      </c>
      <c r="M983" s="44">
        <f>HubCN_Receiving_Time-Vendor_PickupTime</f>
        <v>0.1006944444</v>
      </c>
      <c r="N983" s="44">
        <f>Plan__HubCN_Receiving_Time-Plan_Vendor_Pickup_Time</f>
        <v>1.892361111</v>
      </c>
      <c r="O983" s="44">
        <f>Vendor_PickupTime-Order_Create_Time</f>
        <v>0.2534722222</v>
      </c>
      <c r="P983" s="44">
        <f>Plan_Vendor_Pickup_Time-Order_Create_Time</f>
        <v>0.5798611111</v>
      </c>
      <c r="Q983" s="44">
        <f>HubVN_Receiving_Time-HubCN_Pickup_Time</f>
        <v>5.000694444</v>
      </c>
      <c r="R983" s="44">
        <f>Plan_HubVN_Receiving_Time-Plan_HubCN_Pickup_Time</f>
        <v>2.00625</v>
      </c>
      <c r="S983" s="44">
        <f>TG_lấy+TG_xử_lý_CN+Thông_quan</f>
        <v>5.647916667</v>
      </c>
      <c r="T983" s="55">
        <f>IFS(HubCN_ID="LECCNSZ",Quantity__piece*500,HubCN_ID="LECCNYW",Quantity__piece*700)</f>
        <v>2100</v>
      </c>
      <c r="U983" s="55">
        <f>Chi_phí_lấy_hàng-Chi_phí_xử_lý</f>
        <v>15000</v>
      </c>
      <c r="V983" s="55">
        <f>IFS(HubCN_ID="LECCNSZ",IF(Grossweight&lt;=3,17000+Quantity__piece*500,17000+(Grossweight-3)*1500+Quantity__piece*500),HubCN_ID="LECCNYW", IF(Grossweight&lt;=3,15000+Quantity__piece*700,15000+(Grossweight-3)*2500+Quantity__piece*700))</f>
        <v>17100</v>
      </c>
    </row>
    <row r="984" ht="15.75" hidden="1" customHeight="1">
      <c r="A984" s="52" t="s">
        <v>2878</v>
      </c>
      <c r="B984" s="52" t="s">
        <v>5282</v>
      </c>
      <c r="C984" s="52" t="s">
        <v>5255</v>
      </c>
      <c r="D984" s="53">
        <v>44648.57708333333</v>
      </c>
      <c r="E984" s="53">
        <v>44650.833333333336</v>
      </c>
      <c r="F984" s="53">
        <v>44648.75</v>
      </c>
      <c r="G984" s="53">
        <f>HubVN_Receiving_Time</f>
        <v>44653.28056</v>
      </c>
      <c r="H984" s="54">
        <v>44651.27638888889</v>
      </c>
      <c r="I984" s="44">
        <f>HubCN_Receiving_Time-Order_Create_Time</f>
        <v>2.974305556</v>
      </c>
      <c r="J984" s="44">
        <f>Plan__HubCN_Receiving_Time-Order_Create_Time</f>
        <v>0.7180555556</v>
      </c>
      <c r="K984" s="44">
        <f>HubCN_Pickup_Time-HubCN_Receiving_Time</f>
        <v>0.4430555556</v>
      </c>
      <c r="L984" s="44">
        <f>Plan_HubCN_Pickup_Time-Plan__HubCN_Receiving_Time</f>
        <v>0.1729166667</v>
      </c>
      <c r="M984" s="44">
        <f>HubCN_Receiving_Time-Vendor_PickupTime</f>
        <v>0.1555555556</v>
      </c>
      <c r="N984" s="44">
        <f>Plan__HubCN_Receiving_Time-Plan_Vendor_Pickup_Time</f>
        <v>0.7201388889</v>
      </c>
      <c r="O984" s="44">
        <f>Vendor_PickupTime-Order_Create_Time</f>
        <v>2.81875</v>
      </c>
      <c r="P984" s="44">
        <f>Plan_Vendor_Pickup_Time-Order_Create_Time</f>
        <v>-0.002083333333</v>
      </c>
      <c r="Q984" s="44">
        <f>HubVN_Receiving_Time-HubCN_Pickup_Time</f>
        <v>2.004166667</v>
      </c>
      <c r="R984" s="44">
        <f>Plan_HubVN_Receiving_Time-Plan_HubCN_Pickup_Time</f>
        <v>3.505555556</v>
      </c>
      <c r="S984" s="44">
        <f>TG_lấy+TG_xử_lý_CN+Thông_quan</f>
        <v>5.421527778</v>
      </c>
      <c r="T984" s="55">
        <f>IFS(HubCN_ID="LECCNSZ",Quantity__piece*500,HubCN_ID="LECCNYW",Quantity__piece*700)</f>
        <v>2500</v>
      </c>
      <c r="U984" s="55">
        <f>Chi_phí_lấy_hàng-Chi_phí_xử_lý</f>
        <v>17000</v>
      </c>
      <c r="V984" s="55">
        <f>IFS(HubCN_ID="LECCNSZ",IF(Grossweight&lt;=3,17000+Quantity__piece*500,17000+(Grossweight-3)*1500+Quantity__piece*500),HubCN_ID="LECCNYW", IF(Grossweight&lt;=3,15000+Quantity__piece*700,15000+(Grossweight-3)*2500+Quantity__piece*700))</f>
        <v>19500</v>
      </c>
    </row>
    <row r="985" ht="15.75" customHeight="1">
      <c r="A985" s="52" t="s">
        <v>2881</v>
      </c>
      <c r="B985" s="52" t="s">
        <v>5278</v>
      </c>
      <c r="C985" s="52" t="s">
        <v>5253</v>
      </c>
      <c r="D985" s="53">
        <v>44653.09583333333</v>
      </c>
      <c r="E985" s="53">
        <v>44652.20416666667</v>
      </c>
      <c r="F985" s="53">
        <v>44653.263194444444</v>
      </c>
      <c r="G985" s="53">
        <f>HubVN_Receiving_Time</f>
        <v>44655.50278</v>
      </c>
      <c r="H985" s="54">
        <v>44652.50208333333</v>
      </c>
      <c r="I985" s="44">
        <f>HubCN_Receiving_Time-Order_Create_Time</f>
        <v>3.415972222</v>
      </c>
      <c r="J985" s="44">
        <f>Plan__HubCN_Receiving_Time-Order_Create_Time</f>
        <v>4.307638889</v>
      </c>
      <c r="K985" s="44">
        <f>HubCN_Pickup_Time-HubCN_Receiving_Time</f>
        <v>0.2979166667</v>
      </c>
      <c r="L985" s="44">
        <f>Plan_HubCN_Pickup_Time-Plan__HubCN_Receiving_Time</f>
        <v>0.1673611111</v>
      </c>
      <c r="M985" s="44">
        <f>HubCN_Receiving_Time-Vendor_PickupTime</f>
        <v>0.16875</v>
      </c>
      <c r="N985" s="44">
        <f>Plan__HubCN_Receiving_Time-Plan_Vendor_Pickup_Time</f>
        <v>3.724305556</v>
      </c>
      <c r="O985" s="44">
        <f>Vendor_PickupTime-Order_Create_Time</f>
        <v>3.247222222</v>
      </c>
      <c r="P985" s="44">
        <f>Plan_Vendor_Pickup_Time-Order_Create_Time</f>
        <v>0.5833333333</v>
      </c>
      <c r="Q985" s="44">
        <f>HubVN_Receiving_Time-HubCN_Pickup_Time</f>
        <v>3.000694444</v>
      </c>
      <c r="R985" s="44">
        <f>Plan_HubVN_Receiving_Time-Plan_HubCN_Pickup_Time</f>
        <v>2.005555556</v>
      </c>
      <c r="S985" s="44">
        <f>TG_lấy+TG_xử_lý_CN+Thông_quan</f>
        <v>6.714583333</v>
      </c>
      <c r="T985" s="55">
        <f>IFS(HubCN_ID="LECCNSZ",Quantity__piece*500,HubCN_ID="LECCNYW",Quantity__piece*700)</f>
        <v>2800</v>
      </c>
      <c r="U985" s="55">
        <f>Chi_phí_lấy_hàng-Chi_phí_xử_lý</f>
        <v>15000</v>
      </c>
      <c r="V985" s="55">
        <f>IFS(HubCN_ID="LECCNSZ",IF(Grossweight&lt;=3,17000+Quantity__piece*500,17000+(Grossweight-3)*1500+Quantity__piece*500),HubCN_ID="LECCNYW", IF(Grossweight&lt;=3,15000+Quantity__piece*700,15000+(Grossweight-3)*2500+Quantity__piece*700))</f>
        <v>17800</v>
      </c>
    </row>
    <row r="986" ht="15.75" customHeight="1">
      <c r="A986" s="52" t="s">
        <v>2883</v>
      </c>
      <c r="B986" s="52" t="s">
        <v>5285</v>
      </c>
      <c r="C986" s="52" t="s">
        <v>5253</v>
      </c>
      <c r="D986" s="53">
        <v>44649.65833333333</v>
      </c>
      <c r="E986" s="53">
        <v>44646.95486111111</v>
      </c>
      <c r="F986" s="53">
        <v>44649.78611111111</v>
      </c>
      <c r="G986" s="53">
        <f>HubVN_Receiving_Time</f>
        <v>44652.25486</v>
      </c>
      <c r="H986" s="54">
        <v>44647.25</v>
      </c>
      <c r="I986" s="44">
        <f>HubCN_Receiving_Time-Order_Create_Time</f>
        <v>0.375</v>
      </c>
      <c r="J986" s="44">
        <f>Plan__HubCN_Receiving_Time-Order_Create_Time</f>
        <v>3.078472222</v>
      </c>
      <c r="K986" s="44">
        <f>HubCN_Pickup_Time-HubCN_Receiving_Time</f>
        <v>0.2951388889</v>
      </c>
      <c r="L986" s="44">
        <f>Plan_HubCN_Pickup_Time-Plan__HubCN_Receiving_Time</f>
        <v>0.1277777778</v>
      </c>
      <c r="M986" s="44">
        <f>HubCN_Receiving_Time-Vendor_PickupTime</f>
        <v>0.1645833333</v>
      </c>
      <c r="N986" s="44">
        <f>Plan__HubCN_Receiving_Time-Plan_Vendor_Pickup_Time</f>
        <v>3.079166667</v>
      </c>
      <c r="O986" s="44">
        <f>Vendor_PickupTime-Order_Create_Time</f>
        <v>0.2104166667</v>
      </c>
      <c r="P986" s="44">
        <f>Plan_Vendor_Pickup_Time-Order_Create_Time</f>
        <v>-0.0006944444394</v>
      </c>
      <c r="Q986" s="44">
        <f>HubVN_Receiving_Time-HubCN_Pickup_Time</f>
        <v>5.004861111</v>
      </c>
      <c r="R986" s="44">
        <f>Plan_HubVN_Receiving_Time-Plan_HubCN_Pickup_Time</f>
        <v>1.503472222</v>
      </c>
      <c r="S986" s="44">
        <f>TG_lấy+TG_xử_lý_CN+Thông_quan</f>
        <v>5.675</v>
      </c>
      <c r="T986" s="55">
        <f>IFS(HubCN_ID="LECCNSZ",Quantity__piece*500,HubCN_ID="LECCNYW",Quantity__piece*700)</f>
        <v>700</v>
      </c>
      <c r="U986" s="55">
        <f>Chi_phí_lấy_hàng-Chi_phí_xử_lý</f>
        <v>15000</v>
      </c>
      <c r="V986" s="55">
        <f>IFS(HubCN_ID="LECCNSZ",IF(Grossweight&lt;=3,17000+Quantity__piece*500,17000+(Grossweight-3)*1500+Quantity__piece*500),HubCN_ID="LECCNYW", IF(Grossweight&lt;=3,15000+Quantity__piece*700,15000+(Grossweight-3)*2500+Quantity__piece*700))</f>
        <v>15700</v>
      </c>
    </row>
    <row r="987" ht="15.75" customHeight="1">
      <c r="A987" s="52" t="s">
        <v>2886</v>
      </c>
      <c r="B987" s="52" t="s">
        <v>5265</v>
      </c>
      <c r="C987" s="52" t="s">
        <v>5253</v>
      </c>
      <c r="D987" s="53">
        <v>44649.87986111111</v>
      </c>
      <c r="E987" s="53">
        <v>44649.243055555555</v>
      </c>
      <c r="F987" s="53">
        <v>44650.00763888889</v>
      </c>
      <c r="G987" s="53">
        <f>HubVN_Receiving_Time</f>
        <v>44653.54097</v>
      </c>
      <c r="H987" s="54">
        <v>44649.53958333333</v>
      </c>
      <c r="I987" s="44">
        <f>HubCN_Receiving_Time-Order_Create_Time</f>
        <v>1.372222222</v>
      </c>
      <c r="J987" s="44">
        <f>Plan__HubCN_Receiving_Time-Order_Create_Time</f>
        <v>2.009027778</v>
      </c>
      <c r="K987" s="44">
        <f>HubCN_Pickup_Time-HubCN_Receiving_Time</f>
        <v>0.2965277778</v>
      </c>
      <c r="L987" s="44">
        <f>Plan_HubCN_Pickup_Time-Plan__HubCN_Receiving_Time</f>
        <v>0.1277777778</v>
      </c>
      <c r="M987" s="44">
        <f>HubCN_Receiving_Time-Vendor_PickupTime</f>
        <v>0.08819444444</v>
      </c>
      <c r="N987" s="44">
        <f>Plan__HubCN_Receiving_Time-Plan_Vendor_Pickup_Time</f>
        <v>2.181944444</v>
      </c>
      <c r="O987" s="44">
        <f>Vendor_PickupTime-Order_Create_Time</f>
        <v>1.284027778</v>
      </c>
      <c r="P987" s="44">
        <f>Plan_Vendor_Pickup_Time-Order_Create_Time</f>
        <v>-0.1729166667</v>
      </c>
      <c r="Q987" s="44">
        <f>HubVN_Receiving_Time-HubCN_Pickup_Time</f>
        <v>4.001388889</v>
      </c>
      <c r="R987" s="44">
        <f>Plan_HubVN_Receiving_Time-Plan_HubCN_Pickup_Time</f>
        <v>3.503472222</v>
      </c>
      <c r="S987" s="44">
        <f>TG_lấy+TG_xử_lý_CN+Thông_quan</f>
        <v>5.670138889</v>
      </c>
      <c r="T987" s="55">
        <f>IFS(HubCN_ID="LECCNSZ",Quantity__piece*500,HubCN_ID="LECCNYW",Quantity__piece*700)</f>
        <v>1400</v>
      </c>
      <c r="U987" s="55">
        <f>Chi_phí_lấy_hàng-Chi_phí_xử_lý</f>
        <v>15000</v>
      </c>
      <c r="V987" s="55">
        <f>IFS(HubCN_ID="LECCNSZ",IF(Grossweight&lt;=3,17000+Quantity__piece*500,17000+(Grossweight-3)*1500+Quantity__piece*500),HubCN_ID="LECCNYW", IF(Grossweight&lt;=3,15000+Quantity__piece*700,15000+(Grossweight-3)*2500+Quantity__piece*700))</f>
        <v>16400</v>
      </c>
    </row>
    <row r="988" ht="15.75" customHeight="1">
      <c r="A988" s="52" t="s">
        <v>2889</v>
      </c>
      <c r="B988" s="52" t="s">
        <v>5258</v>
      </c>
      <c r="C988" s="52" t="s">
        <v>5253</v>
      </c>
      <c r="D988" s="53">
        <v>44650.9125</v>
      </c>
      <c r="E988" s="53">
        <v>44652.239583333336</v>
      </c>
      <c r="F988" s="53">
        <v>44651.0</v>
      </c>
      <c r="G988" s="53">
        <f>HubVN_Receiving_Time</f>
        <v>44655.53889</v>
      </c>
      <c r="H988" s="54">
        <v>44652.532638888886</v>
      </c>
      <c r="I988" s="44">
        <f>HubCN_Receiving_Time-Order_Create_Time</f>
        <v>3.879166667</v>
      </c>
      <c r="J988" s="44">
        <f>Plan__HubCN_Receiving_Time-Order_Create_Time</f>
        <v>2.552083333</v>
      </c>
      <c r="K988" s="44">
        <f>HubCN_Pickup_Time-HubCN_Receiving_Time</f>
        <v>0.2930555556</v>
      </c>
      <c r="L988" s="44">
        <f>Plan_HubCN_Pickup_Time-Plan__HubCN_Receiving_Time</f>
        <v>0.0875</v>
      </c>
      <c r="M988" s="44">
        <f>HubCN_Receiving_Time-Vendor_PickupTime</f>
        <v>0.08611111112</v>
      </c>
      <c r="N988" s="44">
        <f>Plan__HubCN_Receiving_Time-Plan_Vendor_Pickup_Time</f>
        <v>2.552083333</v>
      </c>
      <c r="O988" s="44">
        <f>Vendor_PickupTime-Order_Create_Time</f>
        <v>3.793055556</v>
      </c>
      <c r="P988" s="44">
        <f>Plan_Vendor_Pickup_Time-Order_Create_Time</f>
        <v>0</v>
      </c>
      <c r="Q988" s="44">
        <f>HubVN_Receiving_Time-HubCN_Pickup_Time</f>
        <v>3.00625</v>
      </c>
      <c r="R988" s="44">
        <f>Plan_HubVN_Receiving_Time-Plan_HubCN_Pickup_Time</f>
        <v>3.500694444</v>
      </c>
      <c r="S988" s="44">
        <f>TG_lấy+TG_xử_lý_CN+Thông_quan</f>
        <v>7.178472222</v>
      </c>
      <c r="T988" s="55">
        <f>IFS(HubCN_ID="LECCNSZ",Quantity__piece*500,HubCN_ID="LECCNYW",Quantity__piece*700)</f>
        <v>1400</v>
      </c>
      <c r="U988" s="55">
        <f>Chi_phí_lấy_hàng-Chi_phí_xử_lý</f>
        <v>15000</v>
      </c>
      <c r="V988" s="55">
        <f>IFS(HubCN_ID="LECCNSZ",IF(Grossweight&lt;=3,17000+Quantity__piece*500,17000+(Grossweight-3)*1500+Quantity__piece*500),HubCN_ID="LECCNYW", IF(Grossweight&lt;=3,15000+Quantity__piece*700,15000+(Grossweight-3)*2500+Quantity__piece*700))</f>
        <v>16400</v>
      </c>
    </row>
    <row r="989" ht="15.75" hidden="1" customHeight="1">
      <c r="A989" s="52" t="s">
        <v>2892</v>
      </c>
      <c r="B989" s="52" t="s">
        <v>5289</v>
      </c>
      <c r="C989" s="52" t="s">
        <v>5255</v>
      </c>
      <c r="D989" s="53">
        <v>44649.07986111111</v>
      </c>
      <c r="E989" s="53">
        <v>44649.52916666667</v>
      </c>
      <c r="F989" s="53">
        <v>44649.24791666667</v>
      </c>
      <c r="G989" s="53">
        <f>HubVN_Receiving_Time</f>
        <v>44652.50417</v>
      </c>
      <c r="H989" s="54">
        <v>44650.00347222222</v>
      </c>
      <c r="I989" s="44">
        <f>HubCN_Receiving_Time-Order_Create_Time</f>
        <v>2.200694444</v>
      </c>
      <c r="J989" s="44">
        <f>Plan__HubCN_Receiving_Time-Order_Create_Time</f>
        <v>1.751388889</v>
      </c>
      <c r="K989" s="44">
        <f>HubCN_Pickup_Time-HubCN_Receiving_Time</f>
        <v>0.4743055556</v>
      </c>
      <c r="L989" s="44">
        <f>Plan_HubCN_Pickup_Time-Plan__HubCN_Receiving_Time</f>
        <v>0.1680555556</v>
      </c>
      <c r="M989" s="44">
        <f>HubCN_Receiving_Time-Vendor_PickupTime</f>
        <v>0.05486111111</v>
      </c>
      <c r="N989" s="44">
        <f>Plan__HubCN_Receiving_Time-Plan_Vendor_Pickup_Time</f>
        <v>1.680555556</v>
      </c>
      <c r="O989" s="44">
        <f>Vendor_PickupTime-Order_Create_Time</f>
        <v>2.145833333</v>
      </c>
      <c r="P989" s="44">
        <f>Plan_Vendor_Pickup_Time-Order_Create_Time</f>
        <v>0.07083333333</v>
      </c>
      <c r="Q989" s="44">
        <f>HubVN_Receiving_Time-HubCN_Pickup_Time</f>
        <v>2.500694444</v>
      </c>
      <c r="R989" s="44">
        <f>Plan_HubVN_Receiving_Time-Plan_HubCN_Pickup_Time</f>
        <v>3.004861111</v>
      </c>
      <c r="S989" s="44">
        <f>TG_lấy+TG_xử_lý_CN+Thông_quan</f>
        <v>5.175694444</v>
      </c>
      <c r="T989" s="55">
        <f>IFS(HubCN_ID="LECCNSZ",Quantity__piece*500,HubCN_ID="LECCNYW",Quantity__piece*700)</f>
        <v>2500</v>
      </c>
      <c r="U989" s="55">
        <f>Chi_phí_lấy_hàng-Chi_phí_xử_lý</f>
        <v>17600</v>
      </c>
      <c r="V989" s="55">
        <f>IFS(HubCN_ID="LECCNSZ",IF(Grossweight&lt;=3,17000+Quantity__piece*500,17000+(Grossweight-3)*1500+Quantity__piece*500),HubCN_ID="LECCNYW", IF(Grossweight&lt;=3,15000+Quantity__piece*700,15000+(Grossweight-3)*2500+Quantity__piece*700))</f>
        <v>20100</v>
      </c>
    </row>
    <row r="990" ht="15.75" hidden="1" customHeight="1">
      <c r="A990" s="52" t="s">
        <v>2895</v>
      </c>
      <c r="B990" s="52" t="s">
        <v>5254</v>
      </c>
      <c r="C990" s="52" t="s">
        <v>5255</v>
      </c>
      <c r="D990" s="53">
        <v>44649.94861111111</v>
      </c>
      <c r="E990" s="53">
        <v>44649.83472222222</v>
      </c>
      <c r="F990" s="53">
        <v>44650.03680555556</v>
      </c>
      <c r="G990" s="53">
        <f>HubVN_Receiving_Time</f>
        <v>44654.275</v>
      </c>
      <c r="H990" s="54">
        <v>44650.27361111111</v>
      </c>
      <c r="I990" s="44">
        <f>HubCN_Receiving_Time-Order_Create_Time</f>
        <v>0.3840277778</v>
      </c>
      <c r="J990" s="44">
        <f>Plan__HubCN_Receiving_Time-Order_Create_Time</f>
        <v>0.4979166667</v>
      </c>
      <c r="K990" s="44">
        <f>HubCN_Pickup_Time-HubCN_Receiving_Time</f>
        <v>0.4388888889</v>
      </c>
      <c r="L990" s="44">
        <f>Plan_HubCN_Pickup_Time-Plan__HubCN_Receiving_Time</f>
        <v>0.08819444445</v>
      </c>
      <c r="M990" s="44">
        <f>HubCN_Receiving_Time-Vendor_PickupTime</f>
        <v>0.05763888889</v>
      </c>
      <c r="N990" s="44">
        <f>Plan__HubCN_Receiving_Time-Plan_Vendor_Pickup_Time</f>
        <v>0.6722222222</v>
      </c>
      <c r="O990" s="44">
        <f>Vendor_PickupTime-Order_Create_Time</f>
        <v>0.3263888889</v>
      </c>
      <c r="P990" s="44">
        <f>Plan_Vendor_Pickup_Time-Order_Create_Time</f>
        <v>-0.1743055556</v>
      </c>
      <c r="Q990" s="44">
        <f>HubVN_Receiving_Time-HubCN_Pickup_Time</f>
        <v>4.001388889</v>
      </c>
      <c r="R990" s="44">
        <f>Plan_HubVN_Receiving_Time-Plan_HubCN_Pickup_Time</f>
        <v>3.501388889</v>
      </c>
      <c r="S990" s="44">
        <f>TG_lấy+TG_xử_lý_CN+Thông_quan</f>
        <v>4.824305556</v>
      </c>
      <c r="T990" s="55">
        <f>IFS(HubCN_ID="LECCNSZ",Quantity__piece*500,HubCN_ID="LECCNYW",Quantity__piece*700)</f>
        <v>1000</v>
      </c>
      <c r="U990" s="55">
        <f>Chi_phí_lấy_hàng-Chi_phí_xử_lý</f>
        <v>19700</v>
      </c>
      <c r="V990" s="55">
        <f>IFS(HubCN_ID="LECCNSZ",IF(Grossweight&lt;=3,17000+Quantity__piece*500,17000+(Grossweight-3)*1500+Quantity__piece*500),HubCN_ID="LECCNYW", IF(Grossweight&lt;=3,15000+Quantity__piece*700,15000+(Grossweight-3)*2500+Quantity__piece*700))</f>
        <v>20700</v>
      </c>
    </row>
    <row r="991" ht="15.75" customHeight="1">
      <c r="A991" s="52" t="s">
        <v>2897</v>
      </c>
      <c r="B991" s="52" t="s">
        <v>5299</v>
      </c>
      <c r="C991" s="52" t="s">
        <v>5253</v>
      </c>
      <c r="D991" s="53">
        <v>44649.450694444444</v>
      </c>
      <c r="E991" s="53">
        <v>44649.20972222222</v>
      </c>
      <c r="F991" s="53">
        <v>44649.5375</v>
      </c>
      <c r="G991" s="53">
        <f>HubVN_Receiving_Time</f>
        <v>44652.50972</v>
      </c>
      <c r="H991" s="54">
        <v>44649.50347222222</v>
      </c>
      <c r="I991" s="44">
        <f>HubCN_Receiving_Time-Order_Create_Time</f>
        <v>2.369444444</v>
      </c>
      <c r="J991" s="44">
        <f>Plan__HubCN_Receiving_Time-Order_Create_Time</f>
        <v>2.610416667</v>
      </c>
      <c r="K991" s="44">
        <f>HubCN_Pickup_Time-HubCN_Receiving_Time</f>
        <v>0.29375</v>
      </c>
      <c r="L991" s="44">
        <f>Plan_HubCN_Pickup_Time-Plan__HubCN_Receiving_Time</f>
        <v>0.08680555555</v>
      </c>
      <c r="M991" s="44">
        <f>HubCN_Receiving_Time-Vendor_PickupTime</f>
        <v>0.08958333333</v>
      </c>
      <c r="N991" s="44">
        <f>Plan__HubCN_Receiving_Time-Plan_Vendor_Pickup_Time</f>
        <v>4.033333333</v>
      </c>
      <c r="O991" s="44">
        <f>Vendor_PickupTime-Order_Create_Time</f>
        <v>2.279861111</v>
      </c>
      <c r="P991" s="44">
        <f>Plan_Vendor_Pickup_Time-Order_Create_Time</f>
        <v>-1.422916667</v>
      </c>
      <c r="Q991" s="44">
        <f>HubVN_Receiving_Time-HubCN_Pickup_Time</f>
        <v>3.00625</v>
      </c>
      <c r="R991" s="44">
        <f>Plan_HubVN_Receiving_Time-Plan_HubCN_Pickup_Time</f>
        <v>3.003472222</v>
      </c>
      <c r="S991" s="44">
        <f>TG_lấy+TG_xử_lý_CN+Thông_quan</f>
        <v>5.669444444</v>
      </c>
      <c r="T991" s="55">
        <f>IFS(HubCN_ID="LECCNSZ",Quantity__piece*500,HubCN_ID="LECCNYW",Quantity__piece*700)</f>
        <v>1400</v>
      </c>
      <c r="U991" s="55">
        <f>Chi_phí_lấy_hàng-Chi_phí_xử_lý</f>
        <v>15000</v>
      </c>
      <c r="V991" s="55">
        <f>IFS(HubCN_ID="LECCNSZ",IF(Grossweight&lt;=3,17000+Quantity__piece*500,17000+(Grossweight-3)*1500+Quantity__piece*500),HubCN_ID="LECCNYW", IF(Grossweight&lt;=3,15000+Quantity__piece*700,15000+(Grossweight-3)*2500+Quantity__piece*700))</f>
        <v>16400</v>
      </c>
    </row>
    <row r="992" ht="15.75" hidden="1" customHeight="1">
      <c r="A992" s="52" t="s">
        <v>2899</v>
      </c>
      <c r="B992" s="52" t="s">
        <v>5289</v>
      </c>
      <c r="C992" s="52" t="s">
        <v>5255</v>
      </c>
      <c r="D992" s="53">
        <v>44650.88263888889</v>
      </c>
      <c r="E992" s="53">
        <v>44649.544444444444</v>
      </c>
      <c r="F992" s="53">
        <v>44651.010416666664</v>
      </c>
      <c r="G992" s="53">
        <f>HubVN_Receiving_Time</f>
        <v>44652.52292</v>
      </c>
      <c r="H992" s="54">
        <v>44650.01666666667</v>
      </c>
      <c r="I992" s="44">
        <f>HubCN_Receiving_Time-Order_Create_Time</f>
        <v>3.702083333</v>
      </c>
      <c r="J992" s="44">
        <f>Plan__HubCN_Receiving_Time-Order_Create_Time</f>
        <v>5.040277778</v>
      </c>
      <c r="K992" s="44">
        <f>HubCN_Pickup_Time-HubCN_Receiving_Time</f>
        <v>0.4722222222</v>
      </c>
      <c r="L992" s="44">
        <f>Plan_HubCN_Pickup_Time-Plan__HubCN_Receiving_Time</f>
        <v>0.1277777778</v>
      </c>
      <c r="M992" s="44">
        <f>HubCN_Receiving_Time-Vendor_PickupTime</f>
        <v>0.05486111111</v>
      </c>
      <c r="N992" s="44">
        <f>Plan__HubCN_Receiving_Time-Plan_Vendor_Pickup_Time</f>
        <v>6.044444444</v>
      </c>
      <c r="O992" s="44">
        <f>Vendor_PickupTime-Order_Create_Time</f>
        <v>3.647222222</v>
      </c>
      <c r="P992" s="44">
        <f>Plan_Vendor_Pickup_Time-Order_Create_Time</f>
        <v>-1.004166667</v>
      </c>
      <c r="Q992" s="44">
        <f>HubVN_Receiving_Time-HubCN_Pickup_Time</f>
        <v>2.50625</v>
      </c>
      <c r="R992" s="44">
        <f>Plan_HubVN_Receiving_Time-Plan_HubCN_Pickup_Time</f>
        <v>1.504861111</v>
      </c>
      <c r="S992" s="44">
        <f>TG_lấy+TG_xử_lý_CN+Thông_quan</f>
        <v>6.680555556</v>
      </c>
      <c r="T992" s="55">
        <f>IFS(HubCN_ID="LECCNSZ",Quantity__piece*500,HubCN_ID="LECCNYW",Quantity__piece*700)</f>
        <v>1500</v>
      </c>
      <c r="U992" s="55">
        <f>Chi_phí_lấy_hàng-Chi_phí_xử_lý</f>
        <v>17000</v>
      </c>
      <c r="V992" s="55">
        <f>IFS(HubCN_ID="LECCNSZ",IF(Grossweight&lt;=3,17000+Quantity__piece*500,17000+(Grossweight-3)*1500+Quantity__piece*500),HubCN_ID="LECCNYW", IF(Grossweight&lt;=3,15000+Quantity__piece*700,15000+(Grossweight-3)*2500+Quantity__piece*700))</f>
        <v>18500</v>
      </c>
    </row>
    <row r="993" ht="15.75" customHeight="1">
      <c r="A993" s="52" t="s">
        <v>2902</v>
      </c>
      <c r="B993" s="52" t="s">
        <v>5307</v>
      </c>
      <c r="C993" s="52" t="s">
        <v>5253</v>
      </c>
      <c r="D993" s="53">
        <v>44650.67013888889</v>
      </c>
      <c r="E993" s="53">
        <v>44649.802083333336</v>
      </c>
      <c r="F993" s="53">
        <v>44650.759722222225</v>
      </c>
      <c r="G993" s="53">
        <f>HubVN_Receiving_Time</f>
        <v>44653.26806</v>
      </c>
      <c r="H993" s="54">
        <v>44650.2625</v>
      </c>
      <c r="I993" s="44">
        <f>HubCN_Receiving_Time-Order_Create_Time</f>
        <v>2.081944444</v>
      </c>
      <c r="J993" s="44">
        <f>Plan__HubCN_Receiving_Time-Order_Create_Time</f>
        <v>2.95</v>
      </c>
      <c r="K993" s="44">
        <f>HubCN_Pickup_Time-HubCN_Receiving_Time</f>
        <v>0.4604166667</v>
      </c>
      <c r="L993" s="44">
        <f>Plan_HubCN_Pickup_Time-Plan__HubCN_Receiving_Time</f>
        <v>0.08958333333</v>
      </c>
      <c r="M993" s="44">
        <f>HubCN_Receiving_Time-Vendor_PickupTime</f>
        <v>0.0875</v>
      </c>
      <c r="N993" s="44">
        <f>Plan__HubCN_Receiving_Time-Plan_Vendor_Pickup_Time</f>
        <v>3.825694444</v>
      </c>
      <c r="O993" s="44">
        <f>Vendor_PickupTime-Order_Create_Time</f>
        <v>1.994444444</v>
      </c>
      <c r="P993" s="44">
        <f>Plan_Vendor_Pickup_Time-Order_Create_Time</f>
        <v>-0.8756944444</v>
      </c>
      <c r="Q993" s="44">
        <f>HubVN_Receiving_Time-HubCN_Pickup_Time</f>
        <v>3.005555556</v>
      </c>
      <c r="R993" s="44">
        <f>Plan_HubVN_Receiving_Time-Plan_HubCN_Pickup_Time</f>
        <v>1.500694444</v>
      </c>
      <c r="S993" s="44">
        <f>TG_lấy+TG_xử_lý_CN+Thông_quan</f>
        <v>5.547916667</v>
      </c>
      <c r="T993" s="55">
        <f>IFS(HubCN_ID="LECCNSZ",Quantity__piece*500,HubCN_ID="LECCNYW",Quantity__piece*700)</f>
        <v>1400</v>
      </c>
      <c r="U993" s="55">
        <f>Chi_phí_lấy_hàng-Chi_phí_xử_lý</f>
        <v>16750</v>
      </c>
      <c r="V993" s="55">
        <f>IFS(HubCN_ID="LECCNSZ",IF(Grossweight&lt;=3,17000+Quantity__piece*500,17000+(Grossweight-3)*1500+Quantity__piece*500),HubCN_ID="LECCNYW", IF(Grossweight&lt;=3,15000+Quantity__piece*700,15000+(Grossweight-3)*2500+Quantity__piece*700))</f>
        <v>18150</v>
      </c>
    </row>
    <row r="994" ht="15.75" hidden="1" customHeight="1">
      <c r="A994" s="52" t="s">
        <v>2905</v>
      </c>
      <c r="B994" s="52" t="s">
        <v>5289</v>
      </c>
      <c r="C994" s="52" t="s">
        <v>5255</v>
      </c>
      <c r="D994" s="53">
        <v>44647.697222222225</v>
      </c>
      <c r="E994" s="53">
        <v>44648.81041666667</v>
      </c>
      <c r="F994" s="53">
        <v>44647.78402777778</v>
      </c>
      <c r="G994" s="53">
        <f>HubVN_Receiving_Time</f>
        <v>44652.28125</v>
      </c>
      <c r="H994" s="54">
        <v>44649.28055555555</v>
      </c>
      <c r="I994" s="44">
        <f>HubCN_Receiving_Time-Order_Create_Time</f>
        <v>4.088888889</v>
      </c>
      <c r="J994" s="44">
        <f>Plan__HubCN_Receiving_Time-Order_Create_Time</f>
        <v>2.975694444</v>
      </c>
      <c r="K994" s="44">
        <f>HubCN_Pickup_Time-HubCN_Receiving_Time</f>
        <v>0.4701388889</v>
      </c>
      <c r="L994" s="44">
        <f>Plan_HubCN_Pickup_Time-Plan__HubCN_Receiving_Time</f>
        <v>0.08680555555</v>
      </c>
      <c r="M994" s="44">
        <f>HubCN_Receiving_Time-Vendor_PickupTime</f>
        <v>0.1701388889</v>
      </c>
      <c r="N994" s="44">
        <f>Plan__HubCN_Receiving_Time-Plan_Vendor_Pickup_Time</f>
        <v>1.972916667</v>
      </c>
      <c r="O994" s="44">
        <f>Vendor_PickupTime-Order_Create_Time</f>
        <v>3.91875</v>
      </c>
      <c r="P994" s="44">
        <f>Plan_Vendor_Pickup_Time-Order_Create_Time</f>
        <v>1.002777778</v>
      </c>
      <c r="Q994" s="44">
        <f>HubVN_Receiving_Time-HubCN_Pickup_Time</f>
        <v>3.000694444</v>
      </c>
      <c r="R994" s="44">
        <f>Plan_HubVN_Receiving_Time-Plan_HubCN_Pickup_Time</f>
        <v>3.500694444</v>
      </c>
      <c r="S994" s="44">
        <f>TG_lấy+TG_xử_lý_CN+Thông_quan</f>
        <v>7.559722222</v>
      </c>
      <c r="T994" s="55">
        <f>IFS(HubCN_ID="LECCNSZ",Quantity__piece*500,HubCN_ID="LECCNYW",Quantity__piece*700)</f>
        <v>1500</v>
      </c>
      <c r="U994" s="55">
        <f>Chi_phí_lấy_hàng-Chi_phí_xử_lý</f>
        <v>17000</v>
      </c>
      <c r="V994" s="55">
        <f>IFS(HubCN_ID="LECCNSZ",IF(Grossweight&lt;=3,17000+Quantity__piece*500,17000+(Grossweight-3)*1500+Quantity__piece*500),HubCN_ID="LECCNYW", IF(Grossweight&lt;=3,15000+Quantity__piece*700,15000+(Grossweight-3)*2500+Quantity__piece*700))</f>
        <v>18500</v>
      </c>
    </row>
    <row r="995" ht="15.75" customHeight="1">
      <c r="A995" s="52" t="s">
        <v>2908</v>
      </c>
      <c r="B995" s="52" t="s">
        <v>5264</v>
      </c>
      <c r="C995" s="52" t="s">
        <v>5253</v>
      </c>
      <c r="D995" s="53">
        <v>44650.88333333333</v>
      </c>
      <c r="E995" s="53">
        <v>44649.84652777778</v>
      </c>
      <c r="F995" s="53">
        <v>44651.03125</v>
      </c>
      <c r="G995" s="53">
        <f>HubVN_Receiving_Time</f>
        <v>44653.28194</v>
      </c>
      <c r="H995" s="54">
        <v>44650.279861111114</v>
      </c>
      <c r="I995" s="44">
        <f>HubCN_Receiving_Time-Order_Create_Time</f>
        <v>2.577083333</v>
      </c>
      <c r="J995" s="44">
        <f>Plan__HubCN_Receiving_Time-Order_Create_Time</f>
        <v>3.613888889</v>
      </c>
      <c r="K995" s="44">
        <f>HubCN_Pickup_Time-HubCN_Receiving_Time</f>
        <v>0.4333333333</v>
      </c>
      <c r="L995" s="44">
        <f>Plan_HubCN_Pickup_Time-Plan__HubCN_Receiving_Time</f>
        <v>0.1479166667</v>
      </c>
      <c r="M995" s="44">
        <f>HubCN_Receiving_Time-Vendor_PickupTime</f>
        <v>0.08472222222</v>
      </c>
      <c r="N995" s="44">
        <f>Plan__HubCN_Receiving_Time-Plan_Vendor_Pickup_Time</f>
        <v>3.44375</v>
      </c>
      <c r="O995" s="44">
        <f>Vendor_PickupTime-Order_Create_Time</f>
        <v>2.492361111</v>
      </c>
      <c r="P995" s="44">
        <f>Plan_Vendor_Pickup_Time-Order_Create_Time</f>
        <v>0.1701388889</v>
      </c>
      <c r="Q995" s="44">
        <f>HubVN_Receiving_Time-HubCN_Pickup_Time</f>
        <v>3.002083333</v>
      </c>
      <c r="R995" s="44">
        <f>Plan_HubVN_Receiving_Time-Plan_HubCN_Pickup_Time</f>
        <v>1.504861111</v>
      </c>
      <c r="S995" s="44">
        <f>TG_lấy+TG_xử_lý_CN+Thông_quan</f>
        <v>6.0125</v>
      </c>
      <c r="T995" s="55">
        <f>IFS(HubCN_ID="LECCNSZ",Quantity__piece*500,HubCN_ID="LECCNYW",Quantity__piece*700)</f>
        <v>3500</v>
      </c>
      <c r="U995" s="55">
        <f>Chi_phí_lấy_hàng-Chi_phí_xử_lý</f>
        <v>15000</v>
      </c>
      <c r="V995" s="55">
        <f>IFS(HubCN_ID="LECCNSZ",IF(Grossweight&lt;=3,17000+Quantity__piece*500,17000+(Grossweight-3)*1500+Quantity__piece*500),HubCN_ID="LECCNYW", IF(Grossweight&lt;=3,15000+Quantity__piece*700,15000+(Grossweight-3)*2500+Quantity__piece*700))</f>
        <v>18500</v>
      </c>
    </row>
    <row r="996" ht="15.75" customHeight="1">
      <c r="A996" s="52" t="s">
        <v>2911</v>
      </c>
      <c r="B996" s="52" t="s">
        <v>5263</v>
      </c>
      <c r="C996" s="52" t="s">
        <v>5253</v>
      </c>
      <c r="D996" s="53">
        <v>44650.364583333336</v>
      </c>
      <c r="E996" s="53">
        <v>44649.22430555556</v>
      </c>
      <c r="F996" s="53">
        <v>44650.495833333334</v>
      </c>
      <c r="G996" s="53">
        <f>HubVN_Receiving_Time</f>
        <v>44653.52292</v>
      </c>
      <c r="H996" s="54">
        <v>44649.520833333336</v>
      </c>
      <c r="I996" s="44">
        <f>HubCN_Receiving_Time-Order_Create_Time</f>
        <v>0.3375</v>
      </c>
      <c r="J996" s="44">
        <f>Plan__HubCN_Receiving_Time-Order_Create_Time</f>
        <v>1.477777778</v>
      </c>
      <c r="K996" s="44">
        <f>HubCN_Pickup_Time-HubCN_Receiving_Time</f>
        <v>0.2965277778</v>
      </c>
      <c r="L996" s="44">
        <f>Plan_HubCN_Pickup_Time-Plan__HubCN_Receiving_Time</f>
        <v>0.13125</v>
      </c>
      <c r="M996" s="44">
        <f>HubCN_Receiving_Time-Vendor_PickupTime</f>
        <v>0.08541666667</v>
      </c>
      <c r="N996" s="44">
        <f>Plan__HubCN_Receiving_Time-Plan_Vendor_Pickup_Time</f>
        <v>3.474305556</v>
      </c>
      <c r="O996" s="44">
        <f>Vendor_PickupTime-Order_Create_Time</f>
        <v>0.2520833333</v>
      </c>
      <c r="P996" s="44">
        <f>Plan_Vendor_Pickup_Time-Order_Create_Time</f>
        <v>-1.996527778</v>
      </c>
      <c r="Q996" s="44">
        <f>HubVN_Receiving_Time-HubCN_Pickup_Time</f>
        <v>4.002083333</v>
      </c>
      <c r="R996" s="44">
        <f>Plan_HubVN_Receiving_Time-Plan_HubCN_Pickup_Time</f>
        <v>2.005555556</v>
      </c>
      <c r="S996" s="44">
        <f>TG_lấy+TG_xử_lý_CN+Thông_quan</f>
        <v>4.636111111</v>
      </c>
      <c r="T996" s="55">
        <f>IFS(HubCN_ID="LECCNSZ",Quantity__piece*500,HubCN_ID="LECCNYW",Quantity__piece*700)</f>
        <v>1400</v>
      </c>
      <c r="U996" s="55">
        <f>Chi_phí_lấy_hàng-Chi_phí_xử_lý</f>
        <v>19500</v>
      </c>
      <c r="V996" s="55">
        <f>IFS(HubCN_ID="LECCNSZ",IF(Grossweight&lt;=3,17000+Quantity__piece*500,17000+(Grossweight-3)*1500+Quantity__piece*500),HubCN_ID="LECCNYW", IF(Grossweight&lt;=3,15000+Quantity__piece*700,15000+(Grossweight-3)*2500+Quantity__piece*700))</f>
        <v>20900</v>
      </c>
    </row>
    <row r="997" ht="15.75" customHeight="1">
      <c r="A997" s="52" t="s">
        <v>2914</v>
      </c>
      <c r="B997" s="52" t="s">
        <v>5280</v>
      </c>
      <c r="C997" s="52" t="s">
        <v>5253</v>
      </c>
      <c r="D997" s="53">
        <v>44652.404861111114</v>
      </c>
      <c r="E997" s="53">
        <v>44650.7375</v>
      </c>
      <c r="F997" s="53">
        <v>44652.532638888886</v>
      </c>
      <c r="G997" s="53">
        <f>HubVN_Receiving_Time</f>
        <v>44654.53889</v>
      </c>
      <c r="H997" s="54">
        <v>44651.035416666666</v>
      </c>
      <c r="I997" s="44">
        <f>HubCN_Receiving_Time-Order_Create_Time</f>
        <v>2.036805556</v>
      </c>
      <c r="J997" s="44">
        <f>Plan__HubCN_Receiving_Time-Order_Create_Time</f>
        <v>3.704166667</v>
      </c>
      <c r="K997" s="44">
        <f>HubCN_Pickup_Time-HubCN_Receiving_Time</f>
        <v>0.2979166667</v>
      </c>
      <c r="L997" s="44">
        <f>Plan_HubCN_Pickup_Time-Plan__HubCN_Receiving_Time</f>
        <v>0.1277777778</v>
      </c>
      <c r="M997" s="44">
        <f>HubCN_Receiving_Time-Vendor_PickupTime</f>
        <v>0.2548611111</v>
      </c>
      <c r="N997" s="44">
        <f>Plan__HubCN_Receiving_Time-Plan_Vendor_Pickup_Time</f>
        <v>4.170138889</v>
      </c>
      <c r="O997" s="44">
        <f>Vendor_PickupTime-Order_Create_Time</f>
        <v>1.781944444</v>
      </c>
      <c r="P997" s="44">
        <f>Plan_Vendor_Pickup_Time-Order_Create_Time</f>
        <v>-0.4659722222</v>
      </c>
      <c r="Q997" s="44">
        <f>HubVN_Receiving_Time-HubCN_Pickup_Time</f>
        <v>3.503472222</v>
      </c>
      <c r="R997" s="44">
        <f>Plan_HubVN_Receiving_Time-Plan_HubCN_Pickup_Time</f>
        <v>2.000694444</v>
      </c>
      <c r="S997" s="44">
        <f>TG_lấy+TG_xử_lý_CN+Thông_quan</f>
        <v>5.838194444</v>
      </c>
      <c r="T997" s="55">
        <f>IFS(HubCN_ID="LECCNSZ",Quantity__piece*500,HubCN_ID="LECCNYW",Quantity__piece*700)</f>
        <v>1400</v>
      </c>
      <c r="U997" s="55">
        <f>Chi_phí_lấy_hàng-Chi_phí_xử_lý</f>
        <v>15000</v>
      </c>
      <c r="V997" s="55">
        <f>IFS(HubCN_ID="LECCNSZ",IF(Grossweight&lt;=3,17000+Quantity__piece*500,17000+(Grossweight-3)*1500+Quantity__piece*500),HubCN_ID="LECCNYW", IF(Grossweight&lt;=3,15000+Quantity__piece*700,15000+(Grossweight-3)*2500+Quantity__piece*700))</f>
        <v>16400</v>
      </c>
    </row>
    <row r="998" ht="15.75" customHeight="1">
      <c r="A998" s="52" t="s">
        <v>2917</v>
      </c>
      <c r="B998" s="52" t="s">
        <v>5283</v>
      </c>
      <c r="C998" s="52" t="s">
        <v>5253</v>
      </c>
      <c r="D998" s="53">
        <v>44652.37013888889</v>
      </c>
      <c r="E998" s="53">
        <v>44652.225</v>
      </c>
      <c r="F998" s="53">
        <v>44652.521527777775</v>
      </c>
      <c r="G998" s="53">
        <f>HubVN_Receiving_Time</f>
        <v>44655.52292</v>
      </c>
      <c r="H998" s="54">
        <v>44652.52013888889</v>
      </c>
      <c r="I998" s="44">
        <f>HubCN_Receiving_Time-Order_Create_Time</f>
        <v>2.397222222</v>
      </c>
      <c r="J998" s="44">
        <f>Plan__HubCN_Receiving_Time-Order_Create_Time</f>
        <v>2.542361111</v>
      </c>
      <c r="K998" s="44">
        <f>HubCN_Pickup_Time-HubCN_Receiving_Time</f>
        <v>0.2951388889</v>
      </c>
      <c r="L998" s="44">
        <f>Plan_HubCN_Pickup_Time-Plan__HubCN_Receiving_Time</f>
        <v>0.1513888889</v>
      </c>
      <c r="M998" s="44">
        <f>HubCN_Receiving_Time-Vendor_PickupTime</f>
        <v>0.1090277778</v>
      </c>
      <c r="N998" s="44">
        <f>Plan__HubCN_Receiving_Time-Plan_Vendor_Pickup_Time</f>
        <v>2.382638889</v>
      </c>
      <c r="O998" s="44">
        <f>Vendor_PickupTime-Order_Create_Time</f>
        <v>2.288194444</v>
      </c>
      <c r="P998" s="44">
        <f>Plan_Vendor_Pickup_Time-Order_Create_Time</f>
        <v>0.1597222222</v>
      </c>
      <c r="Q998" s="44">
        <f>HubVN_Receiving_Time-HubCN_Pickup_Time</f>
        <v>3.002777778</v>
      </c>
      <c r="R998" s="44">
        <f>Plan_HubVN_Receiving_Time-Plan_HubCN_Pickup_Time</f>
        <v>2.00625</v>
      </c>
      <c r="S998" s="44">
        <f>TG_lấy+TG_xử_lý_CN+Thông_quan</f>
        <v>5.695138889</v>
      </c>
      <c r="T998" s="55">
        <f>IFS(HubCN_ID="LECCNSZ",Quantity__piece*500,HubCN_ID="LECCNYW",Quantity__piece*700)</f>
        <v>1400</v>
      </c>
      <c r="U998" s="55">
        <f>Chi_phí_lấy_hàng-Chi_phí_xử_lý</f>
        <v>17750</v>
      </c>
      <c r="V998" s="55">
        <f>IFS(HubCN_ID="LECCNSZ",IF(Grossweight&lt;=3,17000+Quantity__piece*500,17000+(Grossweight-3)*1500+Quantity__piece*500),HubCN_ID="LECCNYW", IF(Grossweight&lt;=3,15000+Quantity__piece*700,15000+(Grossweight-3)*2500+Quantity__piece*700))</f>
        <v>19150</v>
      </c>
    </row>
    <row r="999" ht="15.75" customHeight="1">
      <c r="A999" s="52" t="s">
        <v>2920</v>
      </c>
      <c r="B999" s="52" t="s">
        <v>5274</v>
      </c>
      <c r="C999" s="52" t="s">
        <v>5253</v>
      </c>
      <c r="D999" s="53">
        <v>44650.80069444444</v>
      </c>
      <c r="E999" s="53">
        <v>44652.229166666664</v>
      </c>
      <c r="F999" s="53">
        <v>44651.010416666664</v>
      </c>
      <c r="G999" s="53">
        <f>HubVN_Receiving_Time</f>
        <v>44655.52847</v>
      </c>
      <c r="H999" s="54">
        <v>44652.524305555555</v>
      </c>
      <c r="I999" s="44">
        <f>HubCN_Receiving_Time-Order_Create_Time</f>
        <v>2.368055556</v>
      </c>
      <c r="J999" s="44">
        <f>Plan__HubCN_Receiving_Time-Order_Create_Time</f>
        <v>0.9395833333</v>
      </c>
      <c r="K999" s="44">
        <f>HubCN_Pickup_Time-HubCN_Receiving_Time</f>
        <v>0.2951388889</v>
      </c>
      <c r="L999" s="44">
        <f>Plan_HubCN_Pickup_Time-Plan__HubCN_Receiving_Time</f>
        <v>0.2097222222</v>
      </c>
      <c r="M999" s="44">
        <f>HubCN_Receiving_Time-Vendor_PickupTime</f>
        <v>0.08541666666</v>
      </c>
      <c r="N999" s="44">
        <f>Plan__HubCN_Receiving_Time-Plan_Vendor_Pickup_Time</f>
        <v>0.2034722222</v>
      </c>
      <c r="O999" s="44">
        <f>Vendor_PickupTime-Order_Create_Time</f>
        <v>2.282638889</v>
      </c>
      <c r="P999" s="44">
        <f>Plan_Vendor_Pickup_Time-Order_Create_Time</f>
        <v>0.7361111111</v>
      </c>
      <c r="Q999" s="44">
        <f>HubVN_Receiving_Time-HubCN_Pickup_Time</f>
        <v>3.004166667</v>
      </c>
      <c r="R999" s="44">
        <f>Plan_HubVN_Receiving_Time-Plan_HubCN_Pickup_Time</f>
        <v>3.501388889</v>
      </c>
      <c r="S999" s="44">
        <f>TG_lấy+TG_xử_lý_CN+Thông_quan</f>
        <v>5.667361111</v>
      </c>
      <c r="T999" s="55">
        <f>IFS(HubCN_ID="LECCNSZ",Quantity__piece*500,HubCN_ID="LECCNYW",Quantity__piece*700)</f>
        <v>1400</v>
      </c>
      <c r="U999" s="55">
        <f>Chi_phí_lấy_hàng-Chi_phí_xử_lý</f>
        <v>15000</v>
      </c>
      <c r="V999" s="55">
        <f>IFS(HubCN_ID="LECCNSZ",IF(Grossweight&lt;=3,17000+Quantity__piece*500,17000+(Grossweight-3)*1500+Quantity__piece*500),HubCN_ID="LECCNYW", IF(Grossweight&lt;=3,15000+Quantity__piece*700,15000+(Grossweight-3)*2500+Quantity__piece*700))</f>
        <v>16400</v>
      </c>
    </row>
    <row r="1000" ht="15.75" customHeight="1">
      <c r="A1000" s="52" t="s">
        <v>2923</v>
      </c>
      <c r="B1000" s="52" t="s">
        <v>5286</v>
      </c>
      <c r="C1000" s="52" t="s">
        <v>5253</v>
      </c>
      <c r="D1000" s="53">
        <v>44651.58819444444</v>
      </c>
      <c r="E1000" s="53">
        <v>44652.22361111111</v>
      </c>
      <c r="F1000" s="53">
        <v>44651.75833333333</v>
      </c>
      <c r="G1000" s="53">
        <f>HubVN_Receiving_Time</f>
        <v>44655.51667</v>
      </c>
      <c r="H1000" s="54">
        <v>44652.51597222222</v>
      </c>
      <c r="I1000" s="44">
        <f>HubCN_Receiving_Time-Order_Create_Time</f>
        <v>1.911111111</v>
      </c>
      <c r="J1000" s="44">
        <f>Plan__HubCN_Receiving_Time-Order_Create_Time</f>
        <v>1.275694444</v>
      </c>
      <c r="K1000" s="44">
        <f>HubCN_Pickup_Time-HubCN_Receiving_Time</f>
        <v>0.2923611111</v>
      </c>
      <c r="L1000" s="44">
        <f>Plan_HubCN_Pickup_Time-Plan__HubCN_Receiving_Time</f>
        <v>0.1701388889</v>
      </c>
      <c r="M1000" s="44">
        <f>HubCN_Receiving_Time-Vendor_PickupTime</f>
        <v>0.1118055556</v>
      </c>
      <c r="N1000" s="44">
        <f>Plan__HubCN_Receiving_Time-Plan_Vendor_Pickup_Time</f>
        <v>3.730555556</v>
      </c>
      <c r="O1000" s="44">
        <f>Vendor_PickupTime-Order_Create_Time</f>
        <v>1.799305556</v>
      </c>
      <c r="P1000" s="44">
        <f>Plan_Vendor_Pickup_Time-Order_Create_Time</f>
        <v>-2.454861111</v>
      </c>
      <c r="Q1000" s="44">
        <f>HubVN_Receiving_Time-HubCN_Pickup_Time</f>
        <v>3.000694444</v>
      </c>
      <c r="R1000" s="44">
        <f>Plan_HubVN_Receiving_Time-Plan_HubCN_Pickup_Time</f>
        <v>3.504861111</v>
      </c>
      <c r="S1000" s="44">
        <f>TG_lấy+TG_xử_lý_CN+Thông_quan</f>
        <v>5.204166667</v>
      </c>
      <c r="T1000" s="55">
        <f>IFS(HubCN_ID="LECCNSZ",Quantity__piece*500,HubCN_ID="LECCNYW",Quantity__piece*700)</f>
        <v>2100</v>
      </c>
      <c r="U1000" s="55">
        <f>Chi_phí_lấy_hàng-Chi_phí_xử_lý</f>
        <v>15000</v>
      </c>
      <c r="V1000" s="55">
        <f>IFS(HubCN_ID="LECCNSZ",IF(Grossweight&lt;=3,17000+Quantity__piece*500,17000+(Grossweight-3)*1500+Quantity__piece*500),HubCN_ID="LECCNYW", IF(Grossweight&lt;=3,15000+Quantity__piece*700,15000+(Grossweight-3)*2500+Quantity__piece*700))</f>
        <v>17100</v>
      </c>
    </row>
    <row r="1001" ht="15.75" customHeight="1">
      <c r="A1001" s="52" t="s">
        <v>2925</v>
      </c>
      <c r="B1001" s="52" t="s">
        <v>5280</v>
      </c>
      <c r="C1001" s="52" t="s">
        <v>5253</v>
      </c>
      <c r="D1001" s="53">
        <v>44649.87986111111</v>
      </c>
      <c r="E1001" s="53">
        <v>44649.20694444444</v>
      </c>
      <c r="F1001" s="53">
        <v>44650.02638888889</v>
      </c>
      <c r="G1001" s="53">
        <f>HubVN_Receiving_Time</f>
        <v>44653.50486</v>
      </c>
      <c r="H1001" s="54">
        <v>44649.5</v>
      </c>
      <c r="I1001" s="44">
        <f>HubCN_Receiving_Time-Order_Create_Time</f>
        <v>0.3736111111</v>
      </c>
      <c r="J1001" s="44">
        <f>Plan__HubCN_Receiving_Time-Order_Create_Time</f>
        <v>1.046527778</v>
      </c>
      <c r="K1001" s="44">
        <f>HubCN_Pickup_Time-HubCN_Receiving_Time</f>
        <v>0.2930555556</v>
      </c>
      <c r="L1001" s="44">
        <f>Plan_HubCN_Pickup_Time-Plan__HubCN_Receiving_Time</f>
        <v>0.1465277778</v>
      </c>
      <c r="M1001" s="44">
        <f>HubCN_Receiving_Time-Vendor_PickupTime</f>
        <v>0.08541666666</v>
      </c>
      <c r="N1001" s="44">
        <f>Plan__HubCN_Receiving_Time-Plan_Vendor_Pickup_Time</f>
        <v>3.506944444</v>
      </c>
      <c r="O1001" s="44">
        <f>Vendor_PickupTime-Order_Create_Time</f>
        <v>0.2881944444</v>
      </c>
      <c r="P1001" s="44">
        <f>Plan_Vendor_Pickup_Time-Order_Create_Time</f>
        <v>-2.460416667</v>
      </c>
      <c r="Q1001" s="44">
        <f>HubVN_Receiving_Time-HubCN_Pickup_Time</f>
        <v>4.004861111</v>
      </c>
      <c r="R1001" s="44">
        <f>Plan_HubVN_Receiving_Time-Plan_HubCN_Pickup_Time</f>
        <v>3.503472222</v>
      </c>
      <c r="S1001" s="44">
        <f>TG_lấy+TG_xử_lý_CN+Thông_quan</f>
        <v>4.671527778</v>
      </c>
      <c r="T1001" s="55">
        <f>IFS(HubCN_ID="LECCNSZ",Quantity__piece*500,HubCN_ID="LECCNYW",Quantity__piece*700)</f>
        <v>700</v>
      </c>
      <c r="U1001" s="55">
        <f>Chi_phí_lấy_hàng-Chi_phí_xử_lý</f>
        <v>15000</v>
      </c>
      <c r="V1001" s="55">
        <f>IFS(HubCN_ID="LECCNSZ",IF(Grossweight&lt;=3,17000+Quantity__piece*500,17000+(Grossweight-3)*1500+Quantity__piece*500),HubCN_ID="LECCNYW", IF(Grossweight&lt;=3,15000+Quantity__piece*700,15000+(Grossweight-3)*2500+Quantity__piece*700))</f>
        <v>15700</v>
      </c>
    </row>
    <row r="1002" ht="15.75" customHeight="1">
      <c r="A1002" s="52" t="s">
        <v>2927</v>
      </c>
      <c r="B1002" s="52" t="s">
        <v>5280</v>
      </c>
      <c r="C1002" s="52" t="s">
        <v>5253</v>
      </c>
      <c r="D1002" s="53">
        <v>44650.354166666664</v>
      </c>
      <c r="E1002" s="53">
        <v>44650.665972222225</v>
      </c>
      <c r="F1002" s="53">
        <v>44650.504166666666</v>
      </c>
      <c r="G1002" s="53">
        <f>HubVN_Receiving_Time</f>
        <v>44654.50417</v>
      </c>
      <c r="H1002" s="54">
        <v>44651.00208333333</v>
      </c>
      <c r="I1002" s="44">
        <f>HubCN_Receiving_Time-Order_Create_Time</f>
        <v>4.020833333</v>
      </c>
      <c r="J1002" s="44">
        <f>Plan__HubCN_Receiving_Time-Order_Create_Time</f>
        <v>3.709027778</v>
      </c>
      <c r="K1002" s="44">
        <f>HubCN_Pickup_Time-HubCN_Receiving_Time</f>
        <v>0.3361111111</v>
      </c>
      <c r="L1002" s="44">
        <f>Plan_HubCN_Pickup_Time-Plan__HubCN_Receiving_Time</f>
        <v>0.15</v>
      </c>
      <c r="M1002" s="44">
        <f>HubCN_Receiving_Time-Vendor_PickupTime</f>
        <v>0.2951388889</v>
      </c>
      <c r="N1002" s="44">
        <f>Plan__HubCN_Receiving_Time-Plan_Vendor_Pickup_Time</f>
        <v>2.704861111</v>
      </c>
      <c r="O1002" s="44">
        <f>Vendor_PickupTime-Order_Create_Time</f>
        <v>3.725694444</v>
      </c>
      <c r="P1002" s="44">
        <f>Plan_Vendor_Pickup_Time-Order_Create_Time</f>
        <v>1.004166667</v>
      </c>
      <c r="Q1002" s="44">
        <f>HubVN_Receiving_Time-HubCN_Pickup_Time</f>
        <v>3.502083333</v>
      </c>
      <c r="R1002" s="44">
        <f>Plan_HubVN_Receiving_Time-Plan_HubCN_Pickup_Time</f>
        <v>3.003472222</v>
      </c>
      <c r="S1002" s="44">
        <f>TG_lấy+TG_xử_lý_CN+Thông_quan</f>
        <v>7.859027778</v>
      </c>
      <c r="T1002" s="55">
        <f>IFS(HubCN_ID="LECCNSZ",Quantity__piece*500,HubCN_ID="LECCNYW",Quantity__piece*700)</f>
        <v>2100</v>
      </c>
      <c r="U1002" s="55">
        <f>Chi_phí_lấy_hàng-Chi_phí_xử_lý</f>
        <v>15000</v>
      </c>
      <c r="V1002" s="55">
        <f>IFS(HubCN_ID="LECCNSZ",IF(Grossweight&lt;=3,17000+Quantity__piece*500,17000+(Grossweight-3)*1500+Quantity__piece*500),HubCN_ID="LECCNYW", IF(Grossweight&lt;=3,15000+Quantity__piece*700,15000+(Grossweight-3)*2500+Quantity__piece*700))</f>
        <v>17100</v>
      </c>
    </row>
    <row r="1003" ht="15.75" customHeight="1">
      <c r="A1003" s="52" t="s">
        <v>2930</v>
      </c>
      <c r="B1003" s="52" t="s">
        <v>5280</v>
      </c>
      <c r="C1003" s="52" t="s">
        <v>5253</v>
      </c>
      <c r="D1003" s="53">
        <v>44647.544444444444</v>
      </c>
      <c r="E1003" s="53">
        <v>44651.92569444444</v>
      </c>
      <c r="F1003" s="53">
        <v>44647.75555555556</v>
      </c>
      <c r="G1003" s="53">
        <f>HubVN_Receiving_Time</f>
        <v>44660.26458</v>
      </c>
      <c r="H1003" s="54">
        <v>44652.260416666664</v>
      </c>
      <c r="I1003" s="44">
        <f>HubCN_Receiving_Time-Order_Create_Time</f>
        <v>1.317361111</v>
      </c>
      <c r="J1003" s="44">
        <f>Plan__HubCN_Receiving_Time-Order_Create_Time</f>
        <v>-3.063888889</v>
      </c>
      <c r="K1003" s="44">
        <f>HubCN_Pickup_Time-HubCN_Receiving_Time</f>
        <v>0.3347222222</v>
      </c>
      <c r="L1003" s="44">
        <f>Plan_HubCN_Pickup_Time-Plan__HubCN_Receiving_Time</f>
        <v>0.2111111111</v>
      </c>
      <c r="M1003" s="44">
        <f>HubCN_Receiving_Time-Vendor_PickupTime</f>
        <v>0.1673611111</v>
      </c>
      <c r="N1003" s="44">
        <f>Plan__HubCN_Receiving_Time-Plan_Vendor_Pickup_Time</f>
        <v>-1.565277778</v>
      </c>
      <c r="O1003" s="44">
        <f>Vendor_PickupTime-Order_Create_Time</f>
        <v>1.15</v>
      </c>
      <c r="P1003" s="44">
        <f>Plan_Vendor_Pickup_Time-Order_Create_Time</f>
        <v>-1.498611111</v>
      </c>
      <c r="Q1003" s="44">
        <f>HubVN_Receiving_Time-HubCN_Pickup_Time</f>
        <v>8.004166667</v>
      </c>
      <c r="R1003" s="44">
        <f>Plan_HubVN_Receiving_Time-Plan_HubCN_Pickup_Time</f>
        <v>3.504861111</v>
      </c>
      <c r="S1003" s="44">
        <f>TG_lấy+TG_xử_lý_CN+Thông_quan</f>
        <v>9.65625</v>
      </c>
      <c r="T1003" s="55">
        <f>IFS(HubCN_ID="LECCNSZ",Quantity__piece*500,HubCN_ID="LECCNYW",Quantity__piece*700)</f>
        <v>3500</v>
      </c>
      <c r="U1003" s="55">
        <f>Chi_phí_lấy_hàng-Chi_phí_xử_lý</f>
        <v>15000</v>
      </c>
      <c r="V1003" s="55">
        <f>IFS(HubCN_ID="LECCNSZ",IF(Grossweight&lt;=3,17000+Quantity__piece*500,17000+(Grossweight-3)*1500+Quantity__piece*500),HubCN_ID="LECCNYW", IF(Grossweight&lt;=3,15000+Quantity__piece*700,15000+(Grossweight-3)*2500+Quantity__piece*700))</f>
        <v>18500</v>
      </c>
    </row>
    <row r="1004" ht="15.75" customHeight="1">
      <c r="A1004" s="52" t="s">
        <v>2933</v>
      </c>
      <c r="B1004" s="52" t="s">
        <v>5280</v>
      </c>
      <c r="C1004" s="52" t="s">
        <v>5253</v>
      </c>
      <c r="D1004" s="53">
        <v>44651.58888888889</v>
      </c>
      <c r="E1004" s="53">
        <v>44649.81041666667</v>
      </c>
      <c r="F1004" s="53">
        <v>44651.75902777778</v>
      </c>
      <c r="G1004" s="53">
        <f>HubVN_Receiving_Time</f>
        <v>44654.27431</v>
      </c>
      <c r="H1004" s="54">
        <v>44650.26944444444</v>
      </c>
      <c r="I1004" s="44">
        <f>HubCN_Receiving_Time-Order_Create_Time</f>
        <v>2.109722222</v>
      </c>
      <c r="J1004" s="44">
        <f>Plan__HubCN_Receiving_Time-Order_Create_Time</f>
        <v>3.888194444</v>
      </c>
      <c r="K1004" s="44">
        <f>HubCN_Pickup_Time-HubCN_Receiving_Time</f>
        <v>0.4590277778</v>
      </c>
      <c r="L1004" s="44">
        <f>Plan_HubCN_Pickup_Time-Plan__HubCN_Receiving_Time</f>
        <v>0.1701388889</v>
      </c>
      <c r="M1004" s="44">
        <f>HubCN_Receiving_Time-Vendor_PickupTime</f>
        <v>0.1145833333</v>
      </c>
      <c r="N1004" s="44">
        <f>Plan__HubCN_Receiving_Time-Plan_Vendor_Pickup_Time</f>
        <v>2.719444444</v>
      </c>
      <c r="O1004" s="44">
        <f>Vendor_PickupTime-Order_Create_Time</f>
        <v>1.995138889</v>
      </c>
      <c r="P1004" s="44">
        <f>Plan_Vendor_Pickup_Time-Order_Create_Time</f>
        <v>1.16875</v>
      </c>
      <c r="Q1004" s="44">
        <f>HubVN_Receiving_Time-HubCN_Pickup_Time</f>
        <v>4.004861111</v>
      </c>
      <c r="R1004" s="44">
        <f>Plan_HubVN_Receiving_Time-Plan_HubCN_Pickup_Time</f>
        <v>1.504166667</v>
      </c>
      <c r="S1004" s="44">
        <f>TG_lấy+TG_xử_lý_CN+Thông_quan</f>
        <v>6.573611111</v>
      </c>
      <c r="T1004" s="55">
        <f>IFS(HubCN_ID="LECCNSZ",Quantity__piece*500,HubCN_ID="LECCNYW",Quantity__piece*700)</f>
        <v>700</v>
      </c>
      <c r="U1004" s="55">
        <f>Chi_phí_lấy_hàng-Chi_phí_xử_lý</f>
        <v>15000</v>
      </c>
      <c r="V1004" s="55">
        <f>IFS(HubCN_ID="LECCNSZ",IF(Grossweight&lt;=3,17000+Quantity__piece*500,17000+(Grossweight-3)*1500+Quantity__piece*500),HubCN_ID="LECCNYW", IF(Grossweight&lt;=3,15000+Quantity__piece*700,15000+(Grossweight-3)*2500+Quantity__piece*700))</f>
        <v>15700</v>
      </c>
    </row>
    <row r="1005" ht="15.75" customHeight="1">
      <c r="A1005" s="52" t="s">
        <v>2936</v>
      </c>
      <c r="B1005" s="52" t="s">
        <v>5304</v>
      </c>
      <c r="C1005" s="52" t="s">
        <v>5253</v>
      </c>
      <c r="D1005" s="53">
        <v>44651.37222222222</v>
      </c>
      <c r="E1005" s="53">
        <v>44650.72430555556</v>
      </c>
      <c r="F1005" s="53">
        <v>44651.50347222222</v>
      </c>
      <c r="G1005" s="53">
        <f>HubVN_Receiving_Time</f>
        <v>44654.52222</v>
      </c>
      <c r="H1005" s="54">
        <v>44651.020833333336</v>
      </c>
      <c r="I1005" s="44">
        <f>HubCN_Receiving_Time-Order_Create_Time</f>
        <v>3.544444444</v>
      </c>
      <c r="J1005" s="44">
        <f>Plan__HubCN_Receiving_Time-Order_Create_Time</f>
        <v>4.192361111</v>
      </c>
      <c r="K1005" s="44">
        <f>HubCN_Pickup_Time-HubCN_Receiving_Time</f>
        <v>0.2965277778</v>
      </c>
      <c r="L1005" s="44">
        <f>Plan_HubCN_Pickup_Time-Plan__HubCN_Receiving_Time</f>
        <v>0.13125</v>
      </c>
      <c r="M1005" s="44">
        <f>HubCN_Receiving_Time-Vendor_PickupTime</f>
        <v>0.2520833333</v>
      </c>
      <c r="N1005" s="44">
        <f>Plan__HubCN_Receiving_Time-Plan_Vendor_Pickup_Time</f>
        <v>3.611805556</v>
      </c>
      <c r="O1005" s="44">
        <f>Vendor_PickupTime-Order_Create_Time</f>
        <v>3.292361111</v>
      </c>
      <c r="P1005" s="44">
        <f>Plan_Vendor_Pickup_Time-Order_Create_Time</f>
        <v>0.5805555556</v>
      </c>
      <c r="Q1005" s="44">
        <f>HubVN_Receiving_Time-HubCN_Pickup_Time</f>
        <v>3.501388889</v>
      </c>
      <c r="R1005" s="44">
        <f>Plan_HubVN_Receiving_Time-Plan_HubCN_Pickup_Time</f>
        <v>2.000694444</v>
      </c>
      <c r="S1005" s="44">
        <f>TG_lấy+TG_xử_lý_CN+Thông_quan</f>
        <v>7.342361111</v>
      </c>
      <c r="T1005" s="55">
        <f>IFS(HubCN_ID="LECCNSZ",Quantity__piece*500,HubCN_ID="LECCNYW",Quantity__piece*700)</f>
        <v>2800</v>
      </c>
      <c r="U1005" s="55">
        <f>Chi_phí_lấy_hàng-Chi_phí_xử_lý</f>
        <v>19500</v>
      </c>
      <c r="V1005" s="55">
        <f>IFS(HubCN_ID="LECCNSZ",IF(Grossweight&lt;=3,17000+Quantity__piece*500,17000+(Grossweight-3)*1500+Quantity__piece*500),HubCN_ID="LECCNYW", IF(Grossweight&lt;=3,15000+Quantity__piece*700,15000+(Grossweight-3)*2500+Quantity__piece*700))</f>
        <v>22300</v>
      </c>
    </row>
    <row r="1006" ht="15.75" hidden="1" customHeight="1">
      <c r="A1006" s="52" t="s">
        <v>2938</v>
      </c>
      <c r="B1006" s="52" t="s">
        <v>5268</v>
      </c>
      <c r="C1006" s="52" t="s">
        <v>5255</v>
      </c>
      <c r="D1006" s="53">
        <v>44653.11944444444</v>
      </c>
      <c r="E1006" s="53">
        <v>44652.55486111111</v>
      </c>
      <c r="F1006" s="53">
        <v>44653.2875</v>
      </c>
      <c r="G1006" s="53">
        <f>HubVN_Receiving_Time</f>
        <v>44655.53056</v>
      </c>
      <c r="H1006" s="54">
        <v>44653.02569444444</v>
      </c>
      <c r="I1006" s="44">
        <f>HubCN_Receiving_Time-Order_Create_Time</f>
        <v>3.233333333</v>
      </c>
      <c r="J1006" s="44">
        <f>Plan__HubCN_Receiving_Time-Order_Create_Time</f>
        <v>3.797916667</v>
      </c>
      <c r="K1006" s="44">
        <f>HubCN_Pickup_Time-HubCN_Receiving_Time</f>
        <v>0.4708333333</v>
      </c>
      <c r="L1006" s="44">
        <f>Plan_HubCN_Pickup_Time-Plan__HubCN_Receiving_Time</f>
        <v>0.1680555556</v>
      </c>
      <c r="M1006" s="44">
        <f>HubCN_Receiving_Time-Vendor_PickupTime</f>
        <v>0.1166666667</v>
      </c>
      <c r="N1006" s="44">
        <f>Plan__HubCN_Receiving_Time-Plan_Vendor_Pickup_Time</f>
        <v>2.63125</v>
      </c>
      <c r="O1006" s="44">
        <f>Vendor_PickupTime-Order_Create_Time</f>
        <v>3.116666667</v>
      </c>
      <c r="P1006" s="44">
        <f>Plan_Vendor_Pickup_Time-Order_Create_Time</f>
        <v>1.166666667</v>
      </c>
      <c r="Q1006" s="44">
        <f>HubVN_Receiving_Time-HubCN_Pickup_Time</f>
        <v>2.504861111</v>
      </c>
      <c r="R1006" s="44">
        <f>Plan_HubVN_Receiving_Time-Plan_HubCN_Pickup_Time</f>
        <v>2.002777778</v>
      </c>
      <c r="S1006" s="44">
        <f>TG_lấy+TG_xử_lý_CN+Thông_quan</f>
        <v>6.209027778</v>
      </c>
      <c r="T1006" s="55">
        <f>IFS(HubCN_ID="LECCNSZ",Quantity__piece*500,HubCN_ID="LECCNYW",Quantity__piece*700)</f>
        <v>2000</v>
      </c>
      <c r="U1006" s="55">
        <f>Chi_phí_lấy_hàng-Chi_phí_xử_lý</f>
        <v>17000</v>
      </c>
      <c r="V1006" s="55">
        <f>IFS(HubCN_ID="LECCNSZ",IF(Grossweight&lt;=3,17000+Quantity__piece*500,17000+(Grossweight-3)*1500+Quantity__piece*500),HubCN_ID="LECCNYW", IF(Grossweight&lt;=3,15000+Quantity__piece*700,15000+(Grossweight-3)*2500+Quantity__piece*700))</f>
        <v>19000</v>
      </c>
    </row>
    <row r="1007" ht="15.75" hidden="1" customHeight="1">
      <c r="A1007" s="52" t="s">
        <v>2941</v>
      </c>
      <c r="B1007" s="52" t="s">
        <v>5268</v>
      </c>
      <c r="C1007" s="52" t="s">
        <v>5255</v>
      </c>
      <c r="D1007" s="53">
        <v>44650.42569444444</v>
      </c>
      <c r="E1007" s="53">
        <v>44650.791666666664</v>
      </c>
      <c r="F1007" s="53">
        <v>44650.51180555556</v>
      </c>
      <c r="G1007" s="53">
        <f>HubVN_Receiving_Time</f>
        <v>44658.26806</v>
      </c>
      <c r="H1007" s="54">
        <v>44651.26458333333</v>
      </c>
      <c r="I1007" s="44">
        <f>HubCN_Receiving_Time-Order_Create_Time</f>
        <v>0.8875</v>
      </c>
      <c r="J1007" s="44">
        <f>Plan__HubCN_Receiving_Time-Order_Create_Time</f>
        <v>0.5215277778</v>
      </c>
      <c r="K1007" s="44">
        <f>HubCN_Pickup_Time-HubCN_Receiving_Time</f>
        <v>0.4729166667</v>
      </c>
      <c r="L1007" s="44">
        <f>Plan_HubCN_Pickup_Time-Plan__HubCN_Receiving_Time</f>
        <v>0.08611111112</v>
      </c>
      <c r="M1007" s="44">
        <f>HubCN_Receiving_Time-Vendor_PickupTime</f>
        <v>0.05694444444</v>
      </c>
      <c r="N1007" s="44">
        <f>Plan__HubCN_Receiving_Time-Plan_Vendor_Pickup_Time</f>
        <v>0.4402777778</v>
      </c>
      <c r="O1007" s="44">
        <f>Vendor_PickupTime-Order_Create_Time</f>
        <v>0.8305555556</v>
      </c>
      <c r="P1007" s="44">
        <f>Plan_Vendor_Pickup_Time-Order_Create_Time</f>
        <v>0.08125</v>
      </c>
      <c r="Q1007" s="44">
        <f>HubVN_Receiving_Time-HubCN_Pickup_Time</f>
        <v>7.003472222</v>
      </c>
      <c r="R1007" s="44">
        <f>Plan_HubVN_Receiving_Time-Plan_HubCN_Pickup_Time</f>
        <v>3.002777778</v>
      </c>
      <c r="S1007" s="44">
        <f>TG_lấy+TG_xử_lý_CN+Thông_quan</f>
        <v>8.363888889</v>
      </c>
      <c r="T1007" s="55">
        <f>IFS(HubCN_ID="LECCNSZ",Quantity__piece*500,HubCN_ID="LECCNYW",Quantity__piece*700)</f>
        <v>1000</v>
      </c>
      <c r="U1007" s="55">
        <f>Chi_phí_lấy_hàng-Chi_phí_xử_lý</f>
        <v>17000</v>
      </c>
      <c r="V1007" s="55">
        <f>IFS(HubCN_ID="LECCNSZ",IF(Grossweight&lt;=3,17000+Quantity__piece*500,17000+(Grossweight-3)*1500+Quantity__piece*500),HubCN_ID="LECCNYW", IF(Grossweight&lt;=3,15000+Quantity__piece*700,15000+(Grossweight-3)*2500+Quantity__piece*700))</f>
        <v>18000</v>
      </c>
    </row>
    <row r="1008" ht="15.75" customHeight="1">
      <c r="A1008" s="52" t="s">
        <v>2944</v>
      </c>
      <c r="B1008" s="52" t="s">
        <v>5298</v>
      </c>
      <c r="C1008" s="52" t="s">
        <v>5253</v>
      </c>
      <c r="D1008" s="53">
        <v>44649.89166666667</v>
      </c>
      <c r="E1008" s="53">
        <v>44649.169444444444</v>
      </c>
      <c r="F1008" s="53">
        <v>44650.01944444444</v>
      </c>
      <c r="G1008" s="53">
        <f>HubVN_Receiving_Time</f>
        <v>44653.51042</v>
      </c>
      <c r="H1008" s="54">
        <v>44649.506944444445</v>
      </c>
      <c r="I1008" s="44">
        <f>HubCN_Receiving_Time-Order_Create_Time</f>
        <v>0.3118055556</v>
      </c>
      <c r="J1008" s="44">
        <f>Plan__HubCN_Receiving_Time-Order_Create_Time</f>
        <v>1.034027778</v>
      </c>
      <c r="K1008" s="44">
        <f>HubCN_Pickup_Time-HubCN_Receiving_Time</f>
        <v>0.3375</v>
      </c>
      <c r="L1008" s="44">
        <f>Plan_HubCN_Pickup_Time-Plan__HubCN_Receiving_Time</f>
        <v>0.1277777778</v>
      </c>
      <c r="M1008" s="44">
        <f>HubCN_Receiving_Time-Vendor_PickupTime</f>
        <v>0.0875</v>
      </c>
      <c r="N1008" s="44">
        <f>Plan__HubCN_Receiving_Time-Plan_Vendor_Pickup_Time</f>
        <v>3.497222222</v>
      </c>
      <c r="O1008" s="44">
        <f>Vendor_PickupTime-Order_Create_Time</f>
        <v>0.2243055556</v>
      </c>
      <c r="P1008" s="44">
        <f>Plan_Vendor_Pickup_Time-Order_Create_Time</f>
        <v>-2.463194444</v>
      </c>
      <c r="Q1008" s="44">
        <f>HubVN_Receiving_Time-HubCN_Pickup_Time</f>
        <v>4.003472222</v>
      </c>
      <c r="R1008" s="44">
        <f>Plan_HubVN_Receiving_Time-Plan_HubCN_Pickup_Time</f>
        <v>3.500694444</v>
      </c>
      <c r="S1008" s="44">
        <f>TG_lấy+TG_xử_lý_CN+Thông_quan</f>
        <v>4.652777778</v>
      </c>
      <c r="T1008" s="55">
        <f>IFS(HubCN_ID="LECCNSZ",Quantity__piece*500,HubCN_ID="LECCNYW",Quantity__piece*700)</f>
        <v>3500</v>
      </c>
      <c r="U1008" s="55">
        <f>Chi_phí_lấy_hàng-Chi_phí_xử_lý</f>
        <v>15000</v>
      </c>
      <c r="V1008" s="55">
        <f>IFS(HubCN_ID="LECCNSZ",IF(Grossweight&lt;=3,17000+Quantity__piece*500,17000+(Grossweight-3)*1500+Quantity__piece*500),HubCN_ID="LECCNYW", IF(Grossweight&lt;=3,15000+Quantity__piece*700,15000+(Grossweight-3)*2500+Quantity__piece*700))</f>
        <v>18500</v>
      </c>
    </row>
    <row r="1009" ht="15.75" hidden="1" customHeight="1">
      <c r="A1009" s="52" t="s">
        <v>2946</v>
      </c>
      <c r="B1009" s="52" t="s">
        <v>5262</v>
      </c>
      <c r="C1009" s="52" t="s">
        <v>5255</v>
      </c>
      <c r="D1009" s="53">
        <v>44652.194444444445</v>
      </c>
      <c r="E1009" s="53">
        <v>44652.52847222222</v>
      </c>
      <c r="F1009" s="53">
        <v>44652.27847222222</v>
      </c>
      <c r="G1009" s="53">
        <f>HubVN_Receiving_Time</f>
        <v>44655.50417</v>
      </c>
      <c r="H1009" s="54">
        <v>44653.001388888886</v>
      </c>
      <c r="I1009" s="44">
        <f>HubCN_Receiving_Time-Order_Create_Time</f>
        <v>3.240972222</v>
      </c>
      <c r="J1009" s="44">
        <f>Plan__HubCN_Receiving_Time-Order_Create_Time</f>
        <v>2.906944444</v>
      </c>
      <c r="K1009" s="44">
        <f>HubCN_Pickup_Time-HubCN_Receiving_Time</f>
        <v>0.4729166667</v>
      </c>
      <c r="L1009" s="44">
        <f>Plan_HubCN_Pickup_Time-Plan__HubCN_Receiving_Time</f>
        <v>0.08402777778</v>
      </c>
      <c r="M1009" s="44">
        <f>HubCN_Receiving_Time-Vendor_PickupTime</f>
        <v>0.1673611111</v>
      </c>
      <c r="N1009" s="44">
        <f>Plan__HubCN_Receiving_Time-Plan_Vendor_Pickup_Time</f>
        <v>2.320833333</v>
      </c>
      <c r="O1009" s="44">
        <f>Vendor_PickupTime-Order_Create_Time</f>
        <v>3.073611111</v>
      </c>
      <c r="P1009" s="44">
        <f>Plan_Vendor_Pickup_Time-Order_Create_Time</f>
        <v>0.5861111111</v>
      </c>
      <c r="Q1009" s="44">
        <f>HubVN_Receiving_Time-HubCN_Pickup_Time</f>
        <v>2.502777778</v>
      </c>
      <c r="R1009" s="44">
        <f>Plan_HubVN_Receiving_Time-Plan_HubCN_Pickup_Time</f>
        <v>3.002083333</v>
      </c>
      <c r="S1009" s="44">
        <f>TG_lấy+TG_xử_lý_CN+Thông_quan</f>
        <v>6.216666667</v>
      </c>
      <c r="T1009" s="55">
        <f>IFS(HubCN_ID="LECCNSZ",Quantity__piece*500,HubCN_ID="LECCNYW",Quantity__piece*700)</f>
        <v>1000</v>
      </c>
      <c r="U1009" s="55">
        <f>Chi_phí_lấy_hàng-Chi_phí_xử_lý</f>
        <v>17750</v>
      </c>
      <c r="V1009" s="55">
        <f>IFS(HubCN_ID="LECCNSZ",IF(Grossweight&lt;=3,17000+Quantity__piece*500,17000+(Grossweight-3)*1500+Quantity__piece*500),HubCN_ID="LECCNYW", IF(Grossweight&lt;=3,15000+Quantity__piece*700,15000+(Grossweight-3)*2500+Quantity__piece*700))</f>
        <v>18750</v>
      </c>
    </row>
    <row r="1010" ht="15.75" customHeight="1">
      <c r="A1010" s="52" t="s">
        <v>2949</v>
      </c>
      <c r="B1010" s="52" t="s">
        <v>5264</v>
      </c>
      <c r="C1010" s="52" t="s">
        <v>5253</v>
      </c>
      <c r="D1010" s="53">
        <v>44648.572916666664</v>
      </c>
      <c r="E1010" s="53">
        <v>44649.209027777775</v>
      </c>
      <c r="F1010" s="53">
        <v>44648.74513888889</v>
      </c>
      <c r="G1010" s="53">
        <f>HubVN_Receiving_Time</f>
        <v>44652.50625</v>
      </c>
      <c r="H1010" s="54">
        <v>44649.50486111111</v>
      </c>
      <c r="I1010" s="44">
        <f>HubCN_Receiving_Time-Order_Create_Time</f>
        <v>2.374305556</v>
      </c>
      <c r="J1010" s="44">
        <f>Plan__HubCN_Receiving_Time-Order_Create_Time</f>
        <v>1.738194444</v>
      </c>
      <c r="K1010" s="44">
        <f>HubCN_Pickup_Time-HubCN_Receiving_Time</f>
        <v>0.2958333333</v>
      </c>
      <c r="L1010" s="44">
        <f>Plan_HubCN_Pickup_Time-Plan__HubCN_Receiving_Time</f>
        <v>0.1722222222</v>
      </c>
      <c r="M1010" s="44">
        <f>HubCN_Receiving_Time-Vendor_PickupTime</f>
        <v>0.08541666666</v>
      </c>
      <c r="N1010" s="44">
        <f>Plan__HubCN_Receiving_Time-Plan_Vendor_Pickup_Time</f>
        <v>2.151388889</v>
      </c>
      <c r="O1010" s="44">
        <f>Vendor_PickupTime-Order_Create_Time</f>
        <v>2.288888889</v>
      </c>
      <c r="P1010" s="44">
        <f>Plan_Vendor_Pickup_Time-Order_Create_Time</f>
        <v>-0.4131944444</v>
      </c>
      <c r="Q1010" s="44">
        <f>HubVN_Receiving_Time-HubCN_Pickup_Time</f>
        <v>3.001388889</v>
      </c>
      <c r="R1010" s="44">
        <f>Plan_HubVN_Receiving_Time-Plan_HubCN_Pickup_Time</f>
        <v>3.50625</v>
      </c>
      <c r="S1010" s="44">
        <f>TG_lấy+TG_xử_lý_CN+Thông_quan</f>
        <v>5.671527778</v>
      </c>
      <c r="T1010" s="55">
        <f>IFS(HubCN_ID="LECCNSZ",Quantity__piece*500,HubCN_ID="LECCNYW",Quantity__piece*700)</f>
        <v>2800</v>
      </c>
      <c r="U1010" s="55">
        <f>Chi_phí_lấy_hàng-Chi_phí_xử_lý</f>
        <v>15000</v>
      </c>
      <c r="V1010" s="55">
        <f>IFS(HubCN_ID="LECCNSZ",IF(Grossweight&lt;=3,17000+Quantity__piece*500,17000+(Grossweight-3)*1500+Quantity__piece*500),HubCN_ID="LECCNYW", IF(Grossweight&lt;=3,15000+Quantity__piece*700,15000+(Grossweight-3)*2500+Quantity__piece*700))</f>
        <v>17800</v>
      </c>
    </row>
    <row r="1011" ht="15.75" customHeight="1">
      <c r="A1011" s="52" t="s">
        <v>2952</v>
      </c>
      <c r="B1011" s="52" t="s">
        <v>5263</v>
      </c>
      <c r="C1011" s="52" t="s">
        <v>5253</v>
      </c>
      <c r="D1011" s="53">
        <v>44648.36041666667</v>
      </c>
      <c r="E1011" s="53">
        <v>44649.186111111114</v>
      </c>
      <c r="F1011" s="53">
        <v>44648.50902777778</v>
      </c>
      <c r="G1011" s="53">
        <f>HubVN_Receiving_Time</f>
        <v>44652.52569</v>
      </c>
      <c r="H1011" s="54">
        <v>44649.525</v>
      </c>
      <c r="I1011" s="44">
        <f>HubCN_Receiving_Time-Order_Create_Time</f>
        <v>1.856944444</v>
      </c>
      <c r="J1011" s="44">
        <f>Plan__HubCN_Receiving_Time-Order_Create_Time</f>
        <v>1.03125</v>
      </c>
      <c r="K1011" s="44">
        <f>HubCN_Pickup_Time-HubCN_Receiving_Time</f>
        <v>0.3388888889</v>
      </c>
      <c r="L1011" s="44">
        <f>Plan_HubCN_Pickup_Time-Plan__HubCN_Receiving_Time</f>
        <v>0.1486111111</v>
      </c>
      <c r="M1011" s="44">
        <f>HubCN_Receiving_Time-Vendor_PickupTime</f>
        <v>0.1701388889</v>
      </c>
      <c r="N1011" s="44">
        <f>Plan__HubCN_Receiving_Time-Plan_Vendor_Pickup_Time</f>
        <v>2.488194444</v>
      </c>
      <c r="O1011" s="44">
        <f>Vendor_PickupTime-Order_Create_Time</f>
        <v>1.686805556</v>
      </c>
      <c r="P1011" s="44">
        <f>Plan_Vendor_Pickup_Time-Order_Create_Time</f>
        <v>-1.456944444</v>
      </c>
      <c r="Q1011" s="44">
        <f>HubVN_Receiving_Time-HubCN_Pickup_Time</f>
        <v>3.000694444</v>
      </c>
      <c r="R1011" s="44">
        <f>Plan_HubVN_Receiving_Time-Plan_HubCN_Pickup_Time</f>
        <v>3.002777778</v>
      </c>
      <c r="S1011" s="44">
        <f>TG_lấy+TG_xử_lý_CN+Thông_quan</f>
        <v>5.196527778</v>
      </c>
      <c r="T1011" s="55">
        <f>IFS(HubCN_ID="LECCNSZ",Quantity__piece*500,HubCN_ID="LECCNYW",Quantity__piece*700)</f>
        <v>3500</v>
      </c>
      <c r="U1011" s="55">
        <f>Chi_phí_lấy_hàng-Chi_phí_xử_lý</f>
        <v>15000</v>
      </c>
      <c r="V1011" s="55">
        <f>IFS(HubCN_ID="LECCNSZ",IF(Grossweight&lt;=3,17000+Quantity__piece*500,17000+(Grossweight-3)*1500+Quantity__piece*500),HubCN_ID="LECCNYW", IF(Grossweight&lt;=3,15000+Quantity__piece*700,15000+(Grossweight-3)*2500+Quantity__piece*700))</f>
        <v>18500</v>
      </c>
    </row>
    <row r="1012" ht="15.75" customHeight="1">
      <c r="A1012" s="52" t="s">
        <v>2955</v>
      </c>
      <c r="B1012" s="52" t="s">
        <v>5264</v>
      </c>
      <c r="C1012" s="52" t="s">
        <v>5253</v>
      </c>
      <c r="D1012" s="53">
        <v>44649.87291666667</v>
      </c>
      <c r="E1012" s="53">
        <v>44649.80416666667</v>
      </c>
      <c r="F1012" s="53">
        <v>44649.99930555555</v>
      </c>
      <c r="G1012" s="53">
        <f>HubVN_Receiving_Time</f>
        <v>44654.27431</v>
      </c>
      <c r="H1012" s="54">
        <v>44650.26875</v>
      </c>
      <c r="I1012" s="44">
        <f>HubCN_Receiving_Time-Order_Create_Time</f>
        <v>2.096527778</v>
      </c>
      <c r="J1012" s="44">
        <f>Plan__HubCN_Receiving_Time-Order_Create_Time</f>
        <v>2.165277778</v>
      </c>
      <c r="K1012" s="44">
        <f>HubCN_Pickup_Time-HubCN_Receiving_Time</f>
        <v>0.4645833333</v>
      </c>
      <c r="L1012" s="44">
        <f>Plan_HubCN_Pickup_Time-Plan__HubCN_Receiving_Time</f>
        <v>0.1263888889</v>
      </c>
      <c r="M1012" s="44">
        <f>HubCN_Receiving_Time-Vendor_PickupTime</f>
        <v>0.1125</v>
      </c>
      <c r="N1012" s="44">
        <f>Plan__HubCN_Receiving_Time-Plan_Vendor_Pickup_Time</f>
        <v>2.171527778</v>
      </c>
      <c r="O1012" s="44">
        <f>Vendor_PickupTime-Order_Create_Time</f>
        <v>1.984027778</v>
      </c>
      <c r="P1012" s="44">
        <f>Plan_Vendor_Pickup_Time-Order_Create_Time</f>
        <v>-0.006249999999</v>
      </c>
      <c r="Q1012" s="44">
        <f>HubVN_Receiving_Time-HubCN_Pickup_Time</f>
        <v>4.005555556</v>
      </c>
      <c r="R1012" s="44">
        <f>Plan_HubVN_Receiving_Time-Plan_HubCN_Pickup_Time</f>
        <v>3.504861111</v>
      </c>
      <c r="S1012" s="44">
        <f>TG_lấy+TG_xử_lý_CN+Thông_quan</f>
        <v>6.566666667</v>
      </c>
      <c r="T1012" s="55">
        <f>IFS(HubCN_ID="LECCNSZ",Quantity__piece*500,HubCN_ID="LECCNYW",Quantity__piece*700)</f>
        <v>2800</v>
      </c>
      <c r="U1012" s="55">
        <f>Chi_phí_lấy_hàng-Chi_phí_xử_lý</f>
        <v>15000</v>
      </c>
      <c r="V1012" s="55">
        <f>IFS(HubCN_ID="LECCNSZ",IF(Grossweight&lt;=3,17000+Quantity__piece*500,17000+(Grossweight-3)*1500+Quantity__piece*500),HubCN_ID="LECCNYW", IF(Grossweight&lt;=3,15000+Quantity__piece*700,15000+(Grossweight-3)*2500+Quantity__piece*700))</f>
        <v>17800</v>
      </c>
    </row>
    <row r="1013" ht="15.75" hidden="1" customHeight="1">
      <c r="A1013" s="52" t="s">
        <v>2958</v>
      </c>
      <c r="B1013" s="52" t="s">
        <v>5289</v>
      </c>
      <c r="C1013" s="52" t="s">
        <v>5255</v>
      </c>
      <c r="D1013" s="53">
        <v>44649.55416666667</v>
      </c>
      <c r="E1013" s="53">
        <v>44649.558333333334</v>
      </c>
      <c r="F1013" s="53">
        <v>44649.76875</v>
      </c>
      <c r="G1013" s="53">
        <f>HubVN_Receiving_Time</f>
        <v>44653.50139</v>
      </c>
      <c r="H1013" s="54">
        <v>44649.99652777778</v>
      </c>
      <c r="I1013" s="44">
        <f>HubCN_Receiving_Time-Order_Create_Time</f>
        <v>1.325</v>
      </c>
      <c r="J1013" s="44">
        <f>Plan__HubCN_Receiving_Time-Order_Create_Time</f>
        <v>1.320833333</v>
      </c>
      <c r="K1013" s="44">
        <f>HubCN_Pickup_Time-HubCN_Receiving_Time</f>
        <v>0.4381944444</v>
      </c>
      <c r="L1013" s="44">
        <f>Plan_HubCN_Pickup_Time-Plan__HubCN_Receiving_Time</f>
        <v>0.2145833333</v>
      </c>
      <c r="M1013" s="44">
        <f>HubCN_Receiving_Time-Vendor_PickupTime</f>
        <v>0.1527777778</v>
      </c>
      <c r="N1013" s="44">
        <f>Plan__HubCN_Receiving_Time-Plan_Vendor_Pickup_Time</f>
        <v>0.3131944444</v>
      </c>
      <c r="O1013" s="44">
        <f>Vendor_PickupTime-Order_Create_Time</f>
        <v>1.172222222</v>
      </c>
      <c r="P1013" s="44">
        <f>Plan_Vendor_Pickup_Time-Order_Create_Time</f>
        <v>1.007638889</v>
      </c>
      <c r="Q1013" s="44">
        <f>HubVN_Receiving_Time-HubCN_Pickup_Time</f>
        <v>3.504861111</v>
      </c>
      <c r="R1013" s="44">
        <f>Plan_HubVN_Receiving_Time-Plan_HubCN_Pickup_Time</f>
        <v>3.50625</v>
      </c>
      <c r="S1013" s="44">
        <f>TG_lấy+TG_xử_lý_CN+Thông_quan</f>
        <v>5.268055556</v>
      </c>
      <c r="T1013" s="55">
        <f>IFS(HubCN_ID="LECCNSZ",Quantity__piece*500,HubCN_ID="LECCNYW",Quantity__piece*700)</f>
        <v>2000</v>
      </c>
      <c r="U1013" s="55">
        <f>Chi_phí_lấy_hàng-Chi_phí_xử_lý</f>
        <v>17000</v>
      </c>
      <c r="V1013" s="55">
        <f>IFS(HubCN_ID="LECCNSZ",IF(Grossweight&lt;=3,17000+Quantity__piece*500,17000+(Grossweight-3)*1500+Quantity__piece*500),HubCN_ID="LECCNYW", IF(Grossweight&lt;=3,15000+Quantity__piece*700,15000+(Grossweight-3)*2500+Quantity__piece*700))</f>
        <v>19000</v>
      </c>
    </row>
    <row r="1014" ht="15.75" customHeight="1">
      <c r="A1014" s="52" t="s">
        <v>2961</v>
      </c>
      <c r="B1014" s="52" t="s">
        <v>5283</v>
      </c>
      <c r="C1014" s="52" t="s">
        <v>5253</v>
      </c>
      <c r="D1014" s="53">
        <v>44649.856944444444</v>
      </c>
      <c r="E1014" s="53">
        <v>44650.72430555556</v>
      </c>
      <c r="F1014" s="53">
        <v>44650.00902777778</v>
      </c>
      <c r="G1014" s="53">
        <f>HubVN_Receiving_Time</f>
        <v>44654.52292</v>
      </c>
      <c r="H1014" s="54">
        <v>44651.01736111111</v>
      </c>
      <c r="I1014" s="44">
        <f>HubCN_Receiving_Time-Order_Create_Time</f>
        <v>3.539583333</v>
      </c>
      <c r="J1014" s="44">
        <f>Plan__HubCN_Receiving_Time-Order_Create_Time</f>
        <v>2.672222222</v>
      </c>
      <c r="K1014" s="44">
        <f>HubCN_Pickup_Time-HubCN_Receiving_Time</f>
        <v>0.2930555556</v>
      </c>
      <c r="L1014" s="44">
        <f>Plan_HubCN_Pickup_Time-Plan__HubCN_Receiving_Time</f>
        <v>0.1520833333</v>
      </c>
      <c r="M1014" s="44">
        <f>HubCN_Receiving_Time-Vendor_PickupTime</f>
        <v>0.29375</v>
      </c>
      <c r="N1014" s="44">
        <f>Plan__HubCN_Receiving_Time-Plan_Vendor_Pickup_Time</f>
        <v>2.673611111</v>
      </c>
      <c r="O1014" s="44">
        <f>Vendor_PickupTime-Order_Create_Time</f>
        <v>3.245833333</v>
      </c>
      <c r="P1014" s="44">
        <f>Plan_Vendor_Pickup_Time-Order_Create_Time</f>
        <v>-0.001388888886</v>
      </c>
      <c r="Q1014" s="44">
        <f>HubVN_Receiving_Time-HubCN_Pickup_Time</f>
        <v>3.505555556</v>
      </c>
      <c r="R1014" s="44">
        <f>Plan_HubVN_Receiving_Time-Plan_HubCN_Pickup_Time</f>
        <v>3.502083333</v>
      </c>
      <c r="S1014" s="44">
        <f>TG_lấy+TG_xử_lý_CN+Thông_quan</f>
        <v>7.338194444</v>
      </c>
      <c r="T1014" s="55">
        <f>IFS(HubCN_ID="LECCNSZ",Quantity__piece*500,HubCN_ID="LECCNYW",Quantity__piece*700)</f>
        <v>2800</v>
      </c>
      <c r="U1014" s="55">
        <f>Chi_phí_lấy_hàng-Chi_phí_xử_lý</f>
        <v>15000</v>
      </c>
      <c r="V1014" s="55">
        <f>IFS(HubCN_ID="LECCNSZ",IF(Grossweight&lt;=3,17000+Quantity__piece*500,17000+(Grossweight-3)*1500+Quantity__piece*500),HubCN_ID="LECCNYW", IF(Grossweight&lt;=3,15000+Quantity__piece*700,15000+(Grossweight-3)*2500+Quantity__piece*700))</f>
        <v>17800</v>
      </c>
    </row>
    <row r="1015" ht="15.75" hidden="1" customHeight="1">
      <c r="A1015" s="52" t="s">
        <v>2964</v>
      </c>
      <c r="B1015" s="52" t="s">
        <v>5289</v>
      </c>
      <c r="C1015" s="52" t="s">
        <v>5255</v>
      </c>
      <c r="D1015" s="53">
        <v>44651.07708333333</v>
      </c>
      <c r="E1015" s="53">
        <v>44651.748611111114</v>
      </c>
      <c r="F1015" s="53">
        <v>44651.245833333334</v>
      </c>
      <c r="G1015" s="53">
        <f>HubVN_Receiving_Time</f>
        <v>44655.25069</v>
      </c>
      <c r="H1015" s="54">
        <v>44652.25</v>
      </c>
      <c r="I1015" s="44">
        <f>HubCN_Receiving_Time-Order_Create_Time</f>
        <v>2.132638889</v>
      </c>
      <c r="J1015" s="44">
        <f>Plan__HubCN_Receiving_Time-Order_Create_Time</f>
        <v>1.461111111</v>
      </c>
      <c r="K1015" s="44">
        <f>HubCN_Pickup_Time-HubCN_Receiving_Time</f>
        <v>0.5013888889</v>
      </c>
      <c r="L1015" s="44">
        <f>Plan_HubCN_Pickup_Time-Plan__HubCN_Receiving_Time</f>
        <v>0.16875</v>
      </c>
      <c r="M1015" s="44">
        <f>HubCN_Receiving_Time-Vendor_PickupTime</f>
        <v>0.1298611111</v>
      </c>
      <c r="N1015" s="44">
        <f>Plan__HubCN_Receiving_Time-Plan_Vendor_Pickup_Time</f>
        <v>2.422916667</v>
      </c>
      <c r="O1015" s="44">
        <f>Vendor_PickupTime-Order_Create_Time</f>
        <v>2.002777778</v>
      </c>
      <c r="P1015" s="44">
        <f>Plan_Vendor_Pickup_Time-Order_Create_Time</f>
        <v>-0.9618055556</v>
      </c>
      <c r="Q1015" s="44">
        <f>HubVN_Receiving_Time-HubCN_Pickup_Time</f>
        <v>3.000694444</v>
      </c>
      <c r="R1015" s="44">
        <f>Plan_HubVN_Receiving_Time-Plan_HubCN_Pickup_Time</f>
        <v>3.004166667</v>
      </c>
      <c r="S1015" s="44">
        <f>TG_lấy+TG_xử_lý_CN+Thông_quan</f>
        <v>5.634722222</v>
      </c>
      <c r="T1015" s="55">
        <f>IFS(HubCN_ID="LECCNSZ",Quantity__piece*500,HubCN_ID="LECCNYW",Quantity__piece*700)</f>
        <v>1500</v>
      </c>
      <c r="U1015" s="55">
        <f>Chi_phí_lấy_hàng-Chi_phí_xử_lý</f>
        <v>17000</v>
      </c>
      <c r="V1015" s="55">
        <f>IFS(HubCN_ID="LECCNSZ",IF(Grossweight&lt;=3,17000+Quantity__piece*500,17000+(Grossweight-3)*1500+Quantity__piece*500),HubCN_ID="LECCNYW", IF(Grossweight&lt;=3,15000+Quantity__piece*700,15000+(Grossweight-3)*2500+Quantity__piece*700))</f>
        <v>18500</v>
      </c>
    </row>
    <row r="1016" ht="15.75" customHeight="1">
      <c r="A1016" s="52" t="s">
        <v>2967</v>
      </c>
      <c r="B1016" s="52" t="s">
        <v>5271</v>
      </c>
      <c r="C1016" s="52" t="s">
        <v>5253</v>
      </c>
      <c r="D1016" s="53">
        <v>44651.60277777778</v>
      </c>
      <c r="E1016" s="53">
        <v>44649.23333333333</v>
      </c>
      <c r="F1016" s="53">
        <v>44651.77291666667</v>
      </c>
      <c r="G1016" s="53">
        <f>HubVN_Receiving_Time</f>
        <v>44653.53264</v>
      </c>
      <c r="H1016" s="54">
        <v>44649.52916666667</v>
      </c>
      <c r="I1016" s="44">
        <f>HubCN_Receiving_Time-Order_Create_Time</f>
        <v>0.3736111111</v>
      </c>
      <c r="J1016" s="44">
        <f>Plan__HubCN_Receiving_Time-Order_Create_Time</f>
        <v>2.743055556</v>
      </c>
      <c r="K1016" s="44">
        <f>HubCN_Pickup_Time-HubCN_Receiving_Time</f>
        <v>0.2958333333</v>
      </c>
      <c r="L1016" s="44">
        <f>Plan_HubCN_Pickup_Time-Plan__HubCN_Receiving_Time</f>
        <v>0.1701388889</v>
      </c>
      <c r="M1016" s="44">
        <f>HubCN_Receiving_Time-Vendor_PickupTime</f>
        <v>0.08611111111</v>
      </c>
      <c r="N1016" s="44">
        <f>Plan__HubCN_Receiving_Time-Plan_Vendor_Pickup_Time</f>
        <v>3.705555556</v>
      </c>
      <c r="O1016" s="44">
        <f>Vendor_PickupTime-Order_Create_Time</f>
        <v>0.2875</v>
      </c>
      <c r="P1016" s="44">
        <f>Plan_Vendor_Pickup_Time-Order_Create_Time</f>
        <v>-0.9625</v>
      </c>
      <c r="Q1016" s="44">
        <f>HubVN_Receiving_Time-HubCN_Pickup_Time</f>
        <v>4.003472222</v>
      </c>
      <c r="R1016" s="44">
        <f>Plan_HubVN_Receiving_Time-Plan_HubCN_Pickup_Time</f>
        <v>1.502083333</v>
      </c>
      <c r="S1016" s="44">
        <f>TG_lấy+TG_xử_lý_CN+Thông_quan</f>
        <v>4.672916667</v>
      </c>
      <c r="T1016" s="55">
        <f>IFS(HubCN_ID="LECCNSZ",Quantity__piece*500,HubCN_ID="LECCNYW",Quantity__piece*700)</f>
        <v>2800</v>
      </c>
      <c r="U1016" s="55">
        <f>Chi_phí_lấy_hàng-Chi_phí_xử_lý</f>
        <v>15000</v>
      </c>
      <c r="V1016" s="55">
        <f>IFS(HubCN_ID="LECCNSZ",IF(Grossweight&lt;=3,17000+Quantity__piece*500,17000+(Grossweight-3)*1500+Quantity__piece*500),HubCN_ID="LECCNYW", IF(Grossweight&lt;=3,15000+Quantity__piece*700,15000+(Grossweight-3)*2500+Quantity__piece*700))</f>
        <v>17800</v>
      </c>
    </row>
    <row r="1017" ht="15.75" customHeight="1">
      <c r="A1017" s="52" t="s">
        <v>2970</v>
      </c>
      <c r="B1017" s="52" t="s">
        <v>5264</v>
      </c>
      <c r="C1017" s="52" t="s">
        <v>5253</v>
      </c>
      <c r="D1017" s="53">
        <v>44649.91805555556</v>
      </c>
      <c r="E1017" s="53">
        <v>44649.77291666667</v>
      </c>
      <c r="F1017" s="53">
        <v>44650.00277777778</v>
      </c>
      <c r="G1017" s="53">
        <f>HubVN_Receiving_Time</f>
        <v>44654.28125</v>
      </c>
      <c r="H1017" s="54">
        <v>44650.27916666667</v>
      </c>
      <c r="I1017" s="44">
        <f>HubCN_Receiving_Time-Order_Create_Time</f>
        <v>0.6118055556</v>
      </c>
      <c r="J1017" s="44">
        <f>Plan__HubCN_Receiving_Time-Order_Create_Time</f>
        <v>0.7569444444</v>
      </c>
      <c r="K1017" s="44">
        <f>HubCN_Pickup_Time-HubCN_Receiving_Time</f>
        <v>0.50625</v>
      </c>
      <c r="L1017" s="44">
        <f>Plan_HubCN_Pickup_Time-Plan__HubCN_Receiving_Time</f>
        <v>0.08472222222</v>
      </c>
      <c r="M1017" s="44">
        <f>HubCN_Receiving_Time-Vendor_PickupTime</f>
        <v>0.1138888889</v>
      </c>
      <c r="N1017" s="44">
        <f>Plan__HubCN_Receiving_Time-Plan_Vendor_Pickup_Time</f>
        <v>0.6736111111</v>
      </c>
      <c r="O1017" s="44">
        <f>Vendor_PickupTime-Order_Create_Time</f>
        <v>0.4979166667</v>
      </c>
      <c r="P1017" s="44">
        <f>Plan_Vendor_Pickup_Time-Order_Create_Time</f>
        <v>0.08333333333</v>
      </c>
      <c r="Q1017" s="44">
        <f>HubVN_Receiving_Time-HubCN_Pickup_Time</f>
        <v>4.002083333</v>
      </c>
      <c r="R1017" s="44">
        <f>Plan_HubVN_Receiving_Time-Plan_HubCN_Pickup_Time</f>
        <v>3.502777778</v>
      </c>
      <c r="S1017" s="44">
        <f>TG_lấy+TG_xử_lý_CN+Thông_quan</f>
        <v>5.120138889</v>
      </c>
      <c r="T1017" s="55">
        <f>IFS(HubCN_ID="LECCNSZ",Quantity__piece*500,HubCN_ID="LECCNYW",Quantity__piece*700)</f>
        <v>1400</v>
      </c>
      <c r="U1017" s="55">
        <f>Chi_phí_lấy_hàng-Chi_phí_xử_lý</f>
        <v>17250</v>
      </c>
      <c r="V1017" s="55">
        <f>IFS(HubCN_ID="LECCNSZ",IF(Grossweight&lt;=3,17000+Quantity__piece*500,17000+(Grossweight-3)*1500+Quantity__piece*500),HubCN_ID="LECCNYW", IF(Grossweight&lt;=3,15000+Quantity__piece*700,15000+(Grossweight-3)*2500+Quantity__piece*700))</f>
        <v>18650</v>
      </c>
    </row>
    <row r="1018" ht="15.75" customHeight="1">
      <c r="A1018" s="52" t="s">
        <v>2973</v>
      </c>
      <c r="B1018" s="52" t="s">
        <v>5286</v>
      </c>
      <c r="C1018" s="52" t="s">
        <v>5253</v>
      </c>
      <c r="D1018" s="53">
        <v>44652.899305555555</v>
      </c>
      <c r="E1018" s="53">
        <v>44652.23402777778</v>
      </c>
      <c r="F1018" s="53">
        <v>44653.029861111114</v>
      </c>
      <c r="G1018" s="53">
        <f>HubVN_Receiving_Time</f>
        <v>44655.53333</v>
      </c>
      <c r="H1018" s="54">
        <v>44652.53194444445</v>
      </c>
      <c r="I1018" s="44">
        <f>HubCN_Receiving_Time-Order_Create_Time</f>
        <v>1.876388889</v>
      </c>
      <c r="J1018" s="44">
        <f>Plan__HubCN_Receiving_Time-Order_Create_Time</f>
        <v>2.541666667</v>
      </c>
      <c r="K1018" s="44">
        <f>HubCN_Pickup_Time-HubCN_Receiving_Time</f>
        <v>0.2979166667</v>
      </c>
      <c r="L1018" s="44">
        <f>Plan_HubCN_Pickup_Time-Plan__HubCN_Receiving_Time</f>
        <v>0.1305555556</v>
      </c>
      <c r="M1018" s="44">
        <f>HubCN_Receiving_Time-Vendor_PickupTime</f>
        <v>0.08819444444</v>
      </c>
      <c r="N1018" s="44">
        <f>Plan__HubCN_Receiving_Time-Plan_Vendor_Pickup_Time</f>
        <v>3.539583333</v>
      </c>
      <c r="O1018" s="44">
        <f>Vendor_PickupTime-Order_Create_Time</f>
        <v>1.788194444</v>
      </c>
      <c r="P1018" s="44">
        <f>Plan_Vendor_Pickup_Time-Order_Create_Time</f>
        <v>-0.9979166667</v>
      </c>
      <c r="Q1018" s="44">
        <f>HubVN_Receiving_Time-HubCN_Pickup_Time</f>
        <v>3.001388889</v>
      </c>
      <c r="R1018" s="44">
        <f>Plan_HubVN_Receiving_Time-Plan_HubCN_Pickup_Time</f>
        <v>1.500694444</v>
      </c>
      <c r="S1018" s="44">
        <f>TG_lấy+TG_xử_lý_CN+Thông_quan</f>
        <v>5.175694444</v>
      </c>
      <c r="T1018" s="55">
        <f>IFS(HubCN_ID="LECCNSZ",Quantity__piece*500,HubCN_ID="LECCNYW",Quantity__piece*700)</f>
        <v>1400</v>
      </c>
      <c r="U1018" s="55">
        <f>Chi_phí_lấy_hàng-Chi_phí_xử_lý</f>
        <v>15000</v>
      </c>
      <c r="V1018" s="55">
        <f>IFS(HubCN_ID="LECCNSZ",IF(Grossweight&lt;=3,17000+Quantity__piece*500,17000+(Grossweight-3)*1500+Quantity__piece*500),HubCN_ID="LECCNYW", IF(Grossweight&lt;=3,15000+Quantity__piece*700,15000+(Grossweight-3)*2500+Quantity__piece*700))</f>
        <v>16400</v>
      </c>
    </row>
    <row r="1019" ht="15.75" customHeight="1">
      <c r="A1019" s="52" t="s">
        <v>2976</v>
      </c>
      <c r="B1019" s="52" t="s">
        <v>5280</v>
      </c>
      <c r="C1019" s="52" t="s">
        <v>5253</v>
      </c>
      <c r="D1019" s="53">
        <v>44647.93541666667</v>
      </c>
      <c r="E1019" s="53">
        <v>44649.18263888889</v>
      </c>
      <c r="F1019" s="53">
        <v>44648.024305555555</v>
      </c>
      <c r="G1019" s="53">
        <f>HubVN_Receiving_Time</f>
        <v>44652.52292</v>
      </c>
      <c r="H1019" s="54">
        <v>44649.51736111111</v>
      </c>
      <c r="I1019" s="44">
        <f>HubCN_Receiving_Time-Order_Create_Time</f>
        <v>1.802083333</v>
      </c>
      <c r="J1019" s="44">
        <f>Plan__HubCN_Receiving_Time-Order_Create_Time</f>
        <v>0.5548611111</v>
      </c>
      <c r="K1019" s="44">
        <f>HubCN_Pickup_Time-HubCN_Receiving_Time</f>
        <v>0.3347222222</v>
      </c>
      <c r="L1019" s="44">
        <f>Plan_HubCN_Pickup_Time-Plan__HubCN_Receiving_Time</f>
        <v>0.08888888889</v>
      </c>
      <c r="M1019" s="44">
        <f>HubCN_Receiving_Time-Vendor_PickupTime</f>
        <v>0.1680555556</v>
      </c>
      <c r="N1019" s="44">
        <f>Plan__HubCN_Receiving_Time-Plan_Vendor_Pickup_Time</f>
        <v>0.3895833333</v>
      </c>
      <c r="O1019" s="44">
        <f>Vendor_PickupTime-Order_Create_Time</f>
        <v>1.634027778</v>
      </c>
      <c r="P1019" s="44">
        <f>Plan_Vendor_Pickup_Time-Order_Create_Time</f>
        <v>0.1652777778</v>
      </c>
      <c r="Q1019" s="44">
        <f>HubVN_Receiving_Time-HubCN_Pickup_Time</f>
        <v>3.005555556</v>
      </c>
      <c r="R1019" s="44">
        <f>Plan_HubVN_Receiving_Time-Plan_HubCN_Pickup_Time</f>
        <v>3.504166667</v>
      </c>
      <c r="S1019" s="44">
        <f>TG_lấy+TG_xử_lý_CN+Thông_quan</f>
        <v>5.142361111</v>
      </c>
      <c r="T1019" s="55">
        <f>IFS(HubCN_ID="LECCNSZ",Quantity__piece*500,HubCN_ID="LECCNYW",Quantity__piece*700)</f>
        <v>3500</v>
      </c>
      <c r="U1019" s="55">
        <f>Chi_phí_lấy_hàng-Chi_phí_xử_lý</f>
        <v>15000</v>
      </c>
      <c r="V1019" s="55">
        <f>IFS(HubCN_ID="LECCNSZ",IF(Grossweight&lt;=3,17000+Quantity__piece*500,17000+(Grossweight-3)*1500+Quantity__piece*500),HubCN_ID="LECCNYW", IF(Grossweight&lt;=3,15000+Quantity__piece*700,15000+(Grossweight-3)*2500+Quantity__piece*700))</f>
        <v>18500</v>
      </c>
    </row>
    <row r="1020" ht="15.75" customHeight="1">
      <c r="A1020" s="52" t="s">
        <v>2978</v>
      </c>
      <c r="B1020" s="52" t="s">
        <v>5303</v>
      </c>
      <c r="C1020" s="52" t="s">
        <v>5253</v>
      </c>
      <c r="D1020" s="53">
        <v>44651.19375</v>
      </c>
      <c r="E1020" s="53">
        <v>44649.93194444444</v>
      </c>
      <c r="F1020" s="53">
        <v>44651.27916666667</v>
      </c>
      <c r="G1020" s="53">
        <f>HubVN_Receiving_Time</f>
        <v>44655.27153</v>
      </c>
      <c r="H1020" s="54">
        <v>44650.26875</v>
      </c>
      <c r="I1020" s="44">
        <f>HubCN_Receiving_Time-Order_Create_Time</f>
        <v>1.308333333</v>
      </c>
      <c r="J1020" s="44">
        <f>Plan__HubCN_Receiving_Time-Order_Create_Time</f>
        <v>2.570138889</v>
      </c>
      <c r="K1020" s="44">
        <f>HubCN_Pickup_Time-HubCN_Receiving_Time</f>
        <v>0.3368055556</v>
      </c>
      <c r="L1020" s="44">
        <f>Plan_HubCN_Pickup_Time-Plan__HubCN_Receiving_Time</f>
        <v>0.08541666667</v>
      </c>
      <c r="M1020" s="44">
        <f>HubCN_Receiving_Time-Vendor_PickupTime</f>
        <v>0.16875</v>
      </c>
      <c r="N1020" s="44">
        <f>Plan__HubCN_Receiving_Time-Plan_Vendor_Pickup_Time</f>
        <v>2.032638889</v>
      </c>
      <c r="O1020" s="44">
        <f>Vendor_PickupTime-Order_Create_Time</f>
        <v>1.139583333</v>
      </c>
      <c r="P1020" s="44">
        <f>Plan_Vendor_Pickup_Time-Order_Create_Time</f>
        <v>0.5375</v>
      </c>
      <c r="Q1020" s="44">
        <f>HubVN_Receiving_Time-HubCN_Pickup_Time</f>
        <v>5.002777778</v>
      </c>
      <c r="R1020" s="44">
        <f>Plan_HubVN_Receiving_Time-Plan_HubCN_Pickup_Time</f>
        <v>3.004166667</v>
      </c>
      <c r="S1020" s="44">
        <f>TG_lấy+TG_xử_lý_CN+Thông_quan</f>
        <v>6.647916667</v>
      </c>
      <c r="T1020" s="55">
        <f>IFS(HubCN_ID="LECCNSZ",Quantity__piece*500,HubCN_ID="LECCNYW",Quantity__piece*700)</f>
        <v>2100</v>
      </c>
      <c r="U1020" s="55">
        <f>Chi_phí_lấy_hàng-Chi_phí_xử_lý</f>
        <v>15000</v>
      </c>
      <c r="V1020" s="55">
        <f>IFS(HubCN_ID="LECCNSZ",IF(Grossweight&lt;=3,17000+Quantity__piece*500,17000+(Grossweight-3)*1500+Quantity__piece*500),HubCN_ID="LECCNYW", IF(Grossweight&lt;=3,15000+Quantity__piece*700,15000+(Grossweight-3)*2500+Quantity__piece*700))</f>
        <v>17100</v>
      </c>
    </row>
    <row r="1021" ht="15.75" hidden="1" customHeight="1">
      <c r="A1021" s="52" t="s">
        <v>2981</v>
      </c>
      <c r="B1021" s="52" t="s">
        <v>5272</v>
      </c>
      <c r="C1021" s="52" t="s">
        <v>5255</v>
      </c>
      <c r="D1021" s="53">
        <v>44649.29722222222</v>
      </c>
      <c r="E1021" s="53">
        <v>44650.82777777778</v>
      </c>
      <c r="F1021" s="53">
        <v>44649.50902777778</v>
      </c>
      <c r="G1021" s="53">
        <f>HubVN_Receiving_Time</f>
        <v>44653.26875</v>
      </c>
      <c r="H1021" s="54">
        <v>44651.268055555556</v>
      </c>
      <c r="I1021" s="44">
        <f>HubCN_Receiving_Time-Order_Create_Time</f>
        <v>2.9875</v>
      </c>
      <c r="J1021" s="44">
        <f>Plan__HubCN_Receiving_Time-Order_Create_Time</f>
        <v>1.456944444</v>
      </c>
      <c r="K1021" s="44">
        <f>HubCN_Pickup_Time-HubCN_Receiving_Time</f>
        <v>0.4402777778</v>
      </c>
      <c r="L1021" s="44">
        <f>Plan_HubCN_Pickup_Time-Plan__HubCN_Receiving_Time</f>
        <v>0.2118055556</v>
      </c>
      <c r="M1021" s="44">
        <f>HubCN_Receiving_Time-Vendor_PickupTime</f>
        <v>0.1506944444</v>
      </c>
      <c r="N1021" s="44">
        <f>Plan__HubCN_Receiving_Time-Plan_Vendor_Pickup_Time</f>
        <v>1.459027778</v>
      </c>
      <c r="O1021" s="44">
        <f>Vendor_PickupTime-Order_Create_Time</f>
        <v>2.836805556</v>
      </c>
      <c r="P1021" s="44">
        <f>Plan_Vendor_Pickup_Time-Order_Create_Time</f>
        <v>-0.00208333334</v>
      </c>
      <c r="Q1021" s="44">
        <f>HubVN_Receiving_Time-HubCN_Pickup_Time</f>
        <v>2.000694444</v>
      </c>
      <c r="R1021" s="44">
        <f>Plan_HubVN_Receiving_Time-Plan_HubCN_Pickup_Time</f>
        <v>3.00625</v>
      </c>
      <c r="S1021" s="44">
        <f>TG_lấy+TG_xử_lý_CN+Thông_quan</f>
        <v>5.428472222</v>
      </c>
      <c r="T1021" s="55">
        <f>IFS(HubCN_ID="LECCNSZ",Quantity__piece*500,HubCN_ID="LECCNYW",Quantity__piece*700)</f>
        <v>500</v>
      </c>
      <c r="U1021" s="55">
        <f>Chi_phí_lấy_hàng-Chi_phí_xử_lý</f>
        <v>18500</v>
      </c>
      <c r="V1021" s="55">
        <f>IFS(HubCN_ID="LECCNSZ",IF(Grossweight&lt;=3,17000+Quantity__piece*500,17000+(Grossweight-3)*1500+Quantity__piece*500),HubCN_ID="LECCNYW", IF(Grossweight&lt;=3,15000+Quantity__piece*700,15000+(Grossweight-3)*2500+Quantity__piece*700))</f>
        <v>19000</v>
      </c>
    </row>
    <row r="1022" ht="15.75" customHeight="1">
      <c r="A1022" s="52" t="s">
        <v>2984</v>
      </c>
      <c r="B1022" s="52" t="s">
        <v>5280</v>
      </c>
      <c r="C1022" s="52" t="s">
        <v>5253</v>
      </c>
      <c r="D1022" s="53">
        <v>44651.63402777778</v>
      </c>
      <c r="E1022" s="53">
        <v>44649.770833333336</v>
      </c>
      <c r="F1022" s="53">
        <v>44651.785416666666</v>
      </c>
      <c r="G1022" s="53">
        <f>HubVN_Receiving_Time</f>
        <v>44654.28264</v>
      </c>
      <c r="H1022" s="54">
        <v>44650.277083333334</v>
      </c>
      <c r="I1022" s="44">
        <f>HubCN_Receiving_Time-Order_Create_Time</f>
        <v>0.6020833333</v>
      </c>
      <c r="J1022" s="44">
        <f>Plan__HubCN_Receiving_Time-Order_Create_Time</f>
        <v>2.465277778</v>
      </c>
      <c r="K1022" s="44">
        <f>HubCN_Pickup_Time-HubCN_Receiving_Time</f>
        <v>0.50625</v>
      </c>
      <c r="L1022" s="44">
        <f>Plan_HubCN_Pickup_Time-Plan__HubCN_Receiving_Time</f>
        <v>0.1513888889</v>
      </c>
      <c r="M1022" s="44">
        <f>HubCN_Receiving_Time-Vendor_PickupTime</f>
        <v>0.1118055556</v>
      </c>
      <c r="N1022" s="44">
        <f>Plan__HubCN_Receiving_Time-Plan_Vendor_Pickup_Time</f>
        <v>2.88125</v>
      </c>
      <c r="O1022" s="44">
        <f>Vendor_PickupTime-Order_Create_Time</f>
        <v>0.4902777778</v>
      </c>
      <c r="P1022" s="44">
        <f>Plan_Vendor_Pickup_Time-Order_Create_Time</f>
        <v>-0.4159722222</v>
      </c>
      <c r="Q1022" s="44">
        <f>HubVN_Receiving_Time-HubCN_Pickup_Time</f>
        <v>4.005555556</v>
      </c>
      <c r="R1022" s="44">
        <f>Plan_HubVN_Receiving_Time-Plan_HubCN_Pickup_Time</f>
        <v>1.504166667</v>
      </c>
      <c r="S1022" s="44">
        <f>TG_lấy+TG_xử_lý_CN+Thông_quan</f>
        <v>5.113888889</v>
      </c>
      <c r="T1022" s="55">
        <f>IFS(HubCN_ID="LECCNSZ",Quantity__piece*500,HubCN_ID="LECCNYW",Quantity__piece*700)</f>
        <v>700</v>
      </c>
      <c r="U1022" s="55">
        <f>Chi_phí_lấy_hàng-Chi_phí_xử_lý</f>
        <v>15000</v>
      </c>
      <c r="V1022" s="55">
        <f>IFS(HubCN_ID="LECCNSZ",IF(Grossweight&lt;=3,17000+Quantity__piece*500,17000+(Grossweight-3)*1500+Quantity__piece*500),HubCN_ID="LECCNYW", IF(Grossweight&lt;=3,15000+Quantity__piece*700,15000+(Grossweight-3)*2500+Quantity__piece*700))</f>
        <v>15700</v>
      </c>
    </row>
    <row r="1023" ht="15.75" customHeight="1">
      <c r="A1023" s="52" t="s">
        <v>2987</v>
      </c>
      <c r="B1023" s="52" t="s">
        <v>5302</v>
      </c>
      <c r="C1023" s="52" t="s">
        <v>5253</v>
      </c>
      <c r="D1023" s="53">
        <v>44652.282638888886</v>
      </c>
      <c r="E1023" s="53">
        <v>44652.240277777775</v>
      </c>
      <c r="F1023" s="53">
        <v>44652.49722222222</v>
      </c>
      <c r="G1023" s="53">
        <f>HubVN_Receiving_Time</f>
        <v>44655.53542</v>
      </c>
      <c r="H1023" s="54">
        <v>44652.53472222222</v>
      </c>
      <c r="I1023" s="44">
        <f>HubCN_Receiving_Time-Order_Create_Time</f>
        <v>2.382638889</v>
      </c>
      <c r="J1023" s="44">
        <f>Plan__HubCN_Receiving_Time-Order_Create_Time</f>
        <v>2.425</v>
      </c>
      <c r="K1023" s="44">
        <f>HubCN_Pickup_Time-HubCN_Receiving_Time</f>
        <v>0.2944444444</v>
      </c>
      <c r="L1023" s="44">
        <f>Plan_HubCN_Pickup_Time-Plan__HubCN_Receiving_Time</f>
        <v>0.2145833333</v>
      </c>
      <c r="M1023" s="44">
        <f>HubCN_Receiving_Time-Vendor_PickupTime</f>
        <v>0.08888888889</v>
      </c>
      <c r="N1023" s="44">
        <f>Plan__HubCN_Receiving_Time-Plan_Vendor_Pickup_Time</f>
        <v>3.850694444</v>
      </c>
      <c r="O1023" s="44">
        <f>Vendor_PickupTime-Order_Create_Time</f>
        <v>2.29375</v>
      </c>
      <c r="P1023" s="44">
        <f>Plan_Vendor_Pickup_Time-Order_Create_Time</f>
        <v>-1.425694444</v>
      </c>
      <c r="Q1023" s="44">
        <f>HubVN_Receiving_Time-HubCN_Pickup_Time</f>
        <v>3.000694444</v>
      </c>
      <c r="R1023" s="44">
        <f>Plan_HubVN_Receiving_Time-Plan_HubCN_Pickup_Time</f>
        <v>2.004861111</v>
      </c>
      <c r="S1023" s="44">
        <f>TG_lấy+TG_xử_lý_CN+Thông_quan</f>
        <v>5.677777778</v>
      </c>
      <c r="T1023" s="55">
        <f>IFS(HubCN_ID="LECCNSZ",Quantity__piece*500,HubCN_ID="LECCNYW",Quantity__piece*700)</f>
        <v>2800</v>
      </c>
      <c r="U1023" s="55">
        <f>Chi_phí_lấy_hàng-Chi_phí_xử_lý</f>
        <v>16750</v>
      </c>
      <c r="V1023" s="55">
        <f>IFS(HubCN_ID="LECCNSZ",IF(Grossweight&lt;=3,17000+Quantity__piece*500,17000+(Grossweight-3)*1500+Quantity__piece*500),HubCN_ID="LECCNYW", IF(Grossweight&lt;=3,15000+Quantity__piece*700,15000+(Grossweight-3)*2500+Quantity__piece*700))</f>
        <v>19550</v>
      </c>
    </row>
    <row r="1024" ht="15.75" hidden="1" customHeight="1">
      <c r="A1024" s="52" t="s">
        <v>2990</v>
      </c>
      <c r="B1024" s="52" t="s">
        <v>5254</v>
      </c>
      <c r="C1024" s="52" t="s">
        <v>5255</v>
      </c>
      <c r="D1024" s="53">
        <v>44649.86041666667</v>
      </c>
      <c r="E1024" s="53">
        <v>44649.779861111114</v>
      </c>
      <c r="F1024" s="53">
        <v>44650.00902777778</v>
      </c>
      <c r="G1024" s="53">
        <f>HubVN_Receiving_Time</f>
        <v>44654.25347</v>
      </c>
      <c r="H1024" s="54">
        <v>44650.24930555555</v>
      </c>
      <c r="I1024" s="44">
        <f>HubCN_Receiving_Time-Order_Create_Time</f>
        <v>0.8902777778</v>
      </c>
      <c r="J1024" s="44">
        <f>Plan__HubCN_Receiving_Time-Order_Create_Time</f>
        <v>0.9708333333</v>
      </c>
      <c r="K1024" s="44">
        <f>HubCN_Pickup_Time-HubCN_Receiving_Time</f>
        <v>0.4694444444</v>
      </c>
      <c r="L1024" s="44">
        <f>Plan_HubCN_Pickup_Time-Plan__HubCN_Receiving_Time</f>
        <v>0.1486111111</v>
      </c>
      <c r="M1024" s="44">
        <f>HubCN_Receiving_Time-Vendor_PickupTime</f>
        <v>0.05694444445</v>
      </c>
      <c r="N1024" s="44">
        <f>Plan__HubCN_Receiving_Time-Plan_Vendor_Pickup_Time</f>
        <v>0.4736111111</v>
      </c>
      <c r="O1024" s="44">
        <f>Vendor_PickupTime-Order_Create_Time</f>
        <v>0.8333333333</v>
      </c>
      <c r="P1024" s="44">
        <f>Plan_Vendor_Pickup_Time-Order_Create_Time</f>
        <v>0.4972222222</v>
      </c>
      <c r="Q1024" s="44">
        <f>HubVN_Receiving_Time-HubCN_Pickup_Time</f>
        <v>4.004166667</v>
      </c>
      <c r="R1024" s="44">
        <f>Plan_HubVN_Receiving_Time-Plan_HubCN_Pickup_Time</f>
        <v>3.504166667</v>
      </c>
      <c r="S1024" s="44">
        <f>TG_lấy+TG_xử_lý_CN+Thông_quan</f>
        <v>5.363888889</v>
      </c>
      <c r="T1024" s="55">
        <f>IFS(HubCN_ID="LECCNSZ",Quantity__piece*500,HubCN_ID="LECCNYW",Quantity__piece*700)</f>
        <v>500</v>
      </c>
      <c r="U1024" s="55">
        <f>Chi_phí_lấy_hàng-Chi_phí_xử_lý</f>
        <v>17000</v>
      </c>
      <c r="V1024" s="55">
        <f>IFS(HubCN_ID="LECCNSZ",IF(Grossweight&lt;=3,17000+Quantity__piece*500,17000+(Grossweight-3)*1500+Quantity__piece*500),HubCN_ID="LECCNYW", IF(Grossweight&lt;=3,15000+Quantity__piece*700,15000+(Grossweight-3)*2500+Quantity__piece*700))</f>
        <v>17500</v>
      </c>
    </row>
    <row r="1025" ht="15.75" customHeight="1">
      <c r="A1025" s="52" t="s">
        <v>2993</v>
      </c>
      <c r="B1025" s="52" t="s">
        <v>5293</v>
      </c>
      <c r="C1025" s="52" t="s">
        <v>5253</v>
      </c>
      <c r="D1025" s="53">
        <v>44651.42847222222</v>
      </c>
      <c r="E1025" s="53">
        <v>44652.24444444444</v>
      </c>
      <c r="F1025" s="53">
        <v>44651.513194444444</v>
      </c>
      <c r="G1025" s="53">
        <f>HubVN_Receiving_Time</f>
        <v>44655.53889</v>
      </c>
      <c r="H1025" s="54">
        <v>44652.53680555556</v>
      </c>
      <c r="I1025" s="44">
        <f>HubCN_Receiving_Time-Order_Create_Time</f>
        <v>3.875</v>
      </c>
      <c r="J1025" s="44">
        <f>Plan__HubCN_Receiving_Time-Order_Create_Time</f>
        <v>3.059027778</v>
      </c>
      <c r="K1025" s="44">
        <f>HubCN_Pickup_Time-HubCN_Receiving_Time</f>
        <v>0.2923611111</v>
      </c>
      <c r="L1025" s="44">
        <f>Plan_HubCN_Pickup_Time-Plan__HubCN_Receiving_Time</f>
        <v>0.08472222222</v>
      </c>
      <c r="M1025" s="44">
        <f>HubCN_Receiving_Time-Vendor_PickupTime</f>
        <v>0.08541666666</v>
      </c>
      <c r="N1025" s="44">
        <f>Plan__HubCN_Receiving_Time-Plan_Vendor_Pickup_Time</f>
        <v>3.061111111</v>
      </c>
      <c r="O1025" s="44">
        <f>Vendor_PickupTime-Order_Create_Time</f>
        <v>3.789583333</v>
      </c>
      <c r="P1025" s="44">
        <f>Plan_Vendor_Pickup_Time-Order_Create_Time</f>
        <v>-0.002083333333</v>
      </c>
      <c r="Q1025" s="44">
        <f>HubVN_Receiving_Time-HubCN_Pickup_Time</f>
        <v>3.002083333</v>
      </c>
      <c r="R1025" s="44">
        <f>Plan_HubVN_Receiving_Time-Plan_HubCN_Pickup_Time</f>
        <v>3.002777778</v>
      </c>
      <c r="S1025" s="44">
        <f>TG_lấy+TG_xử_lý_CN+Thông_quan</f>
        <v>7.169444444</v>
      </c>
      <c r="T1025" s="55">
        <f>IFS(HubCN_ID="LECCNSZ",Quantity__piece*500,HubCN_ID="LECCNYW",Quantity__piece*700)</f>
        <v>700</v>
      </c>
      <c r="U1025" s="55">
        <f>Chi_phí_lấy_hàng-Chi_phí_xử_lý</f>
        <v>17250</v>
      </c>
      <c r="V1025" s="55">
        <f>IFS(HubCN_ID="LECCNSZ",IF(Grossweight&lt;=3,17000+Quantity__piece*500,17000+(Grossweight-3)*1500+Quantity__piece*500),HubCN_ID="LECCNYW", IF(Grossweight&lt;=3,15000+Quantity__piece*700,15000+(Grossweight-3)*2500+Quantity__piece*700))</f>
        <v>17950</v>
      </c>
    </row>
    <row r="1026" ht="15.75" hidden="1" customHeight="1">
      <c r="A1026" s="52" t="s">
        <v>2995</v>
      </c>
      <c r="B1026" s="52" t="s">
        <v>5272</v>
      </c>
      <c r="C1026" s="52" t="s">
        <v>5255</v>
      </c>
      <c r="D1026" s="53">
        <v>44651.427083333336</v>
      </c>
      <c r="E1026" s="53">
        <v>44650.788194444445</v>
      </c>
      <c r="F1026" s="53">
        <v>44651.51597222222</v>
      </c>
      <c r="G1026" s="53">
        <f>HubVN_Receiving_Time</f>
        <v>44660.29097</v>
      </c>
      <c r="H1026" s="54">
        <v>44651.28958333333</v>
      </c>
      <c r="I1026" s="44">
        <f>HubCN_Receiving_Time-Order_Create_Time</f>
        <v>0.8895833333</v>
      </c>
      <c r="J1026" s="44">
        <f>Plan__HubCN_Receiving_Time-Order_Create_Time</f>
        <v>1.528472222</v>
      </c>
      <c r="K1026" s="44">
        <f>HubCN_Pickup_Time-HubCN_Receiving_Time</f>
        <v>0.5013888889</v>
      </c>
      <c r="L1026" s="44">
        <f>Plan_HubCN_Pickup_Time-Plan__HubCN_Receiving_Time</f>
        <v>0.08888888889</v>
      </c>
      <c r="M1026" s="44">
        <f>HubCN_Receiving_Time-Vendor_PickupTime</f>
        <v>0.05277777778</v>
      </c>
      <c r="N1026" s="44">
        <f>Plan__HubCN_Receiving_Time-Plan_Vendor_Pickup_Time</f>
        <v>0.94375</v>
      </c>
      <c r="O1026" s="44">
        <f>Vendor_PickupTime-Order_Create_Time</f>
        <v>0.8368055556</v>
      </c>
      <c r="P1026" s="44">
        <f>Plan_Vendor_Pickup_Time-Order_Create_Time</f>
        <v>0.5847222222</v>
      </c>
      <c r="Q1026" s="44">
        <f>HubVN_Receiving_Time-HubCN_Pickup_Time</f>
        <v>9.001388889</v>
      </c>
      <c r="R1026" s="44">
        <f>Plan_HubVN_Receiving_Time-Plan_HubCN_Pickup_Time</f>
        <v>2.000694444</v>
      </c>
      <c r="S1026" s="44">
        <f>TG_lấy+TG_xử_lý_CN+Thông_quan</f>
        <v>10.39236111</v>
      </c>
      <c r="T1026" s="55">
        <f>IFS(HubCN_ID="LECCNSZ",Quantity__piece*500,HubCN_ID="LECCNYW",Quantity__piece*700)</f>
        <v>500</v>
      </c>
      <c r="U1026" s="55">
        <f>Chi_phí_lấy_hàng-Chi_phí_xử_lý</f>
        <v>17000</v>
      </c>
      <c r="V1026" s="55">
        <f>IFS(HubCN_ID="LECCNSZ",IF(Grossweight&lt;=3,17000+Quantity__piece*500,17000+(Grossweight-3)*1500+Quantity__piece*500),HubCN_ID="LECCNYW", IF(Grossweight&lt;=3,15000+Quantity__piece*700,15000+(Grossweight-3)*2500+Quantity__piece*700))</f>
        <v>17500</v>
      </c>
    </row>
    <row r="1027" ht="15.75" customHeight="1">
      <c r="A1027" s="52" t="s">
        <v>2998</v>
      </c>
      <c r="B1027" s="52" t="s">
        <v>5309</v>
      </c>
      <c r="C1027" s="52" t="s">
        <v>5253</v>
      </c>
      <c r="D1027" s="53">
        <v>44650.174305555556</v>
      </c>
      <c r="E1027" s="53">
        <v>44649.20138888889</v>
      </c>
      <c r="F1027" s="53">
        <v>44650.26180555556</v>
      </c>
      <c r="G1027" s="53">
        <f>HubVN_Receiving_Time</f>
        <v>44652.54097</v>
      </c>
      <c r="H1027" s="54">
        <v>44649.538194444445</v>
      </c>
      <c r="I1027" s="44">
        <f>HubCN_Receiving_Time-Order_Create_Time</f>
        <v>3.810416667</v>
      </c>
      <c r="J1027" s="44">
        <f>Plan__HubCN_Receiving_Time-Order_Create_Time</f>
        <v>4.783333333</v>
      </c>
      <c r="K1027" s="44">
        <f>HubCN_Pickup_Time-HubCN_Receiving_Time</f>
        <v>0.3368055556</v>
      </c>
      <c r="L1027" s="44">
        <f>Plan_HubCN_Pickup_Time-Plan__HubCN_Receiving_Time</f>
        <v>0.0875</v>
      </c>
      <c r="M1027" s="44">
        <f>HubCN_Receiving_Time-Vendor_PickupTime</f>
        <v>0.08819444445</v>
      </c>
      <c r="N1027" s="44">
        <f>Plan__HubCN_Receiving_Time-Plan_Vendor_Pickup_Time</f>
        <v>4.209722222</v>
      </c>
      <c r="O1027" s="44">
        <f>Vendor_PickupTime-Order_Create_Time</f>
        <v>3.722222222</v>
      </c>
      <c r="P1027" s="44">
        <f>Plan_Vendor_Pickup_Time-Order_Create_Time</f>
        <v>0.5736111111</v>
      </c>
      <c r="Q1027" s="44">
        <f>HubVN_Receiving_Time-HubCN_Pickup_Time</f>
        <v>3.002777778</v>
      </c>
      <c r="R1027" s="44">
        <f>Plan_HubVN_Receiving_Time-Plan_HubCN_Pickup_Time</f>
        <v>2.004166667</v>
      </c>
      <c r="S1027" s="44">
        <f>TG_lấy+TG_xử_lý_CN+Thông_quan</f>
        <v>7.15</v>
      </c>
      <c r="T1027" s="55">
        <f>IFS(HubCN_ID="LECCNSZ",Quantity__piece*500,HubCN_ID="LECCNYW",Quantity__piece*700)</f>
        <v>2100</v>
      </c>
      <c r="U1027" s="55">
        <f>Chi_phí_lấy_hàng-Chi_phí_xử_lý</f>
        <v>15000</v>
      </c>
      <c r="V1027" s="55">
        <f>IFS(HubCN_ID="LECCNSZ",IF(Grossweight&lt;=3,17000+Quantity__piece*500,17000+(Grossweight-3)*1500+Quantity__piece*500),HubCN_ID="LECCNYW", IF(Grossweight&lt;=3,15000+Quantity__piece*700,15000+(Grossweight-3)*2500+Quantity__piece*700))</f>
        <v>17100</v>
      </c>
    </row>
    <row r="1028" ht="15.75" hidden="1" customHeight="1">
      <c r="A1028" s="52" t="s">
        <v>3000</v>
      </c>
      <c r="B1028" s="52" t="s">
        <v>5259</v>
      </c>
      <c r="C1028" s="52" t="s">
        <v>5255</v>
      </c>
      <c r="D1028" s="53">
        <v>44647.60972222222</v>
      </c>
      <c r="E1028" s="53">
        <v>44648.739583333336</v>
      </c>
      <c r="F1028" s="53">
        <v>44647.759722222225</v>
      </c>
      <c r="G1028" s="53">
        <f>HubVN_Receiving_Time</f>
        <v>44652.25</v>
      </c>
      <c r="H1028" s="54">
        <v>44649.24444444444</v>
      </c>
      <c r="I1028" s="44">
        <f>HubCN_Receiving_Time-Order_Create_Time</f>
        <v>2.119444444</v>
      </c>
      <c r="J1028" s="44">
        <f>Plan__HubCN_Receiving_Time-Order_Create_Time</f>
        <v>0.9895833333</v>
      </c>
      <c r="K1028" s="44">
        <f>HubCN_Pickup_Time-HubCN_Receiving_Time</f>
        <v>0.5048611111</v>
      </c>
      <c r="L1028" s="44">
        <f>Plan_HubCN_Pickup_Time-Plan__HubCN_Receiving_Time</f>
        <v>0.15</v>
      </c>
      <c r="M1028" s="44">
        <f>HubCN_Receiving_Time-Vendor_PickupTime</f>
        <v>0.1256944444</v>
      </c>
      <c r="N1028" s="44">
        <f>Plan__HubCN_Receiving_Time-Plan_Vendor_Pickup_Time</f>
        <v>0.9944444444</v>
      </c>
      <c r="O1028" s="44">
        <f>Vendor_PickupTime-Order_Create_Time</f>
        <v>1.99375</v>
      </c>
      <c r="P1028" s="44">
        <f>Plan_Vendor_Pickup_Time-Order_Create_Time</f>
        <v>-0.004861111112</v>
      </c>
      <c r="Q1028" s="44">
        <f>HubVN_Receiving_Time-HubCN_Pickup_Time</f>
        <v>3.005555556</v>
      </c>
      <c r="R1028" s="44">
        <f>Plan_HubVN_Receiving_Time-Plan_HubCN_Pickup_Time</f>
        <v>3.50625</v>
      </c>
      <c r="S1028" s="44">
        <f>TG_lấy+TG_xử_lý_CN+Thông_quan</f>
        <v>5.629861111</v>
      </c>
      <c r="T1028" s="55">
        <f>IFS(HubCN_ID="LECCNSZ",Quantity__piece*500,HubCN_ID="LECCNYW",Quantity__piece*700)</f>
        <v>2500</v>
      </c>
      <c r="U1028" s="55">
        <f>Chi_phí_lấy_hàng-Chi_phí_xử_lý</f>
        <v>17000</v>
      </c>
      <c r="V1028" s="55">
        <f>IFS(HubCN_ID="LECCNSZ",IF(Grossweight&lt;=3,17000+Quantity__piece*500,17000+(Grossweight-3)*1500+Quantity__piece*500),HubCN_ID="LECCNYW", IF(Grossweight&lt;=3,15000+Quantity__piece*700,15000+(Grossweight-3)*2500+Quantity__piece*700))</f>
        <v>19500</v>
      </c>
    </row>
    <row r="1029" ht="15.75" customHeight="1">
      <c r="A1029" s="52" t="s">
        <v>3003</v>
      </c>
      <c r="B1029" s="52" t="s">
        <v>5252</v>
      </c>
      <c r="C1029" s="52" t="s">
        <v>5253</v>
      </c>
      <c r="D1029" s="53">
        <v>44648.839583333334</v>
      </c>
      <c r="E1029" s="53">
        <v>44649.791666666664</v>
      </c>
      <c r="F1029" s="53">
        <v>44649.009722222225</v>
      </c>
      <c r="G1029" s="53">
        <f>HubVN_Receiving_Time</f>
        <v>44653.25486</v>
      </c>
      <c r="H1029" s="54">
        <v>44650.25208333333</v>
      </c>
      <c r="I1029" s="44">
        <f>HubCN_Receiving_Time-Order_Create_Time</f>
        <v>3.585416667</v>
      </c>
      <c r="J1029" s="44">
        <f>Plan__HubCN_Receiving_Time-Order_Create_Time</f>
        <v>2.633333333</v>
      </c>
      <c r="K1029" s="44">
        <f>HubCN_Pickup_Time-HubCN_Receiving_Time</f>
        <v>0.4604166667</v>
      </c>
      <c r="L1029" s="44">
        <f>Plan_HubCN_Pickup_Time-Plan__HubCN_Receiving_Time</f>
        <v>0.1701388889</v>
      </c>
      <c r="M1029" s="44">
        <f>HubCN_Receiving_Time-Vendor_PickupTime</f>
        <v>0.08888888889</v>
      </c>
      <c r="N1029" s="44">
        <f>Plan__HubCN_Receiving_Time-Plan_Vendor_Pickup_Time</f>
        <v>2.634722222</v>
      </c>
      <c r="O1029" s="44">
        <f>Vendor_PickupTime-Order_Create_Time</f>
        <v>3.496527778</v>
      </c>
      <c r="P1029" s="44">
        <f>Plan_Vendor_Pickup_Time-Order_Create_Time</f>
        <v>-0.001388888893</v>
      </c>
      <c r="Q1029" s="44">
        <f>HubVN_Receiving_Time-HubCN_Pickup_Time</f>
        <v>3.002777778</v>
      </c>
      <c r="R1029" s="44">
        <f>Plan_HubVN_Receiving_Time-Plan_HubCN_Pickup_Time</f>
        <v>3.503472222</v>
      </c>
      <c r="S1029" s="44">
        <f>TG_lấy+TG_xử_lý_CN+Thông_quan</f>
        <v>7.048611111</v>
      </c>
      <c r="T1029" s="55">
        <f>IFS(HubCN_ID="LECCNSZ",Quantity__piece*500,HubCN_ID="LECCNYW",Quantity__piece*700)</f>
        <v>2800</v>
      </c>
      <c r="U1029" s="55">
        <f>Chi_phí_lấy_hàng-Chi_phí_xử_lý</f>
        <v>15000</v>
      </c>
      <c r="V1029" s="55">
        <f>IFS(HubCN_ID="LECCNSZ",IF(Grossweight&lt;=3,17000+Quantity__piece*500,17000+(Grossweight-3)*1500+Quantity__piece*500),HubCN_ID="LECCNYW", IF(Grossweight&lt;=3,15000+Quantity__piece*700,15000+(Grossweight-3)*2500+Quantity__piece*700))</f>
        <v>17800</v>
      </c>
    </row>
    <row r="1030" ht="15.75" customHeight="1">
      <c r="A1030" s="52" t="s">
        <v>3005</v>
      </c>
      <c r="B1030" s="52" t="s">
        <v>5264</v>
      </c>
      <c r="C1030" s="52" t="s">
        <v>5253</v>
      </c>
      <c r="D1030" s="53">
        <v>44649.34097222222</v>
      </c>
      <c r="E1030" s="53">
        <v>44649.84305555555</v>
      </c>
      <c r="F1030" s="53">
        <v>44649.513194444444</v>
      </c>
      <c r="G1030" s="53">
        <f>HubVN_Receiving_Time</f>
        <v>44653.28125</v>
      </c>
      <c r="H1030" s="54">
        <v>44650.27638888889</v>
      </c>
      <c r="I1030" s="44">
        <f>HubCN_Receiving_Time-Order_Create_Time</f>
        <v>3.084027778</v>
      </c>
      <c r="J1030" s="44">
        <f>Plan__HubCN_Receiving_Time-Order_Create_Time</f>
        <v>2.581944444</v>
      </c>
      <c r="K1030" s="44">
        <f>HubCN_Pickup_Time-HubCN_Receiving_Time</f>
        <v>0.4333333333</v>
      </c>
      <c r="L1030" s="44">
        <f>Plan_HubCN_Pickup_Time-Plan__HubCN_Receiving_Time</f>
        <v>0.1722222222</v>
      </c>
      <c r="M1030" s="44">
        <f>HubCN_Receiving_Time-Vendor_PickupTime</f>
        <v>0.08402777778</v>
      </c>
      <c r="N1030" s="44">
        <f>Plan__HubCN_Receiving_Time-Plan_Vendor_Pickup_Time</f>
        <v>2.663888889</v>
      </c>
      <c r="O1030" s="44">
        <f>Vendor_PickupTime-Order_Create_Time</f>
        <v>3</v>
      </c>
      <c r="P1030" s="44">
        <f>Plan_Vendor_Pickup_Time-Order_Create_Time</f>
        <v>-0.08194444444</v>
      </c>
      <c r="Q1030" s="44">
        <f>HubVN_Receiving_Time-HubCN_Pickup_Time</f>
        <v>3.004861111</v>
      </c>
      <c r="R1030" s="44">
        <f>Plan_HubVN_Receiving_Time-Plan_HubCN_Pickup_Time</f>
        <v>3.002777778</v>
      </c>
      <c r="S1030" s="44">
        <f>TG_lấy+TG_xử_lý_CN+Thông_quan</f>
        <v>6.522222222</v>
      </c>
      <c r="T1030" s="55">
        <f>IFS(HubCN_ID="LECCNSZ",Quantity__piece*500,HubCN_ID="LECCNYW",Quantity__piece*700)</f>
        <v>3500</v>
      </c>
      <c r="U1030" s="55">
        <f>Chi_phí_lấy_hàng-Chi_phí_xử_lý</f>
        <v>15000</v>
      </c>
      <c r="V1030" s="55">
        <f>IFS(HubCN_ID="LECCNSZ",IF(Grossweight&lt;=3,17000+Quantity__piece*500,17000+(Grossweight-3)*1500+Quantity__piece*500),HubCN_ID="LECCNYW", IF(Grossweight&lt;=3,15000+Quantity__piece*700,15000+(Grossweight-3)*2500+Quantity__piece*700))</f>
        <v>18500</v>
      </c>
    </row>
    <row r="1031" ht="15.75" customHeight="1">
      <c r="A1031" s="52" t="s">
        <v>3008</v>
      </c>
      <c r="B1031" s="52" t="s">
        <v>5295</v>
      </c>
      <c r="C1031" s="52" t="s">
        <v>5253</v>
      </c>
      <c r="D1031" s="53">
        <v>44648.342361111114</v>
      </c>
      <c r="E1031" s="53">
        <v>44646.981944444444</v>
      </c>
      <c r="F1031" s="53">
        <v>44648.51111111111</v>
      </c>
      <c r="G1031" s="53">
        <f>HubVN_Receiving_Time</f>
        <v>44652.28264</v>
      </c>
      <c r="H1031" s="54">
        <v>44647.279861111114</v>
      </c>
      <c r="I1031" s="44">
        <f>HubCN_Receiving_Time-Order_Create_Time</f>
        <v>0.3423611111</v>
      </c>
      <c r="J1031" s="44">
        <f>Plan__HubCN_Receiving_Time-Order_Create_Time</f>
        <v>1.702777778</v>
      </c>
      <c r="K1031" s="44">
        <f>HubCN_Pickup_Time-HubCN_Receiving_Time</f>
        <v>0.2979166667</v>
      </c>
      <c r="L1031" s="44">
        <f>Plan_HubCN_Pickup_Time-Plan__HubCN_Receiving_Time</f>
        <v>0.16875</v>
      </c>
      <c r="M1031" s="44">
        <f>HubCN_Receiving_Time-Vendor_PickupTime</f>
        <v>0.1</v>
      </c>
      <c r="N1031" s="44">
        <f>Plan__HubCN_Receiving_Time-Plan_Vendor_Pickup_Time</f>
        <v>0.7118055556</v>
      </c>
      <c r="O1031" s="44">
        <f>Vendor_PickupTime-Order_Create_Time</f>
        <v>0.2423611111</v>
      </c>
      <c r="P1031" s="44">
        <f>Plan_Vendor_Pickup_Time-Order_Create_Time</f>
        <v>0.9909722222</v>
      </c>
      <c r="Q1031" s="44">
        <f>HubVN_Receiving_Time-HubCN_Pickup_Time</f>
        <v>5.002777778</v>
      </c>
      <c r="R1031" s="44">
        <f>Plan_HubVN_Receiving_Time-Plan_HubCN_Pickup_Time</f>
        <v>3.001388889</v>
      </c>
      <c r="S1031" s="44">
        <f>TG_lấy+TG_xử_lý_CN+Thông_quan</f>
        <v>5.643055556</v>
      </c>
      <c r="T1031" s="55">
        <f>IFS(HubCN_ID="LECCNSZ",Quantity__piece*500,HubCN_ID="LECCNYW",Quantity__piece*700)</f>
        <v>1400</v>
      </c>
      <c r="U1031" s="55">
        <f>Chi_phí_lấy_hàng-Chi_phí_xử_lý</f>
        <v>15000</v>
      </c>
      <c r="V1031" s="55">
        <f>IFS(HubCN_ID="LECCNSZ",IF(Grossweight&lt;=3,17000+Quantity__piece*500,17000+(Grossweight-3)*1500+Quantity__piece*500),HubCN_ID="LECCNYW", IF(Grossweight&lt;=3,15000+Quantity__piece*700,15000+(Grossweight-3)*2500+Quantity__piece*700))</f>
        <v>16400</v>
      </c>
    </row>
    <row r="1032" ht="15.75" customHeight="1">
      <c r="A1032" s="52" t="s">
        <v>3011</v>
      </c>
      <c r="B1032" s="52" t="s">
        <v>5280</v>
      </c>
      <c r="C1032" s="52" t="s">
        <v>5253</v>
      </c>
      <c r="D1032" s="53">
        <v>44648.78888888889</v>
      </c>
      <c r="E1032" s="53">
        <v>44649.850694444445</v>
      </c>
      <c r="F1032" s="53">
        <v>44649.00277777778</v>
      </c>
      <c r="G1032" s="53">
        <f>HubVN_Receiving_Time</f>
        <v>44653.28542</v>
      </c>
      <c r="H1032" s="54">
        <v>44650.27916666667</v>
      </c>
      <c r="I1032" s="44">
        <f>HubCN_Receiving_Time-Order_Create_Time</f>
        <v>2.581944444</v>
      </c>
      <c r="J1032" s="44">
        <f>Plan__HubCN_Receiving_Time-Order_Create_Time</f>
        <v>1.520138889</v>
      </c>
      <c r="K1032" s="44">
        <f>HubCN_Pickup_Time-HubCN_Receiving_Time</f>
        <v>0.4284722222</v>
      </c>
      <c r="L1032" s="44">
        <f>Plan_HubCN_Pickup_Time-Plan__HubCN_Receiving_Time</f>
        <v>0.2138888889</v>
      </c>
      <c r="M1032" s="44">
        <f>HubCN_Receiving_Time-Vendor_PickupTime</f>
        <v>0.0875</v>
      </c>
      <c r="N1032" s="44">
        <f>Plan__HubCN_Receiving_Time-Plan_Vendor_Pickup_Time</f>
        <v>1.446527778</v>
      </c>
      <c r="O1032" s="44">
        <f>Vendor_PickupTime-Order_Create_Time</f>
        <v>2.494444444</v>
      </c>
      <c r="P1032" s="44">
        <f>Plan_Vendor_Pickup_Time-Order_Create_Time</f>
        <v>0.07361111111</v>
      </c>
      <c r="Q1032" s="44">
        <f>HubVN_Receiving_Time-HubCN_Pickup_Time</f>
        <v>3.00625</v>
      </c>
      <c r="R1032" s="44">
        <f>Plan_HubVN_Receiving_Time-Plan_HubCN_Pickup_Time</f>
        <v>3.502777778</v>
      </c>
      <c r="S1032" s="44">
        <f>TG_lấy+TG_xử_lý_CN+Thông_quan</f>
        <v>6.016666667</v>
      </c>
      <c r="T1032" s="55">
        <f>IFS(HubCN_ID="LECCNSZ",Quantity__piece*500,HubCN_ID="LECCNYW",Quantity__piece*700)</f>
        <v>700</v>
      </c>
      <c r="U1032" s="55">
        <f>Chi_phí_lấy_hàng-Chi_phí_xử_lý</f>
        <v>15000</v>
      </c>
      <c r="V1032" s="55">
        <f>IFS(HubCN_ID="LECCNSZ",IF(Grossweight&lt;=3,17000+Quantity__piece*500,17000+(Grossweight-3)*1500+Quantity__piece*500),HubCN_ID="LECCNYW", IF(Grossweight&lt;=3,15000+Quantity__piece*700,15000+(Grossweight-3)*2500+Quantity__piece*700))</f>
        <v>15700</v>
      </c>
    </row>
    <row r="1033" ht="15.75" hidden="1" customHeight="1">
      <c r="A1033" s="52" t="s">
        <v>3014</v>
      </c>
      <c r="B1033" s="52" t="s">
        <v>5272</v>
      </c>
      <c r="C1033" s="52" t="s">
        <v>5255</v>
      </c>
      <c r="D1033" s="53">
        <v>44651.82986111111</v>
      </c>
      <c r="E1033" s="53">
        <v>44649.82847222222</v>
      </c>
      <c r="F1033" s="53">
        <v>44652.001388888886</v>
      </c>
      <c r="G1033" s="53">
        <f>HubVN_Receiving_Time</f>
        <v>44654.26944</v>
      </c>
      <c r="H1033" s="54">
        <v>44650.26875</v>
      </c>
      <c r="I1033" s="44">
        <f>HubCN_Receiving_Time-Order_Create_Time</f>
        <v>0.3888888889</v>
      </c>
      <c r="J1033" s="44">
        <f>Plan__HubCN_Receiving_Time-Order_Create_Time</f>
        <v>2.390277778</v>
      </c>
      <c r="K1033" s="44">
        <f>HubCN_Pickup_Time-HubCN_Receiving_Time</f>
        <v>0.4402777778</v>
      </c>
      <c r="L1033" s="44">
        <f>Plan_HubCN_Pickup_Time-Plan__HubCN_Receiving_Time</f>
        <v>0.1715277778</v>
      </c>
      <c r="M1033" s="44">
        <f>HubCN_Receiving_Time-Vendor_PickupTime</f>
        <v>0.05833333333</v>
      </c>
      <c r="N1033" s="44">
        <f>Plan__HubCN_Receiving_Time-Plan_Vendor_Pickup_Time</f>
        <v>1.894444444</v>
      </c>
      <c r="O1033" s="44">
        <f>Vendor_PickupTime-Order_Create_Time</f>
        <v>0.3305555556</v>
      </c>
      <c r="P1033" s="44">
        <f>Plan_Vendor_Pickup_Time-Order_Create_Time</f>
        <v>0.4958333333</v>
      </c>
      <c r="Q1033" s="44">
        <f>HubVN_Receiving_Time-HubCN_Pickup_Time</f>
        <v>4.000694444</v>
      </c>
      <c r="R1033" s="44">
        <f>Plan_HubVN_Receiving_Time-Plan_HubCN_Pickup_Time</f>
        <v>1.50625</v>
      </c>
      <c r="S1033" s="44">
        <f>TG_lấy+TG_xử_lý_CN+Thông_quan</f>
        <v>4.829861111</v>
      </c>
      <c r="T1033" s="55">
        <f>IFS(HubCN_ID="LECCNSZ",Quantity__piece*500,HubCN_ID="LECCNYW",Quantity__piece*700)</f>
        <v>1500</v>
      </c>
      <c r="U1033" s="55">
        <f>Chi_phí_lấy_hàng-Chi_phí_xử_lý</f>
        <v>17000</v>
      </c>
      <c r="V1033" s="55">
        <f>IFS(HubCN_ID="LECCNSZ",IF(Grossweight&lt;=3,17000+Quantity__piece*500,17000+(Grossweight-3)*1500+Quantity__piece*500),HubCN_ID="LECCNYW", IF(Grossweight&lt;=3,15000+Quantity__piece*700,15000+(Grossweight-3)*2500+Quantity__piece*700))</f>
        <v>18500</v>
      </c>
    </row>
    <row r="1034" ht="15.75" customHeight="1">
      <c r="A1034" s="52" t="s">
        <v>3016</v>
      </c>
      <c r="B1034" s="52" t="s">
        <v>5286</v>
      </c>
      <c r="C1034" s="52" t="s">
        <v>5253</v>
      </c>
      <c r="D1034" s="53">
        <v>44648.316666666666</v>
      </c>
      <c r="E1034" s="53">
        <v>44649.17986111111</v>
      </c>
      <c r="F1034" s="53">
        <v>44648.529861111114</v>
      </c>
      <c r="G1034" s="53">
        <f>HubVN_Receiving_Time</f>
        <v>44652.525</v>
      </c>
      <c r="H1034" s="54">
        <v>44649.51875</v>
      </c>
      <c r="I1034" s="44">
        <f>HubCN_Receiving_Time-Order_Create_Time</f>
        <v>3.352777778</v>
      </c>
      <c r="J1034" s="44">
        <f>Plan__HubCN_Receiving_Time-Order_Create_Time</f>
        <v>2.489583333</v>
      </c>
      <c r="K1034" s="44">
        <f>HubCN_Pickup_Time-HubCN_Receiving_Time</f>
        <v>0.3388888889</v>
      </c>
      <c r="L1034" s="44">
        <f>Plan_HubCN_Pickup_Time-Plan__HubCN_Receiving_Time</f>
        <v>0.2131944444</v>
      </c>
      <c r="M1034" s="44">
        <f>HubCN_Receiving_Time-Vendor_PickupTime</f>
        <v>0.1694444444</v>
      </c>
      <c r="N1034" s="44">
        <f>Plan__HubCN_Receiving_Time-Plan_Vendor_Pickup_Time</f>
        <v>1.994444444</v>
      </c>
      <c r="O1034" s="44">
        <f>Vendor_PickupTime-Order_Create_Time</f>
        <v>3.183333333</v>
      </c>
      <c r="P1034" s="44">
        <f>Plan_Vendor_Pickup_Time-Order_Create_Time</f>
        <v>0.4951388889</v>
      </c>
      <c r="Q1034" s="44">
        <f>HubVN_Receiving_Time-HubCN_Pickup_Time</f>
        <v>3.00625</v>
      </c>
      <c r="R1034" s="44">
        <f>Plan_HubVN_Receiving_Time-Plan_HubCN_Pickup_Time</f>
        <v>3.004861111</v>
      </c>
      <c r="S1034" s="44">
        <f>TG_lấy+TG_xử_lý_CN+Thông_quan</f>
        <v>6.697916667</v>
      </c>
      <c r="T1034" s="55">
        <f>IFS(HubCN_ID="LECCNSZ",Quantity__piece*500,HubCN_ID="LECCNYW",Quantity__piece*700)</f>
        <v>2800</v>
      </c>
      <c r="U1034" s="55">
        <f>Chi_phí_lấy_hàng-Chi_phí_xử_lý</f>
        <v>15000</v>
      </c>
      <c r="V1034" s="55">
        <f>IFS(HubCN_ID="LECCNSZ",IF(Grossweight&lt;=3,17000+Quantity__piece*500,17000+(Grossweight-3)*1500+Quantity__piece*500),HubCN_ID="LECCNYW", IF(Grossweight&lt;=3,15000+Quantity__piece*700,15000+(Grossweight-3)*2500+Quantity__piece*700))</f>
        <v>17800</v>
      </c>
    </row>
    <row r="1035" ht="15.75" customHeight="1">
      <c r="A1035" s="52" t="s">
        <v>3018</v>
      </c>
      <c r="B1035" s="52" t="s">
        <v>5284</v>
      </c>
      <c r="C1035" s="52" t="s">
        <v>5253</v>
      </c>
      <c r="D1035" s="53">
        <v>44652.8125</v>
      </c>
      <c r="E1035" s="53">
        <v>44649.92569444444</v>
      </c>
      <c r="F1035" s="53">
        <v>44653.02291666667</v>
      </c>
      <c r="G1035" s="53">
        <f>HubVN_Receiving_Time</f>
        <v>44655.26458</v>
      </c>
      <c r="H1035" s="54">
        <v>44650.263194444444</v>
      </c>
      <c r="I1035" s="44">
        <f>HubCN_Receiving_Time-Order_Create_Time</f>
        <v>0.3097222222</v>
      </c>
      <c r="J1035" s="44">
        <f>Plan__HubCN_Receiving_Time-Order_Create_Time</f>
        <v>3.196527778</v>
      </c>
      <c r="K1035" s="44">
        <f>HubCN_Pickup_Time-HubCN_Receiving_Time</f>
        <v>0.3375</v>
      </c>
      <c r="L1035" s="44">
        <f>Plan_HubCN_Pickup_Time-Plan__HubCN_Receiving_Time</f>
        <v>0.2104166667</v>
      </c>
      <c r="M1035" s="44">
        <f>HubCN_Receiving_Time-Vendor_PickupTime</f>
        <v>0.08541666666</v>
      </c>
      <c r="N1035" s="44">
        <f>Plan__HubCN_Receiving_Time-Plan_Vendor_Pickup_Time</f>
        <v>2.040972222</v>
      </c>
      <c r="O1035" s="44">
        <f>Vendor_PickupTime-Order_Create_Time</f>
        <v>0.2243055556</v>
      </c>
      <c r="P1035" s="44">
        <f>Plan_Vendor_Pickup_Time-Order_Create_Time</f>
        <v>1.155555556</v>
      </c>
      <c r="Q1035" s="44">
        <f>HubVN_Receiving_Time-HubCN_Pickup_Time</f>
        <v>5.001388889</v>
      </c>
      <c r="R1035" s="44">
        <f>Plan_HubVN_Receiving_Time-Plan_HubCN_Pickup_Time</f>
        <v>1.504166667</v>
      </c>
      <c r="S1035" s="44">
        <f>TG_lấy+TG_xử_lý_CN+Thông_quan</f>
        <v>5.648611111</v>
      </c>
      <c r="T1035" s="55">
        <f>IFS(HubCN_ID="LECCNSZ",Quantity__piece*500,HubCN_ID="LECCNYW",Quantity__piece*700)</f>
        <v>1400</v>
      </c>
      <c r="U1035" s="55">
        <f>Chi_phí_lấy_hàng-Chi_phí_xử_lý</f>
        <v>15000</v>
      </c>
      <c r="V1035" s="55">
        <f>IFS(HubCN_ID="LECCNSZ",IF(Grossweight&lt;=3,17000+Quantity__piece*500,17000+(Grossweight-3)*1500+Quantity__piece*500),HubCN_ID="LECCNYW", IF(Grossweight&lt;=3,15000+Quantity__piece*700,15000+(Grossweight-3)*2500+Quantity__piece*700))</f>
        <v>16400</v>
      </c>
    </row>
    <row r="1036" ht="15.75" customHeight="1">
      <c r="A1036" s="52" t="s">
        <v>3021</v>
      </c>
      <c r="B1036" s="52" t="s">
        <v>5286</v>
      </c>
      <c r="C1036" s="52" t="s">
        <v>5253</v>
      </c>
      <c r="D1036" s="53">
        <v>44650.53888888889</v>
      </c>
      <c r="E1036" s="53">
        <v>44649.80763888889</v>
      </c>
      <c r="F1036" s="53">
        <v>44650.75</v>
      </c>
      <c r="G1036" s="53">
        <f>HubVN_Receiving_Time</f>
        <v>44653.27222</v>
      </c>
      <c r="H1036" s="54">
        <v>44650.26944444444</v>
      </c>
      <c r="I1036" s="44">
        <f>HubCN_Receiving_Time-Order_Create_Time</f>
        <v>3.075694444</v>
      </c>
      <c r="J1036" s="44">
        <f>Plan__HubCN_Receiving_Time-Order_Create_Time</f>
        <v>3.806944444</v>
      </c>
      <c r="K1036" s="44">
        <f>HubCN_Pickup_Time-HubCN_Receiving_Time</f>
        <v>0.4618055556</v>
      </c>
      <c r="L1036" s="44">
        <f>Plan_HubCN_Pickup_Time-Plan__HubCN_Receiving_Time</f>
        <v>0.2111111111</v>
      </c>
      <c r="M1036" s="44">
        <f>HubCN_Receiving_Time-Vendor_PickupTime</f>
        <v>0.08958333333</v>
      </c>
      <c r="N1036" s="44">
        <f>Plan__HubCN_Receiving_Time-Plan_Vendor_Pickup_Time</f>
        <v>4.483333333</v>
      </c>
      <c r="O1036" s="44">
        <f>Vendor_PickupTime-Order_Create_Time</f>
        <v>2.986111111</v>
      </c>
      <c r="P1036" s="44">
        <f>Plan_Vendor_Pickup_Time-Order_Create_Time</f>
        <v>-0.6763888889</v>
      </c>
      <c r="Q1036" s="44">
        <f>HubVN_Receiving_Time-HubCN_Pickup_Time</f>
        <v>3.002777778</v>
      </c>
      <c r="R1036" s="44">
        <f>Plan_HubVN_Receiving_Time-Plan_HubCN_Pickup_Time</f>
        <v>1.501388889</v>
      </c>
      <c r="S1036" s="44">
        <f>TG_lấy+TG_xử_lý_CN+Thông_quan</f>
        <v>6.540277778</v>
      </c>
      <c r="T1036" s="55">
        <f>IFS(HubCN_ID="LECCNSZ",Quantity__piece*500,HubCN_ID="LECCNYW",Quantity__piece*700)</f>
        <v>2100</v>
      </c>
      <c r="U1036" s="55">
        <f>Chi_phí_lấy_hàng-Chi_phí_xử_lý</f>
        <v>16750</v>
      </c>
      <c r="V1036" s="55">
        <f>IFS(HubCN_ID="LECCNSZ",IF(Grossweight&lt;=3,17000+Quantity__piece*500,17000+(Grossweight-3)*1500+Quantity__piece*500),HubCN_ID="LECCNYW", IF(Grossweight&lt;=3,15000+Quantity__piece*700,15000+(Grossweight-3)*2500+Quantity__piece*700))</f>
        <v>18850</v>
      </c>
    </row>
    <row r="1037" ht="15.75" hidden="1" customHeight="1">
      <c r="A1037" s="52" t="s">
        <v>3023</v>
      </c>
      <c r="B1037" s="52" t="s">
        <v>5296</v>
      </c>
      <c r="C1037" s="52" t="s">
        <v>5255</v>
      </c>
      <c r="D1037" s="53">
        <v>44650.53611111111</v>
      </c>
      <c r="E1037" s="53">
        <v>44649.541666666664</v>
      </c>
      <c r="F1037" s="53">
        <v>44650.75069444445</v>
      </c>
      <c r="G1037" s="53">
        <f>HubVN_Receiving_Time</f>
        <v>44652.51458</v>
      </c>
      <c r="H1037" s="54">
        <v>44650.013194444444</v>
      </c>
      <c r="I1037" s="44">
        <f>HubCN_Receiving_Time-Order_Create_Time</f>
        <v>2.207638889</v>
      </c>
      <c r="J1037" s="44">
        <f>Plan__HubCN_Receiving_Time-Order_Create_Time</f>
        <v>3.202083333</v>
      </c>
      <c r="K1037" s="44">
        <f>HubCN_Pickup_Time-HubCN_Receiving_Time</f>
        <v>0.4715277778</v>
      </c>
      <c r="L1037" s="44">
        <f>Plan_HubCN_Pickup_Time-Plan__HubCN_Receiving_Time</f>
        <v>0.2145833333</v>
      </c>
      <c r="M1037" s="44">
        <f>HubCN_Receiving_Time-Vendor_PickupTime</f>
        <v>0.05486111111</v>
      </c>
      <c r="N1037" s="44">
        <f>Plan__HubCN_Receiving_Time-Plan_Vendor_Pickup_Time</f>
        <v>3.622222222</v>
      </c>
      <c r="O1037" s="44">
        <f>Vendor_PickupTime-Order_Create_Time</f>
        <v>2.152777778</v>
      </c>
      <c r="P1037" s="44">
        <f>Plan_Vendor_Pickup_Time-Order_Create_Time</f>
        <v>-0.4201388889</v>
      </c>
      <c r="Q1037" s="44">
        <f>HubVN_Receiving_Time-HubCN_Pickup_Time</f>
        <v>2.501388889</v>
      </c>
      <c r="R1037" s="44">
        <f>Plan_HubVN_Receiving_Time-Plan_HubCN_Pickup_Time</f>
        <v>1.502083333</v>
      </c>
      <c r="S1037" s="44">
        <f>TG_lấy+TG_xử_lý_CN+Thông_quan</f>
        <v>5.180555556</v>
      </c>
      <c r="T1037" s="55">
        <f>IFS(HubCN_ID="LECCNSZ",Quantity__piece*500,HubCN_ID="LECCNYW",Quantity__piece*700)</f>
        <v>1500</v>
      </c>
      <c r="U1037" s="55">
        <f>Chi_phí_lấy_hàng-Chi_phí_xử_lý</f>
        <v>18650</v>
      </c>
      <c r="V1037" s="55">
        <f>IFS(HubCN_ID="LECCNSZ",IF(Grossweight&lt;=3,17000+Quantity__piece*500,17000+(Grossweight-3)*1500+Quantity__piece*500),HubCN_ID="LECCNYW", IF(Grossweight&lt;=3,15000+Quantity__piece*700,15000+(Grossweight-3)*2500+Quantity__piece*700))</f>
        <v>20150</v>
      </c>
    </row>
    <row r="1038" ht="15.75" customHeight="1">
      <c r="A1038" s="52" t="s">
        <v>3026</v>
      </c>
      <c r="B1038" s="52" t="s">
        <v>5273</v>
      </c>
      <c r="C1038" s="52" t="s">
        <v>5253</v>
      </c>
      <c r="D1038" s="53">
        <v>44652.69652777778</v>
      </c>
      <c r="E1038" s="53">
        <v>44652.93263888889</v>
      </c>
      <c r="F1038" s="53">
        <v>44652.78194444445</v>
      </c>
      <c r="G1038" s="53">
        <f>HubVN_Receiving_Time</f>
        <v>44660.27431</v>
      </c>
      <c r="H1038" s="54">
        <v>44653.27013888889</v>
      </c>
      <c r="I1038" s="44">
        <f>HubCN_Receiving_Time-Order_Create_Time</f>
        <v>1.301388889</v>
      </c>
      <c r="J1038" s="44">
        <f>Plan__HubCN_Receiving_Time-Order_Create_Time</f>
        <v>1.065277778</v>
      </c>
      <c r="K1038" s="44">
        <f>HubCN_Pickup_Time-HubCN_Receiving_Time</f>
        <v>0.3375</v>
      </c>
      <c r="L1038" s="44">
        <f>Plan_HubCN_Pickup_Time-Plan__HubCN_Receiving_Time</f>
        <v>0.08541666667</v>
      </c>
      <c r="M1038" s="44">
        <f>HubCN_Receiving_Time-Vendor_PickupTime</f>
        <v>0.1680555556</v>
      </c>
      <c r="N1038" s="44">
        <f>Plan__HubCN_Receiving_Time-Plan_Vendor_Pickup_Time</f>
        <v>2.031944444</v>
      </c>
      <c r="O1038" s="44">
        <f>Vendor_PickupTime-Order_Create_Time</f>
        <v>1.133333333</v>
      </c>
      <c r="P1038" s="44">
        <f>Plan_Vendor_Pickup_Time-Order_Create_Time</f>
        <v>-0.9666666667</v>
      </c>
      <c r="Q1038" s="44">
        <f>HubVN_Receiving_Time-HubCN_Pickup_Time</f>
        <v>7.004166667</v>
      </c>
      <c r="R1038" s="44">
        <f>Plan_HubVN_Receiving_Time-Plan_HubCN_Pickup_Time</f>
        <v>1.504166667</v>
      </c>
      <c r="S1038" s="44">
        <f>TG_lấy+TG_xử_lý_CN+Thông_quan</f>
        <v>8.643055556</v>
      </c>
      <c r="T1038" s="55">
        <f>IFS(HubCN_ID="LECCNSZ",Quantity__piece*500,HubCN_ID="LECCNYW",Quantity__piece*700)</f>
        <v>3500</v>
      </c>
      <c r="U1038" s="55">
        <f>Chi_phí_lấy_hàng-Chi_phí_xử_lý</f>
        <v>16750</v>
      </c>
      <c r="V1038" s="55">
        <f>IFS(HubCN_ID="LECCNSZ",IF(Grossweight&lt;=3,17000+Quantity__piece*500,17000+(Grossweight-3)*1500+Quantity__piece*500),HubCN_ID="LECCNYW", IF(Grossweight&lt;=3,15000+Quantity__piece*700,15000+(Grossweight-3)*2500+Quantity__piece*700))</f>
        <v>20250</v>
      </c>
    </row>
    <row r="1039" ht="15.75" customHeight="1">
      <c r="A1039" s="52" t="s">
        <v>3028</v>
      </c>
      <c r="B1039" s="52" t="s">
        <v>5278</v>
      </c>
      <c r="C1039" s="52" t="s">
        <v>5253</v>
      </c>
      <c r="D1039" s="53">
        <v>44652.88680555556</v>
      </c>
      <c r="E1039" s="53">
        <v>44650.731944444444</v>
      </c>
      <c r="F1039" s="53">
        <v>44653.018055555556</v>
      </c>
      <c r="G1039" s="53">
        <f>HubVN_Receiving_Time</f>
        <v>44654.53333</v>
      </c>
      <c r="H1039" s="54">
        <v>44651.02916666667</v>
      </c>
      <c r="I1039" s="44">
        <f>HubCN_Receiving_Time-Order_Create_Time</f>
        <v>3.530555556</v>
      </c>
      <c r="J1039" s="44">
        <f>Plan__HubCN_Receiving_Time-Order_Create_Time</f>
        <v>5.685416667</v>
      </c>
      <c r="K1039" s="44">
        <f>HubCN_Pickup_Time-HubCN_Receiving_Time</f>
        <v>0.2972222222</v>
      </c>
      <c r="L1039" s="44">
        <f>Plan_HubCN_Pickup_Time-Plan__HubCN_Receiving_Time</f>
        <v>0.13125</v>
      </c>
      <c r="M1039" s="44">
        <f>HubCN_Receiving_Time-Vendor_PickupTime</f>
        <v>0.2527777778</v>
      </c>
      <c r="N1039" s="44">
        <f>Plan__HubCN_Receiving_Time-Plan_Vendor_Pickup_Time</f>
        <v>5.192361111</v>
      </c>
      <c r="O1039" s="44">
        <f>Vendor_PickupTime-Order_Create_Time</f>
        <v>3.277777778</v>
      </c>
      <c r="P1039" s="44">
        <f>Plan_Vendor_Pickup_Time-Order_Create_Time</f>
        <v>0.4930555556</v>
      </c>
      <c r="Q1039" s="44">
        <f>HubVN_Receiving_Time-HubCN_Pickup_Time</f>
        <v>3.504166667</v>
      </c>
      <c r="R1039" s="44">
        <f>Plan_HubVN_Receiving_Time-Plan_HubCN_Pickup_Time</f>
        <v>1.50625</v>
      </c>
      <c r="S1039" s="44">
        <f>TG_lấy+TG_xử_lý_CN+Thông_quan</f>
        <v>7.331944444</v>
      </c>
      <c r="T1039" s="55">
        <f>IFS(HubCN_ID="LECCNSZ",Quantity__piece*500,HubCN_ID="LECCNYW",Quantity__piece*700)</f>
        <v>2800</v>
      </c>
      <c r="U1039" s="55">
        <f>Chi_phí_lấy_hàng-Chi_phí_xử_lý</f>
        <v>15000</v>
      </c>
      <c r="V1039" s="55">
        <f>IFS(HubCN_ID="LECCNSZ",IF(Grossweight&lt;=3,17000+Quantity__piece*500,17000+(Grossweight-3)*1500+Quantity__piece*500),HubCN_ID="LECCNYW", IF(Grossweight&lt;=3,15000+Quantity__piece*700,15000+(Grossweight-3)*2500+Quantity__piece*700))</f>
        <v>17800</v>
      </c>
    </row>
    <row r="1040" ht="15.75" customHeight="1">
      <c r="A1040" s="52" t="s">
        <v>3030</v>
      </c>
      <c r="B1040" s="52" t="s">
        <v>5252</v>
      </c>
      <c r="C1040" s="52" t="s">
        <v>5253</v>
      </c>
      <c r="D1040" s="53">
        <v>44653.35833333333</v>
      </c>
      <c r="E1040" s="53">
        <v>44652.19861111111</v>
      </c>
      <c r="F1040" s="53">
        <v>44653.510416666664</v>
      </c>
      <c r="G1040" s="53">
        <f>HubVN_Receiving_Time</f>
        <v>44655.50069</v>
      </c>
      <c r="H1040" s="54">
        <v>44652.49513888889</v>
      </c>
      <c r="I1040" s="44">
        <f>HubCN_Receiving_Time-Order_Create_Time</f>
        <v>3.409027778</v>
      </c>
      <c r="J1040" s="44">
        <f>Plan__HubCN_Receiving_Time-Order_Create_Time</f>
        <v>4.56875</v>
      </c>
      <c r="K1040" s="44">
        <f>HubCN_Pickup_Time-HubCN_Receiving_Time</f>
        <v>0.2965277778</v>
      </c>
      <c r="L1040" s="44">
        <f>Plan_HubCN_Pickup_Time-Plan__HubCN_Receiving_Time</f>
        <v>0.1520833333</v>
      </c>
      <c r="M1040" s="44">
        <f>HubCN_Receiving_Time-Vendor_PickupTime</f>
        <v>0.1729166667</v>
      </c>
      <c r="N1040" s="44">
        <f>Plan__HubCN_Receiving_Time-Plan_Vendor_Pickup_Time</f>
        <v>5.577083333</v>
      </c>
      <c r="O1040" s="44">
        <f>Vendor_PickupTime-Order_Create_Time</f>
        <v>3.236111111</v>
      </c>
      <c r="P1040" s="44">
        <f>Plan_Vendor_Pickup_Time-Order_Create_Time</f>
        <v>-1.008333333</v>
      </c>
      <c r="Q1040" s="44">
        <f>HubVN_Receiving_Time-HubCN_Pickup_Time</f>
        <v>3.005555556</v>
      </c>
      <c r="R1040" s="44">
        <f>Plan_HubVN_Receiving_Time-Plan_HubCN_Pickup_Time</f>
        <v>2.004166667</v>
      </c>
      <c r="S1040" s="44">
        <f>TG_lấy+TG_xử_lý_CN+Thông_quan</f>
        <v>6.711111111</v>
      </c>
      <c r="T1040" s="55">
        <f>IFS(HubCN_ID="LECCNSZ",Quantity__piece*500,HubCN_ID="LECCNYW",Quantity__piece*700)</f>
        <v>1400</v>
      </c>
      <c r="U1040" s="55">
        <f>Chi_phí_lấy_hàng-Chi_phí_xử_lý</f>
        <v>15000</v>
      </c>
      <c r="V1040" s="55">
        <f>IFS(HubCN_ID="LECCNSZ",IF(Grossweight&lt;=3,17000+Quantity__piece*500,17000+(Grossweight-3)*1500+Quantity__piece*500),HubCN_ID="LECCNYW", IF(Grossweight&lt;=3,15000+Quantity__piece*700,15000+(Grossweight-3)*2500+Quantity__piece*700))</f>
        <v>16400</v>
      </c>
    </row>
    <row r="1041" ht="15.75" customHeight="1">
      <c r="A1041" s="52" t="s">
        <v>3033</v>
      </c>
      <c r="B1041" s="52" t="s">
        <v>5260</v>
      </c>
      <c r="C1041" s="52" t="s">
        <v>5253</v>
      </c>
      <c r="D1041" s="53">
        <v>44650.884722222225</v>
      </c>
      <c r="E1041" s="53">
        <v>44649.19097222222</v>
      </c>
      <c r="F1041" s="53">
        <v>44651.0125</v>
      </c>
      <c r="G1041" s="53">
        <f>HubVN_Receiving_Time</f>
        <v>44652.52917</v>
      </c>
      <c r="H1041" s="54">
        <v>44649.525</v>
      </c>
      <c r="I1041" s="44">
        <f>HubCN_Receiving_Time-Order_Create_Time</f>
        <v>2.352083333</v>
      </c>
      <c r="J1041" s="44">
        <f>Plan__HubCN_Receiving_Time-Order_Create_Time</f>
        <v>4.045833333</v>
      </c>
      <c r="K1041" s="44">
        <f>HubCN_Pickup_Time-HubCN_Receiving_Time</f>
        <v>0.3340277778</v>
      </c>
      <c r="L1041" s="44">
        <f>Plan_HubCN_Pickup_Time-Plan__HubCN_Receiving_Time</f>
        <v>0.1277777778</v>
      </c>
      <c r="M1041" s="44">
        <f>HubCN_Receiving_Time-Vendor_PickupTime</f>
        <v>0.1673611111</v>
      </c>
      <c r="N1041" s="44">
        <f>Plan__HubCN_Receiving_Time-Plan_Vendor_Pickup_Time</f>
        <v>3.467361111</v>
      </c>
      <c r="O1041" s="44">
        <f>Vendor_PickupTime-Order_Create_Time</f>
        <v>2.184722222</v>
      </c>
      <c r="P1041" s="44">
        <f>Plan_Vendor_Pickup_Time-Order_Create_Time</f>
        <v>0.5784722222</v>
      </c>
      <c r="Q1041" s="44">
        <f>HubVN_Receiving_Time-HubCN_Pickup_Time</f>
        <v>3.004166667</v>
      </c>
      <c r="R1041" s="44">
        <f>Plan_HubVN_Receiving_Time-Plan_HubCN_Pickup_Time</f>
        <v>1.505555556</v>
      </c>
      <c r="S1041" s="44">
        <f>TG_lấy+TG_xử_lý_CN+Thông_quan</f>
        <v>5.690277778</v>
      </c>
      <c r="T1041" s="55">
        <f>IFS(HubCN_ID="LECCNSZ",Quantity__piece*500,HubCN_ID="LECCNYW",Quantity__piece*700)</f>
        <v>3500</v>
      </c>
      <c r="U1041" s="55">
        <f>Chi_phí_lấy_hàng-Chi_phí_xử_lý</f>
        <v>15000</v>
      </c>
      <c r="V1041" s="55">
        <f>IFS(HubCN_ID="LECCNSZ",IF(Grossweight&lt;=3,17000+Quantity__piece*500,17000+(Grossweight-3)*1500+Quantity__piece*500),HubCN_ID="LECCNYW", IF(Grossweight&lt;=3,15000+Quantity__piece*700,15000+(Grossweight-3)*2500+Quantity__piece*700))</f>
        <v>18500</v>
      </c>
    </row>
    <row r="1042" ht="15.75" customHeight="1">
      <c r="A1042" s="52" t="s">
        <v>3035</v>
      </c>
      <c r="B1042" s="52" t="s">
        <v>5258</v>
      </c>
      <c r="C1042" s="52" t="s">
        <v>5253</v>
      </c>
      <c r="D1042" s="53">
        <v>44650.79236111111</v>
      </c>
      <c r="E1042" s="53">
        <v>44652.24236111111</v>
      </c>
      <c r="F1042" s="53">
        <v>44651.004166666666</v>
      </c>
      <c r="G1042" s="53">
        <f>HubVN_Receiving_Time</f>
        <v>44655.53958</v>
      </c>
      <c r="H1042" s="54">
        <v>44652.53888888889</v>
      </c>
      <c r="I1042" s="44">
        <f>HubCN_Receiving_Time-Order_Create_Time</f>
        <v>3.876388889</v>
      </c>
      <c r="J1042" s="44">
        <f>Plan__HubCN_Receiving_Time-Order_Create_Time</f>
        <v>2.426388889</v>
      </c>
      <c r="K1042" s="44">
        <f>HubCN_Pickup_Time-HubCN_Receiving_Time</f>
        <v>0.2965277778</v>
      </c>
      <c r="L1042" s="44">
        <f>Plan_HubCN_Pickup_Time-Plan__HubCN_Receiving_Time</f>
        <v>0.2118055556</v>
      </c>
      <c r="M1042" s="44">
        <f>HubCN_Receiving_Time-Vendor_PickupTime</f>
        <v>0.08611111111</v>
      </c>
      <c r="N1042" s="44">
        <f>Plan__HubCN_Receiving_Time-Plan_Vendor_Pickup_Time</f>
        <v>1.927083333</v>
      </c>
      <c r="O1042" s="44">
        <f>Vendor_PickupTime-Order_Create_Time</f>
        <v>3.790277778</v>
      </c>
      <c r="P1042" s="44">
        <f>Plan_Vendor_Pickup_Time-Order_Create_Time</f>
        <v>0.4993055556</v>
      </c>
      <c r="Q1042" s="44">
        <f>HubVN_Receiving_Time-HubCN_Pickup_Time</f>
        <v>3.000694444</v>
      </c>
      <c r="R1042" s="44">
        <f>Plan_HubVN_Receiving_Time-Plan_HubCN_Pickup_Time</f>
        <v>3.502777778</v>
      </c>
      <c r="S1042" s="44">
        <f>TG_lấy+TG_xử_lý_CN+Thông_quan</f>
        <v>7.173611111</v>
      </c>
      <c r="T1042" s="55">
        <f>IFS(HubCN_ID="LECCNSZ",Quantity__piece*500,HubCN_ID="LECCNYW",Quantity__piece*700)</f>
        <v>2100</v>
      </c>
      <c r="U1042" s="55">
        <f>Chi_phí_lấy_hàng-Chi_phí_xử_lý</f>
        <v>15000</v>
      </c>
      <c r="V1042" s="55">
        <f>IFS(HubCN_ID="LECCNSZ",IF(Grossweight&lt;=3,17000+Quantity__piece*500,17000+(Grossweight-3)*1500+Quantity__piece*500),HubCN_ID="LECCNYW", IF(Grossweight&lt;=3,15000+Quantity__piece*700,15000+(Grossweight-3)*2500+Quantity__piece*700))</f>
        <v>17100</v>
      </c>
    </row>
    <row r="1043" ht="15.75" hidden="1" customHeight="1">
      <c r="A1043" s="52" t="s">
        <v>3038</v>
      </c>
      <c r="B1043" s="52" t="s">
        <v>5289</v>
      </c>
      <c r="C1043" s="52" t="s">
        <v>5255</v>
      </c>
      <c r="D1043" s="53">
        <v>44648.65347222222</v>
      </c>
      <c r="E1043" s="53">
        <v>44649.53958333333</v>
      </c>
      <c r="F1043" s="53">
        <v>44648.779861111114</v>
      </c>
      <c r="G1043" s="53">
        <f>HubVN_Receiving_Time</f>
        <v>44652.51528</v>
      </c>
      <c r="H1043" s="54">
        <v>44650.00902777778</v>
      </c>
      <c r="I1043" s="44">
        <f>HubCN_Receiving_Time-Order_Create_Time</f>
        <v>2.2</v>
      </c>
      <c r="J1043" s="44">
        <f>Plan__HubCN_Receiving_Time-Order_Create_Time</f>
        <v>1.313888889</v>
      </c>
      <c r="K1043" s="44">
        <f>HubCN_Pickup_Time-HubCN_Receiving_Time</f>
        <v>0.4694444444</v>
      </c>
      <c r="L1043" s="44">
        <f>Plan_HubCN_Pickup_Time-Plan__HubCN_Receiving_Time</f>
        <v>0.1263888889</v>
      </c>
      <c r="M1043" s="44">
        <f>HubCN_Receiving_Time-Vendor_PickupTime</f>
        <v>0.05347222222</v>
      </c>
      <c r="N1043" s="44">
        <f>Plan__HubCN_Receiving_Time-Plan_Vendor_Pickup_Time</f>
        <v>1.153472222</v>
      </c>
      <c r="O1043" s="44">
        <f>Vendor_PickupTime-Order_Create_Time</f>
        <v>2.146527778</v>
      </c>
      <c r="P1043" s="44">
        <f>Plan_Vendor_Pickup_Time-Order_Create_Time</f>
        <v>0.1604166667</v>
      </c>
      <c r="Q1043" s="44">
        <f>HubVN_Receiving_Time-HubCN_Pickup_Time</f>
        <v>2.50625</v>
      </c>
      <c r="R1043" s="44">
        <f>Plan_HubVN_Receiving_Time-Plan_HubCN_Pickup_Time</f>
        <v>3.504861111</v>
      </c>
      <c r="S1043" s="44">
        <f>TG_lấy+TG_xử_lý_CN+Thông_quan</f>
        <v>5.175694444</v>
      </c>
      <c r="T1043" s="55">
        <f>IFS(HubCN_ID="LECCNSZ",Quantity__piece*500,HubCN_ID="LECCNYW",Quantity__piece*700)</f>
        <v>2500</v>
      </c>
      <c r="U1043" s="55">
        <f>Chi_phí_lấy_hàng-Chi_phí_xử_lý</f>
        <v>17000</v>
      </c>
      <c r="V1043" s="55">
        <f>IFS(HubCN_ID="LECCNSZ",IF(Grossweight&lt;=3,17000+Quantity__piece*500,17000+(Grossweight-3)*1500+Quantity__piece*500),HubCN_ID="LECCNYW", IF(Grossweight&lt;=3,15000+Quantity__piece*700,15000+(Grossweight-3)*2500+Quantity__piece*700))</f>
        <v>19500</v>
      </c>
    </row>
    <row r="1044" ht="15.75" customHeight="1">
      <c r="A1044" s="52" t="s">
        <v>3041</v>
      </c>
      <c r="B1044" s="52" t="s">
        <v>5276</v>
      </c>
      <c r="C1044" s="52" t="s">
        <v>5253</v>
      </c>
      <c r="D1044" s="53">
        <v>44652.611805555556</v>
      </c>
      <c r="E1044" s="53">
        <v>44652.919444444444</v>
      </c>
      <c r="F1044" s="53">
        <v>44652.78125</v>
      </c>
      <c r="G1044" s="53">
        <f>HubVN_Receiving_Time</f>
        <v>44660.25764</v>
      </c>
      <c r="H1044" s="54">
        <v>44653.256944444445</v>
      </c>
      <c r="I1044" s="44">
        <f>HubCN_Receiving_Time-Order_Create_Time</f>
        <v>1.338888889</v>
      </c>
      <c r="J1044" s="44">
        <f>Plan__HubCN_Receiving_Time-Order_Create_Time</f>
        <v>1.03125</v>
      </c>
      <c r="K1044" s="44">
        <f>HubCN_Pickup_Time-HubCN_Receiving_Time</f>
        <v>0.3375</v>
      </c>
      <c r="L1044" s="44">
        <f>Plan_HubCN_Pickup_Time-Plan__HubCN_Receiving_Time</f>
        <v>0.1694444444</v>
      </c>
      <c r="M1044" s="44">
        <f>HubCN_Receiving_Time-Vendor_PickupTime</f>
        <v>0.1090277778</v>
      </c>
      <c r="N1044" s="44">
        <f>Plan__HubCN_Receiving_Time-Plan_Vendor_Pickup_Time</f>
        <v>1.449305556</v>
      </c>
      <c r="O1044" s="44">
        <f>Vendor_PickupTime-Order_Create_Time</f>
        <v>1.229861111</v>
      </c>
      <c r="P1044" s="44">
        <f>Plan_Vendor_Pickup_Time-Order_Create_Time</f>
        <v>-0.4180555556</v>
      </c>
      <c r="Q1044" s="44">
        <f>HubVN_Receiving_Time-HubCN_Pickup_Time</f>
        <v>7.000694444</v>
      </c>
      <c r="R1044" s="44">
        <f>Plan_HubVN_Receiving_Time-Plan_HubCN_Pickup_Time</f>
        <v>1.500694444</v>
      </c>
      <c r="S1044" s="44">
        <f>TG_lấy+TG_xử_lý_CN+Thông_quan</f>
        <v>8.677083333</v>
      </c>
      <c r="T1044" s="55">
        <f>IFS(HubCN_ID="LECCNSZ",Quantity__piece*500,HubCN_ID="LECCNYW",Quantity__piece*700)</f>
        <v>2100</v>
      </c>
      <c r="U1044" s="55">
        <f>Chi_phí_lấy_hàng-Chi_phí_xử_lý</f>
        <v>15000</v>
      </c>
      <c r="V1044" s="55">
        <f>IFS(HubCN_ID="LECCNSZ",IF(Grossweight&lt;=3,17000+Quantity__piece*500,17000+(Grossweight-3)*1500+Quantity__piece*500),HubCN_ID="LECCNYW", IF(Grossweight&lt;=3,15000+Quantity__piece*700,15000+(Grossweight-3)*2500+Quantity__piece*700))</f>
        <v>17100</v>
      </c>
    </row>
    <row r="1045" ht="15.75" hidden="1" customHeight="1">
      <c r="A1045" s="52" t="s">
        <v>3044</v>
      </c>
      <c r="B1045" s="52" t="s">
        <v>5289</v>
      </c>
      <c r="C1045" s="52" t="s">
        <v>5255</v>
      </c>
      <c r="D1045" s="53">
        <v>44653.56736111111</v>
      </c>
      <c r="E1045" s="53">
        <v>44652.549305555556</v>
      </c>
      <c r="F1045" s="53">
        <v>44653.77638888889</v>
      </c>
      <c r="G1045" s="53">
        <f>HubVN_Receiving_Time</f>
        <v>44655.525</v>
      </c>
      <c r="H1045" s="54">
        <v>44653.02222222222</v>
      </c>
      <c r="I1045" s="44">
        <f>HubCN_Receiving_Time-Order_Create_Time</f>
        <v>3.206944444</v>
      </c>
      <c r="J1045" s="44">
        <f>Plan__HubCN_Receiving_Time-Order_Create_Time</f>
        <v>4.225</v>
      </c>
      <c r="K1045" s="44">
        <f>HubCN_Pickup_Time-HubCN_Receiving_Time</f>
        <v>0.4729166667</v>
      </c>
      <c r="L1045" s="44">
        <f>Plan_HubCN_Pickup_Time-Plan__HubCN_Receiving_Time</f>
        <v>0.2090277778</v>
      </c>
      <c r="M1045" s="44">
        <f>HubCN_Receiving_Time-Vendor_PickupTime</f>
        <v>0.05625</v>
      </c>
      <c r="N1045" s="44">
        <f>Plan__HubCN_Receiving_Time-Plan_Vendor_Pickup_Time</f>
        <v>4.228472222</v>
      </c>
      <c r="O1045" s="44">
        <f>Vendor_PickupTime-Order_Create_Time</f>
        <v>3.150694444</v>
      </c>
      <c r="P1045" s="44">
        <f>Plan_Vendor_Pickup_Time-Order_Create_Time</f>
        <v>-0.003472222226</v>
      </c>
      <c r="Q1045" s="44">
        <f>HubVN_Receiving_Time-HubCN_Pickup_Time</f>
        <v>2.502777778</v>
      </c>
      <c r="R1045" s="44">
        <f>Plan_HubVN_Receiving_Time-Plan_HubCN_Pickup_Time</f>
        <v>1.500694444</v>
      </c>
      <c r="S1045" s="44">
        <f>TG_lấy+TG_xử_lý_CN+Thông_quan</f>
        <v>6.182638889</v>
      </c>
      <c r="T1045" s="55">
        <f>IFS(HubCN_ID="LECCNSZ",Quantity__piece*500,HubCN_ID="LECCNYW",Quantity__piece*700)</f>
        <v>2500</v>
      </c>
      <c r="U1045" s="55">
        <f>Chi_phí_lấy_hàng-Chi_phí_xử_lý</f>
        <v>17000</v>
      </c>
      <c r="V1045" s="55">
        <f>IFS(HubCN_ID="LECCNSZ",IF(Grossweight&lt;=3,17000+Quantity__piece*500,17000+(Grossweight-3)*1500+Quantity__piece*500),HubCN_ID="LECCNYW", IF(Grossweight&lt;=3,15000+Quantity__piece*700,15000+(Grossweight-3)*2500+Quantity__piece*700))</f>
        <v>19500</v>
      </c>
    </row>
    <row r="1046" ht="15.75" customHeight="1">
      <c r="A1046" s="52" t="s">
        <v>3047</v>
      </c>
      <c r="B1046" s="52" t="s">
        <v>5280</v>
      </c>
      <c r="C1046" s="52" t="s">
        <v>5253</v>
      </c>
      <c r="D1046" s="53">
        <v>44653.847916666666</v>
      </c>
      <c r="E1046" s="53">
        <v>44652.23263888889</v>
      </c>
      <c r="F1046" s="53">
        <v>44653.99652777778</v>
      </c>
      <c r="G1046" s="53">
        <f>HubVN_Receiving_Time</f>
        <v>44655.52847</v>
      </c>
      <c r="H1046" s="54">
        <v>44652.527083333334</v>
      </c>
      <c r="I1046" s="44">
        <f>HubCN_Receiving_Time-Order_Create_Time</f>
        <v>2.403472222</v>
      </c>
      <c r="J1046" s="44">
        <f>Plan__HubCN_Receiving_Time-Order_Create_Time</f>
        <v>4.01875</v>
      </c>
      <c r="K1046" s="44">
        <f>HubCN_Pickup_Time-HubCN_Receiving_Time</f>
        <v>0.2944444444</v>
      </c>
      <c r="L1046" s="44">
        <f>Plan_HubCN_Pickup_Time-Plan__HubCN_Receiving_Time</f>
        <v>0.1486111111</v>
      </c>
      <c r="M1046" s="44">
        <f>HubCN_Receiving_Time-Vendor_PickupTime</f>
        <v>0.1104166667</v>
      </c>
      <c r="N1046" s="44">
        <f>Plan__HubCN_Receiving_Time-Plan_Vendor_Pickup_Time</f>
        <v>3.4375</v>
      </c>
      <c r="O1046" s="44">
        <f>Vendor_PickupTime-Order_Create_Time</f>
        <v>2.293055556</v>
      </c>
      <c r="P1046" s="44">
        <f>Plan_Vendor_Pickup_Time-Order_Create_Time</f>
        <v>0.58125</v>
      </c>
      <c r="Q1046" s="44">
        <f>HubVN_Receiving_Time-HubCN_Pickup_Time</f>
        <v>3.001388889</v>
      </c>
      <c r="R1046" s="44">
        <f>Plan_HubVN_Receiving_Time-Plan_HubCN_Pickup_Time</f>
        <v>1.503472222</v>
      </c>
      <c r="S1046" s="44">
        <f>TG_lấy+TG_xử_lý_CN+Thông_quan</f>
        <v>5.699305556</v>
      </c>
      <c r="T1046" s="55">
        <f>IFS(HubCN_ID="LECCNSZ",Quantity__piece*500,HubCN_ID="LECCNYW",Quantity__piece*700)</f>
        <v>2100</v>
      </c>
      <c r="U1046" s="55">
        <f>Chi_phí_lấy_hàng-Chi_phí_xử_lý</f>
        <v>15000</v>
      </c>
      <c r="V1046" s="55">
        <f>IFS(HubCN_ID="LECCNSZ",IF(Grossweight&lt;=3,17000+Quantity__piece*500,17000+(Grossweight-3)*1500+Quantity__piece*500),HubCN_ID="LECCNYW", IF(Grossweight&lt;=3,15000+Quantity__piece*700,15000+(Grossweight-3)*2500+Quantity__piece*700))</f>
        <v>17100</v>
      </c>
    </row>
    <row r="1047" ht="15.75" customHeight="1">
      <c r="A1047" s="52" t="s">
        <v>3050</v>
      </c>
      <c r="B1047" s="52" t="s">
        <v>5278</v>
      </c>
      <c r="C1047" s="52" t="s">
        <v>5253</v>
      </c>
      <c r="D1047" s="53">
        <v>44650.92847222222</v>
      </c>
      <c r="E1047" s="53">
        <v>44649.211805555555</v>
      </c>
      <c r="F1047" s="53">
        <v>44651.0125</v>
      </c>
      <c r="G1047" s="53">
        <f>HubVN_Receiving_Time</f>
        <v>44652.51042</v>
      </c>
      <c r="H1047" s="54">
        <v>44649.50555555556</v>
      </c>
      <c r="I1047" s="44">
        <f>HubCN_Receiving_Time-Order_Create_Time</f>
        <v>2.375</v>
      </c>
      <c r="J1047" s="44">
        <f>Plan__HubCN_Receiving_Time-Order_Create_Time</f>
        <v>4.091666667</v>
      </c>
      <c r="K1047" s="44">
        <f>HubCN_Pickup_Time-HubCN_Receiving_Time</f>
        <v>0.29375</v>
      </c>
      <c r="L1047" s="44">
        <f>Plan_HubCN_Pickup_Time-Plan__HubCN_Receiving_Time</f>
        <v>0.08402777778</v>
      </c>
      <c r="M1047" s="44">
        <f>HubCN_Receiving_Time-Vendor_PickupTime</f>
        <v>0.08402777778</v>
      </c>
      <c r="N1047" s="44">
        <f>Plan__HubCN_Receiving_Time-Plan_Vendor_Pickup_Time</f>
        <v>4.006944444</v>
      </c>
      <c r="O1047" s="44">
        <f>Vendor_PickupTime-Order_Create_Time</f>
        <v>2.290972222</v>
      </c>
      <c r="P1047" s="44">
        <f>Plan_Vendor_Pickup_Time-Order_Create_Time</f>
        <v>0.08472222222</v>
      </c>
      <c r="Q1047" s="44">
        <f>HubVN_Receiving_Time-HubCN_Pickup_Time</f>
        <v>3.004861111</v>
      </c>
      <c r="R1047" s="44">
        <f>Plan_HubVN_Receiving_Time-Plan_HubCN_Pickup_Time</f>
        <v>1.505555556</v>
      </c>
      <c r="S1047" s="44">
        <f>TG_lấy+TG_xử_lý_CN+Thông_quan</f>
        <v>5.673611111</v>
      </c>
      <c r="T1047" s="55">
        <f>IFS(HubCN_ID="LECCNSZ",Quantity__piece*500,HubCN_ID="LECCNYW",Quantity__piece*700)</f>
        <v>2100</v>
      </c>
      <c r="U1047" s="55">
        <f>Chi_phí_lấy_hàng-Chi_phí_xử_lý</f>
        <v>17500</v>
      </c>
      <c r="V1047" s="55">
        <f>IFS(HubCN_ID="LECCNSZ",IF(Grossweight&lt;=3,17000+Quantity__piece*500,17000+(Grossweight-3)*1500+Quantity__piece*500),HubCN_ID="LECCNYW", IF(Grossweight&lt;=3,15000+Quantity__piece*700,15000+(Grossweight-3)*2500+Quantity__piece*700))</f>
        <v>19600</v>
      </c>
    </row>
    <row r="1048" ht="15.75" hidden="1" customHeight="1">
      <c r="A1048" s="52" t="s">
        <v>3053</v>
      </c>
      <c r="B1048" s="52" t="s">
        <v>5289</v>
      </c>
      <c r="C1048" s="52" t="s">
        <v>5255</v>
      </c>
      <c r="D1048" s="53">
        <v>44648.9375</v>
      </c>
      <c r="E1048" s="53">
        <v>44649.54375</v>
      </c>
      <c r="F1048" s="53">
        <v>44649.02291666667</v>
      </c>
      <c r="G1048" s="53">
        <f>HubVN_Receiving_Time</f>
        <v>44652.52153</v>
      </c>
      <c r="H1048" s="54">
        <v>44650.018055555556</v>
      </c>
      <c r="I1048" s="44">
        <f>HubCN_Receiving_Time-Order_Create_Time</f>
        <v>2.202777778</v>
      </c>
      <c r="J1048" s="44">
        <f>Plan__HubCN_Receiving_Time-Order_Create_Time</f>
        <v>1.596527778</v>
      </c>
      <c r="K1048" s="44">
        <f>HubCN_Pickup_Time-HubCN_Receiving_Time</f>
        <v>0.4743055556</v>
      </c>
      <c r="L1048" s="44">
        <f>Plan_HubCN_Pickup_Time-Plan__HubCN_Receiving_Time</f>
        <v>0.08541666667</v>
      </c>
      <c r="M1048" s="44">
        <f>HubCN_Receiving_Time-Vendor_PickupTime</f>
        <v>0.05763888889</v>
      </c>
      <c r="N1048" s="44">
        <f>Plan__HubCN_Receiving_Time-Plan_Vendor_Pickup_Time</f>
        <v>1.526388889</v>
      </c>
      <c r="O1048" s="44">
        <f>Vendor_PickupTime-Order_Create_Time</f>
        <v>2.145138889</v>
      </c>
      <c r="P1048" s="44">
        <f>Plan_Vendor_Pickup_Time-Order_Create_Time</f>
        <v>0.07013888889</v>
      </c>
      <c r="Q1048" s="44">
        <f>HubVN_Receiving_Time-HubCN_Pickup_Time</f>
        <v>2.503472222</v>
      </c>
      <c r="R1048" s="44">
        <f>Plan_HubVN_Receiving_Time-Plan_HubCN_Pickup_Time</f>
        <v>3.505555556</v>
      </c>
      <c r="S1048" s="44">
        <f>TG_lấy+TG_xử_lý_CN+Thông_quan</f>
        <v>5.180555556</v>
      </c>
      <c r="T1048" s="55">
        <f>IFS(HubCN_ID="LECCNSZ",Quantity__piece*500,HubCN_ID="LECCNYW",Quantity__piece*700)</f>
        <v>500</v>
      </c>
      <c r="U1048" s="55">
        <f>Chi_phí_lấy_hàng-Chi_phí_xử_lý</f>
        <v>17000</v>
      </c>
      <c r="V1048" s="55">
        <f>IFS(HubCN_ID="LECCNSZ",IF(Grossweight&lt;=3,17000+Quantity__piece*500,17000+(Grossweight-3)*1500+Quantity__piece*500),HubCN_ID="LECCNYW", IF(Grossweight&lt;=3,15000+Quantity__piece*700,15000+(Grossweight-3)*2500+Quantity__piece*700))</f>
        <v>17500</v>
      </c>
    </row>
    <row r="1049" ht="15.75" hidden="1" customHeight="1">
      <c r="A1049" s="52" t="s">
        <v>3056</v>
      </c>
      <c r="B1049" s="52" t="s">
        <v>5268</v>
      </c>
      <c r="C1049" s="52" t="s">
        <v>5255</v>
      </c>
      <c r="D1049" s="53">
        <v>44650.364583333336</v>
      </c>
      <c r="E1049" s="53">
        <v>44652.24652777778</v>
      </c>
      <c r="F1049" s="53">
        <v>44650.53194444445</v>
      </c>
      <c r="G1049" s="53">
        <f>HubVN_Receiving_Time</f>
        <v>44654.52986</v>
      </c>
      <c r="H1049" s="54">
        <v>44652.69027777778</v>
      </c>
      <c r="I1049" s="44">
        <f>HubCN_Receiving_Time-Order_Create_Time</f>
        <v>1.710416667</v>
      </c>
      <c r="J1049" s="44">
        <f>Plan__HubCN_Receiving_Time-Order_Create_Time</f>
        <v>-0.1715277778</v>
      </c>
      <c r="K1049" s="44">
        <f>HubCN_Pickup_Time-HubCN_Receiving_Time</f>
        <v>0.44375</v>
      </c>
      <c r="L1049" s="44">
        <f>Plan_HubCN_Pickup_Time-Plan__HubCN_Receiving_Time</f>
        <v>0.1673611111</v>
      </c>
      <c r="M1049" s="44">
        <f>HubCN_Receiving_Time-Vendor_PickupTime</f>
        <v>0.05416666667</v>
      </c>
      <c r="N1049" s="44">
        <f>Plan__HubCN_Receiving_Time-Plan_Vendor_Pickup_Time</f>
        <v>1.836805556</v>
      </c>
      <c r="O1049" s="44">
        <f>Vendor_PickupTime-Order_Create_Time</f>
        <v>1.65625</v>
      </c>
      <c r="P1049" s="44">
        <f>Plan_Vendor_Pickup_Time-Order_Create_Time</f>
        <v>-2.008333333</v>
      </c>
      <c r="Q1049" s="44">
        <f>HubVN_Receiving_Time-HubCN_Pickup_Time</f>
        <v>1.839583333</v>
      </c>
      <c r="R1049" s="44">
        <f>Plan_HubVN_Receiving_Time-Plan_HubCN_Pickup_Time</f>
        <v>3.005555556</v>
      </c>
      <c r="S1049" s="44">
        <f>TG_lấy+TG_xử_lý_CN+Thông_quan</f>
        <v>3.99375</v>
      </c>
      <c r="T1049" s="55">
        <f>IFS(HubCN_ID="LECCNSZ",Quantity__piece*500,HubCN_ID="LECCNYW",Quantity__piece*700)</f>
        <v>1000</v>
      </c>
      <c r="U1049" s="55">
        <f>Chi_phí_lấy_hàng-Chi_phí_xử_lý</f>
        <v>17000</v>
      </c>
      <c r="V1049" s="55">
        <f>IFS(HubCN_ID="LECCNSZ",IF(Grossweight&lt;=3,17000+Quantity__piece*500,17000+(Grossweight-3)*1500+Quantity__piece*500),HubCN_ID="LECCNYW", IF(Grossweight&lt;=3,15000+Quantity__piece*700,15000+(Grossweight-3)*2500+Quantity__piece*700))</f>
        <v>18000</v>
      </c>
    </row>
    <row r="1050" ht="15.75" customHeight="1">
      <c r="A1050" s="52" t="s">
        <v>3058</v>
      </c>
      <c r="B1050" s="52" t="s">
        <v>5279</v>
      </c>
      <c r="C1050" s="52" t="s">
        <v>5253</v>
      </c>
      <c r="D1050" s="53">
        <v>44648.853472222225</v>
      </c>
      <c r="E1050" s="53">
        <v>44649.20347222222</v>
      </c>
      <c r="F1050" s="53">
        <v>44649.00069444445</v>
      </c>
      <c r="G1050" s="53">
        <f>HubVN_Receiving_Time</f>
        <v>44652.54097</v>
      </c>
      <c r="H1050" s="54">
        <v>44649.53958333333</v>
      </c>
      <c r="I1050" s="44">
        <f>HubCN_Receiving_Time-Order_Create_Time</f>
        <v>1.832638889</v>
      </c>
      <c r="J1050" s="44">
        <f>Plan__HubCN_Receiving_Time-Order_Create_Time</f>
        <v>1.482638889</v>
      </c>
      <c r="K1050" s="44">
        <f>HubCN_Pickup_Time-HubCN_Receiving_Time</f>
        <v>0.3361111111</v>
      </c>
      <c r="L1050" s="44">
        <f>Plan_HubCN_Pickup_Time-Plan__HubCN_Receiving_Time</f>
        <v>0.1472222222</v>
      </c>
      <c r="M1050" s="44">
        <f>HubCN_Receiving_Time-Vendor_PickupTime</f>
        <v>0.1034722222</v>
      </c>
      <c r="N1050" s="44">
        <f>Plan__HubCN_Receiving_Time-Plan_Vendor_Pickup_Time</f>
        <v>1.490972222</v>
      </c>
      <c r="O1050" s="44">
        <f>Vendor_PickupTime-Order_Create_Time</f>
        <v>1.729166667</v>
      </c>
      <c r="P1050" s="44">
        <f>Plan_Vendor_Pickup_Time-Order_Create_Time</f>
        <v>-0.008333333331</v>
      </c>
      <c r="Q1050" s="44">
        <f>HubVN_Receiving_Time-HubCN_Pickup_Time</f>
        <v>3.001388889</v>
      </c>
      <c r="R1050" s="44">
        <f>Plan_HubVN_Receiving_Time-Plan_HubCN_Pickup_Time</f>
        <v>3.502777778</v>
      </c>
      <c r="S1050" s="44">
        <f>TG_lấy+TG_xử_lý_CN+Thông_quan</f>
        <v>5.170138889</v>
      </c>
      <c r="T1050" s="55">
        <f>IFS(HubCN_ID="LECCNSZ",Quantity__piece*500,HubCN_ID="LECCNYW",Quantity__piece*700)</f>
        <v>2100</v>
      </c>
      <c r="U1050" s="55">
        <f>Chi_phí_lấy_hàng-Chi_phí_xử_lý</f>
        <v>15000</v>
      </c>
      <c r="V1050" s="55">
        <f>IFS(HubCN_ID="LECCNSZ",IF(Grossweight&lt;=3,17000+Quantity__piece*500,17000+(Grossweight-3)*1500+Quantity__piece*500),HubCN_ID="LECCNYW", IF(Grossweight&lt;=3,15000+Quantity__piece*700,15000+(Grossweight-3)*2500+Quantity__piece*700))</f>
        <v>17100</v>
      </c>
    </row>
    <row r="1051" ht="15.75" customHeight="1">
      <c r="A1051" s="52" t="s">
        <v>3061</v>
      </c>
      <c r="B1051" s="52" t="s">
        <v>5261</v>
      </c>
      <c r="C1051" s="52" t="s">
        <v>5253</v>
      </c>
      <c r="D1051" s="53">
        <v>44649.31805555556</v>
      </c>
      <c r="E1051" s="53">
        <v>44649.80416666667</v>
      </c>
      <c r="F1051" s="53">
        <v>44649.53194444445</v>
      </c>
      <c r="G1051" s="53">
        <f>HubVN_Receiving_Time</f>
        <v>44653.27292</v>
      </c>
      <c r="H1051" s="54">
        <v>44650.26875</v>
      </c>
      <c r="I1051" s="44">
        <f>HubCN_Receiving_Time-Order_Create_Time</f>
        <v>3.078472222</v>
      </c>
      <c r="J1051" s="44">
        <f>Plan__HubCN_Receiving_Time-Order_Create_Time</f>
        <v>2.592361111</v>
      </c>
      <c r="K1051" s="44">
        <f>HubCN_Pickup_Time-HubCN_Receiving_Time</f>
        <v>0.4645833333</v>
      </c>
      <c r="L1051" s="44">
        <f>Plan_HubCN_Pickup_Time-Plan__HubCN_Receiving_Time</f>
        <v>0.2138888889</v>
      </c>
      <c r="M1051" s="44">
        <f>HubCN_Receiving_Time-Vendor_PickupTime</f>
        <v>0.0875</v>
      </c>
      <c r="N1051" s="44">
        <f>Plan__HubCN_Receiving_Time-Plan_Vendor_Pickup_Time</f>
        <v>3.259722222</v>
      </c>
      <c r="O1051" s="44">
        <f>Vendor_PickupTime-Order_Create_Time</f>
        <v>2.990972222</v>
      </c>
      <c r="P1051" s="44">
        <f>Plan_Vendor_Pickup_Time-Order_Create_Time</f>
        <v>-0.6673611111</v>
      </c>
      <c r="Q1051" s="44">
        <f>HubVN_Receiving_Time-HubCN_Pickup_Time</f>
        <v>3.004166667</v>
      </c>
      <c r="R1051" s="44">
        <f>Plan_HubVN_Receiving_Time-Plan_HubCN_Pickup_Time</f>
        <v>3.002777778</v>
      </c>
      <c r="S1051" s="44">
        <f>TG_lấy+TG_xử_lý_CN+Thông_quan</f>
        <v>6.547222222</v>
      </c>
      <c r="T1051" s="55">
        <f>IFS(HubCN_ID="LECCNSZ",Quantity__piece*500,HubCN_ID="LECCNYW",Quantity__piece*700)</f>
        <v>2100</v>
      </c>
      <c r="U1051" s="55">
        <f>Chi_phí_lấy_hàng-Chi_phí_xử_lý</f>
        <v>15000</v>
      </c>
      <c r="V1051" s="55">
        <f>IFS(HubCN_ID="LECCNSZ",IF(Grossweight&lt;=3,17000+Quantity__piece*500,17000+(Grossweight-3)*1500+Quantity__piece*500),HubCN_ID="LECCNYW", IF(Grossweight&lt;=3,15000+Quantity__piece*700,15000+(Grossweight-3)*2500+Quantity__piece*700))</f>
        <v>17100</v>
      </c>
    </row>
    <row r="1052" ht="15.75" customHeight="1">
      <c r="A1052" s="52" t="s">
        <v>3064</v>
      </c>
      <c r="B1052" s="52" t="s">
        <v>5284</v>
      </c>
      <c r="C1052" s="52" t="s">
        <v>5253</v>
      </c>
      <c r="D1052" s="53">
        <v>44651.18541666667</v>
      </c>
      <c r="E1052" s="53">
        <v>44649.78333333333</v>
      </c>
      <c r="F1052" s="53">
        <v>44651.275</v>
      </c>
      <c r="G1052" s="53">
        <f>HubVN_Receiving_Time</f>
        <v>44654.29097</v>
      </c>
      <c r="H1052" s="54">
        <v>44650.28888888889</v>
      </c>
      <c r="I1052" s="44">
        <f>HubCN_Receiving_Time-Order_Create_Time</f>
        <v>0.6083333333</v>
      </c>
      <c r="J1052" s="44">
        <f>Plan__HubCN_Receiving_Time-Order_Create_Time</f>
        <v>2.010416667</v>
      </c>
      <c r="K1052" s="44">
        <f>HubCN_Pickup_Time-HubCN_Receiving_Time</f>
        <v>0.5055555556</v>
      </c>
      <c r="L1052" s="44">
        <f>Plan_HubCN_Pickup_Time-Plan__HubCN_Receiving_Time</f>
        <v>0.08958333333</v>
      </c>
      <c r="M1052" s="44">
        <f>HubCN_Receiving_Time-Vendor_PickupTime</f>
        <v>0.1138888889</v>
      </c>
      <c r="N1052" s="44">
        <f>Plan__HubCN_Receiving_Time-Plan_Vendor_Pickup_Time</f>
        <v>2.429166667</v>
      </c>
      <c r="O1052" s="44">
        <f>Vendor_PickupTime-Order_Create_Time</f>
        <v>0.4944444444</v>
      </c>
      <c r="P1052" s="44">
        <f>Plan_Vendor_Pickup_Time-Order_Create_Time</f>
        <v>-0.41875</v>
      </c>
      <c r="Q1052" s="44">
        <f>HubVN_Receiving_Time-HubCN_Pickup_Time</f>
        <v>4.002083333</v>
      </c>
      <c r="R1052" s="44">
        <f>Plan_HubVN_Receiving_Time-Plan_HubCN_Pickup_Time</f>
        <v>2.002083333</v>
      </c>
      <c r="S1052" s="44">
        <f>TG_lấy+TG_xử_lý_CN+Thông_quan</f>
        <v>5.115972222</v>
      </c>
      <c r="T1052" s="55">
        <f>IFS(HubCN_ID="LECCNSZ",Quantity__piece*500,HubCN_ID="LECCNYW",Quantity__piece*700)</f>
        <v>2800</v>
      </c>
      <c r="U1052" s="55">
        <f>Chi_phí_lấy_hàng-Chi_phí_xử_lý</f>
        <v>15000</v>
      </c>
      <c r="V1052" s="55">
        <f>IFS(HubCN_ID="LECCNSZ",IF(Grossweight&lt;=3,17000+Quantity__piece*500,17000+(Grossweight-3)*1500+Quantity__piece*500),HubCN_ID="LECCNYW", IF(Grossweight&lt;=3,15000+Quantity__piece*700,15000+(Grossweight-3)*2500+Quantity__piece*700))</f>
        <v>17800</v>
      </c>
    </row>
    <row r="1053" ht="15.75" customHeight="1">
      <c r="A1053" s="52" t="s">
        <v>3067</v>
      </c>
      <c r="B1053" s="52" t="s">
        <v>5309</v>
      </c>
      <c r="C1053" s="52" t="s">
        <v>5253</v>
      </c>
      <c r="D1053" s="53">
        <v>44649.930555555555</v>
      </c>
      <c r="E1053" s="53">
        <v>44649.21319444444</v>
      </c>
      <c r="F1053" s="53">
        <v>44650.01736111111</v>
      </c>
      <c r="G1053" s="53">
        <f>HubVN_Receiving_Time</f>
        <v>44653.5125</v>
      </c>
      <c r="H1053" s="54">
        <v>44649.510416666664</v>
      </c>
      <c r="I1053" s="44">
        <f>HubCN_Receiving_Time-Order_Create_Time</f>
        <v>0.3756944444</v>
      </c>
      <c r="J1053" s="44">
        <f>Plan__HubCN_Receiving_Time-Order_Create_Time</f>
        <v>1.093055556</v>
      </c>
      <c r="K1053" s="44">
        <f>HubCN_Pickup_Time-HubCN_Receiving_Time</f>
        <v>0.2972222222</v>
      </c>
      <c r="L1053" s="44">
        <f>Plan_HubCN_Pickup_Time-Plan__HubCN_Receiving_Time</f>
        <v>0.08680555555</v>
      </c>
      <c r="M1053" s="44">
        <f>HubCN_Receiving_Time-Vendor_PickupTime</f>
        <v>0.08888888889</v>
      </c>
      <c r="N1053" s="44">
        <f>Plan__HubCN_Receiving_Time-Plan_Vendor_Pickup_Time</f>
        <v>1.552083333</v>
      </c>
      <c r="O1053" s="44">
        <f>Vendor_PickupTime-Order_Create_Time</f>
        <v>0.2868055556</v>
      </c>
      <c r="P1053" s="44">
        <f>Plan_Vendor_Pickup_Time-Order_Create_Time</f>
        <v>-0.4590277778</v>
      </c>
      <c r="Q1053" s="44">
        <f>HubVN_Receiving_Time-HubCN_Pickup_Time</f>
        <v>4.002083333</v>
      </c>
      <c r="R1053" s="44">
        <f>Plan_HubVN_Receiving_Time-Plan_HubCN_Pickup_Time</f>
        <v>3.505555556</v>
      </c>
      <c r="S1053" s="44">
        <f>TG_lấy+TG_xử_lý_CN+Thông_quan</f>
        <v>4.675</v>
      </c>
      <c r="T1053" s="55">
        <f>IFS(HubCN_ID="LECCNSZ",Quantity__piece*500,HubCN_ID="LECCNYW",Quantity__piece*700)</f>
        <v>2100</v>
      </c>
      <c r="U1053" s="55">
        <f>Chi_phí_lấy_hàng-Chi_phí_xử_lý</f>
        <v>15000</v>
      </c>
      <c r="V1053" s="55">
        <f>IFS(HubCN_ID="LECCNSZ",IF(Grossweight&lt;=3,17000+Quantity__piece*500,17000+(Grossweight-3)*1500+Quantity__piece*500),HubCN_ID="LECCNYW", IF(Grossweight&lt;=3,15000+Quantity__piece*700,15000+(Grossweight-3)*2500+Quantity__piece*700))</f>
        <v>17100</v>
      </c>
    </row>
    <row r="1054" ht="15.75" customHeight="1">
      <c r="A1054" s="52" t="s">
        <v>3070</v>
      </c>
      <c r="B1054" s="52" t="s">
        <v>5264</v>
      </c>
      <c r="C1054" s="52" t="s">
        <v>5253</v>
      </c>
      <c r="D1054" s="53">
        <v>44649.90694444445</v>
      </c>
      <c r="E1054" s="53">
        <v>44649.78402777778</v>
      </c>
      <c r="F1054" s="53">
        <v>44650.038194444445</v>
      </c>
      <c r="G1054" s="53">
        <f>HubVN_Receiving_Time</f>
        <v>44654.28889</v>
      </c>
      <c r="H1054" s="54">
        <v>44650.285416666666</v>
      </c>
      <c r="I1054" s="44">
        <f>HubCN_Receiving_Time-Order_Create_Time</f>
        <v>0.6097222222</v>
      </c>
      <c r="J1054" s="44">
        <f>Plan__HubCN_Receiving_Time-Order_Create_Time</f>
        <v>0.7326388889</v>
      </c>
      <c r="K1054" s="44">
        <f>HubCN_Pickup_Time-HubCN_Receiving_Time</f>
        <v>0.5013888889</v>
      </c>
      <c r="L1054" s="44">
        <f>Plan_HubCN_Pickup_Time-Plan__HubCN_Receiving_Time</f>
        <v>0.13125</v>
      </c>
      <c r="M1054" s="44">
        <f>HubCN_Receiving_Time-Vendor_PickupTime</f>
        <v>0.1097222222</v>
      </c>
      <c r="N1054" s="44">
        <f>Plan__HubCN_Receiving_Time-Plan_Vendor_Pickup_Time</f>
        <v>-0.01388888888</v>
      </c>
      <c r="O1054" s="44">
        <f>Vendor_PickupTime-Order_Create_Time</f>
        <v>0.5</v>
      </c>
      <c r="P1054" s="44">
        <f>Plan_Vendor_Pickup_Time-Order_Create_Time</f>
        <v>0.7465277778</v>
      </c>
      <c r="Q1054" s="44">
        <f>HubVN_Receiving_Time-HubCN_Pickup_Time</f>
        <v>4.003472222</v>
      </c>
      <c r="R1054" s="44">
        <f>Plan_HubVN_Receiving_Time-Plan_HubCN_Pickup_Time</f>
        <v>3.502777778</v>
      </c>
      <c r="S1054" s="44">
        <f>TG_lấy+TG_xử_lý_CN+Thông_quan</f>
        <v>5.114583333</v>
      </c>
      <c r="T1054" s="55">
        <f>IFS(HubCN_ID="LECCNSZ",Quantity__piece*500,HubCN_ID="LECCNYW",Quantity__piece*700)</f>
        <v>1400</v>
      </c>
      <c r="U1054" s="55">
        <f>Chi_phí_lấy_hàng-Chi_phí_xử_lý</f>
        <v>15000</v>
      </c>
      <c r="V1054" s="55">
        <f>IFS(HubCN_ID="LECCNSZ",IF(Grossweight&lt;=3,17000+Quantity__piece*500,17000+(Grossweight-3)*1500+Quantity__piece*500),HubCN_ID="LECCNYW", IF(Grossweight&lt;=3,15000+Quantity__piece*700,15000+(Grossweight-3)*2500+Quantity__piece*700))</f>
        <v>16400</v>
      </c>
    </row>
    <row r="1055" ht="15.75" hidden="1" customHeight="1">
      <c r="A1055" s="52" t="s">
        <v>3073</v>
      </c>
      <c r="B1055" s="52" t="s">
        <v>5289</v>
      </c>
      <c r="C1055" s="52" t="s">
        <v>5255</v>
      </c>
      <c r="D1055" s="53">
        <v>44648.54861111111</v>
      </c>
      <c r="E1055" s="53">
        <v>44649.583333333336</v>
      </c>
      <c r="F1055" s="53">
        <v>44648.75902777778</v>
      </c>
      <c r="G1055" s="53">
        <f>HubVN_Receiving_Time</f>
        <v>44652.53194</v>
      </c>
      <c r="H1055" s="54">
        <v>44650.027083333334</v>
      </c>
      <c r="I1055" s="44">
        <f>HubCN_Receiving_Time-Order_Create_Time</f>
        <v>3.732638889</v>
      </c>
      <c r="J1055" s="44">
        <f>Plan__HubCN_Receiving_Time-Order_Create_Time</f>
        <v>2.697916667</v>
      </c>
      <c r="K1055" s="44">
        <f>HubCN_Pickup_Time-HubCN_Receiving_Time</f>
        <v>0.44375</v>
      </c>
      <c r="L1055" s="44">
        <f>Plan_HubCN_Pickup_Time-Plan__HubCN_Receiving_Time</f>
        <v>0.2104166667</v>
      </c>
      <c r="M1055" s="44">
        <f>HubCN_Receiving_Time-Vendor_PickupTime</f>
        <v>0.1159722222</v>
      </c>
      <c r="N1055" s="44">
        <f>Plan__HubCN_Receiving_Time-Plan_Vendor_Pickup_Time</f>
        <v>2.120833333</v>
      </c>
      <c r="O1055" s="44">
        <f>Vendor_PickupTime-Order_Create_Time</f>
        <v>3.616666667</v>
      </c>
      <c r="P1055" s="44">
        <f>Plan_Vendor_Pickup_Time-Order_Create_Time</f>
        <v>0.5770833333</v>
      </c>
      <c r="Q1055" s="44">
        <f>HubVN_Receiving_Time-HubCN_Pickup_Time</f>
        <v>2.504861111</v>
      </c>
      <c r="R1055" s="44">
        <f>Plan_HubVN_Receiving_Time-Plan_HubCN_Pickup_Time</f>
        <v>3.505555556</v>
      </c>
      <c r="S1055" s="44">
        <f>TG_lấy+TG_xử_lý_CN+Thông_quan</f>
        <v>6.68125</v>
      </c>
      <c r="T1055" s="55">
        <f>IFS(HubCN_ID="LECCNSZ",Quantity__piece*500,HubCN_ID="LECCNYW",Quantity__piece*700)</f>
        <v>2000</v>
      </c>
      <c r="U1055" s="55">
        <f>Chi_phí_lấy_hàng-Chi_phí_xử_lý</f>
        <v>17000</v>
      </c>
      <c r="V1055" s="55">
        <f>IFS(HubCN_ID="LECCNSZ",IF(Grossweight&lt;=3,17000+Quantity__piece*500,17000+(Grossweight-3)*1500+Quantity__piece*500),HubCN_ID="LECCNYW", IF(Grossweight&lt;=3,15000+Quantity__piece*700,15000+(Grossweight-3)*2500+Quantity__piece*700))</f>
        <v>19000</v>
      </c>
    </row>
    <row r="1056" ht="15.75" hidden="1" customHeight="1">
      <c r="A1056" s="52" t="s">
        <v>3076</v>
      </c>
      <c r="B1056" s="52" t="s">
        <v>5296</v>
      </c>
      <c r="C1056" s="52" t="s">
        <v>5255</v>
      </c>
      <c r="D1056" s="53">
        <v>44651.370833333334</v>
      </c>
      <c r="E1056" s="53">
        <v>44651.777083333334</v>
      </c>
      <c r="F1056" s="53">
        <v>44651.5</v>
      </c>
      <c r="G1056" s="53">
        <f>HubVN_Receiving_Time</f>
        <v>44659.25625</v>
      </c>
      <c r="H1056" s="54">
        <v>44652.25</v>
      </c>
      <c r="I1056" s="44">
        <f>HubCN_Receiving_Time-Order_Create_Time</f>
        <v>1.383333333</v>
      </c>
      <c r="J1056" s="44">
        <f>Plan__HubCN_Receiving_Time-Order_Create_Time</f>
        <v>0.9770833333</v>
      </c>
      <c r="K1056" s="44">
        <f>HubCN_Pickup_Time-HubCN_Receiving_Time</f>
        <v>0.4729166667</v>
      </c>
      <c r="L1056" s="44">
        <f>Plan_HubCN_Pickup_Time-Plan__HubCN_Receiving_Time</f>
        <v>0.1291666667</v>
      </c>
      <c r="M1056" s="44">
        <f>HubCN_Receiving_Time-Vendor_PickupTime</f>
        <v>0.05625</v>
      </c>
      <c r="N1056" s="44">
        <f>Plan__HubCN_Receiving_Time-Plan_Vendor_Pickup_Time</f>
        <v>1.854166667</v>
      </c>
      <c r="O1056" s="44">
        <f>Vendor_PickupTime-Order_Create_Time</f>
        <v>1.327083333</v>
      </c>
      <c r="P1056" s="44">
        <f>Plan_Vendor_Pickup_Time-Order_Create_Time</f>
        <v>-0.8770833333</v>
      </c>
      <c r="Q1056" s="44">
        <f>HubVN_Receiving_Time-HubCN_Pickup_Time</f>
        <v>7.00625</v>
      </c>
      <c r="R1056" s="44">
        <f>Plan_HubVN_Receiving_Time-Plan_HubCN_Pickup_Time</f>
        <v>2.002777778</v>
      </c>
      <c r="S1056" s="44">
        <f>TG_lấy+TG_xử_lý_CN+Thông_quan</f>
        <v>8.8625</v>
      </c>
      <c r="T1056" s="55">
        <f>IFS(HubCN_ID="LECCNSZ",Quantity__piece*500,HubCN_ID="LECCNYW",Quantity__piece*700)</f>
        <v>1500</v>
      </c>
      <c r="U1056" s="55">
        <f>Chi_phí_lấy_hàng-Chi_phí_xử_lý</f>
        <v>18650</v>
      </c>
      <c r="V1056" s="55">
        <f>IFS(HubCN_ID="LECCNSZ",IF(Grossweight&lt;=3,17000+Quantity__piece*500,17000+(Grossweight-3)*1500+Quantity__piece*500),HubCN_ID="LECCNYW", IF(Grossweight&lt;=3,15000+Quantity__piece*700,15000+(Grossweight-3)*2500+Quantity__piece*700))</f>
        <v>20150</v>
      </c>
    </row>
    <row r="1057" ht="15.75" customHeight="1">
      <c r="A1057" s="52" t="s">
        <v>3079</v>
      </c>
      <c r="B1057" s="52" t="s">
        <v>5252</v>
      </c>
      <c r="C1057" s="52" t="s">
        <v>5253</v>
      </c>
      <c r="D1057" s="53">
        <v>44651.34305555555</v>
      </c>
      <c r="E1057" s="53">
        <v>44650.69930555556</v>
      </c>
      <c r="F1057" s="53">
        <v>44651.51388888889</v>
      </c>
      <c r="G1057" s="53">
        <f>HubVN_Receiving_Time</f>
        <v>44654.5</v>
      </c>
      <c r="H1057" s="54">
        <v>44650.995833333334</v>
      </c>
      <c r="I1057" s="44">
        <f>HubCN_Receiving_Time-Order_Create_Time</f>
        <v>1.995833333</v>
      </c>
      <c r="J1057" s="44">
        <f>Plan__HubCN_Receiving_Time-Order_Create_Time</f>
        <v>2.639583333</v>
      </c>
      <c r="K1057" s="44">
        <f>HubCN_Pickup_Time-HubCN_Receiving_Time</f>
        <v>0.2965277778</v>
      </c>
      <c r="L1057" s="44">
        <f>Plan_HubCN_Pickup_Time-Plan__HubCN_Receiving_Time</f>
        <v>0.1708333333</v>
      </c>
      <c r="M1057" s="44">
        <f>HubCN_Receiving_Time-Vendor_PickupTime</f>
        <v>0.2513888889</v>
      </c>
      <c r="N1057" s="44">
        <f>Plan__HubCN_Receiving_Time-Plan_Vendor_Pickup_Time</f>
        <v>4.100694444</v>
      </c>
      <c r="O1057" s="44">
        <f>Vendor_PickupTime-Order_Create_Time</f>
        <v>1.744444444</v>
      </c>
      <c r="P1057" s="44">
        <f>Plan_Vendor_Pickup_Time-Order_Create_Time</f>
        <v>-1.461111111</v>
      </c>
      <c r="Q1057" s="44">
        <f>HubVN_Receiving_Time-HubCN_Pickup_Time</f>
        <v>3.504166667</v>
      </c>
      <c r="R1057" s="44">
        <f>Plan_HubVN_Receiving_Time-Plan_HubCN_Pickup_Time</f>
        <v>2.002083333</v>
      </c>
      <c r="S1057" s="44">
        <f>TG_lấy+TG_xử_lý_CN+Thông_quan</f>
        <v>5.796527778</v>
      </c>
      <c r="T1057" s="55">
        <f>IFS(HubCN_ID="LECCNSZ",Quantity__piece*500,HubCN_ID="LECCNYW",Quantity__piece*700)</f>
        <v>700</v>
      </c>
      <c r="U1057" s="55">
        <f>Chi_phí_lấy_hàng-Chi_phí_xử_lý</f>
        <v>15000</v>
      </c>
      <c r="V1057" s="55">
        <f>IFS(HubCN_ID="LECCNSZ",IF(Grossweight&lt;=3,17000+Quantity__piece*500,17000+(Grossweight-3)*1500+Quantity__piece*500),HubCN_ID="LECCNYW", IF(Grossweight&lt;=3,15000+Quantity__piece*700,15000+(Grossweight-3)*2500+Quantity__piece*700))</f>
        <v>15700</v>
      </c>
    </row>
    <row r="1058" ht="15.75" customHeight="1">
      <c r="A1058" s="52" t="s">
        <v>3081</v>
      </c>
      <c r="B1058" s="52" t="s">
        <v>5294</v>
      </c>
      <c r="C1058" s="52" t="s">
        <v>5253</v>
      </c>
      <c r="D1058" s="53">
        <v>44648.17291666667</v>
      </c>
      <c r="E1058" s="53">
        <v>44646.95</v>
      </c>
      <c r="F1058" s="53">
        <v>44648.2625</v>
      </c>
      <c r="G1058" s="53">
        <f>HubVN_Receiving_Time</f>
        <v>44652.25</v>
      </c>
      <c r="H1058" s="54">
        <v>44647.24375</v>
      </c>
      <c r="I1058" s="44">
        <f>HubCN_Receiving_Time-Order_Create_Time</f>
        <v>0.3694444444</v>
      </c>
      <c r="J1058" s="44">
        <f>Plan__HubCN_Receiving_Time-Order_Create_Time</f>
        <v>1.592361111</v>
      </c>
      <c r="K1058" s="44">
        <f>HubCN_Pickup_Time-HubCN_Receiving_Time</f>
        <v>0.29375</v>
      </c>
      <c r="L1058" s="44">
        <f>Plan_HubCN_Pickup_Time-Plan__HubCN_Receiving_Time</f>
        <v>0.08958333333</v>
      </c>
      <c r="M1058" s="44">
        <f>HubCN_Receiving_Time-Vendor_PickupTime</f>
        <v>0.1645833333</v>
      </c>
      <c r="N1058" s="44">
        <f>Plan__HubCN_Receiving_Time-Plan_Vendor_Pickup_Time</f>
        <v>1.6</v>
      </c>
      <c r="O1058" s="44">
        <f>Vendor_PickupTime-Order_Create_Time</f>
        <v>0.2048611111</v>
      </c>
      <c r="P1058" s="44">
        <f>Plan_Vendor_Pickup_Time-Order_Create_Time</f>
        <v>-0.007638888892</v>
      </c>
      <c r="Q1058" s="44">
        <f>HubVN_Receiving_Time-HubCN_Pickup_Time</f>
        <v>5.00625</v>
      </c>
      <c r="R1058" s="44">
        <f>Plan_HubVN_Receiving_Time-Plan_HubCN_Pickup_Time</f>
        <v>3.004166667</v>
      </c>
      <c r="S1058" s="44">
        <f>TG_lấy+TG_xử_lý_CN+Thông_quan</f>
        <v>5.669444444</v>
      </c>
      <c r="T1058" s="55">
        <f>IFS(HubCN_ID="LECCNSZ",Quantity__piece*500,HubCN_ID="LECCNYW",Quantity__piece*700)</f>
        <v>1400</v>
      </c>
      <c r="U1058" s="55">
        <f>Chi_phí_lấy_hàng-Chi_phí_xử_lý</f>
        <v>15000</v>
      </c>
      <c r="V1058" s="55">
        <f>IFS(HubCN_ID="LECCNSZ",IF(Grossweight&lt;=3,17000+Quantity__piece*500,17000+(Grossweight-3)*1500+Quantity__piece*500),HubCN_ID="LECCNYW", IF(Grossweight&lt;=3,15000+Quantity__piece*700,15000+(Grossweight-3)*2500+Quantity__piece*700))</f>
        <v>16400</v>
      </c>
    </row>
    <row r="1059" ht="15.75" customHeight="1">
      <c r="A1059" s="52" t="s">
        <v>3083</v>
      </c>
      <c r="B1059" s="52" t="s">
        <v>5311</v>
      </c>
      <c r="C1059" s="52" t="s">
        <v>5253</v>
      </c>
      <c r="D1059" s="53">
        <v>44649.84375</v>
      </c>
      <c r="E1059" s="53">
        <v>44649.80625</v>
      </c>
      <c r="F1059" s="53">
        <v>44650.01388888889</v>
      </c>
      <c r="G1059" s="53">
        <f>HubVN_Receiving_Time</f>
        <v>44654.27222</v>
      </c>
      <c r="H1059" s="54">
        <v>44650.26944444444</v>
      </c>
      <c r="I1059" s="44">
        <f>HubCN_Receiving_Time-Order_Create_Time</f>
        <v>0.6055555556</v>
      </c>
      <c r="J1059" s="44">
        <f>Plan__HubCN_Receiving_Time-Order_Create_Time</f>
        <v>0.6430555556</v>
      </c>
      <c r="K1059" s="44">
        <f>HubCN_Pickup_Time-HubCN_Receiving_Time</f>
        <v>0.4631944444</v>
      </c>
      <c r="L1059" s="44">
        <f>Plan_HubCN_Pickup_Time-Plan__HubCN_Receiving_Time</f>
        <v>0.1701388889</v>
      </c>
      <c r="M1059" s="44">
        <f>HubCN_Receiving_Time-Vendor_PickupTime</f>
        <v>0.1118055556</v>
      </c>
      <c r="N1059" s="44">
        <f>Plan__HubCN_Receiving_Time-Plan_Vendor_Pickup_Time</f>
        <v>1.066666667</v>
      </c>
      <c r="O1059" s="44">
        <f>Vendor_PickupTime-Order_Create_Time</f>
        <v>0.49375</v>
      </c>
      <c r="P1059" s="44">
        <f>Plan_Vendor_Pickup_Time-Order_Create_Time</f>
        <v>-0.4236111111</v>
      </c>
      <c r="Q1059" s="44">
        <f>HubVN_Receiving_Time-HubCN_Pickup_Time</f>
        <v>4.002777778</v>
      </c>
      <c r="R1059" s="44">
        <f>Plan_HubVN_Receiving_Time-Plan_HubCN_Pickup_Time</f>
        <v>3.50625</v>
      </c>
      <c r="S1059" s="44">
        <f>TG_lấy+TG_xử_lý_CN+Thông_quan</f>
        <v>5.071527778</v>
      </c>
      <c r="T1059" s="55">
        <f>IFS(HubCN_ID="LECCNSZ",Quantity__piece*500,HubCN_ID="LECCNYW",Quantity__piece*700)</f>
        <v>2100</v>
      </c>
      <c r="U1059" s="55">
        <f>Chi_phí_lấy_hàng-Chi_phí_xử_lý</f>
        <v>17250</v>
      </c>
      <c r="V1059" s="55">
        <f>IFS(HubCN_ID="LECCNSZ",IF(Grossweight&lt;=3,17000+Quantity__piece*500,17000+(Grossweight-3)*1500+Quantity__piece*500),HubCN_ID="LECCNYW", IF(Grossweight&lt;=3,15000+Quantity__piece*700,15000+(Grossweight-3)*2500+Quantity__piece*700))</f>
        <v>19350</v>
      </c>
    </row>
    <row r="1060" ht="15.75" customHeight="1">
      <c r="A1060" s="52" t="s">
        <v>3086</v>
      </c>
      <c r="B1060" s="52" t="s">
        <v>5293</v>
      </c>
      <c r="C1060" s="52" t="s">
        <v>5253</v>
      </c>
      <c r="D1060" s="53">
        <v>44648.194444444445</v>
      </c>
      <c r="E1060" s="53">
        <v>44651.919444444444</v>
      </c>
      <c r="F1060" s="53">
        <v>44648.27916666667</v>
      </c>
      <c r="G1060" s="53">
        <f>HubVN_Receiving_Time</f>
        <v>44659.25972</v>
      </c>
      <c r="H1060" s="54">
        <v>44652.25902777778</v>
      </c>
      <c r="I1060" s="44">
        <f>HubCN_Receiving_Time-Order_Create_Time</f>
        <v>1.30625</v>
      </c>
      <c r="J1060" s="44">
        <f>Plan__HubCN_Receiving_Time-Order_Create_Time</f>
        <v>-2.41875</v>
      </c>
      <c r="K1060" s="44">
        <f>HubCN_Pickup_Time-HubCN_Receiving_Time</f>
        <v>0.3395833333</v>
      </c>
      <c r="L1060" s="44">
        <f>Plan_HubCN_Pickup_Time-Plan__HubCN_Receiving_Time</f>
        <v>0.08472222222</v>
      </c>
      <c r="M1060" s="44">
        <f>HubCN_Receiving_Time-Vendor_PickupTime</f>
        <v>0.1680555556</v>
      </c>
      <c r="N1060" s="44">
        <f>Plan__HubCN_Receiving_Time-Plan_Vendor_Pickup_Time</f>
        <v>-0.9131944444</v>
      </c>
      <c r="O1060" s="44">
        <f>Vendor_PickupTime-Order_Create_Time</f>
        <v>1.138194444</v>
      </c>
      <c r="P1060" s="44">
        <f>Plan_Vendor_Pickup_Time-Order_Create_Time</f>
        <v>-1.505555556</v>
      </c>
      <c r="Q1060" s="44">
        <f>HubVN_Receiving_Time-HubCN_Pickup_Time</f>
        <v>7.000694444</v>
      </c>
      <c r="R1060" s="44">
        <f>Plan_HubVN_Receiving_Time-Plan_HubCN_Pickup_Time</f>
        <v>3.003472222</v>
      </c>
      <c r="S1060" s="44">
        <f>TG_lấy+TG_xử_lý_CN+Thông_quan</f>
        <v>8.646527778</v>
      </c>
      <c r="T1060" s="55">
        <f>IFS(HubCN_ID="LECCNSZ",Quantity__piece*500,HubCN_ID="LECCNYW",Quantity__piece*700)</f>
        <v>700</v>
      </c>
      <c r="U1060" s="55">
        <f>Chi_phí_lấy_hàng-Chi_phí_xử_lý</f>
        <v>15000</v>
      </c>
      <c r="V1060" s="55">
        <f>IFS(HubCN_ID="LECCNSZ",IF(Grossweight&lt;=3,17000+Quantity__piece*500,17000+(Grossweight-3)*1500+Quantity__piece*500),HubCN_ID="LECCNYW", IF(Grossweight&lt;=3,15000+Quantity__piece*700,15000+(Grossweight-3)*2500+Quantity__piece*700))</f>
        <v>15700</v>
      </c>
    </row>
    <row r="1061" ht="15.75" hidden="1" customHeight="1">
      <c r="A1061" s="52" t="s">
        <v>3089</v>
      </c>
      <c r="B1061" s="52" t="s">
        <v>5289</v>
      </c>
      <c r="C1061" s="52" t="s">
        <v>5255</v>
      </c>
      <c r="D1061" s="53">
        <v>44650.34722222222</v>
      </c>
      <c r="E1061" s="53">
        <v>44649.785416666666</v>
      </c>
      <c r="F1061" s="53">
        <v>44650.52013888889</v>
      </c>
      <c r="G1061" s="53">
        <f>HubVN_Receiving_Time</f>
        <v>44654.26528</v>
      </c>
      <c r="H1061" s="54">
        <v>44650.259722222225</v>
      </c>
      <c r="I1061" s="44">
        <f>HubCN_Receiving_Time-Order_Create_Time</f>
        <v>0.6722222222</v>
      </c>
      <c r="J1061" s="44">
        <f>Plan__HubCN_Receiving_Time-Order_Create_Time</f>
        <v>1.234027778</v>
      </c>
      <c r="K1061" s="44">
        <f>HubCN_Pickup_Time-HubCN_Receiving_Time</f>
        <v>0.4743055556</v>
      </c>
      <c r="L1061" s="44">
        <f>Plan_HubCN_Pickup_Time-Plan__HubCN_Receiving_Time</f>
        <v>0.1729166667</v>
      </c>
      <c r="M1061" s="44">
        <f>HubCN_Receiving_Time-Vendor_PickupTime</f>
        <v>0.05486111111</v>
      </c>
      <c r="N1061" s="44">
        <f>Plan__HubCN_Receiving_Time-Plan_Vendor_Pickup_Time</f>
        <v>-0.1388888889</v>
      </c>
      <c r="O1061" s="44">
        <f>Vendor_PickupTime-Order_Create_Time</f>
        <v>0.6173611111</v>
      </c>
      <c r="P1061" s="44">
        <f>Plan_Vendor_Pickup_Time-Order_Create_Time</f>
        <v>1.372916667</v>
      </c>
      <c r="Q1061" s="44">
        <f>HubVN_Receiving_Time-HubCN_Pickup_Time</f>
        <v>4.005555556</v>
      </c>
      <c r="R1061" s="44">
        <f>Plan_HubVN_Receiving_Time-Plan_HubCN_Pickup_Time</f>
        <v>3.001388889</v>
      </c>
      <c r="S1061" s="44">
        <f>TG_lấy+TG_xử_lý_CN+Thông_quan</f>
        <v>5.152083333</v>
      </c>
      <c r="T1061" s="55">
        <f>IFS(HubCN_ID="LECCNSZ",Quantity__piece*500,HubCN_ID="LECCNYW",Quantity__piece*700)</f>
        <v>2500</v>
      </c>
      <c r="U1061" s="55">
        <f>Chi_phí_lấy_hàng-Chi_phí_xử_lý</f>
        <v>17000</v>
      </c>
      <c r="V1061" s="55">
        <f>IFS(HubCN_ID="LECCNSZ",IF(Grossweight&lt;=3,17000+Quantity__piece*500,17000+(Grossweight-3)*1500+Quantity__piece*500),HubCN_ID="LECCNYW", IF(Grossweight&lt;=3,15000+Quantity__piece*700,15000+(Grossweight-3)*2500+Quantity__piece*700))</f>
        <v>19500</v>
      </c>
    </row>
    <row r="1062" ht="15.75" customHeight="1">
      <c r="A1062" s="52" t="s">
        <v>3092</v>
      </c>
      <c r="B1062" s="52" t="s">
        <v>5252</v>
      </c>
      <c r="C1062" s="52" t="s">
        <v>5253</v>
      </c>
      <c r="D1062" s="53">
        <v>44649.694444444445</v>
      </c>
      <c r="E1062" s="53">
        <v>44649.81458333333</v>
      </c>
      <c r="F1062" s="53">
        <v>44649.78194444445</v>
      </c>
      <c r="G1062" s="53">
        <f>HubVN_Receiving_Time</f>
        <v>44654.25347</v>
      </c>
      <c r="H1062" s="54">
        <v>44650.24722222222</v>
      </c>
      <c r="I1062" s="44">
        <f>HubCN_Receiving_Time-Order_Create_Time</f>
        <v>2.102777778</v>
      </c>
      <c r="J1062" s="44">
        <f>Plan__HubCN_Receiving_Time-Order_Create_Time</f>
        <v>1.982638889</v>
      </c>
      <c r="K1062" s="44">
        <f>HubCN_Pickup_Time-HubCN_Receiving_Time</f>
        <v>0.4326388889</v>
      </c>
      <c r="L1062" s="44">
        <f>Plan_HubCN_Pickup_Time-Plan__HubCN_Receiving_Time</f>
        <v>0.0875</v>
      </c>
      <c r="M1062" s="44">
        <f>HubCN_Receiving_Time-Vendor_PickupTime</f>
        <v>0.1118055556</v>
      </c>
      <c r="N1062" s="44">
        <f>Plan__HubCN_Receiving_Time-Plan_Vendor_Pickup_Time</f>
        <v>1.485416667</v>
      </c>
      <c r="O1062" s="44">
        <f>Vendor_PickupTime-Order_Create_Time</f>
        <v>1.990972222</v>
      </c>
      <c r="P1062" s="44">
        <f>Plan_Vendor_Pickup_Time-Order_Create_Time</f>
        <v>0.4972222222</v>
      </c>
      <c r="Q1062" s="44">
        <f>HubVN_Receiving_Time-HubCN_Pickup_Time</f>
        <v>4.00625</v>
      </c>
      <c r="R1062" s="44">
        <f>Plan_HubVN_Receiving_Time-Plan_HubCN_Pickup_Time</f>
        <v>3.502083333</v>
      </c>
      <c r="S1062" s="44">
        <f>TG_lấy+TG_xử_lý_CN+Thông_quan</f>
        <v>6.541666667</v>
      </c>
      <c r="T1062" s="55">
        <f>IFS(HubCN_ID="LECCNSZ",Quantity__piece*500,HubCN_ID="LECCNYW",Quantity__piece*700)</f>
        <v>2800</v>
      </c>
      <c r="U1062" s="55">
        <f>Chi_phí_lấy_hàng-Chi_phí_xử_lý</f>
        <v>15000</v>
      </c>
      <c r="V1062" s="55">
        <f>IFS(HubCN_ID="LECCNSZ",IF(Grossweight&lt;=3,17000+Quantity__piece*500,17000+(Grossweight-3)*1500+Quantity__piece*500),HubCN_ID="LECCNYW", IF(Grossweight&lt;=3,15000+Quantity__piece*700,15000+(Grossweight-3)*2500+Quantity__piece*700))</f>
        <v>17800</v>
      </c>
    </row>
    <row r="1063" ht="15.75" customHeight="1">
      <c r="A1063" s="52" t="s">
        <v>3095</v>
      </c>
      <c r="B1063" s="52" t="s">
        <v>5252</v>
      </c>
      <c r="C1063" s="52" t="s">
        <v>5253</v>
      </c>
      <c r="D1063" s="53">
        <v>44651.33125</v>
      </c>
      <c r="E1063" s="53">
        <v>44650.74166666667</v>
      </c>
      <c r="F1063" s="53">
        <v>44651.50277777778</v>
      </c>
      <c r="G1063" s="53">
        <f>HubVN_Receiving_Time</f>
        <v>44654.54028</v>
      </c>
      <c r="H1063" s="54">
        <v>44651.03888888889</v>
      </c>
      <c r="I1063" s="44">
        <f>HubCN_Receiving_Time-Order_Create_Time</f>
        <v>4.088194444</v>
      </c>
      <c r="J1063" s="44">
        <f>Plan__HubCN_Receiving_Time-Order_Create_Time</f>
        <v>4.677777778</v>
      </c>
      <c r="K1063" s="44">
        <f>HubCN_Pickup_Time-HubCN_Receiving_Time</f>
        <v>0.2972222222</v>
      </c>
      <c r="L1063" s="44">
        <f>Plan_HubCN_Pickup_Time-Plan__HubCN_Receiving_Time</f>
        <v>0.1715277778</v>
      </c>
      <c r="M1063" s="44">
        <f>HubCN_Receiving_Time-Vendor_PickupTime</f>
        <v>0.2972222222</v>
      </c>
      <c r="N1063" s="44">
        <f>Plan__HubCN_Receiving_Time-Plan_Vendor_Pickup_Time</f>
        <v>4.180555556</v>
      </c>
      <c r="O1063" s="44">
        <f>Vendor_PickupTime-Order_Create_Time</f>
        <v>3.790972222</v>
      </c>
      <c r="P1063" s="44">
        <f>Plan_Vendor_Pickup_Time-Order_Create_Time</f>
        <v>0.4972222222</v>
      </c>
      <c r="Q1063" s="44">
        <f>HubVN_Receiving_Time-HubCN_Pickup_Time</f>
        <v>3.501388889</v>
      </c>
      <c r="R1063" s="44">
        <f>Plan_HubVN_Receiving_Time-Plan_HubCN_Pickup_Time</f>
        <v>2.001388889</v>
      </c>
      <c r="S1063" s="44">
        <f>TG_lấy+TG_xử_lý_CN+Thông_quan</f>
        <v>7.886805556</v>
      </c>
      <c r="T1063" s="55">
        <f>IFS(HubCN_ID="LECCNSZ",Quantity__piece*500,HubCN_ID="LECCNYW",Quantity__piece*700)</f>
        <v>2800</v>
      </c>
      <c r="U1063" s="55">
        <f>Chi_phí_lấy_hàng-Chi_phí_xử_lý</f>
        <v>15000</v>
      </c>
      <c r="V1063" s="55">
        <f>IFS(HubCN_ID="LECCNSZ",IF(Grossweight&lt;=3,17000+Quantity__piece*500,17000+(Grossweight-3)*1500+Quantity__piece*500),HubCN_ID="LECCNYW", IF(Grossweight&lt;=3,15000+Quantity__piece*700,15000+(Grossweight-3)*2500+Quantity__piece*700))</f>
        <v>17800</v>
      </c>
    </row>
    <row r="1064" ht="15.75" customHeight="1">
      <c r="A1064" s="52" t="s">
        <v>3097</v>
      </c>
      <c r="B1064" s="52" t="s">
        <v>5276</v>
      </c>
      <c r="C1064" s="52" t="s">
        <v>5253</v>
      </c>
      <c r="D1064" s="53">
        <v>44649.09722222222</v>
      </c>
      <c r="E1064" s="53">
        <v>44649.81041666667</v>
      </c>
      <c r="F1064" s="53">
        <v>44649.27013888889</v>
      </c>
      <c r="G1064" s="53">
        <f>HubVN_Receiving_Time</f>
        <v>44653.27292</v>
      </c>
      <c r="H1064" s="54">
        <v>44650.27013888889</v>
      </c>
      <c r="I1064" s="44">
        <f>HubCN_Receiving_Time-Order_Create_Time</f>
        <v>3.084027778</v>
      </c>
      <c r="J1064" s="44">
        <f>Plan__HubCN_Receiving_Time-Order_Create_Time</f>
        <v>2.370833333</v>
      </c>
      <c r="K1064" s="44">
        <f>HubCN_Pickup_Time-HubCN_Receiving_Time</f>
        <v>0.4597222222</v>
      </c>
      <c r="L1064" s="44">
        <f>Plan_HubCN_Pickup_Time-Plan__HubCN_Receiving_Time</f>
        <v>0.1729166667</v>
      </c>
      <c r="M1064" s="44">
        <f>HubCN_Receiving_Time-Vendor_PickupTime</f>
        <v>0.08472222222</v>
      </c>
      <c r="N1064" s="44">
        <f>Plan__HubCN_Receiving_Time-Plan_Vendor_Pickup_Time</f>
        <v>1.879166667</v>
      </c>
      <c r="O1064" s="44">
        <f>Vendor_PickupTime-Order_Create_Time</f>
        <v>2.999305556</v>
      </c>
      <c r="P1064" s="44">
        <f>Plan_Vendor_Pickup_Time-Order_Create_Time</f>
        <v>0.4916666667</v>
      </c>
      <c r="Q1064" s="44">
        <f>HubVN_Receiving_Time-HubCN_Pickup_Time</f>
        <v>3.002777778</v>
      </c>
      <c r="R1064" s="44">
        <f>Plan_HubVN_Receiving_Time-Plan_HubCN_Pickup_Time</f>
        <v>3.004166667</v>
      </c>
      <c r="S1064" s="44">
        <f>TG_lấy+TG_xử_lý_CN+Thông_quan</f>
        <v>6.546527778</v>
      </c>
      <c r="T1064" s="55">
        <f>IFS(HubCN_ID="LECCNSZ",Quantity__piece*500,HubCN_ID="LECCNYW",Quantity__piece*700)</f>
        <v>700</v>
      </c>
      <c r="U1064" s="55">
        <f>Chi_phí_lấy_hàng-Chi_phí_xử_lý</f>
        <v>15000</v>
      </c>
      <c r="V1064" s="55">
        <f>IFS(HubCN_ID="LECCNSZ",IF(Grossweight&lt;=3,17000+Quantity__piece*500,17000+(Grossweight-3)*1500+Quantity__piece*500),HubCN_ID="LECCNYW", IF(Grossweight&lt;=3,15000+Quantity__piece*700,15000+(Grossweight-3)*2500+Quantity__piece*700))</f>
        <v>15700</v>
      </c>
    </row>
    <row r="1065" ht="15.75" customHeight="1">
      <c r="A1065" s="52" t="s">
        <v>3100</v>
      </c>
      <c r="B1065" s="52" t="s">
        <v>5265</v>
      </c>
      <c r="C1065" s="52" t="s">
        <v>5253</v>
      </c>
      <c r="D1065" s="53">
        <v>44649.663194444445</v>
      </c>
      <c r="E1065" s="53">
        <v>44646.955555555556</v>
      </c>
      <c r="F1065" s="53">
        <v>44649.751388888886</v>
      </c>
      <c r="G1065" s="53">
        <f>HubVN_Receiving_Time</f>
        <v>44652.25625</v>
      </c>
      <c r="H1065" s="54">
        <v>44647.251388888886</v>
      </c>
      <c r="I1065" s="44">
        <f>HubCN_Receiving_Time-Order_Create_Time</f>
        <v>0.4131944444</v>
      </c>
      <c r="J1065" s="44">
        <f>Plan__HubCN_Receiving_Time-Order_Create_Time</f>
        <v>3.120833333</v>
      </c>
      <c r="K1065" s="44">
        <f>HubCN_Pickup_Time-HubCN_Receiving_Time</f>
        <v>0.2958333333</v>
      </c>
      <c r="L1065" s="44">
        <f>Plan_HubCN_Pickup_Time-Plan__HubCN_Receiving_Time</f>
        <v>0.08819444444</v>
      </c>
      <c r="M1065" s="44">
        <f>HubCN_Receiving_Time-Vendor_PickupTime</f>
        <v>0.1694444444</v>
      </c>
      <c r="N1065" s="44">
        <f>Plan__HubCN_Receiving_Time-Plan_Vendor_Pickup_Time</f>
        <v>4.122222222</v>
      </c>
      <c r="O1065" s="44">
        <f>Vendor_PickupTime-Order_Create_Time</f>
        <v>0.24375</v>
      </c>
      <c r="P1065" s="44">
        <f>Plan_Vendor_Pickup_Time-Order_Create_Time</f>
        <v>-1.001388889</v>
      </c>
      <c r="Q1065" s="44">
        <f>HubVN_Receiving_Time-HubCN_Pickup_Time</f>
        <v>5.004861111</v>
      </c>
      <c r="R1065" s="44">
        <f>Plan_HubVN_Receiving_Time-Plan_HubCN_Pickup_Time</f>
        <v>1.50625</v>
      </c>
      <c r="S1065" s="44">
        <f>TG_lấy+TG_xử_lý_CN+Thông_quan</f>
        <v>5.713888889</v>
      </c>
      <c r="T1065" s="55">
        <f>IFS(HubCN_ID="LECCNSZ",Quantity__piece*500,HubCN_ID="LECCNYW",Quantity__piece*700)</f>
        <v>2800</v>
      </c>
      <c r="U1065" s="55">
        <f>Chi_phí_lấy_hàng-Chi_phí_xử_lý</f>
        <v>15000</v>
      </c>
      <c r="V1065" s="55">
        <f>IFS(HubCN_ID="LECCNSZ",IF(Grossweight&lt;=3,17000+Quantity__piece*500,17000+(Grossweight-3)*1500+Quantity__piece*500),HubCN_ID="LECCNYW", IF(Grossweight&lt;=3,15000+Quantity__piece*700,15000+(Grossweight-3)*2500+Quantity__piece*700))</f>
        <v>17800</v>
      </c>
    </row>
    <row r="1066" ht="15.75" customHeight="1">
      <c r="A1066" s="52" t="s">
        <v>3103</v>
      </c>
      <c r="B1066" s="52" t="s">
        <v>5271</v>
      </c>
      <c r="C1066" s="52" t="s">
        <v>5253</v>
      </c>
      <c r="D1066" s="53">
        <v>44651.41875</v>
      </c>
      <c r="E1066" s="53">
        <v>44650.66527777778</v>
      </c>
      <c r="F1066" s="53">
        <v>44651.50347222222</v>
      </c>
      <c r="G1066" s="53">
        <f>HubVN_Receiving_Time</f>
        <v>44654.50625</v>
      </c>
      <c r="H1066" s="54">
        <v>44651.004166666666</v>
      </c>
      <c r="I1066" s="44">
        <f>HubCN_Receiving_Time-Order_Create_Time</f>
        <v>3.479861111</v>
      </c>
      <c r="J1066" s="44">
        <f>Plan__HubCN_Receiving_Time-Order_Create_Time</f>
        <v>4.233333333</v>
      </c>
      <c r="K1066" s="44">
        <f>HubCN_Pickup_Time-HubCN_Receiving_Time</f>
        <v>0.3388888889</v>
      </c>
      <c r="L1066" s="44">
        <f>Plan_HubCN_Pickup_Time-Plan__HubCN_Receiving_Time</f>
        <v>0.08472222222</v>
      </c>
      <c r="M1066" s="44">
        <f>HubCN_Receiving_Time-Vendor_PickupTime</f>
        <v>0.25625</v>
      </c>
      <c r="N1066" s="44">
        <f>Plan__HubCN_Receiving_Time-Plan_Vendor_Pickup_Time</f>
        <v>3.074305556</v>
      </c>
      <c r="O1066" s="44">
        <f>Vendor_PickupTime-Order_Create_Time</f>
        <v>3.223611111</v>
      </c>
      <c r="P1066" s="44">
        <f>Plan_Vendor_Pickup_Time-Order_Create_Time</f>
        <v>1.159027778</v>
      </c>
      <c r="Q1066" s="44">
        <f>HubVN_Receiving_Time-HubCN_Pickup_Time</f>
        <v>3.502083333</v>
      </c>
      <c r="R1066" s="44">
        <f>Plan_HubVN_Receiving_Time-Plan_HubCN_Pickup_Time</f>
        <v>2.005555556</v>
      </c>
      <c r="S1066" s="44">
        <f>TG_lấy+TG_xử_lý_CN+Thông_quan</f>
        <v>7.320833333</v>
      </c>
      <c r="T1066" s="55">
        <f>IFS(HubCN_ID="LECCNSZ",Quantity__piece*500,HubCN_ID="LECCNYW",Quantity__piece*700)</f>
        <v>700</v>
      </c>
      <c r="U1066" s="55">
        <f>Chi_phí_lấy_hàng-Chi_phí_xử_lý</f>
        <v>17250</v>
      </c>
      <c r="V1066" s="55">
        <f>IFS(HubCN_ID="LECCNSZ",IF(Grossweight&lt;=3,17000+Quantity__piece*500,17000+(Grossweight-3)*1500+Quantity__piece*500),HubCN_ID="LECCNYW", IF(Grossweight&lt;=3,15000+Quantity__piece*700,15000+(Grossweight-3)*2500+Quantity__piece*700))</f>
        <v>17950</v>
      </c>
    </row>
    <row r="1067" ht="15.75" customHeight="1">
      <c r="A1067" s="52" t="s">
        <v>3106</v>
      </c>
      <c r="B1067" s="52" t="s">
        <v>5258</v>
      </c>
      <c r="C1067" s="52" t="s">
        <v>5253</v>
      </c>
      <c r="D1067" s="53">
        <v>44651.350694444445</v>
      </c>
      <c r="E1067" s="53">
        <v>44652.22361111111</v>
      </c>
      <c r="F1067" s="53">
        <v>44651.52361111111</v>
      </c>
      <c r="G1067" s="53">
        <f>HubVN_Receiving_Time</f>
        <v>44655.51944</v>
      </c>
      <c r="H1067" s="54">
        <v>44652.51875</v>
      </c>
      <c r="I1067" s="44">
        <f>HubCN_Receiving_Time-Order_Create_Time</f>
        <v>2.36875</v>
      </c>
      <c r="J1067" s="44">
        <f>Plan__HubCN_Receiving_Time-Order_Create_Time</f>
        <v>1.495833333</v>
      </c>
      <c r="K1067" s="44">
        <f>HubCN_Pickup_Time-HubCN_Receiving_Time</f>
        <v>0.2951388889</v>
      </c>
      <c r="L1067" s="44">
        <f>Plan_HubCN_Pickup_Time-Plan__HubCN_Receiving_Time</f>
        <v>0.1729166667</v>
      </c>
      <c r="M1067" s="44">
        <f>HubCN_Receiving_Time-Vendor_PickupTime</f>
        <v>0.16875</v>
      </c>
      <c r="N1067" s="44">
        <f>Plan__HubCN_Receiving_Time-Plan_Vendor_Pickup_Time</f>
        <v>1.334027778</v>
      </c>
      <c r="O1067" s="44">
        <f>Vendor_PickupTime-Order_Create_Time</f>
        <v>2.2</v>
      </c>
      <c r="P1067" s="44">
        <f>Plan_Vendor_Pickup_Time-Order_Create_Time</f>
        <v>0.1618055556</v>
      </c>
      <c r="Q1067" s="44">
        <f>HubVN_Receiving_Time-HubCN_Pickup_Time</f>
        <v>3.000694444</v>
      </c>
      <c r="R1067" s="44">
        <f>Plan_HubVN_Receiving_Time-Plan_HubCN_Pickup_Time</f>
        <v>3.000694444</v>
      </c>
      <c r="S1067" s="44">
        <f>TG_lấy+TG_xử_lý_CN+Thông_quan</f>
        <v>5.664583333</v>
      </c>
      <c r="T1067" s="55">
        <f>IFS(HubCN_ID="LECCNSZ",Quantity__piece*500,HubCN_ID="LECCNYW",Quantity__piece*700)</f>
        <v>1400</v>
      </c>
      <c r="U1067" s="55">
        <f>Chi_phí_lấy_hàng-Chi_phí_xử_lý</f>
        <v>15000</v>
      </c>
      <c r="V1067" s="55">
        <f>IFS(HubCN_ID="LECCNSZ",IF(Grossweight&lt;=3,17000+Quantity__piece*500,17000+(Grossweight-3)*1500+Quantity__piece*500),HubCN_ID="LECCNYW", IF(Grossweight&lt;=3,15000+Quantity__piece*700,15000+(Grossweight-3)*2500+Quantity__piece*700))</f>
        <v>16400</v>
      </c>
    </row>
    <row r="1068" ht="15.75" customHeight="1">
      <c r="A1068" s="52" t="s">
        <v>3108</v>
      </c>
      <c r="B1068" s="52" t="s">
        <v>5299</v>
      </c>
      <c r="C1068" s="52" t="s">
        <v>5253</v>
      </c>
      <c r="D1068" s="53">
        <v>44647.907638888886</v>
      </c>
      <c r="E1068" s="53">
        <v>44649.18472222222</v>
      </c>
      <c r="F1068" s="53">
        <v>44648.038194444445</v>
      </c>
      <c r="G1068" s="53">
        <f>HubVN_Receiving_Time</f>
        <v>44652.52917</v>
      </c>
      <c r="H1068" s="54">
        <v>44649.524305555555</v>
      </c>
      <c r="I1068" s="44">
        <f>HubCN_Receiving_Time-Order_Create_Time</f>
        <v>1.809722222</v>
      </c>
      <c r="J1068" s="44">
        <f>Plan__HubCN_Receiving_Time-Order_Create_Time</f>
        <v>0.5326388889</v>
      </c>
      <c r="K1068" s="44">
        <f>HubCN_Pickup_Time-HubCN_Receiving_Time</f>
        <v>0.3395833333</v>
      </c>
      <c r="L1068" s="44">
        <f>Plan_HubCN_Pickup_Time-Plan__HubCN_Receiving_Time</f>
        <v>0.1305555556</v>
      </c>
      <c r="M1068" s="44">
        <f>HubCN_Receiving_Time-Vendor_PickupTime</f>
        <v>0.1701388889</v>
      </c>
      <c r="N1068" s="44">
        <f>Plan__HubCN_Receiving_Time-Plan_Vendor_Pickup_Time</f>
        <v>0.5347222222</v>
      </c>
      <c r="O1068" s="44">
        <f>Vendor_PickupTime-Order_Create_Time</f>
        <v>1.639583333</v>
      </c>
      <c r="P1068" s="44">
        <f>Plan_Vendor_Pickup_Time-Order_Create_Time</f>
        <v>-0.002083333333</v>
      </c>
      <c r="Q1068" s="44">
        <f>HubVN_Receiving_Time-HubCN_Pickup_Time</f>
        <v>3.004861111</v>
      </c>
      <c r="R1068" s="44">
        <f>Plan_HubVN_Receiving_Time-Plan_HubCN_Pickup_Time</f>
        <v>3.502777778</v>
      </c>
      <c r="S1068" s="44">
        <f>TG_lấy+TG_xử_lý_CN+Thông_quan</f>
        <v>5.154166667</v>
      </c>
      <c r="T1068" s="55">
        <f>IFS(HubCN_ID="LECCNSZ",Quantity__piece*500,HubCN_ID="LECCNYW",Quantity__piece*700)</f>
        <v>2100</v>
      </c>
      <c r="U1068" s="55">
        <f>Chi_phí_lấy_hàng-Chi_phí_xử_lý</f>
        <v>15000</v>
      </c>
      <c r="V1068" s="55">
        <f>IFS(HubCN_ID="LECCNSZ",IF(Grossweight&lt;=3,17000+Quantity__piece*500,17000+(Grossweight-3)*1500+Quantity__piece*500),HubCN_ID="LECCNYW", IF(Grossweight&lt;=3,15000+Quantity__piece*700,15000+(Grossweight-3)*2500+Quantity__piece*700))</f>
        <v>17100</v>
      </c>
    </row>
    <row r="1069" ht="15.75" customHeight="1">
      <c r="A1069" s="52" t="s">
        <v>3111</v>
      </c>
      <c r="B1069" s="52" t="s">
        <v>5285</v>
      </c>
      <c r="C1069" s="52" t="s">
        <v>5253</v>
      </c>
      <c r="D1069" s="53">
        <v>44651.89027777778</v>
      </c>
      <c r="E1069" s="53">
        <v>44649.225694444445</v>
      </c>
      <c r="F1069" s="53">
        <v>44652.01944444444</v>
      </c>
      <c r="G1069" s="53">
        <f>HubVN_Receiving_Time</f>
        <v>44653.52083</v>
      </c>
      <c r="H1069" s="54">
        <v>44649.51875</v>
      </c>
      <c r="I1069" s="44">
        <f>HubCN_Receiving_Time-Order_Create_Time</f>
        <v>0.3840277778</v>
      </c>
      <c r="J1069" s="44">
        <f>Plan__HubCN_Receiving_Time-Order_Create_Time</f>
        <v>3.048611111</v>
      </c>
      <c r="K1069" s="44">
        <f>HubCN_Pickup_Time-HubCN_Receiving_Time</f>
        <v>0.2930555556</v>
      </c>
      <c r="L1069" s="44">
        <f>Plan_HubCN_Pickup_Time-Plan__HubCN_Receiving_Time</f>
        <v>0.1291666667</v>
      </c>
      <c r="M1069" s="44">
        <f>HubCN_Receiving_Time-Vendor_PickupTime</f>
        <v>0.08888888889</v>
      </c>
      <c r="N1069" s="44">
        <f>Plan__HubCN_Receiving_Time-Plan_Vendor_Pickup_Time</f>
        <v>5.505555556</v>
      </c>
      <c r="O1069" s="44">
        <f>Vendor_PickupTime-Order_Create_Time</f>
        <v>0.2951388889</v>
      </c>
      <c r="P1069" s="44">
        <f>Plan_Vendor_Pickup_Time-Order_Create_Time</f>
        <v>-2.456944444</v>
      </c>
      <c r="Q1069" s="44">
        <f>HubVN_Receiving_Time-HubCN_Pickup_Time</f>
        <v>4.002083333</v>
      </c>
      <c r="R1069" s="44">
        <f>Plan_HubVN_Receiving_Time-Plan_HubCN_Pickup_Time</f>
        <v>1.505555556</v>
      </c>
      <c r="S1069" s="44">
        <f>TG_lấy+TG_xử_lý_CN+Thông_quan</f>
        <v>4.679166667</v>
      </c>
      <c r="T1069" s="55">
        <f>IFS(HubCN_ID="LECCNSZ",Quantity__piece*500,HubCN_ID="LECCNYW",Quantity__piece*700)</f>
        <v>700</v>
      </c>
      <c r="U1069" s="55">
        <f>Chi_phí_lấy_hàng-Chi_phí_xử_lý</f>
        <v>15000</v>
      </c>
      <c r="V1069" s="55">
        <f>IFS(HubCN_ID="LECCNSZ",IF(Grossweight&lt;=3,17000+Quantity__piece*500,17000+(Grossweight-3)*1500+Quantity__piece*500),HubCN_ID="LECCNYW", IF(Grossweight&lt;=3,15000+Quantity__piece*700,15000+(Grossweight-3)*2500+Quantity__piece*700))</f>
        <v>15700</v>
      </c>
    </row>
    <row r="1070" ht="15.75" hidden="1" customHeight="1">
      <c r="A1070" s="52" t="s">
        <v>3114</v>
      </c>
      <c r="B1070" s="52" t="s">
        <v>5254</v>
      </c>
      <c r="C1070" s="52" t="s">
        <v>5255</v>
      </c>
      <c r="D1070" s="53">
        <v>44652.38333333333</v>
      </c>
      <c r="E1070" s="53">
        <v>44652.53888888889</v>
      </c>
      <c r="F1070" s="53">
        <v>44652.53472222222</v>
      </c>
      <c r="G1070" s="53">
        <f>HubVN_Receiving_Time</f>
        <v>44655.51181</v>
      </c>
      <c r="H1070" s="54">
        <v>44653.009722222225</v>
      </c>
      <c r="I1070" s="44">
        <f>HubCN_Receiving_Time-Order_Create_Time</f>
        <v>3.209722222</v>
      </c>
      <c r="J1070" s="44">
        <f>Plan__HubCN_Receiving_Time-Order_Create_Time</f>
        <v>3.054166667</v>
      </c>
      <c r="K1070" s="44">
        <f>HubCN_Pickup_Time-HubCN_Receiving_Time</f>
        <v>0.4708333333</v>
      </c>
      <c r="L1070" s="44">
        <f>Plan_HubCN_Pickup_Time-Plan__HubCN_Receiving_Time</f>
        <v>0.1513888889</v>
      </c>
      <c r="M1070" s="44">
        <f>HubCN_Receiving_Time-Vendor_PickupTime</f>
        <v>0.05625</v>
      </c>
      <c r="N1070" s="44">
        <f>Plan__HubCN_Receiving_Time-Plan_Vendor_Pickup_Time</f>
        <v>3.055555556</v>
      </c>
      <c r="O1070" s="44">
        <f>Vendor_PickupTime-Order_Create_Time</f>
        <v>3.153472222</v>
      </c>
      <c r="P1070" s="44">
        <f>Plan_Vendor_Pickup_Time-Order_Create_Time</f>
        <v>-0.001388888893</v>
      </c>
      <c r="Q1070" s="44">
        <f>HubVN_Receiving_Time-HubCN_Pickup_Time</f>
        <v>2.502083333</v>
      </c>
      <c r="R1070" s="44">
        <f>Plan_HubVN_Receiving_Time-Plan_HubCN_Pickup_Time</f>
        <v>2.004861111</v>
      </c>
      <c r="S1070" s="44">
        <f>TG_lấy+TG_xử_lý_CN+Thông_quan</f>
        <v>6.182638889</v>
      </c>
      <c r="T1070" s="55">
        <f>IFS(HubCN_ID="LECCNSZ",Quantity__piece*500,HubCN_ID="LECCNYW",Quantity__piece*700)</f>
        <v>1500</v>
      </c>
      <c r="U1070" s="55">
        <f>Chi_phí_lấy_hàng-Chi_phí_xử_lý</f>
        <v>18650</v>
      </c>
      <c r="V1070" s="55">
        <f>IFS(HubCN_ID="LECCNSZ",IF(Grossweight&lt;=3,17000+Quantity__piece*500,17000+(Grossweight-3)*1500+Quantity__piece*500),HubCN_ID="LECCNYW", IF(Grossweight&lt;=3,15000+Quantity__piece*700,15000+(Grossweight-3)*2500+Quantity__piece*700))</f>
        <v>20150</v>
      </c>
    </row>
    <row r="1071" ht="15.75" customHeight="1">
      <c r="A1071" s="52" t="s">
        <v>3116</v>
      </c>
      <c r="B1071" s="52" t="s">
        <v>5278</v>
      </c>
      <c r="C1071" s="52" t="s">
        <v>5253</v>
      </c>
      <c r="D1071" s="53">
        <v>44649.35902777778</v>
      </c>
      <c r="E1071" s="53">
        <v>44649.85208333333</v>
      </c>
      <c r="F1071" s="53">
        <v>44649.52847222222</v>
      </c>
      <c r="G1071" s="53">
        <f>HubVN_Receiving_Time</f>
        <v>44653.28889</v>
      </c>
      <c r="H1071" s="54">
        <v>44650.28333333333</v>
      </c>
      <c r="I1071" s="44">
        <f>HubCN_Receiving_Time-Order_Create_Time</f>
        <v>2.580555556</v>
      </c>
      <c r="J1071" s="44">
        <f>Plan__HubCN_Receiving_Time-Order_Create_Time</f>
        <v>2.0875</v>
      </c>
      <c r="K1071" s="44">
        <f>HubCN_Pickup_Time-HubCN_Receiving_Time</f>
        <v>0.43125</v>
      </c>
      <c r="L1071" s="44">
        <f>Plan_HubCN_Pickup_Time-Plan__HubCN_Receiving_Time</f>
        <v>0.1694444444</v>
      </c>
      <c r="M1071" s="44">
        <f>HubCN_Receiving_Time-Vendor_PickupTime</f>
        <v>0.08819444444</v>
      </c>
      <c r="N1071" s="44">
        <f>Plan__HubCN_Receiving_Time-Plan_Vendor_Pickup_Time</f>
        <v>3.501388889</v>
      </c>
      <c r="O1071" s="44">
        <f>Vendor_PickupTime-Order_Create_Time</f>
        <v>2.492361111</v>
      </c>
      <c r="P1071" s="44">
        <f>Plan_Vendor_Pickup_Time-Order_Create_Time</f>
        <v>-1.413888889</v>
      </c>
      <c r="Q1071" s="44">
        <f>HubVN_Receiving_Time-HubCN_Pickup_Time</f>
        <v>3.005555556</v>
      </c>
      <c r="R1071" s="44">
        <f>Plan_HubVN_Receiving_Time-Plan_HubCN_Pickup_Time</f>
        <v>3.000694444</v>
      </c>
      <c r="S1071" s="44">
        <f>TG_lấy+TG_xử_lý_CN+Thông_quan</f>
        <v>6.017361111</v>
      </c>
      <c r="T1071" s="55">
        <f>IFS(HubCN_ID="LECCNSZ",Quantity__piece*500,HubCN_ID="LECCNYW",Quantity__piece*700)</f>
        <v>2800</v>
      </c>
      <c r="U1071" s="55">
        <f>Chi_phí_lấy_hàng-Chi_phí_xử_lý</f>
        <v>15000</v>
      </c>
      <c r="V1071" s="55">
        <f>IFS(HubCN_ID="LECCNSZ",IF(Grossweight&lt;=3,17000+Quantity__piece*500,17000+(Grossweight-3)*1500+Quantity__piece*500),HubCN_ID="LECCNYW", IF(Grossweight&lt;=3,15000+Quantity__piece*700,15000+(Grossweight-3)*2500+Quantity__piece*700))</f>
        <v>17800</v>
      </c>
    </row>
    <row r="1072" ht="15.75" customHeight="1">
      <c r="A1072" s="52" t="s">
        <v>3118</v>
      </c>
      <c r="B1072" s="52" t="s">
        <v>5264</v>
      </c>
      <c r="C1072" s="52" t="s">
        <v>5253</v>
      </c>
      <c r="D1072" s="53">
        <v>44650.39791666667</v>
      </c>
      <c r="E1072" s="53">
        <v>44649.24166666667</v>
      </c>
      <c r="F1072" s="53">
        <v>44650.525</v>
      </c>
      <c r="G1072" s="53">
        <f>HubVN_Receiving_Time</f>
        <v>44653.54028</v>
      </c>
      <c r="H1072" s="54">
        <v>44649.538194444445</v>
      </c>
      <c r="I1072" s="44">
        <f>HubCN_Receiving_Time-Order_Create_Time</f>
        <v>1.372916667</v>
      </c>
      <c r="J1072" s="44">
        <f>Plan__HubCN_Receiving_Time-Order_Create_Time</f>
        <v>2.529166667</v>
      </c>
      <c r="K1072" s="44">
        <f>HubCN_Pickup_Time-HubCN_Receiving_Time</f>
        <v>0.2965277778</v>
      </c>
      <c r="L1072" s="44">
        <f>Plan_HubCN_Pickup_Time-Plan__HubCN_Receiving_Time</f>
        <v>0.1270833333</v>
      </c>
      <c r="M1072" s="44">
        <f>HubCN_Receiving_Time-Vendor_PickupTime</f>
        <v>0.08611111112</v>
      </c>
      <c r="N1072" s="44">
        <f>Plan__HubCN_Receiving_Time-Plan_Vendor_Pickup_Time</f>
        <v>2.702777778</v>
      </c>
      <c r="O1072" s="44">
        <f>Vendor_PickupTime-Order_Create_Time</f>
        <v>1.286805556</v>
      </c>
      <c r="P1072" s="44">
        <f>Plan_Vendor_Pickup_Time-Order_Create_Time</f>
        <v>-0.1736111111</v>
      </c>
      <c r="Q1072" s="44">
        <f>HubVN_Receiving_Time-HubCN_Pickup_Time</f>
        <v>4.002083333</v>
      </c>
      <c r="R1072" s="44">
        <f>Plan_HubVN_Receiving_Time-Plan_HubCN_Pickup_Time</f>
        <v>2.004166667</v>
      </c>
      <c r="S1072" s="44">
        <f>TG_lấy+TG_xử_lý_CN+Thông_quan</f>
        <v>5.671527778</v>
      </c>
      <c r="T1072" s="55">
        <f>IFS(HubCN_ID="LECCNSZ",Quantity__piece*500,HubCN_ID="LECCNYW",Quantity__piece*700)</f>
        <v>1400</v>
      </c>
      <c r="U1072" s="55">
        <f>Chi_phí_lấy_hàng-Chi_phí_xử_lý</f>
        <v>15000</v>
      </c>
      <c r="V1072" s="55">
        <f>IFS(HubCN_ID="LECCNSZ",IF(Grossweight&lt;=3,17000+Quantity__piece*500,17000+(Grossweight-3)*1500+Quantity__piece*500),HubCN_ID="LECCNYW", IF(Grossweight&lt;=3,15000+Quantity__piece*700,15000+(Grossweight-3)*2500+Quantity__piece*700))</f>
        <v>16400</v>
      </c>
    </row>
    <row r="1073" ht="15.75" customHeight="1">
      <c r="A1073" s="52" t="s">
        <v>3121</v>
      </c>
      <c r="B1073" s="52" t="s">
        <v>5286</v>
      </c>
      <c r="C1073" s="52" t="s">
        <v>5253</v>
      </c>
      <c r="D1073" s="53">
        <v>44650.63611111111</v>
      </c>
      <c r="E1073" s="53">
        <v>44649.79583333333</v>
      </c>
      <c r="F1073" s="53">
        <v>44650.76597222222</v>
      </c>
      <c r="G1073" s="53">
        <f>HubVN_Receiving_Time</f>
        <v>44653.25694</v>
      </c>
      <c r="H1073" s="54">
        <v>44650.25625</v>
      </c>
      <c r="I1073" s="44">
        <f>HubCN_Receiving_Time-Order_Create_Time</f>
        <v>3.592361111</v>
      </c>
      <c r="J1073" s="44">
        <f>Plan__HubCN_Receiving_Time-Order_Create_Time</f>
        <v>4.432638889</v>
      </c>
      <c r="K1073" s="44">
        <f>HubCN_Pickup_Time-HubCN_Receiving_Time</f>
        <v>0.4604166667</v>
      </c>
      <c r="L1073" s="44">
        <f>Plan_HubCN_Pickup_Time-Plan__HubCN_Receiving_Time</f>
        <v>0.1298611111</v>
      </c>
      <c r="M1073" s="44">
        <f>HubCN_Receiving_Time-Vendor_PickupTime</f>
        <v>0.08958333333</v>
      </c>
      <c r="N1073" s="44">
        <f>Plan__HubCN_Receiving_Time-Plan_Vendor_Pickup_Time</f>
        <v>3.851388889</v>
      </c>
      <c r="O1073" s="44">
        <f>Vendor_PickupTime-Order_Create_Time</f>
        <v>3.502777778</v>
      </c>
      <c r="P1073" s="44">
        <f>Plan_Vendor_Pickup_Time-Order_Create_Time</f>
        <v>0.58125</v>
      </c>
      <c r="Q1073" s="44">
        <f>HubVN_Receiving_Time-HubCN_Pickup_Time</f>
        <v>3.000694444</v>
      </c>
      <c r="R1073" s="44">
        <f>Plan_HubVN_Receiving_Time-Plan_HubCN_Pickup_Time</f>
        <v>1.504861111</v>
      </c>
      <c r="S1073" s="44">
        <f>TG_lấy+TG_xử_lý_CN+Thông_quan</f>
        <v>7.053472222</v>
      </c>
      <c r="T1073" s="55">
        <f>IFS(HubCN_ID="LECCNSZ",Quantity__piece*500,HubCN_ID="LECCNYW",Quantity__piece*700)</f>
        <v>3500</v>
      </c>
      <c r="U1073" s="55">
        <f>Chi_phí_lấy_hàng-Chi_phí_xử_lý</f>
        <v>15000</v>
      </c>
      <c r="V1073" s="55">
        <f>IFS(HubCN_ID="LECCNSZ",IF(Grossweight&lt;=3,17000+Quantity__piece*500,17000+(Grossweight-3)*1500+Quantity__piece*500),HubCN_ID="LECCNYW", IF(Grossweight&lt;=3,15000+Quantity__piece*700,15000+(Grossweight-3)*2500+Quantity__piece*700))</f>
        <v>18500</v>
      </c>
    </row>
    <row r="1074" ht="15.75" customHeight="1">
      <c r="A1074" s="52" t="s">
        <v>3123</v>
      </c>
      <c r="B1074" s="52" t="s">
        <v>5265</v>
      </c>
      <c r="C1074" s="52" t="s">
        <v>5253</v>
      </c>
      <c r="D1074" s="53">
        <v>44651.87708333333</v>
      </c>
      <c r="E1074" s="53">
        <v>44649.22430555556</v>
      </c>
      <c r="F1074" s="53">
        <v>44652.00555555556</v>
      </c>
      <c r="G1074" s="53">
        <f>HubVN_Receiving_Time</f>
        <v>44653.52639</v>
      </c>
      <c r="H1074" s="54">
        <v>44649.520833333336</v>
      </c>
      <c r="I1074" s="44">
        <f>HubCN_Receiving_Time-Order_Create_Time</f>
        <v>0.3340277778</v>
      </c>
      <c r="J1074" s="44">
        <f>Plan__HubCN_Receiving_Time-Order_Create_Time</f>
        <v>2.986805556</v>
      </c>
      <c r="K1074" s="44">
        <f>HubCN_Pickup_Time-HubCN_Receiving_Time</f>
        <v>0.2965277778</v>
      </c>
      <c r="L1074" s="44">
        <f>Plan_HubCN_Pickup_Time-Plan__HubCN_Receiving_Time</f>
        <v>0.1284722222</v>
      </c>
      <c r="M1074" s="44">
        <f>HubCN_Receiving_Time-Vendor_PickupTime</f>
        <v>0.0875</v>
      </c>
      <c r="N1074" s="44">
        <f>Plan__HubCN_Receiving_Time-Plan_Vendor_Pickup_Time</f>
        <v>2.815277778</v>
      </c>
      <c r="O1074" s="44">
        <f>Vendor_PickupTime-Order_Create_Time</f>
        <v>0.2465277778</v>
      </c>
      <c r="P1074" s="44">
        <f>Plan_Vendor_Pickup_Time-Order_Create_Time</f>
        <v>0.1715277778</v>
      </c>
      <c r="Q1074" s="44">
        <f>HubVN_Receiving_Time-HubCN_Pickup_Time</f>
        <v>4.005555556</v>
      </c>
      <c r="R1074" s="44">
        <f>Plan_HubVN_Receiving_Time-Plan_HubCN_Pickup_Time</f>
        <v>1.50625</v>
      </c>
      <c r="S1074" s="44">
        <f>TG_lấy+TG_xử_lý_CN+Thông_quan</f>
        <v>4.636111111</v>
      </c>
      <c r="T1074" s="55">
        <f>IFS(HubCN_ID="LECCNSZ",Quantity__piece*500,HubCN_ID="LECCNYW",Quantity__piece*700)</f>
        <v>1400</v>
      </c>
      <c r="U1074" s="55">
        <f>Chi_phí_lấy_hàng-Chi_phí_xử_lý</f>
        <v>15000</v>
      </c>
      <c r="V1074" s="55">
        <f>IFS(HubCN_ID="LECCNSZ",IF(Grossweight&lt;=3,17000+Quantity__piece*500,17000+(Grossweight-3)*1500+Quantity__piece*500),HubCN_ID="LECCNYW", IF(Grossweight&lt;=3,15000+Quantity__piece*700,15000+(Grossweight-3)*2500+Quantity__piece*700))</f>
        <v>16400</v>
      </c>
    </row>
    <row r="1075" ht="15.75" customHeight="1">
      <c r="A1075" s="52" t="s">
        <v>3126</v>
      </c>
      <c r="B1075" s="52" t="s">
        <v>5280</v>
      </c>
      <c r="C1075" s="52" t="s">
        <v>5253</v>
      </c>
      <c r="D1075" s="53">
        <v>44650.12430555555</v>
      </c>
      <c r="E1075" s="53">
        <v>44649.79861111111</v>
      </c>
      <c r="F1075" s="53">
        <v>44650.271527777775</v>
      </c>
      <c r="G1075" s="53">
        <f>HubVN_Receiving_Time</f>
        <v>44653.26528</v>
      </c>
      <c r="H1075" s="54">
        <v>44650.26111111111</v>
      </c>
      <c r="I1075" s="44">
        <f>HubCN_Receiving_Time-Order_Create_Time</f>
        <v>2.086805556</v>
      </c>
      <c r="J1075" s="44">
        <f>Plan__HubCN_Receiving_Time-Order_Create_Time</f>
        <v>2.4125</v>
      </c>
      <c r="K1075" s="44">
        <f>HubCN_Pickup_Time-HubCN_Receiving_Time</f>
        <v>0.4625</v>
      </c>
      <c r="L1075" s="44">
        <f>Plan_HubCN_Pickup_Time-Plan__HubCN_Receiving_Time</f>
        <v>0.1472222222</v>
      </c>
      <c r="M1075" s="44">
        <f>HubCN_Receiving_Time-Vendor_PickupTime</f>
        <v>0.0875</v>
      </c>
      <c r="N1075" s="44">
        <f>Plan__HubCN_Receiving_Time-Plan_Vendor_Pickup_Time</f>
        <v>3.363194444</v>
      </c>
      <c r="O1075" s="44">
        <f>Vendor_PickupTime-Order_Create_Time</f>
        <v>1.999305556</v>
      </c>
      <c r="P1075" s="44">
        <f>Plan_Vendor_Pickup_Time-Order_Create_Time</f>
        <v>-0.9506944444</v>
      </c>
      <c r="Q1075" s="44">
        <f>HubVN_Receiving_Time-HubCN_Pickup_Time</f>
        <v>3.004166667</v>
      </c>
      <c r="R1075" s="44">
        <f>Plan_HubVN_Receiving_Time-Plan_HubCN_Pickup_Time</f>
        <v>2.00625</v>
      </c>
      <c r="S1075" s="44">
        <f>TG_lấy+TG_xử_lý_CN+Thông_quan</f>
        <v>5.553472222</v>
      </c>
      <c r="T1075" s="55">
        <f>IFS(HubCN_ID="LECCNSZ",Quantity__piece*500,HubCN_ID="LECCNYW",Quantity__piece*700)</f>
        <v>2800</v>
      </c>
      <c r="U1075" s="55">
        <f>Chi_phí_lấy_hàng-Chi_phí_xử_lý</f>
        <v>16000</v>
      </c>
      <c r="V1075" s="55">
        <f>IFS(HubCN_ID="LECCNSZ",IF(Grossweight&lt;=3,17000+Quantity__piece*500,17000+(Grossweight-3)*1500+Quantity__piece*500),HubCN_ID="LECCNYW", IF(Grossweight&lt;=3,15000+Quantity__piece*700,15000+(Grossweight-3)*2500+Quantity__piece*700))</f>
        <v>18800</v>
      </c>
    </row>
    <row r="1076" ht="15.75" hidden="1" customHeight="1">
      <c r="A1076" s="52" t="s">
        <v>3129</v>
      </c>
      <c r="B1076" s="52" t="s">
        <v>5289</v>
      </c>
      <c r="C1076" s="52" t="s">
        <v>5255</v>
      </c>
      <c r="D1076" s="53">
        <v>44651.55902777778</v>
      </c>
      <c r="E1076" s="53">
        <v>44652.527083333334</v>
      </c>
      <c r="F1076" s="53">
        <v>44651.76875</v>
      </c>
      <c r="G1076" s="53">
        <f>HubVN_Receiving_Time</f>
        <v>44655.50694</v>
      </c>
      <c r="H1076" s="54">
        <v>44653.001388888886</v>
      </c>
      <c r="I1076" s="44">
        <f>HubCN_Receiving_Time-Order_Create_Time</f>
        <v>3.238888889</v>
      </c>
      <c r="J1076" s="44">
        <f>Plan__HubCN_Receiving_Time-Order_Create_Time</f>
        <v>2.270833333</v>
      </c>
      <c r="K1076" s="44">
        <f>HubCN_Pickup_Time-HubCN_Receiving_Time</f>
        <v>0.4743055556</v>
      </c>
      <c r="L1076" s="44">
        <f>Plan_HubCN_Pickup_Time-Plan__HubCN_Receiving_Time</f>
        <v>0.2097222222</v>
      </c>
      <c r="M1076" s="44">
        <f>HubCN_Receiving_Time-Vendor_PickupTime</f>
        <v>0.1680555556</v>
      </c>
      <c r="N1076" s="44">
        <f>Plan__HubCN_Receiving_Time-Plan_Vendor_Pickup_Time</f>
        <v>1.770833333</v>
      </c>
      <c r="O1076" s="44">
        <f>Vendor_PickupTime-Order_Create_Time</f>
        <v>3.070833333</v>
      </c>
      <c r="P1076" s="44">
        <f>Plan_Vendor_Pickup_Time-Order_Create_Time</f>
        <v>0.5</v>
      </c>
      <c r="Q1076" s="44">
        <f>HubVN_Receiving_Time-HubCN_Pickup_Time</f>
        <v>2.505555556</v>
      </c>
      <c r="R1076" s="44">
        <f>Plan_HubVN_Receiving_Time-Plan_HubCN_Pickup_Time</f>
        <v>3.504861111</v>
      </c>
      <c r="S1076" s="44">
        <f>TG_lấy+TG_xử_lý_CN+Thông_quan</f>
        <v>6.21875</v>
      </c>
      <c r="T1076" s="55">
        <f>IFS(HubCN_ID="LECCNSZ",Quantity__piece*500,HubCN_ID="LECCNYW",Quantity__piece*700)</f>
        <v>2000</v>
      </c>
      <c r="U1076" s="55">
        <f>Chi_phí_lấy_hàng-Chi_phí_xử_lý</f>
        <v>17000</v>
      </c>
      <c r="V1076" s="55">
        <f>IFS(HubCN_ID="LECCNSZ",IF(Grossweight&lt;=3,17000+Quantity__piece*500,17000+(Grossweight-3)*1500+Quantity__piece*500),HubCN_ID="LECCNYW", IF(Grossweight&lt;=3,15000+Quantity__piece*700,15000+(Grossweight-3)*2500+Quantity__piece*700))</f>
        <v>19000</v>
      </c>
    </row>
    <row r="1077" ht="15.75" customHeight="1">
      <c r="A1077" s="52" t="s">
        <v>3131</v>
      </c>
      <c r="B1077" s="52" t="s">
        <v>5312</v>
      </c>
      <c r="C1077" s="52" t="s">
        <v>5253</v>
      </c>
      <c r="D1077" s="53">
        <v>44651.81458333333</v>
      </c>
      <c r="E1077" s="53">
        <v>44650.72361111111</v>
      </c>
      <c r="F1077" s="53">
        <v>44652.02638888889</v>
      </c>
      <c r="G1077" s="53">
        <f>HubVN_Receiving_Time</f>
        <v>44654.52639</v>
      </c>
      <c r="H1077" s="54">
        <v>44651.020833333336</v>
      </c>
      <c r="I1077" s="44">
        <f>HubCN_Receiving_Time-Order_Create_Time</f>
        <v>1.994444444</v>
      </c>
      <c r="J1077" s="44">
        <f>Plan__HubCN_Receiving_Time-Order_Create_Time</f>
        <v>3.085416667</v>
      </c>
      <c r="K1077" s="44">
        <f>HubCN_Pickup_Time-HubCN_Receiving_Time</f>
        <v>0.2972222222</v>
      </c>
      <c r="L1077" s="44">
        <f>Plan_HubCN_Pickup_Time-Plan__HubCN_Receiving_Time</f>
        <v>0.2118055556</v>
      </c>
      <c r="M1077" s="44">
        <f>HubCN_Receiving_Time-Vendor_PickupTime</f>
        <v>0.2520833333</v>
      </c>
      <c r="N1077" s="44">
        <f>Plan__HubCN_Receiving_Time-Plan_Vendor_Pickup_Time</f>
        <v>4.552777778</v>
      </c>
      <c r="O1077" s="44">
        <f>Vendor_PickupTime-Order_Create_Time</f>
        <v>1.742361111</v>
      </c>
      <c r="P1077" s="44">
        <f>Plan_Vendor_Pickup_Time-Order_Create_Time</f>
        <v>-1.467361111</v>
      </c>
      <c r="Q1077" s="44">
        <f>HubVN_Receiving_Time-HubCN_Pickup_Time</f>
        <v>3.505555556</v>
      </c>
      <c r="R1077" s="44">
        <f>Plan_HubVN_Receiving_Time-Plan_HubCN_Pickup_Time</f>
        <v>1.502083333</v>
      </c>
      <c r="S1077" s="44">
        <f>TG_lấy+TG_xử_lý_CN+Thông_quan</f>
        <v>5.797222222</v>
      </c>
      <c r="T1077" s="55">
        <f>IFS(HubCN_ID="LECCNSZ",Quantity__piece*500,HubCN_ID="LECCNYW",Quantity__piece*700)</f>
        <v>700</v>
      </c>
      <c r="U1077" s="55">
        <f>Chi_phí_lấy_hàng-Chi_phí_xử_lý</f>
        <v>15000</v>
      </c>
      <c r="V1077" s="55">
        <f>IFS(HubCN_ID="LECCNSZ",IF(Grossweight&lt;=3,17000+Quantity__piece*500,17000+(Grossweight-3)*1500+Quantity__piece*500),HubCN_ID="LECCNYW", IF(Grossweight&lt;=3,15000+Quantity__piece*700,15000+(Grossweight-3)*2500+Quantity__piece*700))</f>
        <v>15700</v>
      </c>
    </row>
    <row r="1078" ht="15.75" customHeight="1">
      <c r="A1078" s="52" t="s">
        <v>3134</v>
      </c>
      <c r="B1078" s="52" t="s">
        <v>5284</v>
      </c>
      <c r="C1078" s="52" t="s">
        <v>5253</v>
      </c>
      <c r="D1078" s="53">
        <v>44650.80416666667</v>
      </c>
      <c r="E1078" s="53">
        <v>44650.6875</v>
      </c>
      <c r="F1078" s="53">
        <v>44651.018055555556</v>
      </c>
      <c r="G1078" s="53">
        <f>HubVN_Receiving_Time</f>
        <v>44654.52847</v>
      </c>
      <c r="H1078" s="54">
        <v>44651.025</v>
      </c>
      <c r="I1078" s="44">
        <f>HubCN_Receiving_Time-Order_Create_Time</f>
        <v>1.972916667</v>
      </c>
      <c r="J1078" s="44">
        <f>Plan__HubCN_Receiving_Time-Order_Create_Time</f>
        <v>2.089583333</v>
      </c>
      <c r="K1078" s="44">
        <f>HubCN_Pickup_Time-HubCN_Receiving_Time</f>
        <v>0.3375</v>
      </c>
      <c r="L1078" s="44">
        <f>Plan_HubCN_Pickup_Time-Plan__HubCN_Receiving_Time</f>
        <v>0.2138888889</v>
      </c>
      <c r="M1078" s="44">
        <f>HubCN_Receiving_Time-Vendor_PickupTime</f>
        <v>0.25625</v>
      </c>
      <c r="N1078" s="44">
        <f>Plan__HubCN_Receiving_Time-Plan_Vendor_Pickup_Time</f>
        <v>3.047916667</v>
      </c>
      <c r="O1078" s="44">
        <f>Vendor_PickupTime-Order_Create_Time</f>
        <v>1.716666667</v>
      </c>
      <c r="P1078" s="44">
        <f>Plan_Vendor_Pickup_Time-Order_Create_Time</f>
        <v>-0.9583333333</v>
      </c>
      <c r="Q1078" s="44">
        <f>HubVN_Receiving_Time-HubCN_Pickup_Time</f>
        <v>3.503472222</v>
      </c>
      <c r="R1078" s="44">
        <f>Plan_HubVN_Receiving_Time-Plan_HubCN_Pickup_Time</f>
        <v>3.505555556</v>
      </c>
      <c r="S1078" s="44">
        <f>TG_lấy+TG_xử_lý_CN+Thông_quan</f>
        <v>5.813888889</v>
      </c>
      <c r="T1078" s="55">
        <f>IFS(HubCN_ID="LECCNSZ",Quantity__piece*500,HubCN_ID="LECCNYW",Quantity__piece*700)</f>
        <v>2100</v>
      </c>
      <c r="U1078" s="55">
        <f>Chi_phí_lấy_hàng-Chi_phí_xử_lý</f>
        <v>15000</v>
      </c>
      <c r="V1078" s="55">
        <f>IFS(HubCN_ID="LECCNSZ",IF(Grossweight&lt;=3,17000+Quantity__piece*500,17000+(Grossweight-3)*1500+Quantity__piece*500),HubCN_ID="LECCNYW", IF(Grossweight&lt;=3,15000+Quantity__piece*700,15000+(Grossweight-3)*2500+Quantity__piece*700))</f>
        <v>17100</v>
      </c>
    </row>
    <row r="1079" ht="15.75" hidden="1" customHeight="1">
      <c r="A1079" s="52" t="s">
        <v>3136</v>
      </c>
      <c r="B1079" s="52" t="s">
        <v>5254</v>
      </c>
      <c r="C1079" s="52" t="s">
        <v>5255</v>
      </c>
      <c r="D1079" s="53">
        <v>44650.37291666667</v>
      </c>
      <c r="E1079" s="53">
        <v>44649.82916666667</v>
      </c>
      <c r="F1079" s="53">
        <v>44650.52361111111</v>
      </c>
      <c r="G1079" s="53">
        <f>HubVN_Receiving_Time</f>
        <v>44654.27431</v>
      </c>
      <c r="H1079" s="54">
        <v>44650.27013888889</v>
      </c>
      <c r="I1079" s="44">
        <f>HubCN_Receiving_Time-Order_Create_Time</f>
        <v>0.3902777778</v>
      </c>
      <c r="J1079" s="44">
        <f>Plan__HubCN_Receiving_Time-Order_Create_Time</f>
        <v>0.9340277778</v>
      </c>
      <c r="K1079" s="44">
        <f>HubCN_Pickup_Time-HubCN_Receiving_Time</f>
        <v>0.4409722222</v>
      </c>
      <c r="L1079" s="44">
        <f>Plan_HubCN_Pickup_Time-Plan__HubCN_Receiving_Time</f>
        <v>0.1506944444</v>
      </c>
      <c r="M1079" s="44">
        <f>HubCN_Receiving_Time-Vendor_PickupTime</f>
        <v>0.05347222223</v>
      </c>
      <c r="N1079" s="44">
        <f>Plan__HubCN_Receiving_Time-Plan_Vendor_Pickup_Time</f>
        <v>1.096527778</v>
      </c>
      <c r="O1079" s="44">
        <f>Vendor_PickupTime-Order_Create_Time</f>
        <v>0.3368055556</v>
      </c>
      <c r="P1079" s="44">
        <f>Plan_Vendor_Pickup_Time-Order_Create_Time</f>
        <v>-0.1625</v>
      </c>
      <c r="Q1079" s="44">
        <f>HubVN_Receiving_Time-HubCN_Pickup_Time</f>
        <v>4.004166667</v>
      </c>
      <c r="R1079" s="44">
        <f>Plan_HubVN_Receiving_Time-Plan_HubCN_Pickup_Time</f>
        <v>3.005555556</v>
      </c>
      <c r="S1079" s="44">
        <f>TG_lấy+TG_xử_lý_CN+Thông_quan</f>
        <v>4.835416667</v>
      </c>
      <c r="T1079" s="55">
        <f>IFS(HubCN_ID="LECCNSZ",Quantity__piece*500,HubCN_ID="LECCNYW",Quantity__piece*700)</f>
        <v>1000</v>
      </c>
      <c r="U1079" s="55">
        <f>Chi_phí_lấy_hàng-Chi_phí_xử_lý</f>
        <v>17000</v>
      </c>
      <c r="V1079" s="55">
        <f>IFS(HubCN_ID="LECCNSZ",IF(Grossweight&lt;=3,17000+Quantity__piece*500,17000+(Grossweight-3)*1500+Quantity__piece*500),HubCN_ID="LECCNYW", IF(Grossweight&lt;=3,15000+Quantity__piece*700,15000+(Grossweight-3)*2500+Quantity__piece*700))</f>
        <v>18000</v>
      </c>
    </row>
    <row r="1080" ht="15.75" customHeight="1">
      <c r="A1080" s="52" t="s">
        <v>3138</v>
      </c>
      <c r="B1080" s="52" t="s">
        <v>5257</v>
      </c>
      <c r="C1080" s="52" t="s">
        <v>5253</v>
      </c>
      <c r="D1080" s="53">
        <v>44648.85972222222</v>
      </c>
      <c r="E1080" s="53">
        <v>44649.19583333333</v>
      </c>
      <c r="F1080" s="53">
        <v>44649.009722222225</v>
      </c>
      <c r="G1080" s="53">
        <f>HubVN_Receiving_Time</f>
        <v>44652.53611</v>
      </c>
      <c r="H1080" s="54">
        <v>44649.535416666666</v>
      </c>
      <c r="I1080" s="44">
        <f>HubCN_Receiving_Time-Order_Create_Time</f>
        <v>3.811805556</v>
      </c>
      <c r="J1080" s="44">
        <f>Plan__HubCN_Receiving_Time-Order_Create_Time</f>
        <v>3.475694444</v>
      </c>
      <c r="K1080" s="44">
        <f>HubCN_Pickup_Time-HubCN_Receiving_Time</f>
        <v>0.3395833333</v>
      </c>
      <c r="L1080" s="44">
        <f>Plan_HubCN_Pickup_Time-Plan__HubCN_Receiving_Time</f>
        <v>0.15</v>
      </c>
      <c r="M1080" s="44">
        <f>HubCN_Receiving_Time-Vendor_PickupTime</f>
        <v>0.08472222222</v>
      </c>
      <c r="N1080" s="44">
        <f>Plan__HubCN_Receiving_Time-Plan_Vendor_Pickup_Time</f>
        <v>3.482638889</v>
      </c>
      <c r="O1080" s="44">
        <f>Vendor_PickupTime-Order_Create_Time</f>
        <v>3.727083333</v>
      </c>
      <c r="P1080" s="44">
        <f>Plan_Vendor_Pickup_Time-Order_Create_Time</f>
        <v>-0.006944444445</v>
      </c>
      <c r="Q1080" s="44">
        <f>HubVN_Receiving_Time-HubCN_Pickup_Time</f>
        <v>3.000694444</v>
      </c>
      <c r="R1080" s="44">
        <f>Plan_HubVN_Receiving_Time-Plan_HubCN_Pickup_Time</f>
        <v>3.50625</v>
      </c>
      <c r="S1080" s="44">
        <f>TG_lấy+TG_xử_lý_CN+Thông_quan</f>
        <v>7.152083333</v>
      </c>
      <c r="T1080" s="55">
        <f>IFS(HubCN_ID="LECCNSZ",Quantity__piece*500,HubCN_ID="LECCNYW",Quantity__piece*700)</f>
        <v>1400</v>
      </c>
      <c r="U1080" s="55">
        <f>Chi_phí_lấy_hàng-Chi_phí_xử_lý</f>
        <v>15000</v>
      </c>
      <c r="V1080" s="55">
        <f>IFS(HubCN_ID="LECCNSZ",IF(Grossweight&lt;=3,17000+Quantity__piece*500,17000+(Grossweight-3)*1500+Quantity__piece*500),HubCN_ID="LECCNYW", IF(Grossweight&lt;=3,15000+Quantity__piece*700,15000+(Grossweight-3)*2500+Quantity__piece*700))</f>
        <v>16400</v>
      </c>
    </row>
    <row r="1081" ht="15.75" customHeight="1">
      <c r="A1081" s="52" t="s">
        <v>3140</v>
      </c>
      <c r="B1081" s="52" t="s">
        <v>5258</v>
      </c>
      <c r="C1081" s="52" t="s">
        <v>5253</v>
      </c>
      <c r="D1081" s="53">
        <v>44649.427777777775</v>
      </c>
      <c r="E1081" s="53">
        <v>44649.85</v>
      </c>
      <c r="F1081" s="53">
        <v>44649.51388888889</v>
      </c>
      <c r="G1081" s="53">
        <f>HubVN_Receiving_Time</f>
        <v>44653.28403</v>
      </c>
      <c r="H1081" s="54">
        <v>44650.27847222222</v>
      </c>
      <c r="I1081" s="44">
        <f>HubCN_Receiving_Time-Order_Create_Time</f>
        <v>2.583333333</v>
      </c>
      <c r="J1081" s="44">
        <f>Plan__HubCN_Receiving_Time-Order_Create_Time</f>
        <v>2.161111111</v>
      </c>
      <c r="K1081" s="44">
        <f>HubCN_Pickup_Time-HubCN_Receiving_Time</f>
        <v>0.4284722222</v>
      </c>
      <c r="L1081" s="44">
        <f>Plan_HubCN_Pickup_Time-Plan__HubCN_Receiving_Time</f>
        <v>0.08611111112</v>
      </c>
      <c r="M1081" s="44">
        <f>HubCN_Receiving_Time-Vendor_PickupTime</f>
        <v>0.08958333333</v>
      </c>
      <c r="N1081" s="44">
        <f>Plan__HubCN_Receiving_Time-Plan_Vendor_Pickup_Time</f>
        <v>1.997916667</v>
      </c>
      <c r="O1081" s="44">
        <f>Vendor_PickupTime-Order_Create_Time</f>
        <v>2.49375</v>
      </c>
      <c r="P1081" s="44">
        <f>Plan_Vendor_Pickup_Time-Order_Create_Time</f>
        <v>0.1631944444</v>
      </c>
      <c r="Q1081" s="44">
        <f>HubVN_Receiving_Time-HubCN_Pickup_Time</f>
        <v>3.005555556</v>
      </c>
      <c r="R1081" s="44">
        <f>Plan_HubVN_Receiving_Time-Plan_HubCN_Pickup_Time</f>
        <v>3.005555556</v>
      </c>
      <c r="S1081" s="44">
        <f>TG_lấy+TG_xử_lý_CN+Thông_quan</f>
        <v>6.017361111</v>
      </c>
      <c r="T1081" s="55">
        <f>IFS(HubCN_ID="LECCNSZ",Quantity__piece*500,HubCN_ID="LECCNYW",Quantity__piece*700)</f>
        <v>1400</v>
      </c>
      <c r="U1081" s="55">
        <f>Chi_phí_lấy_hàng-Chi_phí_xử_lý</f>
        <v>15000</v>
      </c>
      <c r="V1081" s="55">
        <f>IFS(HubCN_ID="LECCNSZ",IF(Grossweight&lt;=3,17000+Quantity__piece*500,17000+(Grossweight-3)*1500+Quantity__piece*500),HubCN_ID="LECCNYW", IF(Grossweight&lt;=3,15000+Quantity__piece*700,15000+(Grossweight-3)*2500+Quantity__piece*700))</f>
        <v>16400</v>
      </c>
    </row>
    <row r="1082" ht="15.75" hidden="1" customHeight="1">
      <c r="A1082" s="52" t="s">
        <v>3143</v>
      </c>
      <c r="B1082" s="52" t="s">
        <v>5275</v>
      </c>
      <c r="C1082" s="52" t="s">
        <v>5255</v>
      </c>
      <c r="D1082" s="53">
        <v>44649.92986111111</v>
      </c>
      <c r="E1082" s="53">
        <v>44652.24444444444</v>
      </c>
      <c r="F1082" s="53">
        <v>44650.01666666667</v>
      </c>
      <c r="G1082" s="53">
        <f>HubVN_Receiving_Time</f>
        <v>44654.525</v>
      </c>
      <c r="H1082" s="54">
        <v>44652.6875</v>
      </c>
      <c r="I1082" s="44">
        <f>HubCN_Receiving_Time-Order_Create_Time</f>
        <v>1.740972222</v>
      </c>
      <c r="J1082" s="44">
        <f>Plan__HubCN_Receiving_Time-Order_Create_Time</f>
        <v>-0.5736111111</v>
      </c>
      <c r="K1082" s="44">
        <f>HubCN_Pickup_Time-HubCN_Receiving_Time</f>
        <v>0.4430555556</v>
      </c>
      <c r="L1082" s="44">
        <f>Plan_HubCN_Pickup_Time-Plan__HubCN_Receiving_Time</f>
        <v>0.08680555556</v>
      </c>
      <c r="M1082" s="44">
        <f>HubCN_Receiving_Time-Vendor_PickupTime</f>
        <v>0.1159722222</v>
      </c>
      <c r="N1082" s="44">
        <f>Plan__HubCN_Receiving_Time-Plan_Vendor_Pickup_Time</f>
        <v>0.425</v>
      </c>
      <c r="O1082" s="44">
        <f>Vendor_PickupTime-Order_Create_Time</f>
        <v>1.625</v>
      </c>
      <c r="P1082" s="44">
        <f>Plan_Vendor_Pickup_Time-Order_Create_Time</f>
        <v>-0.9986111111</v>
      </c>
      <c r="Q1082" s="44">
        <f>HubVN_Receiving_Time-HubCN_Pickup_Time</f>
        <v>1.8375</v>
      </c>
      <c r="R1082" s="44">
        <f>Plan_HubVN_Receiving_Time-Plan_HubCN_Pickup_Time</f>
        <v>3.505555556</v>
      </c>
      <c r="S1082" s="44">
        <f>TG_lấy+TG_xử_lý_CN+Thông_quan</f>
        <v>4.021527778</v>
      </c>
      <c r="T1082" s="55">
        <f>IFS(HubCN_ID="LECCNSZ",Quantity__piece*500,HubCN_ID="LECCNYW",Quantity__piece*700)</f>
        <v>1000</v>
      </c>
      <c r="U1082" s="55">
        <f>Chi_phí_lấy_hàng-Chi_phí_xử_lý</f>
        <v>17000</v>
      </c>
      <c r="V1082" s="55">
        <f>IFS(HubCN_ID="LECCNSZ",IF(Grossweight&lt;=3,17000+Quantity__piece*500,17000+(Grossweight-3)*1500+Quantity__piece*500),HubCN_ID="LECCNYW", IF(Grossweight&lt;=3,15000+Quantity__piece*700,15000+(Grossweight-3)*2500+Quantity__piece*700))</f>
        <v>18000</v>
      </c>
    </row>
    <row r="1083" ht="15.75" customHeight="1">
      <c r="A1083" s="52" t="s">
        <v>3146</v>
      </c>
      <c r="B1083" s="52" t="s">
        <v>5278</v>
      </c>
      <c r="C1083" s="52" t="s">
        <v>5253</v>
      </c>
      <c r="D1083" s="53">
        <v>44650.17013888889</v>
      </c>
      <c r="E1083" s="53">
        <v>44649.21666666667</v>
      </c>
      <c r="F1083" s="53">
        <v>44650.25625</v>
      </c>
      <c r="G1083" s="53">
        <f>HubVN_Receiving_Time</f>
        <v>44652.51111</v>
      </c>
      <c r="H1083" s="54">
        <v>44649.510416666664</v>
      </c>
      <c r="I1083" s="44">
        <f>HubCN_Receiving_Time-Order_Create_Time</f>
        <v>1.886111111</v>
      </c>
      <c r="J1083" s="44">
        <f>Plan__HubCN_Receiving_Time-Order_Create_Time</f>
        <v>2.839583333</v>
      </c>
      <c r="K1083" s="44">
        <f>HubCN_Pickup_Time-HubCN_Receiving_Time</f>
        <v>0.29375</v>
      </c>
      <c r="L1083" s="44">
        <f>Plan_HubCN_Pickup_Time-Plan__HubCN_Receiving_Time</f>
        <v>0.08611111111</v>
      </c>
      <c r="M1083" s="44">
        <f>HubCN_Receiving_Time-Vendor_PickupTime</f>
        <v>0.08541666667</v>
      </c>
      <c r="N1083" s="44">
        <f>Plan__HubCN_Receiving_Time-Plan_Vendor_Pickup_Time</f>
        <v>3.302777778</v>
      </c>
      <c r="O1083" s="44">
        <f>Vendor_PickupTime-Order_Create_Time</f>
        <v>1.800694444</v>
      </c>
      <c r="P1083" s="44">
        <f>Plan_Vendor_Pickup_Time-Order_Create_Time</f>
        <v>-0.4631944444</v>
      </c>
      <c r="Q1083" s="44">
        <f>HubVN_Receiving_Time-HubCN_Pickup_Time</f>
        <v>3.000694444</v>
      </c>
      <c r="R1083" s="44">
        <f>Plan_HubVN_Receiving_Time-Plan_HubCN_Pickup_Time</f>
        <v>2.004166667</v>
      </c>
      <c r="S1083" s="44">
        <f>TG_lấy+TG_xử_lý_CN+Thông_quan</f>
        <v>5.180555556</v>
      </c>
      <c r="T1083" s="55">
        <f>IFS(HubCN_ID="LECCNSZ",Quantity__piece*500,HubCN_ID="LECCNYW",Quantity__piece*700)</f>
        <v>700</v>
      </c>
      <c r="U1083" s="55">
        <f>Chi_phí_lấy_hàng-Chi_phí_xử_lý</f>
        <v>17750</v>
      </c>
      <c r="V1083" s="55">
        <f>IFS(HubCN_ID="LECCNSZ",IF(Grossweight&lt;=3,17000+Quantity__piece*500,17000+(Grossweight-3)*1500+Quantity__piece*500),HubCN_ID="LECCNYW", IF(Grossweight&lt;=3,15000+Quantity__piece*700,15000+(Grossweight-3)*2500+Quantity__piece*700))</f>
        <v>18450</v>
      </c>
    </row>
    <row r="1084" ht="15.75" customHeight="1">
      <c r="A1084" s="52" t="s">
        <v>3149</v>
      </c>
      <c r="B1084" s="52" t="s">
        <v>5263</v>
      </c>
      <c r="C1084" s="52" t="s">
        <v>5253</v>
      </c>
      <c r="D1084" s="53">
        <v>44651.10208333333</v>
      </c>
      <c r="E1084" s="53">
        <v>44652.92083333333</v>
      </c>
      <c r="F1084" s="53">
        <v>44651.25208333333</v>
      </c>
      <c r="G1084" s="53">
        <f>HubVN_Receiving_Time</f>
        <v>44659.26042</v>
      </c>
      <c r="H1084" s="54">
        <v>44653.25625</v>
      </c>
      <c r="I1084" s="44">
        <f>HubCN_Receiving_Time-Order_Create_Time</f>
        <v>1.311805556</v>
      </c>
      <c r="J1084" s="44">
        <f>Plan__HubCN_Receiving_Time-Order_Create_Time</f>
        <v>-0.5069444444</v>
      </c>
      <c r="K1084" s="44">
        <f>HubCN_Pickup_Time-HubCN_Receiving_Time</f>
        <v>0.3354166667</v>
      </c>
      <c r="L1084" s="44">
        <f>Plan_HubCN_Pickup_Time-Plan__HubCN_Receiving_Time</f>
        <v>0.15</v>
      </c>
      <c r="M1084" s="44">
        <f>HubCN_Receiving_Time-Vendor_PickupTime</f>
        <v>0.08680555555</v>
      </c>
      <c r="N1084" s="44">
        <f>Plan__HubCN_Receiving_Time-Plan_Vendor_Pickup_Time</f>
        <v>0.4986111111</v>
      </c>
      <c r="O1084" s="44">
        <f>Vendor_PickupTime-Order_Create_Time</f>
        <v>1.225</v>
      </c>
      <c r="P1084" s="44">
        <f>Plan_Vendor_Pickup_Time-Order_Create_Time</f>
        <v>-1.005555556</v>
      </c>
      <c r="Q1084" s="44">
        <f>HubVN_Receiving_Time-HubCN_Pickup_Time</f>
        <v>6.004166667</v>
      </c>
      <c r="R1084" s="44">
        <f>Plan_HubVN_Receiving_Time-Plan_HubCN_Pickup_Time</f>
        <v>3.004166667</v>
      </c>
      <c r="S1084" s="44">
        <f>TG_lấy+TG_xử_lý_CN+Thông_quan</f>
        <v>7.651388889</v>
      </c>
      <c r="T1084" s="55">
        <f>IFS(HubCN_ID="LECCNSZ",Quantity__piece*500,HubCN_ID="LECCNYW",Quantity__piece*700)</f>
        <v>3500</v>
      </c>
      <c r="U1084" s="55">
        <f>Chi_phí_lấy_hàng-Chi_phí_xử_lý</f>
        <v>15000</v>
      </c>
      <c r="V1084" s="55">
        <f>IFS(HubCN_ID="LECCNSZ",IF(Grossweight&lt;=3,17000+Quantity__piece*500,17000+(Grossweight-3)*1500+Quantity__piece*500),HubCN_ID="LECCNYW", IF(Grossweight&lt;=3,15000+Quantity__piece*700,15000+(Grossweight-3)*2500+Quantity__piece*700))</f>
        <v>18500</v>
      </c>
    </row>
    <row r="1085" ht="15.75" customHeight="1">
      <c r="A1085" s="52" t="s">
        <v>3152</v>
      </c>
      <c r="B1085" s="52" t="s">
        <v>5308</v>
      </c>
      <c r="C1085" s="52" t="s">
        <v>5253</v>
      </c>
      <c r="D1085" s="53">
        <v>44648.885416666664</v>
      </c>
      <c r="E1085" s="53">
        <v>44649.80763888889</v>
      </c>
      <c r="F1085" s="53">
        <v>44649.03333333333</v>
      </c>
      <c r="G1085" s="53">
        <f>HubVN_Receiving_Time</f>
        <v>44653.27222</v>
      </c>
      <c r="H1085" s="54">
        <v>44650.26736111111</v>
      </c>
      <c r="I1085" s="44">
        <f>HubCN_Receiving_Time-Order_Create_Time</f>
        <v>3.086805556</v>
      </c>
      <c r="J1085" s="44">
        <f>Plan__HubCN_Receiving_Time-Order_Create_Time</f>
        <v>2.164583333</v>
      </c>
      <c r="K1085" s="44">
        <f>HubCN_Pickup_Time-HubCN_Receiving_Time</f>
        <v>0.4597222222</v>
      </c>
      <c r="L1085" s="44">
        <f>Plan_HubCN_Pickup_Time-Plan__HubCN_Receiving_Time</f>
        <v>0.1479166667</v>
      </c>
      <c r="M1085" s="44">
        <f>HubCN_Receiving_Time-Vendor_PickupTime</f>
        <v>0.08472222222</v>
      </c>
      <c r="N1085" s="44">
        <f>Plan__HubCN_Receiving_Time-Plan_Vendor_Pickup_Time</f>
        <v>2.333333333</v>
      </c>
      <c r="O1085" s="44">
        <f>Vendor_PickupTime-Order_Create_Time</f>
        <v>3.002083333</v>
      </c>
      <c r="P1085" s="44">
        <f>Plan_Vendor_Pickup_Time-Order_Create_Time</f>
        <v>-0.16875</v>
      </c>
      <c r="Q1085" s="44">
        <f>HubVN_Receiving_Time-HubCN_Pickup_Time</f>
        <v>3.004861111</v>
      </c>
      <c r="R1085" s="44">
        <f>Plan_HubVN_Receiving_Time-Plan_HubCN_Pickup_Time</f>
        <v>3.502083333</v>
      </c>
      <c r="S1085" s="44">
        <f>TG_lấy+TG_xử_lý_CN+Thông_quan</f>
        <v>6.551388889</v>
      </c>
      <c r="T1085" s="55">
        <f>IFS(HubCN_ID="LECCNSZ",Quantity__piece*500,HubCN_ID="LECCNYW",Quantity__piece*700)</f>
        <v>2100</v>
      </c>
      <c r="U1085" s="55">
        <f>Chi_phí_lấy_hàng-Chi_phí_xử_lý</f>
        <v>16000</v>
      </c>
      <c r="V1085" s="55">
        <f>IFS(HubCN_ID="LECCNSZ",IF(Grossweight&lt;=3,17000+Quantity__piece*500,17000+(Grossweight-3)*1500+Quantity__piece*500),HubCN_ID="LECCNYW", IF(Grossweight&lt;=3,15000+Quantity__piece*700,15000+(Grossweight-3)*2500+Quantity__piece*700))</f>
        <v>18100</v>
      </c>
    </row>
    <row r="1086" ht="15.75" customHeight="1">
      <c r="A1086" s="52" t="s">
        <v>3155</v>
      </c>
      <c r="B1086" s="52" t="s">
        <v>5269</v>
      </c>
      <c r="C1086" s="52" t="s">
        <v>5253</v>
      </c>
      <c r="D1086" s="53">
        <v>44650.09444444445</v>
      </c>
      <c r="E1086" s="53">
        <v>44649.17986111111</v>
      </c>
      <c r="F1086" s="53">
        <v>44650.2625</v>
      </c>
      <c r="G1086" s="53">
        <f>HubVN_Receiving_Time</f>
        <v>44653.52014</v>
      </c>
      <c r="H1086" s="54">
        <v>44649.51666666667</v>
      </c>
      <c r="I1086" s="44">
        <f>HubCN_Receiving_Time-Order_Create_Time</f>
        <v>1.320833333</v>
      </c>
      <c r="J1086" s="44">
        <f>Plan__HubCN_Receiving_Time-Order_Create_Time</f>
        <v>2.235416667</v>
      </c>
      <c r="K1086" s="44">
        <f>HubCN_Pickup_Time-HubCN_Receiving_Time</f>
        <v>0.3368055556</v>
      </c>
      <c r="L1086" s="44">
        <f>Plan_HubCN_Pickup_Time-Plan__HubCN_Receiving_Time</f>
        <v>0.1680555556</v>
      </c>
      <c r="M1086" s="44">
        <f>HubCN_Receiving_Time-Vendor_PickupTime</f>
        <v>0.08402777778</v>
      </c>
      <c r="N1086" s="44">
        <f>Plan__HubCN_Receiving_Time-Plan_Vendor_Pickup_Time</f>
        <v>3.9</v>
      </c>
      <c r="O1086" s="44">
        <f>Vendor_PickupTime-Order_Create_Time</f>
        <v>1.236805556</v>
      </c>
      <c r="P1086" s="44">
        <f>Plan_Vendor_Pickup_Time-Order_Create_Time</f>
        <v>-1.664583333</v>
      </c>
      <c r="Q1086" s="44">
        <f>HubVN_Receiving_Time-HubCN_Pickup_Time</f>
        <v>4.003472222</v>
      </c>
      <c r="R1086" s="44">
        <f>Plan_HubVN_Receiving_Time-Plan_HubCN_Pickup_Time</f>
        <v>3.005555556</v>
      </c>
      <c r="S1086" s="44">
        <f>TG_lấy+TG_xử_lý_CN+Thông_quan</f>
        <v>5.661111111</v>
      </c>
      <c r="T1086" s="55">
        <f>IFS(HubCN_ID="LECCNSZ",Quantity__piece*500,HubCN_ID="LECCNYW",Quantity__piece*700)</f>
        <v>3500</v>
      </c>
      <c r="U1086" s="55">
        <f>Chi_phí_lấy_hàng-Chi_phí_xử_lý</f>
        <v>15000</v>
      </c>
      <c r="V1086" s="55">
        <f>IFS(HubCN_ID="LECCNSZ",IF(Grossweight&lt;=3,17000+Quantity__piece*500,17000+(Grossweight-3)*1500+Quantity__piece*500),HubCN_ID="LECCNYW", IF(Grossweight&lt;=3,15000+Quantity__piece*700,15000+(Grossweight-3)*2500+Quantity__piece*700))</f>
        <v>18500</v>
      </c>
    </row>
    <row r="1087" ht="15.75" customHeight="1">
      <c r="A1087" s="52" t="s">
        <v>3158</v>
      </c>
      <c r="B1087" s="52" t="s">
        <v>5284</v>
      </c>
      <c r="C1087" s="52" t="s">
        <v>5253</v>
      </c>
      <c r="D1087" s="53">
        <v>44651.82708333333</v>
      </c>
      <c r="E1087" s="53">
        <v>44649.80625</v>
      </c>
      <c r="F1087" s="53">
        <v>44651.99722222222</v>
      </c>
      <c r="G1087" s="53">
        <f>HubVN_Receiving_Time</f>
        <v>44654.27153</v>
      </c>
      <c r="H1087" s="54">
        <v>44650.26666666667</v>
      </c>
      <c r="I1087" s="44">
        <f>HubCN_Receiving_Time-Order_Create_Time</f>
        <v>0.6097222222</v>
      </c>
      <c r="J1087" s="44">
        <f>Plan__HubCN_Receiving_Time-Order_Create_Time</f>
        <v>2.630555556</v>
      </c>
      <c r="K1087" s="44">
        <f>HubCN_Pickup_Time-HubCN_Receiving_Time</f>
        <v>0.4604166667</v>
      </c>
      <c r="L1087" s="44">
        <f>Plan_HubCN_Pickup_Time-Plan__HubCN_Receiving_Time</f>
        <v>0.1701388889</v>
      </c>
      <c r="M1087" s="44">
        <f>HubCN_Receiving_Time-Vendor_PickupTime</f>
        <v>0.1097222222</v>
      </c>
      <c r="N1087" s="44">
        <f>Plan__HubCN_Receiving_Time-Plan_Vendor_Pickup_Time</f>
        <v>2.461805556</v>
      </c>
      <c r="O1087" s="44">
        <f>Vendor_PickupTime-Order_Create_Time</f>
        <v>0.5</v>
      </c>
      <c r="P1087" s="44">
        <f>Plan_Vendor_Pickup_Time-Order_Create_Time</f>
        <v>0.16875</v>
      </c>
      <c r="Q1087" s="44">
        <f>HubVN_Receiving_Time-HubCN_Pickup_Time</f>
        <v>4.004861111</v>
      </c>
      <c r="R1087" s="44">
        <f>Plan_HubVN_Receiving_Time-Plan_HubCN_Pickup_Time</f>
        <v>1.502777778</v>
      </c>
      <c r="S1087" s="44">
        <f>TG_lấy+TG_xử_lý_CN+Thông_quan</f>
        <v>5.075</v>
      </c>
      <c r="T1087" s="55">
        <f>IFS(HubCN_ID="LECCNSZ",Quantity__piece*500,HubCN_ID="LECCNYW",Quantity__piece*700)</f>
        <v>2800</v>
      </c>
      <c r="U1087" s="55">
        <f>Chi_phí_lấy_hàng-Chi_phí_xử_lý</f>
        <v>15000</v>
      </c>
      <c r="V1087" s="55">
        <f>IFS(HubCN_ID="LECCNSZ",IF(Grossweight&lt;=3,17000+Quantity__piece*500,17000+(Grossweight-3)*1500+Quantity__piece*500),HubCN_ID="LECCNYW", IF(Grossweight&lt;=3,15000+Quantity__piece*700,15000+(Grossweight-3)*2500+Quantity__piece*700))</f>
        <v>17800</v>
      </c>
    </row>
    <row r="1088" ht="15.75" customHeight="1">
      <c r="A1088" s="52" t="s">
        <v>3161</v>
      </c>
      <c r="B1088" s="52" t="s">
        <v>5285</v>
      </c>
      <c r="C1088" s="52" t="s">
        <v>5253</v>
      </c>
      <c r="D1088" s="53">
        <v>44648.66458333333</v>
      </c>
      <c r="E1088" s="53">
        <v>44649.81041666667</v>
      </c>
      <c r="F1088" s="53">
        <v>44648.751388888886</v>
      </c>
      <c r="G1088" s="53">
        <f>HubVN_Receiving_Time</f>
        <v>44653.27083</v>
      </c>
      <c r="H1088" s="54">
        <v>44650.27013888889</v>
      </c>
      <c r="I1088" s="44">
        <f>HubCN_Receiving_Time-Order_Create_Time</f>
        <v>3.090277778</v>
      </c>
      <c r="J1088" s="44">
        <f>Plan__HubCN_Receiving_Time-Order_Create_Time</f>
        <v>1.944444444</v>
      </c>
      <c r="K1088" s="44">
        <f>HubCN_Pickup_Time-HubCN_Receiving_Time</f>
        <v>0.4597222222</v>
      </c>
      <c r="L1088" s="44">
        <f>Plan_HubCN_Pickup_Time-Plan__HubCN_Receiving_Time</f>
        <v>0.08680555555</v>
      </c>
      <c r="M1088" s="44">
        <f>HubCN_Receiving_Time-Vendor_PickupTime</f>
        <v>0.08611111111</v>
      </c>
      <c r="N1088" s="44">
        <f>Plan__HubCN_Receiving_Time-Plan_Vendor_Pickup_Time</f>
        <v>2.029166667</v>
      </c>
      <c r="O1088" s="44">
        <f>Vendor_PickupTime-Order_Create_Time</f>
        <v>3.004166667</v>
      </c>
      <c r="P1088" s="44">
        <f>Plan_Vendor_Pickup_Time-Order_Create_Time</f>
        <v>-0.08472222222</v>
      </c>
      <c r="Q1088" s="44">
        <f>HubVN_Receiving_Time-HubCN_Pickup_Time</f>
        <v>3.000694444</v>
      </c>
      <c r="R1088" s="44">
        <f>Plan_HubVN_Receiving_Time-Plan_HubCN_Pickup_Time</f>
        <v>3.501388889</v>
      </c>
      <c r="S1088" s="44">
        <f>TG_lấy+TG_xử_lý_CN+Thông_quan</f>
        <v>6.550694444</v>
      </c>
      <c r="T1088" s="55">
        <f>IFS(HubCN_ID="LECCNSZ",Quantity__piece*500,HubCN_ID="LECCNYW",Quantity__piece*700)</f>
        <v>1400</v>
      </c>
      <c r="U1088" s="55">
        <f>Chi_phí_lấy_hàng-Chi_phí_xử_lý</f>
        <v>15000</v>
      </c>
      <c r="V1088" s="55">
        <f>IFS(HubCN_ID="LECCNSZ",IF(Grossweight&lt;=3,17000+Quantity__piece*500,17000+(Grossweight-3)*1500+Quantity__piece*500),HubCN_ID="LECCNYW", IF(Grossweight&lt;=3,15000+Quantity__piece*700,15000+(Grossweight-3)*2500+Quantity__piece*700))</f>
        <v>16400</v>
      </c>
    </row>
    <row r="1089" ht="15.75" customHeight="1">
      <c r="A1089" s="52" t="s">
        <v>3163</v>
      </c>
      <c r="B1089" s="52" t="s">
        <v>5252</v>
      </c>
      <c r="C1089" s="52" t="s">
        <v>5253</v>
      </c>
      <c r="D1089" s="53">
        <v>44649.43958333333</v>
      </c>
      <c r="E1089" s="53">
        <v>44649.175</v>
      </c>
      <c r="F1089" s="53">
        <v>44649.52638888889</v>
      </c>
      <c r="G1089" s="53">
        <f>HubVN_Receiving_Time</f>
        <v>44652.51806</v>
      </c>
      <c r="H1089" s="54">
        <v>44649.5125</v>
      </c>
      <c r="I1089" s="44">
        <f>HubCN_Receiving_Time-Order_Create_Time</f>
        <v>1.802777778</v>
      </c>
      <c r="J1089" s="44">
        <f>Plan__HubCN_Receiving_Time-Order_Create_Time</f>
        <v>2.067361111</v>
      </c>
      <c r="K1089" s="44">
        <f>HubCN_Pickup_Time-HubCN_Receiving_Time</f>
        <v>0.3375</v>
      </c>
      <c r="L1089" s="44">
        <f>Plan_HubCN_Pickup_Time-Plan__HubCN_Receiving_Time</f>
        <v>0.08680555555</v>
      </c>
      <c r="M1089" s="44">
        <f>HubCN_Receiving_Time-Vendor_PickupTime</f>
        <v>0.1680555556</v>
      </c>
      <c r="N1089" s="44">
        <f>Plan__HubCN_Receiving_Time-Plan_Vendor_Pickup_Time</f>
        <v>2.577083333</v>
      </c>
      <c r="O1089" s="44">
        <f>Vendor_PickupTime-Order_Create_Time</f>
        <v>1.634722222</v>
      </c>
      <c r="P1089" s="44">
        <f>Plan_Vendor_Pickup_Time-Order_Create_Time</f>
        <v>-0.5097222222</v>
      </c>
      <c r="Q1089" s="44">
        <f>HubVN_Receiving_Time-HubCN_Pickup_Time</f>
        <v>3.005555556</v>
      </c>
      <c r="R1089" s="44">
        <f>Plan_HubVN_Receiving_Time-Plan_HubCN_Pickup_Time</f>
        <v>2.001388889</v>
      </c>
      <c r="S1089" s="44">
        <f>TG_lấy+TG_xử_lý_CN+Thông_quan</f>
        <v>5.145833333</v>
      </c>
      <c r="T1089" s="55">
        <f>IFS(HubCN_ID="LECCNSZ",Quantity__piece*500,HubCN_ID="LECCNYW",Quantity__piece*700)</f>
        <v>1400</v>
      </c>
      <c r="U1089" s="55">
        <f>Chi_phí_lấy_hàng-Chi_phí_xử_lý</f>
        <v>15000</v>
      </c>
      <c r="V1089" s="55">
        <f>IFS(HubCN_ID="LECCNSZ",IF(Grossweight&lt;=3,17000+Quantity__piece*500,17000+(Grossweight-3)*1500+Quantity__piece*500),HubCN_ID="LECCNYW", IF(Grossweight&lt;=3,15000+Quantity__piece*700,15000+(Grossweight-3)*2500+Quantity__piece*700))</f>
        <v>16400</v>
      </c>
    </row>
    <row r="1090" ht="15.75" hidden="1" customHeight="1">
      <c r="A1090" s="52" t="s">
        <v>3166</v>
      </c>
      <c r="B1090" s="52" t="s">
        <v>5301</v>
      </c>
      <c r="C1090" s="52" t="s">
        <v>5255</v>
      </c>
      <c r="D1090" s="53">
        <v>44649.37569444445</v>
      </c>
      <c r="E1090" s="53">
        <v>44648.75486111111</v>
      </c>
      <c r="F1090" s="53">
        <v>44649.52361111111</v>
      </c>
      <c r="G1090" s="53">
        <f>HubVN_Receiving_Time</f>
        <v>44652.26319</v>
      </c>
      <c r="H1090" s="54">
        <v>44649.256944444445</v>
      </c>
      <c r="I1090" s="44">
        <f>HubCN_Receiving_Time-Order_Create_Time</f>
        <v>2.125</v>
      </c>
      <c r="J1090" s="44">
        <f>Plan__HubCN_Receiving_Time-Order_Create_Time</f>
        <v>2.745833333</v>
      </c>
      <c r="K1090" s="44">
        <f>HubCN_Pickup_Time-HubCN_Receiving_Time</f>
        <v>0.5020833333</v>
      </c>
      <c r="L1090" s="44">
        <f>Plan_HubCN_Pickup_Time-Plan__HubCN_Receiving_Time</f>
        <v>0.1479166667</v>
      </c>
      <c r="M1090" s="44">
        <f>HubCN_Receiving_Time-Vendor_PickupTime</f>
        <v>0.1305555556</v>
      </c>
      <c r="N1090" s="44">
        <f>Plan__HubCN_Receiving_Time-Plan_Vendor_Pickup_Time</f>
        <v>2.747916667</v>
      </c>
      <c r="O1090" s="44">
        <f>Vendor_PickupTime-Order_Create_Time</f>
        <v>1.994444444</v>
      </c>
      <c r="P1090" s="44">
        <f>Plan_Vendor_Pickup_Time-Order_Create_Time</f>
        <v>-0.002083333333</v>
      </c>
      <c r="Q1090" s="44">
        <f>HubVN_Receiving_Time-HubCN_Pickup_Time</f>
        <v>3.00625</v>
      </c>
      <c r="R1090" s="44">
        <f>Plan_HubVN_Receiving_Time-Plan_HubCN_Pickup_Time</f>
        <v>2.003472222</v>
      </c>
      <c r="S1090" s="44">
        <f>TG_lấy+TG_xử_lý_CN+Thông_quan</f>
        <v>5.633333333</v>
      </c>
      <c r="T1090" s="55">
        <f>IFS(HubCN_ID="LECCNSZ",Quantity__piece*500,HubCN_ID="LECCNYW",Quantity__piece*700)</f>
        <v>1500</v>
      </c>
      <c r="U1090" s="55">
        <f>Chi_phí_lấy_hàng-Chi_phí_xử_lý</f>
        <v>18500</v>
      </c>
      <c r="V1090" s="55">
        <f>IFS(HubCN_ID="LECCNSZ",IF(Grossweight&lt;=3,17000+Quantity__piece*500,17000+(Grossweight-3)*1500+Quantity__piece*500),HubCN_ID="LECCNYW", IF(Grossweight&lt;=3,15000+Quantity__piece*700,15000+(Grossweight-3)*2500+Quantity__piece*700))</f>
        <v>20000</v>
      </c>
    </row>
    <row r="1091" ht="15.75" customHeight="1">
      <c r="A1091" s="52" t="s">
        <v>3169</v>
      </c>
      <c r="B1091" s="52" t="s">
        <v>5267</v>
      </c>
      <c r="C1091" s="52" t="s">
        <v>5253</v>
      </c>
      <c r="D1091" s="53">
        <v>44651.59166666667</v>
      </c>
      <c r="E1091" s="53">
        <v>44649.17916666667</v>
      </c>
      <c r="F1091" s="53">
        <v>44651.759722222225</v>
      </c>
      <c r="G1091" s="53">
        <f>HubVN_Receiving_Time</f>
        <v>44653.51806</v>
      </c>
      <c r="H1091" s="54">
        <v>44649.513194444444</v>
      </c>
      <c r="I1091" s="44">
        <f>HubCN_Receiving_Time-Order_Create_Time</f>
        <v>1.309722222</v>
      </c>
      <c r="J1091" s="44">
        <f>Plan__HubCN_Receiving_Time-Order_Create_Time</f>
        <v>3.722222222</v>
      </c>
      <c r="K1091" s="44">
        <f>HubCN_Pickup_Time-HubCN_Receiving_Time</f>
        <v>0.3340277778</v>
      </c>
      <c r="L1091" s="44">
        <f>Plan_HubCN_Pickup_Time-Plan__HubCN_Receiving_Time</f>
        <v>0.1680555556</v>
      </c>
      <c r="M1091" s="44">
        <f>HubCN_Receiving_Time-Vendor_PickupTime</f>
        <v>0.08541666667</v>
      </c>
      <c r="N1091" s="44">
        <f>Plan__HubCN_Receiving_Time-Plan_Vendor_Pickup_Time</f>
        <v>3.227083333</v>
      </c>
      <c r="O1091" s="44">
        <f>Vendor_PickupTime-Order_Create_Time</f>
        <v>1.224305556</v>
      </c>
      <c r="P1091" s="44">
        <f>Plan_Vendor_Pickup_Time-Order_Create_Time</f>
        <v>0.4951388889</v>
      </c>
      <c r="Q1091" s="44">
        <f>HubVN_Receiving_Time-HubCN_Pickup_Time</f>
        <v>4.004861111</v>
      </c>
      <c r="R1091" s="44">
        <f>Plan_HubVN_Receiving_Time-Plan_HubCN_Pickup_Time</f>
        <v>1.50625</v>
      </c>
      <c r="S1091" s="44">
        <f>TG_lấy+TG_xử_lý_CN+Thông_quan</f>
        <v>5.648611111</v>
      </c>
      <c r="T1091" s="55">
        <f>IFS(HubCN_ID="LECCNSZ",Quantity__piece*500,HubCN_ID="LECCNYW",Quantity__piece*700)</f>
        <v>3500</v>
      </c>
      <c r="U1091" s="55">
        <f>Chi_phí_lấy_hàng-Chi_phí_xử_lý</f>
        <v>15000</v>
      </c>
      <c r="V1091" s="55">
        <f>IFS(HubCN_ID="LECCNSZ",IF(Grossweight&lt;=3,17000+Quantity__piece*500,17000+(Grossweight-3)*1500+Quantity__piece*500),HubCN_ID="LECCNYW", IF(Grossweight&lt;=3,15000+Quantity__piece*700,15000+(Grossweight-3)*2500+Quantity__piece*700))</f>
        <v>18500</v>
      </c>
    </row>
    <row r="1092" ht="15.75" customHeight="1">
      <c r="A1092" s="52" t="s">
        <v>3172</v>
      </c>
      <c r="B1092" s="52" t="s">
        <v>5285</v>
      </c>
      <c r="C1092" s="52" t="s">
        <v>5253</v>
      </c>
      <c r="D1092" s="53">
        <v>44649.62569444445</v>
      </c>
      <c r="E1092" s="53">
        <v>44649.80625</v>
      </c>
      <c r="F1092" s="53">
        <v>44649.77291666667</v>
      </c>
      <c r="G1092" s="53">
        <f>HubVN_Receiving_Time</f>
        <v>44654.27431</v>
      </c>
      <c r="H1092" s="54">
        <v>44650.268055555556</v>
      </c>
      <c r="I1092" s="44">
        <f>HubCN_Receiving_Time-Order_Create_Time</f>
        <v>1.109027778</v>
      </c>
      <c r="J1092" s="44">
        <f>Plan__HubCN_Receiving_Time-Order_Create_Time</f>
        <v>0.9284722222</v>
      </c>
      <c r="K1092" s="44">
        <f>HubCN_Pickup_Time-HubCN_Receiving_Time</f>
        <v>0.4618055556</v>
      </c>
      <c r="L1092" s="44">
        <f>Plan_HubCN_Pickup_Time-Plan__HubCN_Receiving_Time</f>
        <v>0.1472222222</v>
      </c>
      <c r="M1092" s="44">
        <f>HubCN_Receiving_Time-Vendor_PickupTime</f>
        <v>0.1131944444</v>
      </c>
      <c r="N1092" s="44">
        <f>Plan__HubCN_Receiving_Time-Plan_Vendor_Pickup_Time</f>
        <v>1.011111111</v>
      </c>
      <c r="O1092" s="44">
        <f>Vendor_PickupTime-Order_Create_Time</f>
        <v>0.9958333333</v>
      </c>
      <c r="P1092" s="44">
        <f>Plan_Vendor_Pickup_Time-Order_Create_Time</f>
        <v>-0.08263888889</v>
      </c>
      <c r="Q1092" s="44">
        <f>HubVN_Receiving_Time-HubCN_Pickup_Time</f>
        <v>4.00625</v>
      </c>
      <c r="R1092" s="44">
        <f>Plan_HubVN_Receiving_Time-Plan_HubCN_Pickup_Time</f>
        <v>3.505555556</v>
      </c>
      <c r="S1092" s="44">
        <f>TG_lấy+TG_xử_lý_CN+Thông_quan</f>
        <v>5.577083333</v>
      </c>
      <c r="T1092" s="55">
        <f>IFS(HubCN_ID="LECCNSZ",Quantity__piece*500,HubCN_ID="LECCNYW",Quantity__piece*700)</f>
        <v>2800</v>
      </c>
      <c r="U1092" s="55">
        <f>Chi_phí_lấy_hàng-Chi_phí_xử_lý</f>
        <v>17250</v>
      </c>
      <c r="V1092" s="55">
        <f>IFS(HubCN_ID="LECCNSZ",IF(Grossweight&lt;=3,17000+Quantity__piece*500,17000+(Grossweight-3)*1500+Quantity__piece*500),HubCN_ID="LECCNYW", IF(Grossweight&lt;=3,15000+Quantity__piece*700,15000+(Grossweight-3)*2500+Quantity__piece*700))</f>
        <v>20050</v>
      </c>
    </row>
    <row r="1093" ht="15.75" hidden="1" customHeight="1">
      <c r="A1093" s="52" t="s">
        <v>3175</v>
      </c>
      <c r="B1093" s="52" t="s">
        <v>5289</v>
      </c>
      <c r="C1093" s="52" t="s">
        <v>5255</v>
      </c>
      <c r="D1093" s="53">
        <v>44649.325</v>
      </c>
      <c r="E1093" s="53">
        <v>44649.5625</v>
      </c>
      <c r="F1093" s="53">
        <v>44649.49444444444</v>
      </c>
      <c r="G1093" s="53">
        <f>HubVN_Receiving_Time</f>
        <v>44652.54028</v>
      </c>
      <c r="H1093" s="54">
        <v>44650.03472222222</v>
      </c>
      <c r="I1093" s="44">
        <f>HubCN_Receiving_Time-Order_Create_Time</f>
        <v>3.723611111</v>
      </c>
      <c r="J1093" s="44">
        <f>Plan__HubCN_Receiving_Time-Order_Create_Time</f>
        <v>3.486111111</v>
      </c>
      <c r="K1093" s="44">
        <f>HubCN_Pickup_Time-HubCN_Receiving_Time</f>
        <v>0.4722222222</v>
      </c>
      <c r="L1093" s="44">
        <f>Plan_HubCN_Pickup_Time-Plan__HubCN_Receiving_Time</f>
        <v>0.1694444444</v>
      </c>
      <c r="M1093" s="44">
        <f>HubCN_Receiving_Time-Vendor_PickupTime</f>
        <v>0.1138888889</v>
      </c>
      <c r="N1093" s="44">
        <f>Plan__HubCN_Receiving_Time-Plan_Vendor_Pickup_Time</f>
        <v>2.985416667</v>
      </c>
      <c r="O1093" s="44">
        <f>Vendor_PickupTime-Order_Create_Time</f>
        <v>3.609722222</v>
      </c>
      <c r="P1093" s="44">
        <f>Plan_Vendor_Pickup_Time-Order_Create_Time</f>
        <v>0.5006944444</v>
      </c>
      <c r="Q1093" s="44">
        <f>HubVN_Receiving_Time-HubCN_Pickup_Time</f>
        <v>2.505555556</v>
      </c>
      <c r="R1093" s="44">
        <f>Plan_HubVN_Receiving_Time-Plan_HubCN_Pickup_Time</f>
        <v>2.00625</v>
      </c>
      <c r="S1093" s="44">
        <f>TG_lấy+TG_xử_lý_CN+Thông_quan</f>
        <v>6.701388889</v>
      </c>
      <c r="T1093" s="55">
        <f>IFS(HubCN_ID="LECCNSZ",Quantity__piece*500,HubCN_ID="LECCNYW",Quantity__piece*700)</f>
        <v>2500</v>
      </c>
      <c r="U1093" s="55">
        <f>Chi_phí_lấy_hàng-Chi_phí_xử_lý</f>
        <v>17750</v>
      </c>
      <c r="V1093" s="55">
        <f>IFS(HubCN_ID="LECCNSZ",IF(Grossweight&lt;=3,17000+Quantity__piece*500,17000+(Grossweight-3)*1500+Quantity__piece*500),HubCN_ID="LECCNYW", IF(Grossweight&lt;=3,15000+Quantity__piece*700,15000+(Grossweight-3)*2500+Quantity__piece*700))</f>
        <v>20250</v>
      </c>
    </row>
    <row r="1094" ht="15.75" customHeight="1">
      <c r="A1094" s="52" t="s">
        <v>3177</v>
      </c>
      <c r="B1094" s="52" t="s">
        <v>5300</v>
      </c>
      <c r="C1094" s="52" t="s">
        <v>5253</v>
      </c>
      <c r="D1094" s="53">
        <v>44650.625</v>
      </c>
      <c r="E1094" s="53">
        <v>44650.73472222222</v>
      </c>
      <c r="F1094" s="53">
        <v>44650.77638888889</v>
      </c>
      <c r="G1094" s="53">
        <f>HubVN_Receiving_Time</f>
        <v>44654.53194</v>
      </c>
      <c r="H1094" s="54">
        <v>44651.03055555555</v>
      </c>
      <c r="I1094" s="44">
        <f>HubCN_Receiving_Time-Order_Create_Time</f>
        <v>4.093055556</v>
      </c>
      <c r="J1094" s="44">
        <f>Plan__HubCN_Receiving_Time-Order_Create_Time</f>
        <v>3.983333333</v>
      </c>
      <c r="K1094" s="44">
        <f>HubCN_Pickup_Time-HubCN_Receiving_Time</f>
        <v>0.2958333333</v>
      </c>
      <c r="L1094" s="44">
        <f>Plan_HubCN_Pickup_Time-Plan__HubCN_Receiving_Time</f>
        <v>0.1513888889</v>
      </c>
      <c r="M1094" s="44">
        <f>HubCN_Receiving_Time-Vendor_PickupTime</f>
        <v>0.2972222222</v>
      </c>
      <c r="N1094" s="44">
        <f>Plan__HubCN_Receiving_Time-Plan_Vendor_Pickup_Time</f>
        <v>2.985416667</v>
      </c>
      <c r="O1094" s="44">
        <f>Vendor_PickupTime-Order_Create_Time</f>
        <v>3.795833333</v>
      </c>
      <c r="P1094" s="44">
        <f>Plan_Vendor_Pickup_Time-Order_Create_Time</f>
        <v>0.9979166667</v>
      </c>
      <c r="Q1094" s="44">
        <f>HubVN_Receiving_Time-HubCN_Pickup_Time</f>
        <v>3.501388889</v>
      </c>
      <c r="R1094" s="44">
        <f>Plan_HubVN_Receiving_Time-Plan_HubCN_Pickup_Time</f>
        <v>3.501388889</v>
      </c>
      <c r="S1094" s="44">
        <f>TG_lấy+TG_xử_lý_CN+Thông_quan</f>
        <v>7.890277778</v>
      </c>
      <c r="T1094" s="55">
        <f>IFS(HubCN_ID="LECCNSZ",Quantity__piece*500,HubCN_ID="LECCNYW",Quantity__piece*700)</f>
        <v>2800</v>
      </c>
      <c r="U1094" s="55">
        <f>Chi_phí_lấy_hàng-Chi_phí_xử_lý</f>
        <v>15000</v>
      </c>
      <c r="V1094" s="55">
        <f>IFS(HubCN_ID="LECCNSZ",IF(Grossweight&lt;=3,17000+Quantity__piece*500,17000+(Grossweight-3)*1500+Quantity__piece*500),HubCN_ID="LECCNYW", IF(Grossweight&lt;=3,15000+Quantity__piece*700,15000+(Grossweight-3)*2500+Quantity__piece*700))</f>
        <v>17800</v>
      </c>
    </row>
    <row r="1095" ht="15.75" customHeight="1">
      <c r="A1095" s="52" t="s">
        <v>3179</v>
      </c>
      <c r="B1095" s="52" t="s">
        <v>5265</v>
      </c>
      <c r="C1095" s="52" t="s">
        <v>5253</v>
      </c>
      <c r="D1095" s="53">
        <v>44649.81736111111</v>
      </c>
      <c r="E1095" s="53">
        <v>44649.77569444444</v>
      </c>
      <c r="F1095" s="53">
        <v>44650.027083333334</v>
      </c>
      <c r="G1095" s="53">
        <f>HubVN_Receiving_Time</f>
        <v>44654.2875</v>
      </c>
      <c r="H1095" s="54">
        <v>44650.28194444445</v>
      </c>
      <c r="I1095" s="44">
        <f>HubCN_Receiving_Time-Order_Create_Time</f>
        <v>0.6041666667</v>
      </c>
      <c r="J1095" s="44">
        <f>Plan__HubCN_Receiving_Time-Order_Create_Time</f>
        <v>0.6458333333</v>
      </c>
      <c r="K1095" s="44">
        <f>HubCN_Pickup_Time-HubCN_Receiving_Time</f>
        <v>0.50625</v>
      </c>
      <c r="L1095" s="44">
        <f>Plan_HubCN_Pickup_Time-Plan__HubCN_Receiving_Time</f>
        <v>0.2097222222</v>
      </c>
      <c r="M1095" s="44">
        <f>HubCN_Receiving_Time-Vendor_PickupTime</f>
        <v>0.1090277778</v>
      </c>
      <c r="N1095" s="44">
        <f>Plan__HubCN_Receiving_Time-Plan_Vendor_Pickup_Time</f>
        <v>1.061111111</v>
      </c>
      <c r="O1095" s="44">
        <f>Vendor_PickupTime-Order_Create_Time</f>
        <v>0.4951388889</v>
      </c>
      <c r="P1095" s="44">
        <f>Plan_Vendor_Pickup_Time-Order_Create_Time</f>
        <v>-0.4152777778</v>
      </c>
      <c r="Q1095" s="44">
        <f>HubVN_Receiving_Time-HubCN_Pickup_Time</f>
        <v>4.005555556</v>
      </c>
      <c r="R1095" s="44">
        <f>Plan_HubVN_Receiving_Time-Plan_HubCN_Pickup_Time</f>
        <v>3.503472222</v>
      </c>
      <c r="S1095" s="44">
        <f>TG_lấy+TG_xử_lý_CN+Thông_quan</f>
        <v>5.115972222</v>
      </c>
      <c r="T1095" s="55">
        <f>IFS(HubCN_ID="LECCNSZ",Quantity__piece*500,HubCN_ID="LECCNYW",Quantity__piece*700)</f>
        <v>2800</v>
      </c>
      <c r="U1095" s="55">
        <f>Chi_phí_lấy_hàng-Chi_phí_xử_lý</f>
        <v>15000</v>
      </c>
      <c r="V1095" s="55">
        <f>IFS(HubCN_ID="LECCNSZ",IF(Grossweight&lt;=3,17000+Quantity__piece*500,17000+(Grossweight-3)*1500+Quantity__piece*500),HubCN_ID="LECCNYW", IF(Grossweight&lt;=3,15000+Quantity__piece*700,15000+(Grossweight-3)*2500+Quantity__piece*700))</f>
        <v>17800</v>
      </c>
    </row>
    <row r="1096" ht="15.75" customHeight="1">
      <c r="A1096" s="52" t="s">
        <v>3182</v>
      </c>
      <c r="B1096" s="52" t="s">
        <v>5298</v>
      </c>
      <c r="C1096" s="52" t="s">
        <v>5253</v>
      </c>
      <c r="D1096" s="53">
        <v>44647.88263888889</v>
      </c>
      <c r="E1096" s="53">
        <v>44649.191666666666</v>
      </c>
      <c r="F1096" s="53">
        <v>44648.03402777778</v>
      </c>
      <c r="G1096" s="53">
        <f>HubVN_Receiving_Time</f>
        <v>44652.53056</v>
      </c>
      <c r="H1096" s="54">
        <v>44649.52916666667</v>
      </c>
      <c r="I1096" s="44">
        <f>HubCN_Receiving_Time-Order_Create_Time</f>
        <v>3.809722222</v>
      </c>
      <c r="J1096" s="44">
        <f>Plan__HubCN_Receiving_Time-Order_Create_Time</f>
        <v>2.500694444</v>
      </c>
      <c r="K1096" s="44">
        <f>HubCN_Pickup_Time-HubCN_Receiving_Time</f>
        <v>0.3375</v>
      </c>
      <c r="L1096" s="44">
        <f>Plan_HubCN_Pickup_Time-Plan__HubCN_Receiving_Time</f>
        <v>0.1513888889</v>
      </c>
      <c r="M1096" s="44">
        <f>HubCN_Receiving_Time-Vendor_PickupTime</f>
        <v>0.1680555556</v>
      </c>
      <c r="N1096" s="44">
        <f>Plan__HubCN_Receiving_Time-Plan_Vendor_Pickup_Time</f>
        <v>2.003472222</v>
      </c>
      <c r="O1096" s="44">
        <f>Vendor_PickupTime-Order_Create_Time</f>
        <v>3.641666667</v>
      </c>
      <c r="P1096" s="44">
        <f>Plan_Vendor_Pickup_Time-Order_Create_Time</f>
        <v>0.4972222222</v>
      </c>
      <c r="Q1096" s="44">
        <f>HubVN_Receiving_Time-HubCN_Pickup_Time</f>
        <v>3.001388889</v>
      </c>
      <c r="R1096" s="44">
        <f>Plan_HubVN_Receiving_Time-Plan_HubCN_Pickup_Time</f>
        <v>3.504166667</v>
      </c>
      <c r="S1096" s="44">
        <f>TG_lấy+TG_xử_lý_CN+Thông_quan</f>
        <v>7.148611111</v>
      </c>
      <c r="T1096" s="55">
        <f>IFS(HubCN_ID="LECCNSZ",Quantity__piece*500,HubCN_ID="LECCNYW",Quantity__piece*700)</f>
        <v>700</v>
      </c>
      <c r="U1096" s="55">
        <f>Chi_phí_lấy_hàng-Chi_phí_xử_lý</f>
        <v>15000</v>
      </c>
      <c r="V1096" s="55">
        <f>IFS(HubCN_ID="LECCNSZ",IF(Grossweight&lt;=3,17000+Quantity__piece*500,17000+(Grossweight-3)*1500+Quantity__piece*500),HubCN_ID="LECCNYW", IF(Grossweight&lt;=3,15000+Quantity__piece*700,15000+(Grossweight-3)*2500+Quantity__piece*700))</f>
        <v>15700</v>
      </c>
    </row>
    <row r="1097" ht="15.75" customHeight="1">
      <c r="A1097" s="52" t="s">
        <v>3184</v>
      </c>
      <c r="B1097" s="52" t="s">
        <v>5252</v>
      </c>
      <c r="C1097" s="52" t="s">
        <v>5253</v>
      </c>
      <c r="D1097" s="53">
        <v>44651.16111111111</v>
      </c>
      <c r="E1097" s="53">
        <v>44649.21944444445</v>
      </c>
      <c r="F1097" s="53">
        <v>44651.25</v>
      </c>
      <c r="G1097" s="53">
        <f>HubVN_Receiving_Time</f>
        <v>44653.52083</v>
      </c>
      <c r="H1097" s="54">
        <v>44649.51736111111</v>
      </c>
      <c r="I1097" s="44">
        <f>HubCN_Receiving_Time-Order_Create_Time</f>
        <v>0.3722222222</v>
      </c>
      <c r="J1097" s="44">
        <f>Plan__HubCN_Receiving_Time-Order_Create_Time</f>
        <v>2.313888889</v>
      </c>
      <c r="K1097" s="44">
        <f>HubCN_Pickup_Time-HubCN_Receiving_Time</f>
        <v>0.2979166667</v>
      </c>
      <c r="L1097" s="44">
        <f>Plan_HubCN_Pickup_Time-Plan__HubCN_Receiving_Time</f>
        <v>0.08888888889</v>
      </c>
      <c r="M1097" s="44">
        <f>HubCN_Receiving_Time-Vendor_PickupTime</f>
        <v>0.0875</v>
      </c>
      <c r="N1097" s="44">
        <f>Plan__HubCN_Receiving_Time-Plan_Vendor_Pickup_Time</f>
        <v>2.76875</v>
      </c>
      <c r="O1097" s="44">
        <f>Vendor_PickupTime-Order_Create_Time</f>
        <v>0.2847222222</v>
      </c>
      <c r="P1097" s="44">
        <f>Plan_Vendor_Pickup_Time-Order_Create_Time</f>
        <v>-0.4548611111</v>
      </c>
      <c r="Q1097" s="44">
        <f>HubVN_Receiving_Time-HubCN_Pickup_Time</f>
        <v>4.003472222</v>
      </c>
      <c r="R1097" s="44">
        <f>Plan_HubVN_Receiving_Time-Plan_HubCN_Pickup_Time</f>
        <v>2.000694444</v>
      </c>
      <c r="S1097" s="44">
        <f>TG_lấy+TG_xử_lý_CN+Thông_quan</f>
        <v>4.673611111</v>
      </c>
      <c r="T1097" s="55">
        <f>IFS(HubCN_ID="LECCNSZ",Quantity__piece*500,HubCN_ID="LECCNYW",Quantity__piece*700)</f>
        <v>3500</v>
      </c>
      <c r="U1097" s="55">
        <f>Chi_phí_lấy_hàng-Chi_phí_xử_lý</f>
        <v>15000</v>
      </c>
      <c r="V1097" s="55">
        <f>IFS(HubCN_ID="LECCNSZ",IF(Grossweight&lt;=3,17000+Quantity__piece*500,17000+(Grossweight-3)*1500+Quantity__piece*500),HubCN_ID="LECCNYW", IF(Grossweight&lt;=3,15000+Quantity__piece*700,15000+(Grossweight-3)*2500+Quantity__piece*700))</f>
        <v>18500</v>
      </c>
    </row>
    <row r="1098" ht="15.75" customHeight="1">
      <c r="A1098" s="52" t="s">
        <v>3187</v>
      </c>
      <c r="B1098" s="52" t="s">
        <v>5286</v>
      </c>
      <c r="C1098" s="52" t="s">
        <v>5253</v>
      </c>
      <c r="D1098" s="53">
        <v>44651.88055555556</v>
      </c>
      <c r="E1098" s="53">
        <v>44650.736805555556</v>
      </c>
      <c r="F1098" s="53">
        <v>44652.006944444445</v>
      </c>
      <c r="G1098" s="53">
        <f>HubVN_Receiving_Time</f>
        <v>44654.53542</v>
      </c>
      <c r="H1098" s="54">
        <v>44651.03402777778</v>
      </c>
      <c r="I1098" s="44">
        <f>HubCN_Receiving_Time-Order_Create_Time</f>
        <v>2.036805556</v>
      </c>
      <c r="J1098" s="44">
        <f>Plan__HubCN_Receiving_Time-Order_Create_Time</f>
        <v>3.180555556</v>
      </c>
      <c r="K1098" s="44">
        <f>HubCN_Pickup_Time-HubCN_Receiving_Time</f>
        <v>0.2972222222</v>
      </c>
      <c r="L1098" s="44">
        <f>Plan_HubCN_Pickup_Time-Plan__HubCN_Receiving_Time</f>
        <v>0.1263888889</v>
      </c>
      <c r="M1098" s="44">
        <f>HubCN_Receiving_Time-Vendor_PickupTime</f>
        <v>0.2548611111</v>
      </c>
      <c r="N1098" s="44">
        <f>Plan__HubCN_Receiving_Time-Plan_Vendor_Pickup_Time</f>
        <v>3.639583333</v>
      </c>
      <c r="O1098" s="44">
        <f>Vendor_PickupTime-Order_Create_Time</f>
        <v>1.781944444</v>
      </c>
      <c r="P1098" s="44">
        <f>Plan_Vendor_Pickup_Time-Order_Create_Time</f>
        <v>-0.4590277778</v>
      </c>
      <c r="Q1098" s="44">
        <f>HubVN_Receiving_Time-HubCN_Pickup_Time</f>
        <v>3.501388889</v>
      </c>
      <c r="R1098" s="44">
        <f>Plan_HubVN_Receiving_Time-Plan_HubCN_Pickup_Time</f>
        <v>1.504861111</v>
      </c>
      <c r="S1098" s="44">
        <f>TG_lấy+TG_xử_lý_CN+Thông_quan</f>
        <v>5.835416667</v>
      </c>
      <c r="T1098" s="55">
        <f>IFS(HubCN_ID="LECCNSZ",Quantity__piece*500,HubCN_ID="LECCNYW",Quantity__piece*700)</f>
        <v>3500</v>
      </c>
      <c r="U1098" s="55">
        <f>Chi_phí_lấy_hàng-Chi_phí_xử_lý</f>
        <v>16000</v>
      </c>
      <c r="V1098" s="55">
        <f>IFS(HubCN_ID="LECCNSZ",IF(Grossweight&lt;=3,17000+Quantity__piece*500,17000+(Grossweight-3)*1500+Quantity__piece*500),HubCN_ID="LECCNYW", IF(Grossweight&lt;=3,15000+Quantity__piece*700,15000+(Grossweight-3)*2500+Quantity__piece*700))</f>
        <v>19500</v>
      </c>
    </row>
    <row r="1099" ht="15.75" hidden="1" customHeight="1">
      <c r="A1099" s="52" t="s">
        <v>3190</v>
      </c>
      <c r="B1099" s="52" t="s">
        <v>5254</v>
      </c>
      <c r="C1099" s="52" t="s">
        <v>5255</v>
      </c>
      <c r="D1099" s="53">
        <v>44651.375</v>
      </c>
      <c r="E1099" s="53">
        <v>44649.83194444444</v>
      </c>
      <c r="F1099" s="53">
        <v>44651.525</v>
      </c>
      <c r="G1099" s="53">
        <f>HubVN_Receiving_Time</f>
        <v>44654.27361</v>
      </c>
      <c r="H1099" s="54">
        <v>44650.27013888889</v>
      </c>
      <c r="I1099" s="44">
        <f>HubCN_Receiving_Time-Order_Create_Time</f>
        <v>0.3861111111</v>
      </c>
      <c r="J1099" s="44">
        <f>Plan__HubCN_Receiving_Time-Order_Create_Time</f>
        <v>1.929166667</v>
      </c>
      <c r="K1099" s="44">
        <f>HubCN_Pickup_Time-HubCN_Receiving_Time</f>
        <v>0.4381944444</v>
      </c>
      <c r="L1099" s="44">
        <f>Plan_HubCN_Pickup_Time-Plan__HubCN_Receiving_Time</f>
        <v>0.15</v>
      </c>
      <c r="M1099" s="44">
        <f>HubCN_Receiving_Time-Vendor_PickupTime</f>
        <v>0.05347222222</v>
      </c>
      <c r="N1099" s="44">
        <f>Plan__HubCN_Receiving_Time-Plan_Vendor_Pickup_Time</f>
        <v>1.600694444</v>
      </c>
      <c r="O1099" s="44">
        <f>Vendor_PickupTime-Order_Create_Time</f>
        <v>0.3326388889</v>
      </c>
      <c r="P1099" s="44">
        <f>Plan_Vendor_Pickup_Time-Order_Create_Time</f>
        <v>0.3284722222</v>
      </c>
      <c r="Q1099" s="44">
        <f>HubVN_Receiving_Time-HubCN_Pickup_Time</f>
        <v>4.003472222</v>
      </c>
      <c r="R1099" s="44">
        <f>Plan_HubVN_Receiving_Time-Plan_HubCN_Pickup_Time</f>
        <v>2.000694444</v>
      </c>
      <c r="S1099" s="44">
        <f>TG_lấy+TG_xử_lý_CN+Thông_quan</f>
        <v>4.827777778</v>
      </c>
      <c r="T1099" s="55">
        <f>IFS(HubCN_ID="LECCNSZ",Quantity__piece*500,HubCN_ID="LECCNYW",Quantity__piece*700)</f>
        <v>2500</v>
      </c>
      <c r="U1099" s="55">
        <f>Chi_phí_lấy_hàng-Chi_phí_xử_lý</f>
        <v>17000</v>
      </c>
      <c r="V1099" s="55">
        <f>IFS(HubCN_ID="LECCNSZ",IF(Grossweight&lt;=3,17000+Quantity__piece*500,17000+(Grossweight-3)*1500+Quantity__piece*500),HubCN_ID="LECCNYW", IF(Grossweight&lt;=3,15000+Quantity__piece*700,15000+(Grossweight-3)*2500+Quantity__piece*700))</f>
        <v>19500</v>
      </c>
    </row>
    <row r="1100" ht="15.75" customHeight="1">
      <c r="A1100" s="52" t="s">
        <v>3193</v>
      </c>
      <c r="B1100" s="52" t="s">
        <v>5258</v>
      </c>
      <c r="C1100" s="52" t="s">
        <v>5253</v>
      </c>
      <c r="D1100" s="53">
        <v>44652.91388888889</v>
      </c>
      <c r="E1100" s="53">
        <v>44649.92569444444</v>
      </c>
      <c r="F1100" s="53">
        <v>44653.00347222222</v>
      </c>
      <c r="G1100" s="53">
        <f>HubVN_Receiving_Time</f>
        <v>44655.26528</v>
      </c>
      <c r="H1100" s="54">
        <v>44650.260416666664</v>
      </c>
      <c r="I1100" s="44">
        <f>HubCN_Receiving_Time-Order_Create_Time</f>
        <v>0.3145833333</v>
      </c>
      <c r="J1100" s="44">
        <f>Plan__HubCN_Receiving_Time-Order_Create_Time</f>
        <v>3.302777778</v>
      </c>
      <c r="K1100" s="44">
        <f>HubCN_Pickup_Time-HubCN_Receiving_Time</f>
        <v>0.3347222222</v>
      </c>
      <c r="L1100" s="44">
        <f>Plan_HubCN_Pickup_Time-Plan__HubCN_Receiving_Time</f>
        <v>0.08958333333</v>
      </c>
      <c r="M1100" s="44">
        <f>HubCN_Receiving_Time-Vendor_PickupTime</f>
        <v>0.08819444444</v>
      </c>
      <c r="N1100" s="44">
        <f>Plan__HubCN_Receiving_Time-Plan_Vendor_Pickup_Time</f>
        <v>2.722916667</v>
      </c>
      <c r="O1100" s="44">
        <f>Vendor_PickupTime-Order_Create_Time</f>
        <v>0.2263888889</v>
      </c>
      <c r="P1100" s="44">
        <f>Plan_Vendor_Pickup_Time-Order_Create_Time</f>
        <v>0.5798611111</v>
      </c>
      <c r="Q1100" s="44">
        <f>HubVN_Receiving_Time-HubCN_Pickup_Time</f>
        <v>5.004861111</v>
      </c>
      <c r="R1100" s="44">
        <f>Plan_HubVN_Receiving_Time-Plan_HubCN_Pickup_Time</f>
        <v>1.504861111</v>
      </c>
      <c r="S1100" s="44">
        <f>TG_lấy+TG_xử_lý_CN+Thông_quan</f>
        <v>5.654166667</v>
      </c>
      <c r="T1100" s="55">
        <f>IFS(HubCN_ID="LECCNSZ",Quantity__piece*500,HubCN_ID="LECCNYW",Quantity__piece*700)</f>
        <v>2100</v>
      </c>
      <c r="U1100" s="55">
        <f>Chi_phí_lấy_hàng-Chi_phí_xử_lý</f>
        <v>15000</v>
      </c>
      <c r="V1100" s="55">
        <f>IFS(HubCN_ID="LECCNSZ",IF(Grossweight&lt;=3,17000+Quantity__piece*500,17000+(Grossweight-3)*1500+Quantity__piece*500),HubCN_ID="LECCNYW", IF(Grossweight&lt;=3,15000+Quantity__piece*700,15000+(Grossweight-3)*2500+Quantity__piece*700))</f>
        <v>17100</v>
      </c>
    </row>
    <row r="1101" ht="15.75" customHeight="1">
      <c r="A1101" s="52" t="s">
        <v>3195</v>
      </c>
      <c r="B1101" s="52" t="s">
        <v>5285</v>
      </c>
      <c r="C1101" s="52" t="s">
        <v>5253</v>
      </c>
      <c r="D1101" s="53">
        <v>44648.60208333333</v>
      </c>
      <c r="E1101" s="53">
        <v>44649.78402777778</v>
      </c>
      <c r="F1101" s="53">
        <v>44648.770833333336</v>
      </c>
      <c r="G1101" s="53">
        <f>HubVN_Receiving_Time</f>
        <v>44653.25208</v>
      </c>
      <c r="H1101" s="54">
        <v>44650.24722222222</v>
      </c>
      <c r="I1101" s="44">
        <f>HubCN_Receiving_Time-Order_Create_Time</f>
        <v>3.584027778</v>
      </c>
      <c r="J1101" s="44">
        <f>Plan__HubCN_Receiving_Time-Order_Create_Time</f>
        <v>2.402083333</v>
      </c>
      <c r="K1101" s="44">
        <f>HubCN_Pickup_Time-HubCN_Receiving_Time</f>
        <v>0.4631944444</v>
      </c>
      <c r="L1101" s="44">
        <f>Plan_HubCN_Pickup_Time-Plan__HubCN_Receiving_Time</f>
        <v>0.16875</v>
      </c>
      <c r="M1101" s="44">
        <f>HubCN_Receiving_Time-Vendor_PickupTime</f>
        <v>0.08402777778</v>
      </c>
      <c r="N1101" s="44">
        <f>Plan__HubCN_Receiving_Time-Plan_Vendor_Pickup_Time</f>
        <v>1.400694444</v>
      </c>
      <c r="O1101" s="44">
        <f>Vendor_PickupTime-Order_Create_Time</f>
        <v>3.5</v>
      </c>
      <c r="P1101" s="44">
        <f>Plan_Vendor_Pickup_Time-Order_Create_Time</f>
        <v>1.001388889</v>
      </c>
      <c r="Q1101" s="44">
        <f>HubVN_Receiving_Time-HubCN_Pickup_Time</f>
        <v>3.004861111</v>
      </c>
      <c r="R1101" s="44">
        <f>Plan_HubVN_Receiving_Time-Plan_HubCN_Pickup_Time</f>
        <v>3.505555556</v>
      </c>
      <c r="S1101" s="44">
        <f>TG_lấy+TG_xử_lý_CN+Thông_quan</f>
        <v>7.052083333</v>
      </c>
      <c r="T1101" s="55">
        <f>IFS(HubCN_ID="LECCNSZ",Quantity__piece*500,HubCN_ID="LECCNYW",Quantity__piece*700)</f>
        <v>2800</v>
      </c>
      <c r="U1101" s="55">
        <f>Chi_phí_lấy_hàng-Chi_phí_xử_lý</f>
        <v>15000</v>
      </c>
      <c r="V1101" s="55">
        <f>IFS(HubCN_ID="LECCNSZ",IF(Grossweight&lt;=3,17000+Quantity__piece*500,17000+(Grossweight-3)*1500+Quantity__piece*500),HubCN_ID="LECCNYW", IF(Grossweight&lt;=3,15000+Quantity__piece*700,15000+(Grossweight-3)*2500+Quantity__piece*700))</f>
        <v>17800</v>
      </c>
    </row>
    <row r="1102" ht="15.75" customHeight="1">
      <c r="A1102" s="52" t="s">
        <v>3198</v>
      </c>
      <c r="B1102" s="52" t="s">
        <v>5252</v>
      </c>
      <c r="C1102" s="52" t="s">
        <v>5253</v>
      </c>
      <c r="D1102" s="53">
        <v>44651.17013888889</v>
      </c>
      <c r="E1102" s="53">
        <v>44652.93958333333</v>
      </c>
      <c r="F1102" s="53">
        <v>44651.25486111111</v>
      </c>
      <c r="G1102" s="53">
        <f>HubVN_Receiving_Time</f>
        <v>44659.28125</v>
      </c>
      <c r="H1102" s="54">
        <v>44653.27569444444</v>
      </c>
      <c r="I1102" s="44">
        <f>HubCN_Receiving_Time-Order_Create_Time</f>
        <v>1.807638889</v>
      </c>
      <c r="J1102" s="44">
        <f>Plan__HubCN_Receiving_Time-Order_Create_Time</f>
        <v>0.03819444445</v>
      </c>
      <c r="K1102" s="44">
        <f>HubCN_Pickup_Time-HubCN_Receiving_Time</f>
        <v>0.3361111111</v>
      </c>
      <c r="L1102" s="44">
        <f>Plan_HubCN_Pickup_Time-Plan__HubCN_Receiving_Time</f>
        <v>0.08472222222</v>
      </c>
      <c r="M1102" s="44">
        <f>HubCN_Receiving_Time-Vendor_PickupTime</f>
        <v>0.1652777778</v>
      </c>
      <c r="N1102" s="44">
        <f>Plan__HubCN_Receiving_Time-Plan_Vendor_Pickup_Time</f>
        <v>-0.1236111111</v>
      </c>
      <c r="O1102" s="44">
        <f>Vendor_PickupTime-Order_Create_Time</f>
        <v>1.642361111</v>
      </c>
      <c r="P1102" s="44">
        <f>Plan_Vendor_Pickup_Time-Order_Create_Time</f>
        <v>0.1618055556</v>
      </c>
      <c r="Q1102" s="44">
        <f>HubVN_Receiving_Time-HubCN_Pickup_Time</f>
        <v>6.005555556</v>
      </c>
      <c r="R1102" s="44">
        <f>Plan_HubVN_Receiving_Time-Plan_HubCN_Pickup_Time</f>
        <v>3.004861111</v>
      </c>
      <c r="S1102" s="44">
        <f>TG_lấy+TG_xử_lý_CN+Thông_quan</f>
        <v>8.149305556</v>
      </c>
      <c r="T1102" s="55">
        <f>IFS(HubCN_ID="LECCNSZ",Quantity__piece*500,HubCN_ID="LECCNYW",Quantity__piece*700)</f>
        <v>2100</v>
      </c>
      <c r="U1102" s="55">
        <f>Chi_phí_lấy_hàng-Chi_phí_xử_lý</f>
        <v>15000</v>
      </c>
      <c r="V1102" s="55">
        <f>IFS(HubCN_ID="LECCNSZ",IF(Grossweight&lt;=3,17000+Quantity__piece*500,17000+(Grossweight-3)*1500+Quantity__piece*500),HubCN_ID="LECCNYW", IF(Grossweight&lt;=3,15000+Quantity__piece*700,15000+(Grossweight-3)*2500+Quantity__piece*700))</f>
        <v>17100</v>
      </c>
    </row>
    <row r="1103" ht="15.75" customHeight="1">
      <c r="A1103" s="52" t="s">
        <v>3200</v>
      </c>
      <c r="B1103" s="52" t="s">
        <v>5302</v>
      </c>
      <c r="C1103" s="52" t="s">
        <v>5253</v>
      </c>
      <c r="D1103" s="53">
        <v>44649.80347222222</v>
      </c>
      <c r="E1103" s="53">
        <v>44649.19652777778</v>
      </c>
      <c r="F1103" s="53">
        <v>44650.013194444444</v>
      </c>
      <c r="G1103" s="53">
        <f>HubVN_Receiving_Time</f>
        <v>44652.54097</v>
      </c>
      <c r="H1103" s="54">
        <v>44649.53611111111</v>
      </c>
      <c r="I1103" s="44">
        <f>HubCN_Receiving_Time-Order_Create_Time</f>
        <v>1.825694444</v>
      </c>
      <c r="J1103" s="44">
        <f>Plan__HubCN_Receiving_Time-Order_Create_Time</f>
        <v>2.432638889</v>
      </c>
      <c r="K1103" s="44">
        <f>HubCN_Pickup_Time-HubCN_Receiving_Time</f>
        <v>0.3395833333</v>
      </c>
      <c r="L1103" s="44">
        <f>Plan_HubCN_Pickup_Time-Plan__HubCN_Receiving_Time</f>
        <v>0.2097222222</v>
      </c>
      <c r="M1103" s="44">
        <f>HubCN_Receiving_Time-Vendor_PickupTime</f>
        <v>0.1020833333</v>
      </c>
      <c r="N1103" s="44">
        <f>Plan__HubCN_Receiving_Time-Plan_Vendor_Pickup_Time</f>
        <v>2.847222222</v>
      </c>
      <c r="O1103" s="44">
        <f>Vendor_PickupTime-Order_Create_Time</f>
        <v>1.723611111</v>
      </c>
      <c r="P1103" s="44">
        <f>Plan_Vendor_Pickup_Time-Order_Create_Time</f>
        <v>-0.4145833333</v>
      </c>
      <c r="Q1103" s="44">
        <f>HubVN_Receiving_Time-HubCN_Pickup_Time</f>
        <v>3.004861111</v>
      </c>
      <c r="R1103" s="44">
        <f>Plan_HubVN_Receiving_Time-Plan_HubCN_Pickup_Time</f>
        <v>1.504861111</v>
      </c>
      <c r="S1103" s="44">
        <f>TG_lấy+TG_xử_lý_CN+Thông_quan</f>
        <v>5.170138889</v>
      </c>
      <c r="T1103" s="55">
        <f>IFS(HubCN_ID="LECCNSZ",Quantity__piece*500,HubCN_ID="LECCNYW",Quantity__piece*700)</f>
        <v>2100</v>
      </c>
      <c r="U1103" s="55">
        <f>Chi_phí_lấy_hàng-Chi_phí_xử_lý</f>
        <v>15000</v>
      </c>
      <c r="V1103" s="55">
        <f>IFS(HubCN_ID="LECCNSZ",IF(Grossweight&lt;=3,17000+Quantity__piece*500,17000+(Grossweight-3)*1500+Quantity__piece*500),HubCN_ID="LECCNYW", IF(Grossweight&lt;=3,15000+Quantity__piece*700,15000+(Grossweight-3)*2500+Quantity__piece*700))</f>
        <v>17100</v>
      </c>
    </row>
    <row r="1104" ht="15.75" customHeight="1">
      <c r="A1104" s="52" t="s">
        <v>3202</v>
      </c>
      <c r="B1104" s="52" t="s">
        <v>5257</v>
      </c>
      <c r="C1104" s="52" t="s">
        <v>5253</v>
      </c>
      <c r="D1104" s="53">
        <v>44648.850694444445</v>
      </c>
      <c r="E1104" s="53">
        <v>44649.80763888889</v>
      </c>
      <c r="F1104" s="53">
        <v>44648.99722222222</v>
      </c>
      <c r="G1104" s="53">
        <f>HubVN_Receiving_Time</f>
        <v>44653.27639</v>
      </c>
      <c r="H1104" s="54">
        <v>44650.271527777775</v>
      </c>
      <c r="I1104" s="44">
        <f>HubCN_Receiving_Time-Order_Create_Time</f>
        <v>3.078472222</v>
      </c>
      <c r="J1104" s="44">
        <f>Plan__HubCN_Receiving_Time-Order_Create_Time</f>
        <v>2.121527778</v>
      </c>
      <c r="K1104" s="44">
        <f>HubCN_Pickup_Time-HubCN_Receiving_Time</f>
        <v>0.4638888889</v>
      </c>
      <c r="L1104" s="44">
        <f>Plan_HubCN_Pickup_Time-Plan__HubCN_Receiving_Time</f>
        <v>0.1465277778</v>
      </c>
      <c r="M1104" s="44">
        <f>HubCN_Receiving_Time-Vendor_PickupTime</f>
        <v>0.08819444444</v>
      </c>
      <c r="N1104" s="44">
        <f>Plan__HubCN_Receiving_Time-Plan_Vendor_Pickup_Time</f>
        <v>2.296527778</v>
      </c>
      <c r="O1104" s="44">
        <f>Vendor_PickupTime-Order_Create_Time</f>
        <v>2.990277778</v>
      </c>
      <c r="P1104" s="44">
        <f>Plan_Vendor_Pickup_Time-Order_Create_Time</f>
        <v>-0.175</v>
      </c>
      <c r="Q1104" s="44">
        <f>HubVN_Receiving_Time-HubCN_Pickup_Time</f>
        <v>3.004861111</v>
      </c>
      <c r="R1104" s="44">
        <f>Plan_HubVN_Receiving_Time-Plan_HubCN_Pickup_Time</f>
        <v>3.505555556</v>
      </c>
      <c r="S1104" s="44">
        <f>TG_lấy+TG_xử_lý_CN+Thông_quan</f>
        <v>6.547222222</v>
      </c>
      <c r="T1104" s="55">
        <f>IFS(HubCN_ID="LECCNSZ",Quantity__piece*500,HubCN_ID="LECCNYW",Quantity__piece*700)</f>
        <v>1400</v>
      </c>
      <c r="U1104" s="55">
        <f>Chi_phí_lấy_hàng-Chi_phí_xử_lý</f>
        <v>15000</v>
      </c>
      <c r="V1104" s="55">
        <f>IFS(HubCN_ID="LECCNSZ",IF(Grossweight&lt;=3,17000+Quantity__piece*500,17000+(Grossweight-3)*1500+Quantity__piece*500),HubCN_ID="LECCNYW", IF(Grossweight&lt;=3,15000+Quantity__piece*700,15000+(Grossweight-3)*2500+Quantity__piece*700))</f>
        <v>16400</v>
      </c>
    </row>
    <row r="1105" ht="15.75" customHeight="1">
      <c r="A1105" s="52" t="s">
        <v>3205</v>
      </c>
      <c r="B1105" s="52" t="s">
        <v>5267</v>
      </c>
      <c r="C1105" s="52" t="s">
        <v>5253</v>
      </c>
      <c r="D1105" s="53">
        <v>44651.29791666667</v>
      </c>
      <c r="E1105" s="53">
        <v>44652.22777777778</v>
      </c>
      <c r="F1105" s="53">
        <v>44651.509722222225</v>
      </c>
      <c r="G1105" s="53">
        <f>HubVN_Receiving_Time</f>
        <v>44655.52708</v>
      </c>
      <c r="H1105" s="54">
        <v>44652.52361111111</v>
      </c>
      <c r="I1105" s="44">
        <f>HubCN_Receiving_Time-Order_Create_Time</f>
        <v>2.36875</v>
      </c>
      <c r="J1105" s="44">
        <f>Plan__HubCN_Receiving_Time-Order_Create_Time</f>
        <v>1.438888889</v>
      </c>
      <c r="K1105" s="44">
        <f>HubCN_Pickup_Time-HubCN_Receiving_Time</f>
        <v>0.2958333333</v>
      </c>
      <c r="L1105" s="44">
        <f>Plan_HubCN_Pickup_Time-Plan__HubCN_Receiving_Time</f>
        <v>0.2118055556</v>
      </c>
      <c r="M1105" s="44">
        <f>HubCN_Receiving_Time-Vendor_PickupTime</f>
        <v>0.08888888889</v>
      </c>
      <c r="N1105" s="44">
        <f>Plan__HubCN_Receiving_Time-Plan_Vendor_Pickup_Time</f>
        <v>0.6972222222</v>
      </c>
      <c r="O1105" s="44">
        <f>Vendor_PickupTime-Order_Create_Time</f>
        <v>2.279861111</v>
      </c>
      <c r="P1105" s="44">
        <f>Plan_Vendor_Pickup_Time-Order_Create_Time</f>
        <v>0.7416666667</v>
      </c>
      <c r="Q1105" s="44">
        <f>HubVN_Receiving_Time-HubCN_Pickup_Time</f>
        <v>3.003472222</v>
      </c>
      <c r="R1105" s="44">
        <f>Plan_HubVN_Receiving_Time-Plan_HubCN_Pickup_Time</f>
        <v>3.003472222</v>
      </c>
      <c r="S1105" s="44">
        <f>TG_lấy+TG_xử_lý_CN+Thông_quan</f>
        <v>5.668055556</v>
      </c>
      <c r="T1105" s="55">
        <f>IFS(HubCN_ID="LECCNSZ",Quantity__piece*500,HubCN_ID="LECCNYW",Quantity__piece*700)</f>
        <v>1400</v>
      </c>
      <c r="U1105" s="55">
        <f>Chi_phí_lấy_hàng-Chi_phí_xử_lý</f>
        <v>19500</v>
      </c>
      <c r="V1105" s="55">
        <f>IFS(HubCN_ID="LECCNSZ",IF(Grossweight&lt;=3,17000+Quantity__piece*500,17000+(Grossweight-3)*1500+Quantity__piece*500),HubCN_ID="LECCNYW", IF(Grossweight&lt;=3,15000+Quantity__piece*700,15000+(Grossweight-3)*2500+Quantity__piece*700))</f>
        <v>20900</v>
      </c>
    </row>
    <row r="1106" ht="15.75" hidden="1" customHeight="1">
      <c r="A1106" s="52" t="s">
        <v>3208</v>
      </c>
      <c r="B1106" s="52" t="s">
        <v>5266</v>
      </c>
      <c r="C1106" s="52" t="s">
        <v>5255</v>
      </c>
      <c r="D1106" s="53">
        <v>44649.56319444445</v>
      </c>
      <c r="E1106" s="53">
        <v>44649.51875</v>
      </c>
      <c r="F1106" s="53">
        <v>44649.774305555555</v>
      </c>
      <c r="G1106" s="53">
        <f>HubVN_Receiving_Time</f>
        <v>44653.52778</v>
      </c>
      <c r="H1106" s="54">
        <v>44650.021527777775</v>
      </c>
      <c r="I1106" s="44">
        <f>HubCN_Receiving_Time-Order_Create_Time</f>
        <v>1.159722222</v>
      </c>
      <c r="J1106" s="44">
        <f>Plan__HubCN_Receiving_Time-Order_Create_Time</f>
        <v>1.204166667</v>
      </c>
      <c r="K1106" s="44">
        <f>HubCN_Pickup_Time-HubCN_Receiving_Time</f>
        <v>0.5027777778</v>
      </c>
      <c r="L1106" s="44">
        <f>Plan_HubCN_Pickup_Time-Plan__HubCN_Receiving_Time</f>
        <v>0.2111111111</v>
      </c>
      <c r="M1106" s="44">
        <f>HubCN_Receiving_Time-Vendor_PickupTime</f>
        <v>0.1694444444</v>
      </c>
      <c r="N1106" s="44">
        <f>Plan__HubCN_Receiving_Time-Plan_Vendor_Pickup_Time</f>
        <v>0.7131944444</v>
      </c>
      <c r="O1106" s="44">
        <f>Vendor_PickupTime-Order_Create_Time</f>
        <v>0.9902777778</v>
      </c>
      <c r="P1106" s="44">
        <f>Plan_Vendor_Pickup_Time-Order_Create_Time</f>
        <v>0.4909722222</v>
      </c>
      <c r="Q1106" s="44">
        <f>HubVN_Receiving_Time-HubCN_Pickup_Time</f>
        <v>3.50625</v>
      </c>
      <c r="R1106" s="44">
        <f>Plan_HubVN_Receiving_Time-Plan_HubCN_Pickup_Time</f>
        <v>3.505555556</v>
      </c>
      <c r="S1106" s="44">
        <f>TG_lấy+TG_xử_lý_CN+Thông_quan</f>
        <v>5.16875</v>
      </c>
      <c r="T1106" s="55">
        <f>IFS(HubCN_ID="LECCNSZ",Quantity__piece*500,HubCN_ID="LECCNYW",Quantity__piece*700)</f>
        <v>2000</v>
      </c>
      <c r="U1106" s="55">
        <f>Chi_phí_lấy_hàng-Chi_phí_xử_lý</f>
        <v>17000</v>
      </c>
      <c r="V1106" s="55">
        <f>IFS(HubCN_ID="LECCNSZ",IF(Grossweight&lt;=3,17000+Quantity__piece*500,17000+(Grossweight-3)*1500+Quantity__piece*500),HubCN_ID="LECCNYW", IF(Grossweight&lt;=3,15000+Quantity__piece*700,15000+(Grossweight-3)*2500+Quantity__piece*700))</f>
        <v>19000</v>
      </c>
    </row>
    <row r="1107" ht="15.75" hidden="1" customHeight="1">
      <c r="A1107" s="52" t="s">
        <v>3211</v>
      </c>
      <c r="B1107" s="52" t="s">
        <v>5254</v>
      </c>
      <c r="C1107" s="52" t="s">
        <v>5255</v>
      </c>
      <c r="D1107" s="53">
        <v>44648.36875</v>
      </c>
      <c r="E1107" s="53">
        <v>44649.525</v>
      </c>
      <c r="F1107" s="53">
        <v>44648.520833333336</v>
      </c>
      <c r="G1107" s="53">
        <f>HubVN_Receiving_Time</f>
        <v>44652.50417</v>
      </c>
      <c r="H1107" s="54">
        <v>44650.0</v>
      </c>
      <c r="I1107" s="44">
        <f>HubCN_Receiving_Time-Order_Create_Time</f>
        <v>2.206944444</v>
      </c>
      <c r="J1107" s="44">
        <f>Plan__HubCN_Receiving_Time-Order_Create_Time</f>
        <v>1.050694444</v>
      </c>
      <c r="K1107" s="44">
        <f>HubCN_Pickup_Time-HubCN_Receiving_Time</f>
        <v>0.475</v>
      </c>
      <c r="L1107" s="44">
        <f>Plan_HubCN_Pickup_Time-Plan__HubCN_Receiving_Time</f>
        <v>0.1520833333</v>
      </c>
      <c r="M1107" s="44">
        <f>HubCN_Receiving_Time-Vendor_PickupTime</f>
        <v>0.05555555555</v>
      </c>
      <c r="N1107" s="44">
        <f>Plan__HubCN_Receiving_Time-Plan_Vendor_Pickup_Time</f>
        <v>0.3013888889</v>
      </c>
      <c r="O1107" s="44">
        <f>Vendor_PickupTime-Order_Create_Time</f>
        <v>2.151388889</v>
      </c>
      <c r="P1107" s="44">
        <f>Plan_Vendor_Pickup_Time-Order_Create_Time</f>
        <v>0.7493055556</v>
      </c>
      <c r="Q1107" s="44">
        <f>HubVN_Receiving_Time-HubCN_Pickup_Time</f>
        <v>2.504166667</v>
      </c>
      <c r="R1107" s="44">
        <f>Plan_HubVN_Receiving_Time-Plan_HubCN_Pickup_Time</f>
        <v>3.005555556</v>
      </c>
      <c r="S1107" s="44">
        <f>TG_lấy+TG_xử_lý_CN+Thông_quan</f>
        <v>5.186111111</v>
      </c>
      <c r="T1107" s="55">
        <f>IFS(HubCN_ID="LECCNSZ",Quantity__piece*500,HubCN_ID="LECCNYW",Quantity__piece*700)</f>
        <v>1500</v>
      </c>
      <c r="U1107" s="55">
        <f>Chi_phí_lấy_hàng-Chi_phí_xử_lý</f>
        <v>17000</v>
      </c>
      <c r="V1107" s="55">
        <f>IFS(HubCN_ID="LECCNSZ",IF(Grossweight&lt;=3,17000+Quantity__piece*500,17000+(Grossweight-3)*1500+Quantity__piece*500),HubCN_ID="LECCNYW", IF(Grossweight&lt;=3,15000+Quantity__piece*700,15000+(Grossweight-3)*2500+Quantity__piece*700))</f>
        <v>18500</v>
      </c>
    </row>
    <row r="1108" ht="15.75" hidden="1" customHeight="1">
      <c r="A1108" s="52" t="s">
        <v>3214</v>
      </c>
      <c r="B1108" s="52" t="s">
        <v>5268</v>
      </c>
      <c r="C1108" s="52" t="s">
        <v>5255</v>
      </c>
      <c r="D1108" s="53">
        <v>44651.42638888889</v>
      </c>
      <c r="E1108" s="53">
        <v>44649.82986111111</v>
      </c>
      <c r="F1108" s="53">
        <v>44651.51388888889</v>
      </c>
      <c r="G1108" s="53">
        <f>HubVN_Receiving_Time</f>
        <v>44654.27361</v>
      </c>
      <c r="H1108" s="54">
        <v>44650.271527777775</v>
      </c>
      <c r="I1108" s="44">
        <f>HubCN_Receiving_Time-Order_Create_Time</f>
        <v>0.3875</v>
      </c>
      <c r="J1108" s="44">
        <f>Plan__HubCN_Receiving_Time-Order_Create_Time</f>
        <v>1.984027778</v>
      </c>
      <c r="K1108" s="44">
        <f>HubCN_Pickup_Time-HubCN_Receiving_Time</f>
        <v>0.4416666667</v>
      </c>
      <c r="L1108" s="44">
        <f>Plan_HubCN_Pickup_Time-Plan__HubCN_Receiving_Time</f>
        <v>0.0875</v>
      </c>
      <c r="M1108" s="44">
        <f>HubCN_Receiving_Time-Vendor_PickupTime</f>
        <v>0.05347222222</v>
      </c>
      <c r="N1108" s="44">
        <f>Plan__HubCN_Receiving_Time-Plan_Vendor_Pickup_Time</f>
        <v>1.654166667</v>
      </c>
      <c r="O1108" s="44">
        <f>Vendor_PickupTime-Order_Create_Time</f>
        <v>0.3340277778</v>
      </c>
      <c r="P1108" s="44">
        <f>Plan_Vendor_Pickup_Time-Order_Create_Time</f>
        <v>0.3298611111</v>
      </c>
      <c r="Q1108" s="44">
        <f>HubVN_Receiving_Time-HubCN_Pickup_Time</f>
        <v>4.002083333</v>
      </c>
      <c r="R1108" s="44">
        <f>Plan_HubVN_Receiving_Time-Plan_HubCN_Pickup_Time</f>
        <v>2.004166667</v>
      </c>
      <c r="S1108" s="44">
        <f>TG_lấy+TG_xử_lý_CN+Thông_quan</f>
        <v>4.83125</v>
      </c>
      <c r="T1108" s="55">
        <f>IFS(HubCN_ID="LECCNSZ",Quantity__piece*500,HubCN_ID="LECCNYW",Quantity__piece*700)</f>
        <v>2500</v>
      </c>
      <c r="U1108" s="55">
        <f>Chi_phí_lấy_hàng-Chi_phí_xử_lý</f>
        <v>18500</v>
      </c>
      <c r="V1108" s="55">
        <f>IFS(HubCN_ID="LECCNSZ",IF(Grossweight&lt;=3,17000+Quantity__piece*500,17000+(Grossweight-3)*1500+Quantity__piece*500),HubCN_ID="LECCNYW", IF(Grossweight&lt;=3,15000+Quantity__piece*700,15000+(Grossweight-3)*2500+Quantity__piece*700))</f>
        <v>21000</v>
      </c>
    </row>
    <row r="1109" ht="15.75" hidden="1" customHeight="1">
      <c r="A1109" s="52" t="s">
        <v>3217</v>
      </c>
      <c r="B1109" s="52" t="s">
        <v>5296</v>
      </c>
      <c r="C1109" s="52" t="s">
        <v>5255</v>
      </c>
      <c r="D1109" s="53">
        <v>44650.291666666664</v>
      </c>
      <c r="E1109" s="53">
        <v>44652.21875</v>
      </c>
      <c r="F1109" s="53">
        <v>44650.50208333333</v>
      </c>
      <c r="G1109" s="53">
        <f>HubVN_Receiving_Time</f>
        <v>44654.50139</v>
      </c>
      <c r="H1109" s="54">
        <v>44652.66180555556</v>
      </c>
      <c r="I1109" s="44">
        <f>HubCN_Receiving_Time-Order_Create_Time</f>
        <v>3.870138889</v>
      </c>
      <c r="J1109" s="44">
        <f>Plan__HubCN_Receiving_Time-Order_Create_Time</f>
        <v>1.943055556</v>
      </c>
      <c r="K1109" s="44">
        <f>HubCN_Pickup_Time-HubCN_Receiving_Time</f>
        <v>0.4430555556</v>
      </c>
      <c r="L1109" s="44">
        <f>Plan_HubCN_Pickup_Time-Plan__HubCN_Receiving_Time</f>
        <v>0.2104166667</v>
      </c>
      <c r="M1109" s="44">
        <f>HubCN_Receiving_Time-Vendor_PickupTime</f>
        <v>0.3791666667</v>
      </c>
      <c r="N1109" s="44">
        <f>Plan__HubCN_Receiving_Time-Plan_Vendor_Pickup_Time</f>
        <v>1.45</v>
      </c>
      <c r="O1109" s="44">
        <f>Vendor_PickupTime-Order_Create_Time</f>
        <v>3.490972222</v>
      </c>
      <c r="P1109" s="44">
        <f>Plan_Vendor_Pickup_Time-Order_Create_Time</f>
        <v>0.4930555556</v>
      </c>
      <c r="Q1109" s="44">
        <f>HubVN_Receiving_Time-HubCN_Pickup_Time</f>
        <v>1.839583333</v>
      </c>
      <c r="R1109" s="44">
        <f>Plan_HubVN_Receiving_Time-Plan_HubCN_Pickup_Time</f>
        <v>3.003472222</v>
      </c>
      <c r="S1109" s="44">
        <f>TG_lấy+TG_xử_lý_CN+Thông_quan</f>
        <v>6.152777778</v>
      </c>
      <c r="T1109" s="55">
        <f>IFS(HubCN_ID="LECCNSZ",Quantity__piece*500,HubCN_ID="LECCNYW",Quantity__piece*700)</f>
        <v>1000</v>
      </c>
      <c r="U1109" s="55">
        <f>Chi_phí_lấy_hàng-Chi_phí_xử_lý</f>
        <v>17000</v>
      </c>
      <c r="V1109" s="55">
        <f>IFS(HubCN_ID="LECCNSZ",IF(Grossweight&lt;=3,17000+Quantity__piece*500,17000+(Grossweight-3)*1500+Quantity__piece*500),HubCN_ID="LECCNYW", IF(Grossweight&lt;=3,15000+Quantity__piece*700,15000+(Grossweight-3)*2500+Quantity__piece*700))</f>
        <v>18000</v>
      </c>
    </row>
    <row r="1110" ht="15.75" hidden="1" customHeight="1">
      <c r="A1110" s="52" t="s">
        <v>3219</v>
      </c>
      <c r="B1110" s="52" t="s">
        <v>5282</v>
      </c>
      <c r="C1110" s="52" t="s">
        <v>5255</v>
      </c>
      <c r="D1110" s="53">
        <v>44650.35138888889</v>
      </c>
      <c r="E1110" s="53">
        <v>44649.822916666664</v>
      </c>
      <c r="F1110" s="53">
        <v>44650.50208333333</v>
      </c>
      <c r="G1110" s="53">
        <f>HubVN_Receiving_Time</f>
        <v>44654.27014</v>
      </c>
      <c r="H1110" s="54">
        <v>44650.26666666667</v>
      </c>
      <c r="I1110" s="44">
        <f>HubCN_Receiving_Time-Order_Create_Time</f>
        <v>0.3819444444</v>
      </c>
      <c r="J1110" s="44">
        <f>Plan__HubCN_Receiving_Time-Order_Create_Time</f>
        <v>0.9104166667</v>
      </c>
      <c r="K1110" s="44">
        <f>HubCN_Pickup_Time-HubCN_Receiving_Time</f>
        <v>0.44375</v>
      </c>
      <c r="L1110" s="44">
        <f>Plan_HubCN_Pickup_Time-Plan__HubCN_Receiving_Time</f>
        <v>0.1506944444</v>
      </c>
      <c r="M1110" s="44">
        <f>HubCN_Receiving_Time-Vendor_PickupTime</f>
        <v>0.05763888889</v>
      </c>
      <c r="N1110" s="44">
        <f>Plan__HubCN_Receiving_Time-Plan_Vendor_Pickup_Time</f>
        <v>2.580555556</v>
      </c>
      <c r="O1110" s="44">
        <f>Vendor_PickupTime-Order_Create_Time</f>
        <v>0.3243055556</v>
      </c>
      <c r="P1110" s="44">
        <f>Plan_Vendor_Pickup_Time-Order_Create_Time</f>
        <v>-1.670138889</v>
      </c>
      <c r="Q1110" s="44">
        <f>HubVN_Receiving_Time-HubCN_Pickup_Time</f>
        <v>4.003472222</v>
      </c>
      <c r="R1110" s="44">
        <f>Plan_HubVN_Receiving_Time-Plan_HubCN_Pickup_Time</f>
        <v>3.001388889</v>
      </c>
      <c r="S1110" s="44">
        <f>TG_lấy+TG_xử_lý_CN+Thông_quan</f>
        <v>4.829166667</v>
      </c>
      <c r="T1110" s="55">
        <f>IFS(HubCN_ID="LECCNSZ",Quantity__piece*500,HubCN_ID="LECCNYW",Quantity__piece*700)</f>
        <v>500</v>
      </c>
      <c r="U1110" s="55">
        <f>Chi_phí_lấy_hàng-Chi_phí_xử_lý</f>
        <v>17000</v>
      </c>
      <c r="V1110" s="55">
        <f>IFS(HubCN_ID="LECCNSZ",IF(Grossweight&lt;=3,17000+Quantity__piece*500,17000+(Grossweight-3)*1500+Quantity__piece*500),HubCN_ID="LECCNYW", IF(Grossweight&lt;=3,15000+Quantity__piece*700,15000+(Grossweight-3)*2500+Quantity__piece*700))</f>
        <v>17500</v>
      </c>
    </row>
    <row r="1111" ht="15.75" customHeight="1">
      <c r="A1111" s="52" t="s">
        <v>3222</v>
      </c>
      <c r="B1111" s="52" t="s">
        <v>5286</v>
      </c>
      <c r="C1111" s="52" t="s">
        <v>5253</v>
      </c>
      <c r="D1111" s="53">
        <v>44650.62986111111</v>
      </c>
      <c r="E1111" s="53">
        <v>44649.79791666667</v>
      </c>
      <c r="F1111" s="53">
        <v>44650.756944444445</v>
      </c>
      <c r="G1111" s="53">
        <f>HubVN_Receiving_Time</f>
        <v>44653.26667</v>
      </c>
      <c r="H1111" s="54">
        <v>44650.26180555556</v>
      </c>
      <c r="I1111" s="44">
        <f>HubCN_Receiving_Time-Order_Create_Time</f>
        <v>2.076388889</v>
      </c>
      <c r="J1111" s="44">
        <f>Plan__HubCN_Receiving_Time-Order_Create_Time</f>
        <v>2.908333333</v>
      </c>
      <c r="K1111" s="44">
        <f>HubCN_Pickup_Time-HubCN_Receiving_Time</f>
        <v>0.4638888889</v>
      </c>
      <c r="L1111" s="44">
        <f>Plan_HubCN_Pickup_Time-Plan__HubCN_Receiving_Time</f>
        <v>0.1270833333</v>
      </c>
      <c r="M1111" s="44">
        <f>HubCN_Receiving_Time-Vendor_PickupTime</f>
        <v>0.08958333333</v>
      </c>
      <c r="N1111" s="44">
        <f>Plan__HubCN_Receiving_Time-Plan_Vendor_Pickup_Time</f>
        <v>4.374305556</v>
      </c>
      <c r="O1111" s="44">
        <f>Vendor_PickupTime-Order_Create_Time</f>
        <v>1.986805556</v>
      </c>
      <c r="P1111" s="44">
        <f>Plan_Vendor_Pickup_Time-Order_Create_Time</f>
        <v>-1.465972222</v>
      </c>
      <c r="Q1111" s="44">
        <f>HubVN_Receiving_Time-HubCN_Pickup_Time</f>
        <v>3.004861111</v>
      </c>
      <c r="R1111" s="44">
        <f>Plan_HubVN_Receiving_Time-Plan_HubCN_Pickup_Time</f>
        <v>1.504166667</v>
      </c>
      <c r="S1111" s="44">
        <f>TG_lấy+TG_xử_lý_CN+Thông_quan</f>
        <v>5.545138889</v>
      </c>
      <c r="T1111" s="55">
        <f>IFS(HubCN_ID="LECCNSZ",Quantity__piece*500,HubCN_ID="LECCNYW",Quantity__piece*700)</f>
        <v>2800</v>
      </c>
      <c r="U1111" s="55">
        <f>Chi_phí_lấy_hàng-Chi_phí_xử_lý</f>
        <v>15000</v>
      </c>
      <c r="V1111" s="55">
        <f>IFS(HubCN_ID="LECCNSZ",IF(Grossweight&lt;=3,17000+Quantity__piece*500,17000+(Grossweight-3)*1500+Quantity__piece*500),HubCN_ID="LECCNYW", IF(Grossweight&lt;=3,15000+Quantity__piece*700,15000+(Grossweight-3)*2500+Quantity__piece*700))</f>
        <v>17800</v>
      </c>
    </row>
    <row r="1112" ht="15.75" customHeight="1">
      <c r="A1112" s="52" t="s">
        <v>3224</v>
      </c>
      <c r="B1112" s="52" t="s">
        <v>5257</v>
      </c>
      <c r="C1112" s="52" t="s">
        <v>5253</v>
      </c>
      <c r="D1112" s="53">
        <v>44649.93125</v>
      </c>
      <c r="E1112" s="53">
        <v>44650.736805555556</v>
      </c>
      <c r="F1112" s="53">
        <v>44650.01875</v>
      </c>
      <c r="G1112" s="53">
        <f>HubVN_Receiving_Time</f>
        <v>44654.53264</v>
      </c>
      <c r="H1112" s="54">
        <v>44651.02916666667</v>
      </c>
      <c r="I1112" s="44">
        <f>HubCN_Receiving_Time-Order_Create_Time</f>
        <v>4.088888889</v>
      </c>
      <c r="J1112" s="44">
        <f>Plan__HubCN_Receiving_Time-Order_Create_Time</f>
        <v>3.283333333</v>
      </c>
      <c r="K1112" s="44">
        <f>HubCN_Pickup_Time-HubCN_Receiving_Time</f>
        <v>0.2923611111</v>
      </c>
      <c r="L1112" s="44">
        <f>Plan_HubCN_Pickup_Time-Plan__HubCN_Receiving_Time</f>
        <v>0.0875</v>
      </c>
      <c r="M1112" s="44">
        <f>HubCN_Receiving_Time-Vendor_PickupTime</f>
        <v>0.29375</v>
      </c>
      <c r="N1112" s="44">
        <f>Plan__HubCN_Receiving_Time-Plan_Vendor_Pickup_Time</f>
        <v>2.786805556</v>
      </c>
      <c r="O1112" s="44">
        <f>Vendor_PickupTime-Order_Create_Time</f>
        <v>3.795138889</v>
      </c>
      <c r="P1112" s="44">
        <f>Plan_Vendor_Pickup_Time-Order_Create_Time</f>
        <v>0.4965277778</v>
      </c>
      <c r="Q1112" s="44">
        <f>HubVN_Receiving_Time-HubCN_Pickup_Time</f>
        <v>3.503472222</v>
      </c>
      <c r="R1112" s="44">
        <f>Plan_HubVN_Receiving_Time-Plan_HubCN_Pickup_Time</f>
        <v>3.504861111</v>
      </c>
      <c r="S1112" s="44">
        <f>TG_lấy+TG_xử_lý_CN+Thông_quan</f>
        <v>7.884722222</v>
      </c>
      <c r="T1112" s="55">
        <f>IFS(HubCN_ID="LECCNSZ",Quantity__piece*500,HubCN_ID="LECCNYW",Quantity__piece*700)</f>
        <v>2800</v>
      </c>
      <c r="U1112" s="55">
        <f>Chi_phí_lấy_hàng-Chi_phí_xử_lý</f>
        <v>15000</v>
      </c>
      <c r="V1112" s="55">
        <f>IFS(HubCN_ID="LECCNSZ",IF(Grossweight&lt;=3,17000+Quantity__piece*500,17000+(Grossweight-3)*1500+Quantity__piece*500),HubCN_ID="LECCNYW", IF(Grossweight&lt;=3,15000+Quantity__piece*700,15000+(Grossweight-3)*2500+Quantity__piece*700))</f>
        <v>17800</v>
      </c>
    </row>
    <row r="1113" ht="15.75" customHeight="1">
      <c r="A1113" s="52" t="s">
        <v>3227</v>
      </c>
      <c r="B1113" s="52" t="s">
        <v>5312</v>
      </c>
      <c r="C1113" s="52" t="s">
        <v>5253</v>
      </c>
      <c r="D1113" s="53">
        <v>44651.81041666667</v>
      </c>
      <c r="E1113" s="53">
        <v>44649.83263888889</v>
      </c>
      <c r="F1113" s="53">
        <v>44652.025</v>
      </c>
      <c r="G1113" s="53">
        <f>HubVN_Receiving_Time</f>
        <v>44654.26528</v>
      </c>
      <c r="H1113" s="54">
        <v>44650.26180555556</v>
      </c>
      <c r="I1113" s="44">
        <f>HubCN_Receiving_Time-Order_Create_Time</f>
        <v>2.115972222</v>
      </c>
      <c r="J1113" s="44">
        <f>Plan__HubCN_Receiving_Time-Order_Create_Time</f>
        <v>4.09375</v>
      </c>
      <c r="K1113" s="44">
        <f>HubCN_Pickup_Time-HubCN_Receiving_Time</f>
        <v>0.4291666667</v>
      </c>
      <c r="L1113" s="44">
        <f>Plan_HubCN_Pickup_Time-Plan__HubCN_Receiving_Time</f>
        <v>0.2145833333</v>
      </c>
      <c r="M1113" s="44">
        <f>HubCN_Receiving_Time-Vendor_PickupTime</f>
        <v>0.1104166667</v>
      </c>
      <c r="N1113" s="44">
        <f>Plan__HubCN_Receiving_Time-Plan_Vendor_Pickup_Time</f>
        <v>5.097222222</v>
      </c>
      <c r="O1113" s="44">
        <f>Vendor_PickupTime-Order_Create_Time</f>
        <v>2.005555556</v>
      </c>
      <c r="P1113" s="44">
        <f>Plan_Vendor_Pickup_Time-Order_Create_Time</f>
        <v>-1.003472222</v>
      </c>
      <c r="Q1113" s="44">
        <f>HubVN_Receiving_Time-HubCN_Pickup_Time</f>
        <v>4.003472222</v>
      </c>
      <c r="R1113" s="44">
        <f>Plan_HubVN_Receiving_Time-Plan_HubCN_Pickup_Time</f>
        <v>1.500694444</v>
      </c>
      <c r="S1113" s="44">
        <f>TG_lấy+TG_xử_lý_CN+Thông_quan</f>
        <v>6.548611111</v>
      </c>
      <c r="T1113" s="55">
        <f>IFS(HubCN_ID="LECCNSZ",Quantity__piece*500,HubCN_ID="LECCNYW",Quantity__piece*700)</f>
        <v>3500</v>
      </c>
      <c r="U1113" s="55">
        <f>Chi_phí_lấy_hàng-Chi_phí_xử_lý</f>
        <v>15000</v>
      </c>
      <c r="V1113" s="55">
        <f>IFS(HubCN_ID="LECCNSZ",IF(Grossweight&lt;=3,17000+Quantity__piece*500,17000+(Grossweight-3)*1500+Quantity__piece*500),HubCN_ID="LECCNYW", IF(Grossweight&lt;=3,15000+Quantity__piece*700,15000+(Grossweight-3)*2500+Quantity__piece*700))</f>
        <v>18500</v>
      </c>
    </row>
    <row r="1114" ht="15.75" hidden="1" customHeight="1">
      <c r="A1114" s="52" t="s">
        <v>3229</v>
      </c>
      <c r="B1114" s="52" t="s">
        <v>5262</v>
      </c>
      <c r="C1114" s="52" t="s">
        <v>5255</v>
      </c>
      <c r="D1114" s="53">
        <v>44652.146527777775</v>
      </c>
      <c r="E1114" s="53">
        <v>44651.76180555556</v>
      </c>
      <c r="F1114" s="53">
        <v>44652.27569444444</v>
      </c>
      <c r="G1114" s="53">
        <f>HubVN_Receiving_Time</f>
        <v>44655.27222</v>
      </c>
      <c r="H1114" s="54">
        <v>44652.268055555556</v>
      </c>
      <c r="I1114" s="44">
        <f>HubCN_Receiving_Time-Order_Create_Time</f>
        <v>2.625</v>
      </c>
      <c r="J1114" s="44">
        <f>Plan__HubCN_Receiving_Time-Order_Create_Time</f>
        <v>3.009722222</v>
      </c>
      <c r="K1114" s="44">
        <f>HubCN_Pickup_Time-HubCN_Receiving_Time</f>
        <v>0.50625</v>
      </c>
      <c r="L1114" s="44">
        <f>Plan_HubCN_Pickup_Time-Plan__HubCN_Receiving_Time</f>
        <v>0.1291666667</v>
      </c>
      <c r="M1114" s="44">
        <f>HubCN_Receiving_Time-Vendor_PickupTime</f>
        <v>0.1270833333</v>
      </c>
      <c r="N1114" s="44">
        <f>Plan__HubCN_Receiving_Time-Plan_Vendor_Pickup_Time</f>
        <v>2.851388889</v>
      </c>
      <c r="O1114" s="44">
        <f>Vendor_PickupTime-Order_Create_Time</f>
        <v>2.497916667</v>
      </c>
      <c r="P1114" s="44">
        <f>Plan_Vendor_Pickup_Time-Order_Create_Time</f>
        <v>0.1583333333</v>
      </c>
      <c r="Q1114" s="44">
        <f>HubVN_Receiving_Time-HubCN_Pickup_Time</f>
        <v>3.004166667</v>
      </c>
      <c r="R1114" s="44">
        <f>Plan_HubVN_Receiving_Time-Plan_HubCN_Pickup_Time</f>
        <v>2.001388889</v>
      </c>
      <c r="S1114" s="44">
        <f>TG_lấy+TG_xử_lý_CN+Thông_quan</f>
        <v>6.135416667</v>
      </c>
      <c r="T1114" s="55">
        <f>IFS(HubCN_ID="LECCNSZ",Quantity__piece*500,HubCN_ID="LECCNYW",Quantity__piece*700)</f>
        <v>1000</v>
      </c>
      <c r="U1114" s="55">
        <f>Chi_phí_lấy_hàng-Chi_phí_xử_lý</f>
        <v>17600</v>
      </c>
      <c r="V1114" s="55">
        <f>IFS(HubCN_ID="LECCNSZ",IF(Grossweight&lt;=3,17000+Quantity__piece*500,17000+(Grossweight-3)*1500+Quantity__piece*500),HubCN_ID="LECCNYW", IF(Grossweight&lt;=3,15000+Quantity__piece*700,15000+(Grossweight-3)*2500+Quantity__piece*700))</f>
        <v>18600</v>
      </c>
    </row>
    <row r="1115" ht="15.75" hidden="1" customHeight="1">
      <c r="A1115" s="52" t="s">
        <v>3232</v>
      </c>
      <c r="B1115" s="52" t="s">
        <v>5301</v>
      </c>
      <c r="C1115" s="52" t="s">
        <v>5255</v>
      </c>
      <c r="D1115" s="53">
        <v>44652.61111111111</v>
      </c>
      <c r="E1115" s="53">
        <v>44651.74166666667</v>
      </c>
      <c r="F1115" s="53">
        <v>44652.77847222222</v>
      </c>
      <c r="G1115" s="53">
        <f>HubVN_Receiving_Time</f>
        <v>44655.25139</v>
      </c>
      <c r="H1115" s="54">
        <v>44652.24513888889</v>
      </c>
      <c r="I1115" s="44">
        <f>HubCN_Receiving_Time-Order_Create_Time</f>
        <v>2.620833333</v>
      </c>
      <c r="J1115" s="44">
        <f>Plan__HubCN_Receiving_Time-Order_Create_Time</f>
        <v>3.490277778</v>
      </c>
      <c r="K1115" s="44">
        <f>HubCN_Pickup_Time-HubCN_Receiving_Time</f>
        <v>0.5034722222</v>
      </c>
      <c r="L1115" s="44">
        <f>Plan_HubCN_Pickup_Time-Plan__HubCN_Receiving_Time</f>
        <v>0.1673611111</v>
      </c>
      <c r="M1115" s="44">
        <f>HubCN_Receiving_Time-Vendor_PickupTime</f>
        <v>0.1305555556</v>
      </c>
      <c r="N1115" s="44">
        <f>Plan__HubCN_Receiving_Time-Plan_Vendor_Pickup_Time</f>
        <v>2.907638889</v>
      </c>
      <c r="O1115" s="44">
        <f>Vendor_PickupTime-Order_Create_Time</f>
        <v>2.490277778</v>
      </c>
      <c r="P1115" s="44">
        <f>Plan_Vendor_Pickup_Time-Order_Create_Time</f>
        <v>0.5826388889</v>
      </c>
      <c r="Q1115" s="44">
        <f>HubVN_Receiving_Time-HubCN_Pickup_Time</f>
        <v>3.00625</v>
      </c>
      <c r="R1115" s="44">
        <f>Plan_HubVN_Receiving_Time-Plan_HubCN_Pickup_Time</f>
        <v>1.502777778</v>
      </c>
      <c r="S1115" s="44">
        <f>TG_lấy+TG_xử_lý_CN+Thông_quan</f>
        <v>6.130555556</v>
      </c>
      <c r="T1115" s="55">
        <f>IFS(HubCN_ID="LECCNSZ",Quantity__piece*500,HubCN_ID="LECCNYW",Quantity__piece*700)</f>
        <v>500</v>
      </c>
      <c r="U1115" s="55">
        <f>Chi_phí_lấy_hàng-Chi_phí_xử_lý</f>
        <v>17000</v>
      </c>
      <c r="V1115" s="55">
        <f>IFS(HubCN_ID="LECCNSZ",IF(Grossweight&lt;=3,17000+Quantity__piece*500,17000+(Grossweight-3)*1500+Quantity__piece*500),HubCN_ID="LECCNYW", IF(Grossweight&lt;=3,15000+Quantity__piece*700,15000+(Grossweight-3)*2500+Quantity__piece*700))</f>
        <v>17500</v>
      </c>
    </row>
    <row r="1116" ht="15.75" hidden="1" customHeight="1">
      <c r="A1116" s="52" t="s">
        <v>3235</v>
      </c>
      <c r="B1116" s="52" t="s">
        <v>5266</v>
      </c>
      <c r="C1116" s="52" t="s">
        <v>5255</v>
      </c>
      <c r="D1116" s="53">
        <v>44650.61319444444</v>
      </c>
      <c r="E1116" s="53">
        <v>44649.54236111111</v>
      </c>
      <c r="F1116" s="53">
        <v>44650.785416666666</v>
      </c>
      <c r="G1116" s="53">
        <f>HubVN_Receiving_Time</f>
        <v>44652.52014</v>
      </c>
      <c r="H1116" s="54">
        <v>44650.01666666667</v>
      </c>
      <c r="I1116" s="44">
        <f>HubCN_Receiving_Time-Order_Create_Time</f>
        <v>2.202777778</v>
      </c>
      <c r="J1116" s="44">
        <f>Plan__HubCN_Receiving_Time-Order_Create_Time</f>
        <v>3.273611111</v>
      </c>
      <c r="K1116" s="44">
        <f>HubCN_Pickup_Time-HubCN_Receiving_Time</f>
        <v>0.4743055556</v>
      </c>
      <c r="L1116" s="44">
        <f>Plan_HubCN_Pickup_Time-Plan__HubCN_Receiving_Time</f>
        <v>0.1722222222</v>
      </c>
      <c r="M1116" s="44">
        <f>HubCN_Receiving_Time-Vendor_PickupTime</f>
        <v>0.05833333333</v>
      </c>
      <c r="N1116" s="44">
        <f>Plan__HubCN_Receiving_Time-Plan_Vendor_Pickup_Time</f>
        <v>2.531944444</v>
      </c>
      <c r="O1116" s="44">
        <f>Vendor_PickupTime-Order_Create_Time</f>
        <v>2.144444444</v>
      </c>
      <c r="P1116" s="44">
        <f>Plan_Vendor_Pickup_Time-Order_Create_Time</f>
        <v>0.7416666667</v>
      </c>
      <c r="Q1116" s="44">
        <f>HubVN_Receiving_Time-HubCN_Pickup_Time</f>
        <v>2.503472222</v>
      </c>
      <c r="R1116" s="44">
        <f>Plan_HubVN_Receiving_Time-Plan_HubCN_Pickup_Time</f>
        <v>1.502777778</v>
      </c>
      <c r="S1116" s="44">
        <f>TG_lấy+TG_xử_lý_CN+Thông_quan</f>
        <v>5.180555556</v>
      </c>
      <c r="T1116" s="55">
        <f>IFS(HubCN_ID="LECCNSZ",Quantity__piece*500,HubCN_ID="LECCNYW",Quantity__piece*700)</f>
        <v>1500</v>
      </c>
      <c r="U1116" s="55">
        <f>Chi_phí_lấy_hàng-Chi_phí_xử_lý</f>
        <v>17000</v>
      </c>
      <c r="V1116" s="55">
        <f>IFS(HubCN_ID="LECCNSZ",IF(Grossweight&lt;=3,17000+Quantity__piece*500,17000+(Grossweight-3)*1500+Quantity__piece*500),HubCN_ID="LECCNYW", IF(Grossweight&lt;=3,15000+Quantity__piece*700,15000+(Grossweight-3)*2500+Quantity__piece*700))</f>
        <v>18500</v>
      </c>
    </row>
    <row r="1117" ht="15.75" customHeight="1">
      <c r="A1117" s="52" t="s">
        <v>3238</v>
      </c>
      <c r="B1117" s="52" t="s">
        <v>5280</v>
      </c>
      <c r="C1117" s="52" t="s">
        <v>5253</v>
      </c>
      <c r="D1117" s="53">
        <v>44648.09930555556</v>
      </c>
      <c r="E1117" s="53">
        <v>44646.98611111111</v>
      </c>
      <c r="F1117" s="53">
        <v>44648.271527777775</v>
      </c>
      <c r="G1117" s="53">
        <f>HubVN_Receiving_Time</f>
        <v>44652.28611</v>
      </c>
      <c r="H1117" s="54">
        <v>44647.28194444445</v>
      </c>
      <c r="I1117" s="44">
        <f>HubCN_Receiving_Time-Order_Create_Time</f>
        <v>0.3513888889</v>
      </c>
      <c r="J1117" s="44">
        <f>Plan__HubCN_Receiving_Time-Order_Create_Time</f>
        <v>1.464583333</v>
      </c>
      <c r="K1117" s="44">
        <f>HubCN_Pickup_Time-HubCN_Receiving_Time</f>
        <v>0.2958333333</v>
      </c>
      <c r="L1117" s="44">
        <f>Plan_HubCN_Pickup_Time-Plan__HubCN_Receiving_Time</f>
        <v>0.1722222222</v>
      </c>
      <c r="M1117" s="44">
        <f>HubCN_Receiving_Time-Vendor_PickupTime</f>
        <v>0.1027777778</v>
      </c>
      <c r="N1117" s="44">
        <f>Plan__HubCN_Receiving_Time-Plan_Vendor_Pickup_Time</f>
        <v>2.471527778</v>
      </c>
      <c r="O1117" s="44">
        <f>Vendor_PickupTime-Order_Create_Time</f>
        <v>0.2486111111</v>
      </c>
      <c r="P1117" s="44">
        <f>Plan_Vendor_Pickup_Time-Order_Create_Time</f>
        <v>-1.006944444</v>
      </c>
      <c r="Q1117" s="44">
        <f>HubVN_Receiving_Time-HubCN_Pickup_Time</f>
        <v>5.004166667</v>
      </c>
      <c r="R1117" s="44">
        <f>Plan_HubVN_Receiving_Time-Plan_HubCN_Pickup_Time</f>
        <v>3.000694444</v>
      </c>
      <c r="S1117" s="44">
        <f>TG_lấy+TG_xử_lý_CN+Thông_quan</f>
        <v>5.651388889</v>
      </c>
      <c r="T1117" s="55">
        <f>IFS(HubCN_ID="LECCNSZ",Quantity__piece*500,HubCN_ID="LECCNYW",Quantity__piece*700)</f>
        <v>3500</v>
      </c>
      <c r="U1117" s="55">
        <f>Chi_phí_lấy_hàng-Chi_phí_xử_lý</f>
        <v>15000</v>
      </c>
      <c r="V1117" s="55">
        <f>IFS(HubCN_ID="LECCNSZ",IF(Grossweight&lt;=3,17000+Quantity__piece*500,17000+(Grossweight-3)*1500+Quantity__piece*500),HubCN_ID="LECCNYW", IF(Grossweight&lt;=3,15000+Quantity__piece*700,15000+(Grossweight-3)*2500+Quantity__piece*700))</f>
        <v>18500</v>
      </c>
    </row>
    <row r="1118" ht="15.75" hidden="1" customHeight="1">
      <c r="A1118" s="52" t="s">
        <v>3241</v>
      </c>
      <c r="B1118" s="52" t="s">
        <v>5292</v>
      </c>
      <c r="C1118" s="52" t="s">
        <v>5255</v>
      </c>
      <c r="D1118" s="53">
        <v>44650.842361111114</v>
      </c>
      <c r="E1118" s="53">
        <v>44652.23541666667</v>
      </c>
      <c r="F1118" s="53">
        <v>44651.0125</v>
      </c>
      <c r="G1118" s="53">
        <f>HubVN_Receiving_Time</f>
        <v>44654.50764</v>
      </c>
      <c r="H1118" s="54">
        <v>44652.67361111111</v>
      </c>
      <c r="I1118" s="44">
        <f>HubCN_Receiving_Time-Order_Create_Time</f>
        <v>4.50625</v>
      </c>
      <c r="J1118" s="44">
        <f>Plan__HubCN_Receiving_Time-Order_Create_Time</f>
        <v>3.113194444</v>
      </c>
      <c r="K1118" s="44">
        <f>HubCN_Pickup_Time-HubCN_Receiving_Time</f>
        <v>0.4381944444</v>
      </c>
      <c r="L1118" s="44">
        <f>Plan_HubCN_Pickup_Time-Plan__HubCN_Receiving_Time</f>
        <v>0.1701388889</v>
      </c>
      <c r="M1118" s="44">
        <f>HubCN_Receiving_Time-Vendor_PickupTime</f>
        <v>0.50625</v>
      </c>
      <c r="N1118" s="44">
        <f>Plan__HubCN_Receiving_Time-Plan_Vendor_Pickup_Time</f>
        <v>2.119444444</v>
      </c>
      <c r="O1118" s="44">
        <f>Vendor_PickupTime-Order_Create_Time</f>
        <v>4</v>
      </c>
      <c r="P1118" s="44">
        <f>Plan_Vendor_Pickup_Time-Order_Create_Time</f>
        <v>0.99375</v>
      </c>
      <c r="Q1118" s="44">
        <f>HubVN_Receiving_Time-HubCN_Pickup_Time</f>
        <v>1.834027778</v>
      </c>
      <c r="R1118" s="44">
        <f>Plan_HubVN_Receiving_Time-Plan_HubCN_Pickup_Time</f>
        <v>3.500694444</v>
      </c>
      <c r="S1118" s="44">
        <f>TG_lấy+TG_xử_lý_CN+Thông_quan</f>
        <v>6.778472222</v>
      </c>
      <c r="T1118" s="55">
        <f>IFS(HubCN_ID="LECCNSZ",Quantity__piece*500,HubCN_ID="LECCNYW",Quantity__piece*700)</f>
        <v>500</v>
      </c>
      <c r="U1118" s="55">
        <f>Chi_phí_lấy_hàng-Chi_phí_xử_lý</f>
        <v>17000</v>
      </c>
      <c r="V1118" s="55">
        <f>IFS(HubCN_ID="LECCNSZ",IF(Grossweight&lt;=3,17000+Quantity__piece*500,17000+(Grossweight-3)*1500+Quantity__piece*500),HubCN_ID="LECCNYW", IF(Grossweight&lt;=3,15000+Quantity__piece*700,15000+(Grossweight-3)*2500+Quantity__piece*700))</f>
        <v>17500</v>
      </c>
    </row>
    <row r="1119" ht="15.75" customHeight="1">
      <c r="A1119" s="52" t="s">
        <v>3244</v>
      </c>
      <c r="B1119" s="52" t="s">
        <v>5278</v>
      </c>
      <c r="C1119" s="52" t="s">
        <v>5253</v>
      </c>
      <c r="D1119" s="53">
        <v>44650.802083333336</v>
      </c>
      <c r="E1119" s="53">
        <v>44652.22152777778</v>
      </c>
      <c r="F1119" s="53">
        <v>44651.01180555556</v>
      </c>
      <c r="G1119" s="53">
        <f>HubVN_Receiving_Time</f>
        <v>44655.52431</v>
      </c>
      <c r="H1119" s="54">
        <v>44652.51875</v>
      </c>
      <c r="I1119" s="44">
        <f>HubCN_Receiving_Time-Order_Create_Time</f>
        <v>2.391666667</v>
      </c>
      <c r="J1119" s="44">
        <f>Plan__HubCN_Receiving_Time-Order_Create_Time</f>
        <v>0.9722222222</v>
      </c>
      <c r="K1119" s="44">
        <f>HubCN_Pickup_Time-HubCN_Receiving_Time</f>
        <v>0.2972222222</v>
      </c>
      <c r="L1119" s="44">
        <f>Plan_HubCN_Pickup_Time-Plan__HubCN_Receiving_Time</f>
        <v>0.2097222222</v>
      </c>
      <c r="M1119" s="44">
        <f>HubCN_Receiving_Time-Vendor_PickupTime</f>
        <v>0.1118055556</v>
      </c>
      <c r="N1119" s="44">
        <f>Plan__HubCN_Receiving_Time-Plan_Vendor_Pickup_Time</f>
        <v>0.8923611111</v>
      </c>
      <c r="O1119" s="44">
        <f>Vendor_PickupTime-Order_Create_Time</f>
        <v>2.279861111</v>
      </c>
      <c r="P1119" s="44">
        <f>Plan_Vendor_Pickup_Time-Order_Create_Time</f>
        <v>0.07986111111</v>
      </c>
      <c r="Q1119" s="44">
        <f>HubVN_Receiving_Time-HubCN_Pickup_Time</f>
        <v>3.005555556</v>
      </c>
      <c r="R1119" s="44">
        <f>Plan_HubVN_Receiving_Time-Plan_HubCN_Pickup_Time</f>
        <v>3.502777778</v>
      </c>
      <c r="S1119" s="44">
        <f>TG_lấy+TG_xử_lý_CN+Thông_quan</f>
        <v>5.694444444</v>
      </c>
      <c r="T1119" s="55">
        <f>IFS(HubCN_ID="LECCNSZ",Quantity__piece*500,HubCN_ID="LECCNYW",Quantity__piece*700)</f>
        <v>2800</v>
      </c>
      <c r="U1119" s="55">
        <f>Chi_phí_lấy_hàng-Chi_phí_xử_lý</f>
        <v>17250</v>
      </c>
      <c r="V1119" s="55">
        <f>IFS(HubCN_ID="LECCNSZ",IF(Grossweight&lt;=3,17000+Quantity__piece*500,17000+(Grossweight-3)*1500+Quantity__piece*500),HubCN_ID="LECCNYW", IF(Grossweight&lt;=3,15000+Quantity__piece*700,15000+(Grossweight-3)*2500+Quantity__piece*700))</f>
        <v>20050</v>
      </c>
    </row>
    <row r="1120" ht="15.75" customHeight="1">
      <c r="A1120" s="52" t="s">
        <v>3247</v>
      </c>
      <c r="B1120" s="52" t="s">
        <v>5295</v>
      </c>
      <c r="C1120" s="52" t="s">
        <v>5253</v>
      </c>
      <c r="D1120" s="53">
        <v>44650.350694444445</v>
      </c>
      <c r="E1120" s="53">
        <v>44649.80763888889</v>
      </c>
      <c r="F1120" s="53">
        <v>44650.50208333333</v>
      </c>
      <c r="G1120" s="53">
        <f>HubVN_Receiving_Time</f>
        <v>44653.27708</v>
      </c>
      <c r="H1120" s="54">
        <v>44650.27222222222</v>
      </c>
      <c r="I1120" s="44">
        <f>HubCN_Receiving_Time-Order_Create_Time</f>
        <v>3.084027778</v>
      </c>
      <c r="J1120" s="44">
        <f>Plan__HubCN_Receiving_Time-Order_Create_Time</f>
        <v>3.627083333</v>
      </c>
      <c r="K1120" s="44">
        <f>HubCN_Pickup_Time-HubCN_Receiving_Time</f>
        <v>0.4645833333</v>
      </c>
      <c r="L1120" s="44">
        <f>Plan_HubCN_Pickup_Time-Plan__HubCN_Receiving_Time</f>
        <v>0.1513888889</v>
      </c>
      <c r="M1120" s="44">
        <f>HubCN_Receiving_Time-Vendor_PickupTime</f>
        <v>0.0875</v>
      </c>
      <c r="N1120" s="44">
        <f>Plan__HubCN_Receiving_Time-Plan_Vendor_Pickup_Time</f>
        <v>3.7125</v>
      </c>
      <c r="O1120" s="44">
        <f>Vendor_PickupTime-Order_Create_Time</f>
        <v>2.996527778</v>
      </c>
      <c r="P1120" s="44">
        <f>Plan_Vendor_Pickup_Time-Order_Create_Time</f>
        <v>-0.08541666667</v>
      </c>
      <c r="Q1120" s="44">
        <f>HubVN_Receiving_Time-HubCN_Pickup_Time</f>
        <v>3.004861111</v>
      </c>
      <c r="R1120" s="44">
        <f>Plan_HubVN_Receiving_Time-Plan_HubCN_Pickup_Time</f>
        <v>2.00625</v>
      </c>
      <c r="S1120" s="44">
        <f>TG_lấy+TG_xử_lý_CN+Thông_quan</f>
        <v>6.553472222</v>
      </c>
      <c r="T1120" s="55">
        <f>IFS(HubCN_ID="LECCNSZ",Quantity__piece*500,HubCN_ID="LECCNYW",Quantity__piece*700)</f>
        <v>2800</v>
      </c>
      <c r="U1120" s="55">
        <f>Chi_phí_lấy_hàng-Chi_phí_xử_lý</f>
        <v>15000</v>
      </c>
      <c r="V1120" s="55">
        <f>IFS(HubCN_ID="LECCNSZ",IF(Grossweight&lt;=3,17000+Quantity__piece*500,17000+(Grossweight-3)*1500+Quantity__piece*500),HubCN_ID="LECCNYW", IF(Grossweight&lt;=3,15000+Quantity__piece*700,15000+(Grossweight-3)*2500+Quantity__piece*700))</f>
        <v>17800</v>
      </c>
    </row>
    <row r="1121" ht="15.75" customHeight="1">
      <c r="A1121" s="52" t="s">
        <v>3250</v>
      </c>
      <c r="B1121" s="52" t="s">
        <v>5252</v>
      </c>
      <c r="C1121" s="52" t="s">
        <v>5253</v>
      </c>
      <c r="D1121" s="53">
        <v>44649.138194444444</v>
      </c>
      <c r="E1121" s="53">
        <v>44649.186111111114</v>
      </c>
      <c r="F1121" s="53">
        <v>44649.288194444445</v>
      </c>
      <c r="G1121" s="53">
        <f>HubVN_Receiving_Time</f>
        <v>44652.52639</v>
      </c>
      <c r="H1121" s="54">
        <v>44649.52013888889</v>
      </c>
      <c r="I1121" s="44">
        <f>HubCN_Receiving_Time-Order_Create_Time</f>
        <v>1.807638889</v>
      </c>
      <c r="J1121" s="44">
        <f>Plan__HubCN_Receiving_Time-Order_Create_Time</f>
        <v>1.759722222</v>
      </c>
      <c r="K1121" s="44">
        <f>HubCN_Pickup_Time-HubCN_Receiving_Time</f>
        <v>0.3340277778</v>
      </c>
      <c r="L1121" s="44">
        <f>Plan_HubCN_Pickup_Time-Plan__HubCN_Receiving_Time</f>
        <v>0.15</v>
      </c>
      <c r="M1121" s="44">
        <f>HubCN_Receiving_Time-Vendor_PickupTime</f>
        <v>0.1680555556</v>
      </c>
      <c r="N1121" s="44">
        <f>Plan__HubCN_Receiving_Time-Plan_Vendor_Pickup_Time</f>
        <v>2.265277778</v>
      </c>
      <c r="O1121" s="44">
        <f>Vendor_PickupTime-Order_Create_Time</f>
        <v>1.639583333</v>
      </c>
      <c r="P1121" s="44">
        <f>Plan_Vendor_Pickup_Time-Order_Create_Time</f>
        <v>-0.5055555556</v>
      </c>
      <c r="Q1121" s="44">
        <f>HubVN_Receiving_Time-HubCN_Pickup_Time</f>
        <v>3.00625</v>
      </c>
      <c r="R1121" s="44">
        <f>Plan_HubVN_Receiving_Time-Plan_HubCN_Pickup_Time</f>
        <v>3.002777778</v>
      </c>
      <c r="S1121" s="44">
        <f>TG_lấy+TG_xử_lý_CN+Thông_quan</f>
        <v>5.147916667</v>
      </c>
      <c r="T1121" s="55">
        <f>IFS(HubCN_ID="LECCNSZ",Quantity__piece*500,HubCN_ID="LECCNYW",Quantity__piece*700)</f>
        <v>700</v>
      </c>
      <c r="U1121" s="55">
        <f>Chi_phí_lấy_hàng-Chi_phí_xử_lý</f>
        <v>17500</v>
      </c>
      <c r="V1121" s="55">
        <f>IFS(HubCN_ID="LECCNSZ",IF(Grossweight&lt;=3,17000+Quantity__piece*500,17000+(Grossweight-3)*1500+Quantity__piece*500),HubCN_ID="LECCNYW", IF(Grossweight&lt;=3,15000+Quantity__piece*700,15000+(Grossweight-3)*2500+Quantity__piece*700))</f>
        <v>18200</v>
      </c>
    </row>
    <row r="1122" ht="15.75" customHeight="1">
      <c r="A1122" s="52" t="s">
        <v>3253</v>
      </c>
      <c r="B1122" s="52" t="s">
        <v>5311</v>
      </c>
      <c r="C1122" s="52" t="s">
        <v>5253</v>
      </c>
      <c r="D1122" s="53">
        <v>44649.28472222222</v>
      </c>
      <c r="E1122" s="53">
        <v>44649.97638888889</v>
      </c>
      <c r="F1122" s="53">
        <v>44649.49791666667</v>
      </c>
      <c r="G1122" s="53">
        <f>HubVN_Receiving_Time</f>
        <v>44657.27917</v>
      </c>
      <c r="H1122" s="54">
        <v>44650.274305555555</v>
      </c>
      <c r="I1122" s="44">
        <f>HubCN_Receiving_Time-Order_Create_Time</f>
        <v>2.35</v>
      </c>
      <c r="J1122" s="44">
        <f>Plan__HubCN_Receiving_Time-Order_Create_Time</f>
        <v>1.658333333</v>
      </c>
      <c r="K1122" s="44">
        <f>HubCN_Pickup_Time-HubCN_Receiving_Time</f>
        <v>0.2979166667</v>
      </c>
      <c r="L1122" s="44">
        <f>Plan_HubCN_Pickup_Time-Plan__HubCN_Receiving_Time</f>
        <v>0.2131944444</v>
      </c>
      <c r="M1122" s="44">
        <f>HubCN_Receiving_Time-Vendor_PickupTime</f>
        <v>0.1048611111</v>
      </c>
      <c r="N1122" s="44">
        <f>Plan__HubCN_Receiving_Time-Plan_Vendor_Pickup_Time</f>
        <v>1.81875</v>
      </c>
      <c r="O1122" s="44">
        <f>Vendor_PickupTime-Order_Create_Time</f>
        <v>2.245138889</v>
      </c>
      <c r="P1122" s="44">
        <f>Plan_Vendor_Pickup_Time-Order_Create_Time</f>
        <v>-0.1604166667</v>
      </c>
      <c r="Q1122" s="44">
        <f>HubVN_Receiving_Time-HubCN_Pickup_Time</f>
        <v>7.004861111</v>
      </c>
      <c r="R1122" s="44">
        <f>Plan_HubVN_Receiving_Time-Plan_HubCN_Pickup_Time</f>
        <v>2.003472222</v>
      </c>
      <c r="S1122" s="44">
        <f>TG_lấy+TG_xử_lý_CN+Thông_quan</f>
        <v>9.652777778</v>
      </c>
      <c r="T1122" s="55">
        <f>IFS(HubCN_ID="LECCNSZ",Quantity__piece*500,HubCN_ID="LECCNYW",Quantity__piece*700)</f>
        <v>700</v>
      </c>
      <c r="U1122" s="55">
        <f>Chi_phí_lấy_hàng-Chi_phí_xử_lý</f>
        <v>15000</v>
      </c>
      <c r="V1122" s="55">
        <f>IFS(HubCN_ID="LECCNSZ",IF(Grossweight&lt;=3,17000+Quantity__piece*500,17000+(Grossweight-3)*1500+Quantity__piece*500),HubCN_ID="LECCNYW", IF(Grossweight&lt;=3,15000+Quantity__piece*700,15000+(Grossweight-3)*2500+Quantity__piece*700))</f>
        <v>15700</v>
      </c>
    </row>
    <row r="1123" ht="15.75" hidden="1" customHeight="1">
      <c r="A1123" s="52" t="s">
        <v>3256</v>
      </c>
      <c r="B1123" s="52" t="s">
        <v>5259</v>
      </c>
      <c r="C1123" s="52" t="s">
        <v>5255</v>
      </c>
      <c r="D1123" s="53">
        <v>44650.68958333333</v>
      </c>
      <c r="E1123" s="53">
        <v>44651.75208333333</v>
      </c>
      <c r="F1123" s="53">
        <v>44650.775</v>
      </c>
      <c r="G1123" s="53">
        <f>HubVN_Receiving_Time</f>
        <v>44655.25556</v>
      </c>
      <c r="H1123" s="54">
        <v>44652.25486111111</v>
      </c>
      <c r="I1123" s="44">
        <f>HubCN_Receiving_Time-Order_Create_Time</f>
        <v>2.631944444</v>
      </c>
      <c r="J1123" s="44">
        <f>Plan__HubCN_Receiving_Time-Order_Create_Time</f>
        <v>1.569444444</v>
      </c>
      <c r="K1123" s="44">
        <f>HubCN_Pickup_Time-HubCN_Receiving_Time</f>
        <v>0.5027777778</v>
      </c>
      <c r="L1123" s="44">
        <f>Plan_HubCN_Pickup_Time-Plan__HubCN_Receiving_Time</f>
        <v>0.08541666667</v>
      </c>
      <c r="M1123" s="44">
        <f>HubCN_Receiving_Time-Vendor_PickupTime</f>
        <v>0.13125</v>
      </c>
      <c r="N1123" s="44">
        <f>Plan__HubCN_Receiving_Time-Plan_Vendor_Pickup_Time</f>
        <v>1.481944444</v>
      </c>
      <c r="O1123" s="44">
        <f>Vendor_PickupTime-Order_Create_Time</f>
        <v>2.500694444</v>
      </c>
      <c r="P1123" s="44">
        <f>Plan_Vendor_Pickup_Time-Order_Create_Time</f>
        <v>0.0875</v>
      </c>
      <c r="Q1123" s="44">
        <f>HubVN_Receiving_Time-HubCN_Pickup_Time</f>
        <v>3.000694444</v>
      </c>
      <c r="R1123" s="44">
        <f>Plan_HubVN_Receiving_Time-Plan_HubCN_Pickup_Time</f>
        <v>3.503472222</v>
      </c>
      <c r="S1123" s="44">
        <f>TG_lấy+TG_xử_lý_CN+Thông_quan</f>
        <v>6.135416667</v>
      </c>
      <c r="T1123" s="55">
        <f>IFS(HubCN_ID="LECCNSZ",Quantity__piece*500,HubCN_ID="LECCNYW",Quantity__piece*700)</f>
        <v>2000</v>
      </c>
      <c r="U1123" s="55">
        <f>Chi_phí_lấy_hàng-Chi_phí_xử_lý</f>
        <v>17000</v>
      </c>
      <c r="V1123" s="55">
        <f>IFS(HubCN_ID="LECCNSZ",IF(Grossweight&lt;=3,17000+Quantity__piece*500,17000+(Grossweight-3)*1500+Quantity__piece*500),HubCN_ID="LECCNYW", IF(Grossweight&lt;=3,15000+Quantity__piece*700,15000+(Grossweight-3)*2500+Quantity__piece*700))</f>
        <v>19000</v>
      </c>
    </row>
    <row r="1124" ht="15.75" customHeight="1">
      <c r="A1124" s="52" t="s">
        <v>3258</v>
      </c>
      <c r="B1124" s="52" t="s">
        <v>5252</v>
      </c>
      <c r="C1124" s="52" t="s">
        <v>5253</v>
      </c>
      <c r="D1124" s="53">
        <v>44651.64027777778</v>
      </c>
      <c r="E1124" s="53">
        <v>44649.24236111111</v>
      </c>
      <c r="F1124" s="53">
        <v>44651.78680555556</v>
      </c>
      <c r="G1124" s="53">
        <f>HubVN_Receiving_Time</f>
        <v>44653.54028</v>
      </c>
      <c r="H1124" s="54">
        <v>44649.53888888889</v>
      </c>
      <c r="I1124" s="44">
        <f>HubCN_Receiving_Time-Order_Create_Time</f>
        <v>0.3722222222</v>
      </c>
      <c r="J1124" s="44">
        <f>Plan__HubCN_Receiving_Time-Order_Create_Time</f>
        <v>2.770138889</v>
      </c>
      <c r="K1124" s="44">
        <f>HubCN_Pickup_Time-HubCN_Receiving_Time</f>
        <v>0.2965277778</v>
      </c>
      <c r="L1124" s="44">
        <f>Plan_HubCN_Pickup_Time-Plan__HubCN_Receiving_Time</f>
        <v>0.1465277778</v>
      </c>
      <c r="M1124" s="44">
        <f>HubCN_Receiving_Time-Vendor_PickupTime</f>
        <v>0.08402777778</v>
      </c>
      <c r="N1124" s="44">
        <f>Plan__HubCN_Receiving_Time-Plan_Vendor_Pickup_Time</f>
        <v>2.604861111</v>
      </c>
      <c r="O1124" s="44">
        <f>Vendor_PickupTime-Order_Create_Time</f>
        <v>0.2881944444</v>
      </c>
      <c r="P1124" s="44">
        <f>Plan_Vendor_Pickup_Time-Order_Create_Time</f>
        <v>0.1652777778</v>
      </c>
      <c r="Q1124" s="44">
        <f>HubVN_Receiving_Time-HubCN_Pickup_Time</f>
        <v>4.001388889</v>
      </c>
      <c r="R1124" s="44">
        <f>Plan_HubVN_Receiving_Time-Plan_HubCN_Pickup_Time</f>
        <v>1.500694444</v>
      </c>
      <c r="S1124" s="44">
        <f>TG_lấy+TG_xử_lý_CN+Thông_quan</f>
        <v>4.670138889</v>
      </c>
      <c r="T1124" s="55">
        <f>IFS(HubCN_ID="LECCNSZ",Quantity__piece*500,HubCN_ID="LECCNYW",Quantity__piece*700)</f>
        <v>2100</v>
      </c>
      <c r="U1124" s="55">
        <f>Chi_phí_lấy_hàng-Chi_phí_xử_lý</f>
        <v>16000</v>
      </c>
      <c r="V1124" s="55">
        <f>IFS(HubCN_ID="LECCNSZ",IF(Grossweight&lt;=3,17000+Quantity__piece*500,17000+(Grossweight-3)*1500+Quantity__piece*500),HubCN_ID="LECCNYW", IF(Grossweight&lt;=3,15000+Quantity__piece*700,15000+(Grossweight-3)*2500+Quantity__piece*700))</f>
        <v>18100</v>
      </c>
    </row>
    <row r="1125" ht="15.75" customHeight="1">
      <c r="A1125" s="52" t="s">
        <v>3260</v>
      </c>
      <c r="B1125" s="52" t="s">
        <v>5279</v>
      </c>
      <c r="C1125" s="52" t="s">
        <v>5253</v>
      </c>
      <c r="D1125" s="53">
        <v>44651.652083333334</v>
      </c>
      <c r="E1125" s="53">
        <v>44652.208333333336</v>
      </c>
      <c r="F1125" s="53">
        <v>44651.77777777778</v>
      </c>
      <c r="G1125" s="53">
        <f>HubVN_Receiving_Time</f>
        <v>44655.50764</v>
      </c>
      <c r="H1125" s="54">
        <v>44652.501388888886</v>
      </c>
      <c r="I1125" s="44">
        <f>HubCN_Receiving_Time-Order_Create_Time</f>
        <v>3.411111111</v>
      </c>
      <c r="J1125" s="44">
        <f>Plan__HubCN_Receiving_Time-Order_Create_Time</f>
        <v>2.854861111</v>
      </c>
      <c r="K1125" s="44">
        <f>HubCN_Pickup_Time-HubCN_Receiving_Time</f>
        <v>0.2930555556</v>
      </c>
      <c r="L1125" s="44">
        <f>Plan_HubCN_Pickup_Time-Plan__HubCN_Receiving_Time</f>
        <v>0.1256944444</v>
      </c>
      <c r="M1125" s="44">
        <f>HubCN_Receiving_Time-Vendor_PickupTime</f>
        <v>0.1680555556</v>
      </c>
      <c r="N1125" s="44">
        <f>Plan__HubCN_Receiving_Time-Plan_Vendor_Pickup_Time</f>
        <v>2.361111111</v>
      </c>
      <c r="O1125" s="44">
        <f>Vendor_PickupTime-Order_Create_Time</f>
        <v>3.243055556</v>
      </c>
      <c r="P1125" s="44">
        <f>Plan_Vendor_Pickup_Time-Order_Create_Time</f>
        <v>0.49375</v>
      </c>
      <c r="Q1125" s="44">
        <f>HubVN_Receiving_Time-HubCN_Pickup_Time</f>
        <v>3.00625</v>
      </c>
      <c r="R1125" s="44">
        <f>Plan_HubVN_Receiving_Time-Plan_HubCN_Pickup_Time</f>
        <v>3.502777778</v>
      </c>
      <c r="S1125" s="44">
        <f>TG_lấy+TG_xử_lý_CN+Thông_quan</f>
        <v>6.710416667</v>
      </c>
      <c r="T1125" s="55">
        <f>IFS(HubCN_ID="LECCNSZ",Quantity__piece*500,HubCN_ID="LECCNYW",Quantity__piece*700)</f>
        <v>700</v>
      </c>
      <c r="U1125" s="55">
        <f>Chi_phí_lấy_hàng-Chi_phí_xử_lý</f>
        <v>16750</v>
      </c>
      <c r="V1125" s="55">
        <f>IFS(HubCN_ID="LECCNSZ",IF(Grossweight&lt;=3,17000+Quantity__piece*500,17000+(Grossweight-3)*1500+Quantity__piece*500),HubCN_ID="LECCNYW", IF(Grossweight&lt;=3,15000+Quantity__piece*700,15000+(Grossweight-3)*2500+Quantity__piece*700))</f>
        <v>17450</v>
      </c>
    </row>
    <row r="1126" ht="15.75" customHeight="1">
      <c r="A1126" s="52" t="s">
        <v>3263</v>
      </c>
      <c r="B1126" s="52" t="s">
        <v>5270</v>
      </c>
      <c r="C1126" s="52" t="s">
        <v>5253</v>
      </c>
      <c r="D1126" s="53">
        <v>44650.614583333336</v>
      </c>
      <c r="E1126" s="53">
        <v>44649.819444444445</v>
      </c>
      <c r="F1126" s="53">
        <v>44650.7875</v>
      </c>
      <c r="G1126" s="53">
        <f>HubVN_Receiving_Time</f>
        <v>44653.25625</v>
      </c>
      <c r="H1126" s="54">
        <v>44650.25069444445</v>
      </c>
      <c r="I1126" s="44">
        <f>HubCN_Receiving_Time-Order_Create_Time</f>
        <v>1.074305556</v>
      </c>
      <c r="J1126" s="44">
        <f>Plan__HubCN_Receiving_Time-Order_Create_Time</f>
        <v>1.869444444</v>
      </c>
      <c r="K1126" s="44">
        <f>HubCN_Pickup_Time-HubCN_Receiving_Time</f>
        <v>0.43125</v>
      </c>
      <c r="L1126" s="44">
        <f>Plan_HubCN_Pickup_Time-Plan__HubCN_Receiving_Time</f>
        <v>0.1729166667</v>
      </c>
      <c r="M1126" s="44">
        <f>HubCN_Receiving_Time-Vendor_PickupTime</f>
        <v>0.08472222222</v>
      </c>
      <c r="N1126" s="44">
        <f>Plan__HubCN_Receiving_Time-Plan_Vendor_Pickup_Time</f>
        <v>2.379861111</v>
      </c>
      <c r="O1126" s="44">
        <f>Vendor_PickupTime-Order_Create_Time</f>
        <v>0.9895833333</v>
      </c>
      <c r="P1126" s="44">
        <f>Plan_Vendor_Pickup_Time-Order_Create_Time</f>
        <v>-0.5104166667</v>
      </c>
      <c r="Q1126" s="44">
        <f>HubVN_Receiving_Time-HubCN_Pickup_Time</f>
        <v>3.005555556</v>
      </c>
      <c r="R1126" s="44">
        <f>Plan_HubVN_Receiving_Time-Plan_HubCN_Pickup_Time</f>
        <v>1.502777778</v>
      </c>
      <c r="S1126" s="44">
        <f>TG_lấy+TG_xử_lý_CN+Thông_quan</f>
        <v>4.511111111</v>
      </c>
      <c r="T1126" s="55">
        <f>IFS(HubCN_ID="LECCNSZ",Quantity__piece*500,HubCN_ID="LECCNYW",Quantity__piece*700)</f>
        <v>3500</v>
      </c>
      <c r="U1126" s="55">
        <f>Chi_phí_lấy_hàng-Chi_phí_xử_lý</f>
        <v>15000</v>
      </c>
      <c r="V1126" s="55">
        <f>IFS(HubCN_ID="LECCNSZ",IF(Grossweight&lt;=3,17000+Quantity__piece*500,17000+(Grossweight-3)*1500+Quantity__piece*500),HubCN_ID="LECCNYW", IF(Grossweight&lt;=3,15000+Quantity__piece*700,15000+(Grossweight-3)*2500+Quantity__piece*700))</f>
        <v>18500</v>
      </c>
    </row>
    <row r="1127" ht="15.75" hidden="1" customHeight="1">
      <c r="A1127" s="52" t="s">
        <v>3265</v>
      </c>
      <c r="B1127" s="52" t="s">
        <v>5272</v>
      </c>
      <c r="C1127" s="52" t="s">
        <v>5255</v>
      </c>
      <c r="D1127" s="53">
        <v>44652.09444444445</v>
      </c>
      <c r="E1127" s="53">
        <v>44651.76458333333</v>
      </c>
      <c r="F1127" s="53">
        <v>44652.2625</v>
      </c>
      <c r="G1127" s="53">
        <f>HubVN_Receiving_Time</f>
        <v>44655.27639</v>
      </c>
      <c r="H1127" s="54">
        <v>44652.270833333336</v>
      </c>
      <c r="I1127" s="44">
        <f>HubCN_Receiving_Time-Order_Create_Time</f>
        <v>2.576388889</v>
      </c>
      <c r="J1127" s="44">
        <f>Plan__HubCN_Receiving_Time-Order_Create_Time</f>
        <v>2.90625</v>
      </c>
      <c r="K1127" s="44">
        <f>HubCN_Pickup_Time-HubCN_Receiving_Time</f>
        <v>0.50625</v>
      </c>
      <c r="L1127" s="44">
        <f>Plan_HubCN_Pickup_Time-Plan__HubCN_Receiving_Time</f>
        <v>0.1680555556</v>
      </c>
      <c r="M1127" s="44">
        <f>HubCN_Receiving_Time-Vendor_PickupTime</f>
        <v>0.1680555556</v>
      </c>
      <c r="N1127" s="44">
        <f>Plan__HubCN_Receiving_Time-Plan_Vendor_Pickup_Time</f>
        <v>2.329861111</v>
      </c>
      <c r="O1127" s="44">
        <f>Vendor_PickupTime-Order_Create_Time</f>
        <v>2.408333333</v>
      </c>
      <c r="P1127" s="44">
        <f>Plan_Vendor_Pickup_Time-Order_Create_Time</f>
        <v>0.5763888889</v>
      </c>
      <c r="Q1127" s="44">
        <f>HubVN_Receiving_Time-HubCN_Pickup_Time</f>
        <v>3.005555556</v>
      </c>
      <c r="R1127" s="44">
        <f>Plan_HubVN_Receiving_Time-Plan_HubCN_Pickup_Time</f>
        <v>2.002083333</v>
      </c>
      <c r="S1127" s="44">
        <f>TG_lấy+TG_xử_lý_CN+Thông_quan</f>
        <v>6.088194444</v>
      </c>
      <c r="T1127" s="55">
        <f>IFS(HubCN_ID="LECCNSZ",Quantity__piece*500,HubCN_ID="LECCNYW",Quantity__piece*700)</f>
        <v>1000</v>
      </c>
      <c r="U1127" s="55">
        <f>Chi_phí_lấy_hàng-Chi_phí_xử_lý</f>
        <v>17000</v>
      </c>
      <c r="V1127" s="55">
        <f>IFS(HubCN_ID="LECCNSZ",IF(Grossweight&lt;=3,17000+Quantity__piece*500,17000+(Grossweight-3)*1500+Quantity__piece*500),HubCN_ID="LECCNYW", IF(Grossweight&lt;=3,15000+Quantity__piece*700,15000+(Grossweight-3)*2500+Quantity__piece*700))</f>
        <v>18000</v>
      </c>
    </row>
    <row r="1128" ht="15.75" hidden="1" customHeight="1">
      <c r="A1128" s="52" t="s">
        <v>3267</v>
      </c>
      <c r="B1128" s="52" t="s">
        <v>5266</v>
      </c>
      <c r="C1128" s="52" t="s">
        <v>5255</v>
      </c>
      <c r="D1128" s="53">
        <v>44650.62777777778</v>
      </c>
      <c r="E1128" s="53">
        <v>44650.83541666667</v>
      </c>
      <c r="F1128" s="53">
        <v>44650.779861111114</v>
      </c>
      <c r="G1128" s="53">
        <f>HubVN_Receiving_Time</f>
        <v>44653.27778</v>
      </c>
      <c r="H1128" s="54">
        <v>44651.27569444444</v>
      </c>
      <c r="I1128" s="44">
        <f>HubCN_Receiving_Time-Order_Create_Time</f>
        <v>2.9875</v>
      </c>
      <c r="J1128" s="44">
        <f>Plan__HubCN_Receiving_Time-Order_Create_Time</f>
        <v>2.779861111</v>
      </c>
      <c r="K1128" s="44">
        <f>HubCN_Pickup_Time-HubCN_Receiving_Time</f>
        <v>0.4402777778</v>
      </c>
      <c r="L1128" s="44">
        <f>Plan_HubCN_Pickup_Time-Plan__HubCN_Receiving_Time</f>
        <v>0.1520833333</v>
      </c>
      <c r="M1128" s="44">
        <f>HubCN_Receiving_Time-Vendor_PickupTime</f>
        <v>0.1548611111</v>
      </c>
      <c r="N1128" s="44">
        <f>Plan__HubCN_Receiving_Time-Plan_Vendor_Pickup_Time</f>
        <v>1.616666667</v>
      </c>
      <c r="O1128" s="44">
        <f>Vendor_PickupTime-Order_Create_Time</f>
        <v>2.832638889</v>
      </c>
      <c r="P1128" s="44">
        <f>Plan_Vendor_Pickup_Time-Order_Create_Time</f>
        <v>1.163194444</v>
      </c>
      <c r="Q1128" s="44">
        <f>HubVN_Receiving_Time-HubCN_Pickup_Time</f>
        <v>2.002083333</v>
      </c>
      <c r="R1128" s="44">
        <f>Plan_HubVN_Receiving_Time-Plan_HubCN_Pickup_Time</f>
        <v>1.504166667</v>
      </c>
      <c r="S1128" s="44">
        <f>TG_lấy+TG_xử_lý_CN+Thông_quan</f>
        <v>5.429861111</v>
      </c>
      <c r="T1128" s="55">
        <f>IFS(HubCN_ID="LECCNSZ",Quantity__piece*500,HubCN_ID="LECCNYW",Quantity__piece*700)</f>
        <v>1500</v>
      </c>
      <c r="U1128" s="55">
        <f>Chi_phí_lấy_hàng-Chi_phí_xử_lý</f>
        <v>17000</v>
      </c>
      <c r="V1128" s="55">
        <f>IFS(HubCN_ID="LECCNSZ",IF(Grossweight&lt;=3,17000+Quantity__piece*500,17000+(Grossweight-3)*1500+Quantity__piece*500),HubCN_ID="LECCNYW", IF(Grossweight&lt;=3,15000+Quantity__piece*700,15000+(Grossweight-3)*2500+Quantity__piece*700))</f>
        <v>18500</v>
      </c>
    </row>
    <row r="1129" ht="15.75" customHeight="1">
      <c r="A1129" s="52" t="s">
        <v>3270</v>
      </c>
      <c r="B1129" s="52" t="s">
        <v>5280</v>
      </c>
      <c r="C1129" s="52" t="s">
        <v>5253</v>
      </c>
      <c r="D1129" s="53">
        <v>44652.12847222222</v>
      </c>
      <c r="E1129" s="53">
        <v>44649.930555555555</v>
      </c>
      <c r="F1129" s="53">
        <v>44652.256944444445</v>
      </c>
      <c r="G1129" s="53">
        <f>HubVN_Receiving_Time</f>
        <v>44655.26597</v>
      </c>
      <c r="H1129" s="54">
        <v>44650.26458333333</v>
      </c>
      <c r="I1129" s="44">
        <f>HubCN_Receiving_Time-Order_Create_Time</f>
        <v>0.3145833333</v>
      </c>
      <c r="J1129" s="44">
        <f>Plan__HubCN_Receiving_Time-Order_Create_Time</f>
        <v>2.5125</v>
      </c>
      <c r="K1129" s="44">
        <f>HubCN_Pickup_Time-HubCN_Receiving_Time</f>
        <v>0.3340277778</v>
      </c>
      <c r="L1129" s="44">
        <f>Plan_HubCN_Pickup_Time-Plan__HubCN_Receiving_Time</f>
        <v>0.1284722222</v>
      </c>
      <c r="M1129" s="44">
        <f>HubCN_Receiving_Time-Vendor_PickupTime</f>
        <v>0.08611111111</v>
      </c>
      <c r="N1129" s="44">
        <f>Plan__HubCN_Receiving_Time-Plan_Vendor_Pickup_Time</f>
        <v>2.515972222</v>
      </c>
      <c r="O1129" s="44">
        <f>Vendor_PickupTime-Order_Create_Time</f>
        <v>0.2284722222</v>
      </c>
      <c r="P1129" s="44">
        <f>Plan_Vendor_Pickup_Time-Order_Create_Time</f>
        <v>-0.003472222219</v>
      </c>
      <c r="Q1129" s="44">
        <f>HubVN_Receiving_Time-HubCN_Pickup_Time</f>
        <v>5.001388889</v>
      </c>
      <c r="R1129" s="44">
        <f>Plan_HubVN_Receiving_Time-Plan_HubCN_Pickup_Time</f>
        <v>2.003472222</v>
      </c>
      <c r="S1129" s="44">
        <f>TG_lấy+TG_xử_lý_CN+Thông_quan</f>
        <v>5.65</v>
      </c>
      <c r="T1129" s="55">
        <f>IFS(HubCN_ID="LECCNSZ",Quantity__piece*500,HubCN_ID="LECCNYW",Quantity__piece*700)</f>
        <v>3500</v>
      </c>
      <c r="U1129" s="55">
        <f>Chi_phí_lấy_hàng-Chi_phí_xử_lý</f>
        <v>15000</v>
      </c>
      <c r="V1129" s="55">
        <f>IFS(HubCN_ID="LECCNSZ",IF(Grossweight&lt;=3,17000+Quantity__piece*500,17000+(Grossweight-3)*1500+Quantity__piece*500),HubCN_ID="LECCNYW", IF(Grossweight&lt;=3,15000+Quantity__piece*700,15000+(Grossweight-3)*2500+Quantity__piece*700))</f>
        <v>18500</v>
      </c>
    </row>
    <row r="1130" ht="15.75" customHeight="1">
      <c r="A1130" s="52" t="s">
        <v>3273</v>
      </c>
      <c r="B1130" s="52" t="s">
        <v>5284</v>
      </c>
      <c r="C1130" s="52" t="s">
        <v>5253</v>
      </c>
      <c r="D1130" s="53">
        <v>44647.85763888889</v>
      </c>
      <c r="E1130" s="53">
        <v>44649.18472222222</v>
      </c>
      <c r="F1130" s="53">
        <v>44648.009722222225</v>
      </c>
      <c r="G1130" s="53">
        <f>HubVN_Receiving_Time</f>
        <v>44652.525</v>
      </c>
      <c r="H1130" s="54">
        <v>44649.52361111111</v>
      </c>
      <c r="I1130" s="44">
        <f>HubCN_Receiving_Time-Order_Create_Time</f>
        <v>1.852777778</v>
      </c>
      <c r="J1130" s="44">
        <f>Plan__HubCN_Receiving_Time-Order_Create_Time</f>
        <v>0.5256944444</v>
      </c>
      <c r="K1130" s="44">
        <f>HubCN_Pickup_Time-HubCN_Receiving_Time</f>
        <v>0.3388888889</v>
      </c>
      <c r="L1130" s="44">
        <f>Plan_HubCN_Pickup_Time-Plan__HubCN_Receiving_Time</f>
        <v>0.1520833333</v>
      </c>
      <c r="M1130" s="44">
        <f>HubCN_Receiving_Time-Vendor_PickupTime</f>
        <v>0.1694444444</v>
      </c>
      <c r="N1130" s="44">
        <f>Plan__HubCN_Receiving_Time-Plan_Vendor_Pickup_Time</f>
        <v>1.490277778</v>
      </c>
      <c r="O1130" s="44">
        <f>Vendor_PickupTime-Order_Create_Time</f>
        <v>1.683333333</v>
      </c>
      <c r="P1130" s="44">
        <f>Plan_Vendor_Pickup_Time-Order_Create_Time</f>
        <v>-0.9645833333</v>
      </c>
      <c r="Q1130" s="44">
        <f>HubVN_Receiving_Time-HubCN_Pickup_Time</f>
        <v>3.001388889</v>
      </c>
      <c r="R1130" s="44">
        <f>Plan_HubVN_Receiving_Time-Plan_HubCN_Pickup_Time</f>
        <v>3.504166667</v>
      </c>
      <c r="S1130" s="44">
        <f>TG_lấy+TG_xử_lý_CN+Thông_quan</f>
        <v>5.193055556</v>
      </c>
      <c r="T1130" s="55">
        <f>IFS(HubCN_ID="LECCNSZ",Quantity__piece*500,HubCN_ID="LECCNYW",Quantity__piece*700)</f>
        <v>3500</v>
      </c>
      <c r="U1130" s="55">
        <f>Chi_phí_lấy_hàng-Chi_phí_xử_lý</f>
        <v>15000</v>
      </c>
      <c r="V1130" s="55">
        <f>IFS(HubCN_ID="LECCNSZ",IF(Grossweight&lt;=3,17000+Quantity__piece*500,17000+(Grossweight-3)*1500+Quantity__piece*500),HubCN_ID="LECCNYW", IF(Grossweight&lt;=3,15000+Quantity__piece*700,15000+(Grossweight-3)*2500+Quantity__piece*700))</f>
        <v>18500</v>
      </c>
    </row>
    <row r="1131" ht="15.75" customHeight="1">
      <c r="A1131" s="52" t="s">
        <v>3276</v>
      </c>
      <c r="B1131" s="52" t="s">
        <v>5264</v>
      </c>
      <c r="C1131" s="52" t="s">
        <v>5253</v>
      </c>
      <c r="D1131" s="53">
        <v>44652.13055555556</v>
      </c>
      <c r="E1131" s="53">
        <v>44652.23611111111</v>
      </c>
      <c r="F1131" s="53">
        <v>44652.27847222222</v>
      </c>
      <c r="G1131" s="53">
        <f>HubVN_Receiving_Time</f>
        <v>44655.53194</v>
      </c>
      <c r="H1131" s="54">
        <v>44652.53125</v>
      </c>
      <c r="I1131" s="44">
        <f>HubCN_Receiving_Time-Order_Create_Time</f>
        <v>2.378472222</v>
      </c>
      <c r="J1131" s="44">
        <f>Plan__HubCN_Receiving_Time-Order_Create_Time</f>
        <v>2.272916667</v>
      </c>
      <c r="K1131" s="44">
        <f>HubCN_Pickup_Time-HubCN_Receiving_Time</f>
        <v>0.2951388889</v>
      </c>
      <c r="L1131" s="44">
        <f>Plan_HubCN_Pickup_Time-Plan__HubCN_Receiving_Time</f>
        <v>0.1479166667</v>
      </c>
      <c r="M1131" s="44">
        <f>HubCN_Receiving_Time-Vendor_PickupTime</f>
        <v>0.08541666667</v>
      </c>
      <c r="N1131" s="44">
        <f>Plan__HubCN_Receiving_Time-Plan_Vendor_Pickup_Time</f>
        <v>2.195833333</v>
      </c>
      <c r="O1131" s="44">
        <f>Vendor_PickupTime-Order_Create_Time</f>
        <v>2.293055556</v>
      </c>
      <c r="P1131" s="44">
        <f>Plan_Vendor_Pickup_Time-Order_Create_Time</f>
        <v>0.07708333333</v>
      </c>
      <c r="Q1131" s="44">
        <f>HubVN_Receiving_Time-HubCN_Pickup_Time</f>
        <v>3.000694444</v>
      </c>
      <c r="R1131" s="44">
        <f>Plan_HubVN_Receiving_Time-Plan_HubCN_Pickup_Time</f>
        <v>3.002083333</v>
      </c>
      <c r="S1131" s="44">
        <f>TG_lấy+TG_xử_lý_CN+Thông_quan</f>
        <v>5.674305556</v>
      </c>
      <c r="T1131" s="55">
        <f>IFS(HubCN_ID="LECCNSZ",Quantity__piece*500,HubCN_ID="LECCNYW",Quantity__piece*700)</f>
        <v>1400</v>
      </c>
      <c r="U1131" s="55">
        <f>Chi_phí_lấy_hàng-Chi_phí_xử_lý</f>
        <v>15000</v>
      </c>
      <c r="V1131" s="55">
        <f>IFS(HubCN_ID="LECCNSZ",IF(Grossweight&lt;=3,17000+Quantity__piece*500,17000+(Grossweight-3)*1500+Quantity__piece*500),HubCN_ID="LECCNYW", IF(Grossweight&lt;=3,15000+Quantity__piece*700,15000+(Grossweight-3)*2500+Quantity__piece*700))</f>
        <v>16400</v>
      </c>
    </row>
    <row r="1132" ht="15.75" customHeight="1">
      <c r="A1132" s="52" t="s">
        <v>3279</v>
      </c>
      <c r="B1132" s="52" t="s">
        <v>5295</v>
      </c>
      <c r="C1132" s="52" t="s">
        <v>5253</v>
      </c>
      <c r="D1132" s="53">
        <v>44650.35625</v>
      </c>
      <c r="E1132" s="53">
        <v>44649.76875</v>
      </c>
      <c r="F1132" s="53">
        <v>44650.524305555555</v>
      </c>
      <c r="G1132" s="53">
        <f>HubVN_Receiving_Time</f>
        <v>44654.27639</v>
      </c>
      <c r="H1132" s="54">
        <v>44650.271527777775</v>
      </c>
      <c r="I1132" s="44">
        <f>HubCN_Receiving_Time-Order_Create_Time</f>
        <v>0.6118055556</v>
      </c>
      <c r="J1132" s="44">
        <f>Plan__HubCN_Receiving_Time-Order_Create_Time</f>
        <v>1.199305556</v>
      </c>
      <c r="K1132" s="44">
        <f>HubCN_Pickup_Time-HubCN_Receiving_Time</f>
        <v>0.5027777778</v>
      </c>
      <c r="L1132" s="44">
        <f>Plan_HubCN_Pickup_Time-Plan__HubCN_Receiving_Time</f>
        <v>0.1680555556</v>
      </c>
      <c r="M1132" s="44">
        <f>HubCN_Receiving_Time-Vendor_PickupTime</f>
        <v>0.1118055556</v>
      </c>
      <c r="N1132" s="44">
        <f>Plan__HubCN_Receiving_Time-Plan_Vendor_Pickup_Time</f>
        <v>0.6243055556</v>
      </c>
      <c r="O1132" s="44">
        <f>Vendor_PickupTime-Order_Create_Time</f>
        <v>0.5</v>
      </c>
      <c r="P1132" s="44">
        <f>Plan_Vendor_Pickup_Time-Order_Create_Time</f>
        <v>0.575</v>
      </c>
      <c r="Q1132" s="44">
        <f>HubVN_Receiving_Time-HubCN_Pickup_Time</f>
        <v>4.004861111</v>
      </c>
      <c r="R1132" s="44">
        <f>Plan_HubVN_Receiving_Time-Plan_HubCN_Pickup_Time</f>
        <v>3.001388889</v>
      </c>
      <c r="S1132" s="44">
        <f>TG_lấy+TG_xử_lý_CN+Thông_quan</f>
        <v>5.119444444</v>
      </c>
      <c r="T1132" s="55">
        <f>IFS(HubCN_ID="LECCNSZ",Quantity__piece*500,HubCN_ID="LECCNYW",Quantity__piece*700)</f>
        <v>1400</v>
      </c>
      <c r="U1132" s="55">
        <f>Chi_phí_lấy_hàng-Chi_phí_xử_lý</f>
        <v>15000</v>
      </c>
      <c r="V1132" s="55">
        <f>IFS(HubCN_ID="LECCNSZ",IF(Grossweight&lt;=3,17000+Quantity__piece*500,17000+(Grossweight-3)*1500+Quantity__piece*500),HubCN_ID="LECCNYW", IF(Grossweight&lt;=3,15000+Quantity__piece*700,15000+(Grossweight-3)*2500+Quantity__piece*700))</f>
        <v>16400</v>
      </c>
    </row>
    <row r="1133" ht="15.75" customHeight="1">
      <c r="A1133" s="52" t="s">
        <v>3282</v>
      </c>
      <c r="B1133" s="52" t="s">
        <v>5273</v>
      </c>
      <c r="C1133" s="52" t="s">
        <v>5253</v>
      </c>
      <c r="D1133" s="53">
        <v>44651.944444444445</v>
      </c>
      <c r="E1133" s="53">
        <v>44649.77222222222</v>
      </c>
      <c r="F1133" s="53">
        <v>44652.02847222222</v>
      </c>
      <c r="G1133" s="53">
        <f>HubVN_Receiving_Time</f>
        <v>44654.28403</v>
      </c>
      <c r="H1133" s="54">
        <v>44650.27777777778</v>
      </c>
      <c r="I1133" s="44">
        <f>HubCN_Receiving_Time-Order_Create_Time</f>
        <v>0.5986111111</v>
      </c>
      <c r="J1133" s="44">
        <f>Plan__HubCN_Receiving_Time-Order_Create_Time</f>
        <v>2.770833333</v>
      </c>
      <c r="K1133" s="44">
        <f>HubCN_Pickup_Time-HubCN_Receiving_Time</f>
        <v>0.5055555556</v>
      </c>
      <c r="L1133" s="44">
        <f>Plan_HubCN_Pickup_Time-Plan__HubCN_Receiving_Time</f>
        <v>0.08402777778</v>
      </c>
      <c r="M1133" s="44">
        <f>HubCN_Receiving_Time-Vendor_PickupTime</f>
        <v>0.1145833333</v>
      </c>
      <c r="N1133" s="44">
        <f>Plan__HubCN_Receiving_Time-Plan_Vendor_Pickup_Time</f>
        <v>3.1875</v>
      </c>
      <c r="O1133" s="44">
        <f>Vendor_PickupTime-Order_Create_Time</f>
        <v>0.4840277778</v>
      </c>
      <c r="P1133" s="44">
        <f>Plan_Vendor_Pickup_Time-Order_Create_Time</f>
        <v>-0.4166666667</v>
      </c>
      <c r="Q1133" s="44">
        <f>HubVN_Receiving_Time-HubCN_Pickup_Time</f>
        <v>4.00625</v>
      </c>
      <c r="R1133" s="44">
        <f>Plan_HubVN_Receiving_Time-Plan_HubCN_Pickup_Time</f>
        <v>1.502083333</v>
      </c>
      <c r="S1133" s="44">
        <f>TG_lấy+TG_xử_lý_CN+Thông_quan</f>
        <v>5.110416667</v>
      </c>
      <c r="T1133" s="55">
        <f>IFS(HubCN_ID="LECCNSZ",Quantity__piece*500,HubCN_ID="LECCNYW",Quantity__piece*700)</f>
        <v>700</v>
      </c>
      <c r="U1133" s="55">
        <f>Chi_phí_lấy_hàng-Chi_phí_xử_lý</f>
        <v>15000</v>
      </c>
      <c r="V1133" s="55">
        <f>IFS(HubCN_ID="LECCNSZ",IF(Grossweight&lt;=3,17000+Quantity__piece*500,17000+(Grossweight-3)*1500+Quantity__piece*500),HubCN_ID="LECCNYW", IF(Grossweight&lt;=3,15000+Quantity__piece*700,15000+(Grossweight-3)*2500+Quantity__piece*700))</f>
        <v>15700</v>
      </c>
    </row>
    <row r="1134" ht="15.75" hidden="1" customHeight="1">
      <c r="A1134" s="52" t="s">
        <v>3285</v>
      </c>
      <c r="B1134" s="52" t="s">
        <v>5281</v>
      </c>
      <c r="C1134" s="52" t="s">
        <v>5255</v>
      </c>
      <c r="D1134" s="53">
        <v>44651.34930555556</v>
      </c>
      <c r="E1134" s="53">
        <v>44649.57708333333</v>
      </c>
      <c r="F1134" s="53">
        <v>44651.51875</v>
      </c>
      <c r="G1134" s="53">
        <f>HubVN_Receiving_Time</f>
        <v>44653.51944</v>
      </c>
      <c r="H1134" s="54">
        <v>44650.01527777778</v>
      </c>
      <c r="I1134" s="44">
        <f>HubCN_Receiving_Time-Order_Create_Time</f>
        <v>1.253472222</v>
      </c>
      <c r="J1134" s="44">
        <f>Plan__HubCN_Receiving_Time-Order_Create_Time</f>
        <v>3.025694444</v>
      </c>
      <c r="K1134" s="44">
        <f>HubCN_Pickup_Time-HubCN_Receiving_Time</f>
        <v>0.4381944444</v>
      </c>
      <c r="L1134" s="44">
        <f>Plan_HubCN_Pickup_Time-Plan__HubCN_Receiving_Time</f>
        <v>0.1694444444</v>
      </c>
      <c r="M1134" s="44">
        <f>HubCN_Receiving_Time-Vendor_PickupTime</f>
        <v>0.1694444444</v>
      </c>
      <c r="N1134" s="44">
        <f>Plan__HubCN_Receiving_Time-Plan_Vendor_Pickup_Time</f>
        <v>2.452083333</v>
      </c>
      <c r="O1134" s="44">
        <f>Vendor_PickupTime-Order_Create_Time</f>
        <v>1.084027778</v>
      </c>
      <c r="P1134" s="44">
        <f>Plan_Vendor_Pickup_Time-Order_Create_Time</f>
        <v>0.5736111111</v>
      </c>
      <c r="Q1134" s="44">
        <f>HubVN_Receiving_Time-HubCN_Pickup_Time</f>
        <v>3.504166667</v>
      </c>
      <c r="R1134" s="44">
        <f>Plan_HubVN_Receiving_Time-Plan_HubCN_Pickup_Time</f>
        <v>2.004861111</v>
      </c>
      <c r="S1134" s="44">
        <f>TG_lấy+TG_xử_lý_CN+Thông_quan</f>
        <v>5.195833333</v>
      </c>
      <c r="T1134" s="55">
        <f>IFS(HubCN_ID="LECCNSZ",Quantity__piece*500,HubCN_ID="LECCNYW",Quantity__piece*700)</f>
        <v>500</v>
      </c>
      <c r="U1134" s="55">
        <f>Chi_phí_lấy_hàng-Chi_phí_xử_lý</f>
        <v>17600</v>
      </c>
      <c r="V1134" s="55">
        <f>IFS(HubCN_ID="LECCNSZ",IF(Grossweight&lt;=3,17000+Quantity__piece*500,17000+(Grossweight-3)*1500+Quantity__piece*500),HubCN_ID="LECCNYW", IF(Grossweight&lt;=3,15000+Quantity__piece*700,15000+(Grossweight-3)*2500+Quantity__piece*700))</f>
        <v>18100</v>
      </c>
    </row>
    <row r="1135" ht="15.75" customHeight="1">
      <c r="A1135" s="52" t="s">
        <v>3287</v>
      </c>
      <c r="B1135" s="52" t="s">
        <v>5269</v>
      </c>
      <c r="C1135" s="52" t="s">
        <v>5253</v>
      </c>
      <c r="D1135" s="53">
        <v>44649.875</v>
      </c>
      <c r="E1135" s="53">
        <v>44650.705555555556</v>
      </c>
      <c r="F1135" s="53">
        <v>44650.024305555555</v>
      </c>
      <c r="G1135" s="53">
        <f>HubVN_Receiving_Time</f>
        <v>44654.50069</v>
      </c>
      <c r="H1135" s="54">
        <v>44650.99791666667</v>
      </c>
      <c r="I1135" s="44">
        <f>HubCN_Receiving_Time-Order_Create_Time</f>
        <v>2.006944444</v>
      </c>
      <c r="J1135" s="44">
        <f>Plan__HubCN_Receiving_Time-Order_Create_Time</f>
        <v>1.176388889</v>
      </c>
      <c r="K1135" s="44">
        <f>HubCN_Pickup_Time-HubCN_Receiving_Time</f>
        <v>0.2923611111</v>
      </c>
      <c r="L1135" s="44">
        <f>Plan_HubCN_Pickup_Time-Plan__HubCN_Receiving_Time</f>
        <v>0.1493055556</v>
      </c>
      <c r="M1135" s="44">
        <f>HubCN_Receiving_Time-Vendor_PickupTime</f>
        <v>0.2520833333</v>
      </c>
      <c r="N1135" s="44">
        <f>Plan__HubCN_Receiving_Time-Plan_Vendor_Pickup_Time</f>
        <v>1.474305556</v>
      </c>
      <c r="O1135" s="44">
        <f>Vendor_PickupTime-Order_Create_Time</f>
        <v>1.754861111</v>
      </c>
      <c r="P1135" s="44">
        <f>Plan_Vendor_Pickup_Time-Order_Create_Time</f>
        <v>-0.2979166667</v>
      </c>
      <c r="Q1135" s="44">
        <f>HubVN_Receiving_Time-HubCN_Pickup_Time</f>
        <v>3.502777778</v>
      </c>
      <c r="R1135" s="44">
        <f>Plan_HubVN_Receiving_Time-Plan_HubCN_Pickup_Time</f>
        <v>3.502083333</v>
      </c>
      <c r="S1135" s="44">
        <f>TG_lấy+TG_xử_lý_CN+Thông_quan</f>
        <v>5.802083333</v>
      </c>
      <c r="T1135" s="55">
        <f>IFS(HubCN_ID="LECCNSZ",Quantity__piece*500,HubCN_ID="LECCNYW",Quantity__piece*700)</f>
        <v>3500</v>
      </c>
      <c r="U1135" s="55">
        <f>Chi_phí_lấy_hàng-Chi_phí_xử_lý</f>
        <v>17250</v>
      </c>
      <c r="V1135" s="55">
        <f>IFS(HubCN_ID="LECCNSZ",IF(Grossweight&lt;=3,17000+Quantity__piece*500,17000+(Grossweight-3)*1500+Quantity__piece*500),HubCN_ID="LECCNYW", IF(Grossweight&lt;=3,15000+Quantity__piece*700,15000+(Grossweight-3)*2500+Quantity__piece*700))</f>
        <v>20750</v>
      </c>
    </row>
    <row r="1136" ht="15.75" customHeight="1">
      <c r="A1136" s="52" t="s">
        <v>3290</v>
      </c>
      <c r="B1136" s="52" t="s">
        <v>5276</v>
      </c>
      <c r="C1136" s="52" t="s">
        <v>5253</v>
      </c>
      <c r="D1136" s="53">
        <v>44650.87777777778</v>
      </c>
      <c r="E1136" s="53">
        <v>44649.16875</v>
      </c>
      <c r="F1136" s="53">
        <v>44651.00347222222</v>
      </c>
      <c r="G1136" s="53">
        <f>HubVN_Receiving_Time</f>
        <v>44653.50764</v>
      </c>
      <c r="H1136" s="54">
        <v>44649.50486111111</v>
      </c>
      <c r="I1136" s="44">
        <f>HubCN_Receiving_Time-Order_Create_Time</f>
        <v>0.3138888889</v>
      </c>
      <c r="J1136" s="44">
        <f>Plan__HubCN_Receiving_Time-Order_Create_Time</f>
        <v>2.022916667</v>
      </c>
      <c r="K1136" s="44">
        <f>HubCN_Pickup_Time-HubCN_Receiving_Time</f>
        <v>0.3361111111</v>
      </c>
      <c r="L1136" s="44">
        <f>Plan_HubCN_Pickup_Time-Plan__HubCN_Receiving_Time</f>
        <v>0.1256944444</v>
      </c>
      <c r="M1136" s="44">
        <f>HubCN_Receiving_Time-Vendor_PickupTime</f>
        <v>0.08749999999</v>
      </c>
      <c r="N1136" s="44">
        <f>Plan__HubCN_Receiving_Time-Plan_Vendor_Pickup_Time</f>
        <v>2.897222222</v>
      </c>
      <c r="O1136" s="44">
        <f>Vendor_PickupTime-Order_Create_Time</f>
        <v>0.2263888889</v>
      </c>
      <c r="P1136" s="44">
        <f>Plan_Vendor_Pickup_Time-Order_Create_Time</f>
        <v>-0.8743055556</v>
      </c>
      <c r="Q1136" s="44">
        <f>HubVN_Receiving_Time-HubCN_Pickup_Time</f>
        <v>4.002777778</v>
      </c>
      <c r="R1136" s="44">
        <f>Plan_HubVN_Receiving_Time-Plan_HubCN_Pickup_Time</f>
        <v>1.503472222</v>
      </c>
      <c r="S1136" s="44">
        <f>TG_lấy+TG_xử_lý_CN+Thông_quan</f>
        <v>4.652777778</v>
      </c>
      <c r="T1136" s="55">
        <f>IFS(HubCN_ID="LECCNSZ",Quantity__piece*500,HubCN_ID="LECCNYW",Quantity__piece*700)</f>
        <v>2100</v>
      </c>
      <c r="U1136" s="55">
        <f>Chi_phí_lấy_hàng-Chi_phí_xử_lý</f>
        <v>15000</v>
      </c>
      <c r="V1136" s="55">
        <f>IFS(HubCN_ID="LECCNSZ",IF(Grossweight&lt;=3,17000+Quantity__piece*500,17000+(Grossweight-3)*1500+Quantity__piece*500),HubCN_ID="LECCNYW", IF(Grossweight&lt;=3,15000+Quantity__piece*700,15000+(Grossweight-3)*2500+Quantity__piece*700))</f>
        <v>17100</v>
      </c>
    </row>
    <row r="1137" ht="15.75" hidden="1" customHeight="1">
      <c r="A1137" s="52" t="s">
        <v>3293</v>
      </c>
      <c r="B1137" s="52" t="s">
        <v>5259</v>
      </c>
      <c r="C1137" s="52" t="s">
        <v>5255</v>
      </c>
      <c r="D1137" s="53">
        <v>44648.60138888889</v>
      </c>
      <c r="E1137" s="53">
        <v>44650.779861111114</v>
      </c>
      <c r="F1137" s="53">
        <v>44648.74930555555</v>
      </c>
      <c r="G1137" s="53">
        <f>HubVN_Receiving_Time</f>
        <v>44653.28542</v>
      </c>
      <c r="H1137" s="54">
        <v>44651.28472222222</v>
      </c>
      <c r="I1137" s="44">
        <f>HubCN_Receiving_Time-Order_Create_Time</f>
        <v>1.397222222</v>
      </c>
      <c r="J1137" s="44">
        <f>Plan__HubCN_Receiving_Time-Order_Create_Time</f>
        <v>-0.78125</v>
      </c>
      <c r="K1137" s="44">
        <f>HubCN_Pickup_Time-HubCN_Receiving_Time</f>
        <v>0.5048611111</v>
      </c>
      <c r="L1137" s="44">
        <f>Plan_HubCN_Pickup_Time-Plan__HubCN_Receiving_Time</f>
        <v>0.1479166667</v>
      </c>
      <c r="M1137" s="44">
        <f>HubCN_Receiving_Time-Vendor_PickupTime</f>
        <v>0.1520833333</v>
      </c>
      <c r="N1137" s="44">
        <f>Plan__HubCN_Receiving_Time-Plan_Vendor_Pickup_Time</f>
        <v>1.677777778</v>
      </c>
      <c r="O1137" s="44">
        <f>Vendor_PickupTime-Order_Create_Time</f>
        <v>1.245138889</v>
      </c>
      <c r="P1137" s="44">
        <f>Plan_Vendor_Pickup_Time-Order_Create_Time</f>
        <v>-2.459027778</v>
      </c>
      <c r="Q1137" s="44">
        <f>HubVN_Receiving_Time-HubCN_Pickup_Time</f>
        <v>2.000694444</v>
      </c>
      <c r="R1137" s="44">
        <f>Plan_HubVN_Receiving_Time-Plan_HubCN_Pickup_Time</f>
        <v>3.502777778</v>
      </c>
      <c r="S1137" s="44">
        <f>TG_lấy+TG_xử_lý_CN+Thông_quan</f>
        <v>3.902777778</v>
      </c>
      <c r="T1137" s="55">
        <f>IFS(HubCN_ID="LECCNSZ",Quantity__piece*500,HubCN_ID="LECCNYW",Quantity__piece*700)</f>
        <v>2000</v>
      </c>
      <c r="U1137" s="55">
        <f>Chi_phí_lấy_hàng-Chi_phí_xử_lý</f>
        <v>17000</v>
      </c>
      <c r="V1137" s="55">
        <f>IFS(HubCN_ID="LECCNSZ",IF(Grossweight&lt;=3,17000+Quantity__piece*500,17000+(Grossweight-3)*1500+Quantity__piece*500),HubCN_ID="LECCNYW", IF(Grossweight&lt;=3,15000+Quantity__piece*700,15000+(Grossweight-3)*2500+Quantity__piece*700))</f>
        <v>19000</v>
      </c>
    </row>
    <row r="1138" ht="15.75" customHeight="1">
      <c r="A1138" s="52" t="s">
        <v>3296</v>
      </c>
      <c r="B1138" s="52" t="s">
        <v>5280</v>
      </c>
      <c r="C1138" s="52" t="s">
        <v>5253</v>
      </c>
      <c r="D1138" s="53">
        <v>44652.106944444444</v>
      </c>
      <c r="E1138" s="53">
        <v>44652.236805555556</v>
      </c>
      <c r="F1138" s="53">
        <v>44652.25763888889</v>
      </c>
      <c r="G1138" s="53">
        <f>HubVN_Receiving_Time</f>
        <v>44655.53542</v>
      </c>
      <c r="H1138" s="54">
        <v>44652.53402777778</v>
      </c>
      <c r="I1138" s="44">
        <f>HubCN_Receiving_Time-Order_Create_Time</f>
        <v>2.379166667</v>
      </c>
      <c r="J1138" s="44">
        <f>Plan__HubCN_Receiving_Time-Order_Create_Time</f>
        <v>2.249305556</v>
      </c>
      <c r="K1138" s="44">
        <f>HubCN_Pickup_Time-HubCN_Receiving_Time</f>
        <v>0.2972222222</v>
      </c>
      <c r="L1138" s="44">
        <f>Plan_HubCN_Pickup_Time-Plan__HubCN_Receiving_Time</f>
        <v>0.1506944444</v>
      </c>
      <c r="M1138" s="44">
        <f>HubCN_Receiving_Time-Vendor_PickupTime</f>
        <v>0.08958333333</v>
      </c>
      <c r="N1138" s="44">
        <f>Plan__HubCN_Receiving_Time-Plan_Vendor_Pickup_Time</f>
        <v>2.088888889</v>
      </c>
      <c r="O1138" s="44">
        <f>Vendor_PickupTime-Order_Create_Time</f>
        <v>2.289583333</v>
      </c>
      <c r="P1138" s="44">
        <f>Plan_Vendor_Pickup_Time-Order_Create_Time</f>
        <v>0.1604166667</v>
      </c>
      <c r="Q1138" s="44">
        <f>HubVN_Receiving_Time-HubCN_Pickup_Time</f>
        <v>3.001388889</v>
      </c>
      <c r="R1138" s="44">
        <f>Plan_HubVN_Receiving_Time-Plan_HubCN_Pickup_Time</f>
        <v>3.00625</v>
      </c>
      <c r="S1138" s="44">
        <f>TG_lấy+TG_xử_lý_CN+Thông_quan</f>
        <v>5.677777778</v>
      </c>
      <c r="T1138" s="55">
        <f>IFS(HubCN_ID="LECCNSZ",Quantity__piece*500,HubCN_ID="LECCNYW",Quantity__piece*700)</f>
        <v>1400</v>
      </c>
      <c r="U1138" s="55">
        <f>Chi_phí_lấy_hàng-Chi_phí_xử_lý</f>
        <v>15000</v>
      </c>
      <c r="V1138" s="55">
        <f>IFS(HubCN_ID="LECCNSZ",IF(Grossweight&lt;=3,17000+Quantity__piece*500,17000+(Grossweight-3)*1500+Quantity__piece*500),HubCN_ID="LECCNYW", IF(Grossweight&lt;=3,15000+Quantity__piece*700,15000+(Grossweight-3)*2500+Quantity__piece*700))</f>
        <v>16400</v>
      </c>
    </row>
    <row r="1139" ht="15.75" customHeight="1">
      <c r="A1139" s="52" t="s">
        <v>3299</v>
      </c>
      <c r="B1139" s="52" t="s">
        <v>5284</v>
      </c>
      <c r="C1139" s="52" t="s">
        <v>5253</v>
      </c>
      <c r="D1139" s="53">
        <v>44649.40347222222</v>
      </c>
      <c r="E1139" s="53">
        <v>44649.80138888889</v>
      </c>
      <c r="F1139" s="53">
        <v>44649.53125</v>
      </c>
      <c r="G1139" s="53">
        <f>HubVN_Receiving_Time</f>
        <v>44653.2625</v>
      </c>
      <c r="H1139" s="54">
        <v>44650.26180555556</v>
      </c>
      <c r="I1139" s="44">
        <f>HubCN_Receiving_Time-Order_Create_Time</f>
        <v>2.088194444</v>
      </c>
      <c r="J1139" s="44">
        <f>Plan__HubCN_Receiving_Time-Order_Create_Time</f>
        <v>1.690277778</v>
      </c>
      <c r="K1139" s="44">
        <f>HubCN_Pickup_Time-HubCN_Receiving_Time</f>
        <v>0.4604166667</v>
      </c>
      <c r="L1139" s="44">
        <f>Plan_HubCN_Pickup_Time-Plan__HubCN_Receiving_Time</f>
        <v>0.1277777778</v>
      </c>
      <c r="M1139" s="44">
        <f>HubCN_Receiving_Time-Vendor_PickupTime</f>
        <v>0.08472222222</v>
      </c>
      <c r="N1139" s="44">
        <f>Plan__HubCN_Receiving_Time-Plan_Vendor_Pickup_Time</f>
        <v>1.980555556</v>
      </c>
      <c r="O1139" s="44">
        <f>Vendor_PickupTime-Order_Create_Time</f>
        <v>2.003472222</v>
      </c>
      <c r="P1139" s="44">
        <f>Plan_Vendor_Pickup_Time-Order_Create_Time</f>
        <v>-0.2902777778</v>
      </c>
      <c r="Q1139" s="44">
        <f>HubVN_Receiving_Time-HubCN_Pickup_Time</f>
        <v>3.000694444</v>
      </c>
      <c r="R1139" s="44">
        <f>Plan_HubVN_Receiving_Time-Plan_HubCN_Pickup_Time</f>
        <v>3.002083333</v>
      </c>
      <c r="S1139" s="44">
        <f>TG_lấy+TG_xử_lý_CN+Thông_quan</f>
        <v>5.549305556</v>
      </c>
      <c r="T1139" s="55">
        <f>IFS(HubCN_ID="LECCNSZ",Quantity__piece*500,HubCN_ID="LECCNYW",Quantity__piece*700)</f>
        <v>3500</v>
      </c>
      <c r="U1139" s="55">
        <f>Chi_phí_lấy_hàng-Chi_phí_xử_lý</f>
        <v>15000</v>
      </c>
      <c r="V1139" s="55">
        <f>IFS(HubCN_ID="LECCNSZ",IF(Grossweight&lt;=3,17000+Quantity__piece*500,17000+(Grossweight-3)*1500+Quantity__piece*500),HubCN_ID="LECCNYW", IF(Grossweight&lt;=3,15000+Quantity__piece*700,15000+(Grossweight-3)*2500+Quantity__piece*700))</f>
        <v>18500</v>
      </c>
    </row>
    <row r="1140" ht="15.75" customHeight="1">
      <c r="A1140" s="52" t="s">
        <v>3301</v>
      </c>
      <c r="B1140" s="52" t="s">
        <v>5284</v>
      </c>
      <c r="C1140" s="52" t="s">
        <v>5253</v>
      </c>
      <c r="D1140" s="53">
        <v>44650.85833333333</v>
      </c>
      <c r="E1140" s="53">
        <v>44649.80625</v>
      </c>
      <c r="F1140" s="53">
        <v>44651.00902777778</v>
      </c>
      <c r="G1140" s="53">
        <f>HubVN_Receiving_Time</f>
        <v>44656.27292</v>
      </c>
      <c r="H1140" s="54">
        <v>44650.27013888889</v>
      </c>
      <c r="I1140" s="44">
        <f>HubCN_Receiving_Time-Order_Create_Time</f>
        <v>2.079166667</v>
      </c>
      <c r="J1140" s="44">
        <f>Plan__HubCN_Receiving_Time-Order_Create_Time</f>
        <v>3.13125</v>
      </c>
      <c r="K1140" s="44">
        <f>HubCN_Pickup_Time-HubCN_Receiving_Time</f>
        <v>0.4638888889</v>
      </c>
      <c r="L1140" s="44">
        <f>Plan_HubCN_Pickup_Time-Plan__HubCN_Receiving_Time</f>
        <v>0.1506944444</v>
      </c>
      <c r="M1140" s="44">
        <f>HubCN_Receiving_Time-Vendor_PickupTime</f>
        <v>0.08958333333</v>
      </c>
      <c r="N1140" s="44">
        <f>Plan__HubCN_Receiving_Time-Plan_Vendor_Pickup_Time</f>
        <v>1.96875</v>
      </c>
      <c r="O1140" s="44">
        <f>Vendor_PickupTime-Order_Create_Time</f>
        <v>1.989583333</v>
      </c>
      <c r="P1140" s="44">
        <f>Plan_Vendor_Pickup_Time-Order_Create_Time</f>
        <v>1.1625</v>
      </c>
      <c r="Q1140" s="44">
        <f>HubVN_Receiving_Time-HubCN_Pickup_Time</f>
        <v>6.002777778</v>
      </c>
      <c r="R1140" s="44">
        <f>Plan_HubVN_Receiving_Time-Plan_HubCN_Pickup_Time</f>
        <v>1.502083333</v>
      </c>
      <c r="S1140" s="44">
        <f>TG_lấy+TG_xử_lý_CN+Thông_quan</f>
        <v>8.545833333</v>
      </c>
      <c r="T1140" s="55">
        <f>IFS(HubCN_ID="LECCNSZ",Quantity__piece*500,HubCN_ID="LECCNYW",Quantity__piece*700)</f>
        <v>2100</v>
      </c>
      <c r="U1140" s="55">
        <f>Chi_phí_lấy_hàng-Chi_phí_xử_lý</f>
        <v>15000</v>
      </c>
      <c r="V1140" s="55">
        <f>IFS(HubCN_ID="LECCNSZ",IF(Grossweight&lt;=3,17000+Quantity__piece*500,17000+(Grossweight-3)*1500+Quantity__piece*500),HubCN_ID="LECCNYW", IF(Grossweight&lt;=3,15000+Quantity__piece*700,15000+(Grossweight-3)*2500+Quantity__piece*700))</f>
        <v>17100</v>
      </c>
    </row>
    <row r="1141" ht="15.75" customHeight="1">
      <c r="A1141" s="52" t="s">
        <v>3304</v>
      </c>
      <c r="B1141" s="52" t="s">
        <v>5279</v>
      </c>
      <c r="C1141" s="52" t="s">
        <v>5253</v>
      </c>
      <c r="D1141" s="53">
        <v>44649.822916666664</v>
      </c>
      <c r="E1141" s="53">
        <v>44649.82083333333</v>
      </c>
      <c r="F1141" s="53">
        <v>44650.03611111111</v>
      </c>
      <c r="G1141" s="53">
        <f>HubVN_Receiving_Time</f>
        <v>44654.25347</v>
      </c>
      <c r="H1141" s="54">
        <v>44650.251388888886</v>
      </c>
      <c r="I1141" s="44">
        <f>HubCN_Receiving_Time-Order_Create_Time</f>
        <v>2.105555556</v>
      </c>
      <c r="J1141" s="44">
        <f>Plan__HubCN_Receiving_Time-Order_Create_Time</f>
        <v>2.107638889</v>
      </c>
      <c r="K1141" s="44">
        <f>HubCN_Pickup_Time-HubCN_Receiving_Time</f>
        <v>0.4305555556</v>
      </c>
      <c r="L1141" s="44">
        <f>Plan_HubCN_Pickup_Time-Plan__HubCN_Receiving_Time</f>
        <v>0.2131944444</v>
      </c>
      <c r="M1141" s="44">
        <f>HubCN_Receiving_Time-Vendor_PickupTime</f>
        <v>0.1104166667</v>
      </c>
      <c r="N1141" s="44">
        <f>Plan__HubCN_Receiving_Time-Plan_Vendor_Pickup_Time</f>
        <v>3.109027778</v>
      </c>
      <c r="O1141" s="44">
        <f>Vendor_PickupTime-Order_Create_Time</f>
        <v>1.995138889</v>
      </c>
      <c r="P1141" s="44">
        <f>Plan_Vendor_Pickup_Time-Order_Create_Time</f>
        <v>-1.001388889</v>
      </c>
      <c r="Q1141" s="44">
        <f>HubVN_Receiving_Time-HubCN_Pickup_Time</f>
        <v>4.002083333</v>
      </c>
      <c r="R1141" s="44">
        <f>Plan_HubVN_Receiving_Time-Plan_HubCN_Pickup_Time</f>
        <v>3.504861111</v>
      </c>
      <c r="S1141" s="44">
        <f>TG_lấy+TG_xử_lý_CN+Thông_quan</f>
        <v>6.538194444</v>
      </c>
      <c r="T1141" s="55">
        <f>IFS(HubCN_ID="LECCNSZ",Quantity__piece*500,HubCN_ID="LECCNYW",Quantity__piece*700)</f>
        <v>2800</v>
      </c>
      <c r="U1141" s="55">
        <f>Chi_phí_lấy_hàng-Chi_phí_xử_lý</f>
        <v>17500</v>
      </c>
      <c r="V1141" s="55">
        <f>IFS(HubCN_ID="LECCNSZ",IF(Grossweight&lt;=3,17000+Quantity__piece*500,17000+(Grossweight-3)*1500+Quantity__piece*500),HubCN_ID="LECCNYW", IF(Grossweight&lt;=3,15000+Quantity__piece*700,15000+(Grossweight-3)*2500+Quantity__piece*700))</f>
        <v>20300</v>
      </c>
    </row>
    <row r="1142" ht="15.75" customHeight="1">
      <c r="A1142" s="52" t="s">
        <v>3307</v>
      </c>
      <c r="B1142" s="52" t="s">
        <v>5258</v>
      </c>
      <c r="C1142" s="52" t="s">
        <v>5253</v>
      </c>
      <c r="D1142" s="53">
        <v>44651.313888888886</v>
      </c>
      <c r="E1142" s="53">
        <v>44649.955555555556</v>
      </c>
      <c r="F1142" s="53">
        <v>44651.52569444444</v>
      </c>
      <c r="G1142" s="53">
        <f>HubVN_Receiving_Time</f>
        <v>44655.25694</v>
      </c>
      <c r="H1142" s="54">
        <v>44650.251388888886</v>
      </c>
      <c r="I1142" s="44">
        <f>HubCN_Receiving_Time-Order_Create_Time</f>
        <v>1.403472222</v>
      </c>
      <c r="J1142" s="44">
        <f>Plan__HubCN_Receiving_Time-Order_Create_Time</f>
        <v>2.761805556</v>
      </c>
      <c r="K1142" s="44">
        <f>HubCN_Pickup_Time-HubCN_Receiving_Time</f>
        <v>0.2958333333</v>
      </c>
      <c r="L1142" s="44">
        <f>Plan_HubCN_Pickup_Time-Plan__HubCN_Receiving_Time</f>
        <v>0.2118055556</v>
      </c>
      <c r="M1142" s="44">
        <f>HubCN_Receiving_Time-Vendor_PickupTime</f>
        <v>0.1131944444</v>
      </c>
      <c r="N1142" s="44">
        <f>Plan__HubCN_Receiving_Time-Plan_Vendor_Pickup_Time</f>
        <v>0.05277777778</v>
      </c>
      <c r="O1142" s="44">
        <f>Vendor_PickupTime-Order_Create_Time</f>
        <v>1.290277778</v>
      </c>
      <c r="P1142" s="44">
        <f>Plan_Vendor_Pickup_Time-Order_Create_Time</f>
        <v>2.709027778</v>
      </c>
      <c r="Q1142" s="44">
        <f>HubVN_Receiving_Time-HubCN_Pickup_Time</f>
        <v>5.005555556</v>
      </c>
      <c r="R1142" s="44">
        <f>Plan_HubVN_Receiving_Time-Plan_HubCN_Pickup_Time</f>
        <v>3.002083333</v>
      </c>
      <c r="S1142" s="44">
        <f>TG_lấy+TG_xử_lý_CN+Thông_quan</f>
        <v>6.704861111</v>
      </c>
      <c r="T1142" s="55">
        <f>IFS(HubCN_ID="LECCNSZ",Quantity__piece*500,HubCN_ID="LECCNYW",Quantity__piece*700)</f>
        <v>3500</v>
      </c>
      <c r="U1142" s="55">
        <f>Chi_phí_lấy_hàng-Chi_phí_xử_lý</f>
        <v>16000</v>
      </c>
      <c r="V1142" s="55">
        <f>IFS(HubCN_ID="LECCNSZ",IF(Grossweight&lt;=3,17000+Quantity__piece*500,17000+(Grossweight-3)*1500+Quantity__piece*500),HubCN_ID="LECCNYW", IF(Grossweight&lt;=3,15000+Quantity__piece*700,15000+(Grossweight-3)*2500+Quantity__piece*700))</f>
        <v>19500</v>
      </c>
    </row>
    <row r="1143" ht="15.75" customHeight="1">
      <c r="A1143" s="52" t="s">
        <v>3310</v>
      </c>
      <c r="B1143" s="52" t="s">
        <v>5264</v>
      </c>
      <c r="C1143" s="52" t="s">
        <v>5253</v>
      </c>
      <c r="D1143" s="53">
        <v>44648.938888888886</v>
      </c>
      <c r="E1143" s="53">
        <v>44649.79305555556</v>
      </c>
      <c r="F1143" s="53">
        <v>44649.02777777778</v>
      </c>
      <c r="G1143" s="53">
        <f>HubVN_Receiving_Time</f>
        <v>44653.2625</v>
      </c>
      <c r="H1143" s="54">
        <v>44650.25763888889</v>
      </c>
      <c r="I1143" s="44">
        <f>HubCN_Receiving_Time-Order_Create_Time</f>
        <v>2.079166667</v>
      </c>
      <c r="J1143" s="44">
        <f>Plan__HubCN_Receiving_Time-Order_Create_Time</f>
        <v>1.225</v>
      </c>
      <c r="K1143" s="44">
        <f>HubCN_Pickup_Time-HubCN_Receiving_Time</f>
        <v>0.4645833333</v>
      </c>
      <c r="L1143" s="44">
        <f>Plan_HubCN_Pickup_Time-Plan__HubCN_Receiving_Time</f>
        <v>0.08888888889</v>
      </c>
      <c r="M1143" s="44">
        <f>HubCN_Receiving_Time-Vendor_PickupTime</f>
        <v>0.08541666667</v>
      </c>
      <c r="N1143" s="44">
        <f>Plan__HubCN_Receiving_Time-Plan_Vendor_Pickup_Time</f>
        <v>2.186111111</v>
      </c>
      <c r="O1143" s="44">
        <f>Vendor_PickupTime-Order_Create_Time</f>
        <v>1.99375</v>
      </c>
      <c r="P1143" s="44">
        <f>Plan_Vendor_Pickup_Time-Order_Create_Time</f>
        <v>-0.9611111111</v>
      </c>
      <c r="Q1143" s="44">
        <f>HubVN_Receiving_Time-HubCN_Pickup_Time</f>
        <v>3.004861111</v>
      </c>
      <c r="R1143" s="44">
        <f>Plan_HubVN_Receiving_Time-Plan_HubCN_Pickup_Time</f>
        <v>3.502083333</v>
      </c>
      <c r="S1143" s="44">
        <f>TG_lấy+TG_xử_lý_CN+Thông_quan</f>
        <v>5.548611111</v>
      </c>
      <c r="T1143" s="55">
        <f>IFS(HubCN_ID="LECCNSZ",Quantity__piece*500,HubCN_ID="LECCNYW",Quantity__piece*700)</f>
        <v>700</v>
      </c>
      <c r="U1143" s="55">
        <f>Chi_phí_lấy_hàng-Chi_phí_xử_lý</f>
        <v>15000</v>
      </c>
      <c r="V1143" s="55">
        <f>IFS(HubCN_ID="LECCNSZ",IF(Grossweight&lt;=3,17000+Quantity__piece*500,17000+(Grossweight-3)*1500+Quantity__piece*500),HubCN_ID="LECCNYW", IF(Grossweight&lt;=3,15000+Quantity__piece*700,15000+(Grossweight-3)*2500+Quantity__piece*700))</f>
        <v>15700</v>
      </c>
    </row>
    <row r="1144" ht="15.75" hidden="1" customHeight="1">
      <c r="A1144" s="52" t="s">
        <v>3312</v>
      </c>
      <c r="B1144" s="52" t="s">
        <v>5272</v>
      </c>
      <c r="C1144" s="52" t="s">
        <v>5255</v>
      </c>
      <c r="D1144" s="53">
        <v>44650.345138888886</v>
      </c>
      <c r="E1144" s="53">
        <v>44652.222916666666</v>
      </c>
      <c r="F1144" s="53">
        <v>44650.495833333334</v>
      </c>
      <c r="G1144" s="53">
        <f>HubVN_Receiving_Time</f>
        <v>44654.50208</v>
      </c>
      <c r="H1144" s="54">
        <v>44652.66458333333</v>
      </c>
      <c r="I1144" s="44">
        <f>HubCN_Receiving_Time-Order_Create_Time</f>
        <v>3.872222222</v>
      </c>
      <c r="J1144" s="44">
        <f>Plan__HubCN_Receiving_Time-Order_Create_Time</f>
        <v>1.994444444</v>
      </c>
      <c r="K1144" s="44">
        <f>HubCN_Pickup_Time-HubCN_Receiving_Time</f>
        <v>0.4416666667</v>
      </c>
      <c r="L1144" s="44">
        <f>Plan_HubCN_Pickup_Time-Plan__HubCN_Receiving_Time</f>
        <v>0.1506944444</v>
      </c>
      <c r="M1144" s="44">
        <f>HubCN_Receiving_Time-Vendor_PickupTime</f>
        <v>0.3763888889</v>
      </c>
      <c r="N1144" s="44">
        <f>Plan__HubCN_Receiving_Time-Plan_Vendor_Pickup_Time</f>
        <v>1.497222222</v>
      </c>
      <c r="O1144" s="44">
        <f>Vendor_PickupTime-Order_Create_Time</f>
        <v>3.495833333</v>
      </c>
      <c r="P1144" s="44">
        <f>Plan_Vendor_Pickup_Time-Order_Create_Time</f>
        <v>0.4972222222</v>
      </c>
      <c r="Q1144" s="44">
        <f>HubVN_Receiving_Time-HubCN_Pickup_Time</f>
        <v>1.8375</v>
      </c>
      <c r="R1144" s="44">
        <f>Plan_HubVN_Receiving_Time-Plan_HubCN_Pickup_Time</f>
        <v>3.004166667</v>
      </c>
      <c r="S1144" s="44">
        <f>TG_lấy+TG_xử_lý_CN+Thông_quan</f>
        <v>6.151388889</v>
      </c>
      <c r="T1144" s="55">
        <f>IFS(HubCN_ID="LECCNSZ",Quantity__piece*500,HubCN_ID="LECCNYW",Quantity__piece*700)</f>
        <v>2000</v>
      </c>
      <c r="U1144" s="55">
        <f>Chi_phí_lấy_hàng-Chi_phí_xử_lý</f>
        <v>19700</v>
      </c>
      <c r="V1144" s="55">
        <f>IFS(HubCN_ID="LECCNSZ",IF(Grossweight&lt;=3,17000+Quantity__piece*500,17000+(Grossweight-3)*1500+Quantity__piece*500),HubCN_ID="LECCNYW", IF(Grossweight&lt;=3,15000+Quantity__piece*700,15000+(Grossweight-3)*2500+Quantity__piece*700))</f>
        <v>21700</v>
      </c>
    </row>
    <row r="1145" ht="15.75" hidden="1" customHeight="1">
      <c r="A1145" s="52" t="s">
        <v>3314</v>
      </c>
      <c r="B1145" s="52" t="s">
        <v>5288</v>
      </c>
      <c r="C1145" s="52" t="s">
        <v>5255</v>
      </c>
      <c r="D1145" s="53">
        <v>44651.415972222225</v>
      </c>
      <c r="E1145" s="53">
        <v>44649.77847222222</v>
      </c>
      <c r="F1145" s="53">
        <v>44651.50069444445</v>
      </c>
      <c r="G1145" s="53">
        <f>HubVN_Receiving_Time</f>
        <v>44654.25417</v>
      </c>
      <c r="H1145" s="54">
        <v>44650.25277777778</v>
      </c>
      <c r="I1145" s="44">
        <f>HubCN_Receiving_Time-Order_Create_Time</f>
        <v>1.385416667</v>
      </c>
      <c r="J1145" s="44">
        <f>Plan__HubCN_Receiving_Time-Order_Create_Time</f>
        <v>3.022916667</v>
      </c>
      <c r="K1145" s="44">
        <f>HubCN_Pickup_Time-HubCN_Receiving_Time</f>
        <v>0.4743055556</v>
      </c>
      <c r="L1145" s="44">
        <f>Plan_HubCN_Pickup_Time-Plan__HubCN_Receiving_Time</f>
        <v>0.08472222222</v>
      </c>
      <c r="M1145" s="44">
        <f>HubCN_Receiving_Time-Vendor_PickupTime</f>
        <v>0.05416666666</v>
      </c>
      <c r="N1145" s="44">
        <f>Plan__HubCN_Receiving_Time-Plan_Vendor_Pickup_Time</f>
        <v>1.317361111</v>
      </c>
      <c r="O1145" s="44">
        <f>Vendor_PickupTime-Order_Create_Time</f>
        <v>1.33125</v>
      </c>
      <c r="P1145" s="44">
        <f>Plan_Vendor_Pickup_Time-Order_Create_Time</f>
        <v>1.705555556</v>
      </c>
      <c r="Q1145" s="44">
        <f>HubVN_Receiving_Time-HubCN_Pickup_Time</f>
        <v>4.001388889</v>
      </c>
      <c r="R1145" s="44">
        <f>Plan_HubVN_Receiving_Time-Plan_HubCN_Pickup_Time</f>
        <v>2.003472222</v>
      </c>
      <c r="S1145" s="44">
        <f>TG_lấy+TG_xử_lý_CN+Thông_quan</f>
        <v>5.861111111</v>
      </c>
      <c r="T1145" s="55">
        <f>IFS(HubCN_ID="LECCNSZ",Quantity__piece*500,HubCN_ID="LECCNYW",Quantity__piece*700)</f>
        <v>1500</v>
      </c>
      <c r="U1145" s="55">
        <f>Chi_phí_lấy_hàng-Chi_phí_xử_lý</f>
        <v>17000</v>
      </c>
      <c r="V1145" s="55">
        <f>IFS(HubCN_ID="LECCNSZ",IF(Grossweight&lt;=3,17000+Quantity__piece*500,17000+(Grossweight-3)*1500+Quantity__piece*500),HubCN_ID="LECCNYW", IF(Grossweight&lt;=3,15000+Quantity__piece*700,15000+(Grossweight-3)*2500+Quantity__piece*700))</f>
        <v>18500</v>
      </c>
    </row>
    <row r="1146" ht="15.75" customHeight="1">
      <c r="A1146" s="52" t="s">
        <v>3317</v>
      </c>
      <c r="B1146" s="52" t="s">
        <v>5264</v>
      </c>
      <c r="C1146" s="52" t="s">
        <v>5253</v>
      </c>
      <c r="D1146" s="53">
        <v>44649.808333333334</v>
      </c>
      <c r="E1146" s="53">
        <v>44649.19861111111</v>
      </c>
      <c r="F1146" s="53">
        <v>44650.018055555556</v>
      </c>
      <c r="G1146" s="53">
        <f>HubVN_Receiving_Time</f>
        <v>44652.53889</v>
      </c>
      <c r="H1146" s="54">
        <v>44649.538194444445</v>
      </c>
      <c r="I1146" s="44">
        <f>HubCN_Receiving_Time-Order_Create_Time</f>
        <v>3.813888889</v>
      </c>
      <c r="J1146" s="44">
        <f>Plan__HubCN_Receiving_Time-Order_Create_Time</f>
        <v>4.423611111</v>
      </c>
      <c r="K1146" s="44">
        <f>HubCN_Pickup_Time-HubCN_Receiving_Time</f>
        <v>0.3395833333</v>
      </c>
      <c r="L1146" s="44">
        <f>Plan_HubCN_Pickup_Time-Plan__HubCN_Receiving_Time</f>
        <v>0.2097222222</v>
      </c>
      <c r="M1146" s="44">
        <f>HubCN_Receiving_Time-Vendor_PickupTime</f>
        <v>0.08819444444</v>
      </c>
      <c r="N1146" s="44">
        <f>Plan__HubCN_Receiving_Time-Plan_Vendor_Pickup_Time</f>
        <v>4.421527778</v>
      </c>
      <c r="O1146" s="44">
        <f>Vendor_PickupTime-Order_Create_Time</f>
        <v>3.725694444</v>
      </c>
      <c r="P1146" s="44">
        <f>Plan_Vendor_Pickup_Time-Order_Create_Time</f>
        <v>0.002083333333</v>
      </c>
      <c r="Q1146" s="44">
        <f>HubVN_Receiving_Time-HubCN_Pickup_Time</f>
        <v>3.000694444</v>
      </c>
      <c r="R1146" s="44">
        <f>Plan_HubVN_Receiving_Time-Plan_HubCN_Pickup_Time</f>
        <v>1.504861111</v>
      </c>
      <c r="S1146" s="44">
        <f>TG_lấy+TG_xử_lý_CN+Thông_quan</f>
        <v>7.154166667</v>
      </c>
      <c r="T1146" s="55">
        <f>IFS(HubCN_ID="LECCNSZ",Quantity__piece*500,HubCN_ID="LECCNYW",Quantity__piece*700)</f>
        <v>1400</v>
      </c>
      <c r="U1146" s="55">
        <f>Chi_phí_lấy_hàng-Chi_phí_xử_lý</f>
        <v>15000</v>
      </c>
      <c r="V1146" s="55">
        <f>IFS(HubCN_ID="LECCNSZ",IF(Grossweight&lt;=3,17000+Quantity__piece*500,17000+(Grossweight-3)*1500+Quantity__piece*500),HubCN_ID="LECCNYW", IF(Grossweight&lt;=3,15000+Quantity__piece*700,15000+(Grossweight-3)*2500+Quantity__piece*700))</f>
        <v>16400</v>
      </c>
    </row>
    <row r="1147" ht="15.75" customHeight="1">
      <c r="A1147" s="52" t="s">
        <v>3320</v>
      </c>
      <c r="B1147" s="52" t="s">
        <v>5303</v>
      </c>
      <c r="C1147" s="52" t="s">
        <v>5253</v>
      </c>
      <c r="D1147" s="53">
        <v>44649.35763888889</v>
      </c>
      <c r="E1147" s="53">
        <v>44649.85138888889</v>
      </c>
      <c r="F1147" s="53">
        <v>44649.50833333333</v>
      </c>
      <c r="G1147" s="53">
        <f>HubVN_Receiving_Time</f>
        <v>44653.28889</v>
      </c>
      <c r="H1147" s="54">
        <v>44650.282638888886</v>
      </c>
      <c r="I1147" s="44">
        <f>HubCN_Receiving_Time-Order_Create_Time</f>
        <v>2.578472222</v>
      </c>
      <c r="J1147" s="44">
        <f>Plan__HubCN_Receiving_Time-Order_Create_Time</f>
        <v>2.084722222</v>
      </c>
      <c r="K1147" s="44">
        <f>HubCN_Pickup_Time-HubCN_Receiving_Time</f>
        <v>0.43125</v>
      </c>
      <c r="L1147" s="44">
        <f>Plan_HubCN_Pickup_Time-Plan__HubCN_Receiving_Time</f>
        <v>0.1506944444</v>
      </c>
      <c r="M1147" s="44">
        <f>HubCN_Receiving_Time-Vendor_PickupTime</f>
        <v>0.08402777778</v>
      </c>
      <c r="N1147" s="44">
        <f>Plan__HubCN_Receiving_Time-Plan_Vendor_Pickup_Time</f>
        <v>1.338888889</v>
      </c>
      <c r="O1147" s="44">
        <f>Vendor_PickupTime-Order_Create_Time</f>
        <v>2.494444444</v>
      </c>
      <c r="P1147" s="44">
        <f>Plan_Vendor_Pickup_Time-Order_Create_Time</f>
        <v>0.7458333333</v>
      </c>
      <c r="Q1147" s="44">
        <f>HubVN_Receiving_Time-HubCN_Pickup_Time</f>
        <v>3.00625</v>
      </c>
      <c r="R1147" s="44">
        <f>Plan_HubVN_Receiving_Time-Plan_HubCN_Pickup_Time</f>
        <v>3.004166667</v>
      </c>
      <c r="S1147" s="44">
        <f>TG_lấy+TG_xử_lý_CN+Thông_quan</f>
        <v>6.015972222</v>
      </c>
      <c r="T1147" s="55">
        <f>IFS(HubCN_ID="LECCNSZ",Quantity__piece*500,HubCN_ID="LECCNYW",Quantity__piece*700)</f>
        <v>1400</v>
      </c>
      <c r="U1147" s="55">
        <f>Chi_phí_lấy_hàng-Chi_phí_xử_lý</f>
        <v>15000</v>
      </c>
      <c r="V1147" s="55">
        <f>IFS(HubCN_ID="LECCNSZ",IF(Grossweight&lt;=3,17000+Quantity__piece*500,17000+(Grossweight-3)*1500+Quantity__piece*500),HubCN_ID="LECCNYW", IF(Grossweight&lt;=3,15000+Quantity__piece*700,15000+(Grossweight-3)*2500+Quantity__piece*700))</f>
        <v>16400</v>
      </c>
    </row>
    <row r="1148" ht="15.75" hidden="1" customHeight="1">
      <c r="A1148" s="52" t="s">
        <v>3322</v>
      </c>
      <c r="B1148" s="52" t="s">
        <v>5272</v>
      </c>
      <c r="C1148" s="52" t="s">
        <v>5255</v>
      </c>
      <c r="D1148" s="53">
        <v>44651.64236111111</v>
      </c>
      <c r="E1148" s="53">
        <v>44652.498611111114</v>
      </c>
      <c r="F1148" s="53">
        <v>44651.77361111111</v>
      </c>
      <c r="G1148" s="53">
        <f>HubVN_Receiving_Time</f>
        <v>44655.50556</v>
      </c>
      <c r="H1148" s="54">
        <v>44653.001388888886</v>
      </c>
      <c r="I1148" s="44">
        <f>HubCN_Receiving_Time-Order_Create_Time</f>
        <v>2.582638889</v>
      </c>
      <c r="J1148" s="44">
        <f>Plan__HubCN_Receiving_Time-Order_Create_Time</f>
        <v>1.726388889</v>
      </c>
      <c r="K1148" s="44">
        <f>HubCN_Pickup_Time-HubCN_Receiving_Time</f>
        <v>0.5027777778</v>
      </c>
      <c r="L1148" s="44">
        <f>Plan_HubCN_Pickup_Time-Plan__HubCN_Receiving_Time</f>
        <v>0.13125</v>
      </c>
      <c r="M1148" s="44">
        <f>HubCN_Receiving_Time-Vendor_PickupTime</f>
        <v>0.1729166667</v>
      </c>
      <c r="N1148" s="44">
        <f>Plan__HubCN_Receiving_Time-Plan_Vendor_Pickup_Time</f>
        <v>1.152083333</v>
      </c>
      <c r="O1148" s="44">
        <f>Vendor_PickupTime-Order_Create_Time</f>
        <v>2.409722222</v>
      </c>
      <c r="P1148" s="44">
        <f>Plan_Vendor_Pickup_Time-Order_Create_Time</f>
        <v>0.5743055556</v>
      </c>
      <c r="Q1148" s="44">
        <f>HubVN_Receiving_Time-HubCN_Pickup_Time</f>
        <v>2.504166667</v>
      </c>
      <c r="R1148" s="44">
        <f>Plan_HubVN_Receiving_Time-Plan_HubCN_Pickup_Time</f>
        <v>3.504166667</v>
      </c>
      <c r="S1148" s="44">
        <f>TG_lấy+TG_xử_lý_CN+Thông_quan</f>
        <v>5.589583333</v>
      </c>
      <c r="T1148" s="55">
        <f>IFS(HubCN_ID="LECCNSZ",Quantity__piece*500,HubCN_ID="LECCNYW",Quantity__piece*700)</f>
        <v>500</v>
      </c>
      <c r="U1148" s="55">
        <f>Chi_phí_lấy_hàng-Chi_phí_xử_lý</f>
        <v>17000</v>
      </c>
      <c r="V1148" s="55">
        <f>IFS(HubCN_ID="LECCNSZ",IF(Grossweight&lt;=3,17000+Quantity__piece*500,17000+(Grossweight-3)*1500+Quantity__piece*500),HubCN_ID="LECCNYW", IF(Grossweight&lt;=3,15000+Quantity__piece*700,15000+(Grossweight-3)*2500+Quantity__piece*700))</f>
        <v>17500</v>
      </c>
    </row>
    <row r="1149" ht="15.75" customHeight="1">
      <c r="A1149" s="52" t="s">
        <v>3325</v>
      </c>
      <c r="B1149" s="52" t="s">
        <v>5264</v>
      </c>
      <c r="C1149" s="52" t="s">
        <v>5253</v>
      </c>
      <c r="D1149" s="53">
        <v>44651.075</v>
      </c>
      <c r="E1149" s="53">
        <v>44649.78611111111</v>
      </c>
      <c r="F1149" s="53">
        <v>44651.28402777778</v>
      </c>
      <c r="G1149" s="53">
        <f>HubVN_Receiving_Time</f>
        <v>44654.28958</v>
      </c>
      <c r="H1149" s="54">
        <v>44650.288194444445</v>
      </c>
      <c r="I1149" s="44">
        <f>HubCN_Receiving_Time-Order_Create_Time</f>
        <v>0.6097222222</v>
      </c>
      <c r="J1149" s="44">
        <f>Plan__HubCN_Receiving_Time-Order_Create_Time</f>
        <v>1.898611111</v>
      </c>
      <c r="K1149" s="44">
        <f>HubCN_Pickup_Time-HubCN_Receiving_Time</f>
        <v>0.5020833333</v>
      </c>
      <c r="L1149" s="44">
        <f>Plan_HubCN_Pickup_Time-Plan__HubCN_Receiving_Time</f>
        <v>0.2090277778</v>
      </c>
      <c r="M1149" s="44">
        <f>HubCN_Receiving_Time-Vendor_PickupTime</f>
        <v>0.1145833333</v>
      </c>
      <c r="N1149" s="44">
        <f>Plan__HubCN_Receiving_Time-Plan_Vendor_Pickup_Time</f>
        <v>1.743055556</v>
      </c>
      <c r="O1149" s="44">
        <f>Vendor_PickupTime-Order_Create_Time</f>
        <v>0.4951388889</v>
      </c>
      <c r="P1149" s="44">
        <f>Plan_Vendor_Pickup_Time-Order_Create_Time</f>
        <v>0.1555555556</v>
      </c>
      <c r="Q1149" s="44">
        <f>HubVN_Receiving_Time-HubCN_Pickup_Time</f>
        <v>4.001388889</v>
      </c>
      <c r="R1149" s="44">
        <f>Plan_HubVN_Receiving_Time-Plan_HubCN_Pickup_Time</f>
        <v>2.004166667</v>
      </c>
      <c r="S1149" s="44">
        <f>TG_lấy+TG_xử_lý_CN+Thông_quan</f>
        <v>5.113194444</v>
      </c>
      <c r="T1149" s="55">
        <f>IFS(HubCN_ID="LECCNSZ",Quantity__piece*500,HubCN_ID="LECCNYW",Quantity__piece*700)</f>
        <v>2800</v>
      </c>
      <c r="U1149" s="55">
        <f>Chi_phí_lấy_hàng-Chi_phí_xử_lý</f>
        <v>15000</v>
      </c>
      <c r="V1149" s="55">
        <f>IFS(HubCN_ID="LECCNSZ",IF(Grossweight&lt;=3,17000+Quantity__piece*500,17000+(Grossweight-3)*1500+Quantity__piece*500),HubCN_ID="LECCNYW", IF(Grossweight&lt;=3,15000+Quantity__piece*700,15000+(Grossweight-3)*2500+Quantity__piece*700))</f>
        <v>17800</v>
      </c>
    </row>
    <row r="1150" ht="15.75" customHeight="1">
      <c r="A1150" s="52" t="s">
        <v>3327</v>
      </c>
      <c r="B1150" s="52" t="s">
        <v>5303</v>
      </c>
      <c r="C1150" s="52" t="s">
        <v>5253</v>
      </c>
      <c r="D1150" s="53">
        <v>44652.063888888886</v>
      </c>
      <c r="E1150" s="53">
        <v>44649.936111111114</v>
      </c>
      <c r="F1150" s="53">
        <v>44652.27291666667</v>
      </c>
      <c r="G1150" s="53">
        <f>HubVN_Receiving_Time</f>
        <v>44655.27292</v>
      </c>
      <c r="H1150" s="54">
        <v>44650.270833333336</v>
      </c>
      <c r="I1150" s="44">
        <f>HubCN_Receiving_Time-Order_Create_Time</f>
        <v>0.3180555556</v>
      </c>
      <c r="J1150" s="44">
        <f>Plan__HubCN_Receiving_Time-Order_Create_Time</f>
        <v>2.445833333</v>
      </c>
      <c r="K1150" s="44">
        <f>HubCN_Pickup_Time-HubCN_Receiving_Time</f>
        <v>0.3347222222</v>
      </c>
      <c r="L1150" s="44">
        <f>Plan_HubCN_Pickup_Time-Plan__HubCN_Receiving_Time</f>
        <v>0.2090277778</v>
      </c>
      <c r="M1150" s="44">
        <f>HubCN_Receiving_Time-Vendor_PickupTime</f>
        <v>0.08680555555</v>
      </c>
      <c r="N1150" s="44">
        <f>Plan__HubCN_Receiving_Time-Plan_Vendor_Pickup_Time</f>
        <v>2.445833333</v>
      </c>
      <c r="O1150" s="44">
        <f>Vendor_PickupTime-Order_Create_Time</f>
        <v>0.23125</v>
      </c>
      <c r="P1150" s="44">
        <f>Plan_Vendor_Pickup_Time-Order_Create_Time</f>
        <v>0</v>
      </c>
      <c r="Q1150" s="44">
        <f>HubVN_Receiving_Time-HubCN_Pickup_Time</f>
        <v>5.002083333</v>
      </c>
      <c r="R1150" s="44">
        <f>Plan_HubVN_Receiving_Time-Plan_HubCN_Pickup_Time</f>
        <v>2.002777778</v>
      </c>
      <c r="S1150" s="44">
        <f>TG_lấy+TG_xử_lý_CN+Thông_quan</f>
        <v>5.654861111</v>
      </c>
      <c r="T1150" s="55">
        <f>IFS(HubCN_ID="LECCNSZ",Quantity__piece*500,HubCN_ID="LECCNYW",Quantity__piece*700)</f>
        <v>700</v>
      </c>
      <c r="U1150" s="55">
        <f>Chi_phí_lấy_hàng-Chi_phí_xử_lý</f>
        <v>15000</v>
      </c>
      <c r="V1150" s="55">
        <f>IFS(HubCN_ID="LECCNSZ",IF(Grossweight&lt;=3,17000+Quantity__piece*500,17000+(Grossweight-3)*1500+Quantity__piece*500),HubCN_ID="LECCNYW", IF(Grossweight&lt;=3,15000+Quantity__piece*700,15000+(Grossweight-3)*2500+Quantity__piece*700))</f>
        <v>15700</v>
      </c>
    </row>
    <row r="1151" ht="15.75" customHeight="1">
      <c r="A1151" s="52" t="s">
        <v>3330</v>
      </c>
      <c r="B1151" s="52" t="s">
        <v>5261</v>
      </c>
      <c r="C1151" s="52" t="s">
        <v>5253</v>
      </c>
      <c r="D1151" s="53">
        <v>44648.4</v>
      </c>
      <c r="E1151" s="53">
        <v>44646.955555555556</v>
      </c>
      <c r="F1151" s="53">
        <v>44648.52638888889</v>
      </c>
      <c r="G1151" s="53">
        <f>HubVN_Receiving_Time</f>
        <v>44652.25069</v>
      </c>
      <c r="H1151" s="54">
        <v>44647.25</v>
      </c>
      <c r="I1151" s="44">
        <f>HubCN_Receiving_Time-Order_Create_Time</f>
        <v>0.3736111111</v>
      </c>
      <c r="J1151" s="44">
        <f>Plan__HubCN_Receiving_Time-Order_Create_Time</f>
        <v>1.818055556</v>
      </c>
      <c r="K1151" s="44">
        <f>HubCN_Pickup_Time-HubCN_Receiving_Time</f>
        <v>0.2944444444</v>
      </c>
      <c r="L1151" s="44">
        <f>Plan_HubCN_Pickup_Time-Plan__HubCN_Receiving_Time</f>
        <v>0.1263888889</v>
      </c>
      <c r="M1151" s="44">
        <f>HubCN_Receiving_Time-Vendor_PickupTime</f>
        <v>0.1680555556</v>
      </c>
      <c r="N1151" s="44">
        <f>Plan__HubCN_Receiving_Time-Plan_Vendor_Pickup_Time</f>
        <v>1.234027778</v>
      </c>
      <c r="O1151" s="44">
        <f>Vendor_PickupTime-Order_Create_Time</f>
        <v>0.2055555556</v>
      </c>
      <c r="P1151" s="44">
        <f>Plan_Vendor_Pickup_Time-Order_Create_Time</f>
        <v>0.5840277778</v>
      </c>
      <c r="Q1151" s="44">
        <f>HubVN_Receiving_Time-HubCN_Pickup_Time</f>
        <v>5.000694444</v>
      </c>
      <c r="R1151" s="44">
        <f>Plan_HubVN_Receiving_Time-Plan_HubCN_Pickup_Time</f>
        <v>3.000694444</v>
      </c>
      <c r="S1151" s="44">
        <f>TG_lấy+TG_xử_lý_CN+Thông_quan</f>
        <v>5.66875</v>
      </c>
      <c r="T1151" s="55">
        <f>IFS(HubCN_ID="LECCNSZ",Quantity__piece*500,HubCN_ID="LECCNYW",Quantity__piece*700)</f>
        <v>1400</v>
      </c>
      <c r="U1151" s="55">
        <f>Chi_phí_lấy_hàng-Chi_phí_xử_lý</f>
        <v>15000</v>
      </c>
      <c r="V1151" s="55">
        <f>IFS(HubCN_ID="LECCNSZ",IF(Grossweight&lt;=3,17000+Quantity__piece*500,17000+(Grossweight-3)*1500+Quantity__piece*500),HubCN_ID="LECCNYW", IF(Grossweight&lt;=3,15000+Quantity__piece*700,15000+(Grossweight-3)*2500+Quantity__piece*700))</f>
        <v>16400</v>
      </c>
    </row>
    <row r="1152" ht="15.75" customHeight="1">
      <c r="A1152" s="52" t="s">
        <v>3333</v>
      </c>
      <c r="B1152" s="52" t="s">
        <v>5252</v>
      </c>
      <c r="C1152" s="52" t="s">
        <v>5253</v>
      </c>
      <c r="D1152" s="53">
        <v>44649.94652777778</v>
      </c>
      <c r="E1152" s="53">
        <v>44646.924305555556</v>
      </c>
      <c r="F1152" s="53">
        <v>44650.03611111111</v>
      </c>
      <c r="G1152" s="53">
        <f>HubVN_Receiving_Time</f>
        <v>44652.26389</v>
      </c>
      <c r="H1152" s="54">
        <v>44647.26111111111</v>
      </c>
      <c r="I1152" s="44">
        <f>HubCN_Receiving_Time-Order_Create_Time</f>
        <v>1.309722222</v>
      </c>
      <c r="J1152" s="44">
        <f>Plan__HubCN_Receiving_Time-Order_Create_Time</f>
        <v>4.331944444</v>
      </c>
      <c r="K1152" s="44">
        <f>HubCN_Pickup_Time-HubCN_Receiving_Time</f>
        <v>0.3368055556</v>
      </c>
      <c r="L1152" s="44">
        <f>Plan_HubCN_Pickup_Time-Plan__HubCN_Receiving_Time</f>
        <v>0.08958333333</v>
      </c>
      <c r="M1152" s="44">
        <f>HubCN_Receiving_Time-Vendor_PickupTime</f>
        <v>0.16875</v>
      </c>
      <c r="N1152" s="44">
        <f>Plan__HubCN_Receiving_Time-Plan_Vendor_Pickup_Time</f>
        <v>0.1701388889</v>
      </c>
      <c r="O1152" s="44">
        <f>Vendor_PickupTime-Order_Create_Time</f>
        <v>1.140972222</v>
      </c>
      <c r="P1152" s="44">
        <f>Plan_Vendor_Pickup_Time-Order_Create_Time</f>
        <v>4.161805556</v>
      </c>
      <c r="Q1152" s="44">
        <f>HubVN_Receiving_Time-HubCN_Pickup_Time</f>
        <v>5.002777778</v>
      </c>
      <c r="R1152" s="44">
        <f>Plan_HubVN_Receiving_Time-Plan_HubCN_Pickup_Time</f>
        <v>1.501388889</v>
      </c>
      <c r="S1152" s="44">
        <f>TG_lấy+TG_xử_lý_CN+Thông_quan</f>
        <v>6.649305556</v>
      </c>
      <c r="T1152" s="55">
        <f>IFS(HubCN_ID="LECCNSZ",Quantity__piece*500,HubCN_ID="LECCNYW",Quantity__piece*700)</f>
        <v>3500</v>
      </c>
      <c r="U1152" s="55">
        <f>Chi_phí_lấy_hàng-Chi_phí_xử_lý</f>
        <v>15000</v>
      </c>
      <c r="V1152" s="55">
        <f>IFS(HubCN_ID="LECCNSZ",IF(Grossweight&lt;=3,17000+Quantity__piece*500,17000+(Grossweight-3)*1500+Quantity__piece*500),HubCN_ID="LECCNYW", IF(Grossweight&lt;=3,15000+Quantity__piece*700,15000+(Grossweight-3)*2500+Quantity__piece*700))</f>
        <v>18500</v>
      </c>
    </row>
    <row r="1153" ht="15.75" hidden="1" customHeight="1">
      <c r="A1153" s="52" t="s">
        <v>3336</v>
      </c>
      <c r="B1153" s="52" t="s">
        <v>5268</v>
      </c>
      <c r="C1153" s="52" t="s">
        <v>5255</v>
      </c>
      <c r="D1153" s="53">
        <v>44649.85</v>
      </c>
      <c r="E1153" s="53">
        <v>44649.82847222222</v>
      </c>
      <c r="F1153" s="53">
        <v>44650.02222222222</v>
      </c>
      <c r="G1153" s="53">
        <f>HubVN_Receiving_Time</f>
        <v>44654.27222</v>
      </c>
      <c r="H1153" s="54">
        <v>44650.26944444444</v>
      </c>
      <c r="I1153" s="44">
        <f>HubCN_Receiving_Time-Order_Create_Time</f>
        <v>0.3881944444</v>
      </c>
      <c r="J1153" s="44">
        <f>Plan__HubCN_Receiving_Time-Order_Create_Time</f>
        <v>0.4097222222</v>
      </c>
      <c r="K1153" s="44">
        <f>HubCN_Pickup_Time-HubCN_Receiving_Time</f>
        <v>0.4409722222</v>
      </c>
      <c r="L1153" s="44">
        <f>Plan_HubCN_Pickup_Time-Plan__HubCN_Receiving_Time</f>
        <v>0.1722222222</v>
      </c>
      <c r="M1153" s="44">
        <f>HubCN_Receiving_Time-Vendor_PickupTime</f>
        <v>0.05625</v>
      </c>
      <c r="N1153" s="44">
        <f>Plan__HubCN_Receiving_Time-Plan_Vendor_Pickup_Time</f>
        <v>0.07777777778</v>
      </c>
      <c r="O1153" s="44">
        <f>Vendor_PickupTime-Order_Create_Time</f>
        <v>0.3319444444</v>
      </c>
      <c r="P1153" s="44">
        <f>Plan_Vendor_Pickup_Time-Order_Create_Time</f>
        <v>0.3319444444</v>
      </c>
      <c r="Q1153" s="44">
        <f>HubVN_Receiving_Time-HubCN_Pickup_Time</f>
        <v>4.002777778</v>
      </c>
      <c r="R1153" s="44">
        <f>Plan_HubVN_Receiving_Time-Plan_HubCN_Pickup_Time</f>
        <v>3.504861111</v>
      </c>
      <c r="S1153" s="44">
        <f>TG_lấy+TG_xử_lý_CN+Thông_quan</f>
        <v>4.831944444</v>
      </c>
      <c r="T1153" s="55">
        <f>IFS(HubCN_ID="LECCNSZ",Quantity__piece*500,HubCN_ID="LECCNYW",Quantity__piece*700)</f>
        <v>500</v>
      </c>
      <c r="U1153" s="55">
        <f>Chi_phí_lấy_hàng-Chi_phí_xử_lý</f>
        <v>17750</v>
      </c>
      <c r="V1153" s="55">
        <f>IFS(HubCN_ID="LECCNSZ",IF(Grossweight&lt;=3,17000+Quantity__piece*500,17000+(Grossweight-3)*1500+Quantity__piece*500),HubCN_ID="LECCNYW", IF(Grossweight&lt;=3,15000+Quantity__piece*700,15000+(Grossweight-3)*2500+Quantity__piece*700))</f>
        <v>18250</v>
      </c>
    </row>
    <row r="1154" ht="15.75" customHeight="1">
      <c r="A1154" s="52" t="s">
        <v>3339</v>
      </c>
      <c r="B1154" s="52" t="s">
        <v>5256</v>
      </c>
      <c r="C1154" s="52" t="s">
        <v>5253</v>
      </c>
      <c r="D1154" s="53">
        <v>44650.81875</v>
      </c>
      <c r="E1154" s="53">
        <v>44652.22986111111</v>
      </c>
      <c r="F1154" s="53">
        <v>44651.029861111114</v>
      </c>
      <c r="G1154" s="53">
        <f>HubVN_Receiving_Time</f>
        <v>44655.52917</v>
      </c>
      <c r="H1154" s="54">
        <v>44652.524305555555</v>
      </c>
      <c r="I1154" s="44">
        <f>HubCN_Receiving_Time-Order_Create_Time</f>
        <v>2.399305556</v>
      </c>
      <c r="J1154" s="44">
        <f>Plan__HubCN_Receiving_Time-Order_Create_Time</f>
        <v>0.9881944444</v>
      </c>
      <c r="K1154" s="44">
        <f>HubCN_Pickup_Time-HubCN_Receiving_Time</f>
        <v>0.2944444444</v>
      </c>
      <c r="L1154" s="44">
        <f>Plan_HubCN_Pickup_Time-Plan__HubCN_Receiving_Time</f>
        <v>0.2111111111</v>
      </c>
      <c r="M1154" s="44">
        <f>HubCN_Receiving_Time-Vendor_PickupTime</f>
        <v>0.1125</v>
      </c>
      <c r="N1154" s="44">
        <f>Plan__HubCN_Receiving_Time-Plan_Vendor_Pickup_Time</f>
        <v>0.2444444444</v>
      </c>
      <c r="O1154" s="44">
        <f>Vendor_PickupTime-Order_Create_Time</f>
        <v>2.286805556</v>
      </c>
      <c r="P1154" s="44">
        <f>Plan_Vendor_Pickup_Time-Order_Create_Time</f>
        <v>0.74375</v>
      </c>
      <c r="Q1154" s="44">
        <f>HubVN_Receiving_Time-HubCN_Pickup_Time</f>
        <v>3.004861111</v>
      </c>
      <c r="R1154" s="44">
        <f>Plan_HubVN_Receiving_Time-Plan_HubCN_Pickup_Time</f>
        <v>3.500694444</v>
      </c>
      <c r="S1154" s="44">
        <f>TG_lấy+TG_xử_lý_CN+Thông_quan</f>
        <v>5.698611111</v>
      </c>
      <c r="T1154" s="55">
        <f>IFS(HubCN_ID="LECCNSZ",Quantity__piece*500,HubCN_ID="LECCNYW",Quantity__piece*700)</f>
        <v>3500</v>
      </c>
      <c r="U1154" s="55">
        <f>Chi_phí_lấy_hàng-Chi_phí_xử_lý</f>
        <v>15000</v>
      </c>
      <c r="V1154" s="55">
        <f>IFS(HubCN_ID="LECCNSZ",IF(Grossweight&lt;=3,17000+Quantity__piece*500,17000+(Grossweight-3)*1500+Quantity__piece*500),HubCN_ID="LECCNYW", IF(Grossweight&lt;=3,15000+Quantity__piece*700,15000+(Grossweight-3)*2500+Quantity__piece*700))</f>
        <v>18500</v>
      </c>
    </row>
    <row r="1155" ht="15.75" hidden="1" customHeight="1">
      <c r="A1155" s="52" t="s">
        <v>3342</v>
      </c>
      <c r="B1155" s="52" t="s">
        <v>5306</v>
      </c>
      <c r="C1155" s="52" t="s">
        <v>5255</v>
      </c>
      <c r="D1155" s="53">
        <v>44651.15972222222</v>
      </c>
      <c r="E1155" s="53">
        <v>44649.57638888889</v>
      </c>
      <c r="F1155" s="53">
        <v>44651.285416666666</v>
      </c>
      <c r="G1155" s="53">
        <f>HubVN_Receiving_Time</f>
        <v>44653.52014</v>
      </c>
      <c r="H1155" s="54">
        <v>44650.01597222222</v>
      </c>
      <c r="I1155" s="44">
        <f>HubCN_Receiving_Time-Order_Create_Time</f>
        <v>1.251388889</v>
      </c>
      <c r="J1155" s="44">
        <f>Plan__HubCN_Receiving_Time-Order_Create_Time</f>
        <v>2.834722222</v>
      </c>
      <c r="K1155" s="44">
        <f>HubCN_Pickup_Time-HubCN_Receiving_Time</f>
        <v>0.4395833333</v>
      </c>
      <c r="L1155" s="44">
        <f>Plan_HubCN_Pickup_Time-Plan__HubCN_Receiving_Time</f>
        <v>0.1256944444</v>
      </c>
      <c r="M1155" s="44">
        <f>HubCN_Receiving_Time-Vendor_PickupTime</f>
        <v>0.1722222222</v>
      </c>
      <c r="N1155" s="44">
        <f>Plan__HubCN_Receiving_Time-Plan_Vendor_Pickup_Time</f>
        <v>1.669444444</v>
      </c>
      <c r="O1155" s="44">
        <f>Vendor_PickupTime-Order_Create_Time</f>
        <v>1.079166667</v>
      </c>
      <c r="P1155" s="44">
        <f>Plan_Vendor_Pickup_Time-Order_Create_Time</f>
        <v>1.165277778</v>
      </c>
      <c r="Q1155" s="44">
        <f>HubVN_Receiving_Time-HubCN_Pickup_Time</f>
        <v>3.504166667</v>
      </c>
      <c r="R1155" s="44">
        <f>Plan_HubVN_Receiving_Time-Plan_HubCN_Pickup_Time</f>
        <v>2.002777778</v>
      </c>
      <c r="S1155" s="44">
        <f>TG_lấy+TG_xử_lý_CN+Thông_quan</f>
        <v>5.195138889</v>
      </c>
      <c r="T1155" s="55">
        <f>IFS(HubCN_ID="LECCNSZ",Quantity__piece*500,HubCN_ID="LECCNYW",Quantity__piece*700)</f>
        <v>2500</v>
      </c>
      <c r="U1155" s="55">
        <f>Chi_phí_lấy_hàng-Chi_phí_xử_lý</f>
        <v>17000</v>
      </c>
      <c r="V1155" s="55">
        <f>IFS(HubCN_ID="LECCNSZ",IF(Grossweight&lt;=3,17000+Quantity__piece*500,17000+(Grossweight-3)*1500+Quantity__piece*500),HubCN_ID="LECCNYW", IF(Grossweight&lt;=3,15000+Quantity__piece*700,15000+(Grossweight-3)*2500+Quantity__piece*700))</f>
        <v>19500</v>
      </c>
    </row>
    <row r="1156" ht="15.75" customHeight="1">
      <c r="A1156" s="52" t="s">
        <v>3345</v>
      </c>
      <c r="B1156" s="52" t="s">
        <v>5313</v>
      </c>
      <c r="C1156" s="52" t="s">
        <v>5253</v>
      </c>
      <c r="D1156" s="53">
        <v>44651.416666666664</v>
      </c>
      <c r="E1156" s="53">
        <v>44649.77569444444</v>
      </c>
      <c r="F1156" s="53">
        <v>44651.50486111111</v>
      </c>
      <c r="G1156" s="53">
        <f>HubVN_Receiving_Time</f>
        <v>44654.28194</v>
      </c>
      <c r="H1156" s="54">
        <v>44650.27638888889</v>
      </c>
      <c r="I1156" s="44">
        <f>HubCN_Receiving_Time-Order_Create_Time</f>
        <v>0.6125</v>
      </c>
      <c r="J1156" s="44">
        <f>Plan__HubCN_Receiving_Time-Order_Create_Time</f>
        <v>2.253472222</v>
      </c>
      <c r="K1156" s="44">
        <f>HubCN_Pickup_Time-HubCN_Receiving_Time</f>
        <v>0.5006944444</v>
      </c>
      <c r="L1156" s="44">
        <f>Plan_HubCN_Pickup_Time-Plan__HubCN_Receiving_Time</f>
        <v>0.08819444445</v>
      </c>
      <c r="M1156" s="44">
        <f>HubCN_Receiving_Time-Vendor_PickupTime</f>
        <v>0.1118055555</v>
      </c>
      <c r="N1156" s="44">
        <f>Plan__HubCN_Receiving_Time-Plan_Vendor_Pickup_Time</f>
        <v>2.172222222</v>
      </c>
      <c r="O1156" s="44">
        <f>Vendor_PickupTime-Order_Create_Time</f>
        <v>0.5006944444</v>
      </c>
      <c r="P1156" s="44">
        <f>Plan_Vendor_Pickup_Time-Order_Create_Time</f>
        <v>0.08125</v>
      </c>
      <c r="Q1156" s="44">
        <f>HubVN_Receiving_Time-HubCN_Pickup_Time</f>
        <v>4.005555556</v>
      </c>
      <c r="R1156" s="44">
        <f>Plan_HubVN_Receiving_Time-Plan_HubCN_Pickup_Time</f>
        <v>2.004166667</v>
      </c>
      <c r="S1156" s="44">
        <f>TG_lấy+TG_xử_lý_CN+Thông_quan</f>
        <v>5.11875</v>
      </c>
      <c r="T1156" s="55">
        <f>IFS(HubCN_ID="LECCNSZ",Quantity__piece*500,HubCN_ID="LECCNYW",Quantity__piece*700)</f>
        <v>3500</v>
      </c>
      <c r="U1156" s="55">
        <f>Chi_phí_lấy_hàng-Chi_phí_xử_lý</f>
        <v>16250</v>
      </c>
      <c r="V1156" s="55">
        <f>IFS(HubCN_ID="LECCNSZ",IF(Grossweight&lt;=3,17000+Quantity__piece*500,17000+(Grossweight-3)*1500+Quantity__piece*500),HubCN_ID="LECCNYW", IF(Grossweight&lt;=3,15000+Quantity__piece*700,15000+(Grossweight-3)*2500+Quantity__piece*700))</f>
        <v>19750</v>
      </c>
    </row>
    <row r="1157" ht="15.75" customHeight="1">
      <c r="A1157" s="52" t="s">
        <v>3347</v>
      </c>
      <c r="B1157" s="52" t="s">
        <v>5300</v>
      </c>
      <c r="C1157" s="52" t="s">
        <v>5253</v>
      </c>
      <c r="D1157" s="53">
        <v>44651.82638888889</v>
      </c>
      <c r="E1157" s="53">
        <v>44649.82777777778</v>
      </c>
      <c r="F1157" s="53">
        <v>44652.03680555556</v>
      </c>
      <c r="G1157" s="53">
        <f>HubVN_Receiving_Time</f>
        <v>44654.2625</v>
      </c>
      <c r="H1157" s="54">
        <v>44650.26111111111</v>
      </c>
      <c r="I1157" s="44">
        <f>HubCN_Receiving_Time-Order_Create_Time</f>
        <v>2.102777778</v>
      </c>
      <c r="J1157" s="44">
        <f>Plan__HubCN_Receiving_Time-Order_Create_Time</f>
        <v>4.101388889</v>
      </c>
      <c r="K1157" s="44">
        <f>HubCN_Pickup_Time-HubCN_Receiving_Time</f>
        <v>0.4333333333</v>
      </c>
      <c r="L1157" s="44">
        <f>Plan_HubCN_Pickup_Time-Plan__HubCN_Receiving_Time</f>
        <v>0.2104166667</v>
      </c>
      <c r="M1157" s="44">
        <f>HubCN_Receiving_Time-Vendor_PickupTime</f>
        <v>0.1104166667</v>
      </c>
      <c r="N1157" s="44">
        <f>Plan__HubCN_Receiving_Time-Plan_Vendor_Pickup_Time</f>
        <v>3.603472222</v>
      </c>
      <c r="O1157" s="44">
        <f>Vendor_PickupTime-Order_Create_Time</f>
        <v>1.992361111</v>
      </c>
      <c r="P1157" s="44">
        <f>Plan_Vendor_Pickup_Time-Order_Create_Time</f>
        <v>0.4979166667</v>
      </c>
      <c r="Q1157" s="44">
        <f>HubVN_Receiving_Time-HubCN_Pickup_Time</f>
        <v>4.001388889</v>
      </c>
      <c r="R1157" s="44">
        <f>Plan_HubVN_Receiving_Time-Plan_HubCN_Pickup_Time</f>
        <v>1.504166667</v>
      </c>
      <c r="S1157" s="44">
        <f>TG_lấy+TG_xử_lý_CN+Thông_quan</f>
        <v>6.5375</v>
      </c>
      <c r="T1157" s="55">
        <f>IFS(HubCN_ID="LECCNSZ",Quantity__piece*500,HubCN_ID="LECCNYW",Quantity__piece*700)</f>
        <v>2800</v>
      </c>
      <c r="U1157" s="55">
        <f>Chi_phí_lấy_hàng-Chi_phí_xử_lý</f>
        <v>15000</v>
      </c>
      <c r="V1157" s="55">
        <f>IFS(HubCN_ID="LECCNSZ",IF(Grossweight&lt;=3,17000+Quantity__piece*500,17000+(Grossweight-3)*1500+Quantity__piece*500),HubCN_ID="LECCNYW", IF(Grossweight&lt;=3,15000+Quantity__piece*700,15000+(Grossweight-3)*2500+Quantity__piece*700))</f>
        <v>17800</v>
      </c>
    </row>
    <row r="1158" ht="15.75" hidden="1" customHeight="1">
      <c r="A1158" s="52" t="s">
        <v>3349</v>
      </c>
      <c r="B1158" s="52" t="s">
        <v>5287</v>
      </c>
      <c r="C1158" s="52" t="s">
        <v>5255</v>
      </c>
      <c r="D1158" s="53">
        <v>44651.89791666667</v>
      </c>
      <c r="E1158" s="53">
        <v>44652.53888888889</v>
      </c>
      <c r="F1158" s="53">
        <v>44652.02916666667</v>
      </c>
      <c r="G1158" s="53">
        <f>HubVN_Receiving_Time</f>
        <v>44655.51528</v>
      </c>
      <c r="H1158" s="54">
        <v>44653.01388888889</v>
      </c>
      <c r="I1158" s="44">
        <f>HubCN_Receiving_Time-Order_Create_Time</f>
        <v>3.201388889</v>
      </c>
      <c r="J1158" s="44">
        <f>Plan__HubCN_Receiving_Time-Order_Create_Time</f>
        <v>2.560416667</v>
      </c>
      <c r="K1158" s="44">
        <f>HubCN_Pickup_Time-HubCN_Receiving_Time</f>
        <v>0.475</v>
      </c>
      <c r="L1158" s="44">
        <f>Plan_HubCN_Pickup_Time-Plan__HubCN_Receiving_Time</f>
        <v>0.13125</v>
      </c>
      <c r="M1158" s="44">
        <f>HubCN_Receiving_Time-Vendor_PickupTime</f>
        <v>0.05555555556</v>
      </c>
      <c r="N1158" s="44">
        <f>Plan__HubCN_Receiving_Time-Plan_Vendor_Pickup_Time</f>
        <v>3.563194444</v>
      </c>
      <c r="O1158" s="44">
        <f>Vendor_PickupTime-Order_Create_Time</f>
        <v>3.145833333</v>
      </c>
      <c r="P1158" s="44">
        <f>Plan_Vendor_Pickup_Time-Order_Create_Time</f>
        <v>-1.002777778</v>
      </c>
      <c r="Q1158" s="44">
        <f>HubVN_Receiving_Time-HubCN_Pickup_Time</f>
        <v>2.501388889</v>
      </c>
      <c r="R1158" s="44">
        <f>Plan_HubVN_Receiving_Time-Plan_HubCN_Pickup_Time</f>
        <v>3.502083333</v>
      </c>
      <c r="S1158" s="44">
        <f>TG_lấy+TG_xử_lý_CN+Thông_quan</f>
        <v>6.177777778</v>
      </c>
      <c r="T1158" s="55">
        <f>IFS(HubCN_ID="LECCNSZ",Quantity__piece*500,HubCN_ID="LECCNYW",Quantity__piece*700)</f>
        <v>1500</v>
      </c>
      <c r="U1158" s="55">
        <f>Chi_phí_lấy_hàng-Chi_phí_xử_lý</f>
        <v>17000</v>
      </c>
      <c r="V1158" s="55">
        <f>IFS(HubCN_ID="LECCNSZ",IF(Grossweight&lt;=3,17000+Quantity__piece*500,17000+(Grossweight-3)*1500+Quantity__piece*500),HubCN_ID="LECCNYW", IF(Grossweight&lt;=3,15000+Quantity__piece*700,15000+(Grossweight-3)*2500+Quantity__piece*700))</f>
        <v>18500</v>
      </c>
    </row>
    <row r="1159" ht="15.75" customHeight="1">
      <c r="A1159" s="52" t="s">
        <v>3352</v>
      </c>
      <c r="B1159" s="52" t="s">
        <v>5273</v>
      </c>
      <c r="C1159" s="52" t="s">
        <v>5253</v>
      </c>
      <c r="D1159" s="53">
        <v>44650.32083333333</v>
      </c>
      <c r="E1159" s="53">
        <v>44649.17361111111</v>
      </c>
      <c r="F1159" s="53">
        <v>44650.53402777778</v>
      </c>
      <c r="G1159" s="53">
        <f>HubVN_Receiving_Time</f>
        <v>44653.51458</v>
      </c>
      <c r="H1159" s="54">
        <v>44649.51180555556</v>
      </c>
      <c r="I1159" s="44">
        <f>HubCN_Receiving_Time-Order_Create_Time</f>
        <v>0.3173611111</v>
      </c>
      <c r="J1159" s="44">
        <f>Plan__HubCN_Receiving_Time-Order_Create_Time</f>
        <v>1.464583333</v>
      </c>
      <c r="K1159" s="44">
        <f>HubCN_Pickup_Time-HubCN_Receiving_Time</f>
        <v>0.3381944444</v>
      </c>
      <c r="L1159" s="44">
        <f>Plan_HubCN_Pickup_Time-Plan__HubCN_Receiving_Time</f>
        <v>0.2131944444</v>
      </c>
      <c r="M1159" s="44">
        <f>HubCN_Receiving_Time-Vendor_PickupTime</f>
        <v>0.08611111111</v>
      </c>
      <c r="N1159" s="44">
        <f>Plan__HubCN_Receiving_Time-Plan_Vendor_Pickup_Time</f>
        <v>2.336111111</v>
      </c>
      <c r="O1159" s="44">
        <f>Vendor_PickupTime-Order_Create_Time</f>
        <v>0.23125</v>
      </c>
      <c r="P1159" s="44">
        <f>Plan_Vendor_Pickup_Time-Order_Create_Time</f>
        <v>-0.8715277778</v>
      </c>
      <c r="Q1159" s="44">
        <f>HubVN_Receiving_Time-HubCN_Pickup_Time</f>
        <v>4.002777778</v>
      </c>
      <c r="R1159" s="44">
        <f>Plan_HubVN_Receiving_Time-Plan_HubCN_Pickup_Time</f>
        <v>3.00625</v>
      </c>
      <c r="S1159" s="44">
        <f>TG_lấy+TG_xử_lý_CN+Thông_quan</f>
        <v>4.658333333</v>
      </c>
      <c r="T1159" s="55">
        <f>IFS(HubCN_ID="LECCNSZ",Quantity__piece*500,HubCN_ID="LECCNYW",Quantity__piece*700)</f>
        <v>1400</v>
      </c>
      <c r="U1159" s="55">
        <f>Chi_phí_lấy_hàng-Chi_phí_xử_lý</f>
        <v>15000</v>
      </c>
      <c r="V1159" s="55">
        <f>IFS(HubCN_ID="LECCNSZ",IF(Grossweight&lt;=3,17000+Quantity__piece*500,17000+(Grossweight-3)*1500+Quantity__piece*500),HubCN_ID="LECCNYW", IF(Grossweight&lt;=3,15000+Quantity__piece*700,15000+(Grossweight-3)*2500+Quantity__piece*700))</f>
        <v>16400</v>
      </c>
    </row>
    <row r="1160" ht="15.75" customHeight="1">
      <c r="A1160" s="52" t="s">
        <v>3355</v>
      </c>
      <c r="B1160" s="52" t="s">
        <v>5263</v>
      </c>
      <c r="C1160" s="52" t="s">
        <v>5253</v>
      </c>
      <c r="D1160" s="53">
        <v>44649.285416666666</v>
      </c>
      <c r="E1160" s="53">
        <v>44646.950694444444</v>
      </c>
      <c r="F1160" s="53">
        <v>44649.498611111114</v>
      </c>
      <c r="G1160" s="53">
        <f>HubVN_Receiving_Time</f>
        <v>44652.25</v>
      </c>
      <c r="H1160" s="54">
        <v>44647.245833333334</v>
      </c>
      <c r="I1160" s="44">
        <f>HubCN_Receiving_Time-Order_Create_Time</f>
        <v>0.3722222222</v>
      </c>
      <c r="J1160" s="44">
        <f>Plan__HubCN_Receiving_Time-Order_Create_Time</f>
        <v>2.706944444</v>
      </c>
      <c r="K1160" s="44">
        <f>HubCN_Pickup_Time-HubCN_Receiving_Time</f>
        <v>0.2951388889</v>
      </c>
      <c r="L1160" s="44">
        <f>Plan_HubCN_Pickup_Time-Plan__HubCN_Receiving_Time</f>
        <v>0.2131944444</v>
      </c>
      <c r="M1160" s="44">
        <f>HubCN_Receiving_Time-Vendor_PickupTime</f>
        <v>0.1652777778</v>
      </c>
      <c r="N1160" s="44">
        <f>Plan__HubCN_Receiving_Time-Plan_Vendor_Pickup_Time</f>
        <v>2.704166667</v>
      </c>
      <c r="O1160" s="44">
        <f>Vendor_PickupTime-Order_Create_Time</f>
        <v>0.2069444444</v>
      </c>
      <c r="P1160" s="44">
        <f>Plan_Vendor_Pickup_Time-Order_Create_Time</f>
        <v>0.00277777778</v>
      </c>
      <c r="Q1160" s="44">
        <f>HubVN_Receiving_Time-HubCN_Pickup_Time</f>
        <v>5.004166667</v>
      </c>
      <c r="R1160" s="44">
        <f>Plan_HubVN_Receiving_Time-Plan_HubCN_Pickup_Time</f>
        <v>2.00625</v>
      </c>
      <c r="S1160" s="44">
        <f>TG_lấy+TG_xử_lý_CN+Thông_quan</f>
        <v>5.671527778</v>
      </c>
      <c r="T1160" s="55">
        <f>IFS(HubCN_ID="LECCNSZ",Quantity__piece*500,HubCN_ID="LECCNYW",Quantity__piece*700)</f>
        <v>1400</v>
      </c>
      <c r="U1160" s="55">
        <f>Chi_phí_lấy_hàng-Chi_phí_xử_lý</f>
        <v>17250</v>
      </c>
      <c r="V1160" s="55">
        <f>IFS(HubCN_ID="LECCNSZ",IF(Grossweight&lt;=3,17000+Quantity__piece*500,17000+(Grossweight-3)*1500+Quantity__piece*500),HubCN_ID="LECCNYW", IF(Grossweight&lt;=3,15000+Quantity__piece*700,15000+(Grossweight-3)*2500+Quantity__piece*700))</f>
        <v>18650</v>
      </c>
    </row>
    <row r="1161" ht="15.75" hidden="1" customHeight="1">
      <c r="A1161" s="52" t="s">
        <v>3358</v>
      </c>
      <c r="B1161" s="52" t="s">
        <v>5272</v>
      </c>
      <c r="C1161" s="52" t="s">
        <v>5255</v>
      </c>
      <c r="D1161" s="53">
        <v>44650.60833333333</v>
      </c>
      <c r="E1161" s="53">
        <v>44651.75902777778</v>
      </c>
      <c r="F1161" s="53">
        <v>44650.75833333333</v>
      </c>
      <c r="G1161" s="53">
        <f>HubVN_Receiving_Time</f>
        <v>44655.26806</v>
      </c>
      <c r="H1161" s="54">
        <v>44652.26388888889</v>
      </c>
      <c r="I1161" s="44">
        <f>HubCN_Receiving_Time-Order_Create_Time</f>
        <v>2.621527778</v>
      </c>
      <c r="J1161" s="44">
        <f>Plan__HubCN_Receiving_Time-Order_Create_Time</f>
        <v>1.470833333</v>
      </c>
      <c r="K1161" s="44">
        <f>HubCN_Pickup_Time-HubCN_Receiving_Time</f>
        <v>0.5048611111</v>
      </c>
      <c r="L1161" s="44">
        <f>Plan_HubCN_Pickup_Time-Plan__HubCN_Receiving_Time</f>
        <v>0.15</v>
      </c>
      <c r="M1161" s="44">
        <f>HubCN_Receiving_Time-Vendor_PickupTime</f>
        <v>0.1277777778</v>
      </c>
      <c r="N1161" s="44">
        <f>Plan__HubCN_Receiving_Time-Plan_Vendor_Pickup_Time</f>
        <v>2.895833333</v>
      </c>
      <c r="O1161" s="44">
        <f>Vendor_PickupTime-Order_Create_Time</f>
        <v>2.49375</v>
      </c>
      <c r="P1161" s="44">
        <f>Plan_Vendor_Pickup_Time-Order_Create_Time</f>
        <v>-1.425</v>
      </c>
      <c r="Q1161" s="44">
        <f>HubVN_Receiving_Time-HubCN_Pickup_Time</f>
        <v>3.004166667</v>
      </c>
      <c r="R1161" s="44">
        <f>Plan_HubVN_Receiving_Time-Plan_HubCN_Pickup_Time</f>
        <v>3.503472222</v>
      </c>
      <c r="S1161" s="44">
        <f>TG_lấy+TG_xử_lý_CN+Thông_quan</f>
        <v>6.130555556</v>
      </c>
      <c r="T1161" s="55">
        <f>IFS(HubCN_ID="LECCNSZ",Quantity__piece*500,HubCN_ID="LECCNYW",Quantity__piece*700)</f>
        <v>1000</v>
      </c>
      <c r="U1161" s="55">
        <f>Chi_phí_lấy_hàng-Chi_phí_xử_lý</f>
        <v>17000</v>
      </c>
      <c r="V1161" s="55">
        <f>IFS(HubCN_ID="LECCNSZ",IF(Grossweight&lt;=3,17000+Quantity__piece*500,17000+(Grossweight-3)*1500+Quantity__piece*500),HubCN_ID="LECCNYW", IF(Grossweight&lt;=3,15000+Quantity__piece*700,15000+(Grossweight-3)*2500+Quantity__piece*700))</f>
        <v>18000</v>
      </c>
    </row>
    <row r="1162" ht="15.75" customHeight="1">
      <c r="A1162" s="52" t="s">
        <v>3361</v>
      </c>
      <c r="B1162" s="52" t="s">
        <v>5284</v>
      </c>
      <c r="C1162" s="52" t="s">
        <v>5253</v>
      </c>
      <c r="D1162" s="53">
        <v>44651.55902777778</v>
      </c>
      <c r="E1162" s="53">
        <v>44649.23402777778</v>
      </c>
      <c r="F1162" s="53">
        <v>44651.770833333336</v>
      </c>
      <c r="G1162" s="53">
        <f>HubVN_Receiving_Time</f>
        <v>44653.53403</v>
      </c>
      <c r="H1162" s="54">
        <v>44649.53055555555</v>
      </c>
      <c r="I1162" s="44">
        <f>HubCN_Receiving_Time-Order_Create_Time</f>
        <v>1.364583333</v>
      </c>
      <c r="J1162" s="44">
        <f>Plan__HubCN_Receiving_Time-Order_Create_Time</f>
        <v>3.689583333</v>
      </c>
      <c r="K1162" s="44">
        <f>HubCN_Pickup_Time-HubCN_Receiving_Time</f>
        <v>0.2965277778</v>
      </c>
      <c r="L1162" s="44">
        <f>Plan_HubCN_Pickup_Time-Plan__HubCN_Receiving_Time</f>
        <v>0.2118055556</v>
      </c>
      <c r="M1162" s="44">
        <f>HubCN_Receiving_Time-Vendor_PickupTime</f>
        <v>0.0875</v>
      </c>
      <c r="N1162" s="44">
        <f>Plan__HubCN_Receiving_Time-Plan_Vendor_Pickup_Time</f>
        <v>4.366666667</v>
      </c>
      <c r="O1162" s="44">
        <f>Vendor_PickupTime-Order_Create_Time</f>
        <v>1.277083333</v>
      </c>
      <c r="P1162" s="44">
        <f>Plan_Vendor_Pickup_Time-Order_Create_Time</f>
        <v>-0.6770833333</v>
      </c>
      <c r="Q1162" s="44">
        <f>HubVN_Receiving_Time-HubCN_Pickup_Time</f>
        <v>4.003472222</v>
      </c>
      <c r="R1162" s="44">
        <f>Plan_HubVN_Receiving_Time-Plan_HubCN_Pickup_Time</f>
        <v>1.504166667</v>
      </c>
      <c r="S1162" s="44">
        <f>TG_lấy+TG_xử_lý_CN+Thông_quan</f>
        <v>5.664583333</v>
      </c>
      <c r="T1162" s="55">
        <f>IFS(HubCN_ID="LECCNSZ",Quantity__piece*500,HubCN_ID="LECCNYW",Quantity__piece*700)</f>
        <v>1400</v>
      </c>
      <c r="U1162" s="55">
        <f>Chi_phí_lấy_hàng-Chi_phí_xử_lý</f>
        <v>15000</v>
      </c>
      <c r="V1162" s="55">
        <f>IFS(HubCN_ID="LECCNSZ",IF(Grossweight&lt;=3,17000+Quantity__piece*500,17000+(Grossweight-3)*1500+Quantity__piece*500),HubCN_ID="LECCNYW", IF(Grossweight&lt;=3,15000+Quantity__piece*700,15000+(Grossweight-3)*2500+Quantity__piece*700))</f>
        <v>16400</v>
      </c>
    </row>
    <row r="1163" ht="15.75" hidden="1" customHeight="1">
      <c r="A1163" s="52" t="s">
        <v>3364</v>
      </c>
      <c r="B1163" s="52" t="s">
        <v>5262</v>
      </c>
      <c r="C1163" s="52" t="s">
        <v>5255</v>
      </c>
      <c r="D1163" s="53">
        <v>44650.89375</v>
      </c>
      <c r="E1163" s="53">
        <v>44652.23402777778</v>
      </c>
      <c r="F1163" s="53">
        <v>44651.020833333336</v>
      </c>
      <c r="G1163" s="53">
        <f>HubVN_Receiving_Time</f>
        <v>44654.51389</v>
      </c>
      <c r="H1163" s="54">
        <v>44652.67638888889</v>
      </c>
      <c r="I1163" s="44">
        <f>HubCN_Receiving_Time-Order_Create_Time</f>
        <v>1.727083333</v>
      </c>
      <c r="J1163" s="44">
        <f>Plan__HubCN_Receiving_Time-Order_Create_Time</f>
        <v>0.3868055556</v>
      </c>
      <c r="K1163" s="44">
        <f>HubCN_Pickup_Time-HubCN_Receiving_Time</f>
        <v>0.4423611111</v>
      </c>
      <c r="L1163" s="44">
        <f>Plan_HubCN_Pickup_Time-Plan__HubCN_Receiving_Time</f>
        <v>0.1270833333</v>
      </c>
      <c r="M1163" s="44">
        <f>HubCN_Receiving_Time-Vendor_PickupTime</f>
        <v>0.1138888889</v>
      </c>
      <c r="N1163" s="44">
        <f>Plan__HubCN_Receiving_Time-Plan_Vendor_Pickup_Time</f>
        <v>0.2263888889</v>
      </c>
      <c r="O1163" s="44">
        <f>Vendor_PickupTime-Order_Create_Time</f>
        <v>1.613194444</v>
      </c>
      <c r="P1163" s="44">
        <f>Plan_Vendor_Pickup_Time-Order_Create_Time</f>
        <v>0.1604166667</v>
      </c>
      <c r="Q1163" s="44">
        <f>HubVN_Receiving_Time-HubCN_Pickup_Time</f>
        <v>1.8375</v>
      </c>
      <c r="R1163" s="44">
        <f>Plan_HubVN_Receiving_Time-Plan_HubCN_Pickup_Time</f>
        <v>3.500694444</v>
      </c>
      <c r="S1163" s="44">
        <f>TG_lấy+TG_xử_lý_CN+Thông_quan</f>
        <v>4.006944444</v>
      </c>
      <c r="T1163" s="55">
        <f>IFS(HubCN_ID="LECCNSZ",Quantity__piece*500,HubCN_ID="LECCNYW",Quantity__piece*700)</f>
        <v>2000</v>
      </c>
      <c r="U1163" s="55">
        <f>Chi_phí_lấy_hàng-Chi_phí_xử_lý</f>
        <v>18350</v>
      </c>
      <c r="V1163" s="55">
        <f>IFS(HubCN_ID="LECCNSZ",IF(Grossweight&lt;=3,17000+Quantity__piece*500,17000+(Grossweight-3)*1500+Quantity__piece*500),HubCN_ID="LECCNYW", IF(Grossweight&lt;=3,15000+Quantity__piece*700,15000+(Grossweight-3)*2500+Quantity__piece*700))</f>
        <v>20350</v>
      </c>
    </row>
    <row r="1164" ht="15.75" customHeight="1">
      <c r="A1164" s="52" t="s">
        <v>3367</v>
      </c>
      <c r="B1164" s="52" t="s">
        <v>5258</v>
      </c>
      <c r="C1164" s="52" t="s">
        <v>5253</v>
      </c>
      <c r="D1164" s="53">
        <v>44650.66805555556</v>
      </c>
      <c r="E1164" s="53">
        <v>44649.19583333333</v>
      </c>
      <c r="F1164" s="53">
        <v>44650.75486111111</v>
      </c>
      <c r="G1164" s="53">
        <f>HubVN_Receiving_Time</f>
        <v>44652.54028</v>
      </c>
      <c r="H1164" s="54">
        <v>44649.53402777778</v>
      </c>
      <c r="I1164" s="44">
        <f>HubCN_Receiving_Time-Order_Create_Time</f>
        <v>3.303472222</v>
      </c>
      <c r="J1164" s="44">
        <f>Plan__HubCN_Receiving_Time-Order_Create_Time</f>
        <v>4.775694444</v>
      </c>
      <c r="K1164" s="44">
        <f>HubCN_Pickup_Time-HubCN_Receiving_Time</f>
        <v>0.3381944444</v>
      </c>
      <c r="L1164" s="44">
        <f>Plan_HubCN_Pickup_Time-Plan__HubCN_Receiving_Time</f>
        <v>0.08680555555</v>
      </c>
      <c r="M1164" s="44">
        <f>HubCN_Receiving_Time-Vendor_PickupTime</f>
        <v>0.0875</v>
      </c>
      <c r="N1164" s="44">
        <f>Plan__HubCN_Receiving_Time-Plan_Vendor_Pickup_Time</f>
        <v>4.201388889</v>
      </c>
      <c r="O1164" s="44">
        <f>Vendor_PickupTime-Order_Create_Time</f>
        <v>3.215972222</v>
      </c>
      <c r="P1164" s="44">
        <f>Plan_Vendor_Pickup_Time-Order_Create_Time</f>
        <v>0.5743055556</v>
      </c>
      <c r="Q1164" s="44">
        <f>HubVN_Receiving_Time-HubCN_Pickup_Time</f>
        <v>3.00625</v>
      </c>
      <c r="R1164" s="44">
        <f>Plan_HubVN_Receiving_Time-Plan_HubCN_Pickup_Time</f>
        <v>1.504166667</v>
      </c>
      <c r="S1164" s="44">
        <f>TG_lấy+TG_xử_lý_CN+Thông_quan</f>
        <v>6.647916667</v>
      </c>
      <c r="T1164" s="55">
        <f>IFS(HubCN_ID="LECCNSZ",Quantity__piece*500,HubCN_ID="LECCNYW",Quantity__piece*700)</f>
        <v>700</v>
      </c>
      <c r="U1164" s="55">
        <f>Chi_phí_lấy_hàng-Chi_phí_xử_lý</f>
        <v>15000</v>
      </c>
      <c r="V1164" s="55">
        <f>IFS(HubCN_ID="LECCNSZ",IF(Grossweight&lt;=3,17000+Quantity__piece*500,17000+(Grossweight-3)*1500+Quantity__piece*500),HubCN_ID="LECCNYW", IF(Grossweight&lt;=3,15000+Quantity__piece*700,15000+(Grossweight-3)*2500+Quantity__piece*700))</f>
        <v>15700</v>
      </c>
    </row>
    <row r="1165" ht="15.75" customHeight="1">
      <c r="A1165" s="52" t="s">
        <v>3370</v>
      </c>
      <c r="B1165" s="52" t="s">
        <v>5300</v>
      </c>
      <c r="C1165" s="52" t="s">
        <v>5253</v>
      </c>
      <c r="D1165" s="53">
        <v>44650.79305555556</v>
      </c>
      <c r="E1165" s="53">
        <v>44649.92222222222</v>
      </c>
      <c r="F1165" s="53">
        <v>44651.00208333333</v>
      </c>
      <c r="G1165" s="53">
        <f>HubVN_Receiving_Time</f>
        <v>44655.26042</v>
      </c>
      <c r="H1165" s="54">
        <v>44650.25763888889</v>
      </c>
      <c r="I1165" s="44">
        <f>HubCN_Receiving_Time-Order_Create_Time</f>
        <v>0.3125</v>
      </c>
      <c r="J1165" s="44">
        <f>Plan__HubCN_Receiving_Time-Order_Create_Time</f>
        <v>1.183333333</v>
      </c>
      <c r="K1165" s="44">
        <f>HubCN_Pickup_Time-HubCN_Receiving_Time</f>
        <v>0.3354166667</v>
      </c>
      <c r="L1165" s="44">
        <f>Plan_HubCN_Pickup_Time-Plan__HubCN_Receiving_Time</f>
        <v>0.2090277778</v>
      </c>
      <c r="M1165" s="44">
        <f>HubCN_Receiving_Time-Vendor_PickupTime</f>
        <v>0.08680555555</v>
      </c>
      <c r="N1165" s="44">
        <f>Plan__HubCN_Receiving_Time-Plan_Vendor_Pickup_Time</f>
        <v>0.1875</v>
      </c>
      <c r="O1165" s="44">
        <f>Vendor_PickupTime-Order_Create_Time</f>
        <v>0.2256944444</v>
      </c>
      <c r="P1165" s="44">
        <f>Plan_Vendor_Pickup_Time-Order_Create_Time</f>
        <v>0.9958333333</v>
      </c>
      <c r="Q1165" s="44">
        <f>HubVN_Receiving_Time-HubCN_Pickup_Time</f>
        <v>5.002777778</v>
      </c>
      <c r="R1165" s="44">
        <f>Plan_HubVN_Receiving_Time-Plan_HubCN_Pickup_Time</f>
        <v>3.504861111</v>
      </c>
      <c r="S1165" s="44">
        <f>TG_lấy+TG_xử_lý_CN+Thông_quan</f>
        <v>5.650694444</v>
      </c>
      <c r="T1165" s="55">
        <f>IFS(HubCN_ID="LECCNSZ",Quantity__piece*500,HubCN_ID="LECCNYW",Quantity__piece*700)</f>
        <v>1400</v>
      </c>
      <c r="U1165" s="55">
        <f>Chi_phí_lấy_hàng-Chi_phí_xử_lý</f>
        <v>15000</v>
      </c>
      <c r="V1165" s="55">
        <f>IFS(HubCN_ID="LECCNSZ",IF(Grossweight&lt;=3,17000+Quantity__piece*500,17000+(Grossweight-3)*1500+Quantity__piece*500),HubCN_ID="LECCNYW", IF(Grossweight&lt;=3,15000+Quantity__piece*700,15000+(Grossweight-3)*2500+Quantity__piece*700))</f>
        <v>16400</v>
      </c>
    </row>
    <row r="1166" ht="15.75" customHeight="1">
      <c r="A1166" s="52" t="s">
        <v>3373</v>
      </c>
      <c r="B1166" s="52" t="s">
        <v>5252</v>
      </c>
      <c r="C1166" s="52" t="s">
        <v>5253</v>
      </c>
      <c r="D1166" s="53">
        <v>44651.61597222222</v>
      </c>
      <c r="E1166" s="53">
        <v>44652.22986111111</v>
      </c>
      <c r="F1166" s="53">
        <v>44651.76458333333</v>
      </c>
      <c r="G1166" s="53">
        <f>HubVN_Receiving_Time</f>
        <v>44655.52778</v>
      </c>
      <c r="H1166" s="54">
        <v>44652.52638888889</v>
      </c>
      <c r="I1166" s="44">
        <f>HubCN_Receiving_Time-Order_Create_Time</f>
        <v>2.397222222</v>
      </c>
      <c r="J1166" s="44">
        <f>Plan__HubCN_Receiving_Time-Order_Create_Time</f>
        <v>1.783333333</v>
      </c>
      <c r="K1166" s="44">
        <f>HubCN_Pickup_Time-HubCN_Receiving_Time</f>
        <v>0.2965277778</v>
      </c>
      <c r="L1166" s="44">
        <f>Plan_HubCN_Pickup_Time-Plan__HubCN_Receiving_Time</f>
        <v>0.1486111111</v>
      </c>
      <c r="M1166" s="44">
        <f>HubCN_Receiving_Time-Vendor_PickupTime</f>
        <v>0.1125</v>
      </c>
      <c r="N1166" s="44">
        <f>Plan__HubCN_Receiving_Time-Plan_Vendor_Pickup_Time</f>
        <v>2.202083333</v>
      </c>
      <c r="O1166" s="44">
        <f>Vendor_PickupTime-Order_Create_Time</f>
        <v>2.284722222</v>
      </c>
      <c r="P1166" s="44">
        <f>Plan_Vendor_Pickup_Time-Order_Create_Time</f>
        <v>-0.41875</v>
      </c>
      <c r="Q1166" s="44">
        <f>HubVN_Receiving_Time-HubCN_Pickup_Time</f>
        <v>3.001388889</v>
      </c>
      <c r="R1166" s="44">
        <f>Plan_HubVN_Receiving_Time-Plan_HubCN_Pickup_Time</f>
        <v>3.505555556</v>
      </c>
      <c r="S1166" s="44">
        <f>TG_lấy+TG_xử_lý_CN+Thông_quan</f>
        <v>5.695138889</v>
      </c>
      <c r="T1166" s="55">
        <f>IFS(HubCN_ID="LECCNSZ",Quantity__piece*500,HubCN_ID="LECCNYW",Quantity__piece*700)</f>
        <v>3500</v>
      </c>
      <c r="U1166" s="55">
        <f>Chi_phí_lấy_hàng-Chi_phí_xử_lý</f>
        <v>15000</v>
      </c>
      <c r="V1166" s="55">
        <f>IFS(HubCN_ID="LECCNSZ",IF(Grossweight&lt;=3,17000+Quantity__piece*500,17000+(Grossweight-3)*1500+Quantity__piece*500),HubCN_ID="LECCNYW", IF(Grossweight&lt;=3,15000+Quantity__piece*700,15000+(Grossweight-3)*2500+Quantity__piece*700))</f>
        <v>18500</v>
      </c>
    </row>
    <row r="1167" ht="15.75" customHeight="1">
      <c r="A1167" s="52" t="s">
        <v>3376</v>
      </c>
      <c r="B1167" s="52" t="s">
        <v>5298</v>
      </c>
      <c r="C1167" s="52" t="s">
        <v>5253</v>
      </c>
      <c r="D1167" s="53">
        <v>44650.61597222222</v>
      </c>
      <c r="E1167" s="53">
        <v>44649.78888888889</v>
      </c>
      <c r="F1167" s="53">
        <v>44650.7625</v>
      </c>
      <c r="G1167" s="53">
        <f>HubVN_Receiving_Time</f>
        <v>44653.25208</v>
      </c>
      <c r="H1167" s="54">
        <v>44650.251388888886</v>
      </c>
      <c r="I1167" s="44">
        <f>HubCN_Receiving_Time-Order_Create_Time</f>
        <v>3.595138889</v>
      </c>
      <c r="J1167" s="44">
        <f>Plan__HubCN_Receiving_Time-Order_Create_Time</f>
        <v>4.422222222</v>
      </c>
      <c r="K1167" s="44">
        <f>HubCN_Pickup_Time-HubCN_Receiving_Time</f>
        <v>0.4625</v>
      </c>
      <c r="L1167" s="44">
        <f>Plan_HubCN_Pickup_Time-Plan__HubCN_Receiving_Time</f>
        <v>0.1465277778</v>
      </c>
      <c r="M1167" s="44">
        <f>HubCN_Receiving_Time-Vendor_PickupTime</f>
        <v>0.08819444445</v>
      </c>
      <c r="N1167" s="44">
        <f>Plan__HubCN_Receiving_Time-Plan_Vendor_Pickup_Time</f>
        <v>5.417361111</v>
      </c>
      <c r="O1167" s="44">
        <f>Vendor_PickupTime-Order_Create_Time</f>
        <v>3.506944444</v>
      </c>
      <c r="P1167" s="44">
        <f>Plan_Vendor_Pickup_Time-Order_Create_Time</f>
        <v>-0.9951388889</v>
      </c>
      <c r="Q1167" s="44">
        <f>HubVN_Receiving_Time-HubCN_Pickup_Time</f>
        <v>3.000694444</v>
      </c>
      <c r="R1167" s="44">
        <f>Plan_HubVN_Receiving_Time-Plan_HubCN_Pickup_Time</f>
        <v>1.504166667</v>
      </c>
      <c r="S1167" s="44">
        <f>TG_lấy+TG_xử_lý_CN+Thông_quan</f>
        <v>7.058333333</v>
      </c>
      <c r="T1167" s="55">
        <f>IFS(HubCN_ID="LECCNSZ",Quantity__piece*500,HubCN_ID="LECCNYW",Quantity__piece*700)</f>
        <v>2800</v>
      </c>
      <c r="U1167" s="55">
        <f>Chi_phí_lấy_hàng-Chi_phí_xử_lý</f>
        <v>15000</v>
      </c>
      <c r="V1167" s="55">
        <f>IFS(HubCN_ID="LECCNSZ",IF(Grossweight&lt;=3,17000+Quantity__piece*500,17000+(Grossweight-3)*1500+Quantity__piece*500),HubCN_ID="LECCNYW", IF(Grossweight&lt;=3,15000+Quantity__piece*700,15000+(Grossweight-3)*2500+Quantity__piece*700))</f>
        <v>17800</v>
      </c>
    </row>
    <row r="1168" ht="15.75" customHeight="1">
      <c r="A1168" s="52" t="s">
        <v>3379</v>
      </c>
      <c r="B1168" s="52" t="s">
        <v>5271</v>
      </c>
      <c r="C1168" s="52" t="s">
        <v>5253</v>
      </c>
      <c r="D1168" s="53">
        <v>44651.376388888886</v>
      </c>
      <c r="E1168" s="53">
        <v>44649.21666666667</v>
      </c>
      <c r="F1168" s="53">
        <v>44651.52361111111</v>
      </c>
      <c r="G1168" s="53">
        <f>HubVN_Receiving_Time</f>
        <v>44653.51319</v>
      </c>
      <c r="H1168" s="54">
        <v>44649.5125</v>
      </c>
      <c r="I1168" s="44">
        <f>HubCN_Receiving_Time-Order_Create_Time</f>
        <v>0.3743055556</v>
      </c>
      <c r="J1168" s="44">
        <f>Plan__HubCN_Receiving_Time-Order_Create_Time</f>
        <v>2.534027778</v>
      </c>
      <c r="K1168" s="44">
        <f>HubCN_Pickup_Time-HubCN_Receiving_Time</f>
        <v>0.2958333333</v>
      </c>
      <c r="L1168" s="44">
        <f>Plan_HubCN_Pickup_Time-Plan__HubCN_Receiving_Time</f>
        <v>0.1472222222</v>
      </c>
      <c r="M1168" s="44">
        <f>HubCN_Receiving_Time-Vendor_PickupTime</f>
        <v>0.08472222222</v>
      </c>
      <c r="N1168" s="44">
        <f>Plan__HubCN_Receiving_Time-Plan_Vendor_Pickup_Time</f>
        <v>2.995138889</v>
      </c>
      <c r="O1168" s="44">
        <f>Vendor_PickupTime-Order_Create_Time</f>
        <v>0.2895833333</v>
      </c>
      <c r="P1168" s="44">
        <f>Plan_Vendor_Pickup_Time-Order_Create_Time</f>
        <v>-0.4611111111</v>
      </c>
      <c r="Q1168" s="44">
        <f>HubVN_Receiving_Time-HubCN_Pickup_Time</f>
        <v>4.000694444</v>
      </c>
      <c r="R1168" s="44">
        <f>Plan_HubVN_Receiving_Time-Plan_HubCN_Pickup_Time</f>
        <v>2.002083333</v>
      </c>
      <c r="S1168" s="44">
        <f>TG_lấy+TG_xử_lý_CN+Thông_quan</f>
        <v>4.670833333</v>
      </c>
      <c r="T1168" s="55">
        <f>IFS(HubCN_ID="LECCNSZ",Quantity__piece*500,HubCN_ID="LECCNYW",Quantity__piece*700)</f>
        <v>700</v>
      </c>
      <c r="U1168" s="55">
        <f>Chi_phí_lấy_hàng-Chi_phí_xử_lý</f>
        <v>15000</v>
      </c>
      <c r="V1168" s="55">
        <f>IFS(HubCN_ID="LECCNSZ",IF(Grossweight&lt;=3,17000+Quantity__piece*500,17000+(Grossweight-3)*1500+Quantity__piece*500),HubCN_ID="LECCNYW", IF(Grossweight&lt;=3,15000+Quantity__piece*700,15000+(Grossweight-3)*2500+Quantity__piece*700))</f>
        <v>15700</v>
      </c>
    </row>
    <row r="1169" ht="15.75" customHeight="1">
      <c r="A1169" s="52" t="s">
        <v>3382</v>
      </c>
      <c r="B1169" s="52" t="s">
        <v>5279</v>
      </c>
      <c r="C1169" s="52" t="s">
        <v>5253</v>
      </c>
      <c r="D1169" s="53">
        <v>44650.11666666667</v>
      </c>
      <c r="E1169" s="53">
        <v>44649.194444444445</v>
      </c>
      <c r="F1169" s="53">
        <v>44650.28472222222</v>
      </c>
      <c r="G1169" s="53">
        <f>HubVN_Receiving_Time</f>
        <v>44652.53472</v>
      </c>
      <c r="H1169" s="54">
        <v>44649.53125</v>
      </c>
      <c r="I1169" s="44">
        <f>HubCN_Receiving_Time-Order_Create_Time</f>
        <v>3.815277778</v>
      </c>
      <c r="J1169" s="44">
        <f>Plan__HubCN_Receiving_Time-Order_Create_Time</f>
        <v>4.7375</v>
      </c>
      <c r="K1169" s="44">
        <f>HubCN_Pickup_Time-HubCN_Receiving_Time</f>
        <v>0.3368055556</v>
      </c>
      <c r="L1169" s="44">
        <f>Plan_HubCN_Pickup_Time-Plan__HubCN_Receiving_Time</f>
        <v>0.1680555556</v>
      </c>
      <c r="M1169" s="44">
        <f>HubCN_Receiving_Time-Vendor_PickupTime</f>
        <v>0.08611111112</v>
      </c>
      <c r="N1169" s="44">
        <f>Plan__HubCN_Receiving_Time-Plan_Vendor_Pickup_Time</f>
        <v>3.573611111</v>
      </c>
      <c r="O1169" s="44">
        <f>Vendor_PickupTime-Order_Create_Time</f>
        <v>3.729166667</v>
      </c>
      <c r="P1169" s="44">
        <f>Plan_Vendor_Pickup_Time-Order_Create_Time</f>
        <v>1.163888889</v>
      </c>
      <c r="Q1169" s="44">
        <f>HubVN_Receiving_Time-HubCN_Pickup_Time</f>
        <v>3.003472222</v>
      </c>
      <c r="R1169" s="44">
        <f>Plan_HubVN_Receiving_Time-Plan_HubCN_Pickup_Time</f>
        <v>2.001388889</v>
      </c>
      <c r="S1169" s="44">
        <f>TG_lấy+TG_xử_lý_CN+Thông_quan</f>
        <v>7.155555556</v>
      </c>
      <c r="T1169" s="55">
        <f>IFS(HubCN_ID="LECCNSZ",Quantity__piece*500,HubCN_ID="LECCNYW",Quantity__piece*700)</f>
        <v>700</v>
      </c>
      <c r="U1169" s="55">
        <f>Chi_phí_lấy_hàng-Chi_phí_xử_lý</f>
        <v>15000</v>
      </c>
      <c r="V1169" s="55">
        <f>IFS(HubCN_ID="LECCNSZ",IF(Grossweight&lt;=3,17000+Quantity__piece*500,17000+(Grossweight-3)*1500+Quantity__piece*500),HubCN_ID="LECCNYW", IF(Grossweight&lt;=3,15000+Quantity__piece*700,15000+(Grossweight-3)*2500+Quantity__piece*700))</f>
        <v>15700</v>
      </c>
    </row>
    <row r="1170" ht="15.75" customHeight="1">
      <c r="A1170" s="52" t="s">
        <v>3384</v>
      </c>
      <c r="B1170" s="52" t="s">
        <v>5269</v>
      </c>
      <c r="C1170" s="52" t="s">
        <v>5253</v>
      </c>
      <c r="D1170" s="53">
        <v>44649.17361111111</v>
      </c>
      <c r="E1170" s="53">
        <v>44649.80416666667</v>
      </c>
      <c r="F1170" s="53">
        <v>44649.25833333333</v>
      </c>
      <c r="G1170" s="53">
        <f>HubVN_Receiving_Time</f>
        <v>44653.27153</v>
      </c>
      <c r="H1170" s="54">
        <v>44650.26527777778</v>
      </c>
      <c r="I1170" s="44">
        <f>HubCN_Receiving_Time-Order_Create_Time</f>
        <v>2.079166667</v>
      </c>
      <c r="J1170" s="44">
        <f>Plan__HubCN_Receiving_Time-Order_Create_Time</f>
        <v>1.448611111</v>
      </c>
      <c r="K1170" s="44">
        <f>HubCN_Pickup_Time-HubCN_Receiving_Time</f>
        <v>0.4611111111</v>
      </c>
      <c r="L1170" s="44">
        <f>Plan_HubCN_Pickup_Time-Plan__HubCN_Receiving_Time</f>
        <v>0.08472222222</v>
      </c>
      <c r="M1170" s="44">
        <f>HubCN_Receiving_Time-Vendor_PickupTime</f>
        <v>0.08888888889</v>
      </c>
      <c r="N1170" s="44">
        <f>Plan__HubCN_Receiving_Time-Plan_Vendor_Pickup_Time</f>
        <v>2.911805556</v>
      </c>
      <c r="O1170" s="44">
        <f>Vendor_PickupTime-Order_Create_Time</f>
        <v>1.990277778</v>
      </c>
      <c r="P1170" s="44">
        <f>Plan_Vendor_Pickup_Time-Order_Create_Time</f>
        <v>-1.463194444</v>
      </c>
      <c r="Q1170" s="44">
        <f>HubVN_Receiving_Time-HubCN_Pickup_Time</f>
        <v>3.00625</v>
      </c>
      <c r="R1170" s="44">
        <f>Plan_HubVN_Receiving_Time-Plan_HubCN_Pickup_Time</f>
        <v>3.004861111</v>
      </c>
      <c r="S1170" s="44">
        <f>TG_lấy+TG_xử_lý_CN+Thông_quan</f>
        <v>5.546527778</v>
      </c>
      <c r="T1170" s="55">
        <f>IFS(HubCN_ID="LECCNSZ",Quantity__piece*500,HubCN_ID="LECCNYW",Quantity__piece*700)</f>
        <v>2100</v>
      </c>
      <c r="U1170" s="55">
        <f>Chi_phí_lấy_hàng-Chi_phí_xử_lý</f>
        <v>15000</v>
      </c>
      <c r="V1170" s="55">
        <f>IFS(HubCN_ID="LECCNSZ",IF(Grossweight&lt;=3,17000+Quantity__piece*500,17000+(Grossweight-3)*1500+Quantity__piece*500),HubCN_ID="LECCNYW", IF(Grossweight&lt;=3,15000+Quantity__piece*700,15000+(Grossweight-3)*2500+Quantity__piece*700))</f>
        <v>17100</v>
      </c>
    </row>
    <row r="1171" ht="15.75" hidden="1" customHeight="1">
      <c r="A1171" s="52" t="s">
        <v>3387</v>
      </c>
      <c r="B1171" s="52" t="s">
        <v>5289</v>
      </c>
      <c r="C1171" s="52" t="s">
        <v>5255</v>
      </c>
      <c r="D1171" s="53">
        <v>44652.896527777775</v>
      </c>
      <c r="E1171" s="53">
        <v>44652.22361111111</v>
      </c>
      <c r="F1171" s="53">
        <v>44653.02777777778</v>
      </c>
      <c r="G1171" s="53">
        <f>HubVN_Receiving_Time</f>
        <v>44654.50208</v>
      </c>
      <c r="H1171" s="54">
        <v>44652.6625</v>
      </c>
      <c r="I1171" s="44">
        <f>HubCN_Receiving_Time-Order_Create_Time</f>
        <v>3.870833333</v>
      </c>
      <c r="J1171" s="44">
        <f>Plan__HubCN_Receiving_Time-Order_Create_Time</f>
        <v>4.54375</v>
      </c>
      <c r="K1171" s="44">
        <f>HubCN_Pickup_Time-HubCN_Receiving_Time</f>
        <v>0.4388888889</v>
      </c>
      <c r="L1171" s="44">
        <f>Plan_HubCN_Pickup_Time-Plan__HubCN_Receiving_Time</f>
        <v>0.13125</v>
      </c>
      <c r="M1171" s="44">
        <f>HubCN_Receiving_Time-Vendor_PickupTime</f>
        <v>0.3798611111</v>
      </c>
      <c r="N1171" s="44">
        <f>Plan__HubCN_Receiving_Time-Plan_Vendor_Pickup_Time</f>
        <v>3.553472222</v>
      </c>
      <c r="O1171" s="44">
        <f>Vendor_PickupTime-Order_Create_Time</f>
        <v>3.490972222</v>
      </c>
      <c r="P1171" s="44">
        <f>Plan_Vendor_Pickup_Time-Order_Create_Time</f>
        <v>0.9902777778</v>
      </c>
      <c r="Q1171" s="44">
        <f>HubVN_Receiving_Time-HubCN_Pickup_Time</f>
        <v>1.839583333</v>
      </c>
      <c r="R1171" s="44">
        <f>Plan_HubVN_Receiving_Time-Plan_HubCN_Pickup_Time</f>
        <v>1.503472222</v>
      </c>
      <c r="S1171" s="44">
        <f>TG_lấy+TG_xử_lý_CN+Thông_quan</f>
        <v>6.149305556</v>
      </c>
      <c r="T1171" s="55">
        <f>IFS(HubCN_ID="LECCNSZ",Quantity__piece*500,HubCN_ID="LECCNYW",Quantity__piece*700)</f>
        <v>1500</v>
      </c>
      <c r="U1171" s="55">
        <f>Chi_phí_lấy_hàng-Chi_phí_xử_lý</f>
        <v>17000</v>
      </c>
      <c r="V1171" s="55">
        <f>IFS(HubCN_ID="LECCNSZ",IF(Grossweight&lt;=3,17000+Quantity__piece*500,17000+(Grossweight-3)*1500+Quantity__piece*500),HubCN_ID="LECCNYW", IF(Grossweight&lt;=3,15000+Quantity__piece*700,15000+(Grossweight-3)*2500+Quantity__piece*700))</f>
        <v>18500</v>
      </c>
    </row>
    <row r="1172" ht="15.75" customHeight="1">
      <c r="A1172" s="52" t="s">
        <v>3390</v>
      </c>
      <c r="B1172" s="52" t="s">
        <v>5278</v>
      </c>
      <c r="C1172" s="52" t="s">
        <v>5253</v>
      </c>
      <c r="D1172" s="53">
        <v>44650.2875</v>
      </c>
      <c r="E1172" s="53">
        <v>44649.214583333334</v>
      </c>
      <c r="F1172" s="53">
        <v>44650.49930555555</v>
      </c>
      <c r="G1172" s="53">
        <f>HubVN_Receiving_Time</f>
        <v>44653.51458</v>
      </c>
      <c r="H1172" s="54">
        <v>44649.5125</v>
      </c>
      <c r="I1172" s="44">
        <f>HubCN_Receiving_Time-Order_Create_Time</f>
        <v>0.375</v>
      </c>
      <c r="J1172" s="44">
        <f>Plan__HubCN_Receiving_Time-Order_Create_Time</f>
        <v>1.447916667</v>
      </c>
      <c r="K1172" s="44">
        <f>HubCN_Pickup_Time-HubCN_Receiving_Time</f>
        <v>0.2979166667</v>
      </c>
      <c r="L1172" s="44">
        <f>Plan_HubCN_Pickup_Time-Plan__HubCN_Receiving_Time</f>
        <v>0.2118055556</v>
      </c>
      <c r="M1172" s="44">
        <f>HubCN_Receiving_Time-Vendor_PickupTime</f>
        <v>0.0875</v>
      </c>
      <c r="N1172" s="44">
        <f>Plan__HubCN_Receiving_Time-Plan_Vendor_Pickup_Time</f>
        <v>2.322222222</v>
      </c>
      <c r="O1172" s="44">
        <f>Vendor_PickupTime-Order_Create_Time</f>
        <v>0.2875</v>
      </c>
      <c r="P1172" s="44">
        <f>Plan_Vendor_Pickup_Time-Order_Create_Time</f>
        <v>-0.8743055556</v>
      </c>
      <c r="Q1172" s="44">
        <f>HubVN_Receiving_Time-HubCN_Pickup_Time</f>
        <v>4.002083333</v>
      </c>
      <c r="R1172" s="44">
        <f>Plan_HubVN_Receiving_Time-Plan_HubCN_Pickup_Time</f>
        <v>3.000694444</v>
      </c>
      <c r="S1172" s="44">
        <f>TG_lấy+TG_xử_lý_CN+Thông_quan</f>
        <v>4.675</v>
      </c>
      <c r="T1172" s="55">
        <f>IFS(HubCN_ID="LECCNSZ",Quantity__piece*500,HubCN_ID="LECCNYW",Quantity__piece*700)</f>
        <v>3500</v>
      </c>
      <c r="U1172" s="55">
        <f>Chi_phí_lấy_hàng-Chi_phí_xử_lý</f>
        <v>15000</v>
      </c>
      <c r="V1172" s="55">
        <f>IFS(HubCN_ID="LECCNSZ",IF(Grossweight&lt;=3,17000+Quantity__piece*500,17000+(Grossweight-3)*1500+Quantity__piece*500),HubCN_ID="LECCNYW", IF(Grossweight&lt;=3,15000+Quantity__piece*700,15000+(Grossweight-3)*2500+Quantity__piece*700))</f>
        <v>18500</v>
      </c>
    </row>
    <row r="1173" ht="15.75" customHeight="1">
      <c r="A1173" s="52" t="s">
        <v>3393</v>
      </c>
      <c r="B1173" s="52" t="s">
        <v>5276</v>
      </c>
      <c r="C1173" s="52" t="s">
        <v>5253</v>
      </c>
      <c r="D1173" s="53">
        <v>44649.91180555556</v>
      </c>
      <c r="E1173" s="53">
        <v>44650.66527777778</v>
      </c>
      <c r="F1173" s="53">
        <v>44649.998611111114</v>
      </c>
      <c r="G1173" s="53">
        <f>HubVN_Receiving_Time</f>
        <v>44654.50764</v>
      </c>
      <c r="H1173" s="54">
        <v>44651.004166666666</v>
      </c>
      <c r="I1173" s="44">
        <f>HubCN_Receiving_Time-Order_Create_Time</f>
        <v>3.479861111</v>
      </c>
      <c r="J1173" s="44">
        <f>Plan__HubCN_Receiving_Time-Order_Create_Time</f>
        <v>2.726388889</v>
      </c>
      <c r="K1173" s="44">
        <f>HubCN_Pickup_Time-HubCN_Receiving_Time</f>
        <v>0.3388888889</v>
      </c>
      <c r="L1173" s="44">
        <f>Plan_HubCN_Pickup_Time-Plan__HubCN_Receiving_Time</f>
        <v>0.08680555555</v>
      </c>
      <c r="M1173" s="44">
        <f>HubCN_Receiving_Time-Vendor_PickupTime</f>
        <v>0.2541666667</v>
      </c>
      <c r="N1173" s="44">
        <f>Plan__HubCN_Receiving_Time-Plan_Vendor_Pickup_Time</f>
        <v>2.725</v>
      </c>
      <c r="O1173" s="44">
        <f>Vendor_PickupTime-Order_Create_Time</f>
        <v>3.225694444</v>
      </c>
      <c r="P1173" s="44">
        <f>Plan_Vendor_Pickup_Time-Order_Create_Time</f>
        <v>0.001388888886</v>
      </c>
      <c r="Q1173" s="44">
        <f>HubVN_Receiving_Time-HubCN_Pickup_Time</f>
        <v>3.503472222</v>
      </c>
      <c r="R1173" s="44">
        <f>Plan_HubVN_Receiving_Time-Plan_HubCN_Pickup_Time</f>
        <v>3.503472222</v>
      </c>
      <c r="S1173" s="44">
        <f>TG_lấy+TG_xử_lý_CN+Thông_quan</f>
        <v>7.322222222</v>
      </c>
      <c r="T1173" s="55">
        <f>IFS(HubCN_ID="LECCNSZ",Quantity__piece*500,HubCN_ID="LECCNYW",Quantity__piece*700)</f>
        <v>1400</v>
      </c>
      <c r="U1173" s="55">
        <f>Chi_phí_lấy_hàng-Chi_phí_xử_lý</f>
        <v>16250</v>
      </c>
      <c r="V1173" s="55">
        <f>IFS(HubCN_ID="LECCNSZ",IF(Grossweight&lt;=3,17000+Quantity__piece*500,17000+(Grossweight-3)*1500+Quantity__piece*500),HubCN_ID="LECCNYW", IF(Grossweight&lt;=3,15000+Quantity__piece*700,15000+(Grossweight-3)*2500+Quantity__piece*700))</f>
        <v>17650</v>
      </c>
    </row>
    <row r="1174" ht="15.75" customHeight="1">
      <c r="A1174" s="52" t="s">
        <v>3396</v>
      </c>
      <c r="B1174" s="52" t="s">
        <v>5305</v>
      </c>
      <c r="C1174" s="52" t="s">
        <v>5253</v>
      </c>
      <c r="D1174" s="53">
        <v>44651.17152777778</v>
      </c>
      <c r="E1174" s="53">
        <v>44650.72430555556</v>
      </c>
      <c r="F1174" s="53">
        <v>44651.260416666664</v>
      </c>
      <c r="G1174" s="53">
        <f>HubVN_Receiving_Time</f>
        <v>44654.52361</v>
      </c>
      <c r="H1174" s="54">
        <v>44651.021527777775</v>
      </c>
      <c r="I1174" s="44">
        <f>HubCN_Receiving_Time-Order_Create_Time</f>
        <v>1.997222222</v>
      </c>
      <c r="J1174" s="44">
        <f>Plan__HubCN_Receiving_Time-Order_Create_Time</f>
        <v>2.444444444</v>
      </c>
      <c r="K1174" s="44">
        <f>HubCN_Pickup_Time-HubCN_Receiving_Time</f>
        <v>0.2972222222</v>
      </c>
      <c r="L1174" s="44">
        <f>Plan_HubCN_Pickup_Time-Plan__HubCN_Receiving_Time</f>
        <v>0.08888888889</v>
      </c>
      <c r="M1174" s="44">
        <f>HubCN_Receiving_Time-Vendor_PickupTime</f>
        <v>0.25625</v>
      </c>
      <c r="N1174" s="44">
        <f>Plan__HubCN_Receiving_Time-Plan_Vendor_Pickup_Time</f>
        <v>2.909027778</v>
      </c>
      <c r="O1174" s="44">
        <f>Vendor_PickupTime-Order_Create_Time</f>
        <v>1.740972222</v>
      </c>
      <c r="P1174" s="44">
        <f>Plan_Vendor_Pickup_Time-Order_Create_Time</f>
        <v>-0.4645833333</v>
      </c>
      <c r="Q1174" s="44">
        <f>HubVN_Receiving_Time-HubCN_Pickup_Time</f>
        <v>3.502083333</v>
      </c>
      <c r="R1174" s="44">
        <f>Plan_HubVN_Receiving_Time-Plan_HubCN_Pickup_Time</f>
        <v>3.001388889</v>
      </c>
      <c r="S1174" s="44">
        <f>TG_lấy+TG_xử_lý_CN+Thông_quan</f>
        <v>5.796527778</v>
      </c>
      <c r="T1174" s="55">
        <f>IFS(HubCN_ID="LECCNSZ",Quantity__piece*500,HubCN_ID="LECCNYW",Quantity__piece*700)</f>
        <v>3500</v>
      </c>
      <c r="U1174" s="55">
        <f>Chi_phí_lấy_hàng-Chi_phí_xử_lý</f>
        <v>15000</v>
      </c>
      <c r="V1174" s="55">
        <f>IFS(HubCN_ID="LECCNSZ",IF(Grossweight&lt;=3,17000+Quantity__piece*500,17000+(Grossweight-3)*1500+Quantity__piece*500),HubCN_ID="LECCNYW", IF(Grossweight&lt;=3,15000+Quantity__piece*700,15000+(Grossweight-3)*2500+Quantity__piece*700))</f>
        <v>18500</v>
      </c>
    </row>
    <row r="1175" ht="15.75" customHeight="1">
      <c r="A1175" s="52" t="s">
        <v>3399</v>
      </c>
      <c r="B1175" s="52" t="s">
        <v>5286</v>
      </c>
      <c r="C1175" s="52" t="s">
        <v>5253</v>
      </c>
      <c r="D1175" s="53">
        <v>44650.40069444444</v>
      </c>
      <c r="E1175" s="53">
        <v>44649.83194444444</v>
      </c>
      <c r="F1175" s="53">
        <v>44650.527083333334</v>
      </c>
      <c r="G1175" s="53">
        <f>HubVN_Receiving_Time</f>
        <v>44654.26458</v>
      </c>
      <c r="H1175" s="54">
        <v>44650.260416666664</v>
      </c>
      <c r="I1175" s="44">
        <f>HubCN_Receiving_Time-Order_Create_Time</f>
        <v>2.10625</v>
      </c>
      <c r="J1175" s="44">
        <f>Plan__HubCN_Receiving_Time-Order_Create_Time</f>
        <v>2.675</v>
      </c>
      <c r="K1175" s="44">
        <f>HubCN_Pickup_Time-HubCN_Receiving_Time</f>
        <v>0.4284722222</v>
      </c>
      <c r="L1175" s="44">
        <f>Plan_HubCN_Pickup_Time-Plan__HubCN_Receiving_Time</f>
        <v>0.1263888889</v>
      </c>
      <c r="M1175" s="44">
        <f>HubCN_Receiving_Time-Vendor_PickupTime</f>
        <v>0.1104166667</v>
      </c>
      <c r="N1175" s="44">
        <f>Plan__HubCN_Receiving_Time-Plan_Vendor_Pickup_Time</f>
        <v>3.682638889</v>
      </c>
      <c r="O1175" s="44">
        <f>Vendor_PickupTime-Order_Create_Time</f>
        <v>1.995833333</v>
      </c>
      <c r="P1175" s="44">
        <f>Plan_Vendor_Pickup_Time-Order_Create_Time</f>
        <v>-1.007638889</v>
      </c>
      <c r="Q1175" s="44">
        <f>HubVN_Receiving_Time-HubCN_Pickup_Time</f>
        <v>4.004166667</v>
      </c>
      <c r="R1175" s="44">
        <f>Plan_HubVN_Receiving_Time-Plan_HubCN_Pickup_Time</f>
        <v>3.005555556</v>
      </c>
      <c r="S1175" s="44">
        <f>TG_lấy+TG_xử_lý_CN+Thông_quan</f>
        <v>6.538888889</v>
      </c>
      <c r="T1175" s="55">
        <f>IFS(HubCN_ID="LECCNSZ",Quantity__piece*500,HubCN_ID="LECCNYW",Quantity__piece*700)</f>
        <v>1400</v>
      </c>
      <c r="U1175" s="55">
        <f>Chi_phí_lấy_hàng-Chi_phí_xử_lý</f>
        <v>17750</v>
      </c>
      <c r="V1175" s="55">
        <f>IFS(HubCN_ID="LECCNSZ",IF(Grossweight&lt;=3,17000+Quantity__piece*500,17000+(Grossweight-3)*1500+Quantity__piece*500),HubCN_ID="LECCNYW", IF(Grossweight&lt;=3,15000+Quantity__piece*700,15000+(Grossweight-3)*2500+Quantity__piece*700))</f>
        <v>19150</v>
      </c>
    </row>
    <row r="1176" ht="15.75" customHeight="1">
      <c r="A1176" s="52" t="s">
        <v>3402</v>
      </c>
      <c r="B1176" s="52" t="s">
        <v>5307</v>
      </c>
      <c r="C1176" s="52" t="s">
        <v>5253</v>
      </c>
      <c r="D1176" s="53">
        <v>44648.0875</v>
      </c>
      <c r="E1176" s="53">
        <v>44646.91736111111</v>
      </c>
      <c r="F1176" s="53">
        <v>44648.256944444445</v>
      </c>
      <c r="G1176" s="53">
        <f>HubVN_Receiving_Time</f>
        <v>44652.26181</v>
      </c>
      <c r="H1176" s="54">
        <v>44647.256944444445</v>
      </c>
      <c r="I1176" s="44">
        <f>HubCN_Receiving_Time-Order_Create_Time</f>
        <v>1.297222222</v>
      </c>
      <c r="J1176" s="44">
        <f>Plan__HubCN_Receiving_Time-Order_Create_Time</f>
        <v>2.467361111</v>
      </c>
      <c r="K1176" s="44">
        <f>HubCN_Pickup_Time-HubCN_Receiving_Time</f>
        <v>0.3395833333</v>
      </c>
      <c r="L1176" s="44">
        <f>Plan_HubCN_Pickup_Time-Plan__HubCN_Receiving_Time</f>
        <v>0.1694444444</v>
      </c>
      <c r="M1176" s="44">
        <f>HubCN_Receiving_Time-Vendor_PickupTime</f>
        <v>0.16875</v>
      </c>
      <c r="N1176" s="44">
        <f>Plan__HubCN_Receiving_Time-Plan_Vendor_Pickup_Time</f>
        <v>-1.522222222</v>
      </c>
      <c r="O1176" s="44">
        <f>Vendor_PickupTime-Order_Create_Time</f>
        <v>1.128472222</v>
      </c>
      <c r="P1176" s="44">
        <f>Plan_Vendor_Pickup_Time-Order_Create_Time</f>
        <v>3.989583333</v>
      </c>
      <c r="Q1176" s="44">
        <f>HubVN_Receiving_Time-HubCN_Pickup_Time</f>
        <v>5.004861111</v>
      </c>
      <c r="R1176" s="44">
        <f>Plan_HubVN_Receiving_Time-Plan_HubCN_Pickup_Time</f>
        <v>3.005555556</v>
      </c>
      <c r="S1176" s="44">
        <f>TG_lấy+TG_xử_lý_CN+Thông_quan</f>
        <v>6.641666667</v>
      </c>
      <c r="T1176" s="55">
        <f>IFS(HubCN_ID="LECCNSZ",Quantity__piece*500,HubCN_ID="LECCNYW",Quantity__piece*700)</f>
        <v>2800</v>
      </c>
      <c r="U1176" s="55">
        <f>Chi_phí_lấy_hàng-Chi_phí_xử_lý</f>
        <v>16250</v>
      </c>
      <c r="V1176" s="55">
        <f>IFS(HubCN_ID="LECCNSZ",IF(Grossweight&lt;=3,17000+Quantity__piece*500,17000+(Grossweight-3)*1500+Quantity__piece*500),HubCN_ID="LECCNYW", IF(Grossweight&lt;=3,15000+Quantity__piece*700,15000+(Grossweight-3)*2500+Quantity__piece*700))</f>
        <v>19050</v>
      </c>
    </row>
    <row r="1177" ht="15.75" customHeight="1">
      <c r="A1177" s="52" t="s">
        <v>3404</v>
      </c>
      <c r="B1177" s="52" t="s">
        <v>5291</v>
      </c>
      <c r="C1177" s="52" t="s">
        <v>5253</v>
      </c>
      <c r="D1177" s="53">
        <v>44649.933333333334</v>
      </c>
      <c r="E1177" s="53">
        <v>44649.21388888889</v>
      </c>
      <c r="F1177" s="53">
        <v>44650.02222222222</v>
      </c>
      <c r="G1177" s="53">
        <f>HubVN_Receiving_Time</f>
        <v>44652.51458</v>
      </c>
      <c r="H1177" s="54">
        <v>44649.51180555556</v>
      </c>
      <c r="I1177" s="44">
        <f>HubCN_Receiving_Time-Order_Create_Time</f>
        <v>1.878472222</v>
      </c>
      <c r="J1177" s="44">
        <f>Plan__HubCN_Receiving_Time-Order_Create_Time</f>
        <v>2.597916667</v>
      </c>
      <c r="K1177" s="44">
        <f>HubCN_Pickup_Time-HubCN_Receiving_Time</f>
        <v>0.2979166667</v>
      </c>
      <c r="L1177" s="44">
        <f>Plan_HubCN_Pickup_Time-Plan__HubCN_Receiving_Time</f>
        <v>0.08888888889</v>
      </c>
      <c r="M1177" s="44">
        <f>HubCN_Receiving_Time-Vendor_PickupTime</f>
        <v>0.1673611111</v>
      </c>
      <c r="N1177" s="44">
        <f>Plan__HubCN_Receiving_Time-Plan_Vendor_Pickup_Time</f>
        <v>5.063888889</v>
      </c>
      <c r="O1177" s="44">
        <f>Vendor_PickupTime-Order_Create_Time</f>
        <v>1.711111111</v>
      </c>
      <c r="P1177" s="44">
        <f>Plan_Vendor_Pickup_Time-Order_Create_Time</f>
        <v>-2.465972222</v>
      </c>
      <c r="Q1177" s="44">
        <f>HubVN_Receiving_Time-HubCN_Pickup_Time</f>
        <v>3.002777778</v>
      </c>
      <c r="R1177" s="44">
        <f>Plan_HubVN_Receiving_Time-Plan_HubCN_Pickup_Time</f>
        <v>1.505555556</v>
      </c>
      <c r="S1177" s="44">
        <f>TG_lấy+TG_xử_lý_CN+Thông_quan</f>
        <v>5.179166667</v>
      </c>
      <c r="T1177" s="55">
        <f>IFS(HubCN_ID="LECCNSZ",Quantity__piece*500,HubCN_ID="LECCNYW",Quantity__piece*700)</f>
        <v>2100</v>
      </c>
      <c r="U1177" s="55">
        <f>Chi_phí_lấy_hàng-Chi_phí_xử_lý</f>
        <v>15000</v>
      </c>
      <c r="V1177" s="55">
        <f>IFS(HubCN_ID="LECCNSZ",IF(Grossweight&lt;=3,17000+Quantity__piece*500,17000+(Grossweight-3)*1500+Quantity__piece*500),HubCN_ID="LECCNYW", IF(Grossweight&lt;=3,15000+Quantity__piece*700,15000+(Grossweight-3)*2500+Quantity__piece*700))</f>
        <v>17100</v>
      </c>
    </row>
    <row r="1178" ht="15.75" hidden="1" customHeight="1">
      <c r="A1178" s="52" t="s">
        <v>3407</v>
      </c>
      <c r="B1178" s="52" t="s">
        <v>5272</v>
      </c>
      <c r="C1178" s="52" t="s">
        <v>5255</v>
      </c>
      <c r="D1178" s="53">
        <v>44651.902083333334</v>
      </c>
      <c r="E1178" s="53">
        <v>44652.24375</v>
      </c>
      <c r="F1178" s="53">
        <v>44652.029861111114</v>
      </c>
      <c r="G1178" s="53">
        <f>HubVN_Receiving_Time</f>
        <v>44654.52153</v>
      </c>
      <c r="H1178" s="54">
        <v>44652.68472222222</v>
      </c>
      <c r="I1178" s="44">
        <f>HubCN_Receiving_Time-Order_Create_Time</f>
        <v>1.736805556</v>
      </c>
      <c r="J1178" s="44">
        <f>Plan__HubCN_Receiving_Time-Order_Create_Time</f>
        <v>1.395138889</v>
      </c>
      <c r="K1178" s="44">
        <f>HubCN_Pickup_Time-HubCN_Receiving_Time</f>
        <v>0.4409722222</v>
      </c>
      <c r="L1178" s="44">
        <f>Plan_HubCN_Pickup_Time-Plan__HubCN_Receiving_Time</f>
        <v>0.1277777778</v>
      </c>
      <c r="M1178" s="44">
        <f>HubCN_Receiving_Time-Vendor_PickupTime</f>
        <v>0.1145833333</v>
      </c>
      <c r="N1178" s="44">
        <f>Plan__HubCN_Receiving_Time-Plan_Vendor_Pickup_Time</f>
        <v>3.400694444</v>
      </c>
      <c r="O1178" s="44">
        <f>Vendor_PickupTime-Order_Create_Time</f>
        <v>1.622222222</v>
      </c>
      <c r="P1178" s="44">
        <f>Plan_Vendor_Pickup_Time-Order_Create_Time</f>
        <v>-2.005555556</v>
      </c>
      <c r="Q1178" s="44">
        <f>HubVN_Receiving_Time-HubCN_Pickup_Time</f>
        <v>1.836805556</v>
      </c>
      <c r="R1178" s="44">
        <f>Plan_HubVN_Receiving_Time-Plan_HubCN_Pickup_Time</f>
        <v>1.501388889</v>
      </c>
      <c r="S1178" s="44">
        <f>TG_lấy+TG_xử_lý_CN+Thông_quan</f>
        <v>4.014583333</v>
      </c>
      <c r="T1178" s="55">
        <f>IFS(HubCN_ID="LECCNSZ",Quantity__piece*500,HubCN_ID="LECCNYW",Quantity__piece*700)</f>
        <v>2000</v>
      </c>
      <c r="U1178" s="55">
        <f>Chi_phí_lấy_hàng-Chi_phí_xử_lý</f>
        <v>17000</v>
      </c>
      <c r="V1178" s="55">
        <f>IFS(HubCN_ID="LECCNSZ",IF(Grossweight&lt;=3,17000+Quantity__piece*500,17000+(Grossweight-3)*1500+Quantity__piece*500),HubCN_ID="LECCNYW", IF(Grossweight&lt;=3,15000+Quantity__piece*700,15000+(Grossweight-3)*2500+Quantity__piece*700))</f>
        <v>19000</v>
      </c>
    </row>
    <row r="1179" ht="15.75" customHeight="1">
      <c r="A1179" s="52" t="s">
        <v>3410</v>
      </c>
      <c r="B1179" s="52" t="s">
        <v>5252</v>
      </c>
      <c r="C1179" s="52" t="s">
        <v>5253</v>
      </c>
      <c r="D1179" s="53">
        <v>44650.833333333336</v>
      </c>
      <c r="E1179" s="53">
        <v>44649.186111111114</v>
      </c>
      <c r="F1179" s="53">
        <v>44651.00347222222</v>
      </c>
      <c r="G1179" s="53">
        <f>HubVN_Receiving_Time</f>
        <v>44652.52639</v>
      </c>
      <c r="H1179" s="54">
        <v>44649.52361111111</v>
      </c>
      <c r="I1179" s="44">
        <f>HubCN_Receiving_Time-Order_Create_Time</f>
        <v>1.854861111</v>
      </c>
      <c r="J1179" s="44">
        <f>Plan__HubCN_Receiving_Time-Order_Create_Time</f>
        <v>3.502083333</v>
      </c>
      <c r="K1179" s="44">
        <f>HubCN_Pickup_Time-HubCN_Receiving_Time</f>
        <v>0.3375</v>
      </c>
      <c r="L1179" s="44">
        <f>Plan_HubCN_Pickup_Time-Plan__HubCN_Receiving_Time</f>
        <v>0.1701388889</v>
      </c>
      <c r="M1179" s="44">
        <f>HubCN_Receiving_Time-Vendor_PickupTime</f>
        <v>0.16875</v>
      </c>
      <c r="N1179" s="44">
        <f>Plan__HubCN_Receiving_Time-Plan_Vendor_Pickup_Time</f>
        <v>4.459722222</v>
      </c>
      <c r="O1179" s="44">
        <f>Vendor_PickupTime-Order_Create_Time</f>
        <v>1.686111111</v>
      </c>
      <c r="P1179" s="44">
        <f>Plan_Vendor_Pickup_Time-Order_Create_Time</f>
        <v>-0.9576388889</v>
      </c>
      <c r="Q1179" s="44">
        <f>HubVN_Receiving_Time-HubCN_Pickup_Time</f>
        <v>3.002777778</v>
      </c>
      <c r="R1179" s="44">
        <f>Plan_HubVN_Receiving_Time-Plan_HubCN_Pickup_Time</f>
        <v>1.502777778</v>
      </c>
      <c r="S1179" s="44">
        <f>TG_lấy+TG_xử_lý_CN+Thông_quan</f>
        <v>5.195138889</v>
      </c>
      <c r="T1179" s="55">
        <f>IFS(HubCN_ID="LECCNSZ",Quantity__piece*500,HubCN_ID="LECCNYW",Quantity__piece*700)</f>
        <v>2100</v>
      </c>
      <c r="U1179" s="55">
        <f>Chi_phí_lấy_hàng-Chi_phí_xử_lý</f>
        <v>15000</v>
      </c>
      <c r="V1179" s="55">
        <f>IFS(HubCN_ID="LECCNSZ",IF(Grossweight&lt;=3,17000+Quantity__piece*500,17000+(Grossweight-3)*1500+Quantity__piece*500),HubCN_ID="LECCNYW", IF(Grossweight&lt;=3,15000+Quantity__piece*700,15000+(Grossweight-3)*2500+Quantity__piece*700))</f>
        <v>17100</v>
      </c>
    </row>
    <row r="1180" ht="15.75" customHeight="1">
      <c r="A1180" s="52" t="s">
        <v>3412</v>
      </c>
      <c r="B1180" s="52" t="s">
        <v>5291</v>
      </c>
      <c r="C1180" s="52" t="s">
        <v>5253</v>
      </c>
      <c r="D1180" s="53">
        <v>44649.55069444444</v>
      </c>
      <c r="E1180" s="53">
        <v>44646.978472222225</v>
      </c>
      <c r="F1180" s="53">
        <v>44649.759722222225</v>
      </c>
      <c r="G1180" s="53">
        <f>HubVN_Receiving_Time</f>
        <v>44652.27708</v>
      </c>
      <c r="H1180" s="54">
        <v>44647.275</v>
      </c>
      <c r="I1180" s="44">
        <f>HubCN_Receiving_Time-Order_Create_Time</f>
        <v>1.350694444</v>
      </c>
      <c r="J1180" s="44">
        <f>Plan__HubCN_Receiving_Time-Order_Create_Time</f>
        <v>3.922916667</v>
      </c>
      <c r="K1180" s="44">
        <f>HubCN_Pickup_Time-HubCN_Receiving_Time</f>
        <v>0.2965277778</v>
      </c>
      <c r="L1180" s="44">
        <f>Plan_HubCN_Pickup_Time-Plan__HubCN_Receiving_Time</f>
        <v>0.2090277778</v>
      </c>
      <c r="M1180" s="44">
        <f>HubCN_Receiving_Time-Vendor_PickupTime</f>
        <v>0.1041666667</v>
      </c>
      <c r="N1180" s="44">
        <f>Plan__HubCN_Receiving_Time-Plan_Vendor_Pickup_Time</f>
        <v>3.593055556</v>
      </c>
      <c r="O1180" s="44">
        <f>Vendor_PickupTime-Order_Create_Time</f>
        <v>1.246527778</v>
      </c>
      <c r="P1180" s="44">
        <f>Plan_Vendor_Pickup_Time-Order_Create_Time</f>
        <v>0.3298611111</v>
      </c>
      <c r="Q1180" s="44">
        <f>HubVN_Receiving_Time-HubCN_Pickup_Time</f>
        <v>5.002083333</v>
      </c>
      <c r="R1180" s="44">
        <f>Plan_HubVN_Receiving_Time-Plan_HubCN_Pickup_Time</f>
        <v>1.502083333</v>
      </c>
      <c r="S1180" s="44">
        <f>TG_lấy+TG_xử_lý_CN+Thông_quan</f>
        <v>6.649305556</v>
      </c>
      <c r="T1180" s="55">
        <f>IFS(HubCN_ID="LECCNSZ",Quantity__piece*500,HubCN_ID="LECCNYW",Quantity__piece*700)</f>
        <v>700</v>
      </c>
      <c r="U1180" s="55">
        <f>Chi_phí_lấy_hàng-Chi_phí_xử_lý</f>
        <v>15000</v>
      </c>
      <c r="V1180" s="55">
        <f>IFS(HubCN_ID="LECCNSZ",IF(Grossweight&lt;=3,17000+Quantity__piece*500,17000+(Grossweight-3)*1500+Quantity__piece*500),HubCN_ID="LECCNYW", IF(Grossweight&lt;=3,15000+Quantity__piece*700,15000+(Grossweight-3)*2500+Quantity__piece*700))</f>
        <v>15700</v>
      </c>
    </row>
    <row r="1181" ht="15.75" customHeight="1">
      <c r="A1181" s="52" t="s">
        <v>3414</v>
      </c>
      <c r="B1181" s="52" t="s">
        <v>5264</v>
      </c>
      <c r="C1181" s="52" t="s">
        <v>5253</v>
      </c>
      <c r="D1181" s="53">
        <v>44650.43680555555</v>
      </c>
      <c r="E1181" s="53">
        <v>44649.17083333333</v>
      </c>
      <c r="F1181" s="53">
        <v>44650.52569444444</v>
      </c>
      <c r="G1181" s="53">
        <f>HubVN_Receiving_Time</f>
        <v>44652.51042</v>
      </c>
      <c r="H1181" s="54">
        <v>44649.50486111111</v>
      </c>
      <c r="I1181" s="44">
        <f>HubCN_Receiving_Time-Order_Create_Time</f>
        <v>1.816666667</v>
      </c>
      <c r="J1181" s="44">
        <f>Plan__HubCN_Receiving_Time-Order_Create_Time</f>
        <v>3.082638889</v>
      </c>
      <c r="K1181" s="44">
        <f>HubCN_Pickup_Time-HubCN_Receiving_Time</f>
        <v>0.3340277778</v>
      </c>
      <c r="L1181" s="44">
        <f>Plan_HubCN_Pickup_Time-Plan__HubCN_Receiving_Time</f>
        <v>0.08888888889</v>
      </c>
      <c r="M1181" s="44">
        <f>HubCN_Receiving_Time-Vendor_PickupTime</f>
        <v>0.08958333333</v>
      </c>
      <c r="N1181" s="44">
        <f>Plan__HubCN_Receiving_Time-Plan_Vendor_Pickup_Time</f>
        <v>3.585416667</v>
      </c>
      <c r="O1181" s="44">
        <f>Vendor_PickupTime-Order_Create_Time</f>
        <v>1.727083333</v>
      </c>
      <c r="P1181" s="44">
        <f>Plan_Vendor_Pickup_Time-Order_Create_Time</f>
        <v>-0.5027777778</v>
      </c>
      <c r="Q1181" s="44">
        <f>HubVN_Receiving_Time-HubCN_Pickup_Time</f>
        <v>3.005555556</v>
      </c>
      <c r="R1181" s="44">
        <f>Plan_HubVN_Receiving_Time-Plan_HubCN_Pickup_Time</f>
        <v>2.000694444</v>
      </c>
      <c r="S1181" s="44">
        <f>TG_lấy+TG_xử_lý_CN+Thông_quan</f>
        <v>5.15625</v>
      </c>
      <c r="T1181" s="55">
        <f>IFS(HubCN_ID="LECCNSZ",Quantity__piece*500,HubCN_ID="LECCNYW",Quantity__piece*700)</f>
        <v>3500</v>
      </c>
      <c r="U1181" s="55">
        <f>Chi_phí_lấy_hàng-Chi_phí_xử_lý</f>
        <v>15000</v>
      </c>
      <c r="V1181" s="55">
        <f>IFS(HubCN_ID="LECCNSZ",IF(Grossweight&lt;=3,17000+Quantity__piece*500,17000+(Grossweight-3)*1500+Quantity__piece*500),HubCN_ID="LECCNYW", IF(Grossweight&lt;=3,15000+Quantity__piece*700,15000+(Grossweight-3)*2500+Quantity__piece*700))</f>
        <v>18500</v>
      </c>
    </row>
    <row r="1182" ht="15.75" customHeight="1">
      <c r="A1182" s="52" t="s">
        <v>3416</v>
      </c>
      <c r="B1182" s="52" t="s">
        <v>5309</v>
      </c>
      <c r="C1182" s="52" t="s">
        <v>5253</v>
      </c>
      <c r="D1182" s="53">
        <v>44652.13055555556</v>
      </c>
      <c r="E1182" s="53">
        <v>44649.916666666664</v>
      </c>
      <c r="F1182" s="53">
        <v>44652.277083333334</v>
      </c>
      <c r="G1182" s="53">
        <f>HubVN_Receiving_Time</f>
        <v>44655.26111</v>
      </c>
      <c r="H1182" s="54">
        <v>44650.25625</v>
      </c>
      <c r="I1182" s="44">
        <f>HubCN_Receiving_Time-Order_Create_Time</f>
        <v>0.3138888889</v>
      </c>
      <c r="J1182" s="44">
        <f>Plan__HubCN_Receiving_Time-Order_Create_Time</f>
        <v>2.527777778</v>
      </c>
      <c r="K1182" s="44">
        <f>HubCN_Pickup_Time-HubCN_Receiving_Time</f>
        <v>0.3395833333</v>
      </c>
      <c r="L1182" s="44">
        <f>Plan_HubCN_Pickup_Time-Plan__HubCN_Receiving_Time</f>
        <v>0.1465277778</v>
      </c>
      <c r="M1182" s="44">
        <f>HubCN_Receiving_Time-Vendor_PickupTime</f>
        <v>0.08541666666</v>
      </c>
      <c r="N1182" s="44">
        <f>Plan__HubCN_Receiving_Time-Plan_Vendor_Pickup_Time</f>
        <v>3.527777778</v>
      </c>
      <c r="O1182" s="44">
        <f>Vendor_PickupTime-Order_Create_Time</f>
        <v>0.2284722222</v>
      </c>
      <c r="P1182" s="44">
        <f>Plan_Vendor_Pickup_Time-Order_Create_Time</f>
        <v>-1</v>
      </c>
      <c r="Q1182" s="44">
        <f>HubVN_Receiving_Time-HubCN_Pickup_Time</f>
        <v>5.004861111</v>
      </c>
      <c r="R1182" s="44">
        <f>Plan_HubVN_Receiving_Time-Plan_HubCN_Pickup_Time</f>
        <v>2.003472222</v>
      </c>
      <c r="S1182" s="44">
        <f>TG_lấy+TG_xử_lý_CN+Thông_quan</f>
        <v>5.658333333</v>
      </c>
      <c r="T1182" s="55">
        <f>IFS(HubCN_ID="LECCNSZ",Quantity__piece*500,HubCN_ID="LECCNYW",Quantity__piece*700)</f>
        <v>3500</v>
      </c>
      <c r="U1182" s="55">
        <f>Chi_phí_lấy_hàng-Chi_phí_xử_lý</f>
        <v>17500</v>
      </c>
      <c r="V1182" s="55">
        <f>IFS(HubCN_ID="LECCNSZ",IF(Grossweight&lt;=3,17000+Quantity__piece*500,17000+(Grossweight-3)*1500+Quantity__piece*500),HubCN_ID="LECCNYW", IF(Grossweight&lt;=3,15000+Quantity__piece*700,15000+(Grossweight-3)*2500+Quantity__piece*700))</f>
        <v>21000</v>
      </c>
    </row>
    <row r="1183" ht="15.75" customHeight="1">
      <c r="A1183" s="52" t="s">
        <v>3419</v>
      </c>
      <c r="B1183" s="52" t="s">
        <v>5280</v>
      </c>
      <c r="C1183" s="52" t="s">
        <v>5253</v>
      </c>
      <c r="D1183" s="53">
        <v>44650.85138888889</v>
      </c>
      <c r="E1183" s="53">
        <v>44652.20486111111</v>
      </c>
      <c r="F1183" s="53">
        <v>44650.99930555555</v>
      </c>
      <c r="G1183" s="53">
        <f>HubVN_Receiving_Time</f>
        <v>44655.50486</v>
      </c>
      <c r="H1183" s="54">
        <v>44652.501388888886</v>
      </c>
      <c r="I1183" s="44">
        <f>HubCN_Receiving_Time-Order_Create_Time</f>
        <v>1.908333333</v>
      </c>
      <c r="J1183" s="44">
        <f>Plan__HubCN_Receiving_Time-Order_Create_Time</f>
        <v>0.5548611111</v>
      </c>
      <c r="K1183" s="44">
        <f>HubCN_Pickup_Time-HubCN_Receiving_Time</f>
        <v>0.2965277778</v>
      </c>
      <c r="L1183" s="44">
        <f>Plan_HubCN_Pickup_Time-Plan__HubCN_Receiving_Time</f>
        <v>0.1479166667</v>
      </c>
      <c r="M1183" s="44">
        <f>HubCN_Receiving_Time-Vendor_PickupTime</f>
        <v>0.1680555556</v>
      </c>
      <c r="N1183" s="44">
        <f>Plan__HubCN_Receiving_Time-Plan_Vendor_Pickup_Time</f>
        <v>1.518055556</v>
      </c>
      <c r="O1183" s="44">
        <f>Vendor_PickupTime-Order_Create_Time</f>
        <v>1.740277778</v>
      </c>
      <c r="P1183" s="44">
        <f>Plan_Vendor_Pickup_Time-Order_Create_Time</f>
        <v>-0.9631944444</v>
      </c>
      <c r="Q1183" s="44">
        <f>HubVN_Receiving_Time-HubCN_Pickup_Time</f>
        <v>3.003472222</v>
      </c>
      <c r="R1183" s="44">
        <f>Plan_HubVN_Receiving_Time-Plan_HubCN_Pickup_Time</f>
        <v>3.503472222</v>
      </c>
      <c r="S1183" s="44">
        <f>TG_lấy+TG_xử_lý_CN+Thông_quan</f>
        <v>5.208333333</v>
      </c>
      <c r="T1183" s="55">
        <f>IFS(HubCN_ID="LECCNSZ",Quantity__piece*500,HubCN_ID="LECCNYW",Quantity__piece*700)</f>
        <v>3500</v>
      </c>
      <c r="U1183" s="55">
        <f>Chi_phí_lấy_hàng-Chi_phí_xử_lý</f>
        <v>15000</v>
      </c>
      <c r="V1183" s="55">
        <f>IFS(HubCN_ID="LECCNSZ",IF(Grossweight&lt;=3,17000+Quantity__piece*500,17000+(Grossweight-3)*1500+Quantity__piece*500),HubCN_ID="LECCNYW", IF(Grossweight&lt;=3,15000+Quantity__piece*700,15000+(Grossweight-3)*2500+Quantity__piece*700))</f>
        <v>18500</v>
      </c>
    </row>
    <row r="1184" ht="15.75" customHeight="1">
      <c r="A1184" s="52" t="s">
        <v>3422</v>
      </c>
      <c r="B1184" s="52" t="s">
        <v>5279</v>
      </c>
      <c r="C1184" s="52" t="s">
        <v>5253</v>
      </c>
      <c r="D1184" s="53">
        <v>44648.9125</v>
      </c>
      <c r="E1184" s="53">
        <v>44649.211805555555</v>
      </c>
      <c r="F1184" s="53">
        <v>44649.00069444445</v>
      </c>
      <c r="G1184" s="53">
        <f>HubVN_Receiving_Time</f>
        <v>44652.51389</v>
      </c>
      <c r="H1184" s="54">
        <v>44649.50763888889</v>
      </c>
      <c r="I1184" s="44">
        <f>HubCN_Receiving_Time-Order_Create_Time</f>
        <v>2.376388889</v>
      </c>
      <c r="J1184" s="44">
        <f>Plan__HubCN_Receiving_Time-Order_Create_Time</f>
        <v>2.077083333</v>
      </c>
      <c r="K1184" s="44">
        <f>HubCN_Pickup_Time-HubCN_Receiving_Time</f>
        <v>0.2958333333</v>
      </c>
      <c r="L1184" s="44">
        <f>Plan_HubCN_Pickup_Time-Plan__HubCN_Receiving_Time</f>
        <v>0.08819444445</v>
      </c>
      <c r="M1184" s="44">
        <f>HubCN_Receiving_Time-Vendor_PickupTime</f>
        <v>0.16875</v>
      </c>
      <c r="N1184" s="44">
        <f>Plan__HubCN_Receiving_Time-Plan_Vendor_Pickup_Time</f>
        <v>1.913888889</v>
      </c>
      <c r="O1184" s="44">
        <f>Vendor_PickupTime-Order_Create_Time</f>
        <v>2.207638889</v>
      </c>
      <c r="P1184" s="44">
        <f>Plan_Vendor_Pickup_Time-Order_Create_Time</f>
        <v>0.1631944444</v>
      </c>
      <c r="Q1184" s="44">
        <f>HubVN_Receiving_Time-HubCN_Pickup_Time</f>
        <v>3.00625</v>
      </c>
      <c r="R1184" s="44">
        <f>Plan_HubVN_Receiving_Time-Plan_HubCN_Pickup_Time</f>
        <v>3.505555556</v>
      </c>
      <c r="S1184" s="44">
        <f>TG_lấy+TG_xử_lý_CN+Thông_quan</f>
        <v>5.678472222</v>
      </c>
      <c r="T1184" s="55">
        <f>IFS(HubCN_ID="LECCNSZ",Quantity__piece*500,HubCN_ID="LECCNYW",Quantity__piece*700)</f>
        <v>700</v>
      </c>
      <c r="U1184" s="55">
        <f>Chi_phí_lấy_hàng-Chi_phí_xử_lý</f>
        <v>15000</v>
      </c>
      <c r="V1184" s="55">
        <f>IFS(HubCN_ID="LECCNSZ",IF(Grossweight&lt;=3,17000+Quantity__piece*500,17000+(Grossweight-3)*1500+Quantity__piece*500),HubCN_ID="LECCNYW", IF(Grossweight&lt;=3,15000+Quantity__piece*700,15000+(Grossweight-3)*2500+Quantity__piece*700))</f>
        <v>15700</v>
      </c>
    </row>
    <row r="1185" ht="15.75" customHeight="1">
      <c r="A1185" s="52" t="s">
        <v>3425</v>
      </c>
      <c r="B1185" s="52" t="s">
        <v>5257</v>
      </c>
      <c r="C1185" s="52" t="s">
        <v>5253</v>
      </c>
      <c r="D1185" s="53">
        <v>44649.84375</v>
      </c>
      <c r="E1185" s="53">
        <v>44650.683333333334</v>
      </c>
      <c r="F1185" s="53">
        <v>44650.013194444444</v>
      </c>
      <c r="G1185" s="53">
        <f>HubVN_Receiving_Time</f>
        <v>44654.52569</v>
      </c>
      <c r="H1185" s="54">
        <v>44651.02222222222</v>
      </c>
      <c r="I1185" s="44">
        <f>HubCN_Receiving_Time-Order_Create_Time</f>
        <v>4.014583333</v>
      </c>
      <c r="J1185" s="44">
        <f>Plan__HubCN_Receiving_Time-Order_Create_Time</f>
        <v>3.175</v>
      </c>
      <c r="K1185" s="44">
        <f>HubCN_Pickup_Time-HubCN_Receiving_Time</f>
        <v>0.3388888889</v>
      </c>
      <c r="L1185" s="44">
        <f>Plan_HubCN_Pickup_Time-Plan__HubCN_Receiving_Time</f>
        <v>0.1694444444</v>
      </c>
      <c r="M1185" s="44">
        <f>HubCN_Receiving_Time-Vendor_PickupTime</f>
        <v>0.2951388889</v>
      </c>
      <c r="N1185" s="44">
        <f>Plan__HubCN_Receiving_Time-Plan_Vendor_Pickup_Time</f>
        <v>2.177777778</v>
      </c>
      <c r="O1185" s="44">
        <f>Vendor_PickupTime-Order_Create_Time</f>
        <v>3.719444444</v>
      </c>
      <c r="P1185" s="44">
        <f>Plan_Vendor_Pickup_Time-Order_Create_Time</f>
        <v>0.9972222222</v>
      </c>
      <c r="Q1185" s="44">
        <f>HubVN_Receiving_Time-HubCN_Pickup_Time</f>
        <v>3.503472222</v>
      </c>
      <c r="R1185" s="44">
        <f>Plan_HubVN_Receiving_Time-Plan_HubCN_Pickup_Time</f>
        <v>3.503472222</v>
      </c>
      <c r="S1185" s="44">
        <f>TG_lấy+TG_xử_lý_CN+Thông_quan</f>
        <v>7.856944444</v>
      </c>
      <c r="T1185" s="55">
        <f>IFS(HubCN_ID="LECCNSZ",Quantity__piece*500,HubCN_ID="LECCNYW",Quantity__piece*700)</f>
        <v>700</v>
      </c>
      <c r="U1185" s="55">
        <f>Chi_phí_lấy_hàng-Chi_phí_xử_lý</f>
        <v>15000</v>
      </c>
      <c r="V1185" s="55">
        <f>IFS(HubCN_ID="LECCNSZ",IF(Grossweight&lt;=3,17000+Quantity__piece*500,17000+(Grossweight-3)*1500+Quantity__piece*500),HubCN_ID="LECCNYW", IF(Grossweight&lt;=3,15000+Quantity__piece*700,15000+(Grossweight-3)*2500+Quantity__piece*700))</f>
        <v>15700</v>
      </c>
    </row>
    <row r="1186" ht="15.75" customHeight="1">
      <c r="A1186" s="52" t="s">
        <v>3428</v>
      </c>
      <c r="B1186" s="52" t="s">
        <v>5261</v>
      </c>
      <c r="C1186" s="52" t="s">
        <v>5253</v>
      </c>
      <c r="D1186" s="53">
        <v>44651.34027777778</v>
      </c>
      <c r="E1186" s="53">
        <v>44652.231944444444</v>
      </c>
      <c r="F1186" s="53">
        <v>44651.509722222225</v>
      </c>
      <c r="G1186" s="53">
        <f>HubVN_Receiving_Time</f>
        <v>44655.52639</v>
      </c>
      <c r="H1186" s="54">
        <v>44652.52569444444</v>
      </c>
      <c r="I1186" s="44">
        <f>HubCN_Receiving_Time-Order_Create_Time</f>
        <v>2.400694444</v>
      </c>
      <c r="J1186" s="44">
        <f>Plan__HubCN_Receiving_Time-Order_Create_Time</f>
        <v>1.509027778</v>
      </c>
      <c r="K1186" s="44">
        <f>HubCN_Pickup_Time-HubCN_Receiving_Time</f>
        <v>0.29375</v>
      </c>
      <c r="L1186" s="44">
        <f>Plan_HubCN_Pickup_Time-Plan__HubCN_Receiving_Time</f>
        <v>0.1694444444</v>
      </c>
      <c r="M1186" s="44">
        <f>HubCN_Receiving_Time-Vendor_PickupTime</f>
        <v>0.1131944444</v>
      </c>
      <c r="N1186" s="44">
        <f>Plan__HubCN_Receiving_Time-Plan_Vendor_Pickup_Time</f>
        <v>0.7618055556</v>
      </c>
      <c r="O1186" s="44">
        <f>Vendor_PickupTime-Order_Create_Time</f>
        <v>2.2875</v>
      </c>
      <c r="P1186" s="44">
        <f>Plan_Vendor_Pickup_Time-Order_Create_Time</f>
        <v>0.7472222222</v>
      </c>
      <c r="Q1186" s="44">
        <f>HubVN_Receiving_Time-HubCN_Pickup_Time</f>
        <v>3.000694444</v>
      </c>
      <c r="R1186" s="44">
        <f>Plan_HubVN_Receiving_Time-Plan_HubCN_Pickup_Time</f>
        <v>3.003472222</v>
      </c>
      <c r="S1186" s="44">
        <f>TG_lấy+TG_xử_lý_CN+Thông_quan</f>
        <v>5.695138889</v>
      </c>
      <c r="T1186" s="55">
        <f>IFS(HubCN_ID="LECCNSZ",Quantity__piece*500,HubCN_ID="LECCNYW",Quantity__piece*700)</f>
        <v>2100</v>
      </c>
      <c r="U1186" s="55">
        <f>Chi_phí_lấy_hàng-Chi_phí_xử_lý</f>
        <v>15000</v>
      </c>
      <c r="V1186" s="55">
        <f>IFS(HubCN_ID="LECCNSZ",IF(Grossweight&lt;=3,17000+Quantity__piece*500,17000+(Grossweight-3)*1500+Quantity__piece*500),HubCN_ID="LECCNYW", IF(Grossweight&lt;=3,15000+Quantity__piece*700,15000+(Grossweight-3)*2500+Quantity__piece*700))</f>
        <v>17100</v>
      </c>
    </row>
    <row r="1187" ht="15.75" customHeight="1">
      <c r="A1187" s="52" t="s">
        <v>3431</v>
      </c>
      <c r="B1187" s="52" t="s">
        <v>5280</v>
      </c>
      <c r="C1187" s="52" t="s">
        <v>5253</v>
      </c>
      <c r="D1187" s="53">
        <v>44649.87777777778</v>
      </c>
      <c r="E1187" s="53">
        <v>44649.77013888889</v>
      </c>
      <c r="F1187" s="53">
        <v>44650.02777777778</v>
      </c>
      <c r="G1187" s="53">
        <f>HubVN_Receiving_Time</f>
        <v>44654.27847</v>
      </c>
      <c r="H1187" s="54">
        <v>44650.274305555555</v>
      </c>
      <c r="I1187" s="44">
        <f>HubCN_Receiving_Time-Order_Create_Time</f>
        <v>0.6048611111</v>
      </c>
      <c r="J1187" s="44">
        <f>Plan__HubCN_Receiving_Time-Order_Create_Time</f>
        <v>0.7125</v>
      </c>
      <c r="K1187" s="44">
        <f>HubCN_Pickup_Time-HubCN_Receiving_Time</f>
        <v>0.5041666667</v>
      </c>
      <c r="L1187" s="44">
        <f>Plan_HubCN_Pickup_Time-Plan__HubCN_Receiving_Time</f>
        <v>0.15</v>
      </c>
      <c r="M1187" s="44">
        <f>HubCN_Receiving_Time-Vendor_PickupTime</f>
        <v>0.1111111111</v>
      </c>
      <c r="N1187" s="44">
        <f>Plan__HubCN_Receiving_Time-Plan_Vendor_Pickup_Time</f>
        <v>0.5486111111</v>
      </c>
      <c r="O1187" s="44">
        <f>Vendor_PickupTime-Order_Create_Time</f>
        <v>0.49375</v>
      </c>
      <c r="P1187" s="44">
        <f>Plan_Vendor_Pickup_Time-Order_Create_Time</f>
        <v>0.1638888889</v>
      </c>
      <c r="Q1187" s="44">
        <f>HubVN_Receiving_Time-HubCN_Pickup_Time</f>
        <v>4.004166667</v>
      </c>
      <c r="R1187" s="44">
        <f>Plan_HubVN_Receiving_Time-Plan_HubCN_Pickup_Time</f>
        <v>3.505555556</v>
      </c>
      <c r="S1187" s="44">
        <f>TG_lấy+TG_xử_lý_CN+Thông_quan</f>
        <v>5.113194444</v>
      </c>
      <c r="T1187" s="55">
        <f>IFS(HubCN_ID="LECCNSZ",Quantity__piece*500,HubCN_ID="LECCNYW",Quantity__piece*700)</f>
        <v>3500</v>
      </c>
      <c r="U1187" s="55">
        <f>Chi_phí_lấy_hàng-Chi_phí_xử_lý</f>
        <v>15000</v>
      </c>
      <c r="V1187" s="55">
        <f>IFS(HubCN_ID="LECCNSZ",IF(Grossweight&lt;=3,17000+Quantity__piece*500,17000+(Grossweight-3)*1500+Quantity__piece*500),HubCN_ID="LECCNYW", IF(Grossweight&lt;=3,15000+Quantity__piece*700,15000+(Grossweight-3)*2500+Quantity__piece*700))</f>
        <v>18500</v>
      </c>
    </row>
    <row r="1188" ht="15.75" hidden="1" customHeight="1">
      <c r="A1188" s="52" t="s">
        <v>3434</v>
      </c>
      <c r="B1188" s="52" t="s">
        <v>5306</v>
      </c>
      <c r="C1188" s="52" t="s">
        <v>5255</v>
      </c>
      <c r="D1188" s="53">
        <v>44648.566666666666</v>
      </c>
      <c r="E1188" s="53">
        <v>44650.833333333336</v>
      </c>
      <c r="F1188" s="53">
        <v>44648.78055555555</v>
      </c>
      <c r="G1188" s="53">
        <f>HubVN_Receiving_Time</f>
        <v>44653.27292</v>
      </c>
      <c r="H1188" s="54">
        <v>44651.27222222222</v>
      </c>
      <c r="I1188" s="44">
        <f>HubCN_Receiving_Time-Order_Create_Time</f>
        <v>2.983333333</v>
      </c>
      <c r="J1188" s="44">
        <f>Plan__HubCN_Receiving_Time-Order_Create_Time</f>
        <v>0.7166666667</v>
      </c>
      <c r="K1188" s="44">
        <f>HubCN_Pickup_Time-HubCN_Receiving_Time</f>
        <v>0.4388888889</v>
      </c>
      <c r="L1188" s="44">
        <f>Plan_HubCN_Pickup_Time-Plan__HubCN_Receiving_Time</f>
        <v>0.2138888889</v>
      </c>
      <c r="M1188" s="44">
        <f>HubCN_Receiving_Time-Vendor_PickupTime</f>
        <v>0.1513888889</v>
      </c>
      <c r="N1188" s="44">
        <f>Plan__HubCN_Receiving_Time-Plan_Vendor_Pickup_Time</f>
        <v>-0.2805555556</v>
      </c>
      <c r="O1188" s="44">
        <f>Vendor_PickupTime-Order_Create_Time</f>
        <v>2.831944444</v>
      </c>
      <c r="P1188" s="44">
        <f>Plan_Vendor_Pickup_Time-Order_Create_Time</f>
        <v>0.9972222222</v>
      </c>
      <c r="Q1188" s="44">
        <f>HubVN_Receiving_Time-HubCN_Pickup_Time</f>
        <v>2.000694444</v>
      </c>
      <c r="R1188" s="44">
        <f>Plan_HubVN_Receiving_Time-Plan_HubCN_Pickup_Time</f>
        <v>3.504166667</v>
      </c>
      <c r="S1188" s="44">
        <f>TG_lấy+TG_xử_lý_CN+Thông_quan</f>
        <v>5.422916667</v>
      </c>
      <c r="T1188" s="55">
        <f>IFS(HubCN_ID="LECCNSZ",Quantity__piece*500,HubCN_ID="LECCNYW",Quantity__piece*700)</f>
        <v>2500</v>
      </c>
      <c r="U1188" s="55">
        <f>Chi_phí_lấy_hàng-Chi_phí_xử_lý</f>
        <v>17000</v>
      </c>
      <c r="V1188" s="55">
        <f>IFS(HubCN_ID="LECCNSZ",IF(Grossweight&lt;=3,17000+Quantity__piece*500,17000+(Grossweight-3)*1500+Quantity__piece*500),HubCN_ID="LECCNYW", IF(Grossweight&lt;=3,15000+Quantity__piece*700,15000+(Grossweight-3)*2500+Quantity__piece*700))</f>
        <v>19500</v>
      </c>
    </row>
    <row r="1189" ht="15.75" hidden="1" customHeight="1">
      <c r="A1189" s="52" t="s">
        <v>3437</v>
      </c>
      <c r="B1189" s="52" t="s">
        <v>5254</v>
      </c>
      <c r="C1189" s="52" t="s">
        <v>5255</v>
      </c>
      <c r="D1189" s="53">
        <v>44651.620833333334</v>
      </c>
      <c r="E1189" s="53">
        <v>44649.561111111114</v>
      </c>
      <c r="F1189" s="53">
        <v>44651.77013888889</v>
      </c>
      <c r="G1189" s="53">
        <f>HubVN_Receiving_Time</f>
        <v>44653.51042</v>
      </c>
      <c r="H1189" s="54">
        <v>44650.00486111111</v>
      </c>
      <c r="I1189" s="44">
        <f>HubCN_Receiving_Time-Order_Create_Time</f>
        <v>1.248611111</v>
      </c>
      <c r="J1189" s="44">
        <f>Plan__HubCN_Receiving_Time-Order_Create_Time</f>
        <v>3.308333333</v>
      </c>
      <c r="K1189" s="44">
        <f>HubCN_Pickup_Time-HubCN_Receiving_Time</f>
        <v>0.44375</v>
      </c>
      <c r="L1189" s="44">
        <f>Plan_HubCN_Pickup_Time-Plan__HubCN_Receiving_Time</f>
        <v>0.1493055556</v>
      </c>
      <c r="M1189" s="44">
        <f>HubCN_Receiving_Time-Vendor_PickupTime</f>
        <v>0.16875</v>
      </c>
      <c r="N1189" s="44">
        <f>Plan__HubCN_Receiving_Time-Plan_Vendor_Pickup_Time</f>
        <v>2.142361111</v>
      </c>
      <c r="O1189" s="44">
        <f>Vendor_PickupTime-Order_Create_Time</f>
        <v>1.079861111</v>
      </c>
      <c r="P1189" s="44">
        <f>Plan_Vendor_Pickup_Time-Order_Create_Time</f>
        <v>1.165972222</v>
      </c>
      <c r="Q1189" s="44">
        <f>HubVN_Receiving_Time-HubCN_Pickup_Time</f>
        <v>3.505555556</v>
      </c>
      <c r="R1189" s="44">
        <f>Plan_HubVN_Receiving_Time-Plan_HubCN_Pickup_Time</f>
        <v>1.501388889</v>
      </c>
      <c r="S1189" s="44">
        <f>TG_lấy+TG_xử_lý_CN+Thông_quan</f>
        <v>5.197916667</v>
      </c>
      <c r="T1189" s="55">
        <f>IFS(HubCN_ID="LECCNSZ",Quantity__piece*500,HubCN_ID="LECCNYW",Quantity__piece*700)</f>
        <v>1500</v>
      </c>
      <c r="U1189" s="55">
        <f>Chi_phí_lấy_hàng-Chi_phí_xử_lý</f>
        <v>17000</v>
      </c>
      <c r="V1189" s="55">
        <f>IFS(HubCN_ID="LECCNSZ",IF(Grossweight&lt;=3,17000+Quantity__piece*500,17000+(Grossweight-3)*1500+Quantity__piece*500),HubCN_ID="LECCNYW", IF(Grossweight&lt;=3,15000+Quantity__piece*700,15000+(Grossweight-3)*2500+Quantity__piece*700))</f>
        <v>18500</v>
      </c>
    </row>
    <row r="1190" ht="15.75" hidden="1" customHeight="1">
      <c r="A1190" s="52" t="s">
        <v>3440</v>
      </c>
      <c r="B1190" s="52" t="s">
        <v>5266</v>
      </c>
      <c r="C1190" s="52" t="s">
        <v>5255</v>
      </c>
      <c r="D1190" s="53">
        <v>44651.376388888886</v>
      </c>
      <c r="E1190" s="53">
        <v>44649.57152777778</v>
      </c>
      <c r="F1190" s="53">
        <v>44651.525</v>
      </c>
      <c r="G1190" s="53">
        <f>HubVN_Receiving_Time</f>
        <v>44653.51667</v>
      </c>
      <c r="H1190" s="54">
        <v>44650.01527777778</v>
      </c>
      <c r="I1190" s="44">
        <f>HubCN_Receiving_Time-Order_Create_Time</f>
        <v>1.254166667</v>
      </c>
      <c r="J1190" s="44">
        <f>Plan__HubCN_Receiving_Time-Order_Create_Time</f>
        <v>3.059027778</v>
      </c>
      <c r="K1190" s="44">
        <f>HubCN_Pickup_Time-HubCN_Receiving_Time</f>
        <v>0.44375</v>
      </c>
      <c r="L1190" s="44">
        <f>Plan_HubCN_Pickup_Time-Plan__HubCN_Receiving_Time</f>
        <v>0.1486111111</v>
      </c>
      <c r="M1190" s="44">
        <f>HubCN_Receiving_Time-Vendor_PickupTime</f>
        <v>0.1729166667</v>
      </c>
      <c r="N1190" s="44">
        <f>Plan__HubCN_Receiving_Time-Plan_Vendor_Pickup_Time</f>
        <v>1.886805556</v>
      </c>
      <c r="O1190" s="44">
        <f>Vendor_PickupTime-Order_Create_Time</f>
        <v>1.08125</v>
      </c>
      <c r="P1190" s="44">
        <f>Plan_Vendor_Pickup_Time-Order_Create_Time</f>
        <v>1.172222222</v>
      </c>
      <c r="Q1190" s="44">
        <f>HubVN_Receiving_Time-HubCN_Pickup_Time</f>
        <v>3.501388889</v>
      </c>
      <c r="R1190" s="44">
        <f>Plan_HubVN_Receiving_Time-Plan_HubCN_Pickup_Time</f>
        <v>2.001388889</v>
      </c>
      <c r="S1190" s="44">
        <f>TG_lấy+TG_xử_lý_CN+Thông_quan</f>
        <v>5.199305556</v>
      </c>
      <c r="T1190" s="55">
        <f>IFS(HubCN_ID="LECCNSZ",Quantity__piece*500,HubCN_ID="LECCNYW",Quantity__piece*700)</f>
        <v>500</v>
      </c>
      <c r="U1190" s="55">
        <f>Chi_phí_lấy_hàng-Chi_phí_xử_lý</f>
        <v>18050</v>
      </c>
      <c r="V1190" s="55">
        <f>IFS(HubCN_ID="LECCNSZ",IF(Grossweight&lt;=3,17000+Quantity__piece*500,17000+(Grossweight-3)*1500+Quantity__piece*500),HubCN_ID="LECCNYW", IF(Grossweight&lt;=3,15000+Quantity__piece*700,15000+(Grossweight-3)*2500+Quantity__piece*700))</f>
        <v>18550</v>
      </c>
    </row>
    <row r="1191" ht="15.75" customHeight="1">
      <c r="A1191" s="52" t="s">
        <v>3443</v>
      </c>
      <c r="B1191" s="52" t="s">
        <v>5286</v>
      </c>
      <c r="C1191" s="52" t="s">
        <v>5253</v>
      </c>
      <c r="D1191" s="53">
        <v>44647.600694444445</v>
      </c>
      <c r="E1191" s="53">
        <v>44646.9625</v>
      </c>
      <c r="F1191" s="53">
        <v>44647.74930555555</v>
      </c>
      <c r="G1191" s="53">
        <f>HubVN_Receiving_Time</f>
        <v>44652.25972</v>
      </c>
      <c r="H1191" s="54">
        <v>44647.25833333333</v>
      </c>
      <c r="I1191" s="44">
        <f>HubCN_Receiving_Time-Order_Create_Time</f>
        <v>0.3798611111</v>
      </c>
      <c r="J1191" s="44">
        <f>Plan__HubCN_Receiving_Time-Order_Create_Time</f>
        <v>1.018055556</v>
      </c>
      <c r="K1191" s="44">
        <f>HubCN_Pickup_Time-HubCN_Receiving_Time</f>
        <v>0.2958333333</v>
      </c>
      <c r="L1191" s="44">
        <f>Plan_HubCN_Pickup_Time-Plan__HubCN_Receiving_Time</f>
        <v>0.1486111111</v>
      </c>
      <c r="M1191" s="44">
        <f>HubCN_Receiving_Time-Vendor_PickupTime</f>
        <v>0.1673611111</v>
      </c>
      <c r="N1191" s="44">
        <f>Plan__HubCN_Receiving_Time-Plan_Vendor_Pickup_Time</f>
        <v>0.02013888889</v>
      </c>
      <c r="O1191" s="44">
        <f>Vendor_PickupTime-Order_Create_Time</f>
        <v>0.2125</v>
      </c>
      <c r="P1191" s="44">
        <f>Plan_Vendor_Pickup_Time-Order_Create_Time</f>
        <v>0.9979166667</v>
      </c>
      <c r="Q1191" s="44">
        <f>HubVN_Receiving_Time-HubCN_Pickup_Time</f>
        <v>5.001388889</v>
      </c>
      <c r="R1191" s="44">
        <f>Plan_HubVN_Receiving_Time-Plan_HubCN_Pickup_Time</f>
        <v>3.500694444</v>
      </c>
      <c r="S1191" s="44">
        <f>TG_lấy+TG_xử_lý_CN+Thông_quan</f>
        <v>5.677083333</v>
      </c>
      <c r="T1191" s="55">
        <f>IFS(HubCN_ID="LECCNSZ",Quantity__piece*500,HubCN_ID="LECCNYW",Quantity__piece*700)</f>
        <v>1400</v>
      </c>
      <c r="U1191" s="55">
        <f>Chi_phí_lấy_hàng-Chi_phí_xử_lý</f>
        <v>15000</v>
      </c>
      <c r="V1191" s="55">
        <f>IFS(HubCN_ID="LECCNSZ",IF(Grossweight&lt;=3,17000+Quantity__piece*500,17000+(Grossweight-3)*1500+Quantity__piece*500),HubCN_ID="LECCNYW", IF(Grossweight&lt;=3,15000+Quantity__piece*700,15000+(Grossweight-3)*2500+Quantity__piece*700))</f>
        <v>16400</v>
      </c>
    </row>
    <row r="1192" ht="15.75" customHeight="1">
      <c r="A1192" s="52" t="s">
        <v>3446</v>
      </c>
      <c r="B1192" s="52" t="s">
        <v>5305</v>
      </c>
      <c r="C1192" s="52" t="s">
        <v>5253</v>
      </c>
      <c r="D1192" s="53">
        <v>44650.17361111111</v>
      </c>
      <c r="E1192" s="53">
        <v>44649.81527777778</v>
      </c>
      <c r="F1192" s="53">
        <v>44650.263194444444</v>
      </c>
      <c r="G1192" s="53">
        <f>HubVN_Receiving_Time</f>
        <v>44653.27778</v>
      </c>
      <c r="H1192" s="54">
        <v>44650.27569444444</v>
      </c>
      <c r="I1192" s="44">
        <f>HubCN_Receiving_Time-Order_Create_Time</f>
        <v>1.082638889</v>
      </c>
      <c r="J1192" s="44">
        <f>Plan__HubCN_Receiving_Time-Order_Create_Time</f>
        <v>1.440972222</v>
      </c>
      <c r="K1192" s="44">
        <f>HubCN_Pickup_Time-HubCN_Receiving_Time</f>
        <v>0.4604166667</v>
      </c>
      <c r="L1192" s="44">
        <f>Plan_HubCN_Pickup_Time-Plan__HubCN_Receiving_Time</f>
        <v>0.08958333333</v>
      </c>
      <c r="M1192" s="44">
        <f>HubCN_Receiving_Time-Vendor_PickupTime</f>
        <v>0.08611111112</v>
      </c>
      <c r="N1192" s="44">
        <f>Plan__HubCN_Receiving_Time-Plan_Vendor_Pickup_Time</f>
        <v>2.445833333</v>
      </c>
      <c r="O1192" s="44">
        <f>Vendor_PickupTime-Order_Create_Time</f>
        <v>0.9965277778</v>
      </c>
      <c r="P1192" s="44">
        <f>Plan_Vendor_Pickup_Time-Order_Create_Time</f>
        <v>-1.004861111</v>
      </c>
      <c r="Q1192" s="44">
        <f>HubVN_Receiving_Time-HubCN_Pickup_Time</f>
        <v>3.002083333</v>
      </c>
      <c r="R1192" s="44">
        <f>Plan_HubVN_Receiving_Time-Plan_HubCN_Pickup_Time</f>
        <v>2.004166667</v>
      </c>
      <c r="S1192" s="44">
        <f>TG_lấy+TG_xử_lý_CN+Thông_quan</f>
        <v>4.545138889</v>
      </c>
      <c r="T1192" s="55">
        <f>IFS(HubCN_ID="LECCNSZ",Quantity__piece*500,HubCN_ID="LECCNYW",Quantity__piece*700)</f>
        <v>1400</v>
      </c>
      <c r="U1192" s="55">
        <f>Chi_phí_lấy_hàng-Chi_phí_xử_lý</f>
        <v>17500</v>
      </c>
      <c r="V1192" s="55">
        <f>IFS(HubCN_ID="LECCNSZ",IF(Grossweight&lt;=3,17000+Quantity__piece*500,17000+(Grossweight-3)*1500+Quantity__piece*500),HubCN_ID="LECCNYW", IF(Grossweight&lt;=3,15000+Quantity__piece*700,15000+(Grossweight-3)*2500+Quantity__piece*700))</f>
        <v>18900</v>
      </c>
    </row>
    <row r="1193" ht="15.75" customHeight="1">
      <c r="A1193" s="52" t="s">
        <v>3449</v>
      </c>
      <c r="B1193" s="52" t="s">
        <v>5309</v>
      </c>
      <c r="C1193" s="52" t="s">
        <v>5253</v>
      </c>
      <c r="D1193" s="53">
        <v>44647.85763888889</v>
      </c>
      <c r="E1193" s="53">
        <v>44649.17638888889</v>
      </c>
      <c r="F1193" s="53">
        <v>44648.009722222225</v>
      </c>
      <c r="G1193" s="53">
        <f>HubVN_Receiving_Time</f>
        <v>44652.51806</v>
      </c>
      <c r="H1193" s="54">
        <v>44649.51458333333</v>
      </c>
      <c r="I1193" s="44">
        <f>HubCN_Receiving_Time-Order_Create_Time</f>
        <v>3.35</v>
      </c>
      <c r="J1193" s="44">
        <f>Plan__HubCN_Receiving_Time-Order_Create_Time</f>
        <v>2.03125</v>
      </c>
      <c r="K1193" s="44">
        <f>HubCN_Pickup_Time-HubCN_Receiving_Time</f>
        <v>0.3381944444</v>
      </c>
      <c r="L1193" s="44">
        <f>Plan_HubCN_Pickup_Time-Plan__HubCN_Receiving_Time</f>
        <v>0.1520833333</v>
      </c>
      <c r="M1193" s="44">
        <f>HubCN_Receiving_Time-Vendor_PickupTime</f>
        <v>0.1708333333</v>
      </c>
      <c r="N1193" s="44">
        <f>Plan__HubCN_Receiving_Time-Plan_Vendor_Pickup_Time</f>
        <v>1.027083333</v>
      </c>
      <c r="O1193" s="44">
        <f>Vendor_PickupTime-Order_Create_Time</f>
        <v>3.179166667</v>
      </c>
      <c r="P1193" s="44">
        <f>Plan_Vendor_Pickup_Time-Order_Create_Time</f>
        <v>1.004166667</v>
      </c>
      <c r="Q1193" s="44">
        <f>HubVN_Receiving_Time-HubCN_Pickup_Time</f>
        <v>3.003472222</v>
      </c>
      <c r="R1193" s="44">
        <f>Plan_HubVN_Receiving_Time-Plan_HubCN_Pickup_Time</f>
        <v>3.505555556</v>
      </c>
      <c r="S1193" s="44">
        <f>TG_lấy+TG_xử_lý_CN+Thông_quan</f>
        <v>6.691666667</v>
      </c>
      <c r="T1193" s="55">
        <f>IFS(HubCN_ID="LECCNSZ",Quantity__piece*500,HubCN_ID="LECCNYW",Quantity__piece*700)</f>
        <v>1400</v>
      </c>
      <c r="U1193" s="55">
        <f>Chi_phí_lấy_hàng-Chi_phí_xử_lý</f>
        <v>15000</v>
      </c>
      <c r="V1193" s="55">
        <f>IFS(HubCN_ID="LECCNSZ",IF(Grossweight&lt;=3,17000+Quantity__piece*500,17000+(Grossweight-3)*1500+Quantity__piece*500),HubCN_ID="LECCNYW", IF(Grossweight&lt;=3,15000+Quantity__piece*700,15000+(Grossweight-3)*2500+Quantity__piece*700))</f>
        <v>16400</v>
      </c>
    </row>
    <row r="1194" ht="15.75" customHeight="1">
      <c r="A1194" s="52" t="s">
        <v>3451</v>
      </c>
      <c r="B1194" s="52" t="s">
        <v>5307</v>
      </c>
      <c r="C1194" s="52" t="s">
        <v>5253</v>
      </c>
      <c r="D1194" s="53">
        <v>44650.85833333333</v>
      </c>
      <c r="E1194" s="53">
        <v>44649.85625</v>
      </c>
      <c r="F1194" s="53">
        <v>44651.00833333333</v>
      </c>
      <c r="G1194" s="53">
        <f>HubVN_Receiving_Time</f>
        <v>44653.28611</v>
      </c>
      <c r="H1194" s="54">
        <v>44650.285416666666</v>
      </c>
      <c r="I1194" s="44">
        <f>HubCN_Receiving_Time-Order_Create_Time</f>
        <v>2.579861111</v>
      </c>
      <c r="J1194" s="44">
        <f>Plan__HubCN_Receiving_Time-Order_Create_Time</f>
        <v>3.581944444</v>
      </c>
      <c r="K1194" s="44">
        <f>HubCN_Pickup_Time-HubCN_Receiving_Time</f>
        <v>0.4291666667</v>
      </c>
      <c r="L1194" s="44">
        <f>Plan_HubCN_Pickup_Time-Plan__HubCN_Receiving_Time</f>
        <v>0.15</v>
      </c>
      <c r="M1194" s="44">
        <f>HubCN_Receiving_Time-Vendor_PickupTime</f>
        <v>0.08888888889</v>
      </c>
      <c r="N1194" s="44">
        <f>Plan__HubCN_Receiving_Time-Plan_Vendor_Pickup_Time</f>
        <v>2.838888889</v>
      </c>
      <c r="O1194" s="44">
        <f>Vendor_PickupTime-Order_Create_Time</f>
        <v>2.490972222</v>
      </c>
      <c r="P1194" s="44">
        <f>Plan_Vendor_Pickup_Time-Order_Create_Time</f>
        <v>0.7430555556</v>
      </c>
      <c r="Q1194" s="44">
        <f>HubVN_Receiving_Time-HubCN_Pickup_Time</f>
        <v>3.000694444</v>
      </c>
      <c r="R1194" s="44">
        <f>Plan_HubVN_Receiving_Time-Plan_HubCN_Pickup_Time</f>
        <v>1.503472222</v>
      </c>
      <c r="S1194" s="44">
        <f>TG_lấy+TG_xử_lý_CN+Thông_quan</f>
        <v>6.009722222</v>
      </c>
      <c r="T1194" s="55">
        <f>IFS(HubCN_ID="LECCNSZ",Quantity__piece*500,HubCN_ID="LECCNYW",Quantity__piece*700)</f>
        <v>700</v>
      </c>
      <c r="U1194" s="55">
        <f>Chi_phí_lấy_hàng-Chi_phí_xử_lý</f>
        <v>15000</v>
      </c>
      <c r="V1194" s="55">
        <f>IFS(HubCN_ID="LECCNSZ",IF(Grossweight&lt;=3,17000+Quantity__piece*500,17000+(Grossweight-3)*1500+Quantity__piece*500),HubCN_ID="LECCNYW", IF(Grossweight&lt;=3,15000+Quantity__piece*700,15000+(Grossweight-3)*2500+Quantity__piece*700))</f>
        <v>15700</v>
      </c>
    </row>
    <row r="1195" ht="15.75" customHeight="1">
      <c r="A1195" s="52" t="s">
        <v>3454</v>
      </c>
      <c r="B1195" s="52" t="s">
        <v>5269</v>
      </c>
      <c r="C1195" s="52" t="s">
        <v>5253</v>
      </c>
      <c r="D1195" s="53">
        <v>44649.28611111111</v>
      </c>
      <c r="E1195" s="53">
        <v>44649.209027777775</v>
      </c>
      <c r="F1195" s="53">
        <v>44649.49513888889</v>
      </c>
      <c r="G1195" s="53">
        <f>HubVN_Receiving_Time</f>
        <v>44652.50972</v>
      </c>
      <c r="H1195" s="54">
        <v>44649.50555555556</v>
      </c>
      <c r="I1195" s="44">
        <f>HubCN_Receiving_Time-Order_Create_Time</f>
        <v>1.832638889</v>
      </c>
      <c r="J1195" s="44">
        <f>Plan__HubCN_Receiving_Time-Order_Create_Time</f>
        <v>1.909722222</v>
      </c>
      <c r="K1195" s="44">
        <f>HubCN_Pickup_Time-HubCN_Receiving_Time</f>
        <v>0.2965277778</v>
      </c>
      <c r="L1195" s="44">
        <f>Plan_HubCN_Pickup_Time-Plan__HubCN_Receiving_Time</f>
        <v>0.2090277778</v>
      </c>
      <c r="M1195" s="44">
        <f>HubCN_Receiving_Time-Vendor_PickupTime</f>
        <v>0.08958333333</v>
      </c>
      <c r="N1195" s="44">
        <f>Plan__HubCN_Receiving_Time-Plan_Vendor_Pickup_Time</f>
        <v>2.414583333</v>
      </c>
      <c r="O1195" s="44">
        <f>Vendor_PickupTime-Order_Create_Time</f>
        <v>1.743055556</v>
      </c>
      <c r="P1195" s="44">
        <f>Plan_Vendor_Pickup_Time-Order_Create_Time</f>
        <v>-0.5048611111</v>
      </c>
      <c r="Q1195" s="44">
        <f>HubVN_Receiving_Time-HubCN_Pickup_Time</f>
        <v>3.004166667</v>
      </c>
      <c r="R1195" s="44">
        <f>Plan_HubVN_Receiving_Time-Plan_HubCN_Pickup_Time</f>
        <v>3.004861111</v>
      </c>
      <c r="S1195" s="44">
        <f>TG_lấy+TG_xử_lý_CN+Thông_quan</f>
        <v>5.133333333</v>
      </c>
      <c r="T1195" s="55">
        <f>IFS(HubCN_ID="LECCNSZ",Quantity__piece*500,HubCN_ID="LECCNYW",Quantity__piece*700)</f>
        <v>2800</v>
      </c>
      <c r="U1195" s="55">
        <f>Chi_phí_lấy_hàng-Chi_phí_xử_lý</f>
        <v>15000</v>
      </c>
      <c r="V1195" s="55">
        <f>IFS(HubCN_ID="LECCNSZ",IF(Grossweight&lt;=3,17000+Quantity__piece*500,17000+(Grossweight-3)*1500+Quantity__piece*500),HubCN_ID="LECCNYW", IF(Grossweight&lt;=3,15000+Quantity__piece*700,15000+(Grossweight-3)*2500+Quantity__piece*700))</f>
        <v>17800</v>
      </c>
    </row>
    <row r="1196" ht="15.75" hidden="1" customHeight="1">
      <c r="A1196" s="52" t="s">
        <v>3457</v>
      </c>
      <c r="B1196" s="52" t="s">
        <v>5301</v>
      </c>
      <c r="C1196" s="52" t="s">
        <v>5255</v>
      </c>
      <c r="D1196" s="53">
        <v>44651.90902777778</v>
      </c>
      <c r="E1196" s="53">
        <v>44649.79027777778</v>
      </c>
      <c r="F1196" s="53">
        <v>44651.99722222222</v>
      </c>
      <c r="G1196" s="53">
        <f>HubVN_Receiving_Time</f>
        <v>44654.26181</v>
      </c>
      <c r="H1196" s="54">
        <v>44650.259722222225</v>
      </c>
      <c r="I1196" s="44">
        <f>HubCN_Receiving_Time-Order_Create_Time</f>
        <v>1.392361111</v>
      </c>
      <c r="J1196" s="44">
        <f>Plan__HubCN_Receiving_Time-Order_Create_Time</f>
        <v>3.511111111</v>
      </c>
      <c r="K1196" s="44">
        <f>HubCN_Pickup_Time-HubCN_Receiving_Time</f>
        <v>0.4694444444</v>
      </c>
      <c r="L1196" s="44">
        <f>Plan_HubCN_Pickup_Time-Plan__HubCN_Receiving_Time</f>
        <v>0.08819444444</v>
      </c>
      <c r="M1196" s="44">
        <f>HubCN_Receiving_Time-Vendor_PickupTime</f>
        <v>0.05347222222</v>
      </c>
      <c r="N1196" s="44">
        <f>Plan__HubCN_Receiving_Time-Plan_Vendor_Pickup_Time</f>
        <v>1.805555556</v>
      </c>
      <c r="O1196" s="44">
        <f>Vendor_PickupTime-Order_Create_Time</f>
        <v>1.338888889</v>
      </c>
      <c r="P1196" s="44">
        <f>Plan_Vendor_Pickup_Time-Order_Create_Time</f>
        <v>1.705555556</v>
      </c>
      <c r="Q1196" s="44">
        <f>HubVN_Receiving_Time-HubCN_Pickup_Time</f>
        <v>4.002083333</v>
      </c>
      <c r="R1196" s="44">
        <f>Plan_HubVN_Receiving_Time-Plan_HubCN_Pickup_Time</f>
        <v>1.50625</v>
      </c>
      <c r="S1196" s="44">
        <f>TG_lấy+TG_xử_lý_CN+Thông_quan</f>
        <v>5.863888889</v>
      </c>
      <c r="T1196" s="55">
        <f>IFS(HubCN_ID="LECCNSZ",Quantity__piece*500,HubCN_ID="LECCNYW",Quantity__piece*700)</f>
        <v>1500</v>
      </c>
      <c r="U1196" s="55">
        <f>Chi_phí_lấy_hàng-Chi_phí_xử_lý</f>
        <v>17000</v>
      </c>
      <c r="V1196" s="55">
        <f>IFS(HubCN_ID="LECCNSZ",IF(Grossweight&lt;=3,17000+Quantity__piece*500,17000+(Grossweight-3)*1500+Quantity__piece*500),HubCN_ID="LECCNYW", IF(Grossweight&lt;=3,15000+Quantity__piece*700,15000+(Grossweight-3)*2500+Quantity__piece*700))</f>
        <v>18500</v>
      </c>
    </row>
    <row r="1197" ht="15.75" customHeight="1">
      <c r="A1197" s="52" t="s">
        <v>3459</v>
      </c>
      <c r="B1197" s="52" t="s">
        <v>5276</v>
      </c>
      <c r="C1197" s="52" t="s">
        <v>5253</v>
      </c>
      <c r="D1197" s="53">
        <v>44649.07083333333</v>
      </c>
      <c r="E1197" s="53">
        <v>44649.785416666666</v>
      </c>
      <c r="F1197" s="53">
        <v>44649.28194444445</v>
      </c>
      <c r="G1197" s="53">
        <f>HubVN_Receiving_Time</f>
        <v>44653.25069</v>
      </c>
      <c r="H1197" s="54">
        <v>44650.24652777778</v>
      </c>
      <c r="I1197" s="44">
        <f>HubCN_Receiving_Time-Order_Create_Time</f>
        <v>3.581944444</v>
      </c>
      <c r="J1197" s="44">
        <f>Plan__HubCN_Receiving_Time-Order_Create_Time</f>
        <v>2.867361111</v>
      </c>
      <c r="K1197" s="44">
        <f>HubCN_Pickup_Time-HubCN_Receiving_Time</f>
        <v>0.4611111111</v>
      </c>
      <c r="L1197" s="44">
        <f>Plan_HubCN_Pickup_Time-Plan__HubCN_Receiving_Time</f>
        <v>0.2111111111</v>
      </c>
      <c r="M1197" s="44">
        <f>HubCN_Receiving_Time-Vendor_PickupTime</f>
        <v>0.08472222222</v>
      </c>
      <c r="N1197" s="44">
        <f>Plan__HubCN_Receiving_Time-Plan_Vendor_Pickup_Time</f>
        <v>1.872222222</v>
      </c>
      <c r="O1197" s="44">
        <f>Vendor_PickupTime-Order_Create_Time</f>
        <v>3.497222222</v>
      </c>
      <c r="P1197" s="44">
        <f>Plan_Vendor_Pickup_Time-Order_Create_Time</f>
        <v>0.9951388889</v>
      </c>
      <c r="Q1197" s="44">
        <f>HubVN_Receiving_Time-HubCN_Pickup_Time</f>
        <v>3.004166667</v>
      </c>
      <c r="R1197" s="44">
        <f>Plan_HubVN_Receiving_Time-Plan_HubCN_Pickup_Time</f>
        <v>3.000694444</v>
      </c>
      <c r="S1197" s="44">
        <f>TG_lấy+TG_xử_lý_CN+Thông_quan</f>
        <v>7.047222222</v>
      </c>
      <c r="T1197" s="55">
        <f>IFS(HubCN_ID="LECCNSZ",Quantity__piece*500,HubCN_ID="LECCNYW",Quantity__piece*700)</f>
        <v>2100</v>
      </c>
      <c r="U1197" s="55">
        <f>Chi_phí_lấy_hàng-Chi_phí_xử_lý</f>
        <v>15000</v>
      </c>
      <c r="V1197" s="55">
        <f>IFS(HubCN_ID="LECCNSZ",IF(Grossweight&lt;=3,17000+Quantity__piece*500,17000+(Grossweight-3)*1500+Quantity__piece*500),HubCN_ID="LECCNYW", IF(Grossweight&lt;=3,15000+Quantity__piece*700,15000+(Grossweight-3)*2500+Quantity__piece*700))</f>
        <v>17100</v>
      </c>
    </row>
    <row r="1198" ht="15.75" customHeight="1">
      <c r="A1198" s="52" t="s">
        <v>3461</v>
      </c>
      <c r="B1198" s="52" t="s">
        <v>5252</v>
      </c>
      <c r="C1198" s="52" t="s">
        <v>5253</v>
      </c>
      <c r="D1198" s="53">
        <v>44651.393055555556</v>
      </c>
      <c r="E1198" s="53">
        <v>44650.67013888889</v>
      </c>
      <c r="F1198" s="53">
        <v>44651.52361111111</v>
      </c>
      <c r="G1198" s="53">
        <f>HubVN_Receiving_Time</f>
        <v>44654.51042</v>
      </c>
      <c r="H1198" s="54">
        <v>44651.00486111111</v>
      </c>
      <c r="I1198" s="44">
        <f>HubCN_Receiving_Time-Order_Create_Time</f>
        <v>3.479166667</v>
      </c>
      <c r="J1198" s="44">
        <f>Plan__HubCN_Receiving_Time-Order_Create_Time</f>
        <v>4.202083333</v>
      </c>
      <c r="K1198" s="44">
        <f>HubCN_Pickup_Time-HubCN_Receiving_Time</f>
        <v>0.3347222222</v>
      </c>
      <c r="L1198" s="44">
        <f>Plan_HubCN_Pickup_Time-Plan__HubCN_Receiving_Time</f>
        <v>0.1305555556</v>
      </c>
      <c r="M1198" s="44">
        <f>HubCN_Receiving_Time-Vendor_PickupTime</f>
        <v>0.2534722222</v>
      </c>
      <c r="N1198" s="44">
        <f>Plan__HubCN_Receiving_Time-Plan_Vendor_Pickup_Time</f>
        <v>3.208333333</v>
      </c>
      <c r="O1198" s="44">
        <f>Vendor_PickupTime-Order_Create_Time</f>
        <v>3.225694444</v>
      </c>
      <c r="P1198" s="44">
        <f>Plan_Vendor_Pickup_Time-Order_Create_Time</f>
        <v>0.99375</v>
      </c>
      <c r="Q1198" s="44">
        <f>HubVN_Receiving_Time-HubCN_Pickup_Time</f>
        <v>3.505555556</v>
      </c>
      <c r="R1198" s="44">
        <f>Plan_HubVN_Receiving_Time-Plan_HubCN_Pickup_Time</f>
        <v>3.004166667</v>
      </c>
      <c r="S1198" s="44">
        <f>TG_lấy+TG_xử_lý_CN+Thông_quan</f>
        <v>7.319444444</v>
      </c>
      <c r="T1198" s="55">
        <f>IFS(HubCN_ID="LECCNSZ",Quantity__piece*500,HubCN_ID="LECCNYW",Quantity__piece*700)</f>
        <v>1400</v>
      </c>
      <c r="U1198" s="55">
        <f>Chi_phí_lấy_hàng-Chi_phí_xử_lý</f>
        <v>15000</v>
      </c>
      <c r="V1198" s="55">
        <f>IFS(HubCN_ID="LECCNSZ",IF(Grossweight&lt;=3,17000+Quantity__piece*500,17000+(Grossweight-3)*1500+Quantity__piece*500),HubCN_ID="LECCNYW", IF(Grossweight&lt;=3,15000+Quantity__piece*700,15000+(Grossweight-3)*2500+Quantity__piece*700))</f>
        <v>16400</v>
      </c>
    </row>
    <row r="1199" ht="15.75" hidden="1" customHeight="1">
      <c r="A1199" s="52" t="s">
        <v>3464</v>
      </c>
      <c r="B1199" s="52" t="s">
        <v>5272</v>
      </c>
      <c r="C1199" s="52" t="s">
        <v>5255</v>
      </c>
      <c r="D1199" s="53">
        <v>44649.67638888889</v>
      </c>
      <c r="E1199" s="53">
        <v>44649.82361111111</v>
      </c>
      <c r="F1199" s="53">
        <v>44649.7625</v>
      </c>
      <c r="G1199" s="53">
        <f>HubVN_Receiving_Time</f>
        <v>44654.27222</v>
      </c>
      <c r="H1199" s="54">
        <v>44650.26597222222</v>
      </c>
      <c r="I1199" s="44">
        <f>HubCN_Receiving_Time-Order_Create_Time</f>
        <v>0.3798611111</v>
      </c>
      <c r="J1199" s="44">
        <f>Plan__HubCN_Receiving_Time-Order_Create_Time</f>
        <v>0.2326388889</v>
      </c>
      <c r="K1199" s="44">
        <f>HubCN_Pickup_Time-HubCN_Receiving_Time</f>
        <v>0.4423611111</v>
      </c>
      <c r="L1199" s="44">
        <f>Plan_HubCN_Pickup_Time-Plan__HubCN_Receiving_Time</f>
        <v>0.08611111111</v>
      </c>
      <c r="M1199" s="44">
        <f>HubCN_Receiving_Time-Vendor_PickupTime</f>
        <v>0.05625</v>
      </c>
      <c r="N1199" s="44">
        <f>Plan__HubCN_Receiving_Time-Plan_Vendor_Pickup_Time</f>
        <v>1.902083333</v>
      </c>
      <c r="O1199" s="44">
        <f>Vendor_PickupTime-Order_Create_Time</f>
        <v>0.3236111111</v>
      </c>
      <c r="P1199" s="44">
        <f>Plan_Vendor_Pickup_Time-Order_Create_Time</f>
        <v>-1.669444444</v>
      </c>
      <c r="Q1199" s="44">
        <f>HubVN_Receiving_Time-HubCN_Pickup_Time</f>
        <v>4.00625</v>
      </c>
      <c r="R1199" s="44">
        <f>Plan_HubVN_Receiving_Time-Plan_HubCN_Pickup_Time</f>
        <v>3.500694444</v>
      </c>
      <c r="S1199" s="44">
        <f>TG_lấy+TG_xử_lý_CN+Thông_quan</f>
        <v>4.828472222</v>
      </c>
      <c r="T1199" s="55">
        <f>IFS(HubCN_ID="LECCNSZ",Quantity__piece*500,HubCN_ID="LECCNYW",Quantity__piece*700)</f>
        <v>1500</v>
      </c>
      <c r="U1199" s="55">
        <f>Chi_phí_lấy_hàng-Chi_phí_xử_lý</f>
        <v>17000</v>
      </c>
      <c r="V1199" s="55">
        <f>IFS(HubCN_ID="LECCNSZ",IF(Grossweight&lt;=3,17000+Quantity__piece*500,17000+(Grossweight-3)*1500+Quantity__piece*500),HubCN_ID="LECCNYW", IF(Grossweight&lt;=3,15000+Quantity__piece*700,15000+(Grossweight-3)*2500+Quantity__piece*700))</f>
        <v>18500</v>
      </c>
    </row>
    <row r="1200" ht="15.75" customHeight="1">
      <c r="A1200" s="52" t="s">
        <v>3466</v>
      </c>
      <c r="B1200" s="52" t="s">
        <v>5252</v>
      </c>
      <c r="C1200" s="52" t="s">
        <v>5253</v>
      </c>
      <c r="D1200" s="53">
        <v>44649.07708333333</v>
      </c>
      <c r="E1200" s="53">
        <v>44649.805555555555</v>
      </c>
      <c r="F1200" s="53">
        <v>44649.28680555556</v>
      </c>
      <c r="G1200" s="53">
        <f>HubVN_Receiving_Time</f>
        <v>44653.27153</v>
      </c>
      <c r="H1200" s="54">
        <v>44650.26944444444</v>
      </c>
      <c r="I1200" s="44">
        <f>HubCN_Receiving_Time-Order_Create_Time</f>
        <v>3.080555556</v>
      </c>
      <c r="J1200" s="44">
        <f>Plan__HubCN_Receiving_Time-Order_Create_Time</f>
        <v>2.352083333</v>
      </c>
      <c r="K1200" s="44">
        <f>HubCN_Pickup_Time-HubCN_Receiving_Time</f>
        <v>0.4638888889</v>
      </c>
      <c r="L1200" s="44">
        <f>Plan_HubCN_Pickup_Time-Plan__HubCN_Receiving_Time</f>
        <v>0.2097222222</v>
      </c>
      <c r="M1200" s="44">
        <f>HubCN_Receiving_Time-Vendor_PickupTime</f>
        <v>0.08680555555</v>
      </c>
      <c r="N1200" s="44">
        <f>Plan__HubCN_Receiving_Time-Plan_Vendor_Pickup_Time</f>
        <v>1.853472222</v>
      </c>
      <c r="O1200" s="44">
        <f>Vendor_PickupTime-Order_Create_Time</f>
        <v>2.99375</v>
      </c>
      <c r="P1200" s="44">
        <f>Plan_Vendor_Pickup_Time-Order_Create_Time</f>
        <v>0.4986111111</v>
      </c>
      <c r="Q1200" s="44">
        <f>HubVN_Receiving_Time-HubCN_Pickup_Time</f>
        <v>3.002083333</v>
      </c>
      <c r="R1200" s="44">
        <f>Plan_HubVN_Receiving_Time-Plan_HubCN_Pickup_Time</f>
        <v>3.001388889</v>
      </c>
      <c r="S1200" s="44">
        <f>TG_lấy+TG_xử_lý_CN+Thông_quan</f>
        <v>6.546527778</v>
      </c>
      <c r="T1200" s="55">
        <f>IFS(HubCN_ID="LECCNSZ",Quantity__piece*500,HubCN_ID="LECCNYW",Quantity__piece*700)</f>
        <v>3500</v>
      </c>
      <c r="U1200" s="55">
        <f>Chi_phí_lấy_hàng-Chi_phí_xử_lý</f>
        <v>15000</v>
      </c>
      <c r="V1200" s="55">
        <f>IFS(HubCN_ID="LECCNSZ",IF(Grossweight&lt;=3,17000+Quantity__piece*500,17000+(Grossweight-3)*1500+Quantity__piece*500),HubCN_ID="LECCNYW", IF(Grossweight&lt;=3,15000+Quantity__piece*700,15000+(Grossweight-3)*2500+Quantity__piece*700))</f>
        <v>18500</v>
      </c>
    </row>
    <row r="1201" ht="15.75" customHeight="1">
      <c r="A1201" s="52" t="s">
        <v>3468</v>
      </c>
      <c r="B1201" s="52" t="s">
        <v>5257</v>
      </c>
      <c r="C1201" s="52" t="s">
        <v>5253</v>
      </c>
      <c r="D1201" s="53">
        <v>44650.825694444444</v>
      </c>
      <c r="E1201" s="53">
        <v>44649.85208333333</v>
      </c>
      <c r="F1201" s="53">
        <v>44650.99791666667</v>
      </c>
      <c r="G1201" s="53">
        <f>HubVN_Receiving_Time</f>
        <v>44653.28611</v>
      </c>
      <c r="H1201" s="54">
        <v>44650.279861111114</v>
      </c>
      <c r="I1201" s="44">
        <f>HubCN_Receiving_Time-Order_Create_Time</f>
        <v>2.573611111</v>
      </c>
      <c r="J1201" s="44">
        <f>Plan__HubCN_Receiving_Time-Order_Create_Time</f>
        <v>3.547222222</v>
      </c>
      <c r="K1201" s="44">
        <f>HubCN_Pickup_Time-HubCN_Receiving_Time</f>
        <v>0.4277777778</v>
      </c>
      <c r="L1201" s="44">
        <f>Plan_HubCN_Pickup_Time-Plan__HubCN_Receiving_Time</f>
        <v>0.1722222222</v>
      </c>
      <c r="M1201" s="44">
        <f>HubCN_Receiving_Time-Vendor_PickupTime</f>
        <v>0.0875</v>
      </c>
      <c r="N1201" s="44">
        <f>Plan__HubCN_Receiving_Time-Plan_Vendor_Pickup_Time</f>
        <v>4.977777778</v>
      </c>
      <c r="O1201" s="44">
        <f>Vendor_PickupTime-Order_Create_Time</f>
        <v>2.486111111</v>
      </c>
      <c r="P1201" s="44">
        <f>Plan_Vendor_Pickup_Time-Order_Create_Time</f>
        <v>-1.430555556</v>
      </c>
      <c r="Q1201" s="44">
        <f>HubVN_Receiving_Time-HubCN_Pickup_Time</f>
        <v>3.00625</v>
      </c>
      <c r="R1201" s="44">
        <f>Plan_HubVN_Receiving_Time-Plan_HubCN_Pickup_Time</f>
        <v>1.50625</v>
      </c>
      <c r="S1201" s="44">
        <f>TG_lấy+TG_xử_lý_CN+Thông_quan</f>
        <v>6.007638889</v>
      </c>
      <c r="T1201" s="55">
        <f>IFS(HubCN_ID="LECCNSZ",Quantity__piece*500,HubCN_ID="LECCNYW",Quantity__piece*700)</f>
        <v>700</v>
      </c>
      <c r="U1201" s="55">
        <f>Chi_phí_lấy_hàng-Chi_phí_xử_lý</f>
        <v>15000</v>
      </c>
      <c r="V1201" s="55">
        <f>IFS(HubCN_ID="LECCNSZ",IF(Grossweight&lt;=3,17000+Quantity__piece*500,17000+(Grossweight-3)*1500+Quantity__piece*500),HubCN_ID="LECCNYW", IF(Grossweight&lt;=3,15000+Quantity__piece*700,15000+(Grossweight-3)*2500+Quantity__piece*700))</f>
        <v>15700</v>
      </c>
    </row>
    <row r="1202" ht="15.75" customHeight="1">
      <c r="A1202" s="52" t="s">
        <v>3471</v>
      </c>
      <c r="B1202" s="52" t="s">
        <v>5297</v>
      </c>
      <c r="C1202" s="52" t="s">
        <v>5253</v>
      </c>
      <c r="D1202" s="53">
        <v>44648.59166666667</v>
      </c>
      <c r="E1202" s="53">
        <v>44649.18541666667</v>
      </c>
      <c r="F1202" s="53">
        <v>44648.759722222225</v>
      </c>
      <c r="G1202" s="53">
        <f>HubVN_Receiving_Time</f>
        <v>44652.52778</v>
      </c>
      <c r="H1202" s="54">
        <v>44649.521527777775</v>
      </c>
      <c r="I1202" s="44">
        <f>HubCN_Receiving_Time-Order_Create_Time</f>
        <v>1.854166667</v>
      </c>
      <c r="J1202" s="44">
        <f>Plan__HubCN_Receiving_Time-Order_Create_Time</f>
        <v>1.260416667</v>
      </c>
      <c r="K1202" s="44">
        <f>HubCN_Pickup_Time-HubCN_Receiving_Time</f>
        <v>0.3361111111</v>
      </c>
      <c r="L1202" s="44">
        <f>Plan_HubCN_Pickup_Time-Plan__HubCN_Receiving_Time</f>
        <v>0.1680555556</v>
      </c>
      <c r="M1202" s="44">
        <f>HubCN_Receiving_Time-Vendor_PickupTime</f>
        <v>0.1701388889</v>
      </c>
      <c r="N1202" s="44">
        <f>Plan__HubCN_Receiving_Time-Plan_Vendor_Pickup_Time</f>
        <v>3.721527778</v>
      </c>
      <c r="O1202" s="44">
        <f>Vendor_PickupTime-Order_Create_Time</f>
        <v>1.684027778</v>
      </c>
      <c r="P1202" s="44">
        <f>Plan_Vendor_Pickup_Time-Order_Create_Time</f>
        <v>-2.461111111</v>
      </c>
      <c r="Q1202" s="44">
        <f>HubVN_Receiving_Time-HubCN_Pickup_Time</f>
        <v>3.00625</v>
      </c>
      <c r="R1202" s="44">
        <f>Plan_HubVN_Receiving_Time-Plan_HubCN_Pickup_Time</f>
        <v>3.503472222</v>
      </c>
      <c r="S1202" s="44">
        <f>TG_lấy+TG_xử_lý_CN+Thông_quan</f>
        <v>5.196527778</v>
      </c>
      <c r="T1202" s="55">
        <f>IFS(HubCN_ID="LECCNSZ",Quantity__piece*500,HubCN_ID="LECCNYW",Quantity__piece*700)</f>
        <v>700</v>
      </c>
      <c r="U1202" s="55">
        <f>Chi_phí_lấy_hàng-Chi_phí_xử_lý</f>
        <v>15000</v>
      </c>
      <c r="V1202" s="55">
        <f>IFS(HubCN_ID="LECCNSZ",IF(Grossweight&lt;=3,17000+Quantity__piece*500,17000+(Grossweight-3)*1500+Quantity__piece*500),HubCN_ID="LECCNYW", IF(Grossweight&lt;=3,15000+Quantity__piece*700,15000+(Grossweight-3)*2500+Quantity__piece*700))</f>
        <v>15700</v>
      </c>
    </row>
    <row r="1203" ht="15.75" customHeight="1">
      <c r="A1203" s="52" t="s">
        <v>3473</v>
      </c>
      <c r="B1203" s="52" t="s">
        <v>5286</v>
      </c>
      <c r="C1203" s="52" t="s">
        <v>5253</v>
      </c>
      <c r="D1203" s="53">
        <v>44650.788194444445</v>
      </c>
      <c r="E1203" s="53">
        <v>44649.82361111111</v>
      </c>
      <c r="F1203" s="53">
        <v>44651.00277777778</v>
      </c>
      <c r="G1203" s="53">
        <f>HubVN_Receiving_Time</f>
        <v>44653.26111</v>
      </c>
      <c r="H1203" s="54">
        <v>44650.25625</v>
      </c>
      <c r="I1203" s="44">
        <f>HubCN_Receiving_Time-Order_Create_Time</f>
        <v>3.081944444</v>
      </c>
      <c r="J1203" s="44">
        <f>Plan__HubCN_Receiving_Time-Order_Create_Time</f>
        <v>4.046527778</v>
      </c>
      <c r="K1203" s="44">
        <f>HubCN_Pickup_Time-HubCN_Receiving_Time</f>
        <v>0.4326388889</v>
      </c>
      <c r="L1203" s="44">
        <f>Plan_HubCN_Pickup_Time-Plan__HubCN_Receiving_Time</f>
        <v>0.2145833333</v>
      </c>
      <c r="M1203" s="44">
        <f>HubCN_Receiving_Time-Vendor_PickupTime</f>
        <v>0.08680555555</v>
      </c>
      <c r="N1203" s="44">
        <f>Plan__HubCN_Receiving_Time-Plan_Vendor_Pickup_Time</f>
        <v>3.716666667</v>
      </c>
      <c r="O1203" s="44">
        <f>Vendor_PickupTime-Order_Create_Time</f>
        <v>2.995138889</v>
      </c>
      <c r="P1203" s="44">
        <f>Plan_Vendor_Pickup_Time-Order_Create_Time</f>
        <v>0.3298611111</v>
      </c>
      <c r="Q1203" s="44">
        <f>HubVN_Receiving_Time-HubCN_Pickup_Time</f>
        <v>3.004861111</v>
      </c>
      <c r="R1203" s="44">
        <f>Plan_HubVN_Receiving_Time-Plan_HubCN_Pickup_Time</f>
        <v>1.503472222</v>
      </c>
      <c r="S1203" s="44">
        <f>TG_lấy+TG_xử_lý_CN+Thông_quan</f>
        <v>6.519444444</v>
      </c>
      <c r="T1203" s="55">
        <f>IFS(HubCN_ID="LECCNSZ",Quantity__piece*500,HubCN_ID="LECCNYW",Quantity__piece*700)</f>
        <v>1400</v>
      </c>
      <c r="U1203" s="55">
        <f>Chi_phí_lấy_hàng-Chi_phí_xử_lý</f>
        <v>15000</v>
      </c>
      <c r="V1203" s="55">
        <f>IFS(HubCN_ID="LECCNSZ",IF(Grossweight&lt;=3,17000+Quantity__piece*500,17000+(Grossweight-3)*1500+Quantity__piece*500),HubCN_ID="LECCNYW", IF(Grossweight&lt;=3,15000+Quantity__piece*700,15000+(Grossweight-3)*2500+Quantity__piece*700))</f>
        <v>16400</v>
      </c>
    </row>
    <row r="1204" ht="15.75" customHeight="1">
      <c r="A1204" s="52" t="s">
        <v>3476</v>
      </c>
      <c r="B1204" s="52" t="s">
        <v>5263</v>
      </c>
      <c r="C1204" s="52" t="s">
        <v>5253</v>
      </c>
      <c r="D1204" s="53">
        <v>44651.54791666667</v>
      </c>
      <c r="E1204" s="53">
        <v>44652.23541666667</v>
      </c>
      <c r="F1204" s="53">
        <v>44651.76180555556</v>
      </c>
      <c r="G1204" s="53">
        <f>HubVN_Receiving_Time</f>
        <v>44655.53194</v>
      </c>
      <c r="H1204" s="54">
        <v>44652.53055555555</v>
      </c>
      <c r="I1204" s="44">
        <f>HubCN_Receiving_Time-Order_Create_Time</f>
        <v>2.382638889</v>
      </c>
      <c r="J1204" s="44">
        <f>Plan__HubCN_Receiving_Time-Order_Create_Time</f>
        <v>1.695138889</v>
      </c>
      <c r="K1204" s="44">
        <f>HubCN_Pickup_Time-HubCN_Receiving_Time</f>
        <v>0.2951388889</v>
      </c>
      <c r="L1204" s="44">
        <f>Plan_HubCN_Pickup_Time-Plan__HubCN_Receiving_Time</f>
        <v>0.2138888889</v>
      </c>
      <c r="M1204" s="44">
        <f>HubCN_Receiving_Time-Vendor_PickupTime</f>
        <v>0.08958333333</v>
      </c>
      <c r="N1204" s="44">
        <f>Plan__HubCN_Receiving_Time-Plan_Vendor_Pickup_Time</f>
        <v>1.608333333</v>
      </c>
      <c r="O1204" s="44">
        <f>Vendor_PickupTime-Order_Create_Time</f>
        <v>2.293055556</v>
      </c>
      <c r="P1204" s="44">
        <f>Plan_Vendor_Pickup_Time-Order_Create_Time</f>
        <v>0.08680555555</v>
      </c>
      <c r="Q1204" s="44">
        <f>HubVN_Receiving_Time-HubCN_Pickup_Time</f>
        <v>3.001388889</v>
      </c>
      <c r="R1204" s="44">
        <f>Plan_HubVN_Receiving_Time-Plan_HubCN_Pickup_Time</f>
        <v>3.502083333</v>
      </c>
      <c r="S1204" s="44">
        <f>TG_lấy+TG_xử_lý_CN+Thông_quan</f>
        <v>5.679166667</v>
      </c>
      <c r="T1204" s="55">
        <f>IFS(HubCN_ID="LECCNSZ",Quantity__piece*500,HubCN_ID="LECCNYW",Quantity__piece*700)</f>
        <v>1400</v>
      </c>
      <c r="U1204" s="55">
        <f>Chi_phí_lấy_hàng-Chi_phí_xử_lý</f>
        <v>15000</v>
      </c>
      <c r="V1204" s="55">
        <f>IFS(HubCN_ID="LECCNSZ",IF(Grossweight&lt;=3,17000+Quantity__piece*500,17000+(Grossweight-3)*1500+Quantity__piece*500),HubCN_ID="LECCNYW", IF(Grossweight&lt;=3,15000+Quantity__piece*700,15000+(Grossweight-3)*2500+Quantity__piece*700))</f>
        <v>16400</v>
      </c>
    </row>
    <row r="1205" ht="15.75" customHeight="1">
      <c r="A1205" s="52" t="s">
        <v>3479</v>
      </c>
      <c r="B1205" s="52" t="s">
        <v>5286</v>
      </c>
      <c r="C1205" s="52" t="s">
        <v>5253</v>
      </c>
      <c r="D1205" s="53">
        <v>44649.925</v>
      </c>
      <c r="E1205" s="53">
        <v>44649.76875</v>
      </c>
      <c r="F1205" s="53">
        <v>44650.010416666664</v>
      </c>
      <c r="G1205" s="53">
        <f>HubVN_Receiving_Time</f>
        <v>44654.27847</v>
      </c>
      <c r="H1205" s="54">
        <v>44650.27291666667</v>
      </c>
      <c r="I1205" s="44">
        <f>HubCN_Receiving_Time-Order_Create_Time</f>
        <v>0.6104166667</v>
      </c>
      <c r="J1205" s="44">
        <f>Plan__HubCN_Receiving_Time-Order_Create_Time</f>
        <v>0.7666666667</v>
      </c>
      <c r="K1205" s="44">
        <f>HubCN_Pickup_Time-HubCN_Receiving_Time</f>
        <v>0.5041666667</v>
      </c>
      <c r="L1205" s="44">
        <f>Plan_HubCN_Pickup_Time-Plan__HubCN_Receiving_Time</f>
        <v>0.08541666666</v>
      </c>
      <c r="M1205" s="44">
        <f>HubCN_Receiving_Time-Vendor_PickupTime</f>
        <v>0.1145833333</v>
      </c>
      <c r="N1205" s="44">
        <f>Plan__HubCN_Receiving_Time-Plan_Vendor_Pickup_Time</f>
        <v>2.185416667</v>
      </c>
      <c r="O1205" s="44">
        <f>Vendor_PickupTime-Order_Create_Time</f>
        <v>0.4958333333</v>
      </c>
      <c r="P1205" s="44">
        <f>Plan_Vendor_Pickup_Time-Order_Create_Time</f>
        <v>-1.41875</v>
      </c>
      <c r="Q1205" s="44">
        <f>HubVN_Receiving_Time-HubCN_Pickup_Time</f>
        <v>4.005555556</v>
      </c>
      <c r="R1205" s="44">
        <f>Plan_HubVN_Receiving_Time-Plan_HubCN_Pickup_Time</f>
        <v>3.500694444</v>
      </c>
      <c r="S1205" s="44">
        <f>TG_lấy+TG_xử_lý_CN+Thông_quan</f>
        <v>5.120138889</v>
      </c>
      <c r="T1205" s="55">
        <f>IFS(HubCN_ID="LECCNSZ",Quantity__piece*500,HubCN_ID="LECCNYW",Quantity__piece*700)</f>
        <v>700</v>
      </c>
      <c r="U1205" s="55">
        <f>Chi_phí_lấy_hàng-Chi_phí_xử_lý</f>
        <v>15000</v>
      </c>
      <c r="V1205" s="55">
        <f>IFS(HubCN_ID="LECCNSZ",IF(Grossweight&lt;=3,17000+Quantity__piece*500,17000+(Grossweight-3)*1500+Quantity__piece*500),HubCN_ID="LECCNYW", IF(Grossweight&lt;=3,15000+Quantity__piece*700,15000+(Grossweight-3)*2500+Quantity__piece*700))</f>
        <v>15700</v>
      </c>
    </row>
    <row r="1206" ht="15.75" customHeight="1">
      <c r="A1206" s="52" t="s">
        <v>3482</v>
      </c>
      <c r="B1206" s="52" t="s">
        <v>5277</v>
      </c>
      <c r="C1206" s="52" t="s">
        <v>5253</v>
      </c>
      <c r="D1206" s="53">
        <v>44652.60833333333</v>
      </c>
      <c r="E1206" s="53">
        <v>44649.94583333333</v>
      </c>
      <c r="F1206" s="53">
        <v>44652.75555555556</v>
      </c>
      <c r="G1206" s="53">
        <f>HubVN_Receiving_Time</f>
        <v>44655.28542</v>
      </c>
      <c r="H1206" s="54">
        <v>44650.28472222222</v>
      </c>
      <c r="I1206" s="44">
        <f>HubCN_Receiving_Time-Order_Create_Time</f>
        <v>1.810416667</v>
      </c>
      <c r="J1206" s="44">
        <f>Plan__HubCN_Receiving_Time-Order_Create_Time</f>
        <v>4.472916667</v>
      </c>
      <c r="K1206" s="44">
        <f>HubCN_Pickup_Time-HubCN_Receiving_Time</f>
        <v>0.3388888889</v>
      </c>
      <c r="L1206" s="44">
        <f>Plan_HubCN_Pickup_Time-Plan__HubCN_Receiving_Time</f>
        <v>0.1472222222</v>
      </c>
      <c r="M1206" s="44">
        <f>HubCN_Receiving_Time-Vendor_PickupTime</f>
        <v>0.1701388889</v>
      </c>
      <c r="N1206" s="44">
        <f>Plan__HubCN_Receiving_Time-Plan_Vendor_Pickup_Time</f>
        <v>0.7256944444</v>
      </c>
      <c r="O1206" s="44">
        <f>Vendor_PickupTime-Order_Create_Time</f>
        <v>1.640277778</v>
      </c>
      <c r="P1206" s="44">
        <f>Plan_Vendor_Pickup_Time-Order_Create_Time</f>
        <v>3.747222222</v>
      </c>
      <c r="Q1206" s="44">
        <f>HubVN_Receiving_Time-HubCN_Pickup_Time</f>
        <v>5.000694444</v>
      </c>
      <c r="R1206" s="44">
        <f>Plan_HubVN_Receiving_Time-Plan_HubCN_Pickup_Time</f>
        <v>1.504861111</v>
      </c>
      <c r="S1206" s="44">
        <f>TG_lấy+TG_xử_lý_CN+Thông_quan</f>
        <v>7.15</v>
      </c>
      <c r="T1206" s="55">
        <f>IFS(HubCN_ID="LECCNSZ",Quantity__piece*500,HubCN_ID="LECCNYW",Quantity__piece*700)</f>
        <v>2800</v>
      </c>
      <c r="U1206" s="55">
        <f>Chi_phí_lấy_hàng-Chi_phí_xử_lý</f>
        <v>15000</v>
      </c>
      <c r="V1206" s="55">
        <f>IFS(HubCN_ID="LECCNSZ",IF(Grossweight&lt;=3,17000+Quantity__piece*500,17000+(Grossweight-3)*1500+Quantity__piece*500),HubCN_ID="LECCNYW", IF(Grossweight&lt;=3,15000+Quantity__piece*700,15000+(Grossweight-3)*2500+Quantity__piece*700))</f>
        <v>17800</v>
      </c>
    </row>
    <row r="1207" ht="15.75" customHeight="1">
      <c r="A1207" s="52" t="s">
        <v>3485</v>
      </c>
      <c r="B1207" s="52" t="s">
        <v>5278</v>
      </c>
      <c r="C1207" s="52" t="s">
        <v>5253</v>
      </c>
      <c r="D1207" s="53">
        <v>44649.879166666666</v>
      </c>
      <c r="E1207" s="53">
        <v>44649.77777777778</v>
      </c>
      <c r="F1207" s="53">
        <v>44650.02777777778</v>
      </c>
      <c r="G1207" s="53">
        <f>HubVN_Receiving_Time</f>
        <v>44654.28542</v>
      </c>
      <c r="H1207" s="54">
        <v>44650.27916666667</v>
      </c>
      <c r="I1207" s="44">
        <f>HubCN_Receiving_Time-Order_Create_Time</f>
        <v>0.6131944444</v>
      </c>
      <c r="J1207" s="44">
        <f>Plan__HubCN_Receiving_Time-Order_Create_Time</f>
        <v>0.7145833333</v>
      </c>
      <c r="K1207" s="44">
        <f>HubCN_Pickup_Time-HubCN_Receiving_Time</f>
        <v>0.5013888889</v>
      </c>
      <c r="L1207" s="44">
        <f>Plan_HubCN_Pickup_Time-Plan__HubCN_Receiving_Time</f>
        <v>0.1486111111</v>
      </c>
      <c r="M1207" s="44">
        <f>HubCN_Receiving_Time-Vendor_PickupTime</f>
        <v>0.1104166667</v>
      </c>
      <c r="N1207" s="44">
        <f>Plan__HubCN_Receiving_Time-Plan_Vendor_Pickup_Time</f>
        <v>1.131944444</v>
      </c>
      <c r="O1207" s="44">
        <f>Vendor_PickupTime-Order_Create_Time</f>
        <v>0.5027777778</v>
      </c>
      <c r="P1207" s="44">
        <f>Plan_Vendor_Pickup_Time-Order_Create_Time</f>
        <v>-0.4173611111</v>
      </c>
      <c r="Q1207" s="44">
        <f>HubVN_Receiving_Time-HubCN_Pickup_Time</f>
        <v>4.00625</v>
      </c>
      <c r="R1207" s="44">
        <f>Plan_HubVN_Receiving_Time-Plan_HubCN_Pickup_Time</f>
        <v>3.505555556</v>
      </c>
      <c r="S1207" s="44">
        <f>TG_lấy+TG_xử_lý_CN+Thông_quan</f>
        <v>5.120833333</v>
      </c>
      <c r="T1207" s="55">
        <f>IFS(HubCN_ID="LECCNSZ",Quantity__piece*500,HubCN_ID="LECCNYW",Quantity__piece*700)</f>
        <v>700</v>
      </c>
      <c r="U1207" s="55">
        <f>Chi_phí_lấy_hàng-Chi_phí_xử_lý</f>
        <v>15000</v>
      </c>
      <c r="V1207" s="55">
        <f>IFS(HubCN_ID="LECCNSZ",IF(Grossweight&lt;=3,17000+Quantity__piece*500,17000+(Grossweight-3)*1500+Quantity__piece*500),HubCN_ID="LECCNYW", IF(Grossweight&lt;=3,15000+Quantity__piece*700,15000+(Grossweight-3)*2500+Quantity__piece*700))</f>
        <v>15700</v>
      </c>
    </row>
    <row r="1208" ht="15.75" customHeight="1">
      <c r="A1208" s="52" t="s">
        <v>3487</v>
      </c>
      <c r="B1208" s="52" t="s">
        <v>5273</v>
      </c>
      <c r="C1208" s="52" t="s">
        <v>5253</v>
      </c>
      <c r="D1208" s="53">
        <v>44652.31736111111</v>
      </c>
      <c r="E1208" s="53">
        <v>44650.74513888889</v>
      </c>
      <c r="F1208" s="53">
        <v>44652.527083333334</v>
      </c>
      <c r="G1208" s="53">
        <f>HubVN_Receiving_Time</f>
        <v>44654.53889</v>
      </c>
      <c r="H1208" s="54">
        <v>44651.0375</v>
      </c>
      <c r="I1208" s="44">
        <f>HubCN_Receiving_Time-Order_Create_Time</f>
        <v>3.546527778</v>
      </c>
      <c r="J1208" s="44">
        <f>Plan__HubCN_Receiving_Time-Order_Create_Time</f>
        <v>5.11875</v>
      </c>
      <c r="K1208" s="44">
        <f>HubCN_Pickup_Time-HubCN_Receiving_Time</f>
        <v>0.2923611111</v>
      </c>
      <c r="L1208" s="44">
        <f>Plan_HubCN_Pickup_Time-Plan__HubCN_Receiving_Time</f>
        <v>0.2097222222</v>
      </c>
      <c r="M1208" s="44">
        <f>HubCN_Receiving_Time-Vendor_PickupTime</f>
        <v>0.2506944444</v>
      </c>
      <c r="N1208" s="44">
        <f>Plan__HubCN_Receiving_Time-Plan_Vendor_Pickup_Time</f>
        <v>4.61875</v>
      </c>
      <c r="O1208" s="44">
        <f>Vendor_PickupTime-Order_Create_Time</f>
        <v>3.295833333</v>
      </c>
      <c r="P1208" s="44">
        <f>Plan_Vendor_Pickup_Time-Order_Create_Time</f>
        <v>0.5</v>
      </c>
      <c r="Q1208" s="44">
        <f>HubVN_Receiving_Time-HubCN_Pickup_Time</f>
        <v>3.501388889</v>
      </c>
      <c r="R1208" s="44">
        <f>Plan_HubVN_Receiving_Time-Plan_HubCN_Pickup_Time</f>
        <v>2.000694444</v>
      </c>
      <c r="S1208" s="44">
        <f>TG_lấy+TG_xử_lý_CN+Thông_quan</f>
        <v>7.340277778</v>
      </c>
      <c r="T1208" s="55">
        <f>IFS(HubCN_ID="LECCNSZ",Quantity__piece*500,HubCN_ID="LECCNYW",Quantity__piece*700)</f>
        <v>2800</v>
      </c>
      <c r="U1208" s="55">
        <f>Chi_phí_lấy_hàng-Chi_phí_xử_lý</f>
        <v>15000</v>
      </c>
      <c r="V1208" s="55">
        <f>IFS(HubCN_ID="LECCNSZ",IF(Grossweight&lt;=3,17000+Quantity__piece*500,17000+(Grossweight-3)*1500+Quantity__piece*500),HubCN_ID="LECCNYW", IF(Grossweight&lt;=3,15000+Quantity__piece*700,15000+(Grossweight-3)*2500+Quantity__piece*700))</f>
        <v>17800</v>
      </c>
    </row>
    <row r="1209" ht="15.75" customHeight="1">
      <c r="A1209" s="52" t="s">
        <v>3490</v>
      </c>
      <c r="B1209" s="52" t="s">
        <v>5312</v>
      </c>
      <c r="C1209" s="52" t="s">
        <v>5253</v>
      </c>
      <c r="D1209" s="53">
        <v>44650.06180555555</v>
      </c>
      <c r="E1209" s="53">
        <v>44649.79375</v>
      </c>
      <c r="F1209" s="53">
        <v>44650.274305555555</v>
      </c>
      <c r="G1209" s="53">
        <f>HubVN_Receiving_Time</f>
        <v>44653.25694</v>
      </c>
      <c r="H1209" s="54">
        <v>44650.25486111111</v>
      </c>
      <c r="I1209" s="44">
        <f>HubCN_Receiving_Time-Order_Create_Time</f>
        <v>3.582638889</v>
      </c>
      <c r="J1209" s="44">
        <f>Plan__HubCN_Receiving_Time-Order_Create_Time</f>
        <v>3.850694444</v>
      </c>
      <c r="K1209" s="44">
        <f>HubCN_Pickup_Time-HubCN_Receiving_Time</f>
        <v>0.4611111111</v>
      </c>
      <c r="L1209" s="44">
        <f>Plan_HubCN_Pickup_Time-Plan__HubCN_Receiving_Time</f>
        <v>0.2125</v>
      </c>
      <c r="M1209" s="44">
        <f>HubCN_Receiving_Time-Vendor_PickupTime</f>
        <v>0.08472222222</v>
      </c>
      <c r="N1209" s="44">
        <f>Plan__HubCN_Receiving_Time-Plan_Vendor_Pickup_Time</f>
        <v>3.271527778</v>
      </c>
      <c r="O1209" s="44">
        <f>Vendor_PickupTime-Order_Create_Time</f>
        <v>3.497916667</v>
      </c>
      <c r="P1209" s="44">
        <f>Plan_Vendor_Pickup_Time-Order_Create_Time</f>
        <v>0.5791666667</v>
      </c>
      <c r="Q1209" s="44">
        <f>HubVN_Receiving_Time-HubCN_Pickup_Time</f>
        <v>3.002083333</v>
      </c>
      <c r="R1209" s="44">
        <f>Plan_HubVN_Receiving_Time-Plan_HubCN_Pickup_Time</f>
        <v>2.003472222</v>
      </c>
      <c r="S1209" s="44">
        <f>TG_lấy+TG_xử_lý_CN+Thông_quan</f>
        <v>7.045833333</v>
      </c>
      <c r="T1209" s="55">
        <f>IFS(HubCN_ID="LECCNSZ",Quantity__piece*500,HubCN_ID="LECCNYW",Quantity__piece*700)</f>
        <v>3500</v>
      </c>
      <c r="U1209" s="55">
        <f>Chi_phí_lấy_hàng-Chi_phí_xử_lý</f>
        <v>15000</v>
      </c>
      <c r="V1209" s="55">
        <f>IFS(HubCN_ID="LECCNSZ",IF(Grossweight&lt;=3,17000+Quantity__piece*500,17000+(Grossweight-3)*1500+Quantity__piece*500),HubCN_ID="LECCNYW", IF(Grossweight&lt;=3,15000+Quantity__piece*700,15000+(Grossweight-3)*2500+Quantity__piece*700))</f>
        <v>18500</v>
      </c>
    </row>
    <row r="1210" ht="15.75" customHeight="1">
      <c r="A1210" s="52" t="s">
        <v>3492</v>
      </c>
      <c r="B1210" s="52" t="s">
        <v>5309</v>
      </c>
      <c r="C1210" s="52" t="s">
        <v>5253</v>
      </c>
      <c r="D1210" s="53">
        <v>44650.84652777778</v>
      </c>
      <c r="E1210" s="53">
        <v>44650.66805555556</v>
      </c>
      <c r="F1210" s="53">
        <v>44650.99791666667</v>
      </c>
      <c r="G1210" s="53">
        <f>HubVN_Receiving_Time</f>
        <v>44654.50694</v>
      </c>
      <c r="H1210" s="54">
        <v>44651.00347222222</v>
      </c>
      <c r="I1210" s="44">
        <f>HubCN_Receiving_Time-Order_Create_Time</f>
        <v>3.480555556</v>
      </c>
      <c r="J1210" s="44">
        <f>Plan__HubCN_Receiving_Time-Order_Create_Time</f>
        <v>3.659027778</v>
      </c>
      <c r="K1210" s="44">
        <f>HubCN_Pickup_Time-HubCN_Receiving_Time</f>
        <v>0.3354166667</v>
      </c>
      <c r="L1210" s="44">
        <f>Plan_HubCN_Pickup_Time-Plan__HubCN_Receiving_Time</f>
        <v>0.1513888889</v>
      </c>
      <c r="M1210" s="44">
        <f>HubCN_Receiving_Time-Vendor_PickupTime</f>
        <v>0.2555555556</v>
      </c>
      <c r="N1210" s="44">
        <f>Plan__HubCN_Receiving_Time-Plan_Vendor_Pickup_Time</f>
        <v>2.486805556</v>
      </c>
      <c r="O1210" s="44">
        <f>Vendor_PickupTime-Order_Create_Time</f>
        <v>3.225</v>
      </c>
      <c r="P1210" s="44">
        <f>Plan_Vendor_Pickup_Time-Order_Create_Time</f>
        <v>1.172222222</v>
      </c>
      <c r="Q1210" s="44">
        <f>HubVN_Receiving_Time-HubCN_Pickup_Time</f>
        <v>3.503472222</v>
      </c>
      <c r="R1210" s="44">
        <f>Plan_HubVN_Receiving_Time-Plan_HubCN_Pickup_Time</f>
        <v>3.50625</v>
      </c>
      <c r="S1210" s="44">
        <f>TG_lấy+TG_xử_lý_CN+Thông_quan</f>
        <v>7.319444444</v>
      </c>
      <c r="T1210" s="55">
        <f>IFS(HubCN_ID="LECCNSZ",Quantity__piece*500,HubCN_ID="LECCNYW",Quantity__piece*700)</f>
        <v>700</v>
      </c>
      <c r="U1210" s="55">
        <f>Chi_phí_lấy_hàng-Chi_phí_xử_lý</f>
        <v>15000</v>
      </c>
      <c r="V1210" s="55">
        <f>IFS(HubCN_ID="LECCNSZ",IF(Grossweight&lt;=3,17000+Quantity__piece*500,17000+(Grossweight-3)*1500+Quantity__piece*500),HubCN_ID="LECCNYW", IF(Grossweight&lt;=3,15000+Quantity__piece*700,15000+(Grossweight-3)*2500+Quantity__piece*700))</f>
        <v>15700</v>
      </c>
    </row>
    <row r="1211" ht="15.75" customHeight="1">
      <c r="A1211" s="52" t="s">
        <v>3494</v>
      </c>
      <c r="B1211" s="52" t="s">
        <v>5286</v>
      </c>
      <c r="C1211" s="52" t="s">
        <v>5253</v>
      </c>
      <c r="D1211" s="53">
        <v>44649.10972222222</v>
      </c>
      <c r="E1211" s="53">
        <v>44649.80625</v>
      </c>
      <c r="F1211" s="53">
        <v>44649.259722222225</v>
      </c>
      <c r="G1211" s="53">
        <f>HubVN_Receiving_Time</f>
        <v>44653.27361</v>
      </c>
      <c r="H1211" s="54">
        <v>44650.27013888889</v>
      </c>
      <c r="I1211" s="44">
        <f>HubCN_Receiving_Time-Order_Create_Time</f>
        <v>2.084027778</v>
      </c>
      <c r="J1211" s="44">
        <f>Plan__HubCN_Receiving_Time-Order_Create_Time</f>
        <v>1.3875</v>
      </c>
      <c r="K1211" s="44">
        <f>HubCN_Pickup_Time-HubCN_Receiving_Time</f>
        <v>0.4638888889</v>
      </c>
      <c r="L1211" s="44">
        <f>Plan_HubCN_Pickup_Time-Plan__HubCN_Receiving_Time</f>
        <v>0.15</v>
      </c>
      <c r="M1211" s="44">
        <f>HubCN_Receiving_Time-Vendor_PickupTime</f>
        <v>0.08958333333</v>
      </c>
      <c r="N1211" s="44">
        <f>Plan__HubCN_Receiving_Time-Plan_Vendor_Pickup_Time</f>
        <v>2.85</v>
      </c>
      <c r="O1211" s="44">
        <f>Vendor_PickupTime-Order_Create_Time</f>
        <v>1.994444444</v>
      </c>
      <c r="P1211" s="44">
        <f>Plan_Vendor_Pickup_Time-Order_Create_Time</f>
        <v>-1.4625</v>
      </c>
      <c r="Q1211" s="44">
        <f>HubVN_Receiving_Time-HubCN_Pickup_Time</f>
        <v>3.003472222</v>
      </c>
      <c r="R1211" s="44">
        <f>Plan_HubVN_Receiving_Time-Plan_HubCN_Pickup_Time</f>
        <v>3.001388889</v>
      </c>
      <c r="S1211" s="44">
        <f>TG_lấy+TG_xử_lý_CN+Thông_quan</f>
        <v>5.551388889</v>
      </c>
      <c r="T1211" s="55">
        <f>IFS(HubCN_ID="LECCNSZ",Quantity__piece*500,HubCN_ID="LECCNYW",Quantity__piece*700)</f>
        <v>700</v>
      </c>
      <c r="U1211" s="55">
        <f>Chi_phí_lấy_hàng-Chi_phí_xử_lý</f>
        <v>15000</v>
      </c>
      <c r="V1211" s="55">
        <f>IFS(HubCN_ID="LECCNSZ",IF(Grossweight&lt;=3,17000+Quantity__piece*500,17000+(Grossweight-3)*1500+Quantity__piece*500),HubCN_ID="LECCNYW", IF(Grossweight&lt;=3,15000+Quantity__piece*700,15000+(Grossweight-3)*2500+Quantity__piece*700))</f>
        <v>15700</v>
      </c>
    </row>
    <row r="1212" ht="15.75" customHeight="1">
      <c r="A1212" s="52" t="s">
        <v>3497</v>
      </c>
      <c r="B1212" s="52" t="s">
        <v>5261</v>
      </c>
      <c r="C1212" s="52" t="s">
        <v>5253</v>
      </c>
      <c r="D1212" s="53">
        <v>44649.61666666667</v>
      </c>
      <c r="E1212" s="53">
        <v>44649.805555555555</v>
      </c>
      <c r="F1212" s="53">
        <v>44649.76736111111</v>
      </c>
      <c r="G1212" s="53">
        <f>HubVN_Receiving_Time</f>
        <v>44654.27569</v>
      </c>
      <c r="H1212" s="54">
        <v>44650.27013888889</v>
      </c>
      <c r="I1212" s="44">
        <f>HubCN_Receiving_Time-Order_Create_Time</f>
        <v>2.108333333</v>
      </c>
      <c r="J1212" s="44">
        <f>Plan__HubCN_Receiving_Time-Order_Create_Time</f>
        <v>1.919444444</v>
      </c>
      <c r="K1212" s="44">
        <f>HubCN_Pickup_Time-HubCN_Receiving_Time</f>
        <v>0.4645833333</v>
      </c>
      <c r="L1212" s="44">
        <f>Plan_HubCN_Pickup_Time-Plan__HubCN_Receiving_Time</f>
        <v>0.1506944444</v>
      </c>
      <c r="M1212" s="44">
        <f>HubCN_Receiving_Time-Vendor_PickupTime</f>
        <v>0.1131944444</v>
      </c>
      <c r="N1212" s="44">
        <f>Plan__HubCN_Receiving_Time-Plan_Vendor_Pickup_Time</f>
        <v>0.7479166667</v>
      </c>
      <c r="O1212" s="44">
        <f>Vendor_PickupTime-Order_Create_Time</f>
        <v>1.995138889</v>
      </c>
      <c r="P1212" s="44">
        <f>Plan_Vendor_Pickup_Time-Order_Create_Time</f>
        <v>1.171527778</v>
      </c>
      <c r="Q1212" s="44">
        <f>HubVN_Receiving_Time-HubCN_Pickup_Time</f>
        <v>4.005555556</v>
      </c>
      <c r="R1212" s="44">
        <f>Plan_HubVN_Receiving_Time-Plan_HubCN_Pickup_Time</f>
        <v>3.503472222</v>
      </c>
      <c r="S1212" s="44">
        <f>TG_lấy+TG_xử_lý_CN+Thông_quan</f>
        <v>6.578472222</v>
      </c>
      <c r="T1212" s="55">
        <f>IFS(HubCN_ID="LECCNSZ",Quantity__piece*500,HubCN_ID="LECCNYW",Quantity__piece*700)</f>
        <v>2100</v>
      </c>
      <c r="U1212" s="55">
        <f>Chi_phí_lấy_hàng-Chi_phí_xử_lý</f>
        <v>19500</v>
      </c>
      <c r="V1212" s="55">
        <f>IFS(HubCN_ID="LECCNSZ",IF(Grossweight&lt;=3,17000+Quantity__piece*500,17000+(Grossweight-3)*1500+Quantity__piece*500),HubCN_ID="LECCNYW", IF(Grossweight&lt;=3,15000+Quantity__piece*700,15000+(Grossweight-3)*2500+Quantity__piece*700))</f>
        <v>21600</v>
      </c>
    </row>
    <row r="1213" ht="15.75" customHeight="1">
      <c r="A1213" s="52" t="s">
        <v>3500</v>
      </c>
      <c r="B1213" s="52" t="s">
        <v>5274</v>
      </c>
      <c r="C1213" s="52" t="s">
        <v>5253</v>
      </c>
      <c r="D1213" s="53">
        <v>44648.40555555555</v>
      </c>
      <c r="E1213" s="53">
        <v>44646.98541666667</v>
      </c>
      <c r="F1213" s="53">
        <v>44648.535416666666</v>
      </c>
      <c r="G1213" s="53">
        <f>HubVN_Receiving_Time</f>
        <v>44652.27986</v>
      </c>
      <c r="H1213" s="54">
        <v>44647.27916666667</v>
      </c>
      <c r="I1213" s="44">
        <f>HubCN_Receiving_Time-Order_Create_Time</f>
        <v>0.3527777778</v>
      </c>
      <c r="J1213" s="44">
        <f>Plan__HubCN_Receiving_Time-Order_Create_Time</f>
        <v>1.772916667</v>
      </c>
      <c r="K1213" s="44">
        <f>HubCN_Pickup_Time-HubCN_Receiving_Time</f>
        <v>0.29375</v>
      </c>
      <c r="L1213" s="44">
        <f>Plan_HubCN_Pickup_Time-Plan__HubCN_Receiving_Time</f>
        <v>0.1298611111</v>
      </c>
      <c r="M1213" s="44">
        <f>HubCN_Receiving_Time-Vendor_PickupTime</f>
        <v>0.1048611111</v>
      </c>
      <c r="N1213" s="44">
        <f>Plan__HubCN_Receiving_Time-Plan_Vendor_Pickup_Time</f>
        <v>0.6076388889</v>
      </c>
      <c r="O1213" s="44">
        <f>Vendor_PickupTime-Order_Create_Time</f>
        <v>0.2479166667</v>
      </c>
      <c r="P1213" s="44">
        <f>Plan_Vendor_Pickup_Time-Order_Create_Time</f>
        <v>1.165277778</v>
      </c>
      <c r="Q1213" s="44">
        <f>HubVN_Receiving_Time-HubCN_Pickup_Time</f>
        <v>5.000694444</v>
      </c>
      <c r="R1213" s="44">
        <f>Plan_HubVN_Receiving_Time-Plan_HubCN_Pickup_Time</f>
        <v>3.002083333</v>
      </c>
      <c r="S1213" s="44">
        <f>TG_lấy+TG_xử_lý_CN+Thông_quan</f>
        <v>5.647222222</v>
      </c>
      <c r="T1213" s="55">
        <f>IFS(HubCN_ID="LECCNSZ",Quantity__piece*500,HubCN_ID="LECCNYW",Quantity__piece*700)</f>
        <v>700</v>
      </c>
      <c r="U1213" s="55">
        <f>Chi_phí_lấy_hàng-Chi_phí_xử_lý</f>
        <v>15000</v>
      </c>
      <c r="V1213" s="55">
        <f>IFS(HubCN_ID="LECCNSZ",IF(Grossweight&lt;=3,17000+Quantity__piece*500,17000+(Grossweight-3)*1500+Quantity__piece*500),HubCN_ID="LECCNYW", IF(Grossweight&lt;=3,15000+Quantity__piece*700,15000+(Grossweight-3)*2500+Quantity__piece*700))</f>
        <v>15700</v>
      </c>
    </row>
    <row r="1214" ht="15.75" hidden="1" customHeight="1">
      <c r="A1214" s="52" t="s">
        <v>3503</v>
      </c>
      <c r="B1214" s="52" t="s">
        <v>5289</v>
      </c>
      <c r="C1214" s="52" t="s">
        <v>5255</v>
      </c>
      <c r="D1214" s="53">
        <v>44651.535416666666</v>
      </c>
      <c r="E1214" s="53">
        <v>44649.78194444445</v>
      </c>
      <c r="F1214" s="53">
        <v>44651.74513888889</v>
      </c>
      <c r="G1214" s="53">
        <f>HubVN_Receiving_Time</f>
        <v>44654.28889</v>
      </c>
      <c r="H1214" s="54">
        <v>44650.285416666666</v>
      </c>
      <c r="I1214" s="44">
        <f>HubCN_Receiving_Time-Order_Create_Time</f>
        <v>1.3875</v>
      </c>
      <c r="J1214" s="44">
        <f>Plan__HubCN_Receiving_Time-Order_Create_Time</f>
        <v>3.140972222</v>
      </c>
      <c r="K1214" s="44">
        <f>HubCN_Pickup_Time-HubCN_Receiving_Time</f>
        <v>0.5034722222</v>
      </c>
      <c r="L1214" s="44">
        <f>Plan_HubCN_Pickup_Time-Plan__HubCN_Receiving_Time</f>
        <v>0.2097222222</v>
      </c>
      <c r="M1214" s="44">
        <f>HubCN_Receiving_Time-Vendor_PickupTime</f>
        <v>0.05694444445</v>
      </c>
      <c r="N1214" s="44">
        <f>Plan__HubCN_Receiving_Time-Plan_Vendor_Pickup_Time</f>
        <v>1.436805556</v>
      </c>
      <c r="O1214" s="44">
        <f>Vendor_PickupTime-Order_Create_Time</f>
        <v>1.330555556</v>
      </c>
      <c r="P1214" s="44">
        <f>Plan_Vendor_Pickup_Time-Order_Create_Time</f>
        <v>1.704166667</v>
      </c>
      <c r="Q1214" s="44">
        <f>HubVN_Receiving_Time-HubCN_Pickup_Time</f>
        <v>4.003472222</v>
      </c>
      <c r="R1214" s="44">
        <f>Plan_HubVN_Receiving_Time-Plan_HubCN_Pickup_Time</f>
        <v>1.505555556</v>
      </c>
      <c r="S1214" s="44">
        <f>TG_lấy+TG_xử_lý_CN+Thông_quan</f>
        <v>5.894444444</v>
      </c>
      <c r="T1214" s="55">
        <f>IFS(HubCN_ID="LECCNSZ",Quantity__piece*500,HubCN_ID="LECCNYW",Quantity__piece*700)</f>
        <v>2500</v>
      </c>
      <c r="U1214" s="55">
        <f>Chi_phí_lấy_hàng-Chi_phí_xử_lý</f>
        <v>17000</v>
      </c>
      <c r="V1214" s="55">
        <f>IFS(HubCN_ID="LECCNSZ",IF(Grossweight&lt;=3,17000+Quantity__piece*500,17000+(Grossweight-3)*1500+Quantity__piece*500),HubCN_ID="LECCNYW", IF(Grossweight&lt;=3,15000+Quantity__piece*700,15000+(Grossweight-3)*2500+Quantity__piece*700))</f>
        <v>19500</v>
      </c>
    </row>
    <row r="1215" ht="15.75" customHeight="1">
      <c r="A1215" s="52" t="s">
        <v>3506</v>
      </c>
      <c r="B1215" s="52" t="s">
        <v>5264</v>
      </c>
      <c r="C1215" s="52" t="s">
        <v>5253</v>
      </c>
      <c r="D1215" s="53">
        <v>44649.84375</v>
      </c>
      <c r="E1215" s="53">
        <v>44646.97986111111</v>
      </c>
      <c r="F1215" s="53">
        <v>44650.01388888889</v>
      </c>
      <c r="G1215" s="53">
        <f>HubVN_Receiving_Time</f>
        <v>44652.27569</v>
      </c>
      <c r="H1215" s="54">
        <v>44647.27361111111</v>
      </c>
      <c r="I1215" s="44">
        <f>HubCN_Receiving_Time-Order_Create_Time</f>
        <v>1.852777778</v>
      </c>
      <c r="J1215" s="44">
        <f>Plan__HubCN_Receiving_Time-Order_Create_Time</f>
        <v>4.716666667</v>
      </c>
      <c r="K1215" s="44">
        <f>HubCN_Pickup_Time-HubCN_Receiving_Time</f>
        <v>0.29375</v>
      </c>
      <c r="L1215" s="44">
        <f>Plan_HubCN_Pickup_Time-Plan__HubCN_Receiving_Time</f>
        <v>0.1701388889</v>
      </c>
      <c r="M1215" s="44">
        <f>HubCN_Receiving_Time-Vendor_PickupTime</f>
        <v>0.1034722222</v>
      </c>
      <c r="N1215" s="44">
        <f>Plan__HubCN_Receiving_Time-Plan_Vendor_Pickup_Time</f>
        <v>1.725</v>
      </c>
      <c r="O1215" s="44">
        <f>Vendor_PickupTime-Order_Create_Time</f>
        <v>1.749305556</v>
      </c>
      <c r="P1215" s="44">
        <f>Plan_Vendor_Pickup_Time-Order_Create_Time</f>
        <v>2.991666667</v>
      </c>
      <c r="Q1215" s="44">
        <f>HubVN_Receiving_Time-HubCN_Pickup_Time</f>
        <v>5.002083333</v>
      </c>
      <c r="R1215" s="44">
        <f>Plan_HubVN_Receiving_Time-Plan_HubCN_Pickup_Time</f>
        <v>1.503472222</v>
      </c>
      <c r="S1215" s="44">
        <f>TG_lấy+TG_xử_lý_CN+Thông_quan</f>
        <v>7.148611111</v>
      </c>
      <c r="T1215" s="55">
        <f>IFS(HubCN_ID="LECCNSZ",Quantity__piece*500,HubCN_ID="LECCNYW",Quantity__piece*700)</f>
        <v>2100</v>
      </c>
      <c r="U1215" s="55">
        <f>Chi_phí_lấy_hàng-Chi_phí_xử_lý</f>
        <v>15000</v>
      </c>
      <c r="V1215" s="55">
        <f>IFS(HubCN_ID="LECCNSZ",IF(Grossweight&lt;=3,17000+Quantity__piece*500,17000+(Grossweight-3)*1500+Quantity__piece*500),HubCN_ID="LECCNYW", IF(Grossweight&lt;=3,15000+Quantity__piece*700,15000+(Grossweight-3)*2500+Quantity__piece*700))</f>
        <v>17100</v>
      </c>
    </row>
    <row r="1216" ht="15.75" customHeight="1">
      <c r="A1216" s="52" t="s">
        <v>3508</v>
      </c>
      <c r="B1216" s="52" t="s">
        <v>5278</v>
      </c>
      <c r="C1216" s="52" t="s">
        <v>5253</v>
      </c>
      <c r="D1216" s="53">
        <v>44649.34722222222</v>
      </c>
      <c r="E1216" s="53">
        <v>44646.9125</v>
      </c>
      <c r="F1216" s="53">
        <v>44649.495833333334</v>
      </c>
      <c r="G1216" s="53">
        <f>HubVN_Receiving_Time</f>
        <v>44652.25625</v>
      </c>
      <c r="H1216" s="54">
        <v>44647.25208333333</v>
      </c>
      <c r="I1216" s="44">
        <f>HubCN_Receiving_Time-Order_Create_Time</f>
        <v>0.3083333333</v>
      </c>
      <c r="J1216" s="44">
        <f>Plan__HubCN_Receiving_Time-Order_Create_Time</f>
        <v>2.743055556</v>
      </c>
      <c r="K1216" s="44">
        <f>HubCN_Pickup_Time-HubCN_Receiving_Time</f>
        <v>0.3395833333</v>
      </c>
      <c r="L1216" s="44">
        <f>Plan_HubCN_Pickup_Time-Plan__HubCN_Receiving_Time</f>
        <v>0.1486111111</v>
      </c>
      <c r="M1216" s="44">
        <f>HubCN_Receiving_Time-Vendor_PickupTime</f>
        <v>0.1701388889</v>
      </c>
      <c r="N1216" s="44">
        <f>Plan__HubCN_Receiving_Time-Plan_Vendor_Pickup_Time</f>
        <v>1.745138889</v>
      </c>
      <c r="O1216" s="44">
        <f>Vendor_PickupTime-Order_Create_Time</f>
        <v>0.1381944444</v>
      </c>
      <c r="P1216" s="44">
        <f>Plan_Vendor_Pickup_Time-Order_Create_Time</f>
        <v>0.9979166667</v>
      </c>
      <c r="Q1216" s="44">
        <f>HubVN_Receiving_Time-HubCN_Pickup_Time</f>
        <v>5.004166667</v>
      </c>
      <c r="R1216" s="44">
        <f>Plan_HubVN_Receiving_Time-Plan_HubCN_Pickup_Time</f>
        <v>2.004861111</v>
      </c>
      <c r="S1216" s="44">
        <f>TG_lấy+TG_xử_lý_CN+Thông_quan</f>
        <v>5.652083333</v>
      </c>
      <c r="T1216" s="55">
        <f>IFS(HubCN_ID="LECCNSZ",Quantity__piece*500,HubCN_ID="LECCNYW",Quantity__piece*700)</f>
        <v>2100</v>
      </c>
      <c r="U1216" s="55">
        <f>Chi_phí_lấy_hàng-Chi_phí_xử_lý</f>
        <v>19500</v>
      </c>
      <c r="V1216" s="55">
        <f>IFS(HubCN_ID="LECCNSZ",IF(Grossweight&lt;=3,17000+Quantity__piece*500,17000+(Grossweight-3)*1500+Quantity__piece*500),HubCN_ID="LECCNYW", IF(Grossweight&lt;=3,15000+Quantity__piece*700,15000+(Grossweight-3)*2500+Quantity__piece*700))</f>
        <v>21600</v>
      </c>
    </row>
    <row r="1217" ht="15.75" customHeight="1">
      <c r="A1217" s="52" t="s">
        <v>3510</v>
      </c>
      <c r="B1217" s="52" t="s">
        <v>5290</v>
      </c>
      <c r="C1217" s="52" t="s">
        <v>5253</v>
      </c>
      <c r="D1217" s="53">
        <v>44651.19097222222</v>
      </c>
      <c r="E1217" s="53">
        <v>44649.22638888889</v>
      </c>
      <c r="F1217" s="53">
        <v>44651.27569444444</v>
      </c>
      <c r="G1217" s="53">
        <f>HubVN_Receiving_Time</f>
        <v>44653.525</v>
      </c>
      <c r="H1217" s="54">
        <v>44649.520833333336</v>
      </c>
      <c r="I1217" s="44">
        <f>HubCN_Receiving_Time-Order_Create_Time</f>
        <v>0.3333333333</v>
      </c>
      <c r="J1217" s="44">
        <f>Plan__HubCN_Receiving_Time-Order_Create_Time</f>
        <v>2.297916667</v>
      </c>
      <c r="K1217" s="44">
        <f>HubCN_Pickup_Time-HubCN_Receiving_Time</f>
        <v>0.2944444444</v>
      </c>
      <c r="L1217" s="44">
        <f>Plan_HubCN_Pickup_Time-Plan__HubCN_Receiving_Time</f>
        <v>0.08472222222</v>
      </c>
      <c r="M1217" s="44">
        <f>HubCN_Receiving_Time-Vendor_PickupTime</f>
        <v>0.08888888889</v>
      </c>
      <c r="N1217" s="44">
        <f>Plan__HubCN_Receiving_Time-Plan_Vendor_Pickup_Time</f>
        <v>2.134027778</v>
      </c>
      <c r="O1217" s="44">
        <f>Vendor_PickupTime-Order_Create_Time</f>
        <v>0.2444444444</v>
      </c>
      <c r="P1217" s="44">
        <f>Plan_Vendor_Pickup_Time-Order_Create_Time</f>
        <v>0.1638888889</v>
      </c>
      <c r="Q1217" s="44">
        <f>HubVN_Receiving_Time-HubCN_Pickup_Time</f>
        <v>4.004166667</v>
      </c>
      <c r="R1217" s="44">
        <f>Plan_HubVN_Receiving_Time-Plan_HubCN_Pickup_Time</f>
        <v>2.002777778</v>
      </c>
      <c r="S1217" s="44">
        <f>TG_lấy+TG_xử_lý_CN+Thông_quan</f>
        <v>4.631944444</v>
      </c>
      <c r="T1217" s="55">
        <f>IFS(HubCN_ID="LECCNSZ",Quantity__piece*500,HubCN_ID="LECCNYW",Quantity__piece*700)</f>
        <v>3500</v>
      </c>
      <c r="U1217" s="55">
        <f>Chi_phí_lấy_hàng-Chi_phí_xử_lý</f>
        <v>15000</v>
      </c>
      <c r="V1217" s="55">
        <f>IFS(HubCN_ID="LECCNSZ",IF(Grossweight&lt;=3,17000+Quantity__piece*500,17000+(Grossweight-3)*1500+Quantity__piece*500),HubCN_ID="LECCNYW", IF(Grossweight&lt;=3,15000+Quantity__piece*700,15000+(Grossweight-3)*2500+Quantity__piece*700))</f>
        <v>18500</v>
      </c>
    </row>
    <row r="1218" ht="15.75" customHeight="1">
      <c r="A1218" s="52" t="s">
        <v>3513</v>
      </c>
      <c r="B1218" s="52" t="s">
        <v>5252</v>
      </c>
      <c r="C1218" s="52" t="s">
        <v>5253</v>
      </c>
      <c r="D1218" s="53">
        <v>44652.856944444444</v>
      </c>
      <c r="E1218" s="53">
        <v>44650.67569444444</v>
      </c>
      <c r="F1218" s="53">
        <v>44653.00902777778</v>
      </c>
      <c r="G1218" s="53">
        <f>HubVN_Receiving_Time</f>
        <v>44654.51389</v>
      </c>
      <c r="H1218" s="54">
        <v>44651.009722222225</v>
      </c>
      <c r="I1218" s="44">
        <f>HubCN_Receiving_Time-Order_Create_Time</f>
        <v>3.484722222</v>
      </c>
      <c r="J1218" s="44">
        <f>Plan__HubCN_Receiving_Time-Order_Create_Time</f>
        <v>5.665972222</v>
      </c>
      <c r="K1218" s="44">
        <f>HubCN_Pickup_Time-HubCN_Receiving_Time</f>
        <v>0.3340277778</v>
      </c>
      <c r="L1218" s="44">
        <f>Plan_HubCN_Pickup_Time-Plan__HubCN_Receiving_Time</f>
        <v>0.1520833333</v>
      </c>
      <c r="M1218" s="44">
        <f>HubCN_Receiving_Time-Vendor_PickupTime</f>
        <v>0.2534722222</v>
      </c>
      <c r="N1218" s="44">
        <f>Plan__HubCN_Receiving_Time-Plan_Vendor_Pickup_Time</f>
        <v>5.661805556</v>
      </c>
      <c r="O1218" s="44">
        <f>Vendor_PickupTime-Order_Create_Time</f>
        <v>3.23125</v>
      </c>
      <c r="P1218" s="44">
        <f>Plan_Vendor_Pickup_Time-Order_Create_Time</f>
        <v>0.004166666673</v>
      </c>
      <c r="Q1218" s="44">
        <f>HubVN_Receiving_Time-HubCN_Pickup_Time</f>
        <v>3.504166667</v>
      </c>
      <c r="R1218" s="44">
        <f>Plan_HubVN_Receiving_Time-Plan_HubCN_Pickup_Time</f>
        <v>1.502777778</v>
      </c>
      <c r="S1218" s="44">
        <f>TG_lấy+TG_xử_lý_CN+Thông_quan</f>
        <v>7.322916667</v>
      </c>
      <c r="T1218" s="55">
        <f>IFS(HubCN_ID="LECCNSZ",Quantity__piece*500,HubCN_ID="LECCNYW",Quantity__piece*700)</f>
        <v>1400</v>
      </c>
      <c r="U1218" s="55">
        <f>Chi_phí_lấy_hàng-Chi_phí_xử_lý</f>
        <v>15000</v>
      </c>
      <c r="V1218" s="55">
        <f>IFS(HubCN_ID="LECCNSZ",IF(Grossweight&lt;=3,17000+Quantity__piece*500,17000+(Grossweight-3)*1500+Quantity__piece*500),HubCN_ID="LECCNYW", IF(Grossweight&lt;=3,15000+Quantity__piece*700,15000+(Grossweight-3)*2500+Quantity__piece*700))</f>
        <v>16400</v>
      </c>
    </row>
    <row r="1219" ht="15.75" customHeight="1">
      <c r="A1219" s="52" t="s">
        <v>3516</v>
      </c>
      <c r="B1219" s="52" t="s">
        <v>5312</v>
      </c>
      <c r="C1219" s="52" t="s">
        <v>5253</v>
      </c>
      <c r="D1219" s="53">
        <v>44650.94513888889</v>
      </c>
      <c r="E1219" s="53">
        <v>44649.941666666666</v>
      </c>
      <c r="F1219" s="53">
        <v>44651.03194444445</v>
      </c>
      <c r="G1219" s="53">
        <f>HubVN_Receiving_Time</f>
        <v>44655.27986</v>
      </c>
      <c r="H1219" s="54">
        <v>44650.27569444444</v>
      </c>
      <c r="I1219" s="44">
        <f>HubCN_Receiving_Time-Order_Create_Time</f>
        <v>1.313194444</v>
      </c>
      <c r="J1219" s="44">
        <f>Plan__HubCN_Receiving_Time-Order_Create_Time</f>
        <v>2.316666667</v>
      </c>
      <c r="K1219" s="44">
        <f>HubCN_Pickup_Time-HubCN_Receiving_Time</f>
        <v>0.3340277778</v>
      </c>
      <c r="L1219" s="44">
        <f>Plan_HubCN_Pickup_Time-Plan__HubCN_Receiving_Time</f>
        <v>0.08680555555</v>
      </c>
      <c r="M1219" s="44">
        <f>HubCN_Receiving_Time-Vendor_PickupTime</f>
        <v>0.16875</v>
      </c>
      <c r="N1219" s="44">
        <f>Plan__HubCN_Receiving_Time-Plan_Vendor_Pickup_Time</f>
        <v>0.2798611111</v>
      </c>
      <c r="O1219" s="44">
        <f>Vendor_PickupTime-Order_Create_Time</f>
        <v>1.144444444</v>
      </c>
      <c r="P1219" s="44">
        <f>Plan_Vendor_Pickup_Time-Order_Create_Time</f>
        <v>2.036805556</v>
      </c>
      <c r="Q1219" s="44">
        <f>HubVN_Receiving_Time-HubCN_Pickup_Time</f>
        <v>5.004166667</v>
      </c>
      <c r="R1219" s="44">
        <f>Plan_HubVN_Receiving_Time-Plan_HubCN_Pickup_Time</f>
        <v>3.502777778</v>
      </c>
      <c r="S1219" s="44">
        <f>TG_lấy+TG_xử_lý_CN+Thông_quan</f>
        <v>6.651388889</v>
      </c>
      <c r="T1219" s="55">
        <f>IFS(HubCN_ID="LECCNSZ",Quantity__piece*500,HubCN_ID="LECCNYW",Quantity__piece*700)</f>
        <v>1400</v>
      </c>
      <c r="U1219" s="55">
        <f>Chi_phí_lấy_hàng-Chi_phí_xử_lý</f>
        <v>15000</v>
      </c>
      <c r="V1219" s="55">
        <f>IFS(HubCN_ID="LECCNSZ",IF(Grossweight&lt;=3,17000+Quantity__piece*500,17000+(Grossweight-3)*1500+Quantity__piece*500),HubCN_ID="LECCNYW", IF(Grossweight&lt;=3,15000+Quantity__piece*700,15000+(Grossweight-3)*2500+Quantity__piece*700))</f>
        <v>16400</v>
      </c>
    </row>
    <row r="1220" ht="15.75" customHeight="1">
      <c r="A1220" s="52" t="s">
        <v>3519</v>
      </c>
      <c r="B1220" s="52" t="s">
        <v>5294</v>
      </c>
      <c r="C1220" s="52" t="s">
        <v>5253</v>
      </c>
      <c r="D1220" s="53">
        <v>44648.606944444444</v>
      </c>
      <c r="E1220" s="53">
        <v>44649.211805555555</v>
      </c>
      <c r="F1220" s="53">
        <v>44648.779861111114</v>
      </c>
      <c r="G1220" s="53">
        <f>HubVN_Receiving_Time</f>
        <v>44652.51319</v>
      </c>
      <c r="H1220" s="54">
        <v>44649.50763888889</v>
      </c>
      <c r="I1220" s="44">
        <f>HubCN_Receiving_Time-Order_Create_Time</f>
        <v>3.828472222</v>
      </c>
      <c r="J1220" s="44">
        <f>Plan__HubCN_Receiving_Time-Order_Create_Time</f>
        <v>3.223611111</v>
      </c>
      <c r="K1220" s="44">
        <f>HubCN_Pickup_Time-HubCN_Receiving_Time</f>
        <v>0.2958333333</v>
      </c>
      <c r="L1220" s="44">
        <f>Plan_HubCN_Pickup_Time-Plan__HubCN_Receiving_Time</f>
        <v>0.1729166667</v>
      </c>
      <c r="M1220" s="44">
        <f>HubCN_Receiving_Time-Vendor_PickupTime</f>
        <v>0.08888888889</v>
      </c>
      <c r="N1220" s="44">
        <f>Plan__HubCN_Receiving_Time-Plan_Vendor_Pickup_Time</f>
        <v>2.220833333</v>
      </c>
      <c r="O1220" s="44">
        <f>Vendor_PickupTime-Order_Create_Time</f>
        <v>3.739583333</v>
      </c>
      <c r="P1220" s="44">
        <f>Plan_Vendor_Pickup_Time-Order_Create_Time</f>
        <v>1.002777778</v>
      </c>
      <c r="Q1220" s="44">
        <f>HubVN_Receiving_Time-HubCN_Pickup_Time</f>
        <v>3.005555556</v>
      </c>
      <c r="R1220" s="44">
        <f>Plan_HubVN_Receiving_Time-Plan_HubCN_Pickup_Time</f>
        <v>3.503472222</v>
      </c>
      <c r="S1220" s="44">
        <f>TG_lấy+TG_xử_lý_CN+Thông_quan</f>
        <v>7.129861111</v>
      </c>
      <c r="T1220" s="55">
        <f>IFS(HubCN_ID="LECCNSZ",Quantity__piece*500,HubCN_ID="LECCNYW",Quantity__piece*700)</f>
        <v>1400</v>
      </c>
      <c r="U1220" s="55">
        <f>Chi_phí_lấy_hàng-Chi_phí_xử_lý</f>
        <v>15000</v>
      </c>
      <c r="V1220" s="55">
        <f>IFS(HubCN_ID="LECCNSZ",IF(Grossweight&lt;=3,17000+Quantity__piece*500,17000+(Grossweight-3)*1500+Quantity__piece*500),HubCN_ID="LECCNYW", IF(Grossweight&lt;=3,15000+Quantity__piece*700,15000+(Grossweight-3)*2500+Quantity__piece*700))</f>
        <v>16400</v>
      </c>
    </row>
    <row r="1221" ht="15.75" customHeight="1">
      <c r="A1221" s="52" t="s">
        <v>3522</v>
      </c>
      <c r="B1221" s="52" t="s">
        <v>5252</v>
      </c>
      <c r="C1221" s="52" t="s">
        <v>5253</v>
      </c>
      <c r="D1221" s="53">
        <v>44653.850694444445</v>
      </c>
      <c r="E1221" s="53">
        <v>44652.22083333333</v>
      </c>
      <c r="F1221" s="53">
        <v>44653.99930555555</v>
      </c>
      <c r="G1221" s="53">
        <f>HubVN_Receiving_Time</f>
        <v>44655.51944</v>
      </c>
      <c r="H1221" s="54">
        <v>44652.518055555556</v>
      </c>
      <c r="I1221" s="44">
        <f>HubCN_Receiving_Time-Order_Create_Time</f>
        <v>1.909027778</v>
      </c>
      <c r="J1221" s="44">
        <f>Plan__HubCN_Receiving_Time-Order_Create_Time</f>
        <v>3.538888889</v>
      </c>
      <c r="K1221" s="44">
        <f>HubCN_Pickup_Time-HubCN_Receiving_Time</f>
        <v>0.2972222222</v>
      </c>
      <c r="L1221" s="44">
        <f>Plan_HubCN_Pickup_Time-Plan__HubCN_Receiving_Time</f>
        <v>0.1486111111</v>
      </c>
      <c r="M1221" s="44">
        <f>HubCN_Receiving_Time-Vendor_PickupTime</f>
        <v>0.1125</v>
      </c>
      <c r="N1221" s="44">
        <f>Plan__HubCN_Receiving_Time-Plan_Vendor_Pickup_Time</f>
        <v>4.4125</v>
      </c>
      <c r="O1221" s="44">
        <f>Vendor_PickupTime-Order_Create_Time</f>
        <v>1.796527778</v>
      </c>
      <c r="P1221" s="44">
        <f>Plan_Vendor_Pickup_Time-Order_Create_Time</f>
        <v>-0.8736111111</v>
      </c>
      <c r="Q1221" s="44">
        <f>HubVN_Receiving_Time-HubCN_Pickup_Time</f>
        <v>3.001388889</v>
      </c>
      <c r="R1221" s="44">
        <f>Plan_HubVN_Receiving_Time-Plan_HubCN_Pickup_Time</f>
        <v>1.503472222</v>
      </c>
      <c r="S1221" s="44">
        <f>TG_lấy+TG_xử_lý_CN+Thông_quan</f>
        <v>5.207638889</v>
      </c>
      <c r="T1221" s="55">
        <f>IFS(HubCN_ID="LECCNSZ",Quantity__piece*500,HubCN_ID="LECCNYW",Quantity__piece*700)</f>
        <v>3500</v>
      </c>
      <c r="U1221" s="55">
        <f>Chi_phí_lấy_hàng-Chi_phí_xử_lý</f>
        <v>15000</v>
      </c>
      <c r="V1221" s="55">
        <f>IFS(HubCN_ID="LECCNSZ",IF(Grossweight&lt;=3,17000+Quantity__piece*500,17000+(Grossweight-3)*1500+Quantity__piece*500),HubCN_ID="LECCNYW", IF(Grossweight&lt;=3,15000+Quantity__piece*700,15000+(Grossweight-3)*2500+Quantity__piece*700))</f>
        <v>18500</v>
      </c>
    </row>
    <row r="1222" ht="15.75" hidden="1" customHeight="1">
      <c r="A1222" s="52" t="s">
        <v>3524</v>
      </c>
      <c r="B1222" s="52" t="s">
        <v>5272</v>
      </c>
      <c r="C1222" s="52" t="s">
        <v>5255</v>
      </c>
      <c r="D1222" s="53">
        <v>44651.114583333336</v>
      </c>
      <c r="E1222" s="53">
        <v>44651.74513888889</v>
      </c>
      <c r="F1222" s="53">
        <v>44651.26111111111</v>
      </c>
      <c r="G1222" s="53">
        <f>HubVN_Receiving_Time</f>
        <v>44655.25417</v>
      </c>
      <c r="H1222" s="54">
        <v>44652.248611111114</v>
      </c>
      <c r="I1222" s="44">
        <f>HubCN_Receiving_Time-Order_Create_Time</f>
        <v>2.620833333</v>
      </c>
      <c r="J1222" s="44">
        <f>Plan__HubCN_Receiving_Time-Order_Create_Time</f>
        <v>1.990277778</v>
      </c>
      <c r="K1222" s="44">
        <f>HubCN_Pickup_Time-HubCN_Receiving_Time</f>
        <v>0.5034722222</v>
      </c>
      <c r="L1222" s="44">
        <f>Plan_HubCN_Pickup_Time-Plan__HubCN_Receiving_Time</f>
        <v>0.1465277778</v>
      </c>
      <c r="M1222" s="44">
        <f>HubCN_Receiving_Time-Vendor_PickupTime</f>
        <v>0.1284722222</v>
      </c>
      <c r="N1222" s="44">
        <f>Plan__HubCN_Receiving_Time-Plan_Vendor_Pickup_Time</f>
        <v>2.405555556</v>
      </c>
      <c r="O1222" s="44">
        <f>Vendor_PickupTime-Order_Create_Time</f>
        <v>2.492361111</v>
      </c>
      <c r="P1222" s="44">
        <f>Plan_Vendor_Pickup_Time-Order_Create_Time</f>
        <v>-0.4152777778</v>
      </c>
      <c r="Q1222" s="44">
        <f>HubVN_Receiving_Time-HubCN_Pickup_Time</f>
        <v>3.005555556</v>
      </c>
      <c r="R1222" s="44">
        <f>Plan_HubVN_Receiving_Time-Plan_HubCN_Pickup_Time</f>
        <v>3.004861111</v>
      </c>
      <c r="S1222" s="44">
        <f>TG_lấy+TG_xử_lý_CN+Thông_quan</f>
        <v>6.129861111</v>
      </c>
      <c r="T1222" s="55">
        <f>IFS(HubCN_ID="LECCNSZ",Quantity__piece*500,HubCN_ID="LECCNYW",Quantity__piece*700)</f>
        <v>500</v>
      </c>
      <c r="U1222" s="55">
        <f>Chi_phí_lấy_hàng-Chi_phí_xử_lý</f>
        <v>17000</v>
      </c>
      <c r="V1222" s="55">
        <f>IFS(HubCN_ID="LECCNSZ",IF(Grossweight&lt;=3,17000+Quantity__piece*500,17000+(Grossweight-3)*1500+Quantity__piece*500),HubCN_ID="LECCNYW", IF(Grossweight&lt;=3,15000+Quantity__piece*700,15000+(Grossweight-3)*2500+Quantity__piece*700))</f>
        <v>17500</v>
      </c>
    </row>
    <row r="1223" ht="15.75" customHeight="1">
      <c r="A1223" s="52" t="s">
        <v>3527</v>
      </c>
      <c r="B1223" s="52" t="s">
        <v>5276</v>
      </c>
      <c r="C1223" s="52" t="s">
        <v>5253</v>
      </c>
      <c r="D1223" s="53">
        <v>44650.85138888889</v>
      </c>
      <c r="E1223" s="53">
        <v>44649.205555555556</v>
      </c>
      <c r="F1223" s="53">
        <v>44651.02222222222</v>
      </c>
      <c r="G1223" s="53">
        <f>HubVN_Receiving_Time</f>
        <v>44653.50069</v>
      </c>
      <c r="H1223" s="54">
        <v>44649.49930555555</v>
      </c>
      <c r="I1223" s="44">
        <f>HubCN_Receiving_Time-Order_Create_Time</f>
        <v>0.3347222222</v>
      </c>
      <c r="J1223" s="44">
        <f>Plan__HubCN_Receiving_Time-Order_Create_Time</f>
        <v>1.980555556</v>
      </c>
      <c r="K1223" s="44">
        <f>HubCN_Pickup_Time-HubCN_Receiving_Time</f>
        <v>0.29375</v>
      </c>
      <c r="L1223" s="44">
        <f>Plan_HubCN_Pickup_Time-Plan__HubCN_Receiving_Time</f>
        <v>0.1708333333</v>
      </c>
      <c r="M1223" s="44">
        <f>HubCN_Receiving_Time-Vendor_PickupTime</f>
        <v>0.08680555555</v>
      </c>
      <c r="N1223" s="44">
        <f>Plan__HubCN_Receiving_Time-Plan_Vendor_Pickup_Time</f>
        <v>2.984027778</v>
      </c>
      <c r="O1223" s="44">
        <f>Vendor_PickupTime-Order_Create_Time</f>
        <v>0.2479166667</v>
      </c>
      <c r="P1223" s="44">
        <f>Plan_Vendor_Pickup_Time-Order_Create_Time</f>
        <v>-1.003472222</v>
      </c>
      <c r="Q1223" s="44">
        <f>HubVN_Receiving_Time-HubCN_Pickup_Time</f>
        <v>4.001388889</v>
      </c>
      <c r="R1223" s="44">
        <f>Plan_HubVN_Receiving_Time-Plan_HubCN_Pickup_Time</f>
        <v>1.50625</v>
      </c>
      <c r="S1223" s="44">
        <f>TG_lấy+TG_xử_lý_CN+Thông_quan</f>
        <v>4.629861111</v>
      </c>
      <c r="T1223" s="55">
        <f>IFS(HubCN_ID="LECCNSZ",Quantity__piece*500,HubCN_ID="LECCNYW",Quantity__piece*700)</f>
        <v>2800</v>
      </c>
      <c r="U1223" s="55">
        <f>Chi_phí_lấy_hàng-Chi_phí_xử_lý</f>
        <v>15000</v>
      </c>
      <c r="V1223" s="55">
        <f>IFS(HubCN_ID="LECCNSZ",IF(Grossweight&lt;=3,17000+Quantity__piece*500,17000+(Grossweight-3)*1500+Quantity__piece*500),HubCN_ID="LECCNYW", IF(Grossweight&lt;=3,15000+Quantity__piece*700,15000+(Grossweight-3)*2500+Quantity__piece*700))</f>
        <v>17800</v>
      </c>
    </row>
    <row r="1224" ht="15.75" customHeight="1">
      <c r="A1224" s="52" t="s">
        <v>3530</v>
      </c>
      <c r="B1224" s="52" t="s">
        <v>5252</v>
      </c>
      <c r="C1224" s="52" t="s">
        <v>5253</v>
      </c>
      <c r="D1224" s="53">
        <v>44652.12847222222</v>
      </c>
      <c r="E1224" s="53">
        <v>44652.21597222222</v>
      </c>
      <c r="F1224" s="53">
        <v>44652.277083333334</v>
      </c>
      <c r="G1224" s="53">
        <f>HubVN_Receiving_Time</f>
        <v>44655.51597</v>
      </c>
      <c r="H1224" s="54">
        <v>44652.5125</v>
      </c>
      <c r="I1224" s="44">
        <f>HubCN_Receiving_Time-Order_Create_Time</f>
        <v>1.89375</v>
      </c>
      <c r="J1224" s="44">
        <f>Plan__HubCN_Receiving_Time-Order_Create_Time</f>
        <v>1.80625</v>
      </c>
      <c r="K1224" s="44">
        <f>HubCN_Pickup_Time-HubCN_Receiving_Time</f>
        <v>0.2965277778</v>
      </c>
      <c r="L1224" s="44">
        <f>Plan_HubCN_Pickup_Time-Plan__HubCN_Receiving_Time</f>
        <v>0.1486111111</v>
      </c>
      <c r="M1224" s="44">
        <f>HubCN_Receiving_Time-Vendor_PickupTime</f>
        <v>0.1090277778</v>
      </c>
      <c r="N1224" s="44">
        <f>Plan__HubCN_Receiving_Time-Plan_Vendor_Pickup_Time</f>
        <v>3.270833333</v>
      </c>
      <c r="O1224" s="44">
        <f>Vendor_PickupTime-Order_Create_Time</f>
        <v>1.784722222</v>
      </c>
      <c r="P1224" s="44">
        <f>Plan_Vendor_Pickup_Time-Order_Create_Time</f>
        <v>-1.464583333</v>
      </c>
      <c r="Q1224" s="44">
        <f>HubVN_Receiving_Time-HubCN_Pickup_Time</f>
        <v>3.003472222</v>
      </c>
      <c r="R1224" s="44">
        <f>Plan_HubVN_Receiving_Time-Plan_HubCN_Pickup_Time</f>
        <v>3.004166667</v>
      </c>
      <c r="S1224" s="44">
        <f>TG_lấy+TG_xử_lý_CN+Thông_quan</f>
        <v>5.19375</v>
      </c>
      <c r="T1224" s="55">
        <f>IFS(HubCN_ID="LECCNSZ",Quantity__piece*500,HubCN_ID="LECCNYW",Quantity__piece*700)</f>
        <v>2800</v>
      </c>
      <c r="U1224" s="55">
        <f>Chi_phí_lấy_hàng-Chi_phí_xử_lý</f>
        <v>15000</v>
      </c>
      <c r="V1224" s="55">
        <f>IFS(HubCN_ID="LECCNSZ",IF(Grossweight&lt;=3,17000+Quantity__piece*500,17000+(Grossweight-3)*1500+Quantity__piece*500),HubCN_ID="LECCNYW", IF(Grossweight&lt;=3,15000+Quantity__piece*700,15000+(Grossweight-3)*2500+Quantity__piece*700))</f>
        <v>17800</v>
      </c>
    </row>
    <row r="1225" ht="15.75" customHeight="1">
      <c r="A1225" s="52" t="s">
        <v>3532</v>
      </c>
      <c r="B1225" s="52" t="s">
        <v>5258</v>
      </c>
      <c r="C1225" s="52" t="s">
        <v>5253</v>
      </c>
      <c r="D1225" s="53">
        <v>44652.39166666667</v>
      </c>
      <c r="E1225" s="53">
        <v>44652.23472222222</v>
      </c>
      <c r="F1225" s="53">
        <v>44652.51875</v>
      </c>
      <c r="G1225" s="53">
        <f>HubVN_Receiving_Time</f>
        <v>44655.53056</v>
      </c>
      <c r="H1225" s="54">
        <v>44652.52916666667</v>
      </c>
      <c r="I1225" s="44">
        <f>HubCN_Receiving_Time-Order_Create_Time</f>
        <v>2.4</v>
      </c>
      <c r="J1225" s="44">
        <f>Plan__HubCN_Receiving_Time-Order_Create_Time</f>
        <v>2.556944444</v>
      </c>
      <c r="K1225" s="44">
        <f>HubCN_Pickup_Time-HubCN_Receiving_Time</f>
        <v>0.2944444444</v>
      </c>
      <c r="L1225" s="44">
        <f>Plan_HubCN_Pickup_Time-Plan__HubCN_Receiving_Time</f>
        <v>0.1270833333</v>
      </c>
      <c r="M1225" s="44">
        <f>HubCN_Receiving_Time-Vendor_PickupTime</f>
        <v>0.1111111111</v>
      </c>
      <c r="N1225" s="44">
        <f>Plan__HubCN_Receiving_Time-Plan_Vendor_Pickup_Time</f>
        <v>2.478472222</v>
      </c>
      <c r="O1225" s="44">
        <f>Vendor_PickupTime-Order_Create_Time</f>
        <v>2.288888889</v>
      </c>
      <c r="P1225" s="44">
        <f>Plan_Vendor_Pickup_Time-Order_Create_Time</f>
        <v>0.07847222222</v>
      </c>
      <c r="Q1225" s="44">
        <f>HubVN_Receiving_Time-HubCN_Pickup_Time</f>
        <v>3.001388889</v>
      </c>
      <c r="R1225" s="44">
        <f>Plan_HubVN_Receiving_Time-Plan_HubCN_Pickup_Time</f>
        <v>3.004166667</v>
      </c>
      <c r="S1225" s="44">
        <f>TG_lấy+TG_xử_lý_CN+Thông_quan</f>
        <v>5.695833333</v>
      </c>
      <c r="T1225" s="55">
        <f>IFS(HubCN_ID="LECCNSZ",Quantity__piece*500,HubCN_ID="LECCNYW",Quantity__piece*700)</f>
        <v>2800</v>
      </c>
      <c r="U1225" s="55">
        <f>Chi_phí_lấy_hàng-Chi_phí_xử_lý</f>
        <v>15000</v>
      </c>
      <c r="V1225" s="55">
        <f>IFS(HubCN_ID="LECCNSZ",IF(Grossweight&lt;=3,17000+Quantity__piece*500,17000+(Grossweight-3)*1500+Quantity__piece*500),HubCN_ID="LECCNYW", IF(Grossweight&lt;=3,15000+Quantity__piece*700,15000+(Grossweight-3)*2500+Quantity__piece*700))</f>
        <v>17800</v>
      </c>
    </row>
    <row r="1226" ht="15.75" customHeight="1">
      <c r="A1226" s="52" t="s">
        <v>3535</v>
      </c>
      <c r="B1226" s="52" t="s">
        <v>5283</v>
      </c>
      <c r="C1226" s="52" t="s">
        <v>5253</v>
      </c>
      <c r="D1226" s="53">
        <v>44650.17361111111</v>
      </c>
      <c r="E1226" s="53">
        <v>44649.77361111111</v>
      </c>
      <c r="F1226" s="53">
        <v>44650.260416666664</v>
      </c>
      <c r="G1226" s="53">
        <f>HubVN_Receiving_Time</f>
        <v>44654.28125</v>
      </c>
      <c r="H1226" s="54">
        <v>44650.27777777778</v>
      </c>
      <c r="I1226" s="44">
        <f>HubCN_Receiving_Time-Order_Create_Time</f>
        <v>0.6111111111</v>
      </c>
      <c r="J1226" s="44">
        <f>Plan__HubCN_Receiving_Time-Order_Create_Time</f>
        <v>1.011111111</v>
      </c>
      <c r="K1226" s="44">
        <f>HubCN_Pickup_Time-HubCN_Receiving_Time</f>
        <v>0.5041666667</v>
      </c>
      <c r="L1226" s="44">
        <f>Plan_HubCN_Pickup_Time-Plan__HubCN_Receiving_Time</f>
        <v>0.08680555555</v>
      </c>
      <c r="M1226" s="44">
        <f>HubCN_Receiving_Time-Vendor_PickupTime</f>
        <v>0.1131944444</v>
      </c>
      <c r="N1226" s="44">
        <f>Plan__HubCN_Receiving_Time-Plan_Vendor_Pickup_Time</f>
        <v>0.26875</v>
      </c>
      <c r="O1226" s="44">
        <f>Vendor_PickupTime-Order_Create_Time</f>
        <v>0.4979166667</v>
      </c>
      <c r="P1226" s="44">
        <f>Plan_Vendor_Pickup_Time-Order_Create_Time</f>
        <v>0.7423611111</v>
      </c>
      <c r="Q1226" s="44">
        <f>HubVN_Receiving_Time-HubCN_Pickup_Time</f>
        <v>4.003472222</v>
      </c>
      <c r="R1226" s="44">
        <f>Plan_HubVN_Receiving_Time-Plan_HubCN_Pickup_Time</f>
        <v>3.003472222</v>
      </c>
      <c r="S1226" s="44">
        <f>TG_lấy+TG_xử_lý_CN+Thông_quan</f>
        <v>5.11875</v>
      </c>
      <c r="T1226" s="55">
        <f>IFS(HubCN_ID="LECCNSZ",Quantity__piece*500,HubCN_ID="LECCNYW",Quantity__piece*700)</f>
        <v>2800</v>
      </c>
      <c r="U1226" s="55">
        <f>Chi_phí_lấy_hàng-Chi_phí_xử_lý</f>
        <v>15000</v>
      </c>
      <c r="V1226" s="55">
        <f>IFS(HubCN_ID="LECCNSZ",IF(Grossweight&lt;=3,17000+Quantity__piece*500,17000+(Grossweight-3)*1500+Quantity__piece*500),HubCN_ID="LECCNYW", IF(Grossweight&lt;=3,15000+Quantity__piece*700,15000+(Grossweight-3)*2500+Quantity__piece*700))</f>
        <v>17800</v>
      </c>
    </row>
    <row r="1227" ht="15.75" customHeight="1">
      <c r="A1227" s="52" t="s">
        <v>3538</v>
      </c>
      <c r="B1227" s="52" t="s">
        <v>5252</v>
      </c>
      <c r="C1227" s="52" t="s">
        <v>5253</v>
      </c>
      <c r="D1227" s="53">
        <v>44648.63611111111</v>
      </c>
      <c r="E1227" s="53">
        <v>44649.1875</v>
      </c>
      <c r="F1227" s="53">
        <v>44648.7625</v>
      </c>
      <c r="G1227" s="53">
        <f>HubVN_Receiving_Time</f>
        <v>44652.53264</v>
      </c>
      <c r="H1227" s="54">
        <v>44649.527083333334</v>
      </c>
      <c r="I1227" s="44">
        <f>HubCN_Receiving_Time-Order_Create_Time</f>
        <v>2.345833333</v>
      </c>
      <c r="J1227" s="44">
        <f>Plan__HubCN_Receiving_Time-Order_Create_Time</f>
        <v>1.794444444</v>
      </c>
      <c r="K1227" s="44">
        <f>HubCN_Pickup_Time-HubCN_Receiving_Time</f>
        <v>0.3395833333</v>
      </c>
      <c r="L1227" s="44">
        <f>Plan_HubCN_Pickup_Time-Plan__HubCN_Receiving_Time</f>
        <v>0.1263888889</v>
      </c>
      <c r="M1227" s="44">
        <f>HubCN_Receiving_Time-Vendor_PickupTime</f>
        <v>0.16875</v>
      </c>
      <c r="N1227" s="44">
        <f>Plan__HubCN_Receiving_Time-Plan_Vendor_Pickup_Time</f>
        <v>1.218055556</v>
      </c>
      <c r="O1227" s="44">
        <f>Vendor_PickupTime-Order_Create_Time</f>
        <v>2.177083333</v>
      </c>
      <c r="P1227" s="44">
        <f>Plan_Vendor_Pickup_Time-Order_Create_Time</f>
        <v>0.5763888889</v>
      </c>
      <c r="Q1227" s="44">
        <f>HubVN_Receiving_Time-HubCN_Pickup_Time</f>
        <v>3.005555556</v>
      </c>
      <c r="R1227" s="44">
        <f>Plan_HubVN_Receiving_Time-Plan_HubCN_Pickup_Time</f>
        <v>3.504166667</v>
      </c>
      <c r="S1227" s="44">
        <f>TG_lấy+TG_xử_lý_CN+Thông_quan</f>
        <v>5.690972222</v>
      </c>
      <c r="T1227" s="55">
        <f>IFS(HubCN_ID="LECCNSZ",Quantity__piece*500,HubCN_ID="LECCNYW",Quantity__piece*700)</f>
        <v>2100</v>
      </c>
      <c r="U1227" s="55">
        <f>Chi_phí_lấy_hàng-Chi_phí_xử_lý</f>
        <v>15000</v>
      </c>
      <c r="V1227" s="55">
        <f>IFS(HubCN_ID="LECCNSZ",IF(Grossweight&lt;=3,17000+Quantity__piece*500,17000+(Grossweight-3)*1500+Quantity__piece*500),HubCN_ID="LECCNYW", IF(Grossweight&lt;=3,15000+Quantity__piece*700,15000+(Grossweight-3)*2500+Quantity__piece*700))</f>
        <v>17100</v>
      </c>
    </row>
    <row r="1228" ht="15.75" customHeight="1">
      <c r="A1228" s="52" t="s">
        <v>3541</v>
      </c>
      <c r="B1228" s="52" t="s">
        <v>5264</v>
      </c>
      <c r="C1228" s="52" t="s">
        <v>5253</v>
      </c>
      <c r="D1228" s="53">
        <v>44650.061111111114</v>
      </c>
      <c r="E1228" s="53">
        <v>44649.209027777775</v>
      </c>
      <c r="F1228" s="53">
        <v>44650.274305555555</v>
      </c>
      <c r="G1228" s="53">
        <f>HubVN_Receiving_Time</f>
        <v>44652.50972</v>
      </c>
      <c r="H1228" s="54">
        <v>44649.50486111111</v>
      </c>
      <c r="I1228" s="44">
        <f>HubCN_Receiving_Time-Order_Create_Time</f>
        <v>3.91875</v>
      </c>
      <c r="J1228" s="44">
        <f>Plan__HubCN_Receiving_Time-Order_Create_Time</f>
        <v>4.770833333</v>
      </c>
      <c r="K1228" s="44">
        <f>HubCN_Pickup_Time-HubCN_Receiving_Time</f>
        <v>0.2958333333</v>
      </c>
      <c r="L1228" s="44">
        <f>Plan_HubCN_Pickup_Time-Plan__HubCN_Receiving_Time</f>
        <v>0.2131944444</v>
      </c>
      <c r="M1228" s="44">
        <f>HubCN_Receiving_Time-Vendor_PickupTime</f>
        <v>0.1694444444</v>
      </c>
      <c r="N1228" s="44">
        <f>Plan__HubCN_Receiving_Time-Plan_Vendor_Pickup_Time</f>
        <v>5.76875</v>
      </c>
      <c r="O1228" s="44">
        <f>Vendor_PickupTime-Order_Create_Time</f>
        <v>3.749305556</v>
      </c>
      <c r="P1228" s="44">
        <f>Plan_Vendor_Pickup_Time-Order_Create_Time</f>
        <v>-0.9979166667</v>
      </c>
      <c r="Q1228" s="44">
        <f>HubVN_Receiving_Time-HubCN_Pickup_Time</f>
        <v>3.004861111</v>
      </c>
      <c r="R1228" s="44">
        <f>Plan_HubVN_Receiving_Time-Plan_HubCN_Pickup_Time</f>
        <v>2.002083333</v>
      </c>
      <c r="S1228" s="44">
        <f>TG_lấy+TG_xử_lý_CN+Thông_quan</f>
        <v>7.219444444</v>
      </c>
      <c r="T1228" s="55">
        <f>IFS(HubCN_ID="LECCNSZ",Quantity__piece*500,HubCN_ID="LECCNYW",Quantity__piece*700)</f>
        <v>2800</v>
      </c>
      <c r="U1228" s="55">
        <f>Chi_phí_lấy_hàng-Chi_phí_xử_lý</f>
        <v>15000</v>
      </c>
      <c r="V1228" s="55">
        <f>IFS(HubCN_ID="LECCNSZ",IF(Grossweight&lt;=3,17000+Quantity__piece*500,17000+(Grossweight-3)*1500+Quantity__piece*500),HubCN_ID="LECCNYW", IF(Grossweight&lt;=3,15000+Quantity__piece*700,15000+(Grossweight-3)*2500+Quantity__piece*700))</f>
        <v>17800</v>
      </c>
    </row>
    <row r="1229" ht="15.75" hidden="1" customHeight="1">
      <c r="A1229" s="52" t="s">
        <v>3543</v>
      </c>
      <c r="B1229" s="52" t="s">
        <v>5289</v>
      </c>
      <c r="C1229" s="52" t="s">
        <v>5255</v>
      </c>
      <c r="D1229" s="53">
        <v>44649.7875</v>
      </c>
      <c r="E1229" s="53">
        <v>44652.22152777778</v>
      </c>
      <c r="F1229" s="53">
        <v>44649.99791666667</v>
      </c>
      <c r="G1229" s="53">
        <f>HubVN_Receiving_Time</f>
        <v>44654.50208</v>
      </c>
      <c r="H1229" s="54">
        <v>44652.66458333333</v>
      </c>
      <c r="I1229" s="44">
        <f>HubCN_Receiving_Time-Order_Create_Time</f>
        <v>3.879861111</v>
      </c>
      <c r="J1229" s="44">
        <f>Plan__HubCN_Receiving_Time-Order_Create_Time</f>
        <v>1.445833333</v>
      </c>
      <c r="K1229" s="44">
        <f>HubCN_Pickup_Time-HubCN_Receiving_Time</f>
        <v>0.4430555556</v>
      </c>
      <c r="L1229" s="44">
        <f>Plan_HubCN_Pickup_Time-Plan__HubCN_Receiving_Time</f>
        <v>0.2104166667</v>
      </c>
      <c r="M1229" s="44">
        <f>HubCN_Receiving_Time-Vendor_PickupTime</f>
        <v>0.3770833333</v>
      </c>
      <c r="N1229" s="44">
        <f>Plan__HubCN_Receiving_Time-Plan_Vendor_Pickup_Time</f>
        <v>2.445138889</v>
      </c>
      <c r="O1229" s="44">
        <f>Vendor_PickupTime-Order_Create_Time</f>
        <v>3.502777778</v>
      </c>
      <c r="P1229" s="44">
        <f>Plan_Vendor_Pickup_Time-Order_Create_Time</f>
        <v>-0.9993055556</v>
      </c>
      <c r="Q1229" s="44">
        <f>HubVN_Receiving_Time-HubCN_Pickup_Time</f>
        <v>1.8375</v>
      </c>
      <c r="R1229" s="44">
        <f>Plan_HubVN_Receiving_Time-Plan_HubCN_Pickup_Time</f>
        <v>3.503472222</v>
      </c>
      <c r="S1229" s="44">
        <f>TG_lấy+TG_xử_lý_CN+Thông_quan</f>
        <v>6.160416667</v>
      </c>
      <c r="T1229" s="55">
        <f>IFS(HubCN_ID="LECCNSZ",Quantity__piece*500,HubCN_ID="LECCNYW",Quantity__piece*700)</f>
        <v>2500</v>
      </c>
      <c r="U1229" s="55">
        <f>Chi_phí_lấy_hàng-Chi_phí_xử_lý</f>
        <v>18350</v>
      </c>
      <c r="V1229" s="55">
        <f>IFS(HubCN_ID="LECCNSZ",IF(Grossweight&lt;=3,17000+Quantity__piece*500,17000+(Grossweight-3)*1500+Quantity__piece*500),HubCN_ID="LECCNYW", IF(Grossweight&lt;=3,15000+Quantity__piece*700,15000+(Grossweight-3)*2500+Quantity__piece*700))</f>
        <v>20850</v>
      </c>
    </row>
    <row r="1230" ht="15.75" customHeight="1">
      <c r="A1230" s="52" t="s">
        <v>3546</v>
      </c>
      <c r="B1230" s="52" t="s">
        <v>5252</v>
      </c>
      <c r="C1230" s="52" t="s">
        <v>5253</v>
      </c>
      <c r="D1230" s="53">
        <v>44649.36875</v>
      </c>
      <c r="E1230" s="53">
        <v>44649.80416666667</v>
      </c>
      <c r="F1230" s="53">
        <v>44649.49722222222</v>
      </c>
      <c r="G1230" s="53">
        <f>HubVN_Receiving_Time</f>
        <v>44653.26736</v>
      </c>
      <c r="H1230" s="54">
        <v>44650.26388888889</v>
      </c>
      <c r="I1230" s="44">
        <f>HubCN_Receiving_Time-Order_Create_Time</f>
        <v>2.089583333</v>
      </c>
      <c r="J1230" s="44">
        <f>Plan__HubCN_Receiving_Time-Order_Create_Time</f>
        <v>1.654166667</v>
      </c>
      <c r="K1230" s="44">
        <f>HubCN_Pickup_Time-HubCN_Receiving_Time</f>
        <v>0.4597222222</v>
      </c>
      <c r="L1230" s="44">
        <f>Plan_HubCN_Pickup_Time-Plan__HubCN_Receiving_Time</f>
        <v>0.1284722222</v>
      </c>
      <c r="M1230" s="44">
        <f>HubCN_Receiving_Time-Vendor_PickupTime</f>
        <v>0.08611111112</v>
      </c>
      <c r="N1230" s="44">
        <f>Plan__HubCN_Receiving_Time-Plan_Vendor_Pickup_Time</f>
        <v>2.118055556</v>
      </c>
      <c r="O1230" s="44">
        <f>Vendor_PickupTime-Order_Create_Time</f>
        <v>2.003472222</v>
      </c>
      <c r="P1230" s="44">
        <f>Plan_Vendor_Pickup_Time-Order_Create_Time</f>
        <v>-0.4638888889</v>
      </c>
      <c r="Q1230" s="44">
        <f>HubVN_Receiving_Time-HubCN_Pickup_Time</f>
        <v>3.003472222</v>
      </c>
      <c r="R1230" s="44">
        <f>Plan_HubVN_Receiving_Time-Plan_HubCN_Pickup_Time</f>
        <v>3.00625</v>
      </c>
      <c r="S1230" s="44">
        <f>TG_lấy+TG_xử_lý_CN+Thông_quan</f>
        <v>5.552777778</v>
      </c>
      <c r="T1230" s="55">
        <f>IFS(HubCN_ID="LECCNSZ",Quantity__piece*500,HubCN_ID="LECCNYW",Quantity__piece*700)</f>
        <v>700</v>
      </c>
      <c r="U1230" s="55">
        <f>Chi_phí_lấy_hàng-Chi_phí_xử_lý</f>
        <v>15000</v>
      </c>
      <c r="V1230" s="55">
        <f>IFS(HubCN_ID="LECCNSZ",IF(Grossweight&lt;=3,17000+Quantity__piece*500,17000+(Grossweight-3)*1500+Quantity__piece*500),HubCN_ID="LECCNYW", IF(Grossweight&lt;=3,15000+Quantity__piece*700,15000+(Grossweight-3)*2500+Quantity__piece*700))</f>
        <v>15700</v>
      </c>
    </row>
    <row r="1231" ht="15.75" customHeight="1">
      <c r="A1231" s="52" t="s">
        <v>3548</v>
      </c>
      <c r="B1231" s="52" t="s">
        <v>5291</v>
      </c>
      <c r="C1231" s="52" t="s">
        <v>5253</v>
      </c>
      <c r="D1231" s="53">
        <v>44650.6875</v>
      </c>
      <c r="E1231" s="53">
        <v>44650.72430555556</v>
      </c>
      <c r="F1231" s="53">
        <v>44650.77291666667</v>
      </c>
      <c r="G1231" s="53">
        <f>HubVN_Receiving_Time</f>
        <v>44654.52431</v>
      </c>
      <c r="H1231" s="54">
        <v>44651.021527777775</v>
      </c>
      <c r="I1231" s="44">
        <f>HubCN_Receiving_Time-Order_Create_Time</f>
        <v>3.545833333</v>
      </c>
      <c r="J1231" s="44">
        <f>Plan__HubCN_Receiving_Time-Order_Create_Time</f>
        <v>3.509027778</v>
      </c>
      <c r="K1231" s="44">
        <f>HubCN_Pickup_Time-HubCN_Receiving_Time</f>
        <v>0.2972222222</v>
      </c>
      <c r="L1231" s="44">
        <f>Plan_HubCN_Pickup_Time-Plan__HubCN_Receiving_Time</f>
        <v>0.08541666667</v>
      </c>
      <c r="M1231" s="44">
        <f>HubCN_Receiving_Time-Vendor_PickupTime</f>
        <v>0.2520833333</v>
      </c>
      <c r="N1231" s="44">
        <f>Plan__HubCN_Receiving_Time-Plan_Vendor_Pickup_Time</f>
        <v>3.006944444</v>
      </c>
      <c r="O1231" s="44">
        <f>Vendor_PickupTime-Order_Create_Time</f>
        <v>3.29375</v>
      </c>
      <c r="P1231" s="44">
        <f>Plan_Vendor_Pickup_Time-Order_Create_Time</f>
        <v>0.5020833333</v>
      </c>
      <c r="Q1231" s="44">
        <f>HubVN_Receiving_Time-HubCN_Pickup_Time</f>
        <v>3.502777778</v>
      </c>
      <c r="R1231" s="44">
        <f>Plan_HubVN_Receiving_Time-Plan_HubCN_Pickup_Time</f>
        <v>3.504166667</v>
      </c>
      <c r="S1231" s="44">
        <f>TG_lấy+TG_xử_lý_CN+Thông_quan</f>
        <v>7.345833333</v>
      </c>
      <c r="T1231" s="55">
        <f>IFS(HubCN_ID="LECCNSZ",Quantity__piece*500,HubCN_ID="LECCNYW",Quantity__piece*700)</f>
        <v>1400</v>
      </c>
      <c r="U1231" s="55">
        <f>Chi_phí_lấy_hàng-Chi_phí_xử_lý</f>
        <v>17250</v>
      </c>
      <c r="V1231" s="55">
        <f>IFS(HubCN_ID="LECCNSZ",IF(Grossweight&lt;=3,17000+Quantity__piece*500,17000+(Grossweight-3)*1500+Quantity__piece*500),HubCN_ID="LECCNYW", IF(Grossweight&lt;=3,15000+Quantity__piece*700,15000+(Grossweight-3)*2500+Quantity__piece*700))</f>
        <v>18650</v>
      </c>
    </row>
    <row r="1232" ht="15.75" hidden="1" customHeight="1">
      <c r="A1232" s="52" t="s">
        <v>3551</v>
      </c>
      <c r="B1232" s="52" t="s">
        <v>5254</v>
      </c>
      <c r="C1232" s="52" t="s">
        <v>5255</v>
      </c>
      <c r="D1232" s="53">
        <v>44650.09722222222</v>
      </c>
      <c r="E1232" s="53">
        <v>44649.51180555556</v>
      </c>
      <c r="F1232" s="53">
        <v>44650.26597222222</v>
      </c>
      <c r="G1232" s="53">
        <f>HubVN_Receiving_Time</f>
        <v>44653.51806</v>
      </c>
      <c r="H1232" s="54">
        <v>44650.01388888889</v>
      </c>
      <c r="I1232" s="44">
        <f>HubCN_Receiving_Time-Order_Create_Time</f>
        <v>1.171527778</v>
      </c>
      <c r="J1232" s="44">
        <f>Plan__HubCN_Receiving_Time-Order_Create_Time</f>
        <v>1.756944444</v>
      </c>
      <c r="K1232" s="44">
        <f>HubCN_Pickup_Time-HubCN_Receiving_Time</f>
        <v>0.5020833333</v>
      </c>
      <c r="L1232" s="44">
        <f>Plan_HubCN_Pickup_Time-Plan__HubCN_Receiving_Time</f>
        <v>0.16875</v>
      </c>
      <c r="M1232" s="44">
        <f>HubCN_Receiving_Time-Vendor_PickupTime</f>
        <v>0.1715277778</v>
      </c>
      <c r="N1232" s="44">
        <f>Plan__HubCN_Receiving_Time-Plan_Vendor_Pickup_Time</f>
        <v>2.758333333</v>
      </c>
      <c r="O1232" s="44">
        <f>Vendor_PickupTime-Order_Create_Time</f>
        <v>1</v>
      </c>
      <c r="P1232" s="44">
        <f>Plan_Vendor_Pickup_Time-Order_Create_Time</f>
        <v>-1.001388889</v>
      </c>
      <c r="Q1232" s="44">
        <f>HubVN_Receiving_Time-HubCN_Pickup_Time</f>
        <v>3.504166667</v>
      </c>
      <c r="R1232" s="44">
        <f>Plan_HubVN_Receiving_Time-Plan_HubCN_Pickup_Time</f>
        <v>3.002777778</v>
      </c>
      <c r="S1232" s="44">
        <f>TG_lấy+TG_xử_lý_CN+Thông_quan</f>
        <v>5.177777778</v>
      </c>
      <c r="T1232" s="55">
        <f>IFS(HubCN_ID="LECCNSZ",Quantity__piece*500,HubCN_ID="LECCNYW",Quantity__piece*700)</f>
        <v>1500</v>
      </c>
      <c r="U1232" s="55">
        <f>Chi_phí_lấy_hàng-Chi_phí_xử_lý</f>
        <v>17000</v>
      </c>
      <c r="V1232" s="55">
        <f>IFS(HubCN_ID="LECCNSZ",IF(Grossweight&lt;=3,17000+Quantity__piece*500,17000+(Grossweight-3)*1500+Quantity__piece*500),HubCN_ID="LECCNYW", IF(Grossweight&lt;=3,15000+Quantity__piece*700,15000+(Grossweight-3)*2500+Quantity__piece*700))</f>
        <v>18500</v>
      </c>
    </row>
    <row r="1233" ht="15.75" hidden="1" customHeight="1">
      <c r="A1233" s="52" t="s">
        <v>3554</v>
      </c>
      <c r="B1233" s="52" t="s">
        <v>5282</v>
      </c>
      <c r="C1233" s="52" t="s">
        <v>5255</v>
      </c>
      <c r="D1233" s="53">
        <v>44649.373611111114</v>
      </c>
      <c r="E1233" s="53">
        <v>44650.775</v>
      </c>
      <c r="F1233" s="53">
        <v>44649.52361111111</v>
      </c>
      <c r="G1233" s="53">
        <f>HubVN_Receiving_Time</f>
        <v>44653.28472</v>
      </c>
      <c r="H1233" s="54">
        <v>44651.28055555555</v>
      </c>
      <c r="I1233" s="44">
        <f>HubCN_Receiving_Time-Order_Create_Time</f>
        <v>2.899305556</v>
      </c>
      <c r="J1233" s="44">
        <f>Plan__HubCN_Receiving_Time-Order_Create_Time</f>
        <v>1.497916667</v>
      </c>
      <c r="K1233" s="44">
        <f>HubCN_Pickup_Time-HubCN_Receiving_Time</f>
        <v>0.5055555556</v>
      </c>
      <c r="L1233" s="44">
        <f>Plan_HubCN_Pickup_Time-Plan__HubCN_Receiving_Time</f>
        <v>0.15</v>
      </c>
      <c r="M1233" s="44">
        <f>HubCN_Receiving_Time-Vendor_PickupTime</f>
        <v>0.15</v>
      </c>
      <c r="N1233" s="44">
        <f>Plan__HubCN_Receiving_Time-Plan_Vendor_Pickup_Time</f>
        <v>0.9944444444</v>
      </c>
      <c r="O1233" s="44">
        <f>Vendor_PickupTime-Order_Create_Time</f>
        <v>2.749305556</v>
      </c>
      <c r="P1233" s="44">
        <f>Plan_Vendor_Pickup_Time-Order_Create_Time</f>
        <v>0.5034722222</v>
      </c>
      <c r="Q1233" s="44">
        <f>HubVN_Receiving_Time-HubCN_Pickup_Time</f>
        <v>2.004166667</v>
      </c>
      <c r="R1233" s="44">
        <f>Plan_HubVN_Receiving_Time-Plan_HubCN_Pickup_Time</f>
        <v>3.003472222</v>
      </c>
      <c r="S1233" s="44">
        <f>TG_lấy+TG_xử_lý_CN+Thông_quan</f>
        <v>5.409027778</v>
      </c>
      <c r="T1233" s="55">
        <f>IFS(HubCN_ID="LECCNSZ",Quantity__piece*500,HubCN_ID="LECCNYW",Quantity__piece*700)</f>
        <v>1500</v>
      </c>
      <c r="U1233" s="55">
        <f>Chi_phí_lấy_hàng-Chi_phí_xử_lý</f>
        <v>17000</v>
      </c>
      <c r="V1233" s="55">
        <f>IFS(HubCN_ID="LECCNSZ",IF(Grossweight&lt;=3,17000+Quantity__piece*500,17000+(Grossweight-3)*1500+Quantity__piece*500),HubCN_ID="LECCNYW", IF(Grossweight&lt;=3,15000+Quantity__piece*700,15000+(Grossweight-3)*2500+Quantity__piece*700))</f>
        <v>18500</v>
      </c>
    </row>
    <row r="1234" ht="15.75" customHeight="1">
      <c r="A1234" s="52" t="s">
        <v>3556</v>
      </c>
      <c r="B1234" s="52" t="s">
        <v>5307</v>
      </c>
      <c r="C1234" s="52" t="s">
        <v>5253</v>
      </c>
      <c r="D1234" s="53">
        <v>44649.43958333333</v>
      </c>
      <c r="E1234" s="53">
        <v>44646.92083333333</v>
      </c>
      <c r="F1234" s="53">
        <v>44649.527083333334</v>
      </c>
      <c r="G1234" s="53">
        <f>HubVN_Receiving_Time</f>
        <v>44652.25972</v>
      </c>
      <c r="H1234" s="54">
        <v>44647.256944444445</v>
      </c>
      <c r="I1234" s="44">
        <f>HubCN_Receiving_Time-Order_Create_Time</f>
        <v>0.3076388889</v>
      </c>
      <c r="J1234" s="44">
        <f>Plan__HubCN_Receiving_Time-Order_Create_Time</f>
        <v>2.826388889</v>
      </c>
      <c r="K1234" s="44">
        <f>HubCN_Pickup_Time-HubCN_Receiving_Time</f>
        <v>0.3361111111</v>
      </c>
      <c r="L1234" s="44">
        <f>Plan_HubCN_Pickup_Time-Plan__HubCN_Receiving_Time</f>
        <v>0.0875</v>
      </c>
      <c r="M1234" s="44">
        <f>HubCN_Receiving_Time-Vendor_PickupTime</f>
        <v>0.1659722222</v>
      </c>
      <c r="N1234" s="44">
        <f>Plan__HubCN_Receiving_Time-Plan_Vendor_Pickup_Time</f>
        <v>3.838888889</v>
      </c>
      <c r="O1234" s="44">
        <f>Vendor_PickupTime-Order_Create_Time</f>
        <v>0.1416666667</v>
      </c>
      <c r="P1234" s="44">
        <f>Plan_Vendor_Pickup_Time-Order_Create_Time</f>
        <v>-1.0125</v>
      </c>
      <c r="Q1234" s="44">
        <f>HubVN_Receiving_Time-HubCN_Pickup_Time</f>
        <v>5.002777778</v>
      </c>
      <c r="R1234" s="44">
        <f>Plan_HubVN_Receiving_Time-Plan_HubCN_Pickup_Time</f>
        <v>2.004166667</v>
      </c>
      <c r="S1234" s="44">
        <f>TG_lấy+TG_xử_lý_CN+Thông_quan</f>
        <v>5.646527778</v>
      </c>
      <c r="T1234" s="55">
        <f>IFS(HubCN_ID="LECCNSZ",Quantity__piece*500,HubCN_ID="LECCNYW",Quantity__piece*700)</f>
        <v>3500</v>
      </c>
      <c r="U1234" s="55">
        <f>Chi_phí_lấy_hàng-Chi_phí_xử_lý</f>
        <v>15000</v>
      </c>
      <c r="V1234" s="55">
        <f>IFS(HubCN_ID="LECCNSZ",IF(Grossweight&lt;=3,17000+Quantity__piece*500,17000+(Grossweight-3)*1500+Quantity__piece*500),HubCN_ID="LECCNYW", IF(Grossweight&lt;=3,15000+Quantity__piece*700,15000+(Grossweight-3)*2500+Quantity__piece*700))</f>
        <v>18500</v>
      </c>
    </row>
    <row r="1235" ht="15.75" customHeight="1">
      <c r="A1235" s="52" t="s">
        <v>3558</v>
      </c>
      <c r="B1235" s="52" t="s">
        <v>5286</v>
      </c>
      <c r="C1235" s="52" t="s">
        <v>5253</v>
      </c>
      <c r="D1235" s="53">
        <v>44647.63125</v>
      </c>
      <c r="E1235" s="53">
        <v>44646.98472222222</v>
      </c>
      <c r="F1235" s="53">
        <v>44647.78333333333</v>
      </c>
      <c r="G1235" s="53">
        <f>HubVN_Receiving_Time</f>
        <v>44652.28056</v>
      </c>
      <c r="H1235" s="54">
        <v>44647.27777777778</v>
      </c>
      <c r="I1235" s="44">
        <f>HubCN_Receiving_Time-Order_Create_Time</f>
        <v>0.3541666667</v>
      </c>
      <c r="J1235" s="44">
        <f>Plan__HubCN_Receiving_Time-Order_Create_Time</f>
        <v>1.000694444</v>
      </c>
      <c r="K1235" s="44">
        <f>HubCN_Pickup_Time-HubCN_Receiving_Time</f>
        <v>0.2930555556</v>
      </c>
      <c r="L1235" s="44">
        <f>Plan_HubCN_Pickup_Time-Plan__HubCN_Receiving_Time</f>
        <v>0.1520833333</v>
      </c>
      <c r="M1235" s="44">
        <f>HubCN_Receiving_Time-Vendor_PickupTime</f>
        <v>0.1027777778</v>
      </c>
      <c r="N1235" s="44">
        <f>Plan__HubCN_Receiving_Time-Plan_Vendor_Pickup_Time</f>
        <v>2.002777778</v>
      </c>
      <c r="O1235" s="44">
        <f>Vendor_PickupTime-Order_Create_Time</f>
        <v>0.2513888889</v>
      </c>
      <c r="P1235" s="44">
        <f>Plan_Vendor_Pickup_Time-Order_Create_Time</f>
        <v>-1.002083333</v>
      </c>
      <c r="Q1235" s="44">
        <f>HubVN_Receiving_Time-HubCN_Pickup_Time</f>
        <v>5.002777778</v>
      </c>
      <c r="R1235" s="44">
        <f>Plan_HubVN_Receiving_Time-Plan_HubCN_Pickup_Time</f>
        <v>3.504861111</v>
      </c>
      <c r="S1235" s="44">
        <f>TG_lấy+TG_xử_lý_CN+Thông_quan</f>
        <v>5.65</v>
      </c>
      <c r="T1235" s="55">
        <f>IFS(HubCN_ID="LECCNSZ",Quantity__piece*500,HubCN_ID="LECCNYW",Quantity__piece*700)</f>
        <v>1400</v>
      </c>
      <c r="U1235" s="55">
        <f>Chi_phí_lấy_hàng-Chi_phí_xử_lý</f>
        <v>15000</v>
      </c>
      <c r="V1235" s="55">
        <f>IFS(HubCN_ID="LECCNSZ",IF(Grossweight&lt;=3,17000+Quantity__piece*500,17000+(Grossweight-3)*1500+Quantity__piece*500),HubCN_ID="LECCNYW", IF(Grossweight&lt;=3,15000+Quantity__piece*700,15000+(Grossweight-3)*2500+Quantity__piece*700))</f>
        <v>16400</v>
      </c>
    </row>
    <row r="1236" ht="15.75" customHeight="1">
      <c r="A1236" s="52" t="s">
        <v>3561</v>
      </c>
      <c r="B1236" s="52" t="s">
        <v>5278</v>
      </c>
      <c r="C1236" s="52" t="s">
        <v>5253</v>
      </c>
      <c r="D1236" s="53">
        <v>44651.881944444445</v>
      </c>
      <c r="E1236" s="53">
        <v>44650.73402777778</v>
      </c>
      <c r="F1236" s="53">
        <v>44652.02847222222</v>
      </c>
      <c r="G1236" s="53">
        <f>HubVN_Receiving_Time</f>
        <v>44654.52847</v>
      </c>
      <c r="H1236" s="54">
        <v>44651.02638888889</v>
      </c>
      <c r="I1236" s="44">
        <f>HubCN_Receiving_Time-Order_Create_Time</f>
        <v>3.542361111</v>
      </c>
      <c r="J1236" s="44">
        <f>Plan__HubCN_Receiving_Time-Order_Create_Time</f>
        <v>4.690277778</v>
      </c>
      <c r="K1236" s="44">
        <f>HubCN_Pickup_Time-HubCN_Receiving_Time</f>
        <v>0.2923611111</v>
      </c>
      <c r="L1236" s="44">
        <f>Plan_HubCN_Pickup_Time-Plan__HubCN_Receiving_Time</f>
        <v>0.1465277778</v>
      </c>
      <c r="M1236" s="44">
        <f>HubCN_Receiving_Time-Vendor_PickupTime</f>
        <v>0.2923611111</v>
      </c>
      <c r="N1236" s="44">
        <f>Plan__HubCN_Receiving_Time-Plan_Vendor_Pickup_Time</f>
        <v>4.69375</v>
      </c>
      <c r="O1236" s="44">
        <f>Vendor_PickupTime-Order_Create_Time</f>
        <v>3.25</v>
      </c>
      <c r="P1236" s="44">
        <f>Plan_Vendor_Pickup_Time-Order_Create_Time</f>
        <v>-0.003472222219</v>
      </c>
      <c r="Q1236" s="44">
        <f>HubVN_Receiving_Time-HubCN_Pickup_Time</f>
        <v>3.502083333</v>
      </c>
      <c r="R1236" s="44">
        <f>Plan_HubVN_Receiving_Time-Plan_HubCN_Pickup_Time</f>
        <v>1.502777778</v>
      </c>
      <c r="S1236" s="44">
        <f>TG_lấy+TG_xử_lý_CN+Thông_quan</f>
        <v>7.336805556</v>
      </c>
      <c r="T1236" s="55">
        <f>IFS(HubCN_ID="LECCNSZ",Quantity__piece*500,HubCN_ID="LECCNYW",Quantity__piece*700)</f>
        <v>3500</v>
      </c>
      <c r="U1236" s="55">
        <f>Chi_phí_lấy_hàng-Chi_phí_xử_lý</f>
        <v>15000</v>
      </c>
      <c r="V1236" s="55">
        <f>IFS(HubCN_ID="LECCNSZ",IF(Grossweight&lt;=3,17000+Quantity__piece*500,17000+(Grossweight-3)*1500+Quantity__piece*500),HubCN_ID="LECCNYW", IF(Grossweight&lt;=3,15000+Quantity__piece*700,15000+(Grossweight-3)*2500+Quantity__piece*700))</f>
        <v>18500</v>
      </c>
    </row>
    <row r="1237" ht="15.75" customHeight="1">
      <c r="A1237" s="52" t="s">
        <v>3564</v>
      </c>
      <c r="B1237" s="52" t="s">
        <v>5307</v>
      </c>
      <c r="C1237" s="52" t="s">
        <v>5253</v>
      </c>
      <c r="D1237" s="53">
        <v>44651.34652777778</v>
      </c>
      <c r="E1237" s="53">
        <v>44649.231944444444</v>
      </c>
      <c r="F1237" s="53">
        <v>44651.518055555556</v>
      </c>
      <c r="G1237" s="53">
        <f>HubVN_Receiving_Time</f>
        <v>44653.52917</v>
      </c>
      <c r="H1237" s="54">
        <v>44649.524305555555</v>
      </c>
      <c r="I1237" s="44">
        <f>HubCN_Receiving_Time-Order_Create_Time</f>
        <v>0.3326388889</v>
      </c>
      <c r="J1237" s="44">
        <f>Plan__HubCN_Receiving_Time-Order_Create_Time</f>
        <v>2.447222222</v>
      </c>
      <c r="K1237" s="44">
        <f>HubCN_Pickup_Time-HubCN_Receiving_Time</f>
        <v>0.2923611111</v>
      </c>
      <c r="L1237" s="44">
        <f>Plan_HubCN_Pickup_Time-Plan__HubCN_Receiving_Time</f>
        <v>0.1715277778</v>
      </c>
      <c r="M1237" s="44">
        <f>HubCN_Receiving_Time-Vendor_PickupTime</f>
        <v>0.08680555555</v>
      </c>
      <c r="N1237" s="44">
        <f>Plan__HubCN_Receiving_Time-Plan_Vendor_Pickup_Time</f>
        <v>2.453472222</v>
      </c>
      <c r="O1237" s="44">
        <f>Vendor_PickupTime-Order_Create_Time</f>
        <v>0.2458333333</v>
      </c>
      <c r="P1237" s="44">
        <f>Plan_Vendor_Pickup_Time-Order_Create_Time</f>
        <v>-0.006249999999</v>
      </c>
      <c r="Q1237" s="44">
        <f>HubVN_Receiving_Time-HubCN_Pickup_Time</f>
        <v>4.004861111</v>
      </c>
      <c r="R1237" s="44">
        <f>Plan_HubVN_Receiving_Time-Plan_HubCN_Pickup_Time</f>
        <v>2.002777778</v>
      </c>
      <c r="S1237" s="44">
        <f>TG_lấy+TG_xử_lý_CN+Thông_quan</f>
        <v>4.629861111</v>
      </c>
      <c r="T1237" s="55">
        <f>IFS(HubCN_ID="LECCNSZ",Quantity__piece*500,HubCN_ID="LECCNYW",Quantity__piece*700)</f>
        <v>2100</v>
      </c>
      <c r="U1237" s="55">
        <f>Chi_phí_lấy_hàng-Chi_phí_xử_lý</f>
        <v>15000</v>
      </c>
      <c r="V1237" s="55">
        <f>IFS(HubCN_ID="LECCNSZ",IF(Grossweight&lt;=3,17000+Quantity__piece*500,17000+(Grossweight-3)*1500+Quantity__piece*500),HubCN_ID="LECCNYW", IF(Grossweight&lt;=3,15000+Quantity__piece*700,15000+(Grossweight-3)*2500+Quantity__piece*700))</f>
        <v>17100</v>
      </c>
    </row>
    <row r="1238" ht="15.75" customHeight="1">
      <c r="A1238" s="52" t="s">
        <v>3566</v>
      </c>
      <c r="B1238" s="52" t="s">
        <v>5257</v>
      </c>
      <c r="C1238" s="52" t="s">
        <v>5253</v>
      </c>
      <c r="D1238" s="53">
        <v>44651.60833333333</v>
      </c>
      <c r="E1238" s="53">
        <v>44649.83125</v>
      </c>
      <c r="F1238" s="53">
        <v>44651.77569444444</v>
      </c>
      <c r="G1238" s="53">
        <f>HubVN_Receiving_Time</f>
        <v>44654.26597</v>
      </c>
      <c r="H1238" s="54">
        <v>44650.263194444444</v>
      </c>
      <c r="I1238" s="44">
        <f>HubCN_Receiving_Time-Order_Create_Time</f>
        <v>2.109722222</v>
      </c>
      <c r="J1238" s="44">
        <f>Plan__HubCN_Receiving_Time-Order_Create_Time</f>
        <v>3.886805556</v>
      </c>
      <c r="K1238" s="44">
        <f>HubCN_Pickup_Time-HubCN_Receiving_Time</f>
        <v>0.4319444444</v>
      </c>
      <c r="L1238" s="44">
        <f>Plan_HubCN_Pickup_Time-Plan__HubCN_Receiving_Time</f>
        <v>0.1673611111</v>
      </c>
      <c r="M1238" s="44">
        <f>HubCN_Receiving_Time-Vendor_PickupTime</f>
        <v>0.1111111111</v>
      </c>
      <c r="N1238" s="44">
        <f>Plan__HubCN_Receiving_Time-Plan_Vendor_Pickup_Time</f>
        <v>3.886805556</v>
      </c>
      <c r="O1238" s="44">
        <f>Vendor_PickupTime-Order_Create_Time</f>
        <v>1.998611111</v>
      </c>
      <c r="P1238" s="44">
        <f>Plan_Vendor_Pickup_Time-Order_Create_Time</f>
        <v>0</v>
      </c>
      <c r="Q1238" s="44">
        <f>HubVN_Receiving_Time-HubCN_Pickup_Time</f>
        <v>4.002777778</v>
      </c>
      <c r="R1238" s="44">
        <f>Plan_HubVN_Receiving_Time-Plan_HubCN_Pickup_Time</f>
        <v>1.500694444</v>
      </c>
      <c r="S1238" s="44">
        <f>TG_lấy+TG_xử_lý_CN+Thông_quan</f>
        <v>6.544444444</v>
      </c>
      <c r="T1238" s="55">
        <f>IFS(HubCN_ID="LECCNSZ",Quantity__piece*500,HubCN_ID="LECCNYW",Quantity__piece*700)</f>
        <v>3500</v>
      </c>
      <c r="U1238" s="55">
        <f>Chi_phí_lấy_hàng-Chi_phí_xử_lý</f>
        <v>16000</v>
      </c>
      <c r="V1238" s="55">
        <f>IFS(HubCN_ID="LECCNSZ",IF(Grossweight&lt;=3,17000+Quantity__piece*500,17000+(Grossweight-3)*1500+Quantity__piece*500),HubCN_ID="LECCNYW", IF(Grossweight&lt;=3,15000+Quantity__piece*700,15000+(Grossweight-3)*2500+Quantity__piece*700))</f>
        <v>19500</v>
      </c>
    </row>
    <row r="1239" ht="15.75" customHeight="1">
      <c r="A1239" s="52" t="s">
        <v>3568</v>
      </c>
      <c r="B1239" s="52" t="s">
        <v>5260</v>
      </c>
      <c r="C1239" s="52" t="s">
        <v>5253</v>
      </c>
      <c r="D1239" s="53">
        <v>44651.947916666664</v>
      </c>
      <c r="E1239" s="53">
        <v>44649.82986111111</v>
      </c>
      <c r="F1239" s="53">
        <v>44652.035416666666</v>
      </c>
      <c r="G1239" s="53">
        <f>HubVN_Receiving_Time</f>
        <v>44654.26181</v>
      </c>
      <c r="H1239" s="54">
        <v>44650.25833333333</v>
      </c>
      <c r="I1239" s="44">
        <f>HubCN_Receiving_Time-Order_Create_Time</f>
        <v>2.115972222</v>
      </c>
      <c r="J1239" s="44">
        <f>Plan__HubCN_Receiving_Time-Order_Create_Time</f>
        <v>4.234027778</v>
      </c>
      <c r="K1239" s="44">
        <f>HubCN_Pickup_Time-HubCN_Receiving_Time</f>
        <v>0.4284722222</v>
      </c>
      <c r="L1239" s="44">
        <f>Plan_HubCN_Pickup_Time-Plan__HubCN_Receiving_Time</f>
        <v>0.0875</v>
      </c>
      <c r="M1239" s="44">
        <f>HubCN_Receiving_Time-Vendor_PickupTime</f>
        <v>0.1118055556</v>
      </c>
      <c r="N1239" s="44">
        <f>Plan__HubCN_Receiving_Time-Plan_Vendor_Pickup_Time</f>
        <v>5.233333333</v>
      </c>
      <c r="O1239" s="44">
        <f>Vendor_PickupTime-Order_Create_Time</f>
        <v>2.004166667</v>
      </c>
      <c r="P1239" s="44">
        <f>Plan_Vendor_Pickup_Time-Order_Create_Time</f>
        <v>-0.9993055556</v>
      </c>
      <c r="Q1239" s="44">
        <f>HubVN_Receiving_Time-HubCN_Pickup_Time</f>
        <v>4.003472222</v>
      </c>
      <c r="R1239" s="44">
        <f>Plan_HubVN_Receiving_Time-Plan_HubCN_Pickup_Time</f>
        <v>1.504166667</v>
      </c>
      <c r="S1239" s="44">
        <f>TG_lấy+TG_xử_lý_CN+Thông_quan</f>
        <v>6.547916667</v>
      </c>
      <c r="T1239" s="55">
        <f>IFS(HubCN_ID="LECCNSZ",Quantity__piece*500,HubCN_ID="LECCNYW",Quantity__piece*700)</f>
        <v>700</v>
      </c>
      <c r="U1239" s="55">
        <f>Chi_phí_lấy_hàng-Chi_phí_xử_lý</f>
        <v>15000</v>
      </c>
      <c r="V1239" s="55">
        <f>IFS(HubCN_ID="LECCNSZ",IF(Grossweight&lt;=3,17000+Quantity__piece*500,17000+(Grossweight-3)*1500+Quantity__piece*500),HubCN_ID="LECCNYW", IF(Grossweight&lt;=3,15000+Quantity__piece*700,15000+(Grossweight-3)*2500+Quantity__piece*700))</f>
        <v>15700</v>
      </c>
    </row>
    <row r="1240" ht="15.75" hidden="1" customHeight="1">
      <c r="A1240" s="52" t="s">
        <v>3571</v>
      </c>
      <c r="B1240" s="52" t="s">
        <v>5266</v>
      </c>
      <c r="C1240" s="52" t="s">
        <v>5255</v>
      </c>
      <c r="D1240" s="53">
        <v>44650.14444444444</v>
      </c>
      <c r="E1240" s="53">
        <v>44649.55763888889</v>
      </c>
      <c r="F1240" s="53">
        <v>44650.27291666667</v>
      </c>
      <c r="G1240" s="53">
        <f>HubVN_Receiving_Time</f>
        <v>44653.50347</v>
      </c>
      <c r="H1240" s="54">
        <v>44649.99722222222</v>
      </c>
      <c r="I1240" s="44">
        <f>HubCN_Receiving_Time-Order_Create_Time</f>
        <v>1.311111111</v>
      </c>
      <c r="J1240" s="44">
        <f>Plan__HubCN_Receiving_Time-Order_Create_Time</f>
        <v>1.897916667</v>
      </c>
      <c r="K1240" s="44">
        <f>HubCN_Pickup_Time-HubCN_Receiving_Time</f>
        <v>0.4395833333</v>
      </c>
      <c r="L1240" s="44">
        <f>Plan_HubCN_Pickup_Time-Plan__HubCN_Receiving_Time</f>
        <v>0.1284722222</v>
      </c>
      <c r="M1240" s="44">
        <f>HubCN_Receiving_Time-Vendor_PickupTime</f>
        <v>0.1555555556</v>
      </c>
      <c r="N1240" s="44">
        <f>Plan__HubCN_Receiving_Time-Plan_Vendor_Pickup_Time</f>
        <v>2.902777778</v>
      </c>
      <c r="O1240" s="44">
        <f>Vendor_PickupTime-Order_Create_Time</f>
        <v>1.155555556</v>
      </c>
      <c r="P1240" s="44">
        <f>Plan_Vendor_Pickup_Time-Order_Create_Time</f>
        <v>-1.004861111</v>
      </c>
      <c r="Q1240" s="44">
        <f>HubVN_Receiving_Time-HubCN_Pickup_Time</f>
        <v>3.50625</v>
      </c>
      <c r="R1240" s="44">
        <f>Plan_HubVN_Receiving_Time-Plan_HubCN_Pickup_Time</f>
        <v>3.000694444</v>
      </c>
      <c r="S1240" s="44">
        <f>TG_lấy+TG_xử_lý_CN+Thông_quan</f>
        <v>5.256944444</v>
      </c>
      <c r="T1240" s="55">
        <f>IFS(HubCN_ID="LECCNSZ",Quantity__piece*500,HubCN_ID="LECCNYW",Quantity__piece*700)</f>
        <v>1500</v>
      </c>
      <c r="U1240" s="55">
        <f>Chi_phí_lấy_hàng-Chi_phí_xử_lý</f>
        <v>17000</v>
      </c>
      <c r="V1240" s="55">
        <f>IFS(HubCN_ID="LECCNSZ",IF(Grossweight&lt;=3,17000+Quantity__piece*500,17000+(Grossweight-3)*1500+Quantity__piece*500),HubCN_ID="LECCNYW", IF(Grossweight&lt;=3,15000+Quantity__piece*700,15000+(Grossweight-3)*2500+Quantity__piece*700))</f>
        <v>18500</v>
      </c>
    </row>
    <row r="1241" ht="15.75" hidden="1" customHeight="1">
      <c r="A1241" s="52" t="s">
        <v>3574</v>
      </c>
      <c r="B1241" s="52" t="s">
        <v>5254</v>
      </c>
      <c r="C1241" s="52" t="s">
        <v>5255</v>
      </c>
      <c r="D1241" s="53">
        <v>44651.85902777778</v>
      </c>
      <c r="E1241" s="53">
        <v>44652.263194444444</v>
      </c>
      <c r="F1241" s="53">
        <v>44652.00555555556</v>
      </c>
      <c r="G1241" s="53">
        <f>HubVN_Receiving_Time</f>
        <v>44654.53611</v>
      </c>
      <c r="H1241" s="54">
        <v>44652.70138888889</v>
      </c>
      <c r="I1241" s="44">
        <f>HubCN_Receiving_Time-Order_Create_Time</f>
        <v>1.718055556</v>
      </c>
      <c r="J1241" s="44">
        <f>Plan__HubCN_Receiving_Time-Order_Create_Time</f>
        <v>1.313888889</v>
      </c>
      <c r="K1241" s="44">
        <f>HubCN_Pickup_Time-HubCN_Receiving_Time</f>
        <v>0.4381944444</v>
      </c>
      <c r="L1241" s="44">
        <f>Plan_HubCN_Pickup_Time-Plan__HubCN_Receiving_Time</f>
        <v>0.1465277778</v>
      </c>
      <c r="M1241" s="44">
        <f>HubCN_Receiving_Time-Vendor_PickupTime</f>
        <v>0.05347222222</v>
      </c>
      <c r="N1241" s="44">
        <f>Plan__HubCN_Receiving_Time-Plan_Vendor_Pickup_Time</f>
        <v>1.736805556</v>
      </c>
      <c r="O1241" s="44">
        <f>Vendor_PickupTime-Order_Create_Time</f>
        <v>1.664583333</v>
      </c>
      <c r="P1241" s="44">
        <f>Plan_Vendor_Pickup_Time-Order_Create_Time</f>
        <v>-0.4229166667</v>
      </c>
      <c r="Q1241" s="44">
        <f>HubVN_Receiving_Time-HubCN_Pickup_Time</f>
        <v>1.834722222</v>
      </c>
      <c r="R1241" s="44">
        <f>Plan_HubVN_Receiving_Time-Plan_HubCN_Pickup_Time</f>
        <v>1.502083333</v>
      </c>
      <c r="S1241" s="44">
        <f>TG_lấy+TG_xử_lý_CN+Thông_quan</f>
        <v>3.990972222</v>
      </c>
      <c r="T1241" s="55">
        <f>IFS(HubCN_ID="LECCNSZ",Quantity__piece*500,HubCN_ID="LECCNYW",Quantity__piece*700)</f>
        <v>1000</v>
      </c>
      <c r="U1241" s="55">
        <f>Chi_phí_lấy_hàng-Chi_phí_xử_lý</f>
        <v>17000</v>
      </c>
      <c r="V1241" s="55">
        <f>IFS(HubCN_ID="LECCNSZ",IF(Grossweight&lt;=3,17000+Quantity__piece*500,17000+(Grossweight-3)*1500+Quantity__piece*500),HubCN_ID="LECCNYW", IF(Grossweight&lt;=3,15000+Quantity__piece*700,15000+(Grossweight-3)*2500+Quantity__piece*700))</f>
        <v>18000</v>
      </c>
    </row>
    <row r="1242" ht="15.75" customHeight="1">
      <c r="A1242" s="52" t="s">
        <v>3577</v>
      </c>
      <c r="B1242" s="52" t="s">
        <v>5295</v>
      </c>
      <c r="C1242" s="52" t="s">
        <v>5253</v>
      </c>
      <c r="D1242" s="53">
        <v>44650.680555555555</v>
      </c>
      <c r="E1242" s="53">
        <v>44649.18819444445</v>
      </c>
      <c r="F1242" s="53">
        <v>44650.768055555556</v>
      </c>
      <c r="G1242" s="53">
        <f>HubVN_Receiving_Time</f>
        <v>44652.52361</v>
      </c>
      <c r="H1242" s="54">
        <v>44649.52291666667</v>
      </c>
      <c r="I1242" s="44">
        <f>HubCN_Receiving_Time-Order_Create_Time</f>
        <v>1.805555556</v>
      </c>
      <c r="J1242" s="44">
        <f>Plan__HubCN_Receiving_Time-Order_Create_Time</f>
        <v>3.297916667</v>
      </c>
      <c r="K1242" s="44">
        <f>HubCN_Pickup_Time-HubCN_Receiving_Time</f>
        <v>0.3347222222</v>
      </c>
      <c r="L1242" s="44">
        <f>Plan_HubCN_Pickup_Time-Plan__HubCN_Receiving_Time</f>
        <v>0.0875</v>
      </c>
      <c r="M1242" s="44">
        <f>HubCN_Receiving_Time-Vendor_PickupTime</f>
        <v>0.1659722222</v>
      </c>
      <c r="N1242" s="44">
        <f>Plan__HubCN_Receiving_Time-Plan_Vendor_Pickup_Time</f>
        <v>4.311111111</v>
      </c>
      <c r="O1242" s="44">
        <f>Vendor_PickupTime-Order_Create_Time</f>
        <v>1.639583333</v>
      </c>
      <c r="P1242" s="44">
        <f>Plan_Vendor_Pickup_Time-Order_Create_Time</f>
        <v>-1.013194444</v>
      </c>
      <c r="Q1242" s="44">
        <f>HubVN_Receiving_Time-HubCN_Pickup_Time</f>
        <v>3.000694444</v>
      </c>
      <c r="R1242" s="44">
        <f>Plan_HubVN_Receiving_Time-Plan_HubCN_Pickup_Time</f>
        <v>1.504166667</v>
      </c>
      <c r="S1242" s="44">
        <f>TG_lấy+TG_xử_lý_CN+Thông_quan</f>
        <v>5.140972222</v>
      </c>
      <c r="T1242" s="55">
        <f>IFS(HubCN_ID="LECCNSZ",Quantity__piece*500,HubCN_ID="LECCNYW",Quantity__piece*700)</f>
        <v>700</v>
      </c>
      <c r="U1242" s="55">
        <f>Chi_phí_lấy_hàng-Chi_phí_xử_lý</f>
        <v>17500</v>
      </c>
      <c r="V1242" s="55">
        <f>IFS(HubCN_ID="LECCNSZ",IF(Grossweight&lt;=3,17000+Quantity__piece*500,17000+(Grossweight-3)*1500+Quantity__piece*500),HubCN_ID="LECCNYW", IF(Grossweight&lt;=3,15000+Quantity__piece*700,15000+(Grossweight-3)*2500+Quantity__piece*700))</f>
        <v>18200</v>
      </c>
    </row>
    <row r="1243" ht="15.75" customHeight="1">
      <c r="A1243" s="52" t="s">
        <v>3580</v>
      </c>
      <c r="B1243" s="52" t="s">
        <v>5284</v>
      </c>
      <c r="C1243" s="52" t="s">
        <v>5253</v>
      </c>
      <c r="D1243" s="53">
        <v>44651.15902777778</v>
      </c>
      <c r="E1243" s="53">
        <v>44649.92361111111</v>
      </c>
      <c r="F1243" s="53">
        <v>44651.288194444445</v>
      </c>
      <c r="G1243" s="53">
        <f>HubVN_Receiving_Time</f>
        <v>44655.26458</v>
      </c>
      <c r="H1243" s="54">
        <v>44650.2625</v>
      </c>
      <c r="I1243" s="44">
        <f>HubCN_Receiving_Time-Order_Create_Time</f>
        <v>0.3048611111</v>
      </c>
      <c r="J1243" s="44">
        <f>Plan__HubCN_Receiving_Time-Order_Create_Time</f>
        <v>1.540277778</v>
      </c>
      <c r="K1243" s="44">
        <f>HubCN_Pickup_Time-HubCN_Receiving_Time</f>
        <v>0.3388888889</v>
      </c>
      <c r="L1243" s="44">
        <f>Plan_HubCN_Pickup_Time-Plan__HubCN_Receiving_Time</f>
        <v>0.1291666667</v>
      </c>
      <c r="M1243" s="44">
        <f>HubCN_Receiving_Time-Vendor_PickupTime</f>
        <v>0.08680555555</v>
      </c>
      <c r="N1243" s="44">
        <f>Plan__HubCN_Receiving_Time-Plan_Vendor_Pickup_Time</f>
        <v>1.047916667</v>
      </c>
      <c r="O1243" s="44">
        <f>Vendor_PickupTime-Order_Create_Time</f>
        <v>0.2180555556</v>
      </c>
      <c r="P1243" s="44">
        <f>Plan_Vendor_Pickup_Time-Order_Create_Time</f>
        <v>0.4923611111</v>
      </c>
      <c r="Q1243" s="44">
        <f>HubVN_Receiving_Time-HubCN_Pickup_Time</f>
        <v>5.002083333</v>
      </c>
      <c r="R1243" s="44">
        <f>Plan_HubVN_Receiving_Time-Plan_HubCN_Pickup_Time</f>
        <v>3.002083333</v>
      </c>
      <c r="S1243" s="44">
        <f>TG_lấy+TG_xử_lý_CN+Thông_quan</f>
        <v>5.645833333</v>
      </c>
      <c r="T1243" s="55">
        <f>IFS(HubCN_ID="LECCNSZ",Quantity__piece*500,HubCN_ID="LECCNYW",Quantity__piece*700)</f>
        <v>2100</v>
      </c>
      <c r="U1243" s="55">
        <f>Chi_phí_lấy_hàng-Chi_phí_xử_lý</f>
        <v>15000</v>
      </c>
      <c r="V1243" s="55">
        <f>IFS(HubCN_ID="LECCNSZ",IF(Grossweight&lt;=3,17000+Quantity__piece*500,17000+(Grossweight-3)*1500+Quantity__piece*500),HubCN_ID="LECCNYW", IF(Grossweight&lt;=3,15000+Quantity__piece*700,15000+(Grossweight-3)*2500+Quantity__piece*700))</f>
        <v>17100</v>
      </c>
    </row>
    <row r="1244" ht="15.75" customHeight="1">
      <c r="A1244" s="52" t="s">
        <v>3583</v>
      </c>
      <c r="B1244" s="52" t="s">
        <v>5252</v>
      </c>
      <c r="C1244" s="52" t="s">
        <v>5253</v>
      </c>
      <c r="D1244" s="53">
        <v>44653.64166666667</v>
      </c>
      <c r="E1244" s="53">
        <v>44652.211805555555</v>
      </c>
      <c r="F1244" s="53">
        <v>44653.76875</v>
      </c>
      <c r="G1244" s="53">
        <f>HubVN_Receiving_Time</f>
        <v>44655.50903</v>
      </c>
      <c r="H1244" s="54">
        <v>44652.50486111111</v>
      </c>
      <c r="I1244" s="44">
        <f>HubCN_Receiving_Time-Order_Create_Time</f>
        <v>2.371527778</v>
      </c>
      <c r="J1244" s="44">
        <f>Plan__HubCN_Receiving_Time-Order_Create_Time</f>
        <v>3.801388889</v>
      </c>
      <c r="K1244" s="44">
        <f>HubCN_Pickup_Time-HubCN_Receiving_Time</f>
        <v>0.2930555556</v>
      </c>
      <c r="L1244" s="44">
        <f>Plan_HubCN_Pickup_Time-Plan__HubCN_Receiving_Time</f>
        <v>0.1270833333</v>
      </c>
      <c r="M1244" s="44">
        <f>HubCN_Receiving_Time-Vendor_PickupTime</f>
        <v>0.1652777778</v>
      </c>
      <c r="N1244" s="44">
        <f>Plan__HubCN_Receiving_Time-Plan_Vendor_Pickup_Time</f>
        <v>3.054861111</v>
      </c>
      <c r="O1244" s="44">
        <f>Vendor_PickupTime-Order_Create_Time</f>
        <v>2.20625</v>
      </c>
      <c r="P1244" s="44">
        <f>Plan_Vendor_Pickup_Time-Order_Create_Time</f>
        <v>0.7465277778</v>
      </c>
      <c r="Q1244" s="44">
        <f>HubVN_Receiving_Time-HubCN_Pickup_Time</f>
        <v>3.004166667</v>
      </c>
      <c r="R1244" s="44">
        <f>Plan_HubVN_Receiving_Time-Plan_HubCN_Pickup_Time</f>
        <v>1.504861111</v>
      </c>
      <c r="S1244" s="44">
        <f>TG_lấy+TG_xử_lý_CN+Thông_quan</f>
        <v>5.66875</v>
      </c>
      <c r="T1244" s="55">
        <f>IFS(HubCN_ID="LECCNSZ",Quantity__piece*500,HubCN_ID="LECCNYW",Quantity__piece*700)</f>
        <v>3500</v>
      </c>
      <c r="U1244" s="55">
        <f>Chi_phí_lấy_hàng-Chi_phí_xử_lý</f>
        <v>15000</v>
      </c>
      <c r="V1244" s="55">
        <f>IFS(HubCN_ID="LECCNSZ",IF(Grossweight&lt;=3,17000+Quantity__piece*500,17000+(Grossweight-3)*1500+Quantity__piece*500),HubCN_ID="LECCNYW", IF(Grossweight&lt;=3,15000+Quantity__piece*700,15000+(Grossweight-3)*2500+Quantity__piece*700))</f>
        <v>18500</v>
      </c>
    </row>
    <row r="1245" ht="15.75" hidden="1" customHeight="1">
      <c r="A1245" s="52" t="s">
        <v>3586</v>
      </c>
      <c r="B1245" s="52" t="s">
        <v>5259</v>
      </c>
      <c r="C1245" s="52" t="s">
        <v>5255</v>
      </c>
      <c r="D1245" s="53">
        <v>44649.188888888886</v>
      </c>
      <c r="E1245" s="53">
        <v>44648.830555555556</v>
      </c>
      <c r="F1245" s="53">
        <v>44649.27361111111</v>
      </c>
      <c r="G1245" s="53">
        <f>HubVN_Receiving_Time</f>
        <v>44652.275</v>
      </c>
      <c r="H1245" s="54">
        <v>44649.274305555555</v>
      </c>
      <c r="I1245" s="44">
        <f>HubCN_Receiving_Time-Order_Create_Time</f>
        <v>4.080555556</v>
      </c>
      <c r="J1245" s="44">
        <f>Plan__HubCN_Receiving_Time-Order_Create_Time</f>
        <v>4.438888889</v>
      </c>
      <c r="K1245" s="44">
        <f>HubCN_Pickup_Time-HubCN_Receiving_Time</f>
        <v>0.44375</v>
      </c>
      <c r="L1245" s="44">
        <f>Plan_HubCN_Pickup_Time-Plan__HubCN_Receiving_Time</f>
        <v>0.08472222222</v>
      </c>
      <c r="M1245" s="44">
        <f>HubCN_Receiving_Time-Vendor_PickupTime</f>
        <v>0.1708333333</v>
      </c>
      <c r="N1245" s="44">
        <f>Plan__HubCN_Receiving_Time-Plan_Vendor_Pickup_Time</f>
        <v>5.448611111</v>
      </c>
      <c r="O1245" s="44">
        <f>Vendor_PickupTime-Order_Create_Time</f>
        <v>3.909722222</v>
      </c>
      <c r="P1245" s="44">
        <f>Plan_Vendor_Pickup_Time-Order_Create_Time</f>
        <v>-1.009722222</v>
      </c>
      <c r="Q1245" s="44">
        <f>HubVN_Receiving_Time-HubCN_Pickup_Time</f>
        <v>3.000694444</v>
      </c>
      <c r="R1245" s="44">
        <f>Plan_HubVN_Receiving_Time-Plan_HubCN_Pickup_Time</f>
        <v>2.004166667</v>
      </c>
      <c r="S1245" s="44">
        <f>TG_lấy+TG_xử_lý_CN+Thông_quan</f>
        <v>7.525</v>
      </c>
      <c r="T1245" s="55">
        <f>IFS(HubCN_ID="LECCNSZ",Quantity__piece*500,HubCN_ID="LECCNYW",Quantity__piece*700)</f>
        <v>500</v>
      </c>
      <c r="U1245" s="55">
        <f>Chi_phí_lấy_hàng-Chi_phí_xử_lý</f>
        <v>17000</v>
      </c>
      <c r="V1245" s="55">
        <f>IFS(HubCN_ID="LECCNSZ",IF(Grossweight&lt;=3,17000+Quantity__piece*500,17000+(Grossweight-3)*1500+Quantity__piece*500),HubCN_ID="LECCNYW", IF(Grossweight&lt;=3,15000+Quantity__piece*700,15000+(Grossweight-3)*2500+Quantity__piece*700))</f>
        <v>17500</v>
      </c>
    </row>
    <row r="1246" ht="15.75" customHeight="1">
      <c r="A1246" s="52" t="s">
        <v>3589</v>
      </c>
      <c r="B1246" s="52" t="s">
        <v>5284</v>
      </c>
      <c r="C1246" s="52" t="s">
        <v>5253</v>
      </c>
      <c r="D1246" s="53">
        <v>44652.603472222225</v>
      </c>
      <c r="E1246" s="53">
        <v>44650.666666666664</v>
      </c>
      <c r="F1246" s="53">
        <v>44652.75347222222</v>
      </c>
      <c r="G1246" s="53">
        <f>HubVN_Receiving_Time</f>
        <v>44654.51042</v>
      </c>
      <c r="H1246" s="54">
        <v>44651.004166666666</v>
      </c>
      <c r="I1246" s="44">
        <f>HubCN_Receiving_Time-Order_Create_Time</f>
        <v>4.015972222</v>
      </c>
      <c r="J1246" s="44">
        <f>Plan__HubCN_Receiving_Time-Order_Create_Time</f>
        <v>5.952777778</v>
      </c>
      <c r="K1246" s="44">
        <f>HubCN_Pickup_Time-HubCN_Receiving_Time</f>
        <v>0.3375</v>
      </c>
      <c r="L1246" s="44">
        <f>Plan_HubCN_Pickup_Time-Plan__HubCN_Receiving_Time</f>
        <v>0.15</v>
      </c>
      <c r="M1246" s="44">
        <f>HubCN_Receiving_Time-Vendor_PickupTime</f>
        <v>0.2979166667</v>
      </c>
      <c r="N1246" s="44">
        <f>Plan__HubCN_Receiving_Time-Plan_Vendor_Pickup_Time</f>
        <v>4.956944444</v>
      </c>
      <c r="O1246" s="44">
        <f>Vendor_PickupTime-Order_Create_Time</f>
        <v>3.718055556</v>
      </c>
      <c r="P1246" s="44">
        <f>Plan_Vendor_Pickup_Time-Order_Create_Time</f>
        <v>0.9958333333</v>
      </c>
      <c r="Q1246" s="44">
        <f>HubVN_Receiving_Time-HubCN_Pickup_Time</f>
        <v>3.50625</v>
      </c>
      <c r="R1246" s="44">
        <f>Plan_HubVN_Receiving_Time-Plan_HubCN_Pickup_Time</f>
        <v>1.50625</v>
      </c>
      <c r="S1246" s="44">
        <f>TG_lấy+TG_xử_lý_CN+Thông_quan</f>
        <v>7.859722222</v>
      </c>
      <c r="T1246" s="55">
        <f>IFS(HubCN_ID="LECCNSZ",Quantity__piece*500,HubCN_ID="LECCNYW",Quantity__piece*700)</f>
        <v>2100</v>
      </c>
      <c r="U1246" s="55">
        <f>Chi_phí_lấy_hàng-Chi_phí_xử_lý</f>
        <v>15000</v>
      </c>
      <c r="V1246" s="55">
        <f>IFS(HubCN_ID="LECCNSZ",IF(Grossweight&lt;=3,17000+Quantity__piece*500,17000+(Grossweight-3)*1500+Quantity__piece*500),HubCN_ID="LECCNYW", IF(Grossweight&lt;=3,15000+Quantity__piece*700,15000+(Grossweight-3)*2500+Quantity__piece*700))</f>
        <v>17100</v>
      </c>
    </row>
    <row r="1247" ht="15.75" hidden="1" customHeight="1">
      <c r="A1247" s="52" t="s">
        <v>3591</v>
      </c>
      <c r="B1247" s="52" t="s">
        <v>5268</v>
      </c>
      <c r="C1247" s="52" t="s">
        <v>5255</v>
      </c>
      <c r="D1247" s="53">
        <v>44651.63125</v>
      </c>
      <c r="E1247" s="53">
        <v>44649.566666666666</v>
      </c>
      <c r="F1247" s="53">
        <v>44651.76180555556</v>
      </c>
      <c r="G1247" s="53">
        <f>HubVN_Receiving_Time</f>
        <v>44653.5375</v>
      </c>
      <c r="H1247" s="54">
        <v>44650.03611111111</v>
      </c>
      <c r="I1247" s="44">
        <f>HubCN_Receiving_Time-Order_Create_Time</f>
        <v>1.244444444</v>
      </c>
      <c r="J1247" s="44">
        <f>Plan__HubCN_Receiving_Time-Order_Create_Time</f>
        <v>3.309027778</v>
      </c>
      <c r="K1247" s="44">
        <f>HubCN_Pickup_Time-HubCN_Receiving_Time</f>
        <v>0.4694444444</v>
      </c>
      <c r="L1247" s="44">
        <f>Plan_HubCN_Pickup_Time-Plan__HubCN_Receiving_Time</f>
        <v>0.1305555556</v>
      </c>
      <c r="M1247" s="44">
        <f>HubCN_Receiving_Time-Vendor_PickupTime</f>
        <v>0.1694444444</v>
      </c>
      <c r="N1247" s="44">
        <f>Plan__HubCN_Receiving_Time-Plan_Vendor_Pickup_Time</f>
        <v>2.138888889</v>
      </c>
      <c r="O1247" s="44">
        <f>Vendor_PickupTime-Order_Create_Time</f>
        <v>1.075</v>
      </c>
      <c r="P1247" s="44">
        <f>Plan_Vendor_Pickup_Time-Order_Create_Time</f>
        <v>1.170138889</v>
      </c>
      <c r="Q1247" s="44">
        <f>HubVN_Receiving_Time-HubCN_Pickup_Time</f>
        <v>3.501388889</v>
      </c>
      <c r="R1247" s="44">
        <f>Plan_HubVN_Receiving_Time-Plan_HubCN_Pickup_Time</f>
        <v>1.502777778</v>
      </c>
      <c r="S1247" s="44">
        <f>TG_lấy+TG_xử_lý_CN+Thông_quan</f>
        <v>5.215277778</v>
      </c>
      <c r="T1247" s="55">
        <f>IFS(HubCN_ID="LECCNSZ",Quantity__piece*500,HubCN_ID="LECCNYW",Quantity__piece*700)</f>
        <v>2000</v>
      </c>
      <c r="U1247" s="55">
        <f>Chi_phí_lấy_hàng-Chi_phí_xử_lý</f>
        <v>17000</v>
      </c>
      <c r="V1247" s="55">
        <f>IFS(HubCN_ID="LECCNSZ",IF(Grossweight&lt;=3,17000+Quantity__piece*500,17000+(Grossweight-3)*1500+Quantity__piece*500),HubCN_ID="LECCNYW", IF(Grossweight&lt;=3,15000+Quantity__piece*700,15000+(Grossweight-3)*2500+Quantity__piece*700))</f>
        <v>19000</v>
      </c>
    </row>
    <row r="1248" ht="15.75" hidden="1" customHeight="1">
      <c r="A1248" s="52" t="s">
        <v>3594</v>
      </c>
      <c r="B1248" s="52" t="s">
        <v>5254</v>
      </c>
      <c r="C1248" s="52" t="s">
        <v>5255</v>
      </c>
      <c r="D1248" s="53">
        <v>44650.65833333333</v>
      </c>
      <c r="E1248" s="53">
        <v>44650.836805555555</v>
      </c>
      <c r="F1248" s="53">
        <v>44650.78680555556</v>
      </c>
      <c r="G1248" s="53">
        <f>HubVN_Receiving_Time</f>
        <v>44653.27986</v>
      </c>
      <c r="H1248" s="54">
        <v>44651.277083333334</v>
      </c>
      <c r="I1248" s="44">
        <f>HubCN_Receiving_Time-Order_Create_Time</f>
        <v>2.975694444</v>
      </c>
      <c r="J1248" s="44">
        <f>Plan__HubCN_Receiving_Time-Order_Create_Time</f>
        <v>2.797222222</v>
      </c>
      <c r="K1248" s="44">
        <f>HubCN_Pickup_Time-HubCN_Receiving_Time</f>
        <v>0.4402777778</v>
      </c>
      <c r="L1248" s="44">
        <f>Plan_HubCN_Pickup_Time-Plan__HubCN_Receiving_Time</f>
        <v>0.1284722222</v>
      </c>
      <c r="M1248" s="44">
        <f>HubCN_Receiving_Time-Vendor_PickupTime</f>
        <v>0.1506944444</v>
      </c>
      <c r="N1248" s="44">
        <f>Plan__HubCN_Receiving_Time-Plan_Vendor_Pickup_Time</f>
        <v>1.635416667</v>
      </c>
      <c r="O1248" s="44">
        <f>Vendor_PickupTime-Order_Create_Time</f>
        <v>2.825</v>
      </c>
      <c r="P1248" s="44">
        <f>Plan_Vendor_Pickup_Time-Order_Create_Time</f>
        <v>1.161805556</v>
      </c>
      <c r="Q1248" s="44">
        <f>HubVN_Receiving_Time-HubCN_Pickup_Time</f>
        <v>2.002777778</v>
      </c>
      <c r="R1248" s="44">
        <f>Plan_HubVN_Receiving_Time-Plan_HubCN_Pickup_Time</f>
        <v>1.500694444</v>
      </c>
      <c r="S1248" s="44">
        <f>TG_lấy+TG_xử_lý_CN+Thông_quan</f>
        <v>5.41875</v>
      </c>
      <c r="T1248" s="55">
        <f>IFS(HubCN_ID="LECCNSZ",Quantity__piece*500,HubCN_ID="LECCNYW",Quantity__piece*700)</f>
        <v>2500</v>
      </c>
      <c r="U1248" s="55">
        <f>Chi_phí_lấy_hàng-Chi_phí_xử_lý</f>
        <v>17000</v>
      </c>
      <c r="V1248" s="55">
        <f>IFS(HubCN_ID="LECCNSZ",IF(Grossweight&lt;=3,17000+Quantity__piece*500,17000+(Grossweight-3)*1500+Quantity__piece*500),HubCN_ID="LECCNYW", IF(Grossweight&lt;=3,15000+Quantity__piece*700,15000+(Grossweight-3)*2500+Quantity__piece*700))</f>
        <v>19500</v>
      </c>
    </row>
    <row r="1249" ht="15.75" customHeight="1">
      <c r="A1249" s="52" t="s">
        <v>3597</v>
      </c>
      <c r="B1249" s="52" t="s">
        <v>5261</v>
      </c>
      <c r="C1249" s="52" t="s">
        <v>5253</v>
      </c>
      <c r="D1249" s="53">
        <v>44649.87152777778</v>
      </c>
      <c r="E1249" s="53">
        <v>44649.18194444444</v>
      </c>
      <c r="F1249" s="53">
        <v>44650.01875</v>
      </c>
      <c r="G1249" s="53">
        <f>HubVN_Receiving_Time</f>
        <v>44653.52778</v>
      </c>
      <c r="H1249" s="54">
        <v>44649.521527777775</v>
      </c>
      <c r="I1249" s="44">
        <f>HubCN_Receiving_Time-Order_Create_Time</f>
        <v>0.3083333333</v>
      </c>
      <c r="J1249" s="44">
        <f>Plan__HubCN_Receiving_Time-Order_Create_Time</f>
        <v>0.9979166667</v>
      </c>
      <c r="K1249" s="44">
        <f>HubCN_Pickup_Time-HubCN_Receiving_Time</f>
        <v>0.3395833333</v>
      </c>
      <c r="L1249" s="44">
        <f>Plan_HubCN_Pickup_Time-Plan__HubCN_Receiving_Time</f>
        <v>0.1472222222</v>
      </c>
      <c r="M1249" s="44">
        <f>HubCN_Receiving_Time-Vendor_PickupTime</f>
        <v>0.08611111111</v>
      </c>
      <c r="N1249" s="44">
        <f>Plan__HubCN_Receiving_Time-Plan_Vendor_Pickup_Time</f>
        <v>1.001388889</v>
      </c>
      <c r="O1249" s="44">
        <f>Vendor_PickupTime-Order_Create_Time</f>
        <v>0.2222222222</v>
      </c>
      <c r="P1249" s="44">
        <f>Plan_Vendor_Pickup_Time-Order_Create_Time</f>
        <v>-0.003472222226</v>
      </c>
      <c r="Q1249" s="44">
        <f>HubVN_Receiving_Time-HubCN_Pickup_Time</f>
        <v>4.00625</v>
      </c>
      <c r="R1249" s="44">
        <f>Plan_HubVN_Receiving_Time-Plan_HubCN_Pickup_Time</f>
        <v>3.505555556</v>
      </c>
      <c r="S1249" s="44">
        <f>TG_lấy+TG_xử_lý_CN+Thông_quan</f>
        <v>4.654166667</v>
      </c>
      <c r="T1249" s="55">
        <f>IFS(HubCN_ID="LECCNSZ",Quantity__piece*500,HubCN_ID="LECCNYW",Quantity__piece*700)</f>
        <v>3500</v>
      </c>
      <c r="U1249" s="55">
        <f>Chi_phí_lấy_hàng-Chi_phí_xử_lý</f>
        <v>15000</v>
      </c>
      <c r="V1249" s="55">
        <f>IFS(HubCN_ID="LECCNSZ",IF(Grossweight&lt;=3,17000+Quantity__piece*500,17000+(Grossweight-3)*1500+Quantity__piece*500),HubCN_ID="LECCNYW", IF(Grossweight&lt;=3,15000+Quantity__piece*700,15000+(Grossweight-3)*2500+Quantity__piece*700))</f>
        <v>18500</v>
      </c>
    </row>
    <row r="1250" ht="15.75" hidden="1" customHeight="1">
      <c r="A1250" s="52" t="s">
        <v>3599</v>
      </c>
      <c r="B1250" s="52" t="s">
        <v>5272</v>
      </c>
      <c r="C1250" s="52" t="s">
        <v>5255</v>
      </c>
      <c r="D1250" s="53">
        <v>44649.94583333333</v>
      </c>
      <c r="E1250" s="53">
        <v>44652.263194444444</v>
      </c>
      <c r="F1250" s="53">
        <v>44650.03125</v>
      </c>
      <c r="G1250" s="53">
        <f>HubVN_Receiving_Time</f>
        <v>44654.5375</v>
      </c>
      <c r="H1250" s="54">
        <v>44652.70138888889</v>
      </c>
      <c r="I1250" s="44">
        <f>HubCN_Receiving_Time-Order_Create_Time</f>
        <v>1.716666667</v>
      </c>
      <c r="J1250" s="44">
        <f>Plan__HubCN_Receiving_Time-Order_Create_Time</f>
        <v>-0.6006944444</v>
      </c>
      <c r="K1250" s="44">
        <f>HubCN_Pickup_Time-HubCN_Receiving_Time</f>
        <v>0.4381944444</v>
      </c>
      <c r="L1250" s="44">
        <f>Plan_HubCN_Pickup_Time-Plan__HubCN_Receiving_Time</f>
        <v>0.08541666667</v>
      </c>
      <c r="M1250" s="44">
        <f>HubCN_Receiving_Time-Vendor_PickupTime</f>
        <v>0.05763888889</v>
      </c>
      <c r="N1250" s="44">
        <f>Plan__HubCN_Receiving_Time-Plan_Vendor_Pickup_Time</f>
        <v>1.409027778</v>
      </c>
      <c r="O1250" s="44">
        <f>Vendor_PickupTime-Order_Create_Time</f>
        <v>1.659027778</v>
      </c>
      <c r="P1250" s="44">
        <f>Plan_Vendor_Pickup_Time-Order_Create_Time</f>
        <v>-2.009722222</v>
      </c>
      <c r="Q1250" s="44">
        <f>HubVN_Receiving_Time-HubCN_Pickup_Time</f>
        <v>1.836111111</v>
      </c>
      <c r="R1250" s="44">
        <f>Plan_HubVN_Receiving_Time-Plan_HubCN_Pickup_Time</f>
        <v>3.504861111</v>
      </c>
      <c r="S1250" s="44">
        <f>TG_lấy+TG_xử_lý_CN+Thông_quan</f>
        <v>3.990972222</v>
      </c>
      <c r="T1250" s="55">
        <f>IFS(HubCN_ID="LECCNSZ",Quantity__piece*500,HubCN_ID="LECCNYW",Quantity__piece*700)</f>
        <v>1500</v>
      </c>
      <c r="U1250" s="55">
        <f>Chi_phí_lấy_hàng-Chi_phí_xử_lý</f>
        <v>17000</v>
      </c>
      <c r="V1250" s="55">
        <f>IFS(HubCN_ID="LECCNSZ",IF(Grossweight&lt;=3,17000+Quantity__piece*500,17000+(Grossweight-3)*1500+Quantity__piece*500),HubCN_ID="LECCNYW", IF(Grossweight&lt;=3,15000+Quantity__piece*700,15000+(Grossweight-3)*2500+Quantity__piece*700))</f>
        <v>18500</v>
      </c>
    </row>
    <row r="1251" ht="15.75" hidden="1" customHeight="1">
      <c r="A1251" s="52" t="s">
        <v>3601</v>
      </c>
      <c r="B1251" s="52" t="s">
        <v>5288</v>
      </c>
      <c r="C1251" s="52" t="s">
        <v>5255</v>
      </c>
      <c r="D1251" s="53">
        <v>44652.123611111114</v>
      </c>
      <c r="E1251" s="53">
        <v>44652.552083333336</v>
      </c>
      <c r="F1251" s="53">
        <v>44652.254166666666</v>
      </c>
      <c r="G1251" s="53">
        <f>HubVN_Receiving_Time</f>
        <v>44655.52778</v>
      </c>
      <c r="H1251" s="54">
        <v>44653.02569444444</v>
      </c>
      <c r="I1251" s="44">
        <f>HubCN_Receiving_Time-Order_Create_Time</f>
        <v>1.786111111</v>
      </c>
      <c r="J1251" s="44">
        <f>Plan__HubCN_Receiving_Time-Order_Create_Time</f>
        <v>1.357638889</v>
      </c>
      <c r="K1251" s="44">
        <f>HubCN_Pickup_Time-HubCN_Receiving_Time</f>
        <v>0.4736111111</v>
      </c>
      <c r="L1251" s="44">
        <f>Plan_HubCN_Pickup_Time-Plan__HubCN_Receiving_Time</f>
        <v>0.1305555556</v>
      </c>
      <c r="M1251" s="44">
        <f>HubCN_Receiving_Time-Vendor_PickupTime</f>
        <v>0.1284722222</v>
      </c>
      <c r="N1251" s="44">
        <f>Plan__HubCN_Receiving_Time-Plan_Vendor_Pickup_Time</f>
        <v>1.564583333</v>
      </c>
      <c r="O1251" s="44">
        <f>Vendor_PickupTime-Order_Create_Time</f>
        <v>1.657638889</v>
      </c>
      <c r="P1251" s="44">
        <f>Plan_Vendor_Pickup_Time-Order_Create_Time</f>
        <v>-0.2069444444</v>
      </c>
      <c r="Q1251" s="44">
        <f>HubVN_Receiving_Time-HubCN_Pickup_Time</f>
        <v>2.502083333</v>
      </c>
      <c r="R1251" s="44">
        <f>Plan_HubVN_Receiving_Time-Plan_HubCN_Pickup_Time</f>
        <v>3.000694444</v>
      </c>
      <c r="S1251" s="44">
        <f>TG_lấy+TG_xử_lý_CN+Thông_quan</f>
        <v>4.761805556</v>
      </c>
      <c r="T1251" s="55">
        <f>IFS(HubCN_ID="LECCNSZ",Quantity__piece*500,HubCN_ID="LECCNYW",Quantity__piece*700)</f>
        <v>1000</v>
      </c>
      <c r="U1251" s="55">
        <f>Chi_phí_lấy_hàng-Chi_phí_xử_lý</f>
        <v>18050</v>
      </c>
      <c r="V1251" s="55">
        <f>IFS(HubCN_ID="LECCNSZ",IF(Grossweight&lt;=3,17000+Quantity__piece*500,17000+(Grossweight-3)*1500+Quantity__piece*500),HubCN_ID="LECCNYW", IF(Grossweight&lt;=3,15000+Quantity__piece*700,15000+(Grossweight-3)*2500+Quantity__piece*700))</f>
        <v>19050</v>
      </c>
    </row>
    <row r="1252" ht="15.75" customHeight="1">
      <c r="A1252" s="52" t="s">
        <v>3604</v>
      </c>
      <c r="B1252" s="52" t="s">
        <v>5260</v>
      </c>
      <c r="C1252" s="52" t="s">
        <v>5253</v>
      </c>
      <c r="D1252" s="53">
        <v>44652.85486111111</v>
      </c>
      <c r="E1252" s="53">
        <v>44652.205555555556</v>
      </c>
      <c r="F1252" s="53">
        <v>44653.00208333333</v>
      </c>
      <c r="G1252" s="53">
        <f>HubVN_Receiving_Time</f>
        <v>44655.50625</v>
      </c>
      <c r="H1252" s="54">
        <v>44652.50277777778</v>
      </c>
      <c r="I1252" s="44">
        <f>HubCN_Receiving_Time-Order_Create_Time</f>
        <v>2.365277778</v>
      </c>
      <c r="J1252" s="44">
        <f>Plan__HubCN_Receiving_Time-Order_Create_Time</f>
        <v>3.014583333</v>
      </c>
      <c r="K1252" s="44">
        <f>HubCN_Pickup_Time-HubCN_Receiving_Time</f>
        <v>0.2972222222</v>
      </c>
      <c r="L1252" s="44">
        <f>Plan_HubCN_Pickup_Time-Plan__HubCN_Receiving_Time</f>
        <v>0.1472222222</v>
      </c>
      <c r="M1252" s="44">
        <f>HubCN_Receiving_Time-Vendor_PickupTime</f>
        <v>0.08680555555</v>
      </c>
      <c r="N1252" s="44">
        <f>Plan__HubCN_Receiving_Time-Plan_Vendor_Pickup_Time</f>
        <v>2.854166667</v>
      </c>
      <c r="O1252" s="44">
        <f>Vendor_PickupTime-Order_Create_Time</f>
        <v>2.278472222</v>
      </c>
      <c r="P1252" s="44">
        <f>Plan_Vendor_Pickup_Time-Order_Create_Time</f>
        <v>0.1604166667</v>
      </c>
      <c r="Q1252" s="44">
        <f>HubVN_Receiving_Time-HubCN_Pickup_Time</f>
        <v>3.003472222</v>
      </c>
      <c r="R1252" s="44">
        <f>Plan_HubVN_Receiving_Time-Plan_HubCN_Pickup_Time</f>
        <v>1.500694444</v>
      </c>
      <c r="S1252" s="44">
        <f>TG_lấy+TG_xử_lý_CN+Thông_quan</f>
        <v>5.665972222</v>
      </c>
      <c r="T1252" s="55">
        <f>IFS(HubCN_ID="LECCNSZ",Quantity__piece*500,HubCN_ID="LECCNYW",Quantity__piece*700)</f>
        <v>1400</v>
      </c>
      <c r="U1252" s="55">
        <f>Chi_phí_lấy_hàng-Chi_phí_xử_lý</f>
        <v>17750</v>
      </c>
      <c r="V1252" s="55">
        <f>IFS(HubCN_ID="LECCNSZ",IF(Grossweight&lt;=3,17000+Quantity__piece*500,17000+(Grossweight-3)*1500+Quantity__piece*500),HubCN_ID="LECCNYW", IF(Grossweight&lt;=3,15000+Quantity__piece*700,15000+(Grossweight-3)*2500+Quantity__piece*700))</f>
        <v>19150</v>
      </c>
    </row>
    <row r="1253" ht="15.75" customHeight="1">
      <c r="A1253" s="52" t="s">
        <v>3607</v>
      </c>
      <c r="B1253" s="52" t="s">
        <v>5258</v>
      </c>
      <c r="C1253" s="52" t="s">
        <v>5253</v>
      </c>
      <c r="D1253" s="53">
        <v>44653.11875</v>
      </c>
      <c r="E1253" s="53">
        <v>44652.24097222222</v>
      </c>
      <c r="F1253" s="53">
        <v>44653.27013888889</v>
      </c>
      <c r="G1253" s="53">
        <f>HubVN_Receiving_Time</f>
        <v>44655.53542</v>
      </c>
      <c r="H1253" s="54">
        <v>44652.53333333333</v>
      </c>
      <c r="I1253" s="44">
        <f>HubCN_Receiving_Time-Order_Create_Time</f>
        <v>1.876388889</v>
      </c>
      <c r="J1253" s="44">
        <f>Plan__HubCN_Receiving_Time-Order_Create_Time</f>
        <v>2.754166667</v>
      </c>
      <c r="K1253" s="44">
        <f>HubCN_Pickup_Time-HubCN_Receiving_Time</f>
        <v>0.2923611111</v>
      </c>
      <c r="L1253" s="44">
        <f>Plan_HubCN_Pickup_Time-Plan__HubCN_Receiving_Time</f>
        <v>0.1513888889</v>
      </c>
      <c r="M1253" s="44">
        <f>HubCN_Receiving_Time-Vendor_PickupTime</f>
        <v>0.08541666667</v>
      </c>
      <c r="N1253" s="44">
        <f>Plan__HubCN_Receiving_Time-Plan_Vendor_Pickup_Time</f>
        <v>3.756944444</v>
      </c>
      <c r="O1253" s="44">
        <f>Vendor_PickupTime-Order_Create_Time</f>
        <v>1.790972222</v>
      </c>
      <c r="P1253" s="44">
        <f>Plan_Vendor_Pickup_Time-Order_Create_Time</f>
        <v>-1.002777778</v>
      </c>
      <c r="Q1253" s="44">
        <f>HubVN_Receiving_Time-HubCN_Pickup_Time</f>
        <v>3.002083333</v>
      </c>
      <c r="R1253" s="44">
        <f>Plan_HubVN_Receiving_Time-Plan_HubCN_Pickup_Time</f>
        <v>2.00625</v>
      </c>
      <c r="S1253" s="44">
        <f>TG_lấy+TG_xử_lý_CN+Thông_quan</f>
        <v>5.170833333</v>
      </c>
      <c r="T1253" s="55">
        <f>IFS(HubCN_ID="LECCNSZ",Quantity__piece*500,HubCN_ID="LECCNYW",Quantity__piece*700)</f>
        <v>1400</v>
      </c>
      <c r="U1253" s="55">
        <f>Chi_phí_lấy_hàng-Chi_phí_xử_lý</f>
        <v>15000</v>
      </c>
      <c r="V1253" s="55">
        <f>IFS(HubCN_ID="LECCNSZ",IF(Grossweight&lt;=3,17000+Quantity__piece*500,17000+(Grossweight-3)*1500+Quantity__piece*500),HubCN_ID="LECCNYW", IF(Grossweight&lt;=3,15000+Quantity__piece*700,15000+(Grossweight-3)*2500+Quantity__piece*700))</f>
        <v>16400</v>
      </c>
    </row>
    <row r="1254" ht="15.75" customHeight="1">
      <c r="A1254" s="52" t="s">
        <v>3610</v>
      </c>
      <c r="B1254" s="52" t="s">
        <v>5258</v>
      </c>
      <c r="C1254" s="52" t="s">
        <v>5253</v>
      </c>
      <c r="D1254" s="53">
        <v>44651.06527777778</v>
      </c>
      <c r="E1254" s="53">
        <v>44649.92291666667</v>
      </c>
      <c r="F1254" s="53">
        <v>44651.279861111114</v>
      </c>
      <c r="G1254" s="53">
        <f>HubVN_Receiving_Time</f>
        <v>44655.26389</v>
      </c>
      <c r="H1254" s="54">
        <v>44650.26111111111</v>
      </c>
      <c r="I1254" s="44">
        <f>HubCN_Receiving_Time-Order_Create_Time</f>
        <v>0.3083333333</v>
      </c>
      <c r="J1254" s="44">
        <f>Plan__HubCN_Receiving_Time-Order_Create_Time</f>
        <v>1.450694444</v>
      </c>
      <c r="K1254" s="44">
        <f>HubCN_Pickup_Time-HubCN_Receiving_Time</f>
        <v>0.3381944444</v>
      </c>
      <c r="L1254" s="44">
        <f>Plan_HubCN_Pickup_Time-Plan__HubCN_Receiving_Time</f>
        <v>0.2145833333</v>
      </c>
      <c r="M1254" s="44">
        <f>HubCN_Receiving_Time-Vendor_PickupTime</f>
        <v>0.08402777778</v>
      </c>
      <c r="N1254" s="44">
        <f>Plan__HubCN_Receiving_Time-Plan_Vendor_Pickup_Time</f>
        <v>0.2833333333</v>
      </c>
      <c r="O1254" s="44">
        <f>Vendor_PickupTime-Order_Create_Time</f>
        <v>0.2243055556</v>
      </c>
      <c r="P1254" s="44">
        <f>Plan_Vendor_Pickup_Time-Order_Create_Time</f>
        <v>1.167361111</v>
      </c>
      <c r="Q1254" s="44">
        <f>HubVN_Receiving_Time-HubCN_Pickup_Time</f>
        <v>5.002777778</v>
      </c>
      <c r="R1254" s="44">
        <f>Plan_HubVN_Receiving_Time-Plan_HubCN_Pickup_Time</f>
        <v>3.004861111</v>
      </c>
      <c r="S1254" s="44">
        <f>TG_lấy+TG_xử_lý_CN+Thông_quan</f>
        <v>5.649305556</v>
      </c>
      <c r="T1254" s="55">
        <f>IFS(HubCN_ID="LECCNSZ",Quantity__piece*500,HubCN_ID="LECCNYW",Quantity__piece*700)</f>
        <v>1400</v>
      </c>
      <c r="U1254" s="55">
        <f>Chi_phí_lấy_hàng-Chi_phí_xử_lý</f>
        <v>15000</v>
      </c>
      <c r="V1254" s="55">
        <f>IFS(HubCN_ID="LECCNSZ",IF(Grossweight&lt;=3,17000+Quantity__piece*500,17000+(Grossweight-3)*1500+Quantity__piece*500),HubCN_ID="LECCNYW", IF(Grossweight&lt;=3,15000+Quantity__piece*700,15000+(Grossweight-3)*2500+Quantity__piece*700))</f>
        <v>16400</v>
      </c>
    </row>
    <row r="1255" ht="15.75" customHeight="1">
      <c r="A1255" s="52" t="s">
        <v>3613</v>
      </c>
      <c r="B1255" s="52" t="s">
        <v>5264</v>
      </c>
      <c r="C1255" s="52" t="s">
        <v>5253</v>
      </c>
      <c r="D1255" s="53">
        <v>44652.91458333333</v>
      </c>
      <c r="E1255" s="53">
        <v>44649.938888888886</v>
      </c>
      <c r="F1255" s="53">
        <v>44653.00208333333</v>
      </c>
      <c r="G1255" s="53">
        <f>HubVN_Receiving_Time</f>
        <v>44655.28056</v>
      </c>
      <c r="H1255" s="54">
        <v>44650.275</v>
      </c>
      <c r="I1255" s="44">
        <f>HubCN_Receiving_Time-Order_Create_Time</f>
        <v>3.80625</v>
      </c>
      <c r="J1255" s="44">
        <f>Plan__HubCN_Receiving_Time-Order_Create_Time</f>
        <v>6.781944444</v>
      </c>
      <c r="K1255" s="44">
        <f>HubCN_Pickup_Time-HubCN_Receiving_Time</f>
        <v>0.3361111111</v>
      </c>
      <c r="L1255" s="44">
        <f>Plan_HubCN_Pickup_Time-Plan__HubCN_Receiving_Time</f>
        <v>0.0875</v>
      </c>
      <c r="M1255" s="44">
        <f>HubCN_Receiving_Time-Vendor_PickupTime</f>
        <v>0.16875</v>
      </c>
      <c r="N1255" s="44">
        <f>Plan__HubCN_Receiving_Time-Plan_Vendor_Pickup_Time</f>
        <v>3.198611111</v>
      </c>
      <c r="O1255" s="44">
        <f>Vendor_PickupTime-Order_Create_Time</f>
        <v>3.6375</v>
      </c>
      <c r="P1255" s="44">
        <f>Plan_Vendor_Pickup_Time-Order_Create_Time</f>
        <v>3.583333333</v>
      </c>
      <c r="Q1255" s="44">
        <f>HubVN_Receiving_Time-HubCN_Pickup_Time</f>
        <v>5.005555556</v>
      </c>
      <c r="R1255" s="44">
        <f>Plan_HubVN_Receiving_Time-Plan_HubCN_Pickup_Time</f>
        <v>1.502777778</v>
      </c>
      <c r="S1255" s="44">
        <f>TG_lấy+TG_xử_lý_CN+Thông_quan</f>
        <v>9.147916667</v>
      </c>
      <c r="T1255" s="55">
        <f>IFS(HubCN_ID="LECCNSZ",Quantity__piece*500,HubCN_ID="LECCNYW",Quantity__piece*700)</f>
        <v>700</v>
      </c>
      <c r="U1255" s="55">
        <f>Chi_phí_lấy_hàng-Chi_phí_xử_lý</f>
        <v>15000</v>
      </c>
      <c r="V1255" s="55">
        <f>IFS(HubCN_ID="LECCNSZ",IF(Grossweight&lt;=3,17000+Quantity__piece*500,17000+(Grossweight-3)*1500+Quantity__piece*500),HubCN_ID="LECCNYW", IF(Grossweight&lt;=3,15000+Quantity__piece*700,15000+(Grossweight-3)*2500+Quantity__piece*700))</f>
        <v>15700</v>
      </c>
    </row>
    <row r="1256" ht="15.75" customHeight="1">
      <c r="A1256" s="52" t="s">
        <v>3615</v>
      </c>
      <c r="B1256" s="52" t="s">
        <v>5280</v>
      </c>
      <c r="C1256" s="52" t="s">
        <v>5253</v>
      </c>
      <c r="D1256" s="53">
        <v>44651.37222222222</v>
      </c>
      <c r="E1256" s="53">
        <v>44650.66388888889</v>
      </c>
      <c r="F1256" s="53">
        <v>44651.50208333333</v>
      </c>
      <c r="G1256" s="53">
        <f>HubVN_Receiving_Time</f>
        <v>44654.50139</v>
      </c>
      <c r="H1256" s="54">
        <v>44650.99930555555</v>
      </c>
      <c r="I1256" s="44">
        <f>HubCN_Receiving_Time-Order_Create_Time</f>
        <v>3.484027778</v>
      </c>
      <c r="J1256" s="44">
        <f>Plan__HubCN_Receiving_Time-Order_Create_Time</f>
        <v>4.192361111</v>
      </c>
      <c r="K1256" s="44">
        <f>HubCN_Pickup_Time-HubCN_Receiving_Time</f>
        <v>0.3354166667</v>
      </c>
      <c r="L1256" s="44">
        <f>Plan_HubCN_Pickup_Time-Plan__HubCN_Receiving_Time</f>
        <v>0.1298611111</v>
      </c>
      <c r="M1256" s="44">
        <f>HubCN_Receiving_Time-Vendor_PickupTime</f>
        <v>0.2527777778</v>
      </c>
      <c r="N1256" s="44">
        <f>Plan__HubCN_Receiving_Time-Plan_Vendor_Pickup_Time</f>
        <v>3.027083333</v>
      </c>
      <c r="O1256" s="44">
        <f>Vendor_PickupTime-Order_Create_Time</f>
        <v>3.23125</v>
      </c>
      <c r="P1256" s="44">
        <f>Plan_Vendor_Pickup_Time-Order_Create_Time</f>
        <v>1.165277778</v>
      </c>
      <c r="Q1256" s="44">
        <f>HubVN_Receiving_Time-HubCN_Pickup_Time</f>
        <v>3.502083333</v>
      </c>
      <c r="R1256" s="44">
        <f>Plan_HubVN_Receiving_Time-Plan_HubCN_Pickup_Time</f>
        <v>2.004861111</v>
      </c>
      <c r="S1256" s="44">
        <f>TG_lấy+TG_xử_lý_CN+Thông_quan</f>
        <v>7.321527778</v>
      </c>
      <c r="T1256" s="55">
        <f>IFS(HubCN_ID="LECCNSZ",Quantity__piece*500,HubCN_ID="LECCNYW",Quantity__piece*700)</f>
        <v>1400</v>
      </c>
      <c r="U1256" s="55">
        <f>Chi_phí_lấy_hàng-Chi_phí_xử_lý</f>
        <v>15000</v>
      </c>
      <c r="V1256" s="55">
        <f>IFS(HubCN_ID="LECCNSZ",IF(Grossweight&lt;=3,17000+Quantity__piece*500,17000+(Grossweight-3)*1500+Quantity__piece*500),HubCN_ID="LECCNYW", IF(Grossweight&lt;=3,15000+Quantity__piece*700,15000+(Grossweight-3)*2500+Quantity__piece*700))</f>
        <v>16400</v>
      </c>
    </row>
    <row r="1257" ht="15.75" customHeight="1">
      <c r="A1257" s="52" t="s">
        <v>3618</v>
      </c>
      <c r="B1257" s="52" t="s">
        <v>5304</v>
      </c>
      <c r="C1257" s="52" t="s">
        <v>5253</v>
      </c>
      <c r="D1257" s="53">
        <v>44649.18263888889</v>
      </c>
      <c r="E1257" s="53">
        <v>44649.81041666667</v>
      </c>
      <c r="F1257" s="53">
        <v>44649.27222222222</v>
      </c>
      <c r="G1257" s="53">
        <f>HubVN_Receiving_Time</f>
        <v>44653.27708</v>
      </c>
      <c r="H1257" s="54">
        <v>44650.274305555555</v>
      </c>
      <c r="I1257" s="44">
        <f>HubCN_Receiving_Time-Order_Create_Time</f>
        <v>3.078472222</v>
      </c>
      <c r="J1257" s="44">
        <f>Plan__HubCN_Receiving_Time-Order_Create_Time</f>
        <v>2.450694444</v>
      </c>
      <c r="K1257" s="44">
        <f>HubCN_Pickup_Time-HubCN_Receiving_Time</f>
        <v>0.4638888889</v>
      </c>
      <c r="L1257" s="44">
        <f>Plan_HubCN_Pickup_Time-Plan__HubCN_Receiving_Time</f>
        <v>0.08958333333</v>
      </c>
      <c r="M1257" s="44">
        <f>HubCN_Receiving_Time-Vendor_PickupTime</f>
        <v>0.08888888889</v>
      </c>
      <c r="N1257" s="44">
        <f>Plan__HubCN_Receiving_Time-Plan_Vendor_Pickup_Time</f>
        <v>2.629861111</v>
      </c>
      <c r="O1257" s="44">
        <f>Vendor_PickupTime-Order_Create_Time</f>
        <v>2.989583333</v>
      </c>
      <c r="P1257" s="44">
        <f>Plan_Vendor_Pickup_Time-Order_Create_Time</f>
        <v>-0.1791666667</v>
      </c>
      <c r="Q1257" s="44">
        <f>HubVN_Receiving_Time-HubCN_Pickup_Time</f>
        <v>3.002777778</v>
      </c>
      <c r="R1257" s="44">
        <f>Plan_HubVN_Receiving_Time-Plan_HubCN_Pickup_Time</f>
        <v>3.005555556</v>
      </c>
      <c r="S1257" s="44">
        <f>TG_lấy+TG_xử_lý_CN+Thông_quan</f>
        <v>6.545138889</v>
      </c>
      <c r="T1257" s="55">
        <f>IFS(HubCN_ID="LECCNSZ",Quantity__piece*500,HubCN_ID="LECCNYW",Quantity__piece*700)</f>
        <v>2100</v>
      </c>
      <c r="U1257" s="55">
        <f>Chi_phí_lấy_hàng-Chi_phí_xử_lý</f>
        <v>15000</v>
      </c>
      <c r="V1257" s="55">
        <f>IFS(HubCN_ID="LECCNSZ",IF(Grossweight&lt;=3,17000+Quantity__piece*500,17000+(Grossweight-3)*1500+Quantity__piece*500),HubCN_ID="LECCNYW", IF(Grossweight&lt;=3,15000+Quantity__piece*700,15000+(Grossweight-3)*2500+Quantity__piece*700))</f>
        <v>17100</v>
      </c>
    </row>
    <row r="1258" ht="15.75" customHeight="1">
      <c r="A1258" s="52" t="s">
        <v>3621</v>
      </c>
      <c r="B1258" s="52" t="s">
        <v>5311</v>
      </c>
      <c r="C1258" s="52" t="s">
        <v>5253</v>
      </c>
      <c r="D1258" s="53">
        <v>44648.80416666667</v>
      </c>
      <c r="E1258" s="53">
        <v>44649.23819444444</v>
      </c>
      <c r="F1258" s="53">
        <v>44649.01527777778</v>
      </c>
      <c r="G1258" s="53">
        <f>HubVN_Receiving_Time</f>
        <v>44653.53194</v>
      </c>
      <c r="H1258" s="54">
        <v>44649.53125</v>
      </c>
      <c r="I1258" s="44">
        <f>HubCN_Receiving_Time-Order_Create_Time</f>
        <v>0.3868055556</v>
      </c>
      <c r="J1258" s="44">
        <f>Plan__HubCN_Receiving_Time-Order_Create_Time</f>
        <v>-0.04722222222</v>
      </c>
      <c r="K1258" s="44">
        <f>HubCN_Pickup_Time-HubCN_Receiving_Time</f>
        <v>0.2930555556</v>
      </c>
      <c r="L1258" s="44">
        <f>Plan_HubCN_Pickup_Time-Plan__HubCN_Receiving_Time</f>
        <v>0.2111111111</v>
      </c>
      <c r="M1258" s="44">
        <f>HubCN_Receiving_Time-Vendor_PickupTime</f>
        <v>0.08402777778</v>
      </c>
      <c r="N1258" s="44">
        <f>Plan__HubCN_Receiving_Time-Plan_Vendor_Pickup_Time</f>
        <v>0.4111111111</v>
      </c>
      <c r="O1258" s="44">
        <f>Vendor_PickupTime-Order_Create_Time</f>
        <v>0.3027777778</v>
      </c>
      <c r="P1258" s="44">
        <f>Plan_Vendor_Pickup_Time-Order_Create_Time</f>
        <v>-0.4583333333</v>
      </c>
      <c r="Q1258" s="44">
        <f>HubVN_Receiving_Time-HubCN_Pickup_Time</f>
        <v>4.000694444</v>
      </c>
      <c r="R1258" s="44">
        <f>Plan_HubVN_Receiving_Time-Plan_HubCN_Pickup_Time</f>
        <v>3.502083333</v>
      </c>
      <c r="S1258" s="44">
        <f>TG_lấy+TG_xử_lý_CN+Thông_quan</f>
        <v>4.680555556</v>
      </c>
      <c r="T1258" s="55">
        <f>IFS(HubCN_ID="LECCNSZ",Quantity__piece*500,HubCN_ID="LECCNYW",Quantity__piece*700)</f>
        <v>2100</v>
      </c>
      <c r="U1258" s="55">
        <f>Chi_phí_lấy_hàng-Chi_phí_xử_lý</f>
        <v>15000</v>
      </c>
      <c r="V1258" s="55">
        <f>IFS(HubCN_ID="LECCNSZ",IF(Grossweight&lt;=3,17000+Quantity__piece*500,17000+(Grossweight-3)*1500+Quantity__piece*500),HubCN_ID="LECCNYW", IF(Grossweight&lt;=3,15000+Quantity__piece*700,15000+(Grossweight-3)*2500+Quantity__piece*700))</f>
        <v>17100</v>
      </c>
    </row>
    <row r="1259" ht="15.75" customHeight="1">
      <c r="A1259" s="52" t="s">
        <v>3624</v>
      </c>
      <c r="B1259" s="52" t="s">
        <v>5269</v>
      </c>
      <c r="C1259" s="52" t="s">
        <v>5253</v>
      </c>
      <c r="D1259" s="53">
        <v>44650.70416666667</v>
      </c>
      <c r="E1259" s="53">
        <v>44649.92638888889</v>
      </c>
      <c r="F1259" s="53">
        <v>44650.78958333333</v>
      </c>
      <c r="G1259" s="53">
        <f>HubVN_Receiving_Time</f>
        <v>44655.26875</v>
      </c>
      <c r="H1259" s="54">
        <v>44650.26527777778</v>
      </c>
      <c r="I1259" s="44">
        <f>HubCN_Receiving_Time-Order_Create_Time</f>
        <v>0.3159722222</v>
      </c>
      <c r="J1259" s="44">
        <f>Plan__HubCN_Receiving_Time-Order_Create_Time</f>
        <v>1.09375</v>
      </c>
      <c r="K1259" s="44">
        <f>HubCN_Pickup_Time-HubCN_Receiving_Time</f>
        <v>0.3388888889</v>
      </c>
      <c r="L1259" s="44">
        <f>Plan_HubCN_Pickup_Time-Plan__HubCN_Receiving_Time</f>
        <v>0.08541666666</v>
      </c>
      <c r="M1259" s="44">
        <f>HubCN_Receiving_Time-Vendor_PickupTime</f>
        <v>0.08888888889</v>
      </c>
      <c r="N1259" s="44">
        <f>Plan__HubCN_Receiving_Time-Plan_Vendor_Pickup_Time</f>
        <v>0.5090277778</v>
      </c>
      <c r="O1259" s="44">
        <f>Vendor_PickupTime-Order_Create_Time</f>
        <v>0.2270833333</v>
      </c>
      <c r="P1259" s="44">
        <f>Plan_Vendor_Pickup_Time-Order_Create_Time</f>
        <v>0.5847222222</v>
      </c>
      <c r="Q1259" s="44">
        <f>HubVN_Receiving_Time-HubCN_Pickup_Time</f>
        <v>5.003472222</v>
      </c>
      <c r="R1259" s="44">
        <f>Plan_HubVN_Receiving_Time-Plan_HubCN_Pickup_Time</f>
        <v>3.500694444</v>
      </c>
      <c r="S1259" s="44">
        <f>TG_lấy+TG_xử_lý_CN+Thông_quan</f>
        <v>5.658333333</v>
      </c>
      <c r="T1259" s="55">
        <f>IFS(HubCN_ID="LECCNSZ",Quantity__piece*500,HubCN_ID="LECCNYW",Quantity__piece*700)</f>
        <v>700</v>
      </c>
      <c r="U1259" s="55">
        <f>Chi_phí_lấy_hàng-Chi_phí_xử_lý</f>
        <v>15000</v>
      </c>
      <c r="V1259" s="55">
        <f>IFS(HubCN_ID="LECCNSZ",IF(Grossweight&lt;=3,17000+Quantity__piece*500,17000+(Grossweight-3)*1500+Quantity__piece*500),HubCN_ID="LECCNYW", IF(Grossweight&lt;=3,15000+Quantity__piece*700,15000+(Grossweight-3)*2500+Quantity__piece*700))</f>
        <v>15700</v>
      </c>
    </row>
    <row r="1260" ht="15.75" hidden="1" customHeight="1">
      <c r="A1260" s="52" t="s">
        <v>3627</v>
      </c>
      <c r="B1260" s="52" t="s">
        <v>5301</v>
      </c>
      <c r="C1260" s="52" t="s">
        <v>5255</v>
      </c>
      <c r="D1260" s="53">
        <v>44651.376388888886</v>
      </c>
      <c r="E1260" s="53">
        <v>44652.22638888889</v>
      </c>
      <c r="F1260" s="53">
        <v>44651.50625</v>
      </c>
      <c r="G1260" s="53">
        <f>HubVN_Receiving_Time</f>
        <v>44654.50139</v>
      </c>
      <c r="H1260" s="54">
        <v>44652.66736111111</v>
      </c>
      <c r="I1260" s="44">
        <f>HubCN_Receiving_Time-Order_Create_Time</f>
        <v>3.879861111</v>
      </c>
      <c r="J1260" s="44">
        <f>Plan__HubCN_Receiving_Time-Order_Create_Time</f>
        <v>3.029861111</v>
      </c>
      <c r="K1260" s="44">
        <f>HubCN_Pickup_Time-HubCN_Receiving_Time</f>
        <v>0.4409722222</v>
      </c>
      <c r="L1260" s="44">
        <f>Plan_HubCN_Pickup_Time-Plan__HubCN_Receiving_Time</f>
        <v>0.1298611111</v>
      </c>
      <c r="M1260" s="44">
        <f>HubCN_Receiving_Time-Vendor_PickupTime</f>
        <v>0.3791666667</v>
      </c>
      <c r="N1260" s="44">
        <f>Plan__HubCN_Receiving_Time-Plan_Vendor_Pickup_Time</f>
        <v>4.036111111</v>
      </c>
      <c r="O1260" s="44">
        <f>Vendor_PickupTime-Order_Create_Time</f>
        <v>3.500694444</v>
      </c>
      <c r="P1260" s="44">
        <f>Plan_Vendor_Pickup_Time-Order_Create_Time</f>
        <v>-1.00625</v>
      </c>
      <c r="Q1260" s="44">
        <f>HubVN_Receiving_Time-HubCN_Pickup_Time</f>
        <v>1.834027778</v>
      </c>
      <c r="R1260" s="44">
        <f>Plan_HubVN_Receiving_Time-Plan_HubCN_Pickup_Time</f>
        <v>2.003472222</v>
      </c>
      <c r="S1260" s="44">
        <f>TG_lấy+TG_xử_lý_CN+Thông_quan</f>
        <v>6.154861111</v>
      </c>
      <c r="T1260" s="55">
        <f>IFS(HubCN_ID="LECCNSZ",Quantity__piece*500,HubCN_ID="LECCNYW",Quantity__piece*700)</f>
        <v>2500</v>
      </c>
      <c r="U1260" s="55">
        <f>Chi_phí_lấy_hàng-Chi_phí_xử_lý</f>
        <v>17000</v>
      </c>
      <c r="V1260" s="55">
        <f>IFS(HubCN_ID="LECCNSZ",IF(Grossweight&lt;=3,17000+Quantity__piece*500,17000+(Grossweight-3)*1500+Quantity__piece*500),HubCN_ID="LECCNYW", IF(Grossweight&lt;=3,15000+Quantity__piece*700,15000+(Grossweight-3)*2500+Quantity__piece*700))</f>
        <v>19500</v>
      </c>
    </row>
    <row r="1261" ht="15.75" hidden="1" customHeight="1">
      <c r="A1261" s="52" t="s">
        <v>3629</v>
      </c>
      <c r="B1261" s="52" t="s">
        <v>5281</v>
      </c>
      <c r="C1261" s="52" t="s">
        <v>5255</v>
      </c>
      <c r="D1261" s="53">
        <v>44651.60486111111</v>
      </c>
      <c r="E1261" s="53">
        <v>44652.52569444444</v>
      </c>
      <c r="F1261" s="53">
        <v>44651.756944444445</v>
      </c>
      <c r="G1261" s="53">
        <f>HubVN_Receiving_Time</f>
        <v>44655.50625</v>
      </c>
      <c r="H1261" s="54">
        <v>44653.00069444445</v>
      </c>
      <c r="I1261" s="44">
        <f>HubCN_Receiving_Time-Order_Create_Time</f>
        <v>3.207638889</v>
      </c>
      <c r="J1261" s="44">
        <f>Plan__HubCN_Receiving_Time-Order_Create_Time</f>
        <v>2.286805556</v>
      </c>
      <c r="K1261" s="44">
        <f>HubCN_Pickup_Time-HubCN_Receiving_Time</f>
        <v>0.475</v>
      </c>
      <c r="L1261" s="44">
        <f>Plan_HubCN_Pickup_Time-Plan__HubCN_Receiving_Time</f>
        <v>0.1520833333</v>
      </c>
      <c r="M1261" s="44">
        <f>HubCN_Receiving_Time-Vendor_PickupTime</f>
        <v>0.05763888889</v>
      </c>
      <c r="N1261" s="44">
        <f>Plan__HubCN_Receiving_Time-Plan_Vendor_Pickup_Time</f>
        <v>1.286805556</v>
      </c>
      <c r="O1261" s="44">
        <f>Vendor_PickupTime-Order_Create_Time</f>
        <v>3.15</v>
      </c>
      <c r="P1261" s="44">
        <f>Plan_Vendor_Pickup_Time-Order_Create_Time</f>
        <v>1</v>
      </c>
      <c r="Q1261" s="44">
        <f>HubVN_Receiving_Time-HubCN_Pickup_Time</f>
        <v>2.505555556</v>
      </c>
      <c r="R1261" s="44">
        <f>Plan_HubVN_Receiving_Time-Plan_HubCN_Pickup_Time</f>
        <v>3.502083333</v>
      </c>
      <c r="S1261" s="44">
        <f>TG_lấy+TG_xử_lý_CN+Thông_quan</f>
        <v>6.188194444</v>
      </c>
      <c r="T1261" s="55">
        <f>IFS(HubCN_ID="LECCNSZ",Quantity__piece*500,HubCN_ID="LECCNYW",Quantity__piece*700)</f>
        <v>2500</v>
      </c>
      <c r="U1261" s="55">
        <f>Chi_phí_lấy_hàng-Chi_phí_xử_lý</f>
        <v>17000</v>
      </c>
      <c r="V1261" s="55">
        <f>IFS(HubCN_ID="LECCNSZ",IF(Grossweight&lt;=3,17000+Quantity__piece*500,17000+(Grossweight-3)*1500+Quantity__piece*500),HubCN_ID="LECCNYW", IF(Grossweight&lt;=3,15000+Quantity__piece*700,15000+(Grossweight-3)*2500+Quantity__piece*700))</f>
        <v>19500</v>
      </c>
    </row>
    <row r="1262" ht="15.75" hidden="1" customHeight="1">
      <c r="A1262" s="52" t="s">
        <v>3632</v>
      </c>
      <c r="B1262" s="52" t="s">
        <v>5259</v>
      </c>
      <c r="C1262" s="52" t="s">
        <v>5255</v>
      </c>
      <c r="D1262" s="53">
        <v>44649.11597222222</v>
      </c>
      <c r="E1262" s="53">
        <v>44650.77638888889</v>
      </c>
      <c r="F1262" s="53">
        <v>44649.28888888889</v>
      </c>
      <c r="G1262" s="53">
        <f>HubVN_Receiving_Time</f>
        <v>44653.28889</v>
      </c>
      <c r="H1262" s="54">
        <v>44651.282638888886</v>
      </c>
      <c r="I1262" s="44">
        <f>HubCN_Receiving_Time-Order_Create_Time</f>
        <v>1.395833333</v>
      </c>
      <c r="J1262" s="44">
        <f>Plan__HubCN_Receiving_Time-Order_Create_Time</f>
        <v>-0.2645833333</v>
      </c>
      <c r="K1262" s="44">
        <f>HubCN_Pickup_Time-HubCN_Receiving_Time</f>
        <v>0.50625</v>
      </c>
      <c r="L1262" s="44">
        <f>Plan_HubCN_Pickup_Time-Plan__HubCN_Receiving_Time</f>
        <v>0.1729166667</v>
      </c>
      <c r="M1262" s="44">
        <f>HubCN_Receiving_Time-Vendor_PickupTime</f>
        <v>0.15</v>
      </c>
      <c r="N1262" s="44">
        <f>Plan__HubCN_Receiving_Time-Plan_Vendor_Pickup_Time</f>
        <v>0.6083333333</v>
      </c>
      <c r="O1262" s="44">
        <f>Vendor_PickupTime-Order_Create_Time</f>
        <v>1.245833333</v>
      </c>
      <c r="P1262" s="44">
        <f>Plan_Vendor_Pickup_Time-Order_Create_Time</f>
        <v>-0.8729166667</v>
      </c>
      <c r="Q1262" s="44">
        <f>HubVN_Receiving_Time-HubCN_Pickup_Time</f>
        <v>2.00625</v>
      </c>
      <c r="R1262" s="44">
        <f>Plan_HubVN_Receiving_Time-Plan_HubCN_Pickup_Time</f>
        <v>3.001388889</v>
      </c>
      <c r="S1262" s="44">
        <f>TG_lấy+TG_xử_lý_CN+Thông_quan</f>
        <v>3.908333333</v>
      </c>
      <c r="T1262" s="55">
        <f>IFS(HubCN_ID="LECCNSZ",Quantity__piece*500,HubCN_ID="LECCNYW",Quantity__piece*700)</f>
        <v>2500</v>
      </c>
      <c r="U1262" s="55">
        <f>Chi_phí_lấy_hàng-Chi_phí_xử_lý</f>
        <v>17000</v>
      </c>
      <c r="V1262" s="55">
        <f>IFS(HubCN_ID="LECCNSZ",IF(Grossweight&lt;=3,17000+Quantity__piece*500,17000+(Grossweight-3)*1500+Quantity__piece*500),HubCN_ID="LECCNYW", IF(Grossweight&lt;=3,15000+Quantity__piece*700,15000+(Grossweight-3)*2500+Quantity__piece*700))</f>
        <v>19500</v>
      </c>
    </row>
    <row r="1263" ht="15.75" hidden="1" customHeight="1">
      <c r="A1263" s="52" t="s">
        <v>3635</v>
      </c>
      <c r="B1263" s="52" t="s">
        <v>5289</v>
      </c>
      <c r="C1263" s="52" t="s">
        <v>5255</v>
      </c>
      <c r="D1263" s="53">
        <v>44651.59375</v>
      </c>
      <c r="E1263" s="53">
        <v>44649.55902777778</v>
      </c>
      <c r="F1263" s="53">
        <v>44651.745833333334</v>
      </c>
      <c r="G1263" s="53">
        <f>HubVN_Receiving_Time</f>
        <v>44653.53611</v>
      </c>
      <c r="H1263" s="54">
        <v>44650.029861111114</v>
      </c>
      <c r="I1263" s="44">
        <f>HubCN_Receiving_Time-Order_Create_Time</f>
        <v>1.236111111</v>
      </c>
      <c r="J1263" s="44">
        <f>Plan__HubCN_Receiving_Time-Order_Create_Time</f>
        <v>3.270833333</v>
      </c>
      <c r="K1263" s="44">
        <f>HubCN_Pickup_Time-HubCN_Receiving_Time</f>
        <v>0.4708333333</v>
      </c>
      <c r="L1263" s="44">
        <f>Plan_HubCN_Pickup_Time-Plan__HubCN_Receiving_Time</f>
        <v>0.1520833333</v>
      </c>
      <c r="M1263" s="44">
        <f>HubCN_Receiving_Time-Vendor_PickupTime</f>
        <v>0.1680555556</v>
      </c>
      <c r="N1263" s="44">
        <f>Plan__HubCN_Receiving_Time-Plan_Vendor_Pickup_Time</f>
        <v>4.274305556</v>
      </c>
      <c r="O1263" s="44">
        <f>Vendor_PickupTime-Order_Create_Time</f>
        <v>1.068055556</v>
      </c>
      <c r="P1263" s="44">
        <f>Plan_Vendor_Pickup_Time-Order_Create_Time</f>
        <v>-1.003472222</v>
      </c>
      <c r="Q1263" s="44">
        <f>HubVN_Receiving_Time-HubCN_Pickup_Time</f>
        <v>3.50625</v>
      </c>
      <c r="R1263" s="44">
        <f>Plan_HubVN_Receiving_Time-Plan_HubCN_Pickup_Time</f>
        <v>1.505555556</v>
      </c>
      <c r="S1263" s="44">
        <f>TG_lấy+TG_xử_lý_CN+Thông_quan</f>
        <v>5.213194444</v>
      </c>
      <c r="T1263" s="55">
        <f>IFS(HubCN_ID="LECCNSZ",Quantity__piece*500,HubCN_ID="LECCNYW",Quantity__piece*700)</f>
        <v>2000</v>
      </c>
      <c r="U1263" s="55">
        <f>Chi_phí_lấy_hàng-Chi_phí_xử_lý</f>
        <v>17000</v>
      </c>
      <c r="V1263" s="55">
        <f>IFS(HubCN_ID="LECCNSZ",IF(Grossweight&lt;=3,17000+Quantity__piece*500,17000+(Grossweight-3)*1500+Quantity__piece*500),HubCN_ID="LECCNYW", IF(Grossweight&lt;=3,15000+Quantity__piece*700,15000+(Grossweight-3)*2500+Quantity__piece*700))</f>
        <v>19000</v>
      </c>
    </row>
    <row r="1264" ht="15.75" customHeight="1">
      <c r="A1264" s="52" t="s">
        <v>3638</v>
      </c>
      <c r="B1264" s="52" t="s">
        <v>5279</v>
      </c>
      <c r="C1264" s="52" t="s">
        <v>5253</v>
      </c>
      <c r="D1264" s="53">
        <v>44649.88055555556</v>
      </c>
      <c r="E1264" s="53">
        <v>44649.208333333336</v>
      </c>
      <c r="F1264" s="53">
        <v>44650.02916666667</v>
      </c>
      <c r="G1264" s="53">
        <f>HubVN_Receiving_Time</f>
        <v>44653.50625</v>
      </c>
      <c r="H1264" s="54">
        <v>44649.50069444445</v>
      </c>
      <c r="I1264" s="44">
        <f>HubCN_Receiving_Time-Order_Create_Time</f>
        <v>0.3798611111</v>
      </c>
      <c r="J1264" s="44">
        <f>Plan__HubCN_Receiving_Time-Order_Create_Time</f>
        <v>1.052083333</v>
      </c>
      <c r="K1264" s="44">
        <f>HubCN_Pickup_Time-HubCN_Receiving_Time</f>
        <v>0.2923611111</v>
      </c>
      <c r="L1264" s="44">
        <f>Plan_HubCN_Pickup_Time-Plan__HubCN_Receiving_Time</f>
        <v>0.1486111111</v>
      </c>
      <c r="M1264" s="44">
        <f>HubCN_Receiving_Time-Vendor_PickupTime</f>
        <v>0.08958333333</v>
      </c>
      <c r="N1264" s="44">
        <f>Plan__HubCN_Receiving_Time-Plan_Vendor_Pickup_Time</f>
        <v>1.935416667</v>
      </c>
      <c r="O1264" s="44">
        <f>Vendor_PickupTime-Order_Create_Time</f>
        <v>0.2902777778</v>
      </c>
      <c r="P1264" s="44">
        <f>Plan_Vendor_Pickup_Time-Order_Create_Time</f>
        <v>-0.8833333333</v>
      </c>
      <c r="Q1264" s="44">
        <f>HubVN_Receiving_Time-HubCN_Pickup_Time</f>
        <v>4.005555556</v>
      </c>
      <c r="R1264" s="44">
        <f>Plan_HubVN_Receiving_Time-Plan_HubCN_Pickup_Time</f>
        <v>3.505555556</v>
      </c>
      <c r="S1264" s="44">
        <f>TG_lấy+TG_xử_lý_CN+Thông_quan</f>
        <v>4.677777778</v>
      </c>
      <c r="T1264" s="55">
        <f>IFS(HubCN_ID="LECCNSZ",Quantity__piece*500,HubCN_ID="LECCNYW",Quantity__piece*700)</f>
        <v>1400</v>
      </c>
      <c r="U1264" s="55">
        <f>Chi_phí_lấy_hàng-Chi_phí_xử_lý</f>
        <v>19500</v>
      </c>
      <c r="V1264" s="55">
        <f>IFS(HubCN_ID="LECCNSZ",IF(Grossweight&lt;=3,17000+Quantity__piece*500,17000+(Grossweight-3)*1500+Quantity__piece*500),HubCN_ID="LECCNYW", IF(Grossweight&lt;=3,15000+Quantity__piece*700,15000+(Grossweight-3)*2500+Quantity__piece*700))</f>
        <v>20900</v>
      </c>
    </row>
    <row r="1265" ht="15.75" customHeight="1">
      <c r="A1265" s="52" t="s">
        <v>3641</v>
      </c>
      <c r="B1265" s="52" t="s">
        <v>5279</v>
      </c>
      <c r="C1265" s="52" t="s">
        <v>5253</v>
      </c>
      <c r="D1265" s="53">
        <v>44649.05347222222</v>
      </c>
      <c r="E1265" s="53">
        <v>44649.19097222222</v>
      </c>
      <c r="F1265" s="53">
        <v>44649.26597222222</v>
      </c>
      <c r="G1265" s="53">
        <f>HubVN_Receiving_Time</f>
        <v>44652.53056</v>
      </c>
      <c r="H1265" s="54">
        <v>44649.52847222222</v>
      </c>
      <c r="I1265" s="44">
        <f>HubCN_Receiving_Time-Order_Create_Time</f>
        <v>3.807638889</v>
      </c>
      <c r="J1265" s="44">
        <f>Plan__HubCN_Receiving_Time-Order_Create_Time</f>
        <v>3.670138889</v>
      </c>
      <c r="K1265" s="44">
        <f>HubCN_Pickup_Time-HubCN_Receiving_Time</f>
        <v>0.3375</v>
      </c>
      <c r="L1265" s="44">
        <f>Plan_HubCN_Pickup_Time-Plan__HubCN_Receiving_Time</f>
        <v>0.2125</v>
      </c>
      <c r="M1265" s="44">
        <f>HubCN_Receiving_Time-Vendor_PickupTime</f>
        <v>0.1680555556</v>
      </c>
      <c r="N1265" s="44">
        <f>Plan__HubCN_Receiving_Time-Plan_Vendor_Pickup_Time</f>
        <v>2.511111111</v>
      </c>
      <c r="O1265" s="44">
        <f>Vendor_PickupTime-Order_Create_Time</f>
        <v>3.639583333</v>
      </c>
      <c r="P1265" s="44">
        <f>Plan_Vendor_Pickup_Time-Order_Create_Time</f>
        <v>1.159027778</v>
      </c>
      <c r="Q1265" s="44">
        <f>HubVN_Receiving_Time-HubCN_Pickup_Time</f>
        <v>3.002083333</v>
      </c>
      <c r="R1265" s="44">
        <f>Plan_HubVN_Receiving_Time-Plan_HubCN_Pickup_Time</f>
        <v>3.003472222</v>
      </c>
      <c r="S1265" s="44">
        <f>TG_lấy+TG_xử_lý_CN+Thông_quan</f>
        <v>7.147222222</v>
      </c>
      <c r="T1265" s="55">
        <f>IFS(HubCN_ID="LECCNSZ",Quantity__piece*500,HubCN_ID="LECCNYW",Quantity__piece*700)</f>
        <v>2800</v>
      </c>
      <c r="U1265" s="55">
        <f>Chi_phí_lấy_hàng-Chi_phí_xử_lý</f>
        <v>15000</v>
      </c>
      <c r="V1265" s="55">
        <f>IFS(HubCN_ID="LECCNSZ",IF(Grossweight&lt;=3,17000+Quantity__piece*500,17000+(Grossweight-3)*1500+Quantity__piece*500),HubCN_ID="LECCNYW", IF(Grossweight&lt;=3,15000+Quantity__piece*700,15000+(Grossweight-3)*2500+Quantity__piece*700))</f>
        <v>17800</v>
      </c>
    </row>
    <row r="1266" ht="15.75" customHeight="1">
      <c r="A1266" s="52" t="s">
        <v>3643</v>
      </c>
      <c r="B1266" s="52" t="s">
        <v>5278</v>
      </c>
      <c r="C1266" s="52" t="s">
        <v>5253</v>
      </c>
      <c r="D1266" s="53">
        <v>44651.37291666667</v>
      </c>
      <c r="E1266" s="53">
        <v>44649.23263888889</v>
      </c>
      <c r="F1266" s="53">
        <v>44651.52361111111</v>
      </c>
      <c r="G1266" s="53">
        <f>HubVN_Receiving_Time</f>
        <v>44653.52917</v>
      </c>
      <c r="H1266" s="54">
        <v>44649.52569444444</v>
      </c>
      <c r="I1266" s="44">
        <f>HubCN_Receiving_Time-Order_Create_Time</f>
        <v>0.3305555556</v>
      </c>
      <c r="J1266" s="44">
        <f>Plan__HubCN_Receiving_Time-Order_Create_Time</f>
        <v>2.470833333</v>
      </c>
      <c r="K1266" s="44">
        <f>HubCN_Pickup_Time-HubCN_Receiving_Time</f>
        <v>0.2930555556</v>
      </c>
      <c r="L1266" s="44">
        <f>Plan_HubCN_Pickup_Time-Plan__HubCN_Receiving_Time</f>
        <v>0.1506944444</v>
      </c>
      <c r="M1266" s="44">
        <f>HubCN_Receiving_Time-Vendor_PickupTime</f>
        <v>0.08680555555</v>
      </c>
      <c r="N1266" s="44">
        <f>Plan__HubCN_Receiving_Time-Plan_Vendor_Pickup_Time</f>
        <v>2.30625</v>
      </c>
      <c r="O1266" s="44">
        <f>Vendor_PickupTime-Order_Create_Time</f>
        <v>0.24375</v>
      </c>
      <c r="P1266" s="44">
        <f>Plan_Vendor_Pickup_Time-Order_Create_Time</f>
        <v>0.1645833333</v>
      </c>
      <c r="Q1266" s="44">
        <f>HubVN_Receiving_Time-HubCN_Pickup_Time</f>
        <v>4.003472222</v>
      </c>
      <c r="R1266" s="44">
        <f>Plan_HubVN_Receiving_Time-Plan_HubCN_Pickup_Time</f>
        <v>2.000694444</v>
      </c>
      <c r="S1266" s="44">
        <f>TG_lấy+TG_xử_lý_CN+Thông_quan</f>
        <v>4.627083333</v>
      </c>
      <c r="T1266" s="55">
        <f>IFS(HubCN_ID="LECCNSZ",Quantity__piece*500,HubCN_ID="LECCNYW",Quantity__piece*700)</f>
        <v>2800</v>
      </c>
      <c r="U1266" s="55">
        <f>Chi_phí_lấy_hàng-Chi_phí_xử_lý</f>
        <v>15000</v>
      </c>
      <c r="V1266" s="55">
        <f>IFS(HubCN_ID="LECCNSZ",IF(Grossweight&lt;=3,17000+Quantity__piece*500,17000+(Grossweight-3)*1500+Quantity__piece*500),HubCN_ID="LECCNYW", IF(Grossweight&lt;=3,15000+Quantity__piece*700,15000+(Grossweight-3)*2500+Quantity__piece*700))</f>
        <v>17800</v>
      </c>
    </row>
    <row r="1267" ht="15.75" customHeight="1">
      <c r="A1267" s="52" t="s">
        <v>3646</v>
      </c>
      <c r="B1267" s="52" t="s">
        <v>5274</v>
      </c>
      <c r="C1267" s="52" t="s">
        <v>5253</v>
      </c>
      <c r="D1267" s="53">
        <v>44653.57013888889</v>
      </c>
      <c r="E1267" s="53">
        <v>44652.23541666667</v>
      </c>
      <c r="F1267" s="53">
        <v>44653.78402777778</v>
      </c>
      <c r="G1267" s="53">
        <f>HubVN_Receiving_Time</f>
        <v>44655.53194</v>
      </c>
      <c r="H1267" s="54">
        <v>44652.52777777778</v>
      </c>
      <c r="I1267" s="44">
        <f>HubCN_Receiving_Time-Order_Create_Time</f>
        <v>1.874305556</v>
      </c>
      <c r="J1267" s="44">
        <f>Plan__HubCN_Receiving_Time-Order_Create_Time</f>
        <v>3.209027778</v>
      </c>
      <c r="K1267" s="44">
        <f>HubCN_Pickup_Time-HubCN_Receiving_Time</f>
        <v>0.2923611111</v>
      </c>
      <c r="L1267" s="44">
        <f>Plan_HubCN_Pickup_Time-Plan__HubCN_Receiving_Time</f>
        <v>0.2138888889</v>
      </c>
      <c r="M1267" s="44">
        <f>HubCN_Receiving_Time-Vendor_PickupTime</f>
        <v>0.08472222223</v>
      </c>
      <c r="N1267" s="44">
        <f>Plan__HubCN_Receiving_Time-Plan_Vendor_Pickup_Time</f>
        <v>4.217361111</v>
      </c>
      <c r="O1267" s="44">
        <f>Vendor_PickupTime-Order_Create_Time</f>
        <v>1.789583333</v>
      </c>
      <c r="P1267" s="44">
        <f>Plan_Vendor_Pickup_Time-Order_Create_Time</f>
        <v>-1.008333333</v>
      </c>
      <c r="Q1267" s="44">
        <f>HubVN_Receiving_Time-HubCN_Pickup_Time</f>
        <v>3.004166667</v>
      </c>
      <c r="R1267" s="44">
        <f>Plan_HubVN_Receiving_Time-Plan_HubCN_Pickup_Time</f>
        <v>1.500694444</v>
      </c>
      <c r="S1267" s="44">
        <f>TG_lấy+TG_xử_lý_CN+Thông_quan</f>
        <v>5.170833333</v>
      </c>
      <c r="T1267" s="55">
        <f>IFS(HubCN_ID="LECCNSZ",Quantity__piece*500,HubCN_ID="LECCNYW",Quantity__piece*700)</f>
        <v>700</v>
      </c>
      <c r="U1267" s="55">
        <f>Chi_phí_lấy_hàng-Chi_phí_xử_lý</f>
        <v>16750</v>
      </c>
      <c r="V1267" s="55">
        <f>IFS(HubCN_ID="LECCNSZ",IF(Grossweight&lt;=3,17000+Quantity__piece*500,17000+(Grossweight-3)*1500+Quantity__piece*500),HubCN_ID="LECCNYW", IF(Grossweight&lt;=3,15000+Quantity__piece*700,15000+(Grossweight-3)*2500+Quantity__piece*700))</f>
        <v>17450</v>
      </c>
    </row>
    <row r="1268" ht="15.75" hidden="1" customHeight="1">
      <c r="A1268" s="52" t="s">
        <v>3649</v>
      </c>
      <c r="B1268" s="52" t="s">
        <v>5272</v>
      </c>
      <c r="C1268" s="52" t="s">
        <v>5255</v>
      </c>
      <c r="D1268" s="53">
        <v>44650.34375</v>
      </c>
      <c r="E1268" s="53">
        <v>44649.55416666667</v>
      </c>
      <c r="F1268" s="53">
        <v>44650.51458333333</v>
      </c>
      <c r="G1268" s="53">
        <f>HubVN_Receiving_Time</f>
        <v>44653.53333</v>
      </c>
      <c r="H1268" s="54">
        <v>44650.02847222222</v>
      </c>
      <c r="I1268" s="44">
        <f>HubCN_Receiving_Time-Order_Create_Time</f>
        <v>1.240972222</v>
      </c>
      <c r="J1268" s="44">
        <f>Plan__HubCN_Receiving_Time-Order_Create_Time</f>
        <v>2.030555556</v>
      </c>
      <c r="K1268" s="44">
        <f>HubCN_Pickup_Time-HubCN_Receiving_Time</f>
        <v>0.4743055556</v>
      </c>
      <c r="L1268" s="44">
        <f>Plan_HubCN_Pickup_Time-Plan__HubCN_Receiving_Time</f>
        <v>0.1708333333</v>
      </c>
      <c r="M1268" s="44">
        <f>HubCN_Receiving_Time-Vendor_PickupTime</f>
        <v>0.1729166667</v>
      </c>
      <c r="N1268" s="44">
        <f>Plan__HubCN_Receiving_Time-Plan_Vendor_Pickup_Time</f>
        <v>1.025694444</v>
      </c>
      <c r="O1268" s="44">
        <f>Vendor_PickupTime-Order_Create_Time</f>
        <v>1.068055556</v>
      </c>
      <c r="P1268" s="44">
        <f>Plan_Vendor_Pickup_Time-Order_Create_Time</f>
        <v>1.004861111</v>
      </c>
      <c r="Q1268" s="44">
        <f>HubVN_Receiving_Time-HubCN_Pickup_Time</f>
        <v>3.504861111</v>
      </c>
      <c r="R1268" s="44">
        <f>Plan_HubVN_Receiving_Time-Plan_HubCN_Pickup_Time</f>
        <v>3.00625</v>
      </c>
      <c r="S1268" s="44">
        <f>TG_lấy+TG_xử_lý_CN+Thông_quan</f>
        <v>5.220138889</v>
      </c>
      <c r="T1268" s="55">
        <f>IFS(HubCN_ID="LECCNSZ",Quantity__piece*500,HubCN_ID="LECCNYW",Quantity__piece*700)</f>
        <v>1500</v>
      </c>
      <c r="U1268" s="55">
        <f>Chi_phí_lấy_hàng-Chi_phí_xử_lý</f>
        <v>17000</v>
      </c>
      <c r="V1268" s="55">
        <f>IFS(HubCN_ID="LECCNSZ",IF(Grossweight&lt;=3,17000+Quantity__piece*500,17000+(Grossweight-3)*1500+Quantity__piece*500),HubCN_ID="LECCNYW", IF(Grossweight&lt;=3,15000+Quantity__piece*700,15000+(Grossweight-3)*2500+Quantity__piece*700))</f>
        <v>18500</v>
      </c>
    </row>
    <row r="1269" ht="15.75" customHeight="1">
      <c r="A1269" s="52" t="s">
        <v>3651</v>
      </c>
      <c r="B1269" s="52" t="s">
        <v>5312</v>
      </c>
      <c r="C1269" s="52" t="s">
        <v>5253</v>
      </c>
      <c r="D1269" s="53">
        <v>44652.29513888889</v>
      </c>
      <c r="E1269" s="53">
        <v>44652.21597222222</v>
      </c>
      <c r="F1269" s="53">
        <v>44652.50625</v>
      </c>
      <c r="G1269" s="53">
        <f>HubVN_Receiving_Time</f>
        <v>44655.51319</v>
      </c>
      <c r="H1269" s="54">
        <v>44652.509722222225</v>
      </c>
      <c r="I1269" s="44">
        <f>HubCN_Receiving_Time-Order_Create_Time</f>
        <v>2.365972222</v>
      </c>
      <c r="J1269" s="44">
        <f>Plan__HubCN_Receiving_Time-Order_Create_Time</f>
        <v>2.445138889</v>
      </c>
      <c r="K1269" s="44">
        <f>HubCN_Pickup_Time-HubCN_Receiving_Time</f>
        <v>0.29375</v>
      </c>
      <c r="L1269" s="44">
        <f>Plan_HubCN_Pickup_Time-Plan__HubCN_Receiving_Time</f>
        <v>0.2111111111</v>
      </c>
      <c r="M1269" s="44">
        <f>HubCN_Receiving_Time-Vendor_PickupTime</f>
        <v>0.1666666667</v>
      </c>
      <c r="N1269" s="44">
        <f>Plan__HubCN_Receiving_Time-Plan_Vendor_Pickup_Time</f>
        <v>2.365972222</v>
      </c>
      <c r="O1269" s="44">
        <f>Vendor_PickupTime-Order_Create_Time</f>
        <v>2.199305556</v>
      </c>
      <c r="P1269" s="44">
        <f>Plan_Vendor_Pickup_Time-Order_Create_Time</f>
        <v>0.07916666667</v>
      </c>
      <c r="Q1269" s="44">
        <f>HubVN_Receiving_Time-HubCN_Pickup_Time</f>
        <v>3.003472222</v>
      </c>
      <c r="R1269" s="44">
        <f>Plan_HubVN_Receiving_Time-Plan_HubCN_Pickup_Time</f>
        <v>3.00625</v>
      </c>
      <c r="S1269" s="44">
        <f>TG_lấy+TG_xử_lý_CN+Thông_quan</f>
        <v>5.663194444</v>
      </c>
      <c r="T1269" s="55">
        <f>IFS(HubCN_ID="LECCNSZ",Quantity__piece*500,HubCN_ID="LECCNYW",Quantity__piece*700)</f>
        <v>1400</v>
      </c>
      <c r="U1269" s="55">
        <f>Chi_phí_lấy_hàng-Chi_phí_xử_lý</f>
        <v>15000</v>
      </c>
      <c r="V1269" s="55">
        <f>IFS(HubCN_ID="LECCNSZ",IF(Grossweight&lt;=3,17000+Quantity__piece*500,17000+(Grossweight-3)*1500+Quantity__piece*500),HubCN_ID="LECCNYW", IF(Grossweight&lt;=3,15000+Quantity__piece*700,15000+(Grossweight-3)*2500+Quantity__piece*700))</f>
        <v>16400</v>
      </c>
    </row>
    <row r="1270" ht="15.75" customHeight="1">
      <c r="A1270" s="52" t="s">
        <v>3654</v>
      </c>
      <c r="B1270" s="52" t="s">
        <v>5265</v>
      </c>
      <c r="C1270" s="52" t="s">
        <v>5253</v>
      </c>
      <c r="D1270" s="53">
        <v>44649.402083333334</v>
      </c>
      <c r="E1270" s="53">
        <v>44649.17638888889</v>
      </c>
      <c r="F1270" s="53">
        <v>44649.532638888886</v>
      </c>
      <c r="G1270" s="53">
        <f>HubVN_Receiving_Time</f>
        <v>44653.51319</v>
      </c>
      <c r="H1270" s="54">
        <v>44649.5125</v>
      </c>
      <c r="I1270" s="44">
        <f>HubCN_Receiving_Time-Order_Create_Time</f>
        <v>0.3159722222</v>
      </c>
      <c r="J1270" s="44">
        <f>Plan__HubCN_Receiving_Time-Order_Create_Time</f>
        <v>0.5416666667</v>
      </c>
      <c r="K1270" s="44">
        <f>HubCN_Pickup_Time-HubCN_Receiving_Time</f>
        <v>0.3361111111</v>
      </c>
      <c r="L1270" s="44">
        <f>Plan_HubCN_Pickup_Time-Plan__HubCN_Receiving_Time</f>
        <v>0.1305555556</v>
      </c>
      <c r="M1270" s="44">
        <f>HubCN_Receiving_Time-Vendor_PickupTime</f>
        <v>0.08958333333</v>
      </c>
      <c r="N1270" s="44">
        <f>Plan__HubCN_Receiving_Time-Plan_Vendor_Pickup_Time</f>
        <v>1.00625</v>
      </c>
      <c r="O1270" s="44">
        <f>Vendor_PickupTime-Order_Create_Time</f>
        <v>0.2263888889</v>
      </c>
      <c r="P1270" s="44">
        <f>Plan_Vendor_Pickup_Time-Order_Create_Time</f>
        <v>-0.4645833333</v>
      </c>
      <c r="Q1270" s="44">
        <f>HubVN_Receiving_Time-HubCN_Pickup_Time</f>
        <v>4.000694444</v>
      </c>
      <c r="R1270" s="44">
        <f>Plan_HubVN_Receiving_Time-Plan_HubCN_Pickup_Time</f>
        <v>3.005555556</v>
      </c>
      <c r="S1270" s="44">
        <f>TG_lấy+TG_xử_lý_CN+Thông_quan</f>
        <v>4.652777778</v>
      </c>
      <c r="T1270" s="55">
        <f>IFS(HubCN_ID="LECCNSZ",Quantity__piece*500,HubCN_ID="LECCNYW",Quantity__piece*700)</f>
        <v>2800</v>
      </c>
      <c r="U1270" s="55">
        <f>Chi_phí_lấy_hàng-Chi_phí_xử_lý</f>
        <v>16250</v>
      </c>
      <c r="V1270" s="55">
        <f>IFS(HubCN_ID="LECCNSZ",IF(Grossweight&lt;=3,17000+Quantity__piece*500,17000+(Grossweight-3)*1500+Quantity__piece*500),HubCN_ID="LECCNYW", IF(Grossweight&lt;=3,15000+Quantity__piece*700,15000+(Grossweight-3)*2500+Quantity__piece*700))</f>
        <v>19050</v>
      </c>
    </row>
    <row r="1271" ht="15.75" customHeight="1">
      <c r="A1271" s="52" t="s">
        <v>3656</v>
      </c>
      <c r="B1271" s="52" t="s">
        <v>5280</v>
      </c>
      <c r="C1271" s="52" t="s">
        <v>5253</v>
      </c>
      <c r="D1271" s="53">
        <v>44649.785416666666</v>
      </c>
      <c r="E1271" s="53">
        <v>44650.70486111111</v>
      </c>
      <c r="F1271" s="53">
        <v>44649.99791666667</v>
      </c>
      <c r="G1271" s="53">
        <f>HubVN_Receiving_Time</f>
        <v>44654.50278</v>
      </c>
      <c r="H1271" s="54">
        <v>44651.001388888886</v>
      </c>
      <c r="I1271" s="44">
        <f>HubCN_Receiving_Time-Order_Create_Time</f>
        <v>4.044444444</v>
      </c>
      <c r="J1271" s="44">
        <f>Plan__HubCN_Receiving_Time-Order_Create_Time</f>
        <v>3.125</v>
      </c>
      <c r="K1271" s="44">
        <f>HubCN_Pickup_Time-HubCN_Receiving_Time</f>
        <v>0.2965277778</v>
      </c>
      <c r="L1271" s="44">
        <f>Plan_HubCN_Pickup_Time-Plan__HubCN_Receiving_Time</f>
        <v>0.2125</v>
      </c>
      <c r="M1271" s="44">
        <f>HubCN_Receiving_Time-Vendor_PickupTime</f>
        <v>0.2513888889</v>
      </c>
      <c r="N1271" s="44">
        <f>Plan__HubCN_Receiving_Time-Plan_Vendor_Pickup_Time</f>
        <v>2.627083333</v>
      </c>
      <c r="O1271" s="44">
        <f>Vendor_PickupTime-Order_Create_Time</f>
        <v>3.793055556</v>
      </c>
      <c r="P1271" s="44">
        <f>Plan_Vendor_Pickup_Time-Order_Create_Time</f>
        <v>0.4979166667</v>
      </c>
      <c r="Q1271" s="44">
        <f>HubVN_Receiving_Time-HubCN_Pickup_Time</f>
        <v>3.501388889</v>
      </c>
      <c r="R1271" s="44">
        <f>Plan_HubVN_Receiving_Time-Plan_HubCN_Pickup_Time</f>
        <v>3.504861111</v>
      </c>
      <c r="S1271" s="44">
        <f>TG_lấy+TG_xử_lý_CN+Thông_quan</f>
        <v>7.842361111</v>
      </c>
      <c r="T1271" s="55">
        <f>IFS(HubCN_ID="LECCNSZ",Quantity__piece*500,HubCN_ID="LECCNYW",Quantity__piece*700)</f>
        <v>3500</v>
      </c>
      <c r="U1271" s="55">
        <f>Chi_phí_lấy_hàng-Chi_phí_xử_lý</f>
        <v>15000</v>
      </c>
      <c r="V1271" s="55">
        <f>IFS(HubCN_ID="LECCNSZ",IF(Grossweight&lt;=3,17000+Quantity__piece*500,17000+(Grossweight-3)*1500+Quantity__piece*500),HubCN_ID="LECCNYW", IF(Grossweight&lt;=3,15000+Quantity__piece*700,15000+(Grossweight-3)*2500+Quantity__piece*700))</f>
        <v>18500</v>
      </c>
    </row>
    <row r="1272" ht="15.75" customHeight="1">
      <c r="A1272" s="52" t="s">
        <v>3658</v>
      </c>
      <c r="B1272" s="52" t="s">
        <v>5300</v>
      </c>
      <c r="C1272" s="52" t="s">
        <v>5253</v>
      </c>
      <c r="D1272" s="53">
        <v>44650.92291666667</v>
      </c>
      <c r="E1272" s="53">
        <v>44652.2125</v>
      </c>
      <c r="F1272" s="53">
        <v>44651.010416666664</v>
      </c>
      <c r="G1272" s="53">
        <f>HubVN_Receiving_Time</f>
        <v>44655.51111</v>
      </c>
      <c r="H1272" s="54">
        <v>44652.510416666664</v>
      </c>
      <c r="I1272" s="44">
        <f>HubCN_Receiving_Time-Order_Create_Time</f>
        <v>2.377083333</v>
      </c>
      <c r="J1272" s="44">
        <f>Plan__HubCN_Receiving_Time-Order_Create_Time</f>
        <v>1.0875</v>
      </c>
      <c r="K1272" s="44">
        <f>HubCN_Pickup_Time-HubCN_Receiving_Time</f>
        <v>0.2979166667</v>
      </c>
      <c r="L1272" s="44">
        <f>Plan_HubCN_Pickup_Time-Plan__HubCN_Receiving_Time</f>
        <v>0.08749999999</v>
      </c>
      <c r="M1272" s="44">
        <f>HubCN_Receiving_Time-Vendor_PickupTime</f>
        <v>0.08888888889</v>
      </c>
      <c r="N1272" s="44">
        <f>Plan__HubCN_Receiving_Time-Plan_Vendor_Pickup_Time</f>
        <v>1.50625</v>
      </c>
      <c r="O1272" s="44">
        <f>Vendor_PickupTime-Order_Create_Time</f>
        <v>2.288194444</v>
      </c>
      <c r="P1272" s="44">
        <f>Plan_Vendor_Pickup_Time-Order_Create_Time</f>
        <v>-0.41875</v>
      </c>
      <c r="Q1272" s="44">
        <f>HubVN_Receiving_Time-HubCN_Pickup_Time</f>
        <v>3.000694444</v>
      </c>
      <c r="R1272" s="44">
        <f>Plan_HubVN_Receiving_Time-Plan_HubCN_Pickup_Time</f>
        <v>3.50625</v>
      </c>
      <c r="S1272" s="44">
        <f>TG_lấy+TG_xử_lý_CN+Thông_quan</f>
        <v>5.675694444</v>
      </c>
      <c r="T1272" s="55">
        <f>IFS(HubCN_ID="LECCNSZ",Quantity__piece*500,HubCN_ID="LECCNYW",Quantity__piece*700)</f>
        <v>2100</v>
      </c>
      <c r="U1272" s="55">
        <f>Chi_phí_lấy_hàng-Chi_phí_xử_lý</f>
        <v>15000</v>
      </c>
      <c r="V1272" s="55">
        <f>IFS(HubCN_ID="LECCNSZ",IF(Grossweight&lt;=3,17000+Quantity__piece*500,17000+(Grossweight-3)*1500+Quantity__piece*500),HubCN_ID="LECCNYW", IF(Grossweight&lt;=3,15000+Quantity__piece*700,15000+(Grossweight-3)*2500+Quantity__piece*700))</f>
        <v>17100</v>
      </c>
    </row>
    <row r="1273" ht="15.75" hidden="1" customHeight="1">
      <c r="A1273" s="52" t="s">
        <v>3661</v>
      </c>
      <c r="B1273" s="52" t="s">
        <v>5262</v>
      </c>
      <c r="C1273" s="52" t="s">
        <v>5255</v>
      </c>
      <c r="D1273" s="53">
        <v>44651.436111111114</v>
      </c>
      <c r="E1273" s="53">
        <v>44652.21944444445</v>
      </c>
      <c r="F1273" s="53">
        <v>44651.52361111111</v>
      </c>
      <c r="G1273" s="53">
        <f>HubVN_Receiving_Time</f>
        <v>44654.50278</v>
      </c>
      <c r="H1273" s="54">
        <v>44652.663194444445</v>
      </c>
      <c r="I1273" s="44">
        <f>HubCN_Receiving_Time-Order_Create_Time</f>
        <v>3.870138889</v>
      </c>
      <c r="J1273" s="44">
        <f>Plan__HubCN_Receiving_Time-Order_Create_Time</f>
        <v>3.086805556</v>
      </c>
      <c r="K1273" s="44">
        <f>HubCN_Pickup_Time-HubCN_Receiving_Time</f>
        <v>0.44375</v>
      </c>
      <c r="L1273" s="44">
        <f>Plan_HubCN_Pickup_Time-Plan__HubCN_Receiving_Time</f>
        <v>0.08749999999</v>
      </c>
      <c r="M1273" s="44">
        <f>HubCN_Receiving_Time-Vendor_PickupTime</f>
        <v>0.38125</v>
      </c>
      <c r="N1273" s="44">
        <f>Plan__HubCN_Receiving_Time-Plan_Vendor_Pickup_Time</f>
        <v>3.089583333</v>
      </c>
      <c r="O1273" s="44">
        <f>Vendor_PickupTime-Order_Create_Time</f>
        <v>3.488888889</v>
      </c>
      <c r="P1273" s="44">
        <f>Plan_Vendor_Pickup_Time-Order_Create_Time</f>
        <v>-0.00277777778</v>
      </c>
      <c r="Q1273" s="44">
        <f>HubVN_Receiving_Time-HubCN_Pickup_Time</f>
        <v>1.839583333</v>
      </c>
      <c r="R1273" s="44">
        <f>Plan_HubVN_Receiving_Time-Plan_HubCN_Pickup_Time</f>
        <v>2.000694444</v>
      </c>
      <c r="S1273" s="44">
        <f>TG_lấy+TG_xử_lý_CN+Thông_quan</f>
        <v>6.153472222</v>
      </c>
      <c r="T1273" s="55">
        <f>IFS(HubCN_ID="LECCNSZ",Quantity__piece*500,HubCN_ID="LECCNYW",Quantity__piece*700)</f>
        <v>2500</v>
      </c>
      <c r="U1273" s="55">
        <f>Chi_phí_lấy_hàng-Chi_phí_xử_lý</f>
        <v>17000</v>
      </c>
      <c r="V1273" s="55">
        <f>IFS(HubCN_ID="LECCNSZ",IF(Grossweight&lt;=3,17000+Quantity__piece*500,17000+(Grossweight-3)*1500+Quantity__piece*500),HubCN_ID="LECCNYW", IF(Grossweight&lt;=3,15000+Quantity__piece*700,15000+(Grossweight-3)*2500+Quantity__piece*700))</f>
        <v>19500</v>
      </c>
    </row>
    <row r="1274" ht="15.75" customHeight="1">
      <c r="A1274" s="52" t="s">
        <v>3663</v>
      </c>
      <c r="B1274" s="52" t="s">
        <v>5308</v>
      </c>
      <c r="C1274" s="52" t="s">
        <v>5253</v>
      </c>
      <c r="D1274" s="53">
        <v>44648.37152777778</v>
      </c>
      <c r="E1274" s="53">
        <v>44646.98472222222</v>
      </c>
      <c r="F1274" s="53">
        <v>44648.521527777775</v>
      </c>
      <c r="G1274" s="53">
        <f>HubVN_Receiving_Time</f>
        <v>44652.28264</v>
      </c>
      <c r="H1274" s="54">
        <v>44647.28125</v>
      </c>
      <c r="I1274" s="44">
        <f>HubCN_Receiving_Time-Order_Create_Time</f>
        <v>0.3479166667</v>
      </c>
      <c r="J1274" s="44">
        <f>Plan__HubCN_Receiving_Time-Order_Create_Time</f>
        <v>1.734722222</v>
      </c>
      <c r="K1274" s="44">
        <f>HubCN_Pickup_Time-HubCN_Receiving_Time</f>
        <v>0.2965277778</v>
      </c>
      <c r="L1274" s="44">
        <f>Plan_HubCN_Pickup_Time-Plan__HubCN_Receiving_Time</f>
        <v>0.15</v>
      </c>
      <c r="M1274" s="44">
        <f>HubCN_Receiving_Time-Vendor_PickupTime</f>
        <v>0.1</v>
      </c>
      <c r="N1274" s="44">
        <f>Plan__HubCN_Receiving_Time-Plan_Vendor_Pickup_Time</f>
        <v>1.155555556</v>
      </c>
      <c r="O1274" s="44">
        <f>Vendor_PickupTime-Order_Create_Time</f>
        <v>0.2479166667</v>
      </c>
      <c r="P1274" s="44">
        <f>Plan_Vendor_Pickup_Time-Order_Create_Time</f>
        <v>0.5791666667</v>
      </c>
      <c r="Q1274" s="44">
        <f>HubVN_Receiving_Time-HubCN_Pickup_Time</f>
        <v>5.001388889</v>
      </c>
      <c r="R1274" s="44">
        <f>Plan_HubVN_Receiving_Time-Plan_HubCN_Pickup_Time</f>
        <v>3.000694444</v>
      </c>
      <c r="S1274" s="44">
        <f>TG_lấy+TG_xử_lý_CN+Thông_quan</f>
        <v>5.645833333</v>
      </c>
      <c r="T1274" s="55">
        <f>IFS(HubCN_ID="LECCNSZ",Quantity__piece*500,HubCN_ID="LECCNYW",Quantity__piece*700)</f>
        <v>3500</v>
      </c>
      <c r="U1274" s="55">
        <f>Chi_phí_lấy_hàng-Chi_phí_xử_lý</f>
        <v>15000</v>
      </c>
      <c r="V1274" s="55">
        <f>IFS(HubCN_ID="LECCNSZ",IF(Grossweight&lt;=3,17000+Quantity__piece*500,17000+(Grossweight-3)*1500+Quantity__piece*500),HubCN_ID="LECCNYW", IF(Grossweight&lt;=3,15000+Quantity__piece*700,15000+(Grossweight-3)*2500+Quantity__piece*700))</f>
        <v>18500</v>
      </c>
    </row>
    <row r="1275" ht="15.75" customHeight="1">
      <c r="A1275" s="52" t="s">
        <v>3666</v>
      </c>
      <c r="B1275" s="52" t="s">
        <v>5256</v>
      </c>
      <c r="C1275" s="52" t="s">
        <v>5253</v>
      </c>
      <c r="D1275" s="53">
        <v>44650.808333333334</v>
      </c>
      <c r="E1275" s="53">
        <v>44649.17847222222</v>
      </c>
      <c r="F1275" s="53">
        <v>44651.018055555556</v>
      </c>
      <c r="G1275" s="53">
        <f>HubVN_Receiving_Time</f>
        <v>44652.51944</v>
      </c>
      <c r="H1275" s="54">
        <v>44649.513194444444</v>
      </c>
      <c r="I1275" s="44">
        <f>HubCN_Receiving_Time-Order_Create_Time</f>
        <v>1.811805556</v>
      </c>
      <c r="J1275" s="44">
        <f>Plan__HubCN_Receiving_Time-Order_Create_Time</f>
        <v>3.441666667</v>
      </c>
      <c r="K1275" s="44">
        <f>HubCN_Pickup_Time-HubCN_Receiving_Time</f>
        <v>0.3347222222</v>
      </c>
      <c r="L1275" s="44">
        <f>Plan_HubCN_Pickup_Time-Plan__HubCN_Receiving_Time</f>
        <v>0.2097222222</v>
      </c>
      <c r="M1275" s="44">
        <f>HubCN_Receiving_Time-Vendor_PickupTime</f>
        <v>0.1652777778</v>
      </c>
      <c r="N1275" s="44">
        <f>Plan__HubCN_Receiving_Time-Plan_Vendor_Pickup_Time</f>
        <v>3.853472222</v>
      </c>
      <c r="O1275" s="44">
        <f>Vendor_PickupTime-Order_Create_Time</f>
        <v>1.646527778</v>
      </c>
      <c r="P1275" s="44">
        <f>Plan_Vendor_Pickup_Time-Order_Create_Time</f>
        <v>-0.4118055556</v>
      </c>
      <c r="Q1275" s="44">
        <f>HubVN_Receiving_Time-HubCN_Pickup_Time</f>
        <v>3.00625</v>
      </c>
      <c r="R1275" s="44">
        <f>Plan_HubVN_Receiving_Time-Plan_HubCN_Pickup_Time</f>
        <v>1.50625</v>
      </c>
      <c r="S1275" s="44">
        <f>TG_lấy+TG_xử_lý_CN+Thông_quan</f>
        <v>5.152777778</v>
      </c>
      <c r="T1275" s="55">
        <f>IFS(HubCN_ID="LECCNSZ",Quantity__piece*500,HubCN_ID="LECCNYW",Quantity__piece*700)</f>
        <v>2800</v>
      </c>
      <c r="U1275" s="55">
        <f>Chi_phí_lấy_hàng-Chi_phí_xử_lý</f>
        <v>15000</v>
      </c>
      <c r="V1275" s="55">
        <f>IFS(HubCN_ID="LECCNSZ",IF(Grossweight&lt;=3,17000+Quantity__piece*500,17000+(Grossweight-3)*1500+Quantity__piece*500),HubCN_ID="LECCNYW", IF(Grossweight&lt;=3,15000+Quantity__piece*700,15000+(Grossweight-3)*2500+Quantity__piece*700))</f>
        <v>17800</v>
      </c>
    </row>
    <row r="1276" ht="15.75" customHeight="1">
      <c r="A1276" s="52" t="s">
        <v>3669</v>
      </c>
      <c r="B1276" s="52" t="s">
        <v>5279</v>
      </c>
      <c r="C1276" s="52" t="s">
        <v>5253</v>
      </c>
      <c r="D1276" s="53">
        <v>44649.57361111111</v>
      </c>
      <c r="E1276" s="53">
        <v>44646.98611111111</v>
      </c>
      <c r="F1276" s="53">
        <v>44649.78611111111</v>
      </c>
      <c r="G1276" s="53">
        <f>HubVN_Receiving_Time</f>
        <v>44652.28611</v>
      </c>
      <c r="H1276" s="54">
        <v>44647.28194444445</v>
      </c>
      <c r="I1276" s="44">
        <f>HubCN_Receiving_Time-Order_Create_Time</f>
        <v>0.3465277778</v>
      </c>
      <c r="J1276" s="44">
        <f>Plan__HubCN_Receiving_Time-Order_Create_Time</f>
        <v>2.934027778</v>
      </c>
      <c r="K1276" s="44">
        <f>HubCN_Pickup_Time-HubCN_Receiving_Time</f>
        <v>0.2958333333</v>
      </c>
      <c r="L1276" s="44">
        <f>Plan_HubCN_Pickup_Time-Plan__HubCN_Receiving_Time</f>
        <v>0.2125</v>
      </c>
      <c r="M1276" s="44">
        <f>HubCN_Receiving_Time-Vendor_PickupTime</f>
        <v>0.1055555556</v>
      </c>
      <c r="N1276" s="44">
        <f>Plan__HubCN_Receiving_Time-Plan_Vendor_Pickup_Time</f>
        <v>2.361111111</v>
      </c>
      <c r="O1276" s="44">
        <f>Vendor_PickupTime-Order_Create_Time</f>
        <v>0.2409722222</v>
      </c>
      <c r="P1276" s="44">
        <f>Plan_Vendor_Pickup_Time-Order_Create_Time</f>
        <v>0.5729166667</v>
      </c>
      <c r="Q1276" s="44">
        <f>HubVN_Receiving_Time-HubCN_Pickup_Time</f>
        <v>5.004166667</v>
      </c>
      <c r="R1276" s="44">
        <f>Plan_HubVN_Receiving_Time-Plan_HubCN_Pickup_Time</f>
        <v>1.502777778</v>
      </c>
      <c r="S1276" s="44">
        <f>TG_lấy+TG_xử_lý_CN+Thông_quan</f>
        <v>5.646527778</v>
      </c>
      <c r="T1276" s="55">
        <f>IFS(HubCN_ID="LECCNSZ",Quantity__piece*500,HubCN_ID="LECCNYW",Quantity__piece*700)</f>
        <v>2100</v>
      </c>
      <c r="U1276" s="55">
        <f>Chi_phí_lấy_hàng-Chi_phí_xử_lý</f>
        <v>15000</v>
      </c>
      <c r="V1276" s="55">
        <f>IFS(HubCN_ID="LECCNSZ",IF(Grossweight&lt;=3,17000+Quantity__piece*500,17000+(Grossweight-3)*1500+Quantity__piece*500),HubCN_ID="LECCNYW", IF(Grossweight&lt;=3,15000+Quantity__piece*700,15000+(Grossweight-3)*2500+Quantity__piece*700))</f>
        <v>17100</v>
      </c>
    </row>
    <row r="1277" ht="15.75" hidden="1" customHeight="1">
      <c r="A1277" s="52" t="s">
        <v>3671</v>
      </c>
      <c r="B1277" s="52" t="s">
        <v>5262</v>
      </c>
      <c r="C1277" s="52" t="s">
        <v>5255</v>
      </c>
      <c r="D1277" s="53">
        <v>44651.114583333336</v>
      </c>
      <c r="E1277" s="53">
        <v>44651.74791666667</v>
      </c>
      <c r="F1277" s="53">
        <v>44651.285416666666</v>
      </c>
      <c r="G1277" s="53">
        <f>HubVN_Receiving_Time</f>
        <v>44655.25417</v>
      </c>
      <c r="H1277" s="54">
        <v>44652.25277777778</v>
      </c>
      <c r="I1277" s="44">
        <f>HubCN_Receiving_Time-Order_Create_Time</f>
        <v>2.61875</v>
      </c>
      <c r="J1277" s="44">
        <f>Plan__HubCN_Receiving_Time-Order_Create_Time</f>
        <v>1.985416667</v>
      </c>
      <c r="K1277" s="44">
        <f>HubCN_Pickup_Time-HubCN_Receiving_Time</f>
        <v>0.5048611111</v>
      </c>
      <c r="L1277" s="44">
        <f>Plan_HubCN_Pickup_Time-Plan__HubCN_Receiving_Time</f>
        <v>0.1708333333</v>
      </c>
      <c r="M1277" s="44">
        <f>HubCN_Receiving_Time-Vendor_PickupTime</f>
        <v>0.1291666667</v>
      </c>
      <c r="N1277" s="44">
        <f>Plan__HubCN_Receiving_Time-Plan_Vendor_Pickup_Time</f>
        <v>1.826388889</v>
      </c>
      <c r="O1277" s="44">
        <f>Vendor_PickupTime-Order_Create_Time</f>
        <v>2.489583333</v>
      </c>
      <c r="P1277" s="44">
        <f>Plan_Vendor_Pickup_Time-Order_Create_Time</f>
        <v>0.1590277778</v>
      </c>
      <c r="Q1277" s="44">
        <f>HubVN_Receiving_Time-HubCN_Pickup_Time</f>
        <v>3.001388889</v>
      </c>
      <c r="R1277" s="44">
        <f>Plan_HubVN_Receiving_Time-Plan_HubCN_Pickup_Time</f>
        <v>3.000694444</v>
      </c>
      <c r="S1277" s="44">
        <f>TG_lấy+TG_xử_lý_CN+Thông_quan</f>
        <v>6.125</v>
      </c>
      <c r="T1277" s="55">
        <f>IFS(HubCN_ID="LECCNSZ",Quantity__piece*500,HubCN_ID="LECCNYW",Quantity__piece*700)</f>
        <v>2000</v>
      </c>
      <c r="U1277" s="55">
        <f>Chi_phí_lấy_hàng-Chi_phí_xử_lý</f>
        <v>17000</v>
      </c>
      <c r="V1277" s="55">
        <f>IFS(HubCN_ID="LECCNSZ",IF(Grossweight&lt;=3,17000+Quantity__piece*500,17000+(Grossweight-3)*1500+Quantity__piece*500),HubCN_ID="LECCNYW", IF(Grossweight&lt;=3,15000+Quantity__piece*700,15000+(Grossweight-3)*2500+Quantity__piece*700))</f>
        <v>19000</v>
      </c>
    </row>
    <row r="1278" ht="15.75" customHeight="1">
      <c r="A1278" s="52" t="s">
        <v>3674</v>
      </c>
      <c r="B1278" s="52" t="s">
        <v>5258</v>
      </c>
      <c r="C1278" s="52" t="s">
        <v>5253</v>
      </c>
      <c r="D1278" s="53">
        <v>44650.373611111114</v>
      </c>
      <c r="E1278" s="53">
        <v>44650.722916666666</v>
      </c>
      <c r="F1278" s="53">
        <v>44650.525</v>
      </c>
      <c r="G1278" s="53">
        <f>HubVN_Receiving_Time</f>
        <v>44654.52083</v>
      </c>
      <c r="H1278" s="54">
        <v>44651.01736111111</v>
      </c>
      <c r="I1278" s="44">
        <f>HubCN_Receiving_Time-Order_Create_Time</f>
        <v>3.540277778</v>
      </c>
      <c r="J1278" s="44">
        <f>Plan__HubCN_Receiving_Time-Order_Create_Time</f>
        <v>3.190972222</v>
      </c>
      <c r="K1278" s="44">
        <f>HubCN_Pickup_Time-HubCN_Receiving_Time</f>
        <v>0.2944444444</v>
      </c>
      <c r="L1278" s="44">
        <f>Plan_HubCN_Pickup_Time-Plan__HubCN_Receiving_Time</f>
        <v>0.1513888889</v>
      </c>
      <c r="M1278" s="44">
        <f>HubCN_Receiving_Time-Vendor_PickupTime</f>
        <v>0.2923611111</v>
      </c>
      <c r="N1278" s="44">
        <f>Plan__HubCN_Receiving_Time-Plan_Vendor_Pickup_Time</f>
        <v>2.613888889</v>
      </c>
      <c r="O1278" s="44">
        <f>Vendor_PickupTime-Order_Create_Time</f>
        <v>3.247916667</v>
      </c>
      <c r="P1278" s="44">
        <f>Plan_Vendor_Pickup_Time-Order_Create_Time</f>
        <v>0.5770833333</v>
      </c>
      <c r="Q1278" s="44">
        <f>HubVN_Receiving_Time-HubCN_Pickup_Time</f>
        <v>3.503472222</v>
      </c>
      <c r="R1278" s="44">
        <f>Plan_HubVN_Receiving_Time-Plan_HubCN_Pickup_Time</f>
        <v>3.00625</v>
      </c>
      <c r="S1278" s="44">
        <f>TG_lấy+TG_xử_lý_CN+Thông_quan</f>
        <v>7.338194444</v>
      </c>
      <c r="T1278" s="55">
        <f>IFS(HubCN_ID="LECCNSZ",Quantity__piece*500,HubCN_ID="LECCNYW",Quantity__piece*700)</f>
        <v>2100</v>
      </c>
      <c r="U1278" s="55">
        <f>Chi_phí_lấy_hàng-Chi_phí_xử_lý</f>
        <v>16000</v>
      </c>
      <c r="V1278" s="55">
        <f>IFS(HubCN_ID="LECCNSZ",IF(Grossweight&lt;=3,17000+Quantity__piece*500,17000+(Grossweight-3)*1500+Quantity__piece*500),HubCN_ID="LECCNYW", IF(Grossweight&lt;=3,15000+Quantity__piece*700,15000+(Grossweight-3)*2500+Quantity__piece*700))</f>
        <v>18100</v>
      </c>
    </row>
    <row r="1279" ht="15.75" customHeight="1">
      <c r="A1279" s="52" t="s">
        <v>3676</v>
      </c>
      <c r="B1279" s="52" t="s">
        <v>5263</v>
      </c>
      <c r="C1279" s="52" t="s">
        <v>5253</v>
      </c>
      <c r="D1279" s="53">
        <v>44651.30694444444</v>
      </c>
      <c r="E1279" s="53">
        <v>44649.17013888889</v>
      </c>
      <c r="F1279" s="53">
        <v>44651.51736111111</v>
      </c>
      <c r="G1279" s="53">
        <f>HubVN_Receiving_Time</f>
        <v>44653.51042</v>
      </c>
      <c r="H1279" s="54">
        <v>44649.50833333333</v>
      </c>
      <c r="I1279" s="44">
        <f>HubCN_Receiving_Time-Order_Create_Time</f>
        <v>0.3166666667</v>
      </c>
      <c r="J1279" s="44">
        <f>Plan__HubCN_Receiving_Time-Order_Create_Time</f>
        <v>2.453472222</v>
      </c>
      <c r="K1279" s="44">
        <f>HubCN_Pickup_Time-HubCN_Receiving_Time</f>
        <v>0.3381944444</v>
      </c>
      <c r="L1279" s="44">
        <f>Plan_HubCN_Pickup_Time-Plan__HubCN_Receiving_Time</f>
        <v>0.2104166667</v>
      </c>
      <c r="M1279" s="44">
        <f>HubCN_Receiving_Time-Vendor_PickupTime</f>
        <v>0.08402777778</v>
      </c>
      <c r="N1279" s="44">
        <f>Plan__HubCN_Receiving_Time-Plan_Vendor_Pickup_Time</f>
        <v>4.915277778</v>
      </c>
      <c r="O1279" s="44">
        <f>Vendor_PickupTime-Order_Create_Time</f>
        <v>0.2326388889</v>
      </c>
      <c r="P1279" s="44">
        <f>Plan_Vendor_Pickup_Time-Order_Create_Time</f>
        <v>-2.461805556</v>
      </c>
      <c r="Q1279" s="44">
        <f>HubVN_Receiving_Time-HubCN_Pickup_Time</f>
        <v>4.002083333</v>
      </c>
      <c r="R1279" s="44">
        <f>Plan_HubVN_Receiving_Time-Plan_HubCN_Pickup_Time</f>
        <v>2.005555556</v>
      </c>
      <c r="S1279" s="44">
        <f>TG_lấy+TG_xử_lý_CN+Thông_quan</f>
        <v>4.656944444</v>
      </c>
      <c r="T1279" s="55">
        <f>IFS(HubCN_ID="LECCNSZ",Quantity__piece*500,HubCN_ID="LECCNYW",Quantity__piece*700)</f>
        <v>3500</v>
      </c>
      <c r="U1279" s="55">
        <f>Chi_phí_lấy_hàng-Chi_phí_xử_lý</f>
        <v>15000</v>
      </c>
      <c r="V1279" s="55">
        <f>IFS(HubCN_ID="LECCNSZ",IF(Grossweight&lt;=3,17000+Quantity__piece*500,17000+(Grossweight-3)*1500+Quantity__piece*500),HubCN_ID="LECCNYW", IF(Grossweight&lt;=3,15000+Quantity__piece*700,15000+(Grossweight-3)*2500+Quantity__piece*700))</f>
        <v>18500</v>
      </c>
    </row>
    <row r="1280" ht="15.75" customHeight="1">
      <c r="A1280" s="52" t="s">
        <v>3679</v>
      </c>
      <c r="B1280" s="52" t="s">
        <v>5252</v>
      </c>
      <c r="C1280" s="52" t="s">
        <v>5253</v>
      </c>
      <c r="D1280" s="53">
        <v>44650.40138888889</v>
      </c>
      <c r="E1280" s="53">
        <v>44649.17013888889</v>
      </c>
      <c r="F1280" s="53">
        <v>44650.52916666667</v>
      </c>
      <c r="G1280" s="53">
        <f>HubVN_Receiving_Time</f>
        <v>44653.50833</v>
      </c>
      <c r="H1280" s="54">
        <v>44649.50763888889</v>
      </c>
      <c r="I1280" s="44">
        <f>HubCN_Receiving_Time-Order_Create_Time</f>
        <v>0.3131944444</v>
      </c>
      <c r="J1280" s="44">
        <f>Plan__HubCN_Receiving_Time-Order_Create_Time</f>
        <v>1.544444444</v>
      </c>
      <c r="K1280" s="44">
        <f>HubCN_Pickup_Time-HubCN_Receiving_Time</f>
        <v>0.3375</v>
      </c>
      <c r="L1280" s="44">
        <f>Plan_HubCN_Pickup_Time-Plan__HubCN_Receiving_Time</f>
        <v>0.1277777778</v>
      </c>
      <c r="M1280" s="44">
        <f>HubCN_Receiving_Time-Vendor_PickupTime</f>
        <v>0.08472222222</v>
      </c>
      <c r="N1280" s="44">
        <f>Plan__HubCN_Receiving_Time-Plan_Vendor_Pickup_Time</f>
        <v>2.009722222</v>
      </c>
      <c r="O1280" s="44">
        <f>Vendor_PickupTime-Order_Create_Time</f>
        <v>0.2284722222</v>
      </c>
      <c r="P1280" s="44">
        <f>Plan_Vendor_Pickup_Time-Order_Create_Time</f>
        <v>-0.4652777778</v>
      </c>
      <c r="Q1280" s="44">
        <f>HubVN_Receiving_Time-HubCN_Pickup_Time</f>
        <v>4.000694444</v>
      </c>
      <c r="R1280" s="44">
        <f>Plan_HubVN_Receiving_Time-Plan_HubCN_Pickup_Time</f>
        <v>3.004861111</v>
      </c>
      <c r="S1280" s="44">
        <f>TG_lấy+TG_xử_lý_CN+Thông_quan</f>
        <v>4.651388889</v>
      </c>
      <c r="T1280" s="55">
        <f>IFS(HubCN_ID="LECCNSZ",Quantity__piece*500,HubCN_ID="LECCNYW",Quantity__piece*700)</f>
        <v>2100</v>
      </c>
      <c r="U1280" s="55">
        <f>Chi_phí_lấy_hàng-Chi_phí_xử_lý</f>
        <v>15000</v>
      </c>
      <c r="V1280" s="55">
        <f>IFS(HubCN_ID="LECCNSZ",IF(Grossweight&lt;=3,17000+Quantity__piece*500,17000+(Grossweight-3)*1500+Quantity__piece*500),HubCN_ID="LECCNYW", IF(Grossweight&lt;=3,15000+Quantity__piece*700,15000+(Grossweight-3)*2500+Quantity__piece*700))</f>
        <v>17100</v>
      </c>
    </row>
    <row r="1281" ht="15.75" customHeight="1">
      <c r="A1281" s="52" t="s">
        <v>3682</v>
      </c>
      <c r="B1281" s="52" t="s">
        <v>5267</v>
      </c>
      <c r="C1281" s="52" t="s">
        <v>5253</v>
      </c>
      <c r="D1281" s="53">
        <v>44648.83888888889</v>
      </c>
      <c r="E1281" s="53">
        <v>44649.16736111111</v>
      </c>
      <c r="F1281" s="53">
        <v>44649.006944444445</v>
      </c>
      <c r="G1281" s="53">
        <f>HubVN_Receiving_Time</f>
        <v>44653.51111</v>
      </c>
      <c r="H1281" s="54">
        <v>44649.50555555556</v>
      </c>
      <c r="I1281" s="44">
        <f>HubCN_Receiving_Time-Order_Create_Time</f>
        <v>0.3083333333</v>
      </c>
      <c r="J1281" s="44">
        <f>Plan__HubCN_Receiving_Time-Order_Create_Time</f>
        <v>-0.02013888889</v>
      </c>
      <c r="K1281" s="44">
        <f>HubCN_Pickup_Time-HubCN_Receiving_Time</f>
        <v>0.3381944444</v>
      </c>
      <c r="L1281" s="44">
        <f>Plan_HubCN_Pickup_Time-Plan__HubCN_Receiving_Time</f>
        <v>0.1680555556</v>
      </c>
      <c r="M1281" s="44">
        <f>HubCN_Receiving_Time-Vendor_PickupTime</f>
        <v>0.08958333333</v>
      </c>
      <c r="N1281" s="44">
        <f>Plan__HubCN_Receiving_Time-Plan_Vendor_Pickup_Time</f>
        <v>0.8583333333</v>
      </c>
      <c r="O1281" s="44">
        <f>Vendor_PickupTime-Order_Create_Time</f>
        <v>0.21875</v>
      </c>
      <c r="P1281" s="44">
        <f>Plan_Vendor_Pickup_Time-Order_Create_Time</f>
        <v>-0.8784722222</v>
      </c>
      <c r="Q1281" s="44">
        <f>HubVN_Receiving_Time-HubCN_Pickup_Time</f>
        <v>4.005555556</v>
      </c>
      <c r="R1281" s="44">
        <f>Plan_HubVN_Receiving_Time-Plan_HubCN_Pickup_Time</f>
        <v>3.502777778</v>
      </c>
      <c r="S1281" s="44">
        <f>TG_lấy+TG_xử_lý_CN+Thông_quan</f>
        <v>4.652083333</v>
      </c>
      <c r="T1281" s="55">
        <f>IFS(HubCN_ID="LECCNSZ",Quantity__piece*500,HubCN_ID="LECCNYW",Quantity__piece*700)</f>
        <v>2100</v>
      </c>
      <c r="U1281" s="55">
        <f>Chi_phí_lấy_hàng-Chi_phí_xử_lý</f>
        <v>15000</v>
      </c>
      <c r="V1281" s="55">
        <f>IFS(HubCN_ID="LECCNSZ",IF(Grossweight&lt;=3,17000+Quantity__piece*500,17000+(Grossweight-3)*1500+Quantity__piece*500),HubCN_ID="LECCNYW", IF(Grossweight&lt;=3,15000+Quantity__piece*700,15000+(Grossweight-3)*2500+Quantity__piece*700))</f>
        <v>17100</v>
      </c>
    </row>
    <row r="1282" ht="15.75" customHeight="1">
      <c r="A1282" s="52" t="s">
        <v>3685</v>
      </c>
      <c r="B1282" s="52" t="s">
        <v>5280</v>
      </c>
      <c r="C1282" s="52" t="s">
        <v>5253</v>
      </c>
      <c r="D1282" s="53">
        <v>44651.87430555555</v>
      </c>
      <c r="E1282" s="53">
        <v>44650.728472222225</v>
      </c>
      <c r="F1282" s="53">
        <v>44652.02361111111</v>
      </c>
      <c r="G1282" s="53">
        <f>HubVN_Receiving_Time</f>
        <v>44654.53194</v>
      </c>
      <c r="H1282" s="54">
        <v>44651.02569444444</v>
      </c>
      <c r="I1282" s="44">
        <f>HubCN_Receiving_Time-Order_Create_Time</f>
        <v>4.08125</v>
      </c>
      <c r="J1282" s="44">
        <f>Plan__HubCN_Receiving_Time-Order_Create_Time</f>
        <v>5.227083333</v>
      </c>
      <c r="K1282" s="44">
        <f>HubCN_Pickup_Time-HubCN_Receiving_Time</f>
        <v>0.2972222222</v>
      </c>
      <c r="L1282" s="44">
        <f>Plan_HubCN_Pickup_Time-Plan__HubCN_Receiving_Time</f>
        <v>0.1493055556</v>
      </c>
      <c r="M1282" s="44">
        <f>HubCN_Receiving_Time-Vendor_PickupTime</f>
        <v>0.2944444444</v>
      </c>
      <c r="N1282" s="44">
        <f>Plan__HubCN_Receiving_Time-Plan_Vendor_Pickup_Time</f>
        <v>5.230555556</v>
      </c>
      <c r="O1282" s="44">
        <f>Vendor_PickupTime-Order_Create_Time</f>
        <v>3.786805556</v>
      </c>
      <c r="P1282" s="44">
        <f>Plan_Vendor_Pickup_Time-Order_Create_Time</f>
        <v>-0.003472222219</v>
      </c>
      <c r="Q1282" s="44">
        <f>HubVN_Receiving_Time-HubCN_Pickup_Time</f>
        <v>3.50625</v>
      </c>
      <c r="R1282" s="44">
        <f>Plan_HubVN_Receiving_Time-Plan_HubCN_Pickup_Time</f>
        <v>1.50625</v>
      </c>
      <c r="S1282" s="44">
        <f>TG_lấy+TG_xử_lý_CN+Thông_quan</f>
        <v>7.884722222</v>
      </c>
      <c r="T1282" s="55">
        <f>IFS(HubCN_ID="LECCNSZ",Quantity__piece*500,HubCN_ID="LECCNYW",Quantity__piece*700)</f>
        <v>2100</v>
      </c>
      <c r="U1282" s="55">
        <f>Chi_phí_lấy_hàng-Chi_phí_xử_lý</f>
        <v>15000</v>
      </c>
      <c r="V1282" s="55">
        <f>IFS(HubCN_ID="LECCNSZ",IF(Grossweight&lt;=3,17000+Quantity__piece*500,17000+(Grossweight-3)*1500+Quantity__piece*500),HubCN_ID="LECCNYW", IF(Grossweight&lt;=3,15000+Quantity__piece*700,15000+(Grossweight-3)*2500+Quantity__piece*700))</f>
        <v>17100</v>
      </c>
    </row>
    <row r="1283" ht="15.75" customHeight="1">
      <c r="A1283" s="52" t="s">
        <v>3686</v>
      </c>
      <c r="B1283" s="52" t="s">
        <v>5269</v>
      </c>
      <c r="C1283" s="52" t="s">
        <v>5253</v>
      </c>
      <c r="D1283" s="53">
        <v>44650.79027777778</v>
      </c>
      <c r="E1283" s="53">
        <v>44649.15902777778</v>
      </c>
      <c r="F1283" s="53">
        <v>44651.001388888886</v>
      </c>
      <c r="G1283" s="53">
        <f>HubVN_Receiving_Time</f>
        <v>44652.50417</v>
      </c>
      <c r="H1283" s="54">
        <v>44649.49791666667</v>
      </c>
      <c r="I1283" s="44">
        <f>HubCN_Receiving_Time-Order_Create_Time</f>
        <v>2.308333333</v>
      </c>
      <c r="J1283" s="44">
        <f>Plan__HubCN_Receiving_Time-Order_Create_Time</f>
        <v>3.939583333</v>
      </c>
      <c r="K1283" s="44">
        <f>HubCN_Pickup_Time-HubCN_Receiving_Time</f>
        <v>0.3388888889</v>
      </c>
      <c r="L1283" s="44">
        <f>Plan_HubCN_Pickup_Time-Plan__HubCN_Receiving_Time</f>
        <v>0.2111111111</v>
      </c>
      <c r="M1283" s="44">
        <f>HubCN_Receiving_Time-Vendor_PickupTime</f>
        <v>0.08402777778</v>
      </c>
      <c r="N1283" s="44">
        <f>Plan__HubCN_Receiving_Time-Plan_Vendor_Pickup_Time</f>
        <v>3.35625</v>
      </c>
      <c r="O1283" s="44">
        <f>Vendor_PickupTime-Order_Create_Time</f>
        <v>2.224305556</v>
      </c>
      <c r="P1283" s="44">
        <f>Plan_Vendor_Pickup_Time-Order_Create_Time</f>
        <v>0.5833333333</v>
      </c>
      <c r="Q1283" s="44">
        <f>HubVN_Receiving_Time-HubCN_Pickup_Time</f>
        <v>3.00625</v>
      </c>
      <c r="R1283" s="44">
        <f>Plan_HubVN_Receiving_Time-Plan_HubCN_Pickup_Time</f>
        <v>1.505555556</v>
      </c>
      <c r="S1283" s="44">
        <f>TG_lấy+TG_xử_lý_CN+Thông_quan</f>
        <v>5.653472222</v>
      </c>
      <c r="T1283" s="55">
        <f>IFS(HubCN_ID="LECCNSZ",Quantity__piece*500,HubCN_ID="LECCNYW",Quantity__piece*700)</f>
        <v>3500</v>
      </c>
      <c r="U1283" s="55">
        <f>Chi_phí_lấy_hàng-Chi_phí_xử_lý</f>
        <v>15000</v>
      </c>
      <c r="V1283" s="55">
        <f>IFS(HubCN_ID="LECCNSZ",IF(Grossweight&lt;=3,17000+Quantity__piece*500,17000+(Grossweight-3)*1500+Quantity__piece*500),HubCN_ID="LECCNYW", IF(Grossweight&lt;=3,15000+Quantity__piece*700,15000+(Grossweight-3)*2500+Quantity__piece*700))</f>
        <v>18500</v>
      </c>
    </row>
    <row r="1284" ht="15.75" customHeight="1">
      <c r="A1284" s="52" t="s">
        <v>3688</v>
      </c>
      <c r="B1284" s="52" t="s">
        <v>5278</v>
      </c>
      <c r="C1284" s="52" t="s">
        <v>5253</v>
      </c>
      <c r="D1284" s="53">
        <v>44651.66875</v>
      </c>
      <c r="E1284" s="53">
        <v>44649.81805555556</v>
      </c>
      <c r="F1284" s="53">
        <v>44651.75555555556</v>
      </c>
      <c r="G1284" s="53">
        <f>HubVN_Receiving_Time</f>
        <v>44654.25278</v>
      </c>
      <c r="H1284" s="54">
        <v>44650.25069444445</v>
      </c>
      <c r="I1284" s="44">
        <f>HubCN_Receiving_Time-Order_Create_Time</f>
        <v>2.1125</v>
      </c>
      <c r="J1284" s="44">
        <f>Plan__HubCN_Receiving_Time-Order_Create_Time</f>
        <v>3.963194444</v>
      </c>
      <c r="K1284" s="44">
        <f>HubCN_Pickup_Time-HubCN_Receiving_Time</f>
        <v>0.4326388889</v>
      </c>
      <c r="L1284" s="44">
        <f>Plan_HubCN_Pickup_Time-Plan__HubCN_Receiving_Time</f>
        <v>0.08680555556</v>
      </c>
      <c r="M1284" s="44">
        <f>HubCN_Receiving_Time-Vendor_PickupTime</f>
        <v>0.1125</v>
      </c>
      <c r="N1284" s="44">
        <f>Plan__HubCN_Receiving_Time-Plan_Vendor_Pickup_Time</f>
        <v>2.802777778</v>
      </c>
      <c r="O1284" s="44">
        <f>Vendor_PickupTime-Order_Create_Time</f>
        <v>2</v>
      </c>
      <c r="P1284" s="44">
        <f>Plan_Vendor_Pickup_Time-Order_Create_Time</f>
        <v>1.160416667</v>
      </c>
      <c r="Q1284" s="44">
        <f>HubVN_Receiving_Time-HubCN_Pickup_Time</f>
        <v>4.002083333</v>
      </c>
      <c r="R1284" s="44">
        <f>Plan_HubVN_Receiving_Time-Plan_HubCN_Pickup_Time</f>
        <v>1.504166667</v>
      </c>
      <c r="S1284" s="44">
        <f>TG_lấy+TG_xử_lý_CN+Thông_quan</f>
        <v>6.547222222</v>
      </c>
      <c r="T1284" s="55">
        <f>IFS(HubCN_ID="LECCNSZ",Quantity__piece*500,HubCN_ID="LECCNYW",Quantity__piece*700)</f>
        <v>1400</v>
      </c>
      <c r="U1284" s="55">
        <f>Chi_phí_lấy_hàng-Chi_phí_xử_lý</f>
        <v>15000</v>
      </c>
      <c r="V1284" s="55">
        <f>IFS(HubCN_ID="LECCNSZ",IF(Grossweight&lt;=3,17000+Quantity__piece*500,17000+(Grossweight-3)*1500+Quantity__piece*500),HubCN_ID="LECCNYW", IF(Grossweight&lt;=3,15000+Quantity__piece*700,15000+(Grossweight-3)*2500+Quantity__piece*700))</f>
        <v>16400</v>
      </c>
    </row>
    <row r="1285" ht="15.75" hidden="1" customHeight="1">
      <c r="A1285" s="52" t="s">
        <v>3691</v>
      </c>
      <c r="B1285" s="52" t="s">
        <v>5259</v>
      </c>
      <c r="C1285" s="52" t="s">
        <v>5255</v>
      </c>
      <c r="D1285" s="53">
        <v>44648.32361111111</v>
      </c>
      <c r="E1285" s="53">
        <v>44649.54722222222</v>
      </c>
      <c r="F1285" s="53">
        <v>44648.5375</v>
      </c>
      <c r="G1285" s="53">
        <f>HubVN_Receiving_Time</f>
        <v>44652.52708</v>
      </c>
      <c r="H1285" s="54">
        <v>44650.02222222222</v>
      </c>
      <c r="I1285" s="44">
        <f>HubCN_Receiving_Time-Order_Create_Time</f>
        <v>3.702083333</v>
      </c>
      <c r="J1285" s="44">
        <f>Plan__HubCN_Receiving_Time-Order_Create_Time</f>
        <v>2.478472222</v>
      </c>
      <c r="K1285" s="44">
        <f>HubCN_Pickup_Time-HubCN_Receiving_Time</f>
        <v>0.475</v>
      </c>
      <c r="L1285" s="44">
        <f>Plan_HubCN_Pickup_Time-Plan__HubCN_Receiving_Time</f>
        <v>0.2138888889</v>
      </c>
      <c r="M1285" s="44">
        <f>HubCN_Receiving_Time-Vendor_PickupTime</f>
        <v>0.05694444445</v>
      </c>
      <c r="N1285" s="44">
        <f>Plan__HubCN_Receiving_Time-Plan_Vendor_Pickup_Time</f>
        <v>1.318055556</v>
      </c>
      <c r="O1285" s="44">
        <f>Vendor_PickupTime-Order_Create_Time</f>
        <v>3.645138889</v>
      </c>
      <c r="P1285" s="44">
        <f>Plan_Vendor_Pickup_Time-Order_Create_Time</f>
        <v>1.160416667</v>
      </c>
      <c r="Q1285" s="44">
        <f>HubVN_Receiving_Time-HubCN_Pickup_Time</f>
        <v>2.504861111</v>
      </c>
      <c r="R1285" s="44">
        <f>Plan_HubVN_Receiving_Time-Plan_HubCN_Pickup_Time</f>
        <v>3.003472222</v>
      </c>
      <c r="S1285" s="44">
        <f>TG_lấy+TG_xử_lý_CN+Thông_quan</f>
        <v>6.681944444</v>
      </c>
      <c r="T1285" s="55">
        <f>IFS(HubCN_ID="LECCNSZ",Quantity__piece*500,HubCN_ID="LECCNYW",Quantity__piece*700)</f>
        <v>1500</v>
      </c>
      <c r="U1285" s="55">
        <f>Chi_phí_lấy_hàng-Chi_phí_xử_lý</f>
        <v>17000</v>
      </c>
      <c r="V1285" s="55">
        <f>IFS(HubCN_ID="LECCNSZ",IF(Grossweight&lt;=3,17000+Quantity__piece*500,17000+(Grossweight-3)*1500+Quantity__piece*500),HubCN_ID="LECCNYW", IF(Grossweight&lt;=3,15000+Quantity__piece*700,15000+(Grossweight-3)*2500+Quantity__piece*700))</f>
        <v>18500</v>
      </c>
    </row>
    <row r="1286" ht="15.75" hidden="1" customHeight="1">
      <c r="A1286" s="52" t="s">
        <v>3693</v>
      </c>
      <c r="B1286" s="52" t="s">
        <v>5288</v>
      </c>
      <c r="C1286" s="52" t="s">
        <v>5255</v>
      </c>
      <c r="D1286" s="53">
        <v>44651.410416666666</v>
      </c>
      <c r="E1286" s="53">
        <v>44649.791666666664</v>
      </c>
      <c r="F1286" s="53">
        <v>44651.53680555556</v>
      </c>
      <c r="G1286" s="53">
        <f>HubVN_Receiving_Time</f>
        <v>44654.26875</v>
      </c>
      <c r="H1286" s="54">
        <v>44650.26527777778</v>
      </c>
      <c r="I1286" s="44">
        <f>HubCN_Receiving_Time-Order_Create_Time</f>
        <v>0.8895833333</v>
      </c>
      <c r="J1286" s="44">
        <f>Plan__HubCN_Receiving_Time-Order_Create_Time</f>
        <v>2.508333333</v>
      </c>
      <c r="K1286" s="44">
        <f>HubCN_Pickup_Time-HubCN_Receiving_Time</f>
        <v>0.4736111111</v>
      </c>
      <c r="L1286" s="44">
        <f>Plan_HubCN_Pickup_Time-Plan__HubCN_Receiving_Time</f>
        <v>0.1263888889</v>
      </c>
      <c r="M1286" s="44">
        <f>HubCN_Receiving_Time-Vendor_PickupTime</f>
        <v>0.05555555555</v>
      </c>
      <c r="N1286" s="44">
        <f>Plan__HubCN_Receiving_Time-Plan_Vendor_Pickup_Time</f>
        <v>2.930555556</v>
      </c>
      <c r="O1286" s="44">
        <f>Vendor_PickupTime-Order_Create_Time</f>
        <v>0.8340277778</v>
      </c>
      <c r="P1286" s="44">
        <f>Plan_Vendor_Pickup_Time-Order_Create_Time</f>
        <v>-0.4222222222</v>
      </c>
      <c r="Q1286" s="44">
        <f>HubVN_Receiving_Time-HubCN_Pickup_Time</f>
        <v>4.003472222</v>
      </c>
      <c r="R1286" s="44">
        <f>Plan_HubVN_Receiving_Time-Plan_HubCN_Pickup_Time</f>
        <v>2.002083333</v>
      </c>
      <c r="S1286" s="44">
        <f>TG_lấy+TG_xử_lý_CN+Thông_quan</f>
        <v>5.366666667</v>
      </c>
      <c r="T1286" s="55">
        <f>IFS(HubCN_ID="LECCNSZ",Quantity__piece*500,HubCN_ID="LECCNYW",Quantity__piece*700)</f>
        <v>1500</v>
      </c>
      <c r="U1286" s="55">
        <f>Chi_phí_lấy_hàng-Chi_phí_xử_lý</f>
        <v>17000</v>
      </c>
      <c r="V1286" s="55">
        <f>IFS(HubCN_ID="LECCNSZ",IF(Grossweight&lt;=3,17000+Quantity__piece*500,17000+(Grossweight-3)*1500+Quantity__piece*500),HubCN_ID="LECCNYW", IF(Grossweight&lt;=3,15000+Quantity__piece*700,15000+(Grossweight-3)*2500+Quantity__piece*700))</f>
        <v>18500</v>
      </c>
    </row>
    <row r="1287" ht="15.75" customHeight="1">
      <c r="A1287" s="52" t="s">
        <v>3696</v>
      </c>
      <c r="B1287" s="52" t="s">
        <v>5276</v>
      </c>
      <c r="C1287" s="52" t="s">
        <v>5253</v>
      </c>
      <c r="D1287" s="53">
        <v>44651.384722222225</v>
      </c>
      <c r="E1287" s="53">
        <v>44652.240277777775</v>
      </c>
      <c r="F1287" s="53">
        <v>44651.53611111111</v>
      </c>
      <c r="G1287" s="53">
        <f>HubVN_Receiving_Time</f>
        <v>44655.5375</v>
      </c>
      <c r="H1287" s="54">
        <v>44652.53680555556</v>
      </c>
      <c r="I1287" s="44">
        <f>HubCN_Receiving_Time-Order_Create_Time</f>
        <v>1.875694444</v>
      </c>
      <c r="J1287" s="44">
        <f>Plan__HubCN_Receiving_Time-Order_Create_Time</f>
        <v>1.020138889</v>
      </c>
      <c r="K1287" s="44">
        <f>HubCN_Pickup_Time-HubCN_Receiving_Time</f>
        <v>0.2965277778</v>
      </c>
      <c r="L1287" s="44">
        <f>Plan_HubCN_Pickup_Time-Plan__HubCN_Receiving_Time</f>
        <v>0.1513888889</v>
      </c>
      <c r="M1287" s="44">
        <f>HubCN_Receiving_Time-Vendor_PickupTime</f>
        <v>0.08611111111</v>
      </c>
      <c r="N1287" s="44">
        <f>Plan__HubCN_Receiving_Time-Plan_Vendor_Pickup_Time</f>
        <v>3.022916667</v>
      </c>
      <c r="O1287" s="44">
        <f>Vendor_PickupTime-Order_Create_Time</f>
        <v>1.789583333</v>
      </c>
      <c r="P1287" s="44">
        <f>Plan_Vendor_Pickup_Time-Order_Create_Time</f>
        <v>-2.002777778</v>
      </c>
      <c r="Q1287" s="44">
        <f>HubVN_Receiving_Time-HubCN_Pickup_Time</f>
        <v>3.000694444</v>
      </c>
      <c r="R1287" s="44">
        <f>Plan_HubVN_Receiving_Time-Plan_HubCN_Pickup_Time</f>
        <v>3.001388889</v>
      </c>
      <c r="S1287" s="44">
        <f>TG_lấy+TG_xử_lý_CN+Thông_quan</f>
        <v>5.172916667</v>
      </c>
      <c r="T1287" s="55">
        <f>IFS(HubCN_ID="LECCNSZ",Quantity__piece*500,HubCN_ID="LECCNYW",Quantity__piece*700)</f>
        <v>3500</v>
      </c>
      <c r="U1287" s="55">
        <f>Chi_phí_lấy_hàng-Chi_phí_xử_lý</f>
        <v>15000</v>
      </c>
      <c r="V1287" s="55">
        <f>IFS(HubCN_ID="LECCNSZ",IF(Grossweight&lt;=3,17000+Quantity__piece*500,17000+(Grossweight-3)*1500+Quantity__piece*500),HubCN_ID="LECCNYW", IF(Grossweight&lt;=3,15000+Quantity__piece*700,15000+(Grossweight-3)*2500+Quantity__piece*700))</f>
        <v>18500</v>
      </c>
    </row>
    <row r="1288" ht="15.75" customHeight="1">
      <c r="A1288" s="52" t="s">
        <v>3698</v>
      </c>
      <c r="B1288" s="52" t="s">
        <v>5257</v>
      </c>
      <c r="C1288" s="52" t="s">
        <v>5253</v>
      </c>
      <c r="D1288" s="53">
        <v>44648.29861111111</v>
      </c>
      <c r="E1288" s="53">
        <v>44646.95486111111</v>
      </c>
      <c r="F1288" s="53">
        <v>44648.50833333333</v>
      </c>
      <c r="G1288" s="53">
        <f>HubVN_Receiving_Time</f>
        <v>44652.25208</v>
      </c>
      <c r="H1288" s="54">
        <v>44647.24930555555</v>
      </c>
      <c r="I1288" s="44">
        <f>HubCN_Receiving_Time-Order_Create_Time</f>
        <v>1.83125</v>
      </c>
      <c r="J1288" s="44">
        <f>Plan__HubCN_Receiving_Time-Order_Create_Time</f>
        <v>3.175</v>
      </c>
      <c r="K1288" s="44">
        <f>HubCN_Pickup_Time-HubCN_Receiving_Time</f>
        <v>0.2944444444</v>
      </c>
      <c r="L1288" s="44">
        <f>Plan_HubCN_Pickup_Time-Plan__HubCN_Receiving_Time</f>
        <v>0.2097222222</v>
      </c>
      <c r="M1288" s="44">
        <f>HubCN_Receiving_Time-Vendor_PickupTime</f>
        <v>0.1673611111</v>
      </c>
      <c r="N1288" s="44">
        <f>Plan__HubCN_Receiving_Time-Plan_Vendor_Pickup_Time</f>
        <v>0.1805555556</v>
      </c>
      <c r="O1288" s="44">
        <f>Vendor_PickupTime-Order_Create_Time</f>
        <v>1.663888889</v>
      </c>
      <c r="P1288" s="44">
        <f>Plan_Vendor_Pickup_Time-Order_Create_Time</f>
        <v>2.994444444</v>
      </c>
      <c r="Q1288" s="44">
        <f>HubVN_Receiving_Time-HubCN_Pickup_Time</f>
        <v>5.002777778</v>
      </c>
      <c r="R1288" s="44">
        <f>Plan_HubVN_Receiving_Time-Plan_HubCN_Pickup_Time</f>
        <v>3.002083333</v>
      </c>
      <c r="S1288" s="44">
        <f>TG_lấy+TG_xử_lý_CN+Thông_quan</f>
        <v>7.128472222</v>
      </c>
      <c r="T1288" s="55">
        <f>IFS(HubCN_ID="LECCNSZ",Quantity__piece*500,HubCN_ID="LECCNYW",Quantity__piece*700)</f>
        <v>1400</v>
      </c>
      <c r="U1288" s="55">
        <f>Chi_phí_lấy_hàng-Chi_phí_xử_lý</f>
        <v>15000</v>
      </c>
      <c r="V1288" s="55">
        <f>IFS(HubCN_ID="LECCNSZ",IF(Grossweight&lt;=3,17000+Quantity__piece*500,17000+(Grossweight-3)*1500+Quantity__piece*500),HubCN_ID="LECCNYW", IF(Grossweight&lt;=3,15000+Quantity__piece*700,15000+(Grossweight-3)*2500+Quantity__piece*700))</f>
        <v>16400</v>
      </c>
    </row>
    <row r="1289" ht="15.75" hidden="1" customHeight="1">
      <c r="A1289" s="52" t="s">
        <v>3700</v>
      </c>
      <c r="B1289" s="52" t="s">
        <v>5266</v>
      </c>
      <c r="C1289" s="52" t="s">
        <v>5255</v>
      </c>
      <c r="D1289" s="53">
        <v>44651.927083333336</v>
      </c>
      <c r="E1289" s="53">
        <v>44652.22152777778</v>
      </c>
      <c r="F1289" s="53">
        <v>44652.01666666667</v>
      </c>
      <c r="G1289" s="53">
        <f>HubVN_Receiving_Time</f>
        <v>44654.5</v>
      </c>
      <c r="H1289" s="54">
        <v>44652.660416666666</v>
      </c>
      <c r="I1289" s="44">
        <f>HubCN_Receiving_Time-Order_Create_Time</f>
        <v>3.879166667</v>
      </c>
      <c r="J1289" s="44">
        <f>Plan__HubCN_Receiving_Time-Order_Create_Time</f>
        <v>3.584722222</v>
      </c>
      <c r="K1289" s="44">
        <f>HubCN_Pickup_Time-HubCN_Receiving_Time</f>
        <v>0.4388888889</v>
      </c>
      <c r="L1289" s="44">
        <f>Plan_HubCN_Pickup_Time-Plan__HubCN_Receiving_Time</f>
        <v>0.08958333333</v>
      </c>
      <c r="M1289" s="44">
        <f>HubCN_Receiving_Time-Vendor_PickupTime</f>
        <v>0.3791666667</v>
      </c>
      <c r="N1289" s="44">
        <f>Plan__HubCN_Receiving_Time-Plan_Vendor_Pickup_Time</f>
        <v>4.586111111</v>
      </c>
      <c r="O1289" s="44">
        <f>Vendor_PickupTime-Order_Create_Time</f>
        <v>3.5</v>
      </c>
      <c r="P1289" s="44">
        <f>Plan_Vendor_Pickup_Time-Order_Create_Time</f>
        <v>-1.001388889</v>
      </c>
      <c r="Q1289" s="44">
        <f>HubVN_Receiving_Time-HubCN_Pickup_Time</f>
        <v>1.839583333</v>
      </c>
      <c r="R1289" s="44">
        <f>Plan_HubVN_Receiving_Time-Plan_HubCN_Pickup_Time</f>
        <v>1.504166667</v>
      </c>
      <c r="S1289" s="44">
        <f>TG_lấy+TG_xử_lý_CN+Thông_quan</f>
        <v>6.157638889</v>
      </c>
      <c r="T1289" s="55">
        <f>IFS(HubCN_ID="LECCNSZ",Quantity__piece*500,HubCN_ID="LECCNYW",Quantity__piece*700)</f>
        <v>2000</v>
      </c>
      <c r="U1289" s="55">
        <f>Chi_phí_lấy_hàng-Chi_phí_xử_lý</f>
        <v>17600</v>
      </c>
      <c r="V1289" s="55">
        <f>IFS(HubCN_ID="LECCNSZ",IF(Grossweight&lt;=3,17000+Quantity__piece*500,17000+(Grossweight-3)*1500+Quantity__piece*500),HubCN_ID="LECCNYW", IF(Grossweight&lt;=3,15000+Quantity__piece*700,15000+(Grossweight-3)*2500+Quantity__piece*700))</f>
        <v>19600</v>
      </c>
    </row>
    <row r="1290" ht="15.75" hidden="1" customHeight="1">
      <c r="A1290" s="52" t="s">
        <v>3702</v>
      </c>
      <c r="B1290" s="52" t="s">
        <v>5275</v>
      </c>
      <c r="C1290" s="52" t="s">
        <v>5255</v>
      </c>
      <c r="D1290" s="53">
        <v>44650.595138888886</v>
      </c>
      <c r="E1290" s="53">
        <v>44651.84027777778</v>
      </c>
      <c r="F1290" s="53">
        <v>44650.74652777778</v>
      </c>
      <c r="G1290" s="53">
        <f>HubVN_Receiving_Time</f>
        <v>44655.28472</v>
      </c>
      <c r="H1290" s="54">
        <v>44652.28194444445</v>
      </c>
      <c r="I1290" s="44">
        <f>HubCN_Receiving_Time-Order_Create_Time</f>
        <v>3.568055556</v>
      </c>
      <c r="J1290" s="44">
        <f>Plan__HubCN_Receiving_Time-Order_Create_Time</f>
        <v>2.322916667</v>
      </c>
      <c r="K1290" s="44">
        <f>HubCN_Pickup_Time-HubCN_Receiving_Time</f>
        <v>0.4416666667</v>
      </c>
      <c r="L1290" s="44">
        <f>Plan_HubCN_Pickup_Time-Plan__HubCN_Receiving_Time</f>
        <v>0.1513888889</v>
      </c>
      <c r="M1290" s="44">
        <f>HubCN_Receiving_Time-Vendor_PickupTime</f>
        <v>0.1131944444</v>
      </c>
      <c r="N1290" s="44">
        <f>Plan__HubCN_Receiving_Time-Plan_Vendor_Pickup_Time</f>
        <v>3.322916667</v>
      </c>
      <c r="O1290" s="44">
        <f>Vendor_PickupTime-Order_Create_Time</f>
        <v>3.454861111</v>
      </c>
      <c r="P1290" s="44">
        <f>Plan_Vendor_Pickup_Time-Order_Create_Time</f>
        <v>-1</v>
      </c>
      <c r="Q1290" s="44">
        <f>HubVN_Receiving_Time-HubCN_Pickup_Time</f>
        <v>3.002777778</v>
      </c>
      <c r="R1290" s="44">
        <f>Plan_HubVN_Receiving_Time-Plan_HubCN_Pickup_Time</f>
        <v>3.504861111</v>
      </c>
      <c r="S1290" s="44">
        <f>TG_lấy+TG_xử_lý_CN+Thông_quan</f>
        <v>7.0125</v>
      </c>
      <c r="T1290" s="55">
        <f>IFS(HubCN_ID="LECCNSZ",Quantity__piece*500,HubCN_ID="LECCNYW",Quantity__piece*700)</f>
        <v>2000</v>
      </c>
      <c r="U1290" s="55">
        <f>Chi_phí_lấy_hàng-Chi_phí_xử_lý</f>
        <v>17000</v>
      </c>
      <c r="V1290" s="55">
        <f>IFS(HubCN_ID="LECCNSZ",IF(Grossweight&lt;=3,17000+Quantity__piece*500,17000+(Grossweight-3)*1500+Quantity__piece*500),HubCN_ID="LECCNYW", IF(Grossweight&lt;=3,15000+Quantity__piece*700,15000+(Grossweight-3)*2500+Quantity__piece*700))</f>
        <v>19000</v>
      </c>
    </row>
    <row r="1291" ht="15.75" customHeight="1">
      <c r="A1291" s="52" t="s">
        <v>3705</v>
      </c>
      <c r="B1291" s="52" t="s">
        <v>5309</v>
      </c>
      <c r="C1291" s="52" t="s">
        <v>5253</v>
      </c>
      <c r="D1291" s="53">
        <v>44651.915972222225</v>
      </c>
      <c r="E1291" s="53">
        <v>44652.21805555555</v>
      </c>
      <c r="F1291" s="53">
        <v>44652.00555555556</v>
      </c>
      <c r="G1291" s="53">
        <f>HubVN_Receiving_Time</f>
        <v>44655.52014</v>
      </c>
      <c r="H1291" s="54">
        <v>44652.51527777778</v>
      </c>
      <c r="I1291" s="44">
        <f>HubCN_Receiving_Time-Order_Create_Time</f>
        <v>2.396527778</v>
      </c>
      <c r="J1291" s="44">
        <f>Plan__HubCN_Receiving_Time-Order_Create_Time</f>
        <v>2.094444444</v>
      </c>
      <c r="K1291" s="44">
        <f>HubCN_Pickup_Time-HubCN_Receiving_Time</f>
        <v>0.2972222222</v>
      </c>
      <c r="L1291" s="44">
        <f>Plan_HubCN_Pickup_Time-Plan__HubCN_Receiving_Time</f>
        <v>0.08958333333</v>
      </c>
      <c r="M1291" s="44">
        <f>HubCN_Receiving_Time-Vendor_PickupTime</f>
        <v>0.1090277778</v>
      </c>
      <c r="N1291" s="44">
        <f>Plan__HubCN_Receiving_Time-Plan_Vendor_Pickup_Time</f>
        <v>1.925</v>
      </c>
      <c r="O1291" s="44">
        <f>Vendor_PickupTime-Order_Create_Time</f>
        <v>2.2875</v>
      </c>
      <c r="P1291" s="44">
        <f>Plan_Vendor_Pickup_Time-Order_Create_Time</f>
        <v>0.1694444444</v>
      </c>
      <c r="Q1291" s="44">
        <f>HubVN_Receiving_Time-HubCN_Pickup_Time</f>
        <v>3.004861111</v>
      </c>
      <c r="R1291" s="44">
        <f>Plan_HubVN_Receiving_Time-Plan_HubCN_Pickup_Time</f>
        <v>3.502083333</v>
      </c>
      <c r="S1291" s="44">
        <f>TG_lấy+TG_xử_lý_CN+Thông_quan</f>
        <v>5.698611111</v>
      </c>
      <c r="T1291" s="55">
        <f>IFS(HubCN_ID="LECCNSZ",Quantity__piece*500,HubCN_ID="LECCNYW",Quantity__piece*700)</f>
        <v>2100</v>
      </c>
      <c r="U1291" s="55">
        <f>Chi_phí_lấy_hàng-Chi_phí_xử_lý</f>
        <v>15000</v>
      </c>
      <c r="V1291" s="55">
        <f>IFS(HubCN_ID="LECCNSZ",IF(Grossweight&lt;=3,17000+Quantity__piece*500,17000+(Grossweight-3)*1500+Quantity__piece*500),HubCN_ID="LECCNYW", IF(Grossweight&lt;=3,15000+Quantity__piece*700,15000+(Grossweight-3)*2500+Quantity__piece*700))</f>
        <v>17100</v>
      </c>
    </row>
    <row r="1292" ht="15.75" hidden="1" customHeight="1">
      <c r="A1292" s="52" t="s">
        <v>3708</v>
      </c>
      <c r="B1292" s="52" t="s">
        <v>5268</v>
      </c>
      <c r="C1292" s="52" t="s">
        <v>5255</v>
      </c>
      <c r="D1292" s="53">
        <v>44649.126388888886</v>
      </c>
      <c r="E1292" s="53">
        <v>44648.80347222222</v>
      </c>
      <c r="F1292" s="53">
        <v>44649.27291666667</v>
      </c>
      <c r="G1292" s="53">
        <f>HubVN_Receiving_Time</f>
        <v>44652.27986</v>
      </c>
      <c r="H1292" s="54">
        <v>44649.274305555555</v>
      </c>
      <c r="I1292" s="44">
        <f>HubCN_Receiving_Time-Order_Create_Time</f>
        <v>4.088194444</v>
      </c>
      <c r="J1292" s="44">
        <f>Plan__HubCN_Receiving_Time-Order_Create_Time</f>
        <v>4.411111111</v>
      </c>
      <c r="K1292" s="44">
        <f>HubCN_Pickup_Time-HubCN_Receiving_Time</f>
        <v>0.4708333333</v>
      </c>
      <c r="L1292" s="44">
        <f>Plan_HubCN_Pickup_Time-Plan__HubCN_Receiving_Time</f>
        <v>0.1465277778</v>
      </c>
      <c r="M1292" s="44">
        <f>HubCN_Receiving_Time-Vendor_PickupTime</f>
        <v>0.16875</v>
      </c>
      <c r="N1292" s="44">
        <f>Plan__HubCN_Receiving_Time-Plan_Vendor_Pickup_Time</f>
        <v>3.827083333</v>
      </c>
      <c r="O1292" s="44">
        <f>Vendor_PickupTime-Order_Create_Time</f>
        <v>3.919444444</v>
      </c>
      <c r="P1292" s="44">
        <f>Plan_Vendor_Pickup_Time-Order_Create_Time</f>
        <v>0.5840277778</v>
      </c>
      <c r="Q1292" s="44">
        <f>HubVN_Receiving_Time-HubCN_Pickup_Time</f>
        <v>3.005555556</v>
      </c>
      <c r="R1292" s="44">
        <f>Plan_HubVN_Receiving_Time-Plan_HubCN_Pickup_Time</f>
        <v>2.001388889</v>
      </c>
      <c r="S1292" s="44">
        <f>TG_lấy+TG_xử_lý_CN+Thông_quan</f>
        <v>7.564583333</v>
      </c>
      <c r="T1292" s="55">
        <f>IFS(HubCN_ID="LECCNSZ",Quantity__piece*500,HubCN_ID="LECCNYW",Quantity__piece*700)</f>
        <v>2500</v>
      </c>
      <c r="U1292" s="55">
        <f>Chi_phí_lấy_hàng-Chi_phí_xử_lý</f>
        <v>17000</v>
      </c>
      <c r="V1292" s="55">
        <f>IFS(HubCN_ID="LECCNSZ",IF(Grossweight&lt;=3,17000+Quantity__piece*500,17000+(Grossweight-3)*1500+Quantity__piece*500),HubCN_ID="LECCNYW", IF(Grossweight&lt;=3,15000+Quantity__piece*700,15000+(Grossweight-3)*2500+Quantity__piece*700))</f>
        <v>19500</v>
      </c>
    </row>
    <row r="1293" ht="15.75" hidden="1" customHeight="1">
      <c r="A1293" s="52" t="s">
        <v>3711</v>
      </c>
      <c r="B1293" s="52" t="s">
        <v>5254</v>
      </c>
      <c r="C1293" s="52" t="s">
        <v>5255</v>
      </c>
      <c r="D1293" s="53">
        <v>44653.697916666664</v>
      </c>
      <c r="E1293" s="53">
        <v>44652.56180555555</v>
      </c>
      <c r="F1293" s="53">
        <v>44653.785416666666</v>
      </c>
      <c r="G1293" s="53">
        <f>HubVN_Receiving_Time</f>
        <v>44655.53403</v>
      </c>
      <c r="H1293" s="54">
        <v>44653.032638888886</v>
      </c>
      <c r="I1293" s="44">
        <f>HubCN_Receiving_Time-Order_Create_Time</f>
        <v>3.230555556</v>
      </c>
      <c r="J1293" s="44">
        <f>Plan__HubCN_Receiving_Time-Order_Create_Time</f>
        <v>4.366666667</v>
      </c>
      <c r="K1293" s="44">
        <f>HubCN_Pickup_Time-HubCN_Receiving_Time</f>
        <v>0.4708333333</v>
      </c>
      <c r="L1293" s="44">
        <f>Plan_HubCN_Pickup_Time-Plan__HubCN_Receiving_Time</f>
        <v>0.0875</v>
      </c>
      <c r="M1293" s="44">
        <f>HubCN_Receiving_Time-Vendor_PickupTime</f>
        <v>0.1166666667</v>
      </c>
      <c r="N1293" s="44">
        <f>Plan__HubCN_Receiving_Time-Plan_Vendor_Pickup_Time</f>
        <v>3.786805556</v>
      </c>
      <c r="O1293" s="44">
        <f>Vendor_PickupTime-Order_Create_Time</f>
        <v>3.113888889</v>
      </c>
      <c r="P1293" s="44">
        <f>Plan_Vendor_Pickup_Time-Order_Create_Time</f>
        <v>0.5798611111</v>
      </c>
      <c r="Q1293" s="44">
        <f>HubVN_Receiving_Time-HubCN_Pickup_Time</f>
        <v>2.501388889</v>
      </c>
      <c r="R1293" s="44">
        <f>Plan_HubVN_Receiving_Time-Plan_HubCN_Pickup_Time</f>
        <v>1.500694444</v>
      </c>
      <c r="S1293" s="44">
        <f>TG_lấy+TG_xử_lý_CN+Thông_quan</f>
        <v>6.202777778</v>
      </c>
      <c r="T1293" s="55">
        <f>IFS(HubCN_ID="LECCNSZ",Quantity__piece*500,HubCN_ID="LECCNYW",Quantity__piece*700)</f>
        <v>1000</v>
      </c>
      <c r="U1293" s="55">
        <f>Chi_phí_lấy_hàng-Chi_phí_xử_lý</f>
        <v>17000</v>
      </c>
      <c r="V1293" s="55">
        <f>IFS(HubCN_ID="LECCNSZ",IF(Grossweight&lt;=3,17000+Quantity__piece*500,17000+(Grossweight-3)*1500+Quantity__piece*500),HubCN_ID="LECCNYW", IF(Grossweight&lt;=3,15000+Quantity__piece*700,15000+(Grossweight-3)*2500+Quantity__piece*700))</f>
        <v>18000</v>
      </c>
    </row>
    <row r="1294" ht="15.75" customHeight="1">
      <c r="A1294" s="52" t="s">
        <v>3714</v>
      </c>
      <c r="B1294" s="52" t="s">
        <v>5291</v>
      </c>
      <c r="C1294" s="52" t="s">
        <v>5253</v>
      </c>
      <c r="D1294" s="53">
        <v>44651.086805555555</v>
      </c>
      <c r="E1294" s="53">
        <v>44649.22222222222</v>
      </c>
      <c r="F1294" s="53">
        <v>44651.256944444445</v>
      </c>
      <c r="G1294" s="53">
        <f>HubVN_Receiving_Time</f>
        <v>44653.52292</v>
      </c>
      <c r="H1294" s="54">
        <v>44649.51875</v>
      </c>
      <c r="I1294" s="44">
        <f>HubCN_Receiving_Time-Order_Create_Time</f>
        <v>0.3763888889</v>
      </c>
      <c r="J1294" s="44">
        <f>Plan__HubCN_Receiving_Time-Order_Create_Time</f>
        <v>2.240972222</v>
      </c>
      <c r="K1294" s="44">
        <f>HubCN_Pickup_Time-HubCN_Receiving_Time</f>
        <v>0.2965277778</v>
      </c>
      <c r="L1294" s="44">
        <f>Plan_HubCN_Pickup_Time-Plan__HubCN_Receiving_Time</f>
        <v>0.1701388889</v>
      </c>
      <c r="M1294" s="44">
        <f>HubCN_Receiving_Time-Vendor_PickupTime</f>
        <v>0.08472222222</v>
      </c>
      <c r="N1294" s="44">
        <f>Plan__HubCN_Receiving_Time-Plan_Vendor_Pickup_Time</f>
        <v>3.700694444</v>
      </c>
      <c r="O1294" s="44">
        <f>Vendor_PickupTime-Order_Create_Time</f>
        <v>0.2916666667</v>
      </c>
      <c r="P1294" s="44">
        <f>Plan_Vendor_Pickup_Time-Order_Create_Time</f>
        <v>-1.459722222</v>
      </c>
      <c r="Q1294" s="44">
        <f>HubVN_Receiving_Time-HubCN_Pickup_Time</f>
        <v>4.004166667</v>
      </c>
      <c r="R1294" s="44">
        <f>Plan_HubVN_Receiving_Time-Plan_HubCN_Pickup_Time</f>
        <v>2.003472222</v>
      </c>
      <c r="S1294" s="44">
        <f>TG_lấy+TG_xử_lý_CN+Thông_quan</f>
        <v>4.677083333</v>
      </c>
      <c r="T1294" s="55">
        <f>IFS(HubCN_ID="LECCNSZ",Quantity__piece*500,HubCN_ID="LECCNYW",Quantity__piece*700)</f>
        <v>2100</v>
      </c>
      <c r="U1294" s="55">
        <f>Chi_phí_lấy_hàng-Chi_phí_xử_lý</f>
        <v>17250</v>
      </c>
      <c r="V1294" s="55">
        <f>IFS(HubCN_ID="LECCNSZ",IF(Grossweight&lt;=3,17000+Quantity__piece*500,17000+(Grossweight-3)*1500+Quantity__piece*500),HubCN_ID="LECCNYW", IF(Grossweight&lt;=3,15000+Quantity__piece*700,15000+(Grossweight-3)*2500+Quantity__piece*700))</f>
        <v>19350</v>
      </c>
    </row>
    <row r="1295" ht="15.75" hidden="1" customHeight="1">
      <c r="A1295" s="52" t="s">
        <v>3717</v>
      </c>
      <c r="B1295" s="52" t="s">
        <v>5268</v>
      </c>
      <c r="C1295" s="52" t="s">
        <v>5255</v>
      </c>
      <c r="D1295" s="53">
        <v>44650.94583333333</v>
      </c>
      <c r="E1295" s="53">
        <v>44650.83611111111</v>
      </c>
      <c r="F1295" s="53">
        <v>44651.03333333333</v>
      </c>
      <c r="G1295" s="53">
        <f>HubVN_Receiving_Time</f>
        <v>44653.27708</v>
      </c>
      <c r="H1295" s="54">
        <v>44651.27569444444</v>
      </c>
      <c r="I1295" s="44">
        <f>HubCN_Receiving_Time-Order_Create_Time</f>
        <v>2.986111111</v>
      </c>
      <c r="J1295" s="44">
        <f>Plan__HubCN_Receiving_Time-Order_Create_Time</f>
        <v>3.095833333</v>
      </c>
      <c r="K1295" s="44">
        <f>HubCN_Pickup_Time-HubCN_Receiving_Time</f>
        <v>0.4395833333</v>
      </c>
      <c r="L1295" s="44">
        <f>Plan_HubCN_Pickup_Time-Plan__HubCN_Receiving_Time</f>
        <v>0.0875</v>
      </c>
      <c r="M1295" s="44">
        <f>HubCN_Receiving_Time-Vendor_PickupTime</f>
        <v>0.1541666667</v>
      </c>
      <c r="N1295" s="44">
        <f>Plan__HubCN_Receiving_Time-Plan_Vendor_Pickup_Time</f>
        <v>3.1</v>
      </c>
      <c r="O1295" s="44">
        <f>Vendor_PickupTime-Order_Create_Time</f>
        <v>2.831944444</v>
      </c>
      <c r="P1295" s="44">
        <f>Plan_Vendor_Pickup_Time-Order_Create_Time</f>
        <v>-0.004166666666</v>
      </c>
      <c r="Q1295" s="44">
        <f>HubVN_Receiving_Time-HubCN_Pickup_Time</f>
        <v>2.001388889</v>
      </c>
      <c r="R1295" s="44">
        <f>Plan_HubVN_Receiving_Time-Plan_HubCN_Pickup_Time</f>
        <v>1.505555556</v>
      </c>
      <c r="S1295" s="44">
        <f>TG_lấy+TG_xử_lý_CN+Thông_quan</f>
        <v>5.427083333</v>
      </c>
      <c r="T1295" s="55">
        <f>IFS(HubCN_ID="LECCNSZ",Quantity__piece*500,HubCN_ID="LECCNYW",Quantity__piece*700)</f>
        <v>1000</v>
      </c>
      <c r="U1295" s="55">
        <f>Chi_phí_lấy_hàng-Chi_phí_xử_lý</f>
        <v>17000</v>
      </c>
      <c r="V1295" s="55">
        <f>IFS(HubCN_ID="LECCNSZ",IF(Grossweight&lt;=3,17000+Quantity__piece*500,17000+(Grossweight-3)*1500+Quantity__piece*500),HubCN_ID="LECCNYW", IF(Grossweight&lt;=3,15000+Quantity__piece*700,15000+(Grossweight-3)*2500+Quantity__piece*700))</f>
        <v>18000</v>
      </c>
    </row>
    <row r="1296" ht="15.75" customHeight="1">
      <c r="A1296" s="52" t="s">
        <v>3720</v>
      </c>
      <c r="B1296" s="52" t="s">
        <v>5310</v>
      </c>
      <c r="C1296" s="52" t="s">
        <v>5253</v>
      </c>
      <c r="D1296" s="53">
        <v>44649.623611111114</v>
      </c>
      <c r="E1296" s="53">
        <v>44649.17361111111</v>
      </c>
      <c r="F1296" s="53">
        <v>44649.774305555555</v>
      </c>
      <c r="G1296" s="53">
        <f>HubVN_Receiving_Time</f>
        <v>44653.50972</v>
      </c>
      <c r="H1296" s="54">
        <v>44649.50763888889</v>
      </c>
      <c r="I1296" s="44">
        <f>HubCN_Receiving_Time-Order_Create_Time</f>
        <v>0.3152777778</v>
      </c>
      <c r="J1296" s="44">
        <f>Plan__HubCN_Receiving_Time-Order_Create_Time</f>
        <v>0.7652777778</v>
      </c>
      <c r="K1296" s="44">
        <f>HubCN_Pickup_Time-HubCN_Receiving_Time</f>
        <v>0.3340277778</v>
      </c>
      <c r="L1296" s="44">
        <f>Plan_HubCN_Pickup_Time-Plan__HubCN_Receiving_Time</f>
        <v>0.1506944444</v>
      </c>
      <c r="M1296" s="44">
        <f>HubCN_Receiving_Time-Vendor_PickupTime</f>
        <v>0.08819444444</v>
      </c>
      <c r="N1296" s="44">
        <f>Plan__HubCN_Receiving_Time-Plan_Vendor_Pickup_Time</f>
        <v>3.224305556</v>
      </c>
      <c r="O1296" s="44">
        <f>Vendor_PickupTime-Order_Create_Time</f>
        <v>0.2270833333</v>
      </c>
      <c r="P1296" s="44">
        <f>Plan_Vendor_Pickup_Time-Order_Create_Time</f>
        <v>-2.459027778</v>
      </c>
      <c r="Q1296" s="44">
        <f>HubVN_Receiving_Time-HubCN_Pickup_Time</f>
        <v>4.002083333</v>
      </c>
      <c r="R1296" s="44">
        <f>Plan_HubVN_Receiving_Time-Plan_HubCN_Pickup_Time</f>
        <v>3.502083333</v>
      </c>
      <c r="S1296" s="44">
        <f>TG_lấy+TG_xử_lý_CN+Thông_quan</f>
        <v>4.651388889</v>
      </c>
      <c r="T1296" s="55">
        <f>IFS(HubCN_ID="LECCNSZ",Quantity__piece*500,HubCN_ID="LECCNYW",Quantity__piece*700)</f>
        <v>2100</v>
      </c>
      <c r="U1296" s="55">
        <f>Chi_phí_lấy_hàng-Chi_phí_xử_lý</f>
        <v>15000</v>
      </c>
      <c r="V1296" s="55">
        <f>IFS(HubCN_ID="LECCNSZ",IF(Grossweight&lt;=3,17000+Quantity__piece*500,17000+(Grossweight-3)*1500+Quantity__piece*500),HubCN_ID="LECCNYW", IF(Grossweight&lt;=3,15000+Quantity__piece*700,15000+(Grossweight-3)*2500+Quantity__piece*700))</f>
        <v>17100</v>
      </c>
    </row>
    <row r="1297" ht="15.75" customHeight="1">
      <c r="A1297" s="52" t="s">
        <v>3723</v>
      </c>
      <c r="B1297" s="52" t="s">
        <v>5260</v>
      </c>
      <c r="C1297" s="52" t="s">
        <v>5253</v>
      </c>
      <c r="D1297" s="53">
        <v>44650.38333333333</v>
      </c>
      <c r="E1297" s="53">
        <v>44649.80972222222</v>
      </c>
      <c r="F1297" s="53">
        <v>44650.50902777778</v>
      </c>
      <c r="G1297" s="53">
        <f>HubVN_Receiving_Time</f>
        <v>44653.27292</v>
      </c>
      <c r="H1297" s="54">
        <v>44650.26875</v>
      </c>
      <c r="I1297" s="44">
        <f>HubCN_Receiving_Time-Order_Create_Time</f>
        <v>1.082638889</v>
      </c>
      <c r="J1297" s="44">
        <f>Plan__HubCN_Receiving_Time-Order_Create_Time</f>
        <v>1.65625</v>
      </c>
      <c r="K1297" s="44">
        <f>HubCN_Pickup_Time-HubCN_Receiving_Time</f>
        <v>0.4590277778</v>
      </c>
      <c r="L1297" s="44">
        <f>Plan_HubCN_Pickup_Time-Plan__HubCN_Receiving_Time</f>
        <v>0.1256944444</v>
      </c>
      <c r="M1297" s="44">
        <f>HubCN_Receiving_Time-Vendor_PickupTime</f>
        <v>0.08680555555</v>
      </c>
      <c r="N1297" s="44">
        <f>Plan__HubCN_Receiving_Time-Plan_Vendor_Pickup_Time</f>
        <v>1.659027778</v>
      </c>
      <c r="O1297" s="44">
        <f>Vendor_PickupTime-Order_Create_Time</f>
        <v>0.9958333333</v>
      </c>
      <c r="P1297" s="44">
        <f>Plan_Vendor_Pickup_Time-Order_Create_Time</f>
        <v>-0.002777777772</v>
      </c>
      <c r="Q1297" s="44">
        <f>HubVN_Receiving_Time-HubCN_Pickup_Time</f>
        <v>3.004166667</v>
      </c>
      <c r="R1297" s="44">
        <f>Plan_HubVN_Receiving_Time-Plan_HubCN_Pickup_Time</f>
        <v>2.005555556</v>
      </c>
      <c r="S1297" s="44">
        <f>TG_lấy+TG_xử_lý_CN+Thông_quan</f>
        <v>4.545833333</v>
      </c>
      <c r="T1297" s="55">
        <f>IFS(HubCN_ID="LECCNSZ",Quantity__piece*500,HubCN_ID="LECCNYW",Quantity__piece*700)</f>
        <v>1400</v>
      </c>
      <c r="U1297" s="55">
        <f>Chi_phí_lấy_hàng-Chi_phí_xử_lý</f>
        <v>15000</v>
      </c>
      <c r="V1297" s="55">
        <f>IFS(HubCN_ID="LECCNSZ",IF(Grossweight&lt;=3,17000+Quantity__piece*500,17000+(Grossweight-3)*1500+Quantity__piece*500),HubCN_ID="LECCNYW", IF(Grossweight&lt;=3,15000+Quantity__piece*700,15000+(Grossweight-3)*2500+Quantity__piece*700))</f>
        <v>16400</v>
      </c>
    </row>
    <row r="1298" ht="15.75" customHeight="1">
      <c r="A1298" s="52" t="s">
        <v>3726</v>
      </c>
      <c r="B1298" s="52" t="s">
        <v>5257</v>
      </c>
      <c r="C1298" s="52" t="s">
        <v>5253</v>
      </c>
      <c r="D1298" s="53">
        <v>44647.85833333333</v>
      </c>
      <c r="E1298" s="53">
        <v>44649.17083333333</v>
      </c>
      <c r="F1298" s="53">
        <v>44648.03125</v>
      </c>
      <c r="G1298" s="53">
        <f>HubVN_Receiving_Time</f>
        <v>44652.51042</v>
      </c>
      <c r="H1298" s="54">
        <v>44649.50833333333</v>
      </c>
      <c r="I1298" s="44">
        <f>HubCN_Receiving_Time-Order_Create_Time</f>
        <v>1.809027778</v>
      </c>
      <c r="J1298" s="44">
        <f>Plan__HubCN_Receiving_Time-Order_Create_Time</f>
        <v>0.4965277778</v>
      </c>
      <c r="K1298" s="44">
        <f>HubCN_Pickup_Time-HubCN_Receiving_Time</f>
        <v>0.3375</v>
      </c>
      <c r="L1298" s="44">
        <f>Plan_HubCN_Pickup_Time-Plan__HubCN_Receiving_Time</f>
        <v>0.1729166667</v>
      </c>
      <c r="M1298" s="44">
        <f>HubCN_Receiving_Time-Vendor_PickupTime</f>
        <v>0.08888888889</v>
      </c>
      <c r="N1298" s="44">
        <f>Plan__HubCN_Receiving_Time-Plan_Vendor_Pickup_Time</f>
        <v>0.4986111111</v>
      </c>
      <c r="O1298" s="44">
        <f>Vendor_PickupTime-Order_Create_Time</f>
        <v>1.720138889</v>
      </c>
      <c r="P1298" s="44">
        <f>Plan_Vendor_Pickup_Time-Order_Create_Time</f>
        <v>-0.002083333333</v>
      </c>
      <c r="Q1298" s="44">
        <f>HubVN_Receiving_Time-HubCN_Pickup_Time</f>
        <v>3.002083333</v>
      </c>
      <c r="R1298" s="44">
        <f>Plan_HubVN_Receiving_Time-Plan_HubCN_Pickup_Time</f>
        <v>3.50625</v>
      </c>
      <c r="S1298" s="44">
        <f>TG_lấy+TG_xử_lý_CN+Thông_quan</f>
        <v>5.148611111</v>
      </c>
      <c r="T1298" s="55">
        <f>IFS(HubCN_ID="LECCNSZ",Quantity__piece*500,HubCN_ID="LECCNYW",Quantity__piece*700)</f>
        <v>3500</v>
      </c>
      <c r="U1298" s="55">
        <f>Chi_phí_lấy_hàng-Chi_phí_xử_lý</f>
        <v>15000</v>
      </c>
      <c r="V1298" s="55">
        <f>IFS(HubCN_ID="LECCNSZ",IF(Grossweight&lt;=3,17000+Quantity__piece*500,17000+(Grossweight-3)*1500+Quantity__piece*500),HubCN_ID="LECCNYW", IF(Grossweight&lt;=3,15000+Quantity__piece*700,15000+(Grossweight-3)*2500+Quantity__piece*700))</f>
        <v>18500</v>
      </c>
    </row>
    <row r="1299" ht="15.75" customHeight="1">
      <c r="A1299" s="52" t="s">
        <v>3729</v>
      </c>
      <c r="B1299" s="52" t="s">
        <v>5284</v>
      </c>
      <c r="C1299" s="52" t="s">
        <v>5253</v>
      </c>
      <c r="D1299" s="53">
        <v>44650.36875</v>
      </c>
      <c r="E1299" s="53">
        <v>44649.81597222222</v>
      </c>
      <c r="F1299" s="53">
        <v>44650.520833333336</v>
      </c>
      <c r="G1299" s="53">
        <f>HubVN_Receiving_Time</f>
        <v>44654.25</v>
      </c>
      <c r="H1299" s="54">
        <v>44650.24513888889</v>
      </c>
      <c r="I1299" s="44">
        <f>HubCN_Receiving_Time-Order_Create_Time</f>
        <v>2.104166667</v>
      </c>
      <c r="J1299" s="44">
        <f>Plan__HubCN_Receiving_Time-Order_Create_Time</f>
        <v>2.656944444</v>
      </c>
      <c r="K1299" s="44">
        <f>HubCN_Pickup_Time-HubCN_Receiving_Time</f>
        <v>0.4291666667</v>
      </c>
      <c r="L1299" s="44">
        <f>Plan_HubCN_Pickup_Time-Plan__HubCN_Receiving_Time</f>
        <v>0.1520833333</v>
      </c>
      <c r="M1299" s="44">
        <f>HubCN_Receiving_Time-Vendor_PickupTime</f>
        <v>0.1118055555</v>
      </c>
      <c r="N1299" s="44">
        <f>Plan__HubCN_Receiving_Time-Plan_Vendor_Pickup_Time</f>
        <v>2.159027778</v>
      </c>
      <c r="O1299" s="44">
        <f>Vendor_PickupTime-Order_Create_Time</f>
        <v>1.992361111</v>
      </c>
      <c r="P1299" s="44">
        <f>Plan_Vendor_Pickup_Time-Order_Create_Time</f>
        <v>0.4979166667</v>
      </c>
      <c r="Q1299" s="44">
        <f>HubVN_Receiving_Time-HubCN_Pickup_Time</f>
        <v>4.004861111</v>
      </c>
      <c r="R1299" s="44">
        <f>Plan_HubVN_Receiving_Time-Plan_HubCN_Pickup_Time</f>
        <v>3.002777778</v>
      </c>
      <c r="S1299" s="44">
        <f>TG_lấy+TG_xử_lý_CN+Thông_quan</f>
        <v>6.538194444</v>
      </c>
      <c r="T1299" s="55">
        <f>IFS(HubCN_ID="LECCNSZ",Quantity__piece*500,HubCN_ID="LECCNYW",Quantity__piece*700)</f>
        <v>1400</v>
      </c>
      <c r="U1299" s="55">
        <f>Chi_phí_lấy_hàng-Chi_phí_xử_lý</f>
        <v>15000</v>
      </c>
      <c r="V1299" s="55">
        <f>IFS(HubCN_ID="LECCNSZ",IF(Grossweight&lt;=3,17000+Quantity__piece*500,17000+(Grossweight-3)*1500+Quantity__piece*500),HubCN_ID="LECCNYW", IF(Grossweight&lt;=3,15000+Quantity__piece*700,15000+(Grossweight-3)*2500+Quantity__piece*700))</f>
        <v>16400</v>
      </c>
    </row>
    <row r="1300" ht="15.75" hidden="1" customHeight="1">
      <c r="A1300" s="52" t="s">
        <v>3732</v>
      </c>
      <c r="B1300" s="52" t="s">
        <v>5301</v>
      </c>
      <c r="C1300" s="52" t="s">
        <v>5255</v>
      </c>
      <c r="D1300" s="53">
        <v>44651.34305555555</v>
      </c>
      <c r="E1300" s="53">
        <v>44652.228472222225</v>
      </c>
      <c r="F1300" s="53">
        <v>44651.51527777778</v>
      </c>
      <c r="G1300" s="53">
        <f>HubVN_Receiving_Time</f>
        <v>44654.50903</v>
      </c>
      <c r="H1300" s="54">
        <v>44652.67222222222</v>
      </c>
      <c r="I1300" s="44">
        <f>HubCN_Receiving_Time-Order_Create_Time</f>
        <v>2.73125</v>
      </c>
      <c r="J1300" s="44">
        <f>Plan__HubCN_Receiving_Time-Order_Create_Time</f>
        <v>1.845833333</v>
      </c>
      <c r="K1300" s="44">
        <f>HubCN_Pickup_Time-HubCN_Receiving_Time</f>
        <v>0.44375</v>
      </c>
      <c r="L1300" s="44">
        <f>Plan_HubCN_Pickup_Time-Plan__HubCN_Receiving_Time</f>
        <v>0.1722222222</v>
      </c>
      <c r="M1300" s="44">
        <f>HubCN_Receiving_Time-Vendor_PickupTime</f>
        <v>0.1152777778</v>
      </c>
      <c r="N1300" s="44">
        <f>Plan__HubCN_Receiving_Time-Plan_Vendor_Pickup_Time</f>
        <v>1.940972222</v>
      </c>
      <c r="O1300" s="44">
        <f>Vendor_PickupTime-Order_Create_Time</f>
        <v>2.615972222</v>
      </c>
      <c r="P1300" s="44">
        <f>Plan_Vendor_Pickup_Time-Order_Create_Time</f>
        <v>-0.09513888889</v>
      </c>
      <c r="Q1300" s="44">
        <f>HubVN_Receiving_Time-HubCN_Pickup_Time</f>
        <v>1.836805556</v>
      </c>
      <c r="R1300" s="44">
        <f>Plan_HubVN_Receiving_Time-Plan_HubCN_Pickup_Time</f>
        <v>3.001388889</v>
      </c>
      <c r="S1300" s="44">
        <f>TG_lấy+TG_xử_lý_CN+Thông_quan</f>
        <v>5.011805556</v>
      </c>
      <c r="T1300" s="55">
        <f>IFS(HubCN_ID="LECCNSZ",Quantity__piece*500,HubCN_ID="LECCNYW",Quantity__piece*700)</f>
        <v>1000</v>
      </c>
      <c r="U1300" s="55">
        <f>Chi_phí_lấy_hàng-Chi_phí_xử_lý</f>
        <v>17000</v>
      </c>
      <c r="V1300" s="55">
        <f>IFS(HubCN_ID="LECCNSZ",IF(Grossweight&lt;=3,17000+Quantity__piece*500,17000+(Grossweight-3)*1500+Quantity__piece*500),HubCN_ID="LECCNYW", IF(Grossweight&lt;=3,15000+Quantity__piece*700,15000+(Grossweight-3)*2500+Quantity__piece*700))</f>
        <v>18000</v>
      </c>
    </row>
    <row r="1301" ht="15.75" customHeight="1">
      <c r="A1301" s="52" t="s">
        <v>3735</v>
      </c>
      <c r="B1301" s="52" t="s">
        <v>5271</v>
      </c>
      <c r="C1301" s="52" t="s">
        <v>5253</v>
      </c>
      <c r="D1301" s="53">
        <v>44649.31597222222</v>
      </c>
      <c r="E1301" s="53">
        <v>44649.20138888889</v>
      </c>
      <c r="F1301" s="53">
        <v>44649.529861111114</v>
      </c>
      <c r="G1301" s="53">
        <f>HubVN_Receiving_Time</f>
        <v>44652.53819</v>
      </c>
      <c r="H1301" s="54">
        <v>44649.535416666666</v>
      </c>
      <c r="I1301" s="44">
        <f>HubCN_Receiving_Time-Order_Create_Time</f>
        <v>3.817361111</v>
      </c>
      <c r="J1301" s="44">
        <f>Plan__HubCN_Receiving_Time-Order_Create_Time</f>
        <v>3.931944444</v>
      </c>
      <c r="K1301" s="44">
        <f>HubCN_Pickup_Time-HubCN_Receiving_Time</f>
        <v>0.3340277778</v>
      </c>
      <c r="L1301" s="44">
        <f>Plan_HubCN_Pickup_Time-Plan__HubCN_Receiving_Time</f>
        <v>0.2138888889</v>
      </c>
      <c r="M1301" s="44">
        <f>HubCN_Receiving_Time-Vendor_PickupTime</f>
        <v>0.08541666667</v>
      </c>
      <c r="N1301" s="44">
        <f>Plan__HubCN_Receiving_Time-Plan_Vendor_Pickup_Time</f>
        <v>2.766666667</v>
      </c>
      <c r="O1301" s="44">
        <f>Vendor_PickupTime-Order_Create_Time</f>
        <v>3.731944444</v>
      </c>
      <c r="P1301" s="44">
        <f>Plan_Vendor_Pickup_Time-Order_Create_Time</f>
        <v>1.165277778</v>
      </c>
      <c r="Q1301" s="44">
        <f>HubVN_Receiving_Time-HubCN_Pickup_Time</f>
        <v>3.002777778</v>
      </c>
      <c r="R1301" s="44">
        <f>Plan_HubVN_Receiving_Time-Plan_HubCN_Pickup_Time</f>
        <v>3.004861111</v>
      </c>
      <c r="S1301" s="44">
        <f>TG_lấy+TG_xử_lý_CN+Thông_quan</f>
        <v>7.154166667</v>
      </c>
      <c r="T1301" s="55">
        <f>IFS(HubCN_ID="LECCNSZ",Quantity__piece*500,HubCN_ID="LECCNYW",Quantity__piece*700)</f>
        <v>3500</v>
      </c>
      <c r="U1301" s="55">
        <f>Chi_phí_lấy_hàng-Chi_phí_xử_lý</f>
        <v>15000</v>
      </c>
      <c r="V1301" s="55">
        <f>IFS(HubCN_ID="LECCNSZ",IF(Grossweight&lt;=3,17000+Quantity__piece*500,17000+(Grossweight-3)*1500+Quantity__piece*500),HubCN_ID="LECCNYW", IF(Grossweight&lt;=3,15000+Quantity__piece*700,15000+(Grossweight-3)*2500+Quantity__piece*700))</f>
        <v>18500</v>
      </c>
    </row>
    <row r="1302" ht="15.75" customHeight="1">
      <c r="A1302" s="52" t="s">
        <v>3738</v>
      </c>
      <c r="B1302" s="52" t="s">
        <v>5278</v>
      </c>
      <c r="C1302" s="52" t="s">
        <v>5253</v>
      </c>
      <c r="D1302" s="53">
        <v>44651.39722222222</v>
      </c>
      <c r="E1302" s="53">
        <v>44650.73611111111</v>
      </c>
      <c r="F1302" s="53">
        <v>44651.52777777778</v>
      </c>
      <c r="G1302" s="53">
        <f>HubVN_Receiving_Time</f>
        <v>44654.53333</v>
      </c>
      <c r="H1302" s="54">
        <v>44651.03194444445</v>
      </c>
      <c r="I1302" s="44">
        <f>HubCN_Receiving_Time-Order_Create_Time</f>
        <v>3.548611111</v>
      </c>
      <c r="J1302" s="44">
        <f>Plan__HubCN_Receiving_Time-Order_Create_Time</f>
        <v>4.209722222</v>
      </c>
      <c r="K1302" s="44">
        <f>HubCN_Pickup_Time-HubCN_Receiving_Time</f>
        <v>0.2958333333</v>
      </c>
      <c r="L1302" s="44">
        <f>Plan_HubCN_Pickup_Time-Plan__HubCN_Receiving_Time</f>
        <v>0.1305555556</v>
      </c>
      <c r="M1302" s="44">
        <f>HubCN_Receiving_Time-Vendor_PickupTime</f>
        <v>0.2506944444</v>
      </c>
      <c r="N1302" s="44">
        <f>Plan__HubCN_Receiving_Time-Plan_Vendor_Pickup_Time</f>
        <v>3.634027778</v>
      </c>
      <c r="O1302" s="44">
        <f>Vendor_PickupTime-Order_Create_Time</f>
        <v>3.297916667</v>
      </c>
      <c r="P1302" s="44">
        <f>Plan_Vendor_Pickup_Time-Order_Create_Time</f>
        <v>0.5756944444</v>
      </c>
      <c r="Q1302" s="44">
        <f>HubVN_Receiving_Time-HubCN_Pickup_Time</f>
        <v>3.501388889</v>
      </c>
      <c r="R1302" s="44">
        <f>Plan_HubVN_Receiving_Time-Plan_HubCN_Pickup_Time</f>
        <v>3.000694444</v>
      </c>
      <c r="S1302" s="44">
        <f>TG_lấy+TG_xử_lý_CN+Thông_quan</f>
        <v>7.345833333</v>
      </c>
      <c r="T1302" s="55">
        <f>IFS(HubCN_ID="LECCNSZ",Quantity__piece*500,HubCN_ID="LECCNYW",Quantity__piece*700)</f>
        <v>700</v>
      </c>
      <c r="U1302" s="55">
        <f>Chi_phí_lấy_hàng-Chi_phí_xử_lý</f>
        <v>15000</v>
      </c>
      <c r="V1302" s="55">
        <f>IFS(HubCN_ID="LECCNSZ",IF(Grossweight&lt;=3,17000+Quantity__piece*500,17000+(Grossweight-3)*1500+Quantity__piece*500),HubCN_ID="LECCNYW", IF(Grossweight&lt;=3,15000+Quantity__piece*700,15000+(Grossweight-3)*2500+Quantity__piece*700))</f>
        <v>15700</v>
      </c>
    </row>
    <row r="1303" ht="15.75" customHeight="1">
      <c r="A1303" s="52" t="s">
        <v>3741</v>
      </c>
      <c r="B1303" s="52" t="s">
        <v>5264</v>
      </c>
      <c r="C1303" s="52" t="s">
        <v>5253</v>
      </c>
      <c r="D1303" s="53">
        <v>44650.37569444445</v>
      </c>
      <c r="E1303" s="53">
        <v>44650.71527777778</v>
      </c>
      <c r="F1303" s="53">
        <v>44650.50555555556</v>
      </c>
      <c r="G1303" s="53">
        <f>HubVN_Receiving_Time</f>
        <v>44654.51111</v>
      </c>
      <c r="H1303" s="54">
        <v>44651.00763888889</v>
      </c>
      <c r="I1303" s="44">
        <f>HubCN_Receiving_Time-Order_Create_Time</f>
        <v>4.045833333</v>
      </c>
      <c r="J1303" s="44">
        <f>Plan__HubCN_Receiving_Time-Order_Create_Time</f>
        <v>3.70625</v>
      </c>
      <c r="K1303" s="44">
        <f>HubCN_Pickup_Time-HubCN_Receiving_Time</f>
        <v>0.2923611111</v>
      </c>
      <c r="L1303" s="44">
        <f>Plan_HubCN_Pickup_Time-Plan__HubCN_Receiving_Time</f>
        <v>0.1298611111</v>
      </c>
      <c r="M1303" s="44">
        <f>HubCN_Receiving_Time-Vendor_PickupTime</f>
        <v>0.2506944444</v>
      </c>
      <c r="N1303" s="44">
        <f>Plan__HubCN_Receiving_Time-Plan_Vendor_Pickup_Time</f>
        <v>3.131944444</v>
      </c>
      <c r="O1303" s="44">
        <f>Vendor_PickupTime-Order_Create_Time</f>
        <v>3.795138889</v>
      </c>
      <c r="P1303" s="44">
        <f>Plan_Vendor_Pickup_Time-Order_Create_Time</f>
        <v>0.5743055556</v>
      </c>
      <c r="Q1303" s="44">
        <f>HubVN_Receiving_Time-HubCN_Pickup_Time</f>
        <v>3.503472222</v>
      </c>
      <c r="R1303" s="44">
        <f>Plan_HubVN_Receiving_Time-Plan_HubCN_Pickup_Time</f>
        <v>3.002083333</v>
      </c>
      <c r="S1303" s="44">
        <f>TG_lấy+TG_xử_lý_CN+Thông_quan</f>
        <v>7.841666667</v>
      </c>
      <c r="T1303" s="55">
        <f>IFS(HubCN_ID="LECCNSZ",Quantity__piece*500,HubCN_ID="LECCNYW",Quantity__piece*700)</f>
        <v>3500</v>
      </c>
      <c r="U1303" s="55">
        <f>Chi_phí_lấy_hàng-Chi_phí_xử_lý</f>
        <v>15000</v>
      </c>
      <c r="V1303" s="55">
        <f>IFS(HubCN_ID="LECCNSZ",IF(Grossweight&lt;=3,17000+Quantity__piece*500,17000+(Grossweight-3)*1500+Quantity__piece*500),HubCN_ID="LECCNYW", IF(Grossweight&lt;=3,15000+Quantity__piece*700,15000+(Grossweight-3)*2500+Quantity__piece*700))</f>
        <v>18500</v>
      </c>
    </row>
    <row r="1304" ht="15.75" customHeight="1">
      <c r="A1304" s="52" t="s">
        <v>3743</v>
      </c>
      <c r="B1304" s="52" t="s">
        <v>5286</v>
      </c>
      <c r="C1304" s="52" t="s">
        <v>5253</v>
      </c>
      <c r="D1304" s="53">
        <v>44649.07083333333</v>
      </c>
      <c r="E1304" s="53">
        <v>44649.169444444444</v>
      </c>
      <c r="F1304" s="53">
        <v>44649.282638888886</v>
      </c>
      <c r="G1304" s="53">
        <f>HubVN_Receiving_Time</f>
        <v>44652.51458</v>
      </c>
      <c r="H1304" s="54">
        <v>44649.50902777778</v>
      </c>
      <c r="I1304" s="44">
        <f>HubCN_Receiving_Time-Order_Create_Time</f>
        <v>3.846527778</v>
      </c>
      <c r="J1304" s="44">
        <f>Plan__HubCN_Receiving_Time-Order_Create_Time</f>
        <v>3.747916667</v>
      </c>
      <c r="K1304" s="44">
        <f>HubCN_Pickup_Time-HubCN_Receiving_Time</f>
        <v>0.3395833333</v>
      </c>
      <c r="L1304" s="44">
        <f>Plan_HubCN_Pickup_Time-Plan__HubCN_Receiving_Time</f>
        <v>0.2118055556</v>
      </c>
      <c r="M1304" s="44">
        <f>HubCN_Receiving_Time-Vendor_PickupTime</f>
        <v>0.1673611111</v>
      </c>
      <c r="N1304" s="44">
        <f>Plan__HubCN_Receiving_Time-Plan_Vendor_Pickup_Time</f>
        <v>3.173611111</v>
      </c>
      <c r="O1304" s="44">
        <f>Vendor_PickupTime-Order_Create_Time</f>
        <v>3.679166667</v>
      </c>
      <c r="P1304" s="44">
        <f>Plan_Vendor_Pickup_Time-Order_Create_Time</f>
        <v>0.5743055556</v>
      </c>
      <c r="Q1304" s="44">
        <f>HubVN_Receiving_Time-HubCN_Pickup_Time</f>
        <v>3.005555556</v>
      </c>
      <c r="R1304" s="44">
        <f>Plan_HubVN_Receiving_Time-Plan_HubCN_Pickup_Time</f>
        <v>3.004166667</v>
      </c>
      <c r="S1304" s="44">
        <f>TG_lấy+TG_xử_lý_CN+Thông_quan</f>
        <v>7.191666667</v>
      </c>
      <c r="T1304" s="55">
        <f>IFS(HubCN_ID="LECCNSZ",Quantity__piece*500,HubCN_ID="LECCNYW",Quantity__piece*700)</f>
        <v>3500</v>
      </c>
      <c r="U1304" s="55">
        <f>Chi_phí_lấy_hàng-Chi_phí_xử_lý</f>
        <v>15000</v>
      </c>
      <c r="V1304" s="55">
        <f>IFS(HubCN_ID="LECCNSZ",IF(Grossweight&lt;=3,17000+Quantity__piece*500,17000+(Grossweight-3)*1500+Quantity__piece*500),HubCN_ID="LECCNYW", IF(Grossweight&lt;=3,15000+Quantity__piece*700,15000+(Grossweight-3)*2500+Quantity__piece*700))</f>
        <v>18500</v>
      </c>
    </row>
    <row r="1305" ht="15.75" hidden="1" customHeight="1">
      <c r="A1305" s="52" t="s">
        <v>3745</v>
      </c>
      <c r="B1305" s="52" t="s">
        <v>5287</v>
      </c>
      <c r="C1305" s="52" t="s">
        <v>5255</v>
      </c>
      <c r="D1305" s="53">
        <v>44649.586805555555</v>
      </c>
      <c r="E1305" s="53">
        <v>44649.56527777778</v>
      </c>
      <c r="F1305" s="53">
        <v>44649.75486111111</v>
      </c>
      <c r="G1305" s="53">
        <f>HubVN_Receiving_Time</f>
        <v>44653.50556</v>
      </c>
      <c r="H1305" s="54">
        <v>44650.00347222222</v>
      </c>
      <c r="I1305" s="44">
        <f>HubCN_Receiving_Time-Order_Create_Time</f>
        <v>1.254861111</v>
      </c>
      <c r="J1305" s="44">
        <f>Plan__HubCN_Receiving_Time-Order_Create_Time</f>
        <v>1.276388889</v>
      </c>
      <c r="K1305" s="44">
        <f>HubCN_Pickup_Time-HubCN_Receiving_Time</f>
        <v>0.4381944444</v>
      </c>
      <c r="L1305" s="44">
        <f>Plan_HubCN_Pickup_Time-Plan__HubCN_Receiving_Time</f>
        <v>0.1680555556</v>
      </c>
      <c r="M1305" s="44">
        <f>HubCN_Receiving_Time-Vendor_PickupTime</f>
        <v>0.1680555556</v>
      </c>
      <c r="N1305" s="44">
        <f>Plan__HubCN_Receiving_Time-Plan_Vendor_Pickup_Time</f>
        <v>0.1145833333</v>
      </c>
      <c r="O1305" s="44">
        <f>Vendor_PickupTime-Order_Create_Time</f>
        <v>1.086805556</v>
      </c>
      <c r="P1305" s="44">
        <f>Plan_Vendor_Pickup_Time-Order_Create_Time</f>
        <v>1.161805556</v>
      </c>
      <c r="Q1305" s="44">
        <f>HubVN_Receiving_Time-HubCN_Pickup_Time</f>
        <v>3.502083333</v>
      </c>
      <c r="R1305" s="44">
        <f>Plan_HubVN_Receiving_Time-Plan_HubCN_Pickup_Time</f>
        <v>3.50625</v>
      </c>
      <c r="S1305" s="44">
        <f>TG_lấy+TG_xử_lý_CN+Thông_quan</f>
        <v>5.195138889</v>
      </c>
      <c r="T1305" s="55">
        <f>IFS(HubCN_ID="LECCNSZ",Quantity__piece*500,HubCN_ID="LECCNYW",Quantity__piece*700)</f>
        <v>1500</v>
      </c>
      <c r="U1305" s="55">
        <f>Chi_phí_lấy_hàng-Chi_phí_xử_lý</f>
        <v>18350</v>
      </c>
      <c r="V1305" s="55">
        <f>IFS(HubCN_ID="LECCNSZ",IF(Grossweight&lt;=3,17000+Quantity__piece*500,17000+(Grossweight-3)*1500+Quantity__piece*500),HubCN_ID="LECCNYW", IF(Grossweight&lt;=3,15000+Quantity__piece*700,15000+(Grossweight-3)*2500+Quantity__piece*700))</f>
        <v>19850</v>
      </c>
    </row>
    <row r="1306" ht="15.75" customHeight="1">
      <c r="A1306" s="52" t="s">
        <v>3747</v>
      </c>
      <c r="B1306" s="52" t="s">
        <v>5258</v>
      </c>
      <c r="C1306" s="52" t="s">
        <v>5253</v>
      </c>
      <c r="D1306" s="53">
        <v>44650.59166666667</v>
      </c>
      <c r="E1306" s="53">
        <v>44649.92916666667</v>
      </c>
      <c r="F1306" s="53">
        <v>44650.7625</v>
      </c>
      <c r="G1306" s="53">
        <f>HubVN_Receiving_Time</f>
        <v>44655.27014</v>
      </c>
      <c r="H1306" s="54">
        <v>44650.26736111111</v>
      </c>
      <c r="I1306" s="44">
        <f>HubCN_Receiving_Time-Order_Create_Time</f>
        <v>0.3097222222</v>
      </c>
      <c r="J1306" s="44">
        <f>Plan__HubCN_Receiving_Time-Order_Create_Time</f>
        <v>0.9722222222</v>
      </c>
      <c r="K1306" s="44">
        <f>HubCN_Pickup_Time-HubCN_Receiving_Time</f>
        <v>0.3381944444</v>
      </c>
      <c r="L1306" s="44">
        <f>Plan_HubCN_Pickup_Time-Plan__HubCN_Receiving_Time</f>
        <v>0.1708333333</v>
      </c>
      <c r="M1306" s="44">
        <f>HubCN_Receiving_Time-Vendor_PickupTime</f>
        <v>0.0875</v>
      </c>
      <c r="N1306" s="44">
        <f>Plan__HubCN_Receiving_Time-Plan_Vendor_Pickup_Time</f>
        <v>-0.19375</v>
      </c>
      <c r="O1306" s="44">
        <f>Vendor_PickupTime-Order_Create_Time</f>
        <v>0.2222222222</v>
      </c>
      <c r="P1306" s="44">
        <f>Plan_Vendor_Pickup_Time-Order_Create_Time</f>
        <v>1.165972222</v>
      </c>
      <c r="Q1306" s="44">
        <f>HubVN_Receiving_Time-HubCN_Pickup_Time</f>
        <v>5.002777778</v>
      </c>
      <c r="R1306" s="44">
        <f>Plan_HubVN_Receiving_Time-Plan_HubCN_Pickup_Time</f>
        <v>3.502083333</v>
      </c>
      <c r="S1306" s="44">
        <f>TG_lấy+TG_xử_lý_CN+Thông_quan</f>
        <v>5.650694444</v>
      </c>
      <c r="T1306" s="55">
        <f>IFS(HubCN_ID="LECCNSZ",Quantity__piece*500,HubCN_ID="LECCNYW",Quantity__piece*700)</f>
        <v>2100</v>
      </c>
      <c r="U1306" s="55">
        <f>Chi_phí_lấy_hàng-Chi_phí_xử_lý</f>
        <v>15000</v>
      </c>
      <c r="V1306" s="55">
        <f>IFS(HubCN_ID="LECCNSZ",IF(Grossweight&lt;=3,17000+Quantity__piece*500,17000+(Grossweight-3)*1500+Quantity__piece*500),HubCN_ID="LECCNYW", IF(Grossweight&lt;=3,15000+Quantity__piece*700,15000+(Grossweight-3)*2500+Quantity__piece*700))</f>
        <v>17100</v>
      </c>
    </row>
    <row r="1307" ht="15.75" customHeight="1">
      <c r="A1307" s="52" t="s">
        <v>3749</v>
      </c>
      <c r="B1307" s="52" t="s">
        <v>5304</v>
      </c>
      <c r="C1307" s="52" t="s">
        <v>5253</v>
      </c>
      <c r="D1307" s="53">
        <v>44652.43472222222</v>
      </c>
      <c r="E1307" s="53">
        <v>44649.91388888889</v>
      </c>
      <c r="F1307" s="53">
        <v>44652.524305555555</v>
      </c>
      <c r="G1307" s="53">
        <f>HubVN_Receiving_Time</f>
        <v>44655.25764</v>
      </c>
      <c r="H1307" s="54">
        <v>44650.251388888886</v>
      </c>
      <c r="I1307" s="44">
        <f>HubCN_Receiving_Time-Order_Create_Time</f>
        <v>0.30625</v>
      </c>
      <c r="J1307" s="44">
        <f>Plan__HubCN_Receiving_Time-Order_Create_Time</f>
        <v>2.827083333</v>
      </c>
      <c r="K1307" s="44">
        <f>HubCN_Pickup_Time-HubCN_Receiving_Time</f>
        <v>0.3375</v>
      </c>
      <c r="L1307" s="44">
        <f>Plan_HubCN_Pickup_Time-Plan__HubCN_Receiving_Time</f>
        <v>0.08958333333</v>
      </c>
      <c r="M1307" s="44">
        <f>HubCN_Receiving_Time-Vendor_PickupTime</f>
        <v>0.0875</v>
      </c>
      <c r="N1307" s="44">
        <f>Plan__HubCN_Receiving_Time-Plan_Vendor_Pickup_Time</f>
        <v>3.827083333</v>
      </c>
      <c r="O1307" s="44">
        <f>Vendor_PickupTime-Order_Create_Time</f>
        <v>0.21875</v>
      </c>
      <c r="P1307" s="44">
        <f>Plan_Vendor_Pickup_Time-Order_Create_Time</f>
        <v>-1</v>
      </c>
      <c r="Q1307" s="44">
        <f>HubVN_Receiving_Time-HubCN_Pickup_Time</f>
        <v>5.00625</v>
      </c>
      <c r="R1307" s="44">
        <f>Plan_HubVN_Receiving_Time-Plan_HubCN_Pickup_Time</f>
        <v>2.003472222</v>
      </c>
      <c r="S1307" s="44">
        <f>TG_lấy+TG_xử_lý_CN+Thông_quan</f>
        <v>5.65</v>
      </c>
      <c r="T1307" s="55">
        <f>IFS(HubCN_ID="LECCNSZ",Quantity__piece*500,HubCN_ID="LECCNYW",Quantity__piece*700)</f>
        <v>1400</v>
      </c>
      <c r="U1307" s="55">
        <f>Chi_phí_lấy_hàng-Chi_phí_xử_lý</f>
        <v>15000</v>
      </c>
      <c r="V1307" s="55">
        <f>IFS(HubCN_ID="LECCNSZ",IF(Grossweight&lt;=3,17000+Quantity__piece*500,17000+(Grossweight-3)*1500+Quantity__piece*500),HubCN_ID="LECCNYW", IF(Grossweight&lt;=3,15000+Quantity__piece*700,15000+(Grossweight-3)*2500+Quantity__piece*700))</f>
        <v>16400</v>
      </c>
    </row>
    <row r="1308" ht="15.75" customHeight="1">
      <c r="A1308" s="52" t="s">
        <v>3751</v>
      </c>
      <c r="B1308" s="52" t="s">
        <v>5280</v>
      </c>
      <c r="C1308" s="52" t="s">
        <v>5253</v>
      </c>
      <c r="D1308" s="53">
        <v>44650.104166666664</v>
      </c>
      <c r="E1308" s="53">
        <v>44649.79791666667</v>
      </c>
      <c r="F1308" s="53">
        <v>44650.27638888889</v>
      </c>
      <c r="G1308" s="53">
        <f>HubVN_Receiving_Time</f>
        <v>44653.26389</v>
      </c>
      <c r="H1308" s="54">
        <v>44650.26111111111</v>
      </c>
      <c r="I1308" s="44">
        <f>HubCN_Receiving_Time-Order_Create_Time</f>
        <v>2.076388889</v>
      </c>
      <c r="J1308" s="44">
        <f>Plan__HubCN_Receiving_Time-Order_Create_Time</f>
        <v>2.382638889</v>
      </c>
      <c r="K1308" s="44">
        <f>HubCN_Pickup_Time-HubCN_Receiving_Time</f>
        <v>0.4631944444</v>
      </c>
      <c r="L1308" s="44">
        <f>Plan_HubCN_Pickup_Time-Plan__HubCN_Receiving_Time</f>
        <v>0.1722222222</v>
      </c>
      <c r="M1308" s="44">
        <f>HubCN_Receiving_Time-Vendor_PickupTime</f>
        <v>0.08888888889</v>
      </c>
      <c r="N1308" s="44">
        <f>Plan__HubCN_Receiving_Time-Plan_Vendor_Pickup_Time</f>
        <v>3.349305556</v>
      </c>
      <c r="O1308" s="44">
        <f>Vendor_PickupTime-Order_Create_Time</f>
        <v>1.9875</v>
      </c>
      <c r="P1308" s="44">
        <f>Plan_Vendor_Pickup_Time-Order_Create_Time</f>
        <v>-0.9666666667</v>
      </c>
      <c r="Q1308" s="44">
        <f>HubVN_Receiving_Time-HubCN_Pickup_Time</f>
        <v>3.002777778</v>
      </c>
      <c r="R1308" s="44">
        <f>Plan_HubVN_Receiving_Time-Plan_HubCN_Pickup_Time</f>
        <v>2.001388889</v>
      </c>
      <c r="S1308" s="44">
        <f>TG_lấy+TG_xử_lý_CN+Thông_quan</f>
        <v>5.542361111</v>
      </c>
      <c r="T1308" s="55">
        <f>IFS(HubCN_ID="LECCNSZ",Quantity__piece*500,HubCN_ID="LECCNYW",Quantity__piece*700)</f>
        <v>3500</v>
      </c>
      <c r="U1308" s="55">
        <f>Chi_phí_lấy_hàng-Chi_phí_xử_lý</f>
        <v>15000</v>
      </c>
      <c r="V1308" s="55">
        <f>IFS(HubCN_ID="LECCNSZ",IF(Grossweight&lt;=3,17000+Quantity__piece*500,17000+(Grossweight-3)*1500+Quantity__piece*500),HubCN_ID="LECCNYW", IF(Grossweight&lt;=3,15000+Quantity__piece*700,15000+(Grossweight-3)*2500+Quantity__piece*700))</f>
        <v>18500</v>
      </c>
    </row>
    <row r="1309" ht="15.75" hidden="1" customHeight="1">
      <c r="A1309" s="52" t="s">
        <v>3753</v>
      </c>
      <c r="B1309" s="52" t="s">
        <v>5262</v>
      </c>
      <c r="C1309" s="52" t="s">
        <v>5255</v>
      </c>
      <c r="D1309" s="53">
        <v>44649.64513888889</v>
      </c>
      <c r="E1309" s="53">
        <v>44649.782638888886</v>
      </c>
      <c r="F1309" s="53">
        <v>44649.77222222222</v>
      </c>
      <c r="G1309" s="53">
        <f>HubVN_Receiving_Time</f>
        <v>44654.28611</v>
      </c>
      <c r="H1309" s="54">
        <v>44650.285416666666</v>
      </c>
      <c r="I1309" s="44">
        <f>HubCN_Receiving_Time-Order_Create_Time</f>
        <v>0.8930555556</v>
      </c>
      <c r="J1309" s="44">
        <f>Plan__HubCN_Receiving_Time-Order_Create_Time</f>
        <v>0.7555555556</v>
      </c>
      <c r="K1309" s="44">
        <f>HubCN_Pickup_Time-HubCN_Receiving_Time</f>
        <v>0.5027777778</v>
      </c>
      <c r="L1309" s="44">
        <f>Plan_HubCN_Pickup_Time-Plan__HubCN_Receiving_Time</f>
        <v>0.1270833333</v>
      </c>
      <c r="M1309" s="44">
        <f>HubCN_Receiving_Time-Vendor_PickupTime</f>
        <v>0.05486111111</v>
      </c>
      <c r="N1309" s="44">
        <f>Plan__HubCN_Receiving_Time-Plan_Vendor_Pickup_Time</f>
        <v>-0.2388888889</v>
      </c>
      <c r="O1309" s="44">
        <f>Vendor_PickupTime-Order_Create_Time</f>
        <v>0.8381944444</v>
      </c>
      <c r="P1309" s="44">
        <f>Plan_Vendor_Pickup_Time-Order_Create_Time</f>
        <v>0.9944444444</v>
      </c>
      <c r="Q1309" s="44">
        <f>HubVN_Receiving_Time-HubCN_Pickup_Time</f>
        <v>4.000694444</v>
      </c>
      <c r="R1309" s="44">
        <f>Plan_HubVN_Receiving_Time-Plan_HubCN_Pickup_Time</f>
        <v>3.502083333</v>
      </c>
      <c r="S1309" s="44">
        <f>TG_lấy+TG_xử_lý_CN+Thông_quan</f>
        <v>5.396527778</v>
      </c>
      <c r="T1309" s="55">
        <f>IFS(HubCN_ID="LECCNSZ",Quantity__piece*500,HubCN_ID="LECCNYW",Quantity__piece*700)</f>
        <v>1500</v>
      </c>
      <c r="U1309" s="55">
        <f>Chi_phí_lấy_hàng-Chi_phí_xử_lý</f>
        <v>17000</v>
      </c>
      <c r="V1309" s="55">
        <f>IFS(HubCN_ID="LECCNSZ",IF(Grossweight&lt;=3,17000+Quantity__piece*500,17000+(Grossweight-3)*1500+Quantity__piece*500),HubCN_ID="LECCNYW", IF(Grossweight&lt;=3,15000+Quantity__piece*700,15000+(Grossweight-3)*2500+Quantity__piece*700))</f>
        <v>18500</v>
      </c>
    </row>
    <row r="1310" ht="15.75" customHeight="1">
      <c r="A1310" s="52" t="s">
        <v>3756</v>
      </c>
      <c r="B1310" s="52" t="s">
        <v>5264</v>
      </c>
      <c r="C1310" s="52" t="s">
        <v>5253</v>
      </c>
      <c r="D1310" s="53">
        <v>44649.63125</v>
      </c>
      <c r="E1310" s="53">
        <v>44649.82013888889</v>
      </c>
      <c r="F1310" s="53">
        <v>44649.77777777778</v>
      </c>
      <c r="G1310" s="53">
        <f>HubVN_Receiving_Time</f>
        <v>44654.25417</v>
      </c>
      <c r="H1310" s="54">
        <v>44650.25277777778</v>
      </c>
      <c r="I1310" s="44">
        <f>HubCN_Receiving_Time-Order_Create_Time</f>
        <v>2.109027778</v>
      </c>
      <c r="J1310" s="44">
        <f>Plan__HubCN_Receiving_Time-Order_Create_Time</f>
        <v>1.920138889</v>
      </c>
      <c r="K1310" s="44">
        <f>HubCN_Pickup_Time-HubCN_Receiving_Time</f>
        <v>0.4326388889</v>
      </c>
      <c r="L1310" s="44">
        <f>Plan_HubCN_Pickup_Time-Plan__HubCN_Receiving_Time</f>
        <v>0.1465277778</v>
      </c>
      <c r="M1310" s="44">
        <f>HubCN_Receiving_Time-Vendor_PickupTime</f>
        <v>0.1111111111</v>
      </c>
      <c r="N1310" s="44">
        <f>Plan__HubCN_Receiving_Time-Plan_Vendor_Pickup_Time</f>
        <v>0.7555555556</v>
      </c>
      <c r="O1310" s="44">
        <f>Vendor_PickupTime-Order_Create_Time</f>
        <v>1.997916667</v>
      </c>
      <c r="P1310" s="44">
        <f>Plan_Vendor_Pickup_Time-Order_Create_Time</f>
        <v>1.164583333</v>
      </c>
      <c r="Q1310" s="44">
        <f>HubVN_Receiving_Time-HubCN_Pickup_Time</f>
        <v>4.001388889</v>
      </c>
      <c r="R1310" s="44">
        <f>Plan_HubVN_Receiving_Time-Plan_HubCN_Pickup_Time</f>
        <v>3.500694444</v>
      </c>
      <c r="S1310" s="44">
        <f>TG_lấy+TG_xử_lý_CN+Thông_quan</f>
        <v>6.543055556</v>
      </c>
      <c r="T1310" s="55">
        <f>IFS(HubCN_ID="LECCNSZ",Quantity__piece*500,HubCN_ID="LECCNYW",Quantity__piece*700)</f>
        <v>700</v>
      </c>
      <c r="U1310" s="55">
        <f>Chi_phí_lấy_hàng-Chi_phí_xử_lý</f>
        <v>15000</v>
      </c>
      <c r="V1310" s="55">
        <f>IFS(HubCN_ID="LECCNSZ",IF(Grossweight&lt;=3,17000+Quantity__piece*500,17000+(Grossweight-3)*1500+Quantity__piece*500),HubCN_ID="LECCNYW", IF(Grossweight&lt;=3,15000+Quantity__piece*700,15000+(Grossweight-3)*2500+Quantity__piece*700))</f>
        <v>15700</v>
      </c>
    </row>
    <row r="1311" ht="15.75" customHeight="1">
      <c r="A1311" s="52" t="s">
        <v>3758</v>
      </c>
      <c r="B1311" s="52" t="s">
        <v>5252</v>
      </c>
      <c r="C1311" s="52" t="s">
        <v>5253</v>
      </c>
      <c r="D1311" s="53">
        <v>44649.38263888889</v>
      </c>
      <c r="E1311" s="53">
        <v>44649.163194444445</v>
      </c>
      <c r="F1311" s="53">
        <v>44649.529861111114</v>
      </c>
      <c r="G1311" s="53">
        <f>HubVN_Receiving_Time</f>
        <v>44652.50417</v>
      </c>
      <c r="H1311" s="54">
        <v>44649.5</v>
      </c>
      <c r="I1311" s="44">
        <f>HubCN_Receiving_Time-Order_Create_Time</f>
        <v>2.314583333</v>
      </c>
      <c r="J1311" s="44">
        <f>Plan__HubCN_Receiving_Time-Order_Create_Time</f>
        <v>2.534027778</v>
      </c>
      <c r="K1311" s="44">
        <f>HubCN_Pickup_Time-HubCN_Receiving_Time</f>
        <v>0.3368055556</v>
      </c>
      <c r="L1311" s="44">
        <f>Plan_HubCN_Pickup_Time-Plan__HubCN_Receiving_Time</f>
        <v>0.1472222222</v>
      </c>
      <c r="M1311" s="44">
        <f>HubCN_Receiving_Time-Vendor_PickupTime</f>
        <v>0.08402777778</v>
      </c>
      <c r="N1311" s="44">
        <f>Plan__HubCN_Receiving_Time-Plan_Vendor_Pickup_Time</f>
        <v>1.948611111</v>
      </c>
      <c r="O1311" s="44">
        <f>Vendor_PickupTime-Order_Create_Time</f>
        <v>2.230555556</v>
      </c>
      <c r="P1311" s="44">
        <f>Plan_Vendor_Pickup_Time-Order_Create_Time</f>
        <v>0.5854166667</v>
      </c>
      <c r="Q1311" s="44">
        <f>HubVN_Receiving_Time-HubCN_Pickup_Time</f>
        <v>3.004166667</v>
      </c>
      <c r="R1311" s="44">
        <f>Plan_HubVN_Receiving_Time-Plan_HubCN_Pickup_Time</f>
        <v>2.005555556</v>
      </c>
      <c r="S1311" s="44">
        <f>TG_lấy+TG_xử_lý_CN+Thông_quan</f>
        <v>5.655555556</v>
      </c>
      <c r="T1311" s="55">
        <f>IFS(HubCN_ID="LECCNSZ",Quantity__piece*500,HubCN_ID="LECCNYW",Quantity__piece*700)</f>
        <v>3500</v>
      </c>
      <c r="U1311" s="55">
        <f>Chi_phí_lấy_hàng-Chi_phí_xử_lý</f>
        <v>17250</v>
      </c>
      <c r="V1311" s="55">
        <f>IFS(HubCN_ID="LECCNSZ",IF(Grossweight&lt;=3,17000+Quantity__piece*500,17000+(Grossweight-3)*1500+Quantity__piece*500),HubCN_ID="LECCNYW", IF(Grossweight&lt;=3,15000+Quantity__piece*700,15000+(Grossweight-3)*2500+Quantity__piece*700))</f>
        <v>20750</v>
      </c>
    </row>
    <row r="1312" ht="15.75" customHeight="1">
      <c r="A1312" s="52" t="s">
        <v>3761</v>
      </c>
      <c r="B1312" s="52" t="s">
        <v>5258</v>
      </c>
      <c r="C1312" s="52" t="s">
        <v>5253</v>
      </c>
      <c r="D1312" s="53">
        <v>44651.291666666664</v>
      </c>
      <c r="E1312" s="53">
        <v>44649.77013888889</v>
      </c>
      <c r="F1312" s="53">
        <v>44651.50486111111</v>
      </c>
      <c r="G1312" s="53">
        <f>HubVN_Receiving_Time</f>
        <v>44654.27708</v>
      </c>
      <c r="H1312" s="54">
        <v>44650.275</v>
      </c>
      <c r="I1312" s="44">
        <f>HubCN_Receiving_Time-Order_Create_Time</f>
        <v>0.6020833333</v>
      </c>
      <c r="J1312" s="44">
        <f>Plan__HubCN_Receiving_Time-Order_Create_Time</f>
        <v>2.123611111</v>
      </c>
      <c r="K1312" s="44">
        <f>HubCN_Pickup_Time-HubCN_Receiving_Time</f>
        <v>0.5048611111</v>
      </c>
      <c r="L1312" s="44">
        <f>Plan_HubCN_Pickup_Time-Plan__HubCN_Receiving_Time</f>
        <v>0.2131944444</v>
      </c>
      <c r="M1312" s="44">
        <f>HubCN_Receiving_Time-Vendor_PickupTime</f>
        <v>0.1131944444</v>
      </c>
      <c r="N1312" s="44">
        <f>Plan__HubCN_Receiving_Time-Plan_Vendor_Pickup_Time</f>
        <v>1.374305556</v>
      </c>
      <c r="O1312" s="44">
        <f>Vendor_PickupTime-Order_Create_Time</f>
        <v>0.4888888889</v>
      </c>
      <c r="P1312" s="44">
        <f>Plan_Vendor_Pickup_Time-Order_Create_Time</f>
        <v>0.7493055556</v>
      </c>
      <c r="Q1312" s="44">
        <f>HubVN_Receiving_Time-HubCN_Pickup_Time</f>
        <v>4.002083333</v>
      </c>
      <c r="R1312" s="44">
        <f>Plan_HubVN_Receiving_Time-Plan_HubCN_Pickup_Time</f>
        <v>2.004166667</v>
      </c>
      <c r="S1312" s="44">
        <f>TG_lấy+TG_xử_lý_CN+Thông_quan</f>
        <v>5.109027778</v>
      </c>
      <c r="T1312" s="55">
        <f>IFS(HubCN_ID="LECCNSZ",Quantity__piece*500,HubCN_ID="LECCNYW",Quantity__piece*700)</f>
        <v>2100</v>
      </c>
      <c r="U1312" s="55">
        <f>Chi_phí_lấy_hàng-Chi_phí_xử_lý</f>
        <v>15000</v>
      </c>
      <c r="V1312" s="55">
        <f>IFS(HubCN_ID="LECCNSZ",IF(Grossweight&lt;=3,17000+Quantity__piece*500,17000+(Grossweight-3)*1500+Quantity__piece*500),HubCN_ID="LECCNYW", IF(Grossweight&lt;=3,15000+Quantity__piece*700,15000+(Grossweight-3)*2500+Quantity__piece*700))</f>
        <v>17100</v>
      </c>
    </row>
    <row r="1313" ht="15.75" customHeight="1">
      <c r="A1313" s="52" t="s">
        <v>3764</v>
      </c>
      <c r="B1313" s="52" t="s">
        <v>5264</v>
      </c>
      <c r="C1313" s="52" t="s">
        <v>5253</v>
      </c>
      <c r="D1313" s="53">
        <v>44649.54027777778</v>
      </c>
      <c r="E1313" s="53">
        <v>44649.82083333333</v>
      </c>
      <c r="F1313" s="53">
        <v>44649.75277777778</v>
      </c>
      <c r="G1313" s="53">
        <f>HubVN_Receiving_Time</f>
        <v>44654.25</v>
      </c>
      <c r="H1313" s="54">
        <v>44650.248611111114</v>
      </c>
      <c r="I1313" s="44">
        <f>HubCN_Receiving_Time-Order_Create_Time</f>
        <v>2.109027778</v>
      </c>
      <c r="J1313" s="44">
        <f>Plan__HubCN_Receiving_Time-Order_Create_Time</f>
        <v>1.828472222</v>
      </c>
      <c r="K1313" s="44">
        <f>HubCN_Pickup_Time-HubCN_Receiving_Time</f>
        <v>0.4277777778</v>
      </c>
      <c r="L1313" s="44">
        <f>Plan_HubCN_Pickup_Time-Plan__HubCN_Receiving_Time</f>
        <v>0.2125</v>
      </c>
      <c r="M1313" s="44">
        <f>HubCN_Receiving_Time-Vendor_PickupTime</f>
        <v>0.1145833333</v>
      </c>
      <c r="N1313" s="44">
        <f>Plan__HubCN_Receiving_Time-Plan_Vendor_Pickup_Time</f>
        <v>1.329861111</v>
      </c>
      <c r="O1313" s="44">
        <f>Vendor_PickupTime-Order_Create_Time</f>
        <v>1.994444444</v>
      </c>
      <c r="P1313" s="44">
        <f>Plan_Vendor_Pickup_Time-Order_Create_Time</f>
        <v>0.4986111111</v>
      </c>
      <c r="Q1313" s="44">
        <f>HubVN_Receiving_Time-HubCN_Pickup_Time</f>
        <v>4.001388889</v>
      </c>
      <c r="R1313" s="44">
        <f>Plan_HubVN_Receiving_Time-Plan_HubCN_Pickup_Time</f>
        <v>3.500694444</v>
      </c>
      <c r="S1313" s="44">
        <f>TG_lấy+TG_xử_lý_CN+Thông_quan</f>
        <v>6.538194444</v>
      </c>
      <c r="T1313" s="55">
        <f>IFS(HubCN_ID="LECCNSZ",Quantity__piece*500,HubCN_ID="LECCNYW",Quantity__piece*700)</f>
        <v>3500</v>
      </c>
      <c r="U1313" s="55">
        <f>Chi_phí_lấy_hàng-Chi_phí_xử_lý</f>
        <v>15000</v>
      </c>
      <c r="V1313" s="55">
        <f>IFS(HubCN_ID="LECCNSZ",IF(Grossweight&lt;=3,17000+Quantity__piece*500,17000+(Grossweight-3)*1500+Quantity__piece*500),HubCN_ID="LECCNYW", IF(Grossweight&lt;=3,15000+Quantity__piece*700,15000+(Grossweight-3)*2500+Quantity__piece*700))</f>
        <v>18500</v>
      </c>
    </row>
    <row r="1314" ht="15.75" customHeight="1">
      <c r="A1314" s="52" t="s">
        <v>3766</v>
      </c>
      <c r="B1314" s="52" t="s">
        <v>5258</v>
      </c>
      <c r="C1314" s="52" t="s">
        <v>5253</v>
      </c>
      <c r="D1314" s="53">
        <v>44653.05625</v>
      </c>
      <c r="E1314" s="53">
        <v>44652.21666666667</v>
      </c>
      <c r="F1314" s="53">
        <v>44653.26597222222</v>
      </c>
      <c r="G1314" s="53">
        <f>HubVN_Receiving_Time</f>
        <v>44655.51389</v>
      </c>
      <c r="H1314" s="54">
        <v>44652.51180555556</v>
      </c>
      <c r="I1314" s="44">
        <f>HubCN_Receiving_Time-Order_Create_Time</f>
        <v>2.375694444</v>
      </c>
      <c r="J1314" s="44">
        <f>Plan__HubCN_Receiving_Time-Order_Create_Time</f>
        <v>3.215277778</v>
      </c>
      <c r="K1314" s="44">
        <f>HubCN_Pickup_Time-HubCN_Receiving_Time</f>
        <v>0.2951388889</v>
      </c>
      <c r="L1314" s="44">
        <f>Plan_HubCN_Pickup_Time-Plan__HubCN_Receiving_Time</f>
        <v>0.2097222222</v>
      </c>
      <c r="M1314" s="44">
        <f>HubCN_Receiving_Time-Vendor_PickupTime</f>
        <v>0.1666666667</v>
      </c>
      <c r="N1314" s="44">
        <f>Plan__HubCN_Receiving_Time-Plan_Vendor_Pickup_Time</f>
        <v>3.047222222</v>
      </c>
      <c r="O1314" s="44">
        <f>Vendor_PickupTime-Order_Create_Time</f>
        <v>2.209027778</v>
      </c>
      <c r="P1314" s="44">
        <f>Plan_Vendor_Pickup_Time-Order_Create_Time</f>
        <v>0.1680555556</v>
      </c>
      <c r="Q1314" s="44">
        <f>HubVN_Receiving_Time-HubCN_Pickup_Time</f>
        <v>3.002083333</v>
      </c>
      <c r="R1314" s="44">
        <f>Plan_HubVN_Receiving_Time-Plan_HubCN_Pickup_Time</f>
        <v>2.001388889</v>
      </c>
      <c r="S1314" s="44">
        <f>TG_lấy+TG_xử_lý_CN+Thông_quan</f>
        <v>5.672916667</v>
      </c>
      <c r="T1314" s="55">
        <f>IFS(HubCN_ID="LECCNSZ",Quantity__piece*500,HubCN_ID="LECCNYW",Quantity__piece*700)</f>
        <v>700</v>
      </c>
      <c r="U1314" s="55">
        <f>Chi_phí_lấy_hàng-Chi_phí_xử_lý</f>
        <v>17500</v>
      </c>
      <c r="V1314" s="55">
        <f>IFS(HubCN_ID="LECCNSZ",IF(Grossweight&lt;=3,17000+Quantity__piece*500,17000+(Grossweight-3)*1500+Quantity__piece*500),HubCN_ID="LECCNYW", IF(Grossweight&lt;=3,15000+Quantity__piece*700,15000+(Grossweight-3)*2500+Quantity__piece*700))</f>
        <v>18200</v>
      </c>
    </row>
    <row r="1315" ht="15.75" hidden="1" customHeight="1">
      <c r="A1315" s="52" t="s">
        <v>3768</v>
      </c>
      <c r="B1315" s="52" t="s">
        <v>5289</v>
      </c>
      <c r="C1315" s="52" t="s">
        <v>5255</v>
      </c>
      <c r="D1315" s="53">
        <v>44651.361805555556</v>
      </c>
      <c r="E1315" s="53">
        <v>44649.79305555556</v>
      </c>
      <c r="F1315" s="53">
        <v>44651.53055555555</v>
      </c>
      <c r="G1315" s="53">
        <f>HubVN_Receiving_Time</f>
        <v>44654.27014</v>
      </c>
      <c r="H1315" s="54">
        <v>44650.26666666667</v>
      </c>
      <c r="I1315" s="44">
        <f>HubCN_Receiving_Time-Order_Create_Time</f>
        <v>0.8840277778</v>
      </c>
      <c r="J1315" s="44">
        <f>Plan__HubCN_Receiving_Time-Order_Create_Time</f>
        <v>2.452777778</v>
      </c>
      <c r="K1315" s="44">
        <f>HubCN_Pickup_Time-HubCN_Receiving_Time</f>
        <v>0.4736111111</v>
      </c>
      <c r="L1315" s="44">
        <f>Plan_HubCN_Pickup_Time-Plan__HubCN_Receiving_Time</f>
        <v>0.16875</v>
      </c>
      <c r="M1315" s="44">
        <f>HubCN_Receiving_Time-Vendor_PickupTime</f>
        <v>0.05833333333</v>
      </c>
      <c r="N1315" s="44">
        <f>Plan__HubCN_Receiving_Time-Plan_Vendor_Pickup_Time</f>
        <v>0.7048611111</v>
      </c>
      <c r="O1315" s="44">
        <f>Vendor_PickupTime-Order_Create_Time</f>
        <v>0.8256944444</v>
      </c>
      <c r="P1315" s="44">
        <f>Plan_Vendor_Pickup_Time-Order_Create_Time</f>
        <v>1.747916667</v>
      </c>
      <c r="Q1315" s="44">
        <f>HubVN_Receiving_Time-HubCN_Pickup_Time</f>
        <v>4.003472222</v>
      </c>
      <c r="R1315" s="44">
        <f>Plan_HubVN_Receiving_Time-Plan_HubCN_Pickup_Time</f>
        <v>2.004861111</v>
      </c>
      <c r="S1315" s="44">
        <f>TG_lấy+TG_xử_lý_CN+Thông_quan</f>
        <v>5.361111111</v>
      </c>
      <c r="T1315" s="55">
        <f>IFS(HubCN_ID="LECCNSZ",Quantity__piece*500,HubCN_ID="LECCNYW",Quantity__piece*700)</f>
        <v>2000</v>
      </c>
      <c r="U1315" s="55">
        <f>Chi_phí_lấy_hàng-Chi_phí_xử_lý</f>
        <v>17000</v>
      </c>
      <c r="V1315" s="55">
        <f>IFS(HubCN_ID="LECCNSZ",IF(Grossweight&lt;=3,17000+Quantity__piece*500,17000+(Grossweight-3)*1500+Quantity__piece*500),HubCN_ID="LECCNYW", IF(Grossweight&lt;=3,15000+Quantity__piece*700,15000+(Grossweight-3)*2500+Quantity__piece*700))</f>
        <v>19000</v>
      </c>
    </row>
    <row r="1316" ht="15.75" customHeight="1">
      <c r="A1316" s="52" t="s">
        <v>3771</v>
      </c>
      <c r="B1316" s="52" t="s">
        <v>5302</v>
      </c>
      <c r="C1316" s="52" t="s">
        <v>5253</v>
      </c>
      <c r="D1316" s="53">
        <v>44649.54652777778</v>
      </c>
      <c r="E1316" s="53">
        <v>44649.23472222222</v>
      </c>
      <c r="F1316" s="53">
        <v>44649.75763888889</v>
      </c>
      <c r="G1316" s="53">
        <f>HubVN_Receiving_Time</f>
        <v>44653.53056</v>
      </c>
      <c r="H1316" s="54">
        <v>44649.52916666667</v>
      </c>
      <c r="I1316" s="44">
        <f>HubCN_Receiving_Time-Order_Create_Time</f>
        <v>0.3784722222</v>
      </c>
      <c r="J1316" s="44">
        <f>Plan__HubCN_Receiving_Time-Order_Create_Time</f>
        <v>0.6902777778</v>
      </c>
      <c r="K1316" s="44">
        <f>HubCN_Pickup_Time-HubCN_Receiving_Time</f>
        <v>0.2944444444</v>
      </c>
      <c r="L1316" s="44">
        <f>Plan_HubCN_Pickup_Time-Plan__HubCN_Receiving_Time</f>
        <v>0.2111111111</v>
      </c>
      <c r="M1316" s="44">
        <f>HubCN_Receiving_Time-Vendor_PickupTime</f>
        <v>0.08958333333</v>
      </c>
      <c r="N1316" s="44">
        <f>Plan__HubCN_Receiving_Time-Plan_Vendor_Pickup_Time</f>
        <v>1.566666667</v>
      </c>
      <c r="O1316" s="44">
        <f>Vendor_PickupTime-Order_Create_Time</f>
        <v>0.2888888889</v>
      </c>
      <c r="P1316" s="44">
        <f>Plan_Vendor_Pickup_Time-Order_Create_Time</f>
        <v>-0.8763888889</v>
      </c>
      <c r="Q1316" s="44">
        <f>HubVN_Receiving_Time-HubCN_Pickup_Time</f>
        <v>4.001388889</v>
      </c>
      <c r="R1316" s="44">
        <f>Plan_HubVN_Receiving_Time-Plan_HubCN_Pickup_Time</f>
        <v>3.505555556</v>
      </c>
      <c r="S1316" s="44">
        <f>TG_lấy+TG_xử_lý_CN+Thông_quan</f>
        <v>4.674305556</v>
      </c>
      <c r="T1316" s="55">
        <f>IFS(HubCN_ID="LECCNSZ",Quantity__piece*500,HubCN_ID="LECCNYW",Quantity__piece*700)</f>
        <v>2100</v>
      </c>
      <c r="U1316" s="55">
        <f>Chi_phí_lấy_hàng-Chi_phí_xử_lý</f>
        <v>15000</v>
      </c>
      <c r="V1316" s="55">
        <f>IFS(HubCN_ID="LECCNSZ",IF(Grossweight&lt;=3,17000+Quantity__piece*500,17000+(Grossweight-3)*1500+Quantity__piece*500),HubCN_ID="LECCNYW", IF(Grossweight&lt;=3,15000+Quantity__piece*700,15000+(Grossweight-3)*2500+Quantity__piece*700))</f>
        <v>17100</v>
      </c>
    </row>
    <row r="1317" ht="15.75" hidden="1" customHeight="1">
      <c r="A1317" s="52" t="s">
        <v>3774</v>
      </c>
      <c r="B1317" s="52" t="s">
        <v>5272</v>
      </c>
      <c r="C1317" s="52" t="s">
        <v>5255</v>
      </c>
      <c r="D1317" s="53">
        <v>44650.14027777778</v>
      </c>
      <c r="E1317" s="53">
        <v>44649.525</v>
      </c>
      <c r="F1317" s="53">
        <v>44650.26875</v>
      </c>
      <c r="G1317" s="53">
        <f>HubVN_Receiving_Time</f>
        <v>44653.52847</v>
      </c>
      <c r="H1317" s="54">
        <v>44650.027083333334</v>
      </c>
      <c r="I1317" s="44">
        <f>HubCN_Receiving_Time-Order_Create_Time</f>
        <v>1.16875</v>
      </c>
      <c r="J1317" s="44">
        <f>Plan__HubCN_Receiving_Time-Order_Create_Time</f>
        <v>1.784027778</v>
      </c>
      <c r="K1317" s="44">
        <f>HubCN_Pickup_Time-HubCN_Receiving_Time</f>
        <v>0.5020833333</v>
      </c>
      <c r="L1317" s="44">
        <f>Plan_HubCN_Pickup_Time-Plan__HubCN_Receiving_Time</f>
        <v>0.1284722222</v>
      </c>
      <c r="M1317" s="44">
        <f>HubCN_Receiving_Time-Vendor_PickupTime</f>
        <v>0.1722222222</v>
      </c>
      <c r="N1317" s="44">
        <f>Plan__HubCN_Receiving_Time-Plan_Vendor_Pickup_Time</f>
        <v>1.292361111</v>
      </c>
      <c r="O1317" s="44">
        <f>Vendor_PickupTime-Order_Create_Time</f>
        <v>0.9965277778</v>
      </c>
      <c r="P1317" s="44">
        <f>Plan_Vendor_Pickup_Time-Order_Create_Time</f>
        <v>0.4916666667</v>
      </c>
      <c r="Q1317" s="44">
        <f>HubVN_Receiving_Time-HubCN_Pickup_Time</f>
        <v>3.501388889</v>
      </c>
      <c r="R1317" s="44">
        <f>Plan_HubVN_Receiving_Time-Plan_HubCN_Pickup_Time</f>
        <v>3.002777778</v>
      </c>
      <c r="S1317" s="44">
        <f>TG_lấy+TG_xử_lý_CN+Thông_quan</f>
        <v>5.172222222</v>
      </c>
      <c r="T1317" s="55">
        <f>IFS(HubCN_ID="LECCNSZ",Quantity__piece*500,HubCN_ID="LECCNYW",Quantity__piece*700)</f>
        <v>500</v>
      </c>
      <c r="U1317" s="55">
        <f>Chi_phí_lấy_hàng-Chi_phí_xử_lý</f>
        <v>17000</v>
      </c>
      <c r="V1317" s="55">
        <f>IFS(HubCN_ID="LECCNSZ",IF(Grossweight&lt;=3,17000+Quantity__piece*500,17000+(Grossweight-3)*1500+Quantity__piece*500),HubCN_ID="LECCNYW", IF(Grossweight&lt;=3,15000+Quantity__piece*700,15000+(Grossweight-3)*2500+Quantity__piece*700))</f>
        <v>17500</v>
      </c>
    </row>
    <row r="1318" ht="15.75" customHeight="1">
      <c r="A1318" s="52" t="s">
        <v>3777</v>
      </c>
      <c r="B1318" s="52" t="s">
        <v>5313</v>
      </c>
      <c r="C1318" s="52" t="s">
        <v>5253</v>
      </c>
      <c r="D1318" s="53">
        <v>44650.552777777775</v>
      </c>
      <c r="E1318" s="53">
        <v>44649.93680555555</v>
      </c>
      <c r="F1318" s="53">
        <v>44650.76666666667</v>
      </c>
      <c r="G1318" s="53">
        <f>HubVN_Receiving_Time</f>
        <v>44655.275</v>
      </c>
      <c r="H1318" s="54">
        <v>44650.27291666667</v>
      </c>
      <c r="I1318" s="44">
        <f>HubCN_Receiving_Time-Order_Create_Time</f>
        <v>0.3083333333</v>
      </c>
      <c r="J1318" s="44">
        <f>Plan__HubCN_Receiving_Time-Order_Create_Time</f>
        <v>0.9243055556</v>
      </c>
      <c r="K1318" s="44">
        <f>HubCN_Pickup_Time-HubCN_Receiving_Time</f>
        <v>0.3361111111</v>
      </c>
      <c r="L1318" s="44">
        <f>Plan_HubCN_Pickup_Time-Plan__HubCN_Receiving_Time</f>
        <v>0.2138888889</v>
      </c>
      <c r="M1318" s="44">
        <f>HubCN_Receiving_Time-Vendor_PickupTime</f>
        <v>0.08680555555</v>
      </c>
      <c r="N1318" s="44">
        <f>Plan__HubCN_Receiving_Time-Plan_Vendor_Pickup_Time</f>
        <v>-0.07083333334</v>
      </c>
      <c r="O1318" s="44">
        <f>Vendor_PickupTime-Order_Create_Time</f>
        <v>0.2215277778</v>
      </c>
      <c r="P1318" s="44">
        <f>Plan_Vendor_Pickup_Time-Order_Create_Time</f>
        <v>0.9951388889</v>
      </c>
      <c r="Q1318" s="44">
        <f>HubVN_Receiving_Time-HubCN_Pickup_Time</f>
        <v>5.002083333</v>
      </c>
      <c r="R1318" s="44">
        <f>Plan_HubVN_Receiving_Time-Plan_HubCN_Pickup_Time</f>
        <v>3.500694444</v>
      </c>
      <c r="S1318" s="44">
        <f>TG_lấy+TG_xử_lý_CN+Thông_quan</f>
        <v>5.646527778</v>
      </c>
      <c r="T1318" s="55">
        <f>IFS(HubCN_ID="LECCNSZ",Quantity__piece*500,HubCN_ID="LECCNYW",Quantity__piece*700)</f>
        <v>1400</v>
      </c>
      <c r="U1318" s="55">
        <f>Chi_phí_lấy_hàng-Chi_phí_xử_lý</f>
        <v>15000</v>
      </c>
      <c r="V1318" s="55">
        <f>IFS(HubCN_ID="LECCNSZ",IF(Grossweight&lt;=3,17000+Quantity__piece*500,17000+(Grossweight-3)*1500+Quantity__piece*500),HubCN_ID="LECCNYW", IF(Grossweight&lt;=3,15000+Quantity__piece*700,15000+(Grossweight-3)*2500+Quantity__piece*700))</f>
        <v>16400</v>
      </c>
    </row>
    <row r="1319" ht="15.75" customHeight="1">
      <c r="A1319" s="52" t="s">
        <v>3779</v>
      </c>
      <c r="B1319" s="52" t="s">
        <v>5276</v>
      </c>
      <c r="C1319" s="52" t="s">
        <v>5253</v>
      </c>
      <c r="D1319" s="53">
        <v>44649.38263888889</v>
      </c>
      <c r="E1319" s="53">
        <v>44649.209027777775</v>
      </c>
      <c r="F1319" s="53">
        <v>44649.529861111114</v>
      </c>
      <c r="G1319" s="53">
        <f>HubVN_Receiving_Time</f>
        <v>44652.51181</v>
      </c>
      <c r="H1319" s="54">
        <v>44649.506944444445</v>
      </c>
      <c r="I1319" s="44">
        <f>HubCN_Receiving_Time-Order_Create_Time</f>
        <v>3.832638889</v>
      </c>
      <c r="J1319" s="44">
        <f>Plan__HubCN_Receiving_Time-Order_Create_Time</f>
        <v>4.00625</v>
      </c>
      <c r="K1319" s="44">
        <f>HubCN_Pickup_Time-HubCN_Receiving_Time</f>
        <v>0.2979166667</v>
      </c>
      <c r="L1319" s="44">
        <f>Plan_HubCN_Pickup_Time-Plan__HubCN_Receiving_Time</f>
        <v>0.1472222222</v>
      </c>
      <c r="M1319" s="44">
        <f>HubCN_Receiving_Time-Vendor_PickupTime</f>
        <v>0.08958333333</v>
      </c>
      <c r="N1319" s="44">
        <f>Plan__HubCN_Receiving_Time-Plan_Vendor_Pickup_Time</f>
        <v>3.003472222</v>
      </c>
      <c r="O1319" s="44">
        <f>Vendor_PickupTime-Order_Create_Time</f>
        <v>3.743055556</v>
      </c>
      <c r="P1319" s="44">
        <f>Plan_Vendor_Pickup_Time-Order_Create_Time</f>
        <v>1.002777778</v>
      </c>
      <c r="Q1319" s="44">
        <f>HubVN_Receiving_Time-HubCN_Pickup_Time</f>
        <v>3.004861111</v>
      </c>
      <c r="R1319" s="44">
        <f>Plan_HubVN_Receiving_Time-Plan_HubCN_Pickup_Time</f>
        <v>2.002083333</v>
      </c>
      <c r="S1319" s="44">
        <f>TG_lấy+TG_xử_lý_CN+Thông_quan</f>
        <v>7.135416667</v>
      </c>
      <c r="T1319" s="55">
        <f>IFS(HubCN_ID="LECCNSZ",Quantity__piece*500,HubCN_ID="LECCNYW",Quantity__piece*700)</f>
        <v>3500</v>
      </c>
      <c r="U1319" s="55">
        <f>Chi_phí_lấy_hàng-Chi_phí_xử_lý</f>
        <v>15000</v>
      </c>
      <c r="V1319" s="55">
        <f>IFS(HubCN_ID="LECCNSZ",IF(Grossweight&lt;=3,17000+Quantity__piece*500,17000+(Grossweight-3)*1500+Quantity__piece*500),HubCN_ID="LECCNYW", IF(Grossweight&lt;=3,15000+Quantity__piece*700,15000+(Grossweight-3)*2500+Quantity__piece*700))</f>
        <v>18500</v>
      </c>
    </row>
    <row r="1320" ht="15.75" customHeight="1">
      <c r="A1320" s="52" t="s">
        <v>3782</v>
      </c>
      <c r="B1320" s="52" t="s">
        <v>5290</v>
      </c>
      <c r="C1320" s="52" t="s">
        <v>5253</v>
      </c>
      <c r="D1320" s="53">
        <v>44648.697916666664</v>
      </c>
      <c r="E1320" s="53">
        <v>44649.850694444445</v>
      </c>
      <c r="F1320" s="53">
        <v>44648.78333333333</v>
      </c>
      <c r="G1320" s="53">
        <f>HubVN_Receiving_Time</f>
        <v>44653.28125</v>
      </c>
      <c r="H1320" s="54">
        <v>44650.28055555555</v>
      </c>
      <c r="I1320" s="44">
        <f>HubCN_Receiving_Time-Order_Create_Time</f>
        <v>2.58125</v>
      </c>
      <c r="J1320" s="44">
        <f>Plan__HubCN_Receiving_Time-Order_Create_Time</f>
        <v>1.428472222</v>
      </c>
      <c r="K1320" s="44">
        <f>HubCN_Pickup_Time-HubCN_Receiving_Time</f>
        <v>0.4298611111</v>
      </c>
      <c r="L1320" s="44">
        <f>Plan_HubCN_Pickup_Time-Plan__HubCN_Receiving_Time</f>
        <v>0.08541666667</v>
      </c>
      <c r="M1320" s="44">
        <f>HubCN_Receiving_Time-Vendor_PickupTime</f>
        <v>0.08819444445</v>
      </c>
      <c r="N1320" s="44">
        <f>Plan__HubCN_Receiving_Time-Plan_Vendor_Pickup_Time</f>
        <v>2.849305556</v>
      </c>
      <c r="O1320" s="44">
        <f>Vendor_PickupTime-Order_Create_Time</f>
        <v>2.493055556</v>
      </c>
      <c r="P1320" s="44">
        <f>Plan_Vendor_Pickup_Time-Order_Create_Time</f>
        <v>-1.420833333</v>
      </c>
      <c r="Q1320" s="44">
        <f>HubVN_Receiving_Time-HubCN_Pickup_Time</f>
        <v>3.000694444</v>
      </c>
      <c r="R1320" s="44">
        <f>Plan_HubVN_Receiving_Time-Plan_HubCN_Pickup_Time</f>
        <v>3.502083333</v>
      </c>
      <c r="S1320" s="44">
        <f>TG_lấy+TG_xử_lý_CN+Thông_quan</f>
        <v>6.011805556</v>
      </c>
      <c r="T1320" s="55">
        <f>IFS(HubCN_ID="LECCNSZ",Quantity__piece*500,HubCN_ID="LECCNYW",Quantity__piece*700)</f>
        <v>1400</v>
      </c>
      <c r="U1320" s="55">
        <f>Chi_phí_lấy_hàng-Chi_phí_xử_lý</f>
        <v>16250</v>
      </c>
      <c r="V1320" s="55">
        <f>IFS(HubCN_ID="LECCNSZ",IF(Grossweight&lt;=3,17000+Quantity__piece*500,17000+(Grossweight-3)*1500+Quantity__piece*500),HubCN_ID="LECCNYW", IF(Grossweight&lt;=3,15000+Quantity__piece*700,15000+(Grossweight-3)*2500+Quantity__piece*700))</f>
        <v>17650</v>
      </c>
    </row>
    <row r="1321" ht="15.75" customHeight="1">
      <c r="A1321" s="52" t="s">
        <v>3785</v>
      </c>
      <c r="B1321" s="52" t="s">
        <v>5290</v>
      </c>
      <c r="C1321" s="52" t="s">
        <v>5253</v>
      </c>
      <c r="D1321" s="53">
        <v>44647.53680555556</v>
      </c>
      <c r="E1321" s="53">
        <v>44646.98402777778</v>
      </c>
      <c r="F1321" s="53">
        <v>44647.75</v>
      </c>
      <c r="G1321" s="53">
        <f>HubVN_Receiving_Time</f>
        <v>44652.28611</v>
      </c>
      <c r="H1321" s="54">
        <v>44647.28194444445</v>
      </c>
      <c r="I1321" s="44">
        <f>HubCN_Receiving_Time-Order_Create_Time</f>
        <v>0.3486111111</v>
      </c>
      <c r="J1321" s="44">
        <f>Plan__HubCN_Receiving_Time-Order_Create_Time</f>
        <v>0.9013888889</v>
      </c>
      <c r="K1321" s="44">
        <f>HubCN_Pickup_Time-HubCN_Receiving_Time</f>
        <v>0.2979166667</v>
      </c>
      <c r="L1321" s="44">
        <f>Plan_HubCN_Pickup_Time-Plan__HubCN_Receiving_Time</f>
        <v>0.2131944444</v>
      </c>
      <c r="M1321" s="44">
        <f>HubCN_Receiving_Time-Vendor_PickupTime</f>
        <v>0.1055555556</v>
      </c>
      <c r="N1321" s="44">
        <f>Plan__HubCN_Receiving_Time-Plan_Vendor_Pickup_Time</f>
        <v>0.4076388889</v>
      </c>
      <c r="O1321" s="44">
        <f>Vendor_PickupTime-Order_Create_Time</f>
        <v>0.2430555556</v>
      </c>
      <c r="P1321" s="44">
        <f>Plan_Vendor_Pickup_Time-Order_Create_Time</f>
        <v>0.49375</v>
      </c>
      <c r="Q1321" s="44">
        <f>HubVN_Receiving_Time-HubCN_Pickup_Time</f>
        <v>5.004166667</v>
      </c>
      <c r="R1321" s="44">
        <f>Plan_HubVN_Receiving_Time-Plan_HubCN_Pickup_Time</f>
        <v>3.502777778</v>
      </c>
      <c r="S1321" s="44">
        <f>TG_lấy+TG_xử_lý_CN+Thông_quan</f>
        <v>5.650694444</v>
      </c>
      <c r="T1321" s="55">
        <f>IFS(HubCN_ID="LECCNSZ",Quantity__piece*500,HubCN_ID="LECCNYW",Quantity__piece*700)</f>
        <v>700</v>
      </c>
      <c r="U1321" s="55">
        <f>Chi_phí_lấy_hàng-Chi_phí_xử_lý</f>
        <v>15000</v>
      </c>
      <c r="V1321" s="55">
        <f>IFS(HubCN_ID="LECCNSZ",IF(Grossweight&lt;=3,17000+Quantity__piece*500,17000+(Grossweight-3)*1500+Quantity__piece*500),HubCN_ID="LECCNYW", IF(Grossweight&lt;=3,15000+Quantity__piece*700,15000+(Grossweight-3)*2500+Quantity__piece*700))</f>
        <v>15700</v>
      </c>
    </row>
    <row r="1322" ht="15.75" hidden="1" customHeight="1">
      <c r="A1322" s="52" t="s">
        <v>3788</v>
      </c>
      <c r="B1322" s="52" t="s">
        <v>5259</v>
      </c>
      <c r="C1322" s="52" t="s">
        <v>5255</v>
      </c>
      <c r="D1322" s="53">
        <v>44648.63402777778</v>
      </c>
      <c r="E1322" s="53">
        <v>44649.524305555555</v>
      </c>
      <c r="F1322" s="53">
        <v>44648.78333333333</v>
      </c>
      <c r="G1322" s="53">
        <f>HubVN_Receiving_Time</f>
        <v>44652.50139</v>
      </c>
      <c r="H1322" s="54">
        <v>44649.99652777778</v>
      </c>
      <c r="I1322" s="44">
        <f>HubCN_Receiving_Time-Order_Create_Time</f>
        <v>2.199305556</v>
      </c>
      <c r="J1322" s="44">
        <f>Plan__HubCN_Receiving_Time-Order_Create_Time</f>
        <v>1.309027778</v>
      </c>
      <c r="K1322" s="44">
        <f>HubCN_Pickup_Time-HubCN_Receiving_Time</f>
        <v>0.4722222222</v>
      </c>
      <c r="L1322" s="44">
        <f>Plan_HubCN_Pickup_Time-Plan__HubCN_Receiving_Time</f>
        <v>0.1493055556</v>
      </c>
      <c r="M1322" s="44">
        <f>HubCN_Receiving_Time-Vendor_PickupTime</f>
        <v>0.05277777778</v>
      </c>
      <c r="N1322" s="44">
        <f>Plan__HubCN_Receiving_Time-Plan_Vendor_Pickup_Time</f>
        <v>1.230555556</v>
      </c>
      <c r="O1322" s="44">
        <f>Vendor_PickupTime-Order_Create_Time</f>
        <v>2.146527778</v>
      </c>
      <c r="P1322" s="44">
        <f>Plan_Vendor_Pickup_Time-Order_Create_Time</f>
        <v>0.07847222222</v>
      </c>
      <c r="Q1322" s="44">
        <f>HubVN_Receiving_Time-HubCN_Pickup_Time</f>
        <v>2.504861111</v>
      </c>
      <c r="R1322" s="44">
        <f>Plan_HubVN_Receiving_Time-Plan_HubCN_Pickup_Time</f>
        <v>3.502777778</v>
      </c>
      <c r="S1322" s="44">
        <f>TG_lấy+TG_xử_lý_CN+Thông_quan</f>
        <v>5.176388889</v>
      </c>
      <c r="T1322" s="55">
        <f>IFS(HubCN_ID="LECCNSZ",Quantity__piece*500,HubCN_ID="LECCNYW",Quantity__piece*700)</f>
        <v>1500</v>
      </c>
      <c r="U1322" s="55">
        <f>Chi_phí_lấy_hàng-Chi_phí_xử_lý</f>
        <v>17000</v>
      </c>
      <c r="V1322" s="55">
        <f>IFS(HubCN_ID="LECCNSZ",IF(Grossweight&lt;=3,17000+Quantity__piece*500,17000+(Grossweight-3)*1500+Quantity__piece*500),HubCN_ID="LECCNYW", IF(Grossweight&lt;=3,15000+Quantity__piece*700,15000+(Grossweight-3)*2500+Quantity__piece*700))</f>
        <v>18500</v>
      </c>
    </row>
    <row r="1323" ht="15.75" customHeight="1">
      <c r="A1323" s="52" t="s">
        <v>3790</v>
      </c>
      <c r="B1323" s="52" t="s">
        <v>5271</v>
      </c>
      <c r="C1323" s="52" t="s">
        <v>5253</v>
      </c>
      <c r="D1323" s="53">
        <v>44648.89861111111</v>
      </c>
      <c r="E1323" s="53">
        <v>44649.18472222222</v>
      </c>
      <c r="F1323" s="53">
        <v>44649.024305555555</v>
      </c>
      <c r="G1323" s="53">
        <f>HubVN_Receiving_Time</f>
        <v>44652.52778</v>
      </c>
      <c r="H1323" s="54">
        <v>44649.521527777775</v>
      </c>
      <c r="I1323" s="44">
        <f>HubCN_Receiving_Time-Order_Create_Time</f>
        <v>3.809027778</v>
      </c>
      <c r="J1323" s="44">
        <f>Plan__HubCN_Receiving_Time-Order_Create_Time</f>
        <v>3.522916667</v>
      </c>
      <c r="K1323" s="44">
        <f>HubCN_Pickup_Time-HubCN_Receiving_Time</f>
        <v>0.3368055556</v>
      </c>
      <c r="L1323" s="44">
        <f>Plan_HubCN_Pickup_Time-Plan__HubCN_Receiving_Time</f>
        <v>0.1256944444</v>
      </c>
      <c r="M1323" s="44">
        <f>HubCN_Receiving_Time-Vendor_PickupTime</f>
        <v>0.1701388889</v>
      </c>
      <c r="N1323" s="44">
        <f>Plan__HubCN_Receiving_Time-Plan_Vendor_Pickup_Time</f>
        <v>3.523611111</v>
      </c>
      <c r="O1323" s="44">
        <f>Vendor_PickupTime-Order_Create_Time</f>
        <v>3.638888889</v>
      </c>
      <c r="P1323" s="44">
        <f>Plan_Vendor_Pickup_Time-Order_Create_Time</f>
        <v>-0.0006944444467</v>
      </c>
      <c r="Q1323" s="44">
        <f>HubVN_Receiving_Time-HubCN_Pickup_Time</f>
        <v>3.00625</v>
      </c>
      <c r="R1323" s="44">
        <f>Plan_HubVN_Receiving_Time-Plan_HubCN_Pickup_Time</f>
        <v>3.504166667</v>
      </c>
      <c r="S1323" s="44">
        <f>TG_lấy+TG_xử_lý_CN+Thông_quan</f>
        <v>7.152083333</v>
      </c>
      <c r="T1323" s="55">
        <f>IFS(HubCN_ID="LECCNSZ",Quantity__piece*500,HubCN_ID="LECCNYW",Quantity__piece*700)</f>
        <v>1400</v>
      </c>
      <c r="U1323" s="55">
        <f>Chi_phí_lấy_hàng-Chi_phí_xử_lý</f>
        <v>15000</v>
      </c>
      <c r="V1323" s="55">
        <f>IFS(HubCN_ID="LECCNSZ",IF(Grossweight&lt;=3,17000+Quantity__piece*500,17000+(Grossweight-3)*1500+Quantity__piece*500),HubCN_ID="LECCNYW", IF(Grossweight&lt;=3,15000+Quantity__piece*700,15000+(Grossweight-3)*2500+Quantity__piece*700))</f>
        <v>16400</v>
      </c>
    </row>
    <row r="1324" ht="15.75" hidden="1" customHeight="1">
      <c r="A1324" s="52" t="s">
        <v>3792</v>
      </c>
      <c r="B1324" s="52" t="s">
        <v>5282</v>
      </c>
      <c r="C1324" s="52" t="s">
        <v>5255</v>
      </c>
      <c r="D1324" s="53">
        <v>44649.083333333336</v>
      </c>
      <c r="E1324" s="53">
        <v>44650.84027777778</v>
      </c>
      <c r="F1324" s="53">
        <v>44649.25277777778</v>
      </c>
      <c r="G1324" s="53">
        <f>HubVN_Receiving_Time</f>
        <v>44653.27917</v>
      </c>
      <c r="H1324" s="54">
        <v>44651.27847222222</v>
      </c>
      <c r="I1324" s="44">
        <f>HubCN_Receiving_Time-Order_Create_Time</f>
        <v>2.984722222</v>
      </c>
      <c r="J1324" s="44">
        <f>Plan__HubCN_Receiving_Time-Order_Create_Time</f>
        <v>1.227777778</v>
      </c>
      <c r="K1324" s="44">
        <f>HubCN_Pickup_Time-HubCN_Receiving_Time</f>
        <v>0.4381944444</v>
      </c>
      <c r="L1324" s="44">
        <f>Plan_HubCN_Pickup_Time-Plan__HubCN_Receiving_Time</f>
        <v>0.1694444444</v>
      </c>
      <c r="M1324" s="44">
        <f>HubCN_Receiving_Time-Vendor_PickupTime</f>
        <v>0.1534722222</v>
      </c>
      <c r="N1324" s="44">
        <f>Plan__HubCN_Receiving_Time-Plan_Vendor_Pickup_Time</f>
        <v>0.7319444444</v>
      </c>
      <c r="O1324" s="44">
        <f>Vendor_PickupTime-Order_Create_Time</f>
        <v>2.83125</v>
      </c>
      <c r="P1324" s="44">
        <f>Plan_Vendor_Pickup_Time-Order_Create_Time</f>
        <v>0.4958333333</v>
      </c>
      <c r="Q1324" s="44">
        <f>HubVN_Receiving_Time-HubCN_Pickup_Time</f>
        <v>2.000694444</v>
      </c>
      <c r="R1324" s="44">
        <f>Plan_HubVN_Receiving_Time-Plan_HubCN_Pickup_Time</f>
        <v>3.00625</v>
      </c>
      <c r="S1324" s="44">
        <f>TG_lấy+TG_xử_lý_CN+Thông_quan</f>
        <v>5.423611111</v>
      </c>
      <c r="T1324" s="55">
        <f>IFS(HubCN_ID="LECCNSZ",Quantity__piece*500,HubCN_ID="LECCNYW",Quantity__piece*700)</f>
        <v>1500</v>
      </c>
      <c r="U1324" s="55">
        <f>Chi_phí_lấy_hàng-Chi_phí_xử_lý</f>
        <v>18350</v>
      </c>
      <c r="V1324" s="55">
        <f>IFS(HubCN_ID="LECCNSZ",IF(Grossweight&lt;=3,17000+Quantity__piece*500,17000+(Grossweight-3)*1500+Quantity__piece*500),HubCN_ID="LECCNYW", IF(Grossweight&lt;=3,15000+Quantity__piece*700,15000+(Grossweight-3)*2500+Quantity__piece*700))</f>
        <v>19850</v>
      </c>
    </row>
    <row r="1325" ht="15.75" customHeight="1">
      <c r="A1325" s="52" t="s">
        <v>3795</v>
      </c>
      <c r="B1325" s="52" t="s">
        <v>5273</v>
      </c>
      <c r="C1325" s="52" t="s">
        <v>5253</v>
      </c>
      <c r="D1325" s="53">
        <v>44651.78680555556</v>
      </c>
      <c r="E1325" s="53">
        <v>44649.83611111111</v>
      </c>
      <c r="F1325" s="53">
        <v>44651.99722222222</v>
      </c>
      <c r="G1325" s="53">
        <f>HubVN_Receiving_Time</f>
        <v>44654.26806</v>
      </c>
      <c r="H1325" s="54">
        <v>44650.26458333333</v>
      </c>
      <c r="I1325" s="44">
        <f>HubCN_Receiving_Time-Order_Create_Time</f>
        <v>1.60625</v>
      </c>
      <c r="J1325" s="44">
        <f>Plan__HubCN_Receiving_Time-Order_Create_Time</f>
        <v>3.556944444</v>
      </c>
      <c r="K1325" s="44">
        <f>HubCN_Pickup_Time-HubCN_Receiving_Time</f>
        <v>0.4284722222</v>
      </c>
      <c r="L1325" s="44">
        <f>Plan_HubCN_Pickup_Time-Plan__HubCN_Receiving_Time</f>
        <v>0.2104166667</v>
      </c>
      <c r="M1325" s="44">
        <f>HubCN_Receiving_Time-Vendor_PickupTime</f>
        <v>0.1118055555</v>
      </c>
      <c r="N1325" s="44">
        <f>Plan__HubCN_Receiving_Time-Plan_Vendor_Pickup_Time</f>
        <v>2.393055556</v>
      </c>
      <c r="O1325" s="44">
        <f>Vendor_PickupTime-Order_Create_Time</f>
        <v>1.494444444</v>
      </c>
      <c r="P1325" s="44">
        <f>Plan_Vendor_Pickup_Time-Order_Create_Time</f>
        <v>1.163888889</v>
      </c>
      <c r="Q1325" s="44">
        <f>HubVN_Receiving_Time-HubCN_Pickup_Time</f>
        <v>4.003472222</v>
      </c>
      <c r="R1325" s="44">
        <f>Plan_HubVN_Receiving_Time-Plan_HubCN_Pickup_Time</f>
        <v>1.504166667</v>
      </c>
      <c r="S1325" s="44">
        <f>TG_lấy+TG_xử_lý_CN+Thông_quan</f>
        <v>6.038194444</v>
      </c>
      <c r="T1325" s="55">
        <f>IFS(HubCN_ID="LECCNSZ",Quantity__piece*500,HubCN_ID="LECCNYW",Quantity__piece*700)</f>
        <v>3500</v>
      </c>
      <c r="U1325" s="55">
        <f>Chi_phí_lấy_hàng-Chi_phí_xử_lý</f>
        <v>15000</v>
      </c>
      <c r="V1325" s="55">
        <f>IFS(HubCN_ID="LECCNSZ",IF(Grossweight&lt;=3,17000+Quantity__piece*500,17000+(Grossweight-3)*1500+Quantity__piece*500),HubCN_ID="LECCNYW", IF(Grossweight&lt;=3,15000+Quantity__piece*700,15000+(Grossweight-3)*2500+Quantity__piece*700))</f>
        <v>18500</v>
      </c>
    </row>
    <row r="1326" ht="15.75" hidden="1" customHeight="1">
      <c r="A1326" s="52" t="s">
        <v>3798</v>
      </c>
      <c r="B1326" s="52" t="s">
        <v>5254</v>
      </c>
      <c r="C1326" s="52" t="s">
        <v>5255</v>
      </c>
      <c r="D1326" s="53">
        <v>44653.89027777778</v>
      </c>
      <c r="E1326" s="53">
        <v>44652.532638888886</v>
      </c>
      <c r="F1326" s="53">
        <v>44654.01736111111</v>
      </c>
      <c r="G1326" s="53">
        <f>HubVN_Receiving_Time</f>
        <v>44655.50625</v>
      </c>
      <c r="H1326" s="54">
        <v>44653.00555555556</v>
      </c>
      <c r="I1326" s="44">
        <f>HubCN_Receiving_Time-Order_Create_Time</f>
        <v>3.238888889</v>
      </c>
      <c r="J1326" s="44">
        <f>Plan__HubCN_Receiving_Time-Order_Create_Time</f>
        <v>4.596527778</v>
      </c>
      <c r="K1326" s="44">
        <f>HubCN_Pickup_Time-HubCN_Receiving_Time</f>
        <v>0.4729166667</v>
      </c>
      <c r="L1326" s="44">
        <f>Plan_HubCN_Pickup_Time-Plan__HubCN_Receiving_Time</f>
        <v>0.1270833333</v>
      </c>
      <c r="M1326" s="44">
        <f>HubCN_Receiving_Time-Vendor_PickupTime</f>
        <v>0.1680555556</v>
      </c>
      <c r="N1326" s="44">
        <f>Plan__HubCN_Receiving_Time-Plan_Vendor_Pickup_Time</f>
        <v>4.596527778</v>
      </c>
      <c r="O1326" s="44">
        <f>Vendor_PickupTime-Order_Create_Time</f>
        <v>3.070833333</v>
      </c>
      <c r="P1326" s="44">
        <f>Plan_Vendor_Pickup_Time-Order_Create_Time</f>
        <v>0</v>
      </c>
      <c r="Q1326" s="44">
        <f>HubVN_Receiving_Time-HubCN_Pickup_Time</f>
        <v>2.500694444</v>
      </c>
      <c r="R1326" s="44">
        <f>Plan_HubVN_Receiving_Time-Plan_HubCN_Pickup_Time</f>
        <v>1.50625</v>
      </c>
      <c r="S1326" s="44">
        <f>TG_lấy+TG_xử_lý_CN+Thông_quan</f>
        <v>6.2125</v>
      </c>
      <c r="T1326" s="55">
        <f>IFS(HubCN_ID="LECCNSZ",Quantity__piece*500,HubCN_ID="LECCNYW",Quantity__piece*700)</f>
        <v>500</v>
      </c>
      <c r="U1326" s="55">
        <f>Chi_phí_lấy_hàng-Chi_phí_xử_lý</f>
        <v>17000</v>
      </c>
      <c r="V1326" s="55">
        <f>IFS(HubCN_ID="LECCNSZ",IF(Grossweight&lt;=3,17000+Quantity__piece*500,17000+(Grossweight-3)*1500+Quantity__piece*500),HubCN_ID="LECCNYW", IF(Grossweight&lt;=3,15000+Quantity__piece*700,15000+(Grossweight-3)*2500+Quantity__piece*700))</f>
        <v>17500</v>
      </c>
    </row>
    <row r="1327" ht="15.75" customHeight="1">
      <c r="A1327" s="52" t="s">
        <v>3800</v>
      </c>
      <c r="B1327" s="52" t="s">
        <v>5307</v>
      </c>
      <c r="C1327" s="52" t="s">
        <v>5253</v>
      </c>
      <c r="D1327" s="53">
        <v>44650.413194444445</v>
      </c>
      <c r="E1327" s="53">
        <v>44650.72152777778</v>
      </c>
      <c r="F1327" s="53">
        <v>44650.50277777778</v>
      </c>
      <c r="G1327" s="53">
        <f>HubVN_Receiving_Time</f>
        <v>44654.51736</v>
      </c>
      <c r="H1327" s="54">
        <v>44651.01597222222</v>
      </c>
      <c r="I1327" s="44">
        <f>HubCN_Receiving_Time-Order_Create_Time</f>
        <v>1.999305556</v>
      </c>
      <c r="J1327" s="44">
        <f>Plan__HubCN_Receiving_Time-Order_Create_Time</f>
        <v>1.690972222</v>
      </c>
      <c r="K1327" s="44">
        <f>HubCN_Pickup_Time-HubCN_Receiving_Time</f>
        <v>0.2944444444</v>
      </c>
      <c r="L1327" s="44">
        <f>Plan_HubCN_Pickup_Time-Plan__HubCN_Receiving_Time</f>
        <v>0.08958333333</v>
      </c>
      <c r="M1327" s="44">
        <f>HubCN_Receiving_Time-Vendor_PickupTime</f>
        <v>0.2541666667</v>
      </c>
      <c r="N1327" s="44">
        <f>Plan__HubCN_Receiving_Time-Plan_Vendor_Pickup_Time</f>
        <v>2.572916667</v>
      </c>
      <c r="O1327" s="44">
        <f>Vendor_PickupTime-Order_Create_Time</f>
        <v>1.745138889</v>
      </c>
      <c r="P1327" s="44">
        <f>Plan_Vendor_Pickup_Time-Order_Create_Time</f>
        <v>-0.8819444444</v>
      </c>
      <c r="Q1327" s="44">
        <f>HubVN_Receiving_Time-HubCN_Pickup_Time</f>
        <v>3.501388889</v>
      </c>
      <c r="R1327" s="44">
        <f>Plan_HubVN_Receiving_Time-Plan_HubCN_Pickup_Time</f>
        <v>3.00625</v>
      </c>
      <c r="S1327" s="44">
        <f>TG_lấy+TG_xử_lý_CN+Thông_quan</f>
        <v>5.795138889</v>
      </c>
      <c r="T1327" s="55">
        <f>IFS(HubCN_ID="LECCNSZ",Quantity__piece*500,HubCN_ID="LECCNYW",Quantity__piece*700)</f>
        <v>3500</v>
      </c>
      <c r="U1327" s="55">
        <f>Chi_phí_lấy_hàng-Chi_phí_xử_lý</f>
        <v>15000</v>
      </c>
      <c r="V1327" s="55">
        <f>IFS(HubCN_ID="LECCNSZ",IF(Grossweight&lt;=3,17000+Quantity__piece*500,17000+(Grossweight-3)*1500+Quantity__piece*500),HubCN_ID="LECCNYW", IF(Grossweight&lt;=3,15000+Quantity__piece*700,15000+(Grossweight-3)*2500+Quantity__piece*700))</f>
        <v>18500</v>
      </c>
    </row>
    <row r="1328" ht="15.75" customHeight="1">
      <c r="A1328" s="52" t="s">
        <v>3803</v>
      </c>
      <c r="B1328" s="52" t="s">
        <v>5276</v>
      </c>
      <c r="C1328" s="52" t="s">
        <v>5253</v>
      </c>
      <c r="D1328" s="53">
        <v>44651.34305555555</v>
      </c>
      <c r="E1328" s="53">
        <v>44649.82708333333</v>
      </c>
      <c r="F1328" s="53">
        <v>44651.51597222222</v>
      </c>
      <c r="G1328" s="53">
        <f>HubVN_Receiving_Time</f>
        <v>44654.25556</v>
      </c>
      <c r="H1328" s="54">
        <v>44650.25486111111</v>
      </c>
      <c r="I1328" s="44">
        <f>HubCN_Receiving_Time-Order_Create_Time</f>
        <v>2.116666667</v>
      </c>
      <c r="J1328" s="44">
        <f>Plan__HubCN_Receiving_Time-Order_Create_Time</f>
        <v>3.632638889</v>
      </c>
      <c r="K1328" s="44">
        <f>HubCN_Pickup_Time-HubCN_Receiving_Time</f>
        <v>0.4277777778</v>
      </c>
      <c r="L1328" s="44">
        <f>Plan_HubCN_Pickup_Time-Plan__HubCN_Receiving_Time</f>
        <v>0.1729166667</v>
      </c>
      <c r="M1328" s="44">
        <f>HubCN_Receiving_Time-Vendor_PickupTime</f>
        <v>0.1138888889</v>
      </c>
      <c r="N1328" s="44">
        <f>Plan__HubCN_Receiving_Time-Plan_Vendor_Pickup_Time</f>
        <v>2.629861111</v>
      </c>
      <c r="O1328" s="44">
        <f>Vendor_PickupTime-Order_Create_Time</f>
        <v>2.002777778</v>
      </c>
      <c r="P1328" s="44">
        <f>Plan_Vendor_Pickup_Time-Order_Create_Time</f>
        <v>1.002777778</v>
      </c>
      <c r="Q1328" s="44">
        <f>HubVN_Receiving_Time-HubCN_Pickup_Time</f>
        <v>4.000694444</v>
      </c>
      <c r="R1328" s="44">
        <f>Plan_HubVN_Receiving_Time-Plan_HubCN_Pickup_Time</f>
        <v>2.003472222</v>
      </c>
      <c r="S1328" s="44">
        <f>TG_lấy+TG_xử_lý_CN+Thông_quan</f>
        <v>6.545138889</v>
      </c>
      <c r="T1328" s="55">
        <f>IFS(HubCN_ID="LECCNSZ",Quantity__piece*500,HubCN_ID="LECCNYW",Quantity__piece*700)</f>
        <v>2800</v>
      </c>
      <c r="U1328" s="55">
        <f>Chi_phí_lấy_hàng-Chi_phí_xử_lý</f>
        <v>17500</v>
      </c>
      <c r="V1328" s="55">
        <f>IFS(HubCN_ID="LECCNSZ",IF(Grossweight&lt;=3,17000+Quantity__piece*500,17000+(Grossweight-3)*1500+Quantity__piece*500),HubCN_ID="LECCNYW", IF(Grossweight&lt;=3,15000+Quantity__piece*700,15000+(Grossweight-3)*2500+Quantity__piece*700))</f>
        <v>20300</v>
      </c>
    </row>
    <row r="1329" ht="15.75" customHeight="1">
      <c r="A1329" s="52" t="s">
        <v>3805</v>
      </c>
      <c r="B1329" s="52" t="s">
        <v>5278</v>
      </c>
      <c r="C1329" s="52" t="s">
        <v>5253</v>
      </c>
      <c r="D1329" s="53">
        <v>44649.913194444445</v>
      </c>
      <c r="E1329" s="53">
        <v>44646.96666666667</v>
      </c>
      <c r="F1329" s="53">
        <v>44649.99930555555</v>
      </c>
      <c r="G1329" s="53">
        <f>HubVN_Receiving_Time</f>
        <v>44652.26875</v>
      </c>
      <c r="H1329" s="54">
        <v>44647.2625</v>
      </c>
      <c r="I1329" s="44">
        <f>HubCN_Receiving_Time-Order_Create_Time</f>
        <v>1.850694444</v>
      </c>
      <c r="J1329" s="44">
        <f>Plan__HubCN_Receiving_Time-Order_Create_Time</f>
        <v>4.797222222</v>
      </c>
      <c r="K1329" s="44">
        <f>HubCN_Pickup_Time-HubCN_Receiving_Time</f>
        <v>0.2958333333</v>
      </c>
      <c r="L1329" s="44">
        <f>Plan_HubCN_Pickup_Time-Plan__HubCN_Receiving_Time</f>
        <v>0.08611111111</v>
      </c>
      <c r="M1329" s="44">
        <f>HubCN_Receiving_Time-Vendor_PickupTime</f>
        <v>0.1034722222</v>
      </c>
      <c r="N1329" s="44">
        <f>Plan__HubCN_Receiving_Time-Plan_Vendor_Pickup_Time</f>
        <v>1.636111111</v>
      </c>
      <c r="O1329" s="44">
        <f>Vendor_PickupTime-Order_Create_Time</f>
        <v>1.747222222</v>
      </c>
      <c r="P1329" s="44">
        <f>Plan_Vendor_Pickup_Time-Order_Create_Time</f>
        <v>3.161111111</v>
      </c>
      <c r="Q1329" s="44">
        <f>HubVN_Receiving_Time-HubCN_Pickup_Time</f>
        <v>5.00625</v>
      </c>
      <c r="R1329" s="44">
        <f>Plan_HubVN_Receiving_Time-Plan_HubCN_Pickup_Time</f>
        <v>1.502777778</v>
      </c>
      <c r="S1329" s="44">
        <f>TG_lấy+TG_xử_lý_CN+Thông_quan</f>
        <v>7.152777778</v>
      </c>
      <c r="T1329" s="55">
        <f>IFS(HubCN_ID="LECCNSZ",Quantity__piece*500,HubCN_ID="LECCNYW",Quantity__piece*700)</f>
        <v>700</v>
      </c>
      <c r="U1329" s="55">
        <f>Chi_phí_lấy_hàng-Chi_phí_xử_lý</f>
        <v>16000</v>
      </c>
      <c r="V1329" s="55">
        <f>IFS(HubCN_ID="LECCNSZ",IF(Grossweight&lt;=3,17000+Quantity__piece*500,17000+(Grossweight-3)*1500+Quantity__piece*500),HubCN_ID="LECCNYW", IF(Grossweight&lt;=3,15000+Quantity__piece*700,15000+(Grossweight-3)*2500+Quantity__piece*700))</f>
        <v>16700</v>
      </c>
    </row>
    <row r="1330" ht="15.75" customHeight="1">
      <c r="A1330" s="52" t="s">
        <v>3807</v>
      </c>
      <c r="B1330" s="52" t="s">
        <v>5309</v>
      </c>
      <c r="C1330" s="52" t="s">
        <v>5253</v>
      </c>
      <c r="D1330" s="53">
        <v>44649.84722222222</v>
      </c>
      <c r="E1330" s="53">
        <v>44649.80694444444</v>
      </c>
      <c r="F1330" s="53">
        <v>44649.99722222222</v>
      </c>
      <c r="G1330" s="53">
        <f>HubVN_Receiving_Time</f>
        <v>44654.27083</v>
      </c>
      <c r="H1330" s="54">
        <v>44650.268055555556</v>
      </c>
      <c r="I1330" s="44">
        <f>HubCN_Receiving_Time-Order_Create_Time</f>
        <v>0.6083333333</v>
      </c>
      <c r="J1330" s="44">
        <f>Plan__HubCN_Receiving_Time-Order_Create_Time</f>
        <v>0.6486111111</v>
      </c>
      <c r="K1330" s="44">
        <f>HubCN_Pickup_Time-HubCN_Receiving_Time</f>
        <v>0.4611111111</v>
      </c>
      <c r="L1330" s="44">
        <f>Plan_HubCN_Pickup_Time-Plan__HubCN_Receiving_Time</f>
        <v>0.15</v>
      </c>
      <c r="M1330" s="44">
        <f>HubCN_Receiving_Time-Vendor_PickupTime</f>
        <v>0.1118055555</v>
      </c>
      <c r="N1330" s="44">
        <f>Plan__HubCN_Receiving_Time-Plan_Vendor_Pickup_Time</f>
        <v>-0.09166666667</v>
      </c>
      <c r="O1330" s="44">
        <f>Vendor_PickupTime-Order_Create_Time</f>
        <v>0.4965277778</v>
      </c>
      <c r="P1330" s="44">
        <f>Plan_Vendor_Pickup_Time-Order_Create_Time</f>
        <v>0.7402777778</v>
      </c>
      <c r="Q1330" s="44">
        <f>HubVN_Receiving_Time-HubCN_Pickup_Time</f>
        <v>4.002777778</v>
      </c>
      <c r="R1330" s="44">
        <f>Plan_HubVN_Receiving_Time-Plan_HubCN_Pickup_Time</f>
        <v>3.505555556</v>
      </c>
      <c r="S1330" s="44">
        <f>TG_lấy+TG_xử_lý_CN+Thông_quan</f>
        <v>5.072222222</v>
      </c>
      <c r="T1330" s="55">
        <f>IFS(HubCN_ID="LECCNSZ",Quantity__piece*500,HubCN_ID="LECCNYW",Quantity__piece*700)</f>
        <v>1400</v>
      </c>
      <c r="U1330" s="55">
        <f>Chi_phí_lấy_hàng-Chi_phí_xử_lý</f>
        <v>15000</v>
      </c>
      <c r="V1330" s="55">
        <f>IFS(HubCN_ID="LECCNSZ",IF(Grossweight&lt;=3,17000+Quantity__piece*500,17000+(Grossweight-3)*1500+Quantity__piece*500),HubCN_ID="LECCNYW", IF(Grossweight&lt;=3,15000+Quantity__piece*700,15000+(Grossweight-3)*2500+Quantity__piece*700))</f>
        <v>16400</v>
      </c>
    </row>
    <row r="1331" ht="15.75" customHeight="1">
      <c r="A1331" s="52" t="s">
        <v>3810</v>
      </c>
      <c r="B1331" s="52" t="s">
        <v>5252</v>
      </c>
      <c r="C1331" s="52" t="s">
        <v>5253</v>
      </c>
      <c r="D1331" s="53">
        <v>44650.05972222222</v>
      </c>
      <c r="E1331" s="53">
        <v>44649.19513888889</v>
      </c>
      <c r="F1331" s="53">
        <v>44650.27291666667</v>
      </c>
      <c r="G1331" s="53">
        <f>HubVN_Receiving_Time</f>
        <v>44652.53472</v>
      </c>
      <c r="H1331" s="54">
        <v>44649.53194444445</v>
      </c>
      <c r="I1331" s="44">
        <f>HubCN_Receiving_Time-Order_Create_Time</f>
        <v>3.811805556</v>
      </c>
      <c r="J1331" s="44">
        <f>Plan__HubCN_Receiving_Time-Order_Create_Time</f>
        <v>4.676388889</v>
      </c>
      <c r="K1331" s="44">
        <f>HubCN_Pickup_Time-HubCN_Receiving_Time</f>
        <v>0.3368055556</v>
      </c>
      <c r="L1331" s="44">
        <f>Plan_HubCN_Pickup_Time-Plan__HubCN_Receiving_Time</f>
        <v>0.2131944444</v>
      </c>
      <c r="M1331" s="44">
        <f>HubCN_Receiving_Time-Vendor_PickupTime</f>
        <v>0.08888888889</v>
      </c>
      <c r="N1331" s="44">
        <f>Plan__HubCN_Receiving_Time-Plan_Vendor_Pickup_Time</f>
        <v>4.1</v>
      </c>
      <c r="O1331" s="44">
        <f>Vendor_PickupTime-Order_Create_Time</f>
        <v>3.722916667</v>
      </c>
      <c r="P1331" s="44">
        <f>Plan_Vendor_Pickup_Time-Order_Create_Time</f>
        <v>0.5763888889</v>
      </c>
      <c r="Q1331" s="44">
        <f>HubVN_Receiving_Time-HubCN_Pickup_Time</f>
        <v>3.002777778</v>
      </c>
      <c r="R1331" s="44">
        <f>Plan_HubVN_Receiving_Time-Plan_HubCN_Pickup_Time</f>
        <v>2.004861111</v>
      </c>
      <c r="S1331" s="44">
        <f>TG_lấy+TG_xử_lý_CN+Thông_quan</f>
        <v>7.151388889</v>
      </c>
      <c r="T1331" s="55">
        <f>IFS(HubCN_ID="LECCNSZ",Quantity__piece*500,HubCN_ID="LECCNYW",Quantity__piece*700)</f>
        <v>2100</v>
      </c>
      <c r="U1331" s="55">
        <f>Chi_phí_lấy_hàng-Chi_phí_xử_lý</f>
        <v>15000</v>
      </c>
      <c r="V1331" s="55">
        <f>IFS(HubCN_ID="LECCNSZ",IF(Grossweight&lt;=3,17000+Quantity__piece*500,17000+(Grossweight-3)*1500+Quantity__piece*500),HubCN_ID="LECCNYW", IF(Grossweight&lt;=3,15000+Quantity__piece*700,15000+(Grossweight-3)*2500+Quantity__piece*700))</f>
        <v>17100</v>
      </c>
    </row>
    <row r="1332" ht="15.75" hidden="1" customHeight="1">
      <c r="A1332" s="52" t="s">
        <v>3813</v>
      </c>
      <c r="B1332" s="52" t="s">
        <v>5254</v>
      </c>
      <c r="C1332" s="52" t="s">
        <v>5255</v>
      </c>
      <c r="D1332" s="53">
        <v>44653.39791666667</v>
      </c>
      <c r="E1332" s="53">
        <v>44652.55138888889</v>
      </c>
      <c r="F1332" s="53">
        <v>44653.525</v>
      </c>
      <c r="G1332" s="53">
        <f>HubVN_Receiving_Time</f>
        <v>44655.525</v>
      </c>
      <c r="H1332" s="54">
        <v>44653.02361111111</v>
      </c>
      <c r="I1332" s="44">
        <f>HubCN_Receiving_Time-Order_Create_Time</f>
        <v>1.781944444</v>
      </c>
      <c r="J1332" s="44">
        <f>Plan__HubCN_Receiving_Time-Order_Create_Time</f>
        <v>2.628472222</v>
      </c>
      <c r="K1332" s="44">
        <f>HubCN_Pickup_Time-HubCN_Receiving_Time</f>
        <v>0.4722222222</v>
      </c>
      <c r="L1332" s="44">
        <f>Plan_HubCN_Pickup_Time-Plan__HubCN_Receiving_Time</f>
        <v>0.1270833333</v>
      </c>
      <c r="M1332" s="44">
        <f>HubCN_Receiving_Time-Vendor_PickupTime</f>
        <v>0.1305555556</v>
      </c>
      <c r="N1332" s="44">
        <f>Plan__HubCN_Receiving_Time-Plan_Vendor_Pickup_Time</f>
        <v>2.842361111</v>
      </c>
      <c r="O1332" s="44">
        <f>Vendor_PickupTime-Order_Create_Time</f>
        <v>1.651388889</v>
      </c>
      <c r="P1332" s="44">
        <f>Plan_Vendor_Pickup_Time-Order_Create_Time</f>
        <v>-0.2138888889</v>
      </c>
      <c r="Q1332" s="44">
        <f>HubVN_Receiving_Time-HubCN_Pickup_Time</f>
        <v>2.501388889</v>
      </c>
      <c r="R1332" s="44">
        <f>Plan_HubVN_Receiving_Time-Plan_HubCN_Pickup_Time</f>
        <v>2.00625</v>
      </c>
      <c r="S1332" s="44">
        <f>TG_lấy+TG_xử_lý_CN+Thông_quan</f>
        <v>4.755555556</v>
      </c>
      <c r="T1332" s="55">
        <f>IFS(HubCN_ID="LECCNSZ",Quantity__piece*500,HubCN_ID="LECCNYW",Quantity__piece*700)</f>
        <v>500</v>
      </c>
      <c r="U1332" s="55">
        <f>Chi_phí_lấy_hàng-Chi_phí_xử_lý</f>
        <v>19700</v>
      </c>
      <c r="V1332" s="55">
        <f>IFS(HubCN_ID="LECCNSZ",IF(Grossweight&lt;=3,17000+Quantity__piece*500,17000+(Grossweight-3)*1500+Quantity__piece*500),HubCN_ID="LECCNYW", IF(Grossweight&lt;=3,15000+Quantity__piece*700,15000+(Grossweight-3)*2500+Quantity__piece*700))</f>
        <v>20200</v>
      </c>
    </row>
    <row r="1333" ht="15.75" customHeight="1">
      <c r="A1333" s="52" t="s">
        <v>3816</v>
      </c>
      <c r="B1333" s="52" t="s">
        <v>5291</v>
      </c>
      <c r="C1333" s="52" t="s">
        <v>5253</v>
      </c>
      <c r="D1333" s="53">
        <v>44650.032638888886</v>
      </c>
      <c r="E1333" s="53">
        <v>44649.79791666667</v>
      </c>
      <c r="F1333" s="53">
        <v>44650.24513888889</v>
      </c>
      <c r="G1333" s="53">
        <f>HubVN_Receiving_Time</f>
        <v>44653.26528</v>
      </c>
      <c r="H1333" s="54">
        <v>44650.260416666664</v>
      </c>
      <c r="I1333" s="44">
        <f>HubCN_Receiving_Time-Order_Create_Time</f>
        <v>2.082638889</v>
      </c>
      <c r="J1333" s="44">
        <f>Plan__HubCN_Receiving_Time-Order_Create_Time</f>
        <v>2.317361111</v>
      </c>
      <c r="K1333" s="44">
        <f>HubCN_Pickup_Time-HubCN_Receiving_Time</f>
        <v>0.4625</v>
      </c>
      <c r="L1333" s="44">
        <f>Plan_HubCN_Pickup_Time-Plan__HubCN_Receiving_Time</f>
        <v>0.2125</v>
      </c>
      <c r="M1333" s="44">
        <f>HubCN_Receiving_Time-Vendor_PickupTime</f>
        <v>0.0875</v>
      </c>
      <c r="N1333" s="44">
        <f>Plan__HubCN_Receiving_Time-Plan_Vendor_Pickup_Time</f>
        <v>3.190277778</v>
      </c>
      <c r="O1333" s="44">
        <f>Vendor_PickupTime-Order_Create_Time</f>
        <v>1.995138889</v>
      </c>
      <c r="P1333" s="44">
        <f>Plan_Vendor_Pickup_Time-Order_Create_Time</f>
        <v>-0.8729166667</v>
      </c>
      <c r="Q1333" s="44">
        <f>HubVN_Receiving_Time-HubCN_Pickup_Time</f>
        <v>3.004861111</v>
      </c>
      <c r="R1333" s="44">
        <f>Plan_HubVN_Receiving_Time-Plan_HubCN_Pickup_Time</f>
        <v>2.004861111</v>
      </c>
      <c r="S1333" s="44">
        <f>TG_lấy+TG_xử_lý_CN+Thông_quan</f>
        <v>5.55</v>
      </c>
      <c r="T1333" s="55">
        <f>IFS(HubCN_ID="LECCNSZ",Quantity__piece*500,HubCN_ID="LECCNYW",Quantity__piece*700)</f>
        <v>3500</v>
      </c>
      <c r="U1333" s="55">
        <f>Chi_phí_lấy_hàng-Chi_phí_xử_lý</f>
        <v>15000</v>
      </c>
      <c r="V1333" s="55">
        <f>IFS(HubCN_ID="LECCNSZ",IF(Grossweight&lt;=3,17000+Quantity__piece*500,17000+(Grossweight-3)*1500+Quantity__piece*500),HubCN_ID="LECCNYW", IF(Grossweight&lt;=3,15000+Quantity__piece*700,15000+(Grossweight-3)*2500+Quantity__piece*700))</f>
        <v>18500</v>
      </c>
    </row>
    <row r="1334" ht="15.75" customHeight="1">
      <c r="A1334" s="52" t="s">
        <v>3819</v>
      </c>
      <c r="B1334" s="52" t="s">
        <v>5298</v>
      </c>
      <c r="C1334" s="52" t="s">
        <v>5253</v>
      </c>
      <c r="D1334" s="53">
        <v>44653.30763888889</v>
      </c>
      <c r="E1334" s="53">
        <v>44652.217361111114</v>
      </c>
      <c r="F1334" s="53">
        <v>44653.518055555556</v>
      </c>
      <c r="G1334" s="53">
        <f>HubVN_Receiving_Time</f>
        <v>44655.5125</v>
      </c>
      <c r="H1334" s="54">
        <v>44652.509722222225</v>
      </c>
      <c r="I1334" s="44">
        <f>HubCN_Receiving_Time-Order_Create_Time</f>
        <v>2.378472222</v>
      </c>
      <c r="J1334" s="44">
        <f>Plan__HubCN_Receiving_Time-Order_Create_Time</f>
        <v>3.46875</v>
      </c>
      <c r="K1334" s="44">
        <f>HubCN_Pickup_Time-HubCN_Receiving_Time</f>
        <v>0.2923611111</v>
      </c>
      <c r="L1334" s="44">
        <f>Plan_HubCN_Pickup_Time-Plan__HubCN_Receiving_Time</f>
        <v>0.2104166667</v>
      </c>
      <c r="M1334" s="44">
        <f>HubCN_Receiving_Time-Vendor_PickupTime</f>
        <v>0.0875</v>
      </c>
      <c r="N1334" s="44">
        <f>Plan__HubCN_Receiving_Time-Plan_Vendor_Pickup_Time</f>
        <v>3.3</v>
      </c>
      <c r="O1334" s="44">
        <f>Vendor_PickupTime-Order_Create_Time</f>
        <v>2.290972222</v>
      </c>
      <c r="P1334" s="44">
        <f>Plan_Vendor_Pickup_Time-Order_Create_Time</f>
        <v>0.16875</v>
      </c>
      <c r="Q1334" s="44">
        <f>HubVN_Receiving_Time-HubCN_Pickup_Time</f>
        <v>3.002777778</v>
      </c>
      <c r="R1334" s="44">
        <f>Plan_HubVN_Receiving_Time-Plan_HubCN_Pickup_Time</f>
        <v>2.00625</v>
      </c>
      <c r="S1334" s="44">
        <f>TG_lấy+TG_xử_lý_CN+Thông_quan</f>
        <v>5.673611111</v>
      </c>
      <c r="T1334" s="55">
        <f>IFS(HubCN_ID="LECCNSZ",Quantity__piece*500,HubCN_ID="LECCNYW",Quantity__piece*700)</f>
        <v>2800</v>
      </c>
      <c r="U1334" s="55">
        <f>Chi_phí_lấy_hàng-Chi_phí_xử_lý</f>
        <v>16250</v>
      </c>
      <c r="V1334" s="55">
        <f>IFS(HubCN_ID="LECCNSZ",IF(Grossweight&lt;=3,17000+Quantity__piece*500,17000+(Grossweight-3)*1500+Quantity__piece*500),HubCN_ID="LECCNYW", IF(Grossweight&lt;=3,15000+Quantity__piece*700,15000+(Grossweight-3)*2500+Quantity__piece*700))</f>
        <v>19050</v>
      </c>
    </row>
    <row r="1335" ht="15.75" customHeight="1">
      <c r="A1335" s="52" t="s">
        <v>3822</v>
      </c>
      <c r="B1335" s="52" t="s">
        <v>5284</v>
      </c>
      <c r="C1335" s="52" t="s">
        <v>5253</v>
      </c>
      <c r="D1335" s="53">
        <v>44653.03611111111</v>
      </c>
      <c r="E1335" s="53">
        <v>44652.22361111111</v>
      </c>
      <c r="F1335" s="53">
        <v>44653.24930555555</v>
      </c>
      <c r="G1335" s="53">
        <f>HubVN_Receiving_Time</f>
        <v>44655.52014</v>
      </c>
      <c r="H1335" s="54">
        <v>44652.51875</v>
      </c>
      <c r="I1335" s="44">
        <f>HubCN_Receiving_Time-Order_Create_Time</f>
        <v>2.378472222</v>
      </c>
      <c r="J1335" s="44">
        <f>Plan__HubCN_Receiving_Time-Order_Create_Time</f>
        <v>3.190972222</v>
      </c>
      <c r="K1335" s="44">
        <f>HubCN_Pickup_Time-HubCN_Receiving_Time</f>
        <v>0.2951388889</v>
      </c>
      <c r="L1335" s="44">
        <f>Plan_HubCN_Pickup_Time-Plan__HubCN_Receiving_Time</f>
        <v>0.2131944444</v>
      </c>
      <c r="M1335" s="44">
        <f>HubCN_Receiving_Time-Vendor_PickupTime</f>
        <v>0.16875</v>
      </c>
      <c r="N1335" s="44">
        <f>Plan__HubCN_Receiving_Time-Plan_Vendor_Pickup_Time</f>
        <v>4.602777778</v>
      </c>
      <c r="O1335" s="44">
        <f>Vendor_PickupTime-Order_Create_Time</f>
        <v>2.209722222</v>
      </c>
      <c r="P1335" s="44">
        <f>Plan_Vendor_Pickup_Time-Order_Create_Time</f>
        <v>-1.411805556</v>
      </c>
      <c r="Q1335" s="44">
        <f>HubVN_Receiving_Time-HubCN_Pickup_Time</f>
        <v>3.001388889</v>
      </c>
      <c r="R1335" s="44">
        <f>Plan_HubVN_Receiving_Time-Plan_HubCN_Pickup_Time</f>
        <v>2.005555556</v>
      </c>
      <c r="S1335" s="44">
        <f>TG_lấy+TG_xử_lý_CN+Thông_quan</f>
        <v>5.675</v>
      </c>
      <c r="T1335" s="55">
        <f>IFS(HubCN_ID="LECCNSZ",Quantity__piece*500,HubCN_ID="LECCNYW",Quantity__piece*700)</f>
        <v>2800</v>
      </c>
      <c r="U1335" s="55">
        <f>Chi_phí_lấy_hàng-Chi_phí_xử_lý</f>
        <v>17500</v>
      </c>
      <c r="V1335" s="55">
        <f>IFS(HubCN_ID="LECCNSZ",IF(Grossweight&lt;=3,17000+Quantity__piece*500,17000+(Grossweight-3)*1500+Quantity__piece*500),HubCN_ID="LECCNYW", IF(Grossweight&lt;=3,15000+Quantity__piece*700,15000+(Grossweight-3)*2500+Quantity__piece*700))</f>
        <v>20300</v>
      </c>
    </row>
    <row r="1336" ht="15.75" customHeight="1">
      <c r="A1336" s="52" t="s">
        <v>3825</v>
      </c>
      <c r="B1336" s="52" t="s">
        <v>5286</v>
      </c>
      <c r="C1336" s="52" t="s">
        <v>5253</v>
      </c>
      <c r="D1336" s="53">
        <v>44651.60277777778</v>
      </c>
      <c r="E1336" s="53">
        <v>44649.77361111111</v>
      </c>
      <c r="F1336" s="53">
        <v>44651.75486111111</v>
      </c>
      <c r="G1336" s="53">
        <f>HubVN_Receiving_Time</f>
        <v>44654.28125</v>
      </c>
      <c r="H1336" s="54">
        <v>44650.27569444444</v>
      </c>
      <c r="I1336" s="44">
        <f>HubCN_Receiving_Time-Order_Create_Time</f>
        <v>0.6131944444</v>
      </c>
      <c r="J1336" s="44">
        <f>Plan__HubCN_Receiving_Time-Order_Create_Time</f>
        <v>2.442361111</v>
      </c>
      <c r="K1336" s="44">
        <f>HubCN_Pickup_Time-HubCN_Receiving_Time</f>
        <v>0.5020833333</v>
      </c>
      <c r="L1336" s="44">
        <f>Plan_HubCN_Pickup_Time-Plan__HubCN_Receiving_Time</f>
        <v>0.1520833333</v>
      </c>
      <c r="M1336" s="44">
        <f>HubCN_Receiving_Time-Vendor_PickupTime</f>
        <v>0.1118055555</v>
      </c>
      <c r="N1336" s="44">
        <f>Plan__HubCN_Receiving_Time-Plan_Vendor_Pickup_Time</f>
        <v>2.858333333</v>
      </c>
      <c r="O1336" s="44">
        <f>Vendor_PickupTime-Order_Create_Time</f>
        <v>0.5013888889</v>
      </c>
      <c r="P1336" s="44">
        <f>Plan_Vendor_Pickup_Time-Order_Create_Time</f>
        <v>-0.4159722222</v>
      </c>
      <c r="Q1336" s="44">
        <f>HubVN_Receiving_Time-HubCN_Pickup_Time</f>
        <v>4.005555556</v>
      </c>
      <c r="R1336" s="44">
        <f>Plan_HubVN_Receiving_Time-Plan_HubCN_Pickup_Time</f>
        <v>1.500694444</v>
      </c>
      <c r="S1336" s="44">
        <f>TG_lấy+TG_xử_lý_CN+Thông_quan</f>
        <v>5.120833333</v>
      </c>
      <c r="T1336" s="55">
        <f>IFS(HubCN_ID="LECCNSZ",Quantity__piece*500,HubCN_ID="LECCNYW",Quantity__piece*700)</f>
        <v>2100</v>
      </c>
      <c r="U1336" s="55">
        <f>Chi_phí_lấy_hàng-Chi_phí_xử_lý</f>
        <v>15000</v>
      </c>
      <c r="V1336" s="55">
        <f>IFS(HubCN_ID="LECCNSZ",IF(Grossweight&lt;=3,17000+Quantity__piece*500,17000+(Grossweight-3)*1500+Quantity__piece*500),HubCN_ID="LECCNYW", IF(Grossweight&lt;=3,15000+Quantity__piece*700,15000+(Grossweight-3)*2500+Quantity__piece*700))</f>
        <v>17100</v>
      </c>
    </row>
    <row r="1337" ht="15.75" customHeight="1">
      <c r="A1337" s="52" t="s">
        <v>3828</v>
      </c>
      <c r="B1337" s="52" t="s">
        <v>5285</v>
      </c>
      <c r="C1337" s="52" t="s">
        <v>5253</v>
      </c>
      <c r="D1337" s="53">
        <v>44653.114583333336</v>
      </c>
      <c r="E1337" s="53">
        <v>44652.222916666666</v>
      </c>
      <c r="F1337" s="53">
        <v>44653.26111111111</v>
      </c>
      <c r="G1337" s="53">
        <f>HubVN_Receiving_Time</f>
        <v>44655.52639</v>
      </c>
      <c r="H1337" s="54">
        <v>44652.52013888889</v>
      </c>
      <c r="I1337" s="44">
        <f>HubCN_Receiving_Time-Order_Create_Time</f>
        <v>2.396527778</v>
      </c>
      <c r="J1337" s="44">
        <f>Plan__HubCN_Receiving_Time-Order_Create_Time</f>
        <v>3.288194444</v>
      </c>
      <c r="K1337" s="44">
        <f>HubCN_Pickup_Time-HubCN_Receiving_Time</f>
        <v>0.2972222222</v>
      </c>
      <c r="L1337" s="44">
        <f>Plan_HubCN_Pickup_Time-Plan__HubCN_Receiving_Time</f>
        <v>0.1465277778</v>
      </c>
      <c r="M1337" s="44">
        <f>HubCN_Receiving_Time-Vendor_PickupTime</f>
        <v>0.1131944444</v>
      </c>
      <c r="N1337" s="44">
        <f>Plan__HubCN_Receiving_Time-Plan_Vendor_Pickup_Time</f>
        <v>3.206944444</v>
      </c>
      <c r="O1337" s="44">
        <f>Vendor_PickupTime-Order_Create_Time</f>
        <v>2.283333333</v>
      </c>
      <c r="P1337" s="44">
        <f>Plan_Vendor_Pickup_Time-Order_Create_Time</f>
        <v>0.08125</v>
      </c>
      <c r="Q1337" s="44">
        <f>HubVN_Receiving_Time-HubCN_Pickup_Time</f>
        <v>3.00625</v>
      </c>
      <c r="R1337" s="44">
        <f>Plan_HubVN_Receiving_Time-Plan_HubCN_Pickup_Time</f>
        <v>2.004861111</v>
      </c>
      <c r="S1337" s="44">
        <f>TG_lấy+TG_xử_lý_CN+Thông_quan</f>
        <v>5.7</v>
      </c>
      <c r="T1337" s="55">
        <f>IFS(HubCN_ID="LECCNSZ",Quantity__piece*500,HubCN_ID="LECCNYW",Quantity__piece*700)</f>
        <v>2800</v>
      </c>
      <c r="U1337" s="55">
        <f>Chi_phí_lấy_hàng-Chi_phí_xử_lý</f>
        <v>15000</v>
      </c>
      <c r="V1337" s="55">
        <f>IFS(HubCN_ID="LECCNSZ",IF(Grossweight&lt;=3,17000+Quantity__piece*500,17000+(Grossweight-3)*1500+Quantity__piece*500),HubCN_ID="LECCNYW", IF(Grossweight&lt;=3,15000+Quantity__piece*700,15000+(Grossweight-3)*2500+Quantity__piece*700))</f>
        <v>17800</v>
      </c>
    </row>
    <row r="1338" ht="15.75" customHeight="1">
      <c r="A1338" s="52" t="s">
        <v>3831</v>
      </c>
      <c r="B1338" s="52" t="s">
        <v>5305</v>
      </c>
      <c r="C1338" s="52" t="s">
        <v>5253</v>
      </c>
      <c r="D1338" s="53">
        <v>44652.646527777775</v>
      </c>
      <c r="E1338" s="53">
        <v>44649.92291666667</v>
      </c>
      <c r="F1338" s="53">
        <v>44652.77222222222</v>
      </c>
      <c r="G1338" s="53">
        <f>HubVN_Receiving_Time</f>
        <v>44655.26181</v>
      </c>
      <c r="H1338" s="54">
        <v>44650.25833333333</v>
      </c>
      <c r="I1338" s="44">
        <f>HubCN_Receiving_Time-Order_Create_Time</f>
        <v>0.3173611111</v>
      </c>
      <c r="J1338" s="44">
        <f>Plan__HubCN_Receiving_Time-Order_Create_Time</f>
        <v>3.040972222</v>
      </c>
      <c r="K1338" s="44">
        <f>HubCN_Pickup_Time-HubCN_Receiving_Time</f>
        <v>0.3354166667</v>
      </c>
      <c r="L1338" s="44">
        <f>Plan_HubCN_Pickup_Time-Plan__HubCN_Receiving_Time</f>
        <v>0.1256944444</v>
      </c>
      <c r="M1338" s="44">
        <f>HubCN_Receiving_Time-Vendor_PickupTime</f>
        <v>0.08541666667</v>
      </c>
      <c r="N1338" s="44">
        <f>Plan__HubCN_Receiving_Time-Plan_Vendor_Pickup_Time</f>
        <v>3.042361111</v>
      </c>
      <c r="O1338" s="44">
        <f>Vendor_PickupTime-Order_Create_Time</f>
        <v>0.2319444444</v>
      </c>
      <c r="P1338" s="44">
        <f>Plan_Vendor_Pickup_Time-Order_Create_Time</f>
        <v>-0.001388888893</v>
      </c>
      <c r="Q1338" s="44">
        <f>HubVN_Receiving_Time-HubCN_Pickup_Time</f>
        <v>5.003472222</v>
      </c>
      <c r="R1338" s="44">
        <f>Plan_HubVN_Receiving_Time-Plan_HubCN_Pickup_Time</f>
        <v>1.502083333</v>
      </c>
      <c r="S1338" s="44">
        <f>TG_lấy+TG_xử_lý_CN+Thông_quan</f>
        <v>5.65625</v>
      </c>
      <c r="T1338" s="55">
        <f>IFS(HubCN_ID="LECCNSZ",Quantity__piece*500,HubCN_ID="LECCNYW",Quantity__piece*700)</f>
        <v>3500</v>
      </c>
      <c r="U1338" s="55">
        <f>Chi_phí_lấy_hàng-Chi_phí_xử_lý</f>
        <v>15000</v>
      </c>
      <c r="V1338" s="55">
        <f>IFS(HubCN_ID="LECCNSZ",IF(Grossweight&lt;=3,17000+Quantity__piece*500,17000+(Grossweight-3)*1500+Quantity__piece*500),HubCN_ID="LECCNYW", IF(Grossweight&lt;=3,15000+Quantity__piece*700,15000+(Grossweight-3)*2500+Quantity__piece*700))</f>
        <v>18500</v>
      </c>
    </row>
    <row r="1339" ht="15.75" hidden="1" customHeight="1">
      <c r="A1339" s="52" t="s">
        <v>3833</v>
      </c>
      <c r="B1339" s="52" t="s">
        <v>5282</v>
      </c>
      <c r="C1339" s="52" t="s">
        <v>5255</v>
      </c>
      <c r="D1339" s="53">
        <v>44651.6875</v>
      </c>
      <c r="E1339" s="53">
        <v>44652.55347222222</v>
      </c>
      <c r="F1339" s="53">
        <v>44651.777083333334</v>
      </c>
      <c r="G1339" s="53">
        <f>HubVN_Receiving_Time</f>
        <v>44655.52847</v>
      </c>
      <c r="H1339" s="54">
        <v>44653.02291666667</v>
      </c>
      <c r="I1339" s="44">
        <f>HubCN_Receiving_Time-Order_Create_Time</f>
        <v>3.209722222</v>
      </c>
      <c r="J1339" s="44">
        <f>Plan__HubCN_Receiving_Time-Order_Create_Time</f>
        <v>2.34375</v>
      </c>
      <c r="K1339" s="44">
        <f>HubCN_Pickup_Time-HubCN_Receiving_Time</f>
        <v>0.4694444444</v>
      </c>
      <c r="L1339" s="44">
        <f>Plan_HubCN_Pickup_Time-Plan__HubCN_Receiving_Time</f>
        <v>0.08958333333</v>
      </c>
      <c r="M1339" s="44">
        <f>HubCN_Receiving_Time-Vendor_PickupTime</f>
        <v>0.05277777778</v>
      </c>
      <c r="N1339" s="44">
        <f>Plan__HubCN_Receiving_Time-Plan_Vendor_Pickup_Time</f>
        <v>3.350694444</v>
      </c>
      <c r="O1339" s="44">
        <f>Vendor_PickupTime-Order_Create_Time</f>
        <v>3.156944444</v>
      </c>
      <c r="P1339" s="44">
        <f>Plan_Vendor_Pickup_Time-Order_Create_Time</f>
        <v>-1.006944444</v>
      </c>
      <c r="Q1339" s="44">
        <f>HubVN_Receiving_Time-HubCN_Pickup_Time</f>
        <v>2.505555556</v>
      </c>
      <c r="R1339" s="44">
        <f>Plan_HubVN_Receiving_Time-Plan_HubCN_Pickup_Time</f>
        <v>3.503472222</v>
      </c>
      <c r="S1339" s="44">
        <f>TG_lấy+TG_xử_lý_CN+Thông_quan</f>
        <v>6.184722222</v>
      </c>
      <c r="T1339" s="55">
        <f>IFS(HubCN_ID="LECCNSZ",Quantity__piece*500,HubCN_ID="LECCNYW",Quantity__piece*700)</f>
        <v>1500</v>
      </c>
      <c r="U1339" s="55">
        <f>Chi_phí_lấy_hàng-Chi_phí_xử_lý</f>
        <v>19700</v>
      </c>
      <c r="V1339" s="55">
        <f>IFS(HubCN_ID="LECCNSZ",IF(Grossweight&lt;=3,17000+Quantity__piece*500,17000+(Grossweight-3)*1500+Quantity__piece*500),HubCN_ID="LECCNYW", IF(Grossweight&lt;=3,15000+Quantity__piece*700,15000+(Grossweight-3)*2500+Quantity__piece*700))</f>
        <v>21200</v>
      </c>
    </row>
    <row r="1340" ht="15.75" customHeight="1">
      <c r="A1340" s="52" t="s">
        <v>3835</v>
      </c>
      <c r="B1340" s="52" t="s">
        <v>5252</v>
      </c>
      <c r="C1340" s="52" t="s">
        <v>5253</v>
      </c>
      <c r="D1340" s="53">
        <v>44651.095138888886</v>
      </c>
      <c r="E1340" s="53">
        <v>44649.2375</v>
      </c>
      <c r="F1340" s="53">
        <v>44651.26388888889</v>
      </c>
      <c r="G1340" s="53">
        <f>HubVN_Receiving_Time</f>
        <v>44653.53681</v>
      </c>
      <c r="H1340" s="54">
        <v>44649.535416666666</v>
      </c>
      <c r="I1340" s="44">
        <f>HubCN_Receiving_Time-Order_Create_Time</f>
        <v>0.3729166667</v>
      </c>
      <c r="J1340" s="44">
        <f>Plan__HubCN_Receiving_Time-Order_Create_Time</f>
        <v>2.230555556</v>
      </c>
      <c r="K1340" s="44">
        <f>HubCN_Pickup_Time-HubCN_Receiving_Time</f>
        <v>0.2979166667</v>
      </c>
      <c r="L1340" s="44">
        <f>Plan_HubCN_Pickup_Time-Plan__HubCN_Receiving_Time</f>
        <v>0.16875</v>
      </c>
      <c r="M1340" s="44">
        <f>HubCN_Receiving_Time-Vendor_PickupTime</f>
        <v>0.08402777778</v>
      </c>
      <c r="N1340" s="44">
        <f>Plan__HubCN_Receiving_Time-Plan_Vendor_Pickup_Time</f>
        <v>2.532638889</v>
      </c>
      <c r="O1340" s="44">
        <f>Vendor_PickupTime-Order_Create_Time</f>
        <v>0.2888888889</v>
      </c>
      <c r="P1340" s="44">
        <f>Plan_Vendor_Pickup_Time-Order_Create_Time</f>
        <v>-0.3020833333</v>
      </c>
      <c r="Q1340" s="44">
        <f>HubVN_Receiving_Time-HubCN_Pickup_Time</f>
        <v>4.001388889</v>
      </c>
      <c r="R1340" s="44">
        <f>Plan_HubVN_Receiving_Time-Plan_HubCN_Pickup_Time</f>
        <v>2.002777778</v>
      </c>
      <c r="S1340" s="44">
        <f>TG_lấy+TG_xử_lý_CN+Thông_quan</f>
        <v>4.672222222</v>
      </c>
      <c r="T1340" s="55">
        <f>IFS(HubCN_ID="LECCNSZ",Quantity__piece*500,HubCN_ID="LECCNYW",Quantity__piece*700)</f>
        <v>2800</v>
      </c>
      <c r="U1340" s="55">
        <f>Chi_phí_lấy_hàng-Chi_phí_xử_lý</f>
        <v>15000</v>
      </c>
      <c r="V1340" s="55">
        <f>IFS(HubCN_ID="LECCNSZ",IF(Grossweight&lt;=3,17000+Quantity__piece*500,17000+(Grossweight-3)*1500+Quantity__piece*500),HubCN_ID="LECCNYW", IF(Grossweight&lt;=3,15000+Quantity__piece*700,15000+(Grossweight-3)*2500+Quantity__piece*700))</f>
        <v>17800</v>
      </c>
    </row>
    <row r="1341" ht="15.75" customHeight="1">
      <c r="A1341" s="52" t="s">
        <v>3838</v>
      </c>
      <c r="B1341" s="52" t="s">
        <v>5260</v>
      </c>
      <c r="C1341" s="52" t="s">
        <v>5253</v>
      </c>
      <c r="D1341" s="53">
        <v>44648.646527777775</v>
      </c>
      <c r="E1341" s="53">
        <v>44649.1875</v>
      </c>
      <c r="F1341" s="53">
        <v>44648.77638888889</v>
      </c>
      <c r="G1341" s="53">
        <f>HubVN_Receiving_Time</f>
        <v>44652.52569</v>
      </c>
      <c r="H1341" s="54">
        <v>44649.52222222222</v>
      </c>
      <c r="I1341" s="44">
        <f>HubCN_Receiving_Time-Order_Create_Time</f>
        <v>1.81875</v>
      </c>
      <c r="J1341" s="44">
        <f>Plan__HubCN_Receiving_Time-Order_Create_Time</f>
        <v>1.277777778</v>
      </c>
      <c r="K1341" s="44">
        <f>HubCN_Pickup_Time-HubCN_Receiving_Time</f>
        <v>0.3347222222</v>
      </c>
      <c r="L1341" s="44">
        <f>Plan_HubCN_Pickup_Time-Plan__HubCN_Receiving_Time</f>
        <v>0.1298611111</v>
      </c>
      <c r="M1341" s="44">
        <f>HubCN_Receiving_Time-Vendor_PickupTime</f>
        <v>0.1645833333</v>
      </c>
      <c r="N1341" s="44">
        <f>Plan__HubCN_Receiving_Time-Plan_Vendor_Pickup_Time</f>
        <v>3.275</v>
      </c>
      <c r="O1341" s="44">
        <f>Vendor_PickupTime-Order_Create_Time</f>
        <v>1.654166667</v>
      </c>
      <c r="P1341" s="44">
        <f>Plan_Vendor_Pickup_Time-Order_Create_Time</f>
        <v>-1.997222222</v>
      </c>
      <c r="Q1341" s="44">
        <f>HubVN_Receiving_Time-HubCN_Pickup_Time</f>
        <v>3.003472222</v>
      </c>
      <c r="R1341" s="44">
        <f>Plan_HubVN_Receiving_Time-Plan_HubCN_Pickup_Time</f>
        <v>3.502777778</v>
      </c>
      <c r="S1341" s="44">
        <f>TG_lấy+TG_xử_lý_CN+Thông_quan</f>
        <v>5.156944444</v>
      </c>
      <c r="T1341" s="55">
        <f>IFS(HubCN_ID="LECCNSZ",Quantity__piece*500,HubCN_ID="LECCNYW",Quantity__piece*700)</f>
        <v>2800</v>
      </c>
      <c r="U1341" s="55">
        <f>Chi_phí_lấy_hàng-Chi_phí_xử_lý</f>
        <v>15000</v>
      </c>
      <c r="V1341" s="55">
        <f>IFS(HubCN_ID="LECCNSZ",IF(Grossweight&lt;=3,17000+Quantity__piece*500,17000+(Grossweight-3)*1500+Quantity__piece*500),HubCN_ID="LECCNYW", IF(Grossweight&lt;=3,15000+Quantity__piece*700,15000+(Grossweight-3)*2500+Quantity__piece*700))</f>
        <v>17800</v>
      </c>
    </row>
    <row r="1342" ht="15.75" customHeight="1">
      <c r="A1342" s="52" t="s">
        <v>3841</v>
      </c>
      <c r="B1342" s="52" t="s">
        <v>5299</v>
      </c>
      <c r="C1342" s="52" t="s">
        <v>5253</v>
      </c>
      <c r="D1342" s="53">
        <v>44650.34027777778</v>
      </c>
      <c r="E1342" s="53">
        <v>44649.77569444444</v>
      </c>
      <c r="F1342" s="53">
        <v>44650.50763888889</v>
      </c>
      <c r="G1342" s="53">
        <f>HubVN_Receiving_Time</f>
        <v>44654.28403</v>
      </c>
      <c r="H1342" s="54">
        <v>44650.28125</v>
      </c>
      <c r="I1342" s="44">
        <f>HubCN_Receiving_Time-Order_Create_Time</f>
        <v>0.6083333333</v>
      </c>
      <c r="J1342" s="44">
        <f>Plan__HubCN_Receiving_Time-Order_Create_Time</f>
        <v>1.172916667</v>
      </c>
      <c r="K1342" s="44">
        <f>HubCN_Pickup_Time-HubCN_Receiving_Time</f>
        <v>0.5055555556</v>
      </c>
      <c r="L1342" s="44">
        <f>Plan_HubCN_Pickup_Time-Plan__HubCN_Receiving_Time</f>
        <v>0.1673611111</v>
      </c>
      <c r="M1342" s="44">
        <f>HubCN_Receiving_Time-Vendor_PickupTime</f>
        <v>0.1090277778</v>
      </c>
      <c r="N1342" s="44">
        <f>Plan__HubCN_Receiving_Time-Plan_Vendor_Pickup_Time</f>
        <v>1.093055556</v>
      </c>
      <c r="O1342" s="44">
        <f>Vendor_PickupTime-Order_Create_Time</f>
        <v>0.4993055556</v>
      </c>
      <c r="P1342" s="44">
        <f>Plan_Vendor_Pickup_Time-Order_Create_Time</f>
        <v>0.07986111111</v>
      </c>
      <c r="Q1342" s="44">
        <f>HubVN_Receiving_Time-HubCN_Pickup_Time</f>
        <v>4.002777778</v>
      </c>
      <c r="R1342" s="44">
        <f>Plan_HubVN_Receiving_Time-Plan_HubCN_Pickup_Time</f>
        <v>3.004861111</v>
      </c>
      <c r="S1342" s="44">
        <f>TG_lấy+TG_xử_lý_CN+Thông_quan</f>
        <v>5.116666667</v>
      </c>
      <c r="T1342" s="55">
        <f>IFS(HubCN_ID="LECCNSZ",Quantity__piece*500,HubCN_ID="LECCNYW",Quantity__piece*700)</f>
        <v>2100</v>
      </c>
      <c r="U1342" s="55">
        <f>Chi_phí_lấy_hàng-Chi_phí_xử_lý</f>
        <v>15000</v>
      </c>
      <c r="V1342" s="55">
        <f>IFS(HubCN_ID="LECCNSZ",IF(Grossweight&lt;=3,17000+Quantity__piece*500,17000+(Grossweight-3)*1500+Quantity__piece*500),HubCN_ID="LECCNYW", IF(Grossweight&lt;=3,15000+Quantity__piece*700,15000+(Grossweight-3)*2500+Quantity__piece*700))</f>
        <v>17100</v>
      </c>
    </row>
    <row r="1343" ht="15.75" hidden="1" customHeight="1">
      <c r="A1343" s="52" t="s">
        <v>3844</v>
      </c>
      <c r="B1343" s="52" t="s">
        <v>5272</v>
      </c>
      <c r="C1343" s="52" t="s">
        <v>5255</v>
      </c>
      <c r="D1343" s="53">
        <v>44648.67013888889</v>
      </c>
      <c r="E1343" s="53">
        <v>44650.78194444445</v>
      </c>
      <c r="F1343" s="53">
        <v>44648.759722222225</v>
      </c>
      <c r="G1343" s="53">
        <f>HubVN_Receiving_Time</f>
        <v>44653.28542</v>
      </c>
      <c r="H1343" s="54">
        <v>44651.28402777778</v>
      </c>
      <c r="I1343" s="44">
        <f>HubCN_Receiving_Time-Order_Create_Time</f>
        <v>2.903472222</v>
      </c>
      <c r="J1343" s="44">
        <f>Plan__HubCN_Receiving_Time-Order_Create_Time</f>
        <v>0.7916666667</v>
      </c>
      <c r="K1343" s="44">
        <f>HubCN_Pickup_Time-HubCN_Receiving_Time</f>
        <v>0.5020833333</v>
      </c>
      <c r="L1343" s="44">
        <f>Plan_HubCN_Pickup_Time-Plan__HubCN_Receiving_Time</f>
        <v>0.08958333333</v>
      </c>
      <c r="M1343" s="44">
        <f>HubCN_Receiving_Time-Vendor_PickupTime</f>
        <v>0.1506944444</v>
      </c>
      <c r="N1343" s="44">
        <f>Plan__HubCN_Receiving_Time-Plan_Vendor_Pickup_Time</f>
        <v>-0.3736111111</v>
      </c>
      <c r="O1343" s="44">
        <f>Vendor_PickupTime-Order_Create_Time</f>
        <v>2.752777778</v>
      </c>
      <c r="P1343" s="44">
        <f>Plan_Vendor_Pickup_Time-Order_Create_Time</f>
        <v>1.165277778</v>
      </c>
      <c r="Q1343" s="44">
        <f>HubVN_Receiving_Time-HubCN_Pickup_Time</f>
        <v>2.001388889</v>
      </c>
      <c r="R1343" s="44">
        <f>Plan_HubVN_Receiving_Time-Plan_HubCN_Pickup_Time</f>
        <v>3.50625</v>
      </c>
      <c r="S1343" s="44">
        <f>TG_lấy+TG_xử_lý_CN+Thông_quan</f>
        <v>5.406944444</v>
      </c>
      <c r="T1343" s="55">
        <f>IFS(HubCN_ID="LECCNSZ",Quantity__piece*500,HubCN_ID="LECCNYW",Quantity__piece*700)</f>
        <v>2500</v>
      </c>
      <c r="U1343" s="55">
        <f>Chi_phí_lấy_hàng-Chi_phí_xử_lý</f>
        <v>17000</v>
      </c>
      <c r="V1343" s="55">
        <f>IFS(HubCN_ID="LECCNSZ",IF(Grossweight&lt;=3,17000+Quantity__piece*500,17000+(Grossweight-3)*1500+Quantity__piece*500),HubCN_ID="LECCNYW", IF(Grossweight&lt;=3,15000+Quantity__piece*700,15000+(Grossweight-3)*2500+Quantity__piece*700))</f>
        <v>19500</v>
      </c>
    </row>
    <row r="1344" ht="15.75" hidden="1" customHeight="1">
      <c r="A1344" s="52" t="s">
        <v>3846</v>
      </c>
      <c r="B1344" s="52" t="s">
        <v>5262</v>
      </c>
      <c r="C1344" s="52" t="s">
        <v>5255</v>
      </c>
      <c r="D1344" s="53">
        <v>44649.88958333333</v>
      </c>
      <c r="E1344" s="53">
        <v>44649.76944444444</v>
      </c>
      <c r="F1344" s="53">
        <v>44650.01736111111</v>
      </c>
      <c r="G1344" s="53">
        <f>HubVN_Receiving_Time</f>
        <v>44654.27847</v>
      </c>
      <c r="H1344" s="54">
        <v>44650.274305555555</v>
      </c>
      <c r="I1344" s="44">
        <f>HubCN_Receiving_Time-Order_Create_Time</f>
        <v>0.8847222222</v>
      </c>
      <c r="J1344" s="44">
        <f>Plan__HubCN_Receiving_Time-Order_Create_Time</f>
        <v>1.004861111</v>
      </c>
      <c r="K1344" s="44">
        <f>HubCN_Pickup_Time-HubCN_Receiving_Time</f>
        <v>0.5048611111</v>
      </c>
      <c r="L1344" s="44">
        <f>Plan_HubCN_Pickup_Time-Plan__HubCN_Receiving_Time</f>
        <v>0.1277777778</v>
      </c>
      <c r="M1344" s="44">
        <f>HubCN_Receiving_Time-Vendor_PickupTime</f>
        <v>0.05347222222</v>
      </c>
      <c r="N1344" s="44">
        <f>Plan__HubCN_Receiving_Time-Plan_Vendor_Pickup_Time</f>
        <v>1.009027778</v>
      </c>
      <c r="O1344" s="44">
        <f>Vendor_PickupTime-Order_Create_Time</f>
        <v>0.83125</v>
      </c>
      <c r="P1344" s="44">
        <f>Plan_Vendor_Pickup_Time-Order_Create_Time</f>
        <v>-0.004166666666</v>
      </c>
      <c r="Q1344" s="44">
        <f>HubVN_Receiving_Time-HubCN_Pickup_Time</f>
        <v>4.004166667</v>
      </c>
      <c r="R1344" s="44">
        <f>Plan_HubVN_Receiving_Time-Plan_HubCN_Pickup_Time</f>
        <v>3.504166667</v>
      </c>
      <c r="S1344" s="44">
        <f>TG_lấy+TG_xử_lý_CN+Thông_quan</f>
        <v>5.39375</v>
      </c>
      <c r="T1344" s="55">
        <f>IFS(HubCN_ID="LECCNSZ",Quantity__piece*500,HubCN_ID="LECCNYW",Quantity__piece*700)</f>
        <v>1000</v>
      </c>
      <c r="U1344" s="55">
        <f>Chi_phí_lấy_hàng-Chi_phí_xử_lý</f>
        <v>17000</v>
      </c>
      <c r="V1344" s="55">
        <f>IFS(HubCN_ID="LECCNSZ",IF(Grossweight&lt;=3,17000+Quantity__piece*500,17000+(Grossweight-3)*1500+Quantity__piece*500),HubCN_ID="LECCNYW", IF(Grossweight&lt;=3,15000+Quantity__piece*700,15000+(Grossweight-3)*2500+Quantity__piece*700))</f>
        <v>18000</v>
      </c>
    </row>
    <row r="1345" ht="15.75" customHeight="1">
      <c r="A1345" s="52" t="s">
        <v>3849</v>
      </c>
      <c r="B1345" s="52" t="s">
        <v>5264</v>
      </c>
      <c r="C1345" s="52" t="s">
        <v>5253</v>
      </c>
      <c r="D1345" s="53">
        <v>44651.78611111111</v>
      </c>
      <c r="E1345" s="53">
        <v>44652.23055555556</v>
      </c>
      <c r="F1345" s="53">
        <v>44652.00069444445</v>
      </c>
      <c r="G1345" s="53">
        <f>HubVN_Receiving_Time</f>
        <v>44655.53056</v>
      </c>
      <c r="H1345" s="54">
        <v>44652.524305555555</v>
      </c>
      <c r="I1345" s="44">
        <f>HubCN_Receiving_Time-Order_Create_Time</f>
        <v>1.870138889</v>
      </c>
      <c r="J1345" s="44">
        <f>Plan__HubCN_Receiving_Time-Order_Create_Time</f>
        <v>1.425694444</v>
      </c>
      <c r="K1345" s="44">
        <f>HubCN_Pickup_Time-HubCN_Receiving_Time</f>
        <v>0.29375</v>
      </c>
      <c r="L1345" s="44">
        <f>Plan_HubCN_Pickup_Time-Plan__HubCN_Receiving_Time</f>
        <v>0.2145833333</v>
      </c>
      <c r="M1345" s="44">
        <f>HubCN_Receiving_Time-Vendor_PickupTime</f>
        <v>0.08541666667</v>
      </c>
      <c r="N1345" s="44">
        <f>Plan__HubCN_Receiving_Time-Plan_Vendor_Pickup_Time</f>
        <v>3.422916667</v>
      </c>
      <c r="O1345" s="44">
        <f>Vendor_PickupTime-Order_Create_Time</f>
        <v>1.784722222</v>
      </c>
      <c r="P1345" s="44">
        <f>Plan_Vendor_Pickup_Time-Order_Create_Time</f>
        <v>-1.997222222</v>
      </c>
      <c r="Q1345" s="44">
        <f>HubVN_Receiving_Time-HubCN_Pickup_Time</f>
        <v>3.00625</v>
      </c>
      <c r="R1345" s="44">
        <f>Plan_HubVN_Receiving_Time-Plan_HubCN_Pickup_Time</f>
        <v>3.502083333</v>
      </c>
      <c r="S1345" s="44">
        <f>TG_lấy+TG_xử_lý_CN+Thông_quan</f>
        <v>5.170138889</v>
      </c>
      <c r="T1345" s="55">
        <f>IFS(HubCN_ID="LECCNSZ",Quantity__piece*500,HubCN_ID="LECCNYW",Quantity__piece*700)</f>
        <v>2800</v>
      </c>
      <c r="U1345" s="55">
        <f>Chi_phí_lấy_hàng-Chi_phí_xử_lý</f>
        <v>15000</v>
      </c>
      <c r="V1345" s="55">
        <f>IFS(HubCN_ID="LECCNSZ",IF(Grossweight&lt;=3,17000+Quantity__piece*500,17000+(Grossweight-3)*1500+Quantity__piece*500),HubCN_ID="LECCNYW", IF(Grossweight&lt;=3,15000+Quantity__piece*700,15000+(Grossweight-3)*2500+Quantity__piece*700))</f>
        <v>17800</v>
      </c>
    </row>
    <row r="1346" ht="15.75" hidden="1" customHeight="1">
      <c r="A1346" s="52" t="s">
        <v>3852</v>
      </c>
      <c r="B1346" s="52" t="s">
        <v>5296</v>
      </c>
      <c r="C1346" s="52" t="s">
        <v>5255</v>
      </c>
      <c r="D1346" s="53">
        <v>44652.30069444444</v>
      </c>
      <c r="E1346" s="53">
        <v>44652.55902777778</v>
      </c>
      <c r="F1346" s="53">
        <v>44652.51111111111</v>
      </c>
      <c r="G1346" s="53">
        <f>HubVN_Receiving_Time</f>
        <v>44655.53264</v>
      </c>
      <c r="H1346" s="54">
        <v>44653.029861111114</v>
      </c>
      <c r="I1346" s="44">
        <f>HubCN_Receiving_Time-Order_Create_Time</f>
        <v>1.789583333</v>
      </c>
      <c r="J1346" s="44">
        <f>Plan__HubCN_Receiving_Time-Order_Create_Time</f>
        <v>1.53125</v>
      </c>
      <c r="K1346" s="44">
        <f>HubCN_Pickup_Time-HubCN_Receiving_Time</f>
        <v>0.4708333333</v>
      </c>
      <c r="L1346" s="44">
        <f>Plan_HubCN_Pickup_Time-Plan__HubCN_Receiving_Time</f>
        <v>0.2104166667</v>
      </c>
      <c r="M1346" s="44">
        <f>HubCN_Receiving_Time-Vendor_PickupTime</f>
        <v>0.1256944444</v>
      </c>
      <c r="N1346" s="44">
        <f>Plan__HubCN_Receiving_Time-Plan_Vendor_Pickup_Time</f>
        <v>2.907638889</v>
      </c>
      <c r="O1346" s="44">
        <f>Vendor_PickupTime-Order_Create_Time</f>
        <v>1.663888889</v>
      </c>
      <c r="P1346" s="44">
        <f>Plan_Vendor_Pickup_Time-Order_Create_Time</f>
        <v>-1.376388889</v>
      </c>
      <c r="Q1346" s="44">
        <f>HubVN_Receiving_Time-HubCN_Pickup_Time</f>
        <v>2.502777778</v>
      </c>
      <c r="R1346" s="44">
        <f>Plan_HubVN_Receiving_Time-Plan_HubCN_Pickup_Time</f>
        <v>2.002083333</v>
      </c>
      <c r="S1346" s="44">
        <f>TG_lấy+TG_xử_lý_CN+Thông_quan</f>
        <v>4.763194444</v>
      </c>
      <c r="T1346" s="55">
        <f>IFS(HubCN_ID="LECCNSZ",Quantity__piece*500,HubCN_ID="LECCNYW",Quantity__piece*700)</f>
        <v>1500</v>
      </c>
      <c r="U1346" s="55">
        <f>Chi_phí_lấy_hàng-Chi_phí_xử_lý</f>
        <v>17000</v>
      </c>
      <c r="V1346" s="55">
        <f>IFS(HubCN_ID="LECCNSZ",IF(Grossweight&lt;=3,17000+Quantity__piece*500,17000+(Grossweight-3)*1500+Quantity__piece*500),HubCN_ID="LECCNYW", IF(Grossweight&lt;=3,15000+Quantity__piece*700,15000+(Grossweight-3)*2500+Quantity__piece*700))</f>
        <v>18500</v>
      </c>
    </row>
    <row r="1347" ht="15.75" customHeight="1">
      <c r="A1347" s="52" t="s">
        <v>3854</v>
      </c>
      <c r="B1347" s="52" t="s">
        <v>5291</v>
      </c>
      <c r="C1347" s="52" t="s">
        <v>5253</v>
      </c>
      <c r="D1347" s="53">
        <v>44650.407638888886</v>
      </c>
      <c r="E1347" s="53">
        <v>44649.24375</v>
      </c>
      <c r="F1347" s="53">
        <v>44650.53680555556</v>
      </c>
      <c r="G1347" s="53">
        <f>HubVN_Receiving_Time</f>
        <v>44653.54097</v>
      </c>
      <c r="H1347" s="54">
        <v>44649.53680555556</v>
      </c>
      <c r="I1347" s="44">
        <f>HubCN_Receiving_Time-Order_Create_Time</f>
        <v>0.3722222222</v>
      </c>
      <c r="J1347" s="44">
        <f>Plan__HubCN_Receiving_Time-Order_Create_Time</f>
        <v>1.536111111</v>
      </c>
      <c r="K1347" s="44">
        <f>HubCN_Pickup_Time-HubCN_Receiving_Time</f>
        <v>0.2930555556</v>
      </c>
      <c r="L1347" s="44">
        <f>Plan_HubCN_Pickup_Time-Plan__HubCN_Receiving_Time</f>
        <v>0.1291666667</v>
      </c>
      <c r="M1347" s="44">
        <f>HubCN_Receiving_Time-Vendor_PickupTime</f>
        <v>0.08472222222</v>
      </c>
      <c r="N1347" s="44">
        <f>Plan__HubCN_Receiving_Time-Plan_Vendor_Pickup_Time</f>
        <v>2.047916667</v>
      </c>
      <c r="O1347" s="44">
        <f>Vendor_PickupTime-Order_Create_Time</f>
        <v>0.2875</v>
      </c>
      <c r="P1347" s="44">
        <f>Plan_Vendor_Pickup_Time-Order_Create_Time</f>
        <v>-0.5118055556</v>
      </c>
      <c r="Q1347" s="44">
        <f>HubVN_Receiving_Time-HubCN_Pickup_Time</f>
        <v>4.004166667</v>
      </c>
      <c r="R1347" s="44">
        <f>Plan_HubVN_Receiving_Time-Plan_HubCN_Pickup_Time</f>
        <v>3.001388889</v>
      </c>
      <c r="S1347" s="44">
        <f>TG_lấy+TG_xử_lý_CN+Thông_quan</f>
        <v>4.669444444</v>
      </c>
      <c r="T1347" s="55">
        <f>IFS(HubCN_ID="LECCNSZ",Quantity__piece*500,HubCN_ID="LECCNYW",Quantity__piece*700)</f>
        <v>3500</v>
      </c>
      <c r="U1347" s="55">
        <f>Chi_phí_lấy_hàng-Chi_phí_xử_lý</f>
        <v>15000</v>
      </c>
      <c r="V1347" s="55">
        <f>IFS(HubCN_ID="LECCNSZ",IF(Grossweight&lt;=3,17000+Quantity__piece*500,17000+(Grossweight-3)*1500+Quantity__piece*500),HubCN_ID="LECCNYW", IF(Grossweight&lt;=3,15000+Quantity__piece*700,15000+(Grossweight-3)*2500+Quantity__piece*700))</f>
        <v>18500</v>
      </c>
    </row>
    <row r="1348" ht="15.75" customHeight="1">
      <c r="A1348" s="52" t="s">
        <v>3857</v>
      </c>
      <c r="B1348" s="52" t="s">
        <v>5284</v>
      </c>
      <c r="C1348" s="52" t="s">
        <v>5253</v>
      </c>
      <c r="D1348" s="53">
        <v>44652.07638888889</v>
      </c>
      <c r="E1348" s="53">
        <v>44652.20972222222</v>
      </c>
      <c r="F1348" s="53">
        <v>44652.248611111114</v>
      </c>
      <c r="G1348" s="53">
        <f>HubVN_Receiving_Time</f>
        <v>44655.50347</v>
      </c>
      <c r="H1348" s="54">
        <v>44652.50208333333</v>
      </c>
      <c r="I1348" s="44">
        <f>HubCN_Receiving_Time-Order_Create_Time</f>
        <v>3.420833333</v>
      </c>
      <c r="J1348" s="44">
        <f>Plan__HubCN_Receiving_Time-Order_Create_Time</f>
        <v>3.2875</v>
      </c>
      <c r="K1348" s="44">
        <f>HubCN_Pickup_Time-HubCN_Receiving_Time</f>
        <v>0.2923611111</v>
      </c>
      <c r="L1348" s="44">
        <f>Plan_HubCN_Pickup_Time-Plan__HubCN_Receiving_Time</f>
        <v>0.1722222222</v>
      </c>
      <c r="M1348" s="44">
        <f>HubCN_Receiving_Time-Vendor_PickupTime</f>
        <v>0.1694444444</v>
      </c>
      <c r="N1348" s="44">
        <f>Plan__HubCN_Receiving_Time-Plan_Vendor_Pickup_Time</f>
        <v>3.2875</v>
      </c>
      <c r="O1348" s="44">
        <f>Vendor_PickupTime-Order_Create_Time</f>
        <v>3.251388889</v>
      </c>
      <c r="P1348" s="44">
        <f>Plan_Vendor_Pickup_Time-Order_Create_Time</f>
        <v>0</v>
      </c>
      <c r="Q1348" s="44">
        <f>HubVN_Receiving_Time-HubCN_Pickup_Time</f>
        <v>3.001388889</v>
      </c>
      <c r="R1348" s="44">
        <f>Plan_HubVN_Receiving_Time-Plan_HubCN_Pickup_Time</f>
        <v>3.003472222</v>
      </c>
      <c r="S1348" s="44">
        <f>TG_lấy+TG_xử_lý_CN+Thông_quan</f>
        <v>6.714583333</v>
      </c>
      <c r="T1348" s="55">
        <f>IFS(HubCN_ID="LECCNSZ",Quantity__piece*500,HubCN_ID="LECCNYW",Quantity__piece*700)</f>
        <v>700</v>
      </c>
      <c r="U1348" s="55">
        <f>Chi_phí_lấy_hàng-Chi_phí_xử_lý</f>
        <v>15000</v>
      </c>
      <c r="V1348" s="55">
        <f>IFS(HubCN_ID="LECCNSZ",IF(Grossweight&lt;=3,17000+Quantity__piece*500,17000+(Grossweight-3)*1500+Quantity__piece*500),HubCN_ID="LECCNYW", IF(Grossweight&lt;=3,15000+Quantity__piece*700,15000+(Grossweight-3)*2500+Quantity__piece*700))</f>
        <v>15700</v>
      </c>
    </row>
    <row r="1349" ht="15.75" customHeight="1">
      <c r="A1349" s="52" t="s">
        <v>3860</v>
      </c>
      <c r="B1349" s="52" t="s">
        <v>5290</v>
      </c>
      <c r="C1349" s="52" t="s">
        <v>5253</v>
      </c>
      <c r="D1349" s="53">
        <v>44650.58541666667</v>
      </c>
      <c r="E1349" s="53">
        <v>44649.18680555555</v>
      </c>
      <c r="F1349" s="53">
        <v>44650.75763888889</v>
      </c>
      <c r="G1349" s="53">
        <f>HubVN_Receiving_Time</f>
        <v>44652.52847</v>
      </c>
      <c r="H1349" s="54">
        <v>44649.524305555555</v>
      </c>
      <c r="I1349" s="44">
        <f>HubCN_Receiving_Time-Order_Create_Time</f>
        <v>2.348611111</v>
      </c>
      <c r="J1349" s="44">
        <f>Plan__HubCN_Receiving_Time-Order_Create_Time</f>
        <v>3.747222222</v>
      </c>
      <c r="K1349" s="44">
        <f>HubCN_Pickup_Time-HubCN_Receiving_Time</f>
        <v>0.3375</v>
      </c>
      <c r="L1349" s="44">
        <f>Plan_HubCN_Pickup_Time-Plan__HubCN_Receiving_Time</f>
        <v>0.1722222222</v>
      </c>
      <c r="M1349" s="44">
        <f>HubCN_Receiving_Time-Vendor_PickupTime</f>
        <v>0.16875</v>
      </c>
      <c r="N1349" s="44">
        <f>Plan__HubCN_Receiving_Time-Plan_Vendor_Pickup_Time</f>
        <v>4.16875</v>
      </c>
      <c r="O1349" s="44">
        <f>Vendor_PickupTime-Order_Create_Time</f>
        <v>2.179861111</v>
      </c>
      <c r="P1349" s="44">
        <f>Plan_Vendor_Pickup_Time-Order_Create_Time</f>
        <v>-0.4215277778</v>
      </c>
      <c r="Q1349" s="44">
        <f>HubVN_Receiving_Time-HubCN_Pickup_Time</f>
        <v>3.004166667</v>
      </c>
      <c r="R1349" s="44">
        <f>Plan_HubVN_Receiving_Time-Plan_HubCN_Pickup_Time</f>
        <v>1.504861111</v>
      </c>
      <c r="S1349" s="44">
        <f>TG_lấy+TG_xử_lý_CN+Thông_quan</f>
        <v>5.690277778</v>
      </c>
      <c r="T1349" s="55">
        <f>IFS(HubCN_ID="LECCNSZ",Quantity__piece*500,HubCN_ID="LECCNYW",Quantity__piece*700)</f>
        <v>3500</v>
      </c>
      <c r="U1349" s="55">
        <f>Chi_phí_lấy_hàng-Chi_phí_xử_lý</f>
        <v>15000</v>
      </c>
      <c r="V1349" s="55">
        <f>IFS(HubCN_ID="LECCNSZ",IF(Grossweight&lt;=3,17000+Quantity__piece*500,17000+(Grossweight-3)*1500+Quantity__piece*500),HubCN_ID="LECCNYW", IF(Grossweight&lt;=3,15000+Quantity__piece*700,15000+(Grossweight-3)*2500+Quantity__piece*700))</f>
        <v>18500</v>
      </c>
    </row>
    <row r="1350" ht="15.75" customHeight="1">
      <c r="A1350" s="52" t="s">
        <v>3863</v>
      </c>
      <c r="B1350" s="52" t="s">
        <v>5280</v>
      </c>
      <c r="C1350" s="52" t="s">
        <v>5253</v>
      </c>
      <c r="D1350" s="53">
        <v>44650.14861111111</v>
      </c>
      <c r="E1350" s="53">
        <v>44649.20138888889</v>
      </c>
      <c r="F1350" s="53">
        <v>44650.27777777778</v>
      </c>
      <c r="G1350" s="53">
        <f>HubVN_Receiving_Time</f>
        <v>44653.50208</v>
      </c>
      <c r="H1350" s="54">
        <v>44649.498611111114</v>
      </c>
      <c r="I1350" s="44">
        <f>HubCN_Receiving_Time-Order_Create_Time</f>
        <v>0.3763888889</v>
      </c>
      <c r="J1350" s="44">
        <f>Plan__HubCN_Receiving_Time-Order_Create_Time</f>
        <v>1.323611111</v>
      </c>
      <c r="K1350" s="44">
        <f>HubCN_Pickup_Time-HubCN_Receiving_Time</f>
        <v>0.2972222222</v>
      </c>
      <c r="L1350" s="44">
        <f>Plan_HubCN_Pickup_Time-Plan__HubCN_Receiving_Time</f>
        <v>0.1291666667</v>
      </c>
      <c r="M1350" s="44">
        <f>HubCN_Receiving_Time-Vendor_PickupTime</f>
        <v>0.08888888889</v>
      </c>
      <c r="N1350" s="44">
        <f>Plan__HubCN_Receiving_Time-Plan_Vendor_Pickup_Time</f>
        <v>2.190277778</v>
      </c>
      <c r="O1350" s="44">
        <f>Vendor_PickupTime-Order_Create_Time</f>
        <v>0.2875</v>
      </c>
      <c r="P1350" s="44">
        <f>Plan_Vendor_Pickup_Time-Order_Create_Time</f>
        <v>-0.8666666667</v>
      </c>
      <c r="Q1350" s="44">
        <f>HubVN_Receiving_Time-HubCN_Pickup_Time</f>
        <v>4.003472222</v>
      </c>
      <c r="R1350" s="44">
        <f>Plan_HubVN_Receiving_Time-Plan_HubCN_Pickup_Time</f>
        <v>3.002083333</v>
      </c>
      <c r="S1350" s="44">
        <f>TG_lấy+TG_xử_lý_CN+Thông_quan</f>
        <v>4.677083333</v>
      </c>
      <c r="T1350" s="55">
        <f>IFS(HubCN_ID="LECCNSZ",Quantity__piece*500,HubCN_ID="LECCNYW",Quantity__piece*700)</f>
        <v>1400</v>
      </c>
      <c r="U1350" s="55">
        <f>Chi_phí_lấy_hàng-Chi_phí_xử_lý</f>
        <v>15000</v>
      </c>
      <c r="V1350" s="55">
        <f>IFS(HubCN_ID="LECCNSZ",IF(Grossweight&lt;=3,17000+Quantity__piece*500,17000+(Grossweight-3)*1500+Quantity__piece*500),HubCN_ID="LECCNYW", IF(Grossweight&lt;=3,15000+Quantity__piece*700,15000+(Grossweight-3)*2500+Quantity__piece*700))</f>
        <v>16400</v>
      </c>
    </row>
    <row r="1351" ht="15.75" customHeight="1">
      <c r="A1351" s="52" t="s">
        <v>3866</v>
      </c>
      <c r="B1351" s="52" t="s">
        <v>5276</v>
      </c>
      <c r="C1351" s="52" t="s">
        <v>5253</v>
      </c>
      <c r="D1351" s="53">
        <v>44650.5875</v>
      </c>
      <c r="E1351" s="53">
        <v>44649.79027777778</v>
      </c>
      <c r="F1351" s="53">
        <v>44650.75763888889</v>
      </c>
      <c r="G1351" s="53">
        <f>HubVN_Receiving_Time</f>
        <v>44653.25417</v>
      </c>
      <c r="H1351" s="54">
        <v>44650.251388888886</v>
      </c>
      <c r="I1351" s="44">
        <f>HubCN_Receiving_Time-Order_Create_Time</f>
        <v>2.08125</v>
      </c>
      <c r="J1351" s="44">
        <f>Plan__HubCN_Receiving_Time-Order_Create_Time</f>
        <v>2.878472222</v>
      </c>
      <c r="K1351" s="44">
        <f>HubCN_Pickup_Time-HubCN_Receiving_Time</f>
        <v>0.4611111111</v>
      </c>
      <c r="L1351" s="44">
        <f>Plan_HubCN_Pickup_Time-Plan__HubCN_Receiving_Time</f>
        <v>0.1701388889</v>
      </c>
      <c r="M1351" s="44">
        <f>HubCN_Receiving_Time-Vendor_PickupTime</f>
        <v>0.0875</v>
      </c>
      <c r="N1351" s="44">
        <f>Plan__HubCN_Receiving_Time-Plan_Vendor_Pickup_Time</f>
        <v>4.334027778</v>
      </c>
      <c r="O1351" s="44">
        <f>Vendor_PickupTime-Order_Create_Time</f>
        <v>1.99375</v>
      </c>
      <c r="P1351" s="44">
        <f>Plan_Vendor_Pickup_Time-Order_Create_Time</f>
        <v>-1.455555556</v>
      </c>
      <c r="Q1351" s="44">
        <f>HubVN_Receiving_Time-HubCN_Pickup_Time</f>
        <v>3.002777778</v>
      </c>
      <c r="R1351" s="44">
        <f>Plan_HubVN_Receiving_Time-Plan_HubCN_Pickup_Time</f>
        <v>1.503472222</v>
      </c>
      <c r="S1351" s="44">
        <f>TG_lấy+TG_xử_lý_CN+Thông_quan</f>
        <v>5.545138889</v>
      </c>
      <c r="T1351" s="55">
        <f>IFS(HubCN_ID="LECCNSZ",Quantity__piece*500,HubCN_ID="LECCNYW",Quantity__piece*700)</f>
        <v>2100</v>
      </c>
      <c r="U1351" s="55">
        <f>Chi_phí_lấy_hàng-Chi_phí_xử_lý</f>
        <v>15000</v>
      </c>
      <c r="V1351" s="55">
        <f>IFS(HubCN_ID="LECCNSZ",IF(Grossweight&lt;=3,17000+Quantity__piece*500,17000+(Grossweight-3)*1500+Quantity__piece*500),HubCN_ID="LECCNYW", IF(Grossweight&lt;=3,15000+Quantity__piece*700,15000+(Grossweight-3)*2500+Quantity__piece*700))</f>
        <v>17100</v>
      </c>
    </row>
    <row r="1352" ht="15.75" customHeight="1">
      <c r="A1352" s="52" t="s">
        <v>3869</v>
      </c>
      <c r="B1352" s="52" t="s">
        <v>5280</v>
      </c>
      <c r="C1352" s="52" t="s">
        <v>5253</v>
      </c>
      <c r="D1352" s="53">
        <v>44649.697222222225</v>
      </c>
      <c r="E1352" s="53">
        <v>44649.236805555556</v>
      </c>
      <c r="F1352" s="53">
        <v>44649.78472222222</v>
      </c>
      <c r="G1352" s="53">
        <f>HubVN_Receiving_Time</f>
        <v>44653.53542</v>
      </c>
      <c r="H1352" s="54">
        <v>44649.532638888886</v>
      </c>
      <c r="I1352" s="44">
        <f>HubCN_Receiving_Time-Order_Create_Time</f>
        <v>0.3743055556</v>
      </c>
      <c r="J1352" s="44">
        <f>Plan__HubCN_Receiving_Time-Order_Create_Time</f>
        <v>0.8347222222</v>
      </c>
      <c r="K1352" s="44">
        <f>HubCN_Pickup_Time-HubCN_Receiving_Time</f>
        <v>0.2958333333</v>
      </c>
      <c r="L1352" s="44">
        <f>Plan_HubCN_Pickup_Time-Plan__HubCN_Receiving_Time</f>
        <v>0.08749999999</v>
      </c>
      <c r="M1352" s="44">
        <f>HubCN_Receiving_Time-Vendor_PickupTime</f>
        <v>0.0875</v>
      </c>
      <c r="N1352" s="44">
        <f>Plan__HubCN_Receiving_Time-Plan_Vendor_Pickup_Time</f>
        <v>1.717361111</v>
      </c>
      <c r="O1352" s="44">
        <f>Vendor_PickupTime-Order_Create_Time</f>
        <v>0.2868055556</v>
      </c>
      <c r="P1352" s="44">
        <f>Plan_Vendor_Pickup_Time-Order_Create_Time</f>
        <v>-0.8826388889</v>
      </c>
      <c r="Q1352" s="44">
        <f>HubVN_Receiving_Time-HubCN_Pickup_Time</f>
        <v>4.002777778</v>
      </c>
      <c r="R1352" s="44">
        <f>Plan_HubVN_Receiving_Time-Plan_HubCN_Pickup_Time</f>
        <v>3.504166667</v>
      </c>
      <c r="S1352" s="44">
        <f>TG_lấy+TG_xử_lý_CN+Thông_quan</f>
        <v>4.672916667</v>
      </c>
      <c r="T1352" s="55">
        <f>IFS(HubCN_ID="LECCNSZ",Quantity__piece*500,HubCN_ID="LECCNYW",Quantity__piece*700)</f>
        <v>2100</v>
      </c>
      <c r="U1352" s="55">
        <f>Chi_phí_lấy_hàng-Chi_phí_xử_lý</f>
        <v>15000</v>
      </c>
      <c r="V1352" s="55">
        <f>IFS(HubCN_ID="LECCNSZ",IF(Grossweight&lt;=3,17000+Quantity__piece*500,17000+(Grossweight-3)*1500+Quantity__piece*500),HubCN_ID="LECCNYW", IF(Grossweight&lt;=3,15000+Quantity__piece*700,15000+(Grossweight-3)*2500+Quantity__piece*700))</f>
        <v>17100</v>
      </c>
    </row>
    <row r="1353" ht="15.75" customHeight="1">
      <c r="A1353" s="52" t="s">
        <v>3872</v>
      </c>
      <c r="B1353" s="52" t="s">
        <v>5279</v>
      </c>
      <c r="C1353" s="52" t="s">
        <v>5253</v>
      </c>
      <c r="D1353" s="53">
        <v>44648.42222222222</v>
      </c>
      <c r="E1353" s="53">
        <v>44646.979166666664</v>
      </c>
      <c r="F1353" s="53">
        <v>44648.50625</v>
      </c>
      <c r="G1353" s="53">
        <f>HubVN_Receiving_Time</f>
        <v>44652.27639</v>
      </c>
      <c r="H1353" s="54">
        <v>44647.274305555555</v>
      </c>
      <c r="I1353" s="44">
        <f>HubCN_Receiving_Time-Order_Create_Time</f>
        <v>1.847222222</v>
      </c>
      <c r="J1353" s="44">
        <f>Plan__HubCN_Receiving_Time-Order_Create_Time</f>
        <v>3.290277778</v>
      </c>
      <c r="K1353" s="44">
        <f>HubCN_Pickup_Time-HubCN_Receiving_Time</f>
        <v>0.2951388889</v>
      </c>
      <c r="L1353" s="44">
        <f>Plan_HubCN_Pickup_Time-Plan__HubCN_Receiving_Time</f>
        <v>0.08402777778</v>
      </c>
      <c r="M1353" s="44">
        <f>HubCN_Receiving_Time-Vendor_PickupTime</f>
        <v>0.1013888889</v>
      </c>
      <c r="N1353" s="44">
        <f>Plan__HubCN_Receiving_Time-Plan_Vendor_Pickup_Time</f>
        <v>1.296527778</v>
      </c>
      <c r="O1353" s="44">
        <f>Vendor_PickupTime-Order_Create_Time</f>
        <v>1.745833333</v>
      </c>
      <c r="P1353" s="44">
        <f>Plan_Vendor_Pickup_Time-Order_Create_Time</f>
        <v>1.99375</v>
      </c>
      <c r="Q1353" s="44">
        <f>HubVN_Receiving_Time-HubCN_Pickup_Time</f>
        <v>5.002083333</v>
      </c>
      <c r="R1353" s="44">
        <f>Plan_HubVN_Receiving_Time-Plan_HubCN_Pickup_Time</f>
        <v>3.002083333</v>
      </c>
      <c r="S1353" s="44">
        <f>TG_lấy+TG_xử_lý_CN+Thông_quan</f>
        <v>7.144444444</v>
      </c>
      <c r="T1353" s="55">
        <f>IFS(HubCN_ID="LECCNSZ",Quantity__piece*500,HubCN_ID="LECCNYW",Quantity__piece*700)</f>
        <v>2100</v>
      </c>
      <c r="U1353" s="55">
        <f>Chi_phí_lấy_hàng-Chi_phí_xử_lý</f>
        <v>15000</v>
      </c>
      <c r="V1353" s="55">
        <f>IFS(HubCN_ID="LECCNSZ",IF(Grossweight&lt;=3,17000+Quantity__piece*500,17000+(Grossweight-3)*1500+Quantity__piece*500),HubCN_ID="LECCNYW", IF(Grossweight&lt;=3,15000+Quantity__piece*700,15000+(Grossweight-3)*2500+Quantity__piece*700))</f>
        <v>17100</v>
      </c>
    </row>
    <row r="1354" ht="15.75" customHeight="1">
      <c r="A1354" s="52" t="s">
        <v>3875</v>
      </c>
      <c r="B1354" s="52" t="s">
        <v>5294</v>
      </c>
      <c r="C1354" s="52" t="s">
        <v>5253</v>
      </c>
      <c r="D1354" s="53">
        <v>44650.92152777778</v>
      </c>
      <c r="E1354" s="53">
        <v>44652.20972222222</v>
      </c>
      <c r="F1354" s="53">
        <v>44651.00555555556</v>
      </c>
      <c r="G1354" s="53">
        <f>HubVN_Receiving_Time</f>
        <v>44655.50417</v>
      </c>
      <c r="H1354" s="54">
        <v>44652.50277777778</v>
      </c>
      <c r="I1354" s="44">
        <f>HubCN_Receiving_Time-Order_Create_Time</f>
        <v>3.415277778</v>
      </c>
      <c r="J1354" s="44">
        <f>Plan__HubCN_Receiving_Time-Order_Create_Time</f>
        <v>2.127083333</v>
      </c>
      <c r="K1354" s="44">
        <f>HubCN_Pickup_Time-HubCN_Receiving_Time</f>
        <v>0.2930555556</v>
      </c>
      <c r="L1354" s="44">
        <f>Plan_HubCN_Pickup_Time-Plan__HubCN_Receiving_Time</f>
        <v>0.08402777778</v>
      </c>
      <c r="M1354" s="44">
        <f>HubCN_Receiving_Time-Vendor_PickupTime</f>
        <v>0.1701388889</v>
      </c>
      <c r="N1354" s="44">
        <f>Plan__HubCN_Receiving_Time-Plan_Vendor_Pickup_Time</f>
        <v>1.548611111</v>
      </c>
      <c r="O1354" s="44">
        <f>Vendor_PickupTime-Order_Create_Time</f>
        <v>3.245138889</v>
      </c>
      <c r="P1354" s="44">
        <f>Plan_Vendor_Pickup_Time-Order_Create_Time</f>
        <v>0.5784722222</v>
      </c>
      <c r="Q1354" s="44">
        <f>HubVN_Receiving_Time-HubCN_Pickup_Time</f>
        <v>3.001388889</v>
      </c>
      <c r="R1354" s="44">
        <f>Plan_HubVN_Receiving_Time-Plan_HubCN_Pickup_Time</f>
        <v>3.50625</v>
      </c>
      <c r="S1354" s="44">
        <f>TG_lấy+TG_xử_lý_CN+Thông_quan</f>
        <v>6.709722222</v>
      </c>
      <c r="T1354" s="55">
        <f>IFS(HubCN_ID="LECCNSZ",Quantity__piece*500,HubCN_ID="LECCNYW",Quantity__piece*700)</f>
        <v>3500</v>
      </c>
      <c r="U1354" s="55">
        <f>Chi_phí_lấy_hàng-Chi_phí_xử_lý</f>
        <v>15000</v>
      </c>
      <c r="V1354" s="55">
        <f>IFS(HubCN_ID="LECCNSZ",IF(Grossweight&lt;=3,17000+Quantity__piece*500,17000+(Grossweight-3)*1500+Quantity__piece*500),HubCN_ID="LECCNYW", IF(Grossweight&lt;=3,15000+Quantity__piece*700,15000+(Grossweight-3)*2500+Quantity__piece*700))</f>
        <v>18500</v>
      </c>
    </row>
    <row r="1355" ht="15.75" customHeight="1">
      <c r="A1355" s="52" t="s">
        <v>3878</v>
      </c>
      <c r="B1355" s="52" t="s">
        <v>5278</v>
      </c>
      <c r="C1355" s="52" t="s">
        <v>5253</v>
      </c>
      <c r="D1355" s="53">
        <v>44650.88402777778</v>
      </c>
      <c r="E1355" s="53">
        <v>44649.93402777778</v>
      </c>
      <c r="F1355" s="53">
        <v>44651.01111111111</v>
      </c>
      <c r="G1355" s="53">
        <f>HubVN_Receiving_Time</f>
        <v>44655.27708</v>
      </c>
      <c r="H1355" s="54">
        <v>44650.27222222222</v>
      </c>
      <c r="I1355" s="44">
        <f>HubCN_Receiving_Time-Order_Create_Time</f>
        <v>1.310416667</v>
      </c>
      <c r="J1355" s="44">
        <f>Plan__HubCN_Receiving_Time-Order_Create_Time</f>
        <v>2.260416667</v>
      </c>
      <c r="K1355" s="44">
        <f>HubCN_Pickup_Time-HubCN_Receiving_Time</f>
        <v>0.3381944444</v>
      </c>
      <c r="L1355" s="44">
        <f>Plan_HubCN_Pickup_Time-Plan__HubCN_Receiving_Time</f>
        <v>0.1270833333</v>
      </c>
      <c r="M1355" s="44">
        <f>HubCN_Receiving_Time-Vendor_PickupTime</f>
        <v>0.08819444445</v>
      </c>
      <c r="N1355" s="44">
        <f>Plan__HubCN_Receiving_Time-Plan_Vendor_Pickup_Time</f>
        <v>-0.4520833333</v>
      </c>
      <c r="O1355" s="44">
        <f>Vendor_PickupTime-Order_Create_Time</f>
        <v>1.222222222</v>
      </c>
      <c r="P1355" s="44">
        <f>Plan_Vendor_Pickup_Time-Order_Create_Time</f>
        <v>2.7125</v>
      </c>
      <c r="Q1355" s="44">
        <f>HubVN_Receiving_Time-HubCN_Pickup_Time</f>
        <v>5.004861111</v>
      </c>
      <c r="R1355" s="44">
        <f>Plan_HubVN_Receiving_Time-Plan_HubCN_Pickup_Time</f>
        <v>3.504166667</v>
      </c>
      <c r="S1355" s="44">
        <f>TG_lấy+TG_xử_lý_CN+Thông_quan</f>
        <v>6.653472222</v>
      </c>
      <c r="T1355" s="55">
        <f>IFS(HubCN_ID="LECCNSZ",Quantity__piece*500,HubCN_ID="LECCNYW",Quantity__piece*700)</f>
        <v>1400</v>
      </c>
      <c r="U1355" s="55">
        <f>Chi_phí_lấy_hàng-Chi_phí_xử_lý</f>
        <v>15000</v>
      </c>
      <c r="V1355" s="55">
        <f>IFS(HubCN_ID="LECCNSZ",IF(Grossweight&lt;=3,17000+Quantity__piece*500,17000+(Grossweight-3)*1500+Quantity__piece*500),HubCN_ID="LECCNYW", IF(Grossweight&lt;=3,15000+Quantity__piece*700,15000+(Grossweight-3)*2500+Quantity__piece*700))</f>
        <v>16400</v>
      </c>
    </row>
    <row r="1356" ht="15.75" customHeight="1">
      <c r="A1356" s="52" t="s">
        <v>3880</v>
      </c>
      <c r="B1356" s="52" t="s">
        <v>5286</v>
      </c>
      <c r="C1356" s="52" t="s">
        <v>5253</v>
      </c>
      <c r="D1356" s="53">
        <v>44650.35486111111</v>
      </c>
      <c r="E1356" s="53">
        <v>44649.23888888889</v>
      </c>
      <c r="F1356" s="53">
        <v>44650.52291666667</v>
      </c>
      <c r="G1356" s="53">
        <f>HubVN_Receiving_Time</f>
        <v>44653.53611</v>
      </c>
      <c r="H1356" s="54">
        <v>44649.53472222222</v>
      </c>
      <c r="I1356" s="44">
        <f>HubCN_Receiving_Time-Order_Create_Time</f>
        <v>1.372916667</v>
      </c>
      <c r="J1356" s="44">
        <f>Plan__HubCN_Receiving_Time-Order_Create_Time</f>
        <v>2.488888889</v>
      </c>
      <c r="K1356" s="44">
        <f>HubCN_Pickup_Time-HubCN_Receiving_Time</f>
        <v>0.2958333333</v>
      </c>
      <c r="L1356" s="44">
        <f>Plan_HubCN_Pickup_Time-Plan__HubCN_Receiving_Time</f>
        <v>0.1680555556</v>
      </c>
      <c r="M1356" s="44">
        <f>HubCN_Receiving_Time-Vendor_PickupTime</f>
        <v>0.0875</v>
      </c>
      <c r="N1356" s="44">
        <f>Plan__HubCN_Receiving_Time-Plan_Vendor_Pickup_Time</f>
        <v>2.161805556</v>
      </c>
      <c r="O1356" s="44">
        <f>Vendor_PickupTime-Order_Create_Time</f>
        <v>1.285416667</v>
      </c>
      <c r="P1356" s="44">
        <f>Plan_Vendor_Pickup_Time-Order_Create_Time</f>
        <v>0.3270833333</v>
      </c>
      <c r="Q1356" s="44">
        <f>HubVN_Receiving_Time-HubCN_Pickup_Time</f>
        <v>4.001388889</v>
      </c>
      <c r="R1356" s="44">
        <f>Plan_HubVN_Receiving_Time-Plan_HubCN_Pickup_Time</f>
        <v>3.001388889</v>
      </c>
      <c r="S1356" s="44">
        <f>TG_lấy+TG_xử_lý_CN+Thông_quan</f>
        <v>5.670138889</v>
      </c>
      <c r="T1356" s="55">
        <f>IFS(HubCN_ID="LECCNSZ",Quantity__piece*500,HubCN_ID="LECCNYW",Quantity__piece*700)</f>
        <v>2100</v>
      </c>
      <c r="U1356" s="55">
        <f>Chi_phí_lấy_hàng-Chi_phí_xử_lý</f>
        <v>15000</v>
      </c>
      <c r="V1356" s="55">
        <f>IFS(HubCN_ID="LECCNSZ",IF(Grossweight&lt;=3,17000+Quantity__piece*500,17000+(Grossweight-3)*1500+Quantity__piece*500),HubCN_ID="LECCNYW", IF(Grossweight&lt;=3,15000+Quantity__piece*700,15000+(Grossweight-3)*2500+Quantity__piece*700))</f>
        <v>17100</v>
      </c>
    </row>
    <row r="1357" ht="15.75" customHeight="1">
      <c r="A1357" s="52" t="s">
        <v>3883</v>
      </c>
      <c r="B1357" s="52" t="s">
        <v>5303</v>
      </c>
      <c r="C1357" s="52" t="s">
        <v>5253</v>
      </c>
      <c r="D1357" s="53">
        <v>44652.64166666667</v>
      </c>
      <c r="E1357" s="53">
        <v>44649.93680555555</v>
      </c>
      <c r="F1357" s="53">
        <v>44652.770833333336</v>
      </c>
      <c r="G1357" s="53">
        <f>HubVN_Receiving_Time</f>
        <v>44655.27917</v>
      </c>
      <c r="H1357" s="54">
        <v>44650.275</v>
      </c>
      <c r="I1357" s="44">
        <f>HubCN_Receiving_Time-Order_Create_Time</f>
        <v>1.313888889</v>
      </c>
      <c r="J1357" s="44">
        <f>Plan__HubCN_Receiving_Time-Order_Create_Time</f>
        <v>4.01875</v>
      </c>
      <c r="K1357" s="44">
        <f>HubCN_Pickup_Time-HubCN_Receiving_Time</f>
        <v>0.3381944444</v>
      </c>
      <c r="L1357" s="44">
        <f>Plan_HubCN_Pickup_Time-Plan__HubCN_Receiving_Time</f>
        <v>0.1291666667</v>
      </c>
      <c r="M1357" s="44">
        <f>HubCN_Receiving_Time-Vendor_PickupTime</f>
        <v>0.1652777778</v>
      </c>
      <c r="N1357" s="44">
        <f>Plan__HubCN_Receiving_Time-Plan_Vendor_Pickup_Time</f>
        <v>1.979166667</v>
      </c>
      <c r="O1357" s="44">
        <f>Vendor_PickupTime-Order_Create_Time</f>
        <v>1.148611111</v>
      </c>
      <c r="P1357" s="44">
        <f>Plan_Vendor_Pickup_Time-Order_Create_Time</f>
        <v>2.039583333</v>
      </c>
      <c r="Q1357" s="44">
        <f>HubVN_Receiving_Time-HubCN_Pickup_Time</f>
        <v>5.004166667</v>
      </c>
      <c r="R1357" s="44">
        <f>Plan_HubVN_Receiving_Time-Plan_HubCN_Pickup_Time</f>
        <v>1.504861111</v>
      </c>
      <c r="S1357" s="44">
        <f>TG_lấy+TG_xử_lý_CN+Thông_quan</f>
        <v>6.65625</v>
      </c>
      <c r="T1357" s="55">
        <f>IFS(HubCN_ID="LECCNSZ",Quantity__piece*500,HubCN_ID="LECCNYW",Quantity__piece*700)</f>
        <v>3500</v>
      </c>
      <c r="U1357" s="55">
        <f>Chi_phí_lấy_hàng-Chi_phí_xử_lý</f>
        <v>15000</v>
      </c>
      <c r="V1357" s="55">
        <f>IFS(HubCN_ID="LECCNSZ",IF(Grossweight&lt;=3,17000+Quantity__piece*500,17000+(Grossweight-3)*1500+Quantity__piece*500),HubCN_ID="LECCNYW", IF(Grossweight&lt;=3,15000+Quantity__piece*700,15000+(Grossweight-3)*2500+Quantity__piece*700))</f>
        <v>18500</v>
      </c>
    </row>
    <row r="1358" ht="15.75" customHeight="1">
      <c r="A1358" s="52" t="s">
        <v>3886</v>
      </c>
      <c r="B1358" s="52" t="s">
        <v>5252</v>
      </c>
      <c r="C1358" s="52" t="s">
        <v>5253</v>
      </c>
      <c r="D1358" s="53">
        <v>44649.100694444445</v>
      </c>
      <c r="E1358" s="53">
        <v>44649.19305555556</v>
      </c>
      <c r="F1358" s="53">
        <v>44649.270833333336</v>
      </c>
      <c r="G1358" s="53">
        <f>HubVN_Receiving_Time</f>
        <v>44652.53542</v>
      </c>
      <c r="H1358" s="54">
        <v>44649.52916666667</v>
      </c>
      <c r="I1358" s="44">
        <f>HubCN_Receiving_Time-Order_Create_Time</f>
        <v>3.815972222</v>
      </c>
      <c r="J1358" s="44">
        <f>Plan__HubCN_Receiving_Time-Order_Create_Time</f>
        <v>3.723611111</v>
      </c>
      <c r="K1358" s="44">
        <f>HubCN_Pickup_Time-HubCN_Receiving_Time</f>
        <v>0.3361111111</v>
      </c>
      <c r="L1358" s="44">
        <f>Plan_HubCN_Pickup_Time-Plan__HubCN_Receiving_Time</f>
        <v>0.1701388889</v>
      </c>
      <c r="M1358" s="44">
        <f>HubCN_Receiving_Time-Vendor_PickupTime</f>
        <v>0.08472222223</v>
      </c>
      <c r="N1358" s="44">
        <f>Plan__HubCN_Receiving_Time-Plan_Vendor_Pickup_Time</f>
        <v>4.729166667</v>
      </c>
      <c r="O1358" s="44">
        <f>Vendor_PickupTime-Order_Create_Time</f>
        <v>3.73125</v>
      </c>
      <c r="P1358" s="44">
        <f>Plan_Vendor_Pickup_Time-Order_Create_Time</f>
        <v>-1.005555556</v>
      </c>
      <c r="Q1358" s="44">
        <f>HubVN_Receiving_Time-HubCN_Pickup_Time</f>
        <v>3.00625</v>
      </c>
      <c r="R1358" s="44">
        <f>Plan_HubVN_Receiving_Time-Plan_HubCN_Pickup_Time</f>
        <v>3.002777778</v>
      </c>
      <c r="S1358" s="44">
        <f>TG_lấy+TG_xử_lý_CN+Thông_quan</f>
        <v>7.158333333</v>
      </c>
      <c r="T1358" s="55">
        <f>IFS(HubCN_ID="LECCNSZ",Quantity__piece*500,HubCN_ID="LECCNYW",Quantity__piece*700)</f>
        <v>2100</v>
      </c>
      <c r="U1358" s="55">
        <f>Chi_phí_lấy_hàng-Chi_phí_xử_lý</f>
        <v>15000</v>
      </c>
      <c r="V1358" s="55">
        <f>IFS(HubCN_ID="LECCNSZ",IF(Grossweight&lt;=3,17000+Quantity__piece*500,17000+(Grossweight-3)*1500+Quantity__piece*500),HubCN_ID="LECCNYW", IF(Grossweight&lt;=3,15000+Quantity__piece*700,15000+(Grossweight-3)*2500+Quantity__piece*700))</f>
        <v>17100</v>
      </c>
    </row>
    <row r="1359" ht="15.75" hidden="1" customHeight="1">
      <c r="A1359" s="52" t="s">
        <v>3889</v>
      </c>
      <c r="B1359" s="52" t="s">
        <v>5254</v>
      </c>
      <c r="C1359" s="52" t="s">
        <v>5255</v>
      </c>
      <c r="D1359" s="53">
        <v>44651.379166666666</v>
      </c>
      <c r="E1359" s="53">
        <v>44649.782638888886</v>
      </c>
      <c r="F1359" s="53">
        <v>44651.50625</v>
      </c>
      <c r="G1359" s="53">
        <f>HubVN_Receiving_Time</f>
        <v>44654.26111</v>
      </c>
      <c r="H1359" s="54">
        <v>44650.25555555556</v>
      </c>
      <c r="I1359" s="44">
        <f>HubCN_Receiving_Time-Order_Create_Time</f>
        <v>0.8791666667</v>
      </c>
      <c r="J1359" s="44">
        <f>Plan__HubCN_Receiving_Time-Order_Create_Time</f>
        <v>2.475694444</v>
      </c>
      <c r="K1359" s="44">
        <f>HubCN_Pickup_Time-HubCN_Receiving_Time</f>
        <v>0.4729166667</v>
      </c>
      <c r="L1359" s="44">
        <f>Plan_HubCN_Pickup_Time-Plan__HubCN_Receiving_Time</f>
        <v>0.1270833333</v>
      </c>
      <c r="M1359" s="44">
        <f>HubCN_Receiving_Time-Vendor_PickupTime</f>
        <v>0.05277777778</v>
      </c>
      <c r="N1359" s="44">
        <f>Plan__HubCN_Receiving_Time-Plan_Vendor_Pickup_Time</f>
        <v>1.900694444</v>
      </c>
      <c r="O1359" s="44">
        <f>Vendor_PickupTime-Order_Create_Time</f>
        <v>0.8263888889</v>
      </c>
      <c r="P1359" s="44">
        <f>Plan_Vendor_Pickup_Time-Order_Create_Time</f>
        <v>0.575</v>
      </c>
      <c r="Q1359" s="44">
        <f>HubVN_Receiving_Time-HubCN_Pickup_Time</f>
        <v>4.005555556</v>
      </c>
      <c r="R1359" s="44">
        <f>Plan_HubVN_Receiving_Time-Plan_HubCN_Pickup_Time</f>
        <v>2.004166667</v>
      </c>
      <c r="S1359" s="44">
        <f>TG_lấy+TG_xử_lý_CN+Thông_quan</f>
        <v>5.357638889</v>
      </c>
      <c r="T1359" s="55">
        <f>IFS(HubCN_ID="LECCNSZ",Quantity__piece*500,HubCN_ID="LECCNYW",Quantity__piece*700)</f>
        <v>500</v>
      </c>
      <c r="U1359" s="55">
        <f>Chi_phí_lấy_hàng-Chi_phí_xử_lý</f>
        <v>18500</v>
      </c>
      <c r="V1359" s="55">
        <f>IFS(HubCN_ID="LECCNSZ",IF(Grossweight&lt;=3,17000+Quantity__piece*500,17000+(Grossweight-3)*1500+Quantity__piece*500),HubCN_ID="LECCNYW", IF(Grossweight&lt;=3,15000+Quantity__piece*700,15000+(Grossweight-3)*2500+Quantity__piece*700))</f>
        <v>19000</v>
      </c>
    </row>
    <row r="1360" ht="15.75" customHeight="1">
      <c r="A1360" s="52" t="s">
        <v>3892</v>
      </c>
      <c r="B1360" s="52" t="s">
        <v>5302</v>
      </c>
      <c r="C1360" s="52" t="s">
        <v>5253</v>
      </c>
      <c r="D1360" s="53">
        <v>44651.37708333333</v>
      </c>
      <c r="E1360" s="53">
        <v>44650.67222222222</v>
      </c>
      <c r="F1360" s="53">
        <v>44651.52361111111</v>
      </c>
      <c r="G1360" s="53">
        <f>HubVN_Receiving_Time</f>
        <v>44654.51181</v>
      </c>
      <c r="H1360" s="54">
        <v>44651.00833333333</v>
      </c>
      <c r="I1360" s="44">
        <f>HubCN_Receiving_Time-Order_Create_Time</f>
        <v>4.019444444</v>
      </c>
      <c r="J1360" s="44">
        <f>Plan__HubCN_Receiving_Time-Order_Create_Time</f>
        <v>4.724305556</v>
      </c>
      <c r="K1360" s="44">
        <f>HubCN_Pickup_Time-HubCN_Receiving_Time</f>
        <v>0.3361111111</v>
      </c>
      <c r="L1360" s="44">
        <f>Plan_HubCN_Pickup_Time-Plan__HubCN_Receiving_Time</f>
        <v>0.1465277778</v>
      </c>
      <c r="M1360" s="44">
        <f>HubCN_Receiving_Time-Vendor_PickupTime</f>
        <v>0.2958333333</v>
      </c>
      <c r="N1360" s="44">
        <f>Plan__HubCN_Receiving_Time-Plan_Vendor_Pickup_Time</f>
        <v>4.139583333</v>
      </c>
      <c r="O1360" s="44">
        <f>Vendor_PickupTime-Order_Create_Time</f>
        <v>3.723611111</v>
      </c>
      <c r="P1360" s="44">
        <f>Plan_Vendor_Pickup_Time-Order_Create_Time</f>
        <v>0.5847222222</v>
      </c>
      <c r="Q1360" s="44">
        <f>HubVN_Receiving_Time-HubCN_Pickup_Time</f>
        <v>3.503472222</v>
      </c>
      <c r="R1360" s="44">
        <f>Plan_HubVN_Receiving_Time-Plan_HubCN_Pickup_Time</f>
        <v>3.002777778</v>
      </c>
      <c r="S1360" s="44">
        <f>TG_lấy+TG_xử_lý_CN+Thông_quan</f>
        <v>7.859027778</v>
      </c>
      <c r="T1360" s="55">
        <f>IFS(HubCN_ID="LECCNSZ",Quantity__piece*500,HubCN_ID="LECCNYW",Quantity__piece*700)</f>
        <v>2800</v>
      </c>
      <c r="U1360" s="55">
        <f>Chi_phí_lấy_hàng-Chi_phí_xử_lý</f>
        <v>15000</v>
      </c>
      <c r="V1360" s="55">
        <f>IFS(HubCN_ID="LECCNSZ",IF(Grossweight&lt;=3,17000+Quantity__piece*500,17000+(Grossweight-3)*1500+Quantity__piece*500),HubCN_ID="LECCNYW", IF(Grossweight&lt;=3,15000+Quantity__piece*700,15000+(Grossweight-3)*2500+Quantity__piece*700))</f>
        <v>17800</v>
      </c>
    </row>
    <row r="1361" ht="15.75" hidden="1" customHeight="1">
      <c r="A1361" s="52" t="s">
        <v>3895</v>
      </c>
      <c r="B1361" s="52" t="s">
        <v>5266</v>
      </c>
      <c r="C1361" s="52" t="s">
        <v>5255</v>
      </c>
      <c r="D1361" s="53">
        <v>44650.38263888889</v>
      </c>
      <c r="E1361" s="53">
        <v>44652.22152777778</v>
      </c>
      <c r="F1361" s="53">
        <v>44650.53402777778</v>
      </c>
      <c r="G1361" s="53">
        <f>HubVN_Receiving_Time</f>
        <v>44654.50069</v>
      </c>
      <c r="H1361" s="54">
        <v>44652.66180555556</v>
      </c>
      <c r="I1361" s="44">
        <f>HubCN_Receiving_Time-Order_Create_Time</f>
        <v>3.877083333</v>
      </c>
      <c r="J1361" s="44">
        <f>Plan__HubCN_Receiving_Time-Order_Create_Time</f>
        <v>2.038194444</v>
      </c>
      <c r="K1361" s="44">
        <f>HubCN_Pickup_Time-HubCN_Receiving_Time</f>
        <v>0.4402777778</v>
      </c>
      <c r="L1361" s="44">
        <f>Plan_HubCN_Pickup_Time-Plan__HubCN_Receiving_Time</f>
        <v>0.1513888889</v>
      </c>
      <c r="M1361" s="44">
        <f>HubCN_Receiving_Time-Vendor_PickupTime</f>
        <v>0.3763888889</v>
      </c>
      <c r="N1361" s="44">
        <f>Plan__HubCN_Receiving_Time-Plan_Vendor_Pickup_Time</f>
        <v>2.042361111</v>
      </c>
      <c r="O1361" s="44">
        <f>Vendor_PickupTime-Order_Create_Time</f>
        <v>3.500694444</v>
      </c>
      <c r="P1361" s="44">
        <f>Plan_Vendor_Pickup_Time-Order_Create_Time</f>
        <v>-0.004166666666</v>
      </c>
      <c r="Q1361" s="44">
        <f>HubVN_Receiving_Time-HubCN_Pickup_Time</f>
        <v>1.838888889</v>
      </c>
      <c r="R1361" s="44">
        <f>Plan_HubVN_Receiving_Time-Plan_HubCN_Pickup_Time</f>
        <v>3.004166667</v>
      </c>
      <c r="S1361" s="44">
        <f>TG_lấy+TG_xử_lý_CN+Thông_quan</f>
        <v>6.15625</v>
      </c>
      <c r="T1361" s="55">
        <f>IFS(HubCN_ID="LECCNSZ",Quantity__piece*500,HubCN_ID="LECCNYW",Quantity__piece*700)</f>
        <v>500</v>
      </c>
      <c r="U1361" s="55">
        <f>Chi_phí_lấy_hàng-Chi_phí_xử_lý</f>
        <v>17000</v>
      </c>
      <c r="V1361" s="55">
        <f>IFS(HubCN_ID="LECCNSZ",IF(Grossweight&lt;=3,17000+Quantity__piece*500,17000+(Grossweight-3)*1500+Quantity__piece*500),HubCN_ID="LECCNYW", IF(Grossweight&lt;=3,15000+Quantity__piece*700,15000+(Grossweight-3)*2500+Quantity__piece*700))</f>
        <v>17500</v>
      </c>
    </row>
    <row r="1362" ht="15.75" customHeight="1">
      <c r="A1362" s="52" t="s">
        <v>3897</v>
      </c>
      <c r="B1362" s="52" t="s">
        <v>5264</v>
      </c>
      <c r="C1362" s="52" t="s">
        <v>5253</v>
      </c>
      <c r="D1362" s="53">
        <v>44650.06319444445</v>
      </c>
      <c r="E1362" s="53">
        <v>44649.23333333333</v>
      </c>
      <c r="F1362" s="53">
        <v>44650.27638888889</v>
      </c>
      <c r="G1362" s="53">
        <f>HubVN_Receiving_Time</f>
        <v>44653.52917</v>
      </c>
      <c r="H1362" s="54">
        <v>44649.52777777778</v>
      </c>
      <c r="I1362" s="44">
        <f>HubCN_Receiving_Time-Order_Create_Time</f>
        <v>0.3340277778</v>
      </c>
      <c r="J1362" s="44">
        <f>Plan__HubCN_Receiving_Time-Order_Create_Time</f>
        <v>1.163888889</v>
      </c>
      <c r="K1362" s="44">
        <f>HubCN_Pickup_Time-HubCN_Receiving_Time</f>
        <v>0.2944444445</v>
      </c>
      <c r="L1362" s="44">
        <f>Plan_HubCN_Pickup_Time-Plan__HubCN_Receiving_Time</f>
        <v>0.2131944444</v>
      </c>
      <c r="M1362" s="44">
        <f>HubCN_Receiving_Time-Vendor_PickupTime</f>
        <v>0.08888888889</v>
      </c>
      <c r="N1362" s="44">
        <f>Plan__HubCN_Receiving_Time-Plan_Vendor_Pickup_Time</f>
        <v>1.177083333</v>
      </c>
      <c r="O1362" s="44">
        <f>Vendor_PickupTime-Order_Create_Time</f>
        <v>0.2451388889</v>
      </c>
      <c r="P1362" s="44">
        <f>Plan_Vendor_Pickup_Time-Order_Create_Time</f>
        <v>-0.01319444444</v>
      </c>
      <c r="Q1362" s="44">
        <f>HubVN_Receiving_Time-HubCN_Pickup_Time</f>
        <v>4.001388889</v>
      </c>
      <c r="R1362" s="44">
        <f>Plan_HubVN_Receiving_Time-Plan_HubCN_Pickup_Time</f>
        <v>3.005555556</v>
      </c>
      <c r="S1362" s="44">
        <f>TG_lấy+TG_xử_lý_CN+Thông_quan</f>
        <v>4.629861111</v>
      </c>
      <c r="T1362" s="55">
        <f>IFS(HubCN_ID="LECCNSZ",Quantity__piece*500,HubCN_ID="LECCNYW",Quantity__piece*700)</f>
        <v>700</v>
      </c>
      <c r="U1362" s="55">
        <f>Chi_phí_lấy_hàng-Chi_phí_xử_lý</f>
        <v>15000</v>
      </c>
      <c r="V1362" s="55">
        <f>IFS(HubCN_ID="LECCNSZ",IF(Grossweight&lt;=3,17000+Quantity__piece*500,17000+(Grossweight-3)*1500+Quantity__piece*500),HubCN_ID="LECCNYW", IF(Grossweight&lt;=3,15000+Quantity__piece*700,15000+(Grossweight-3)*2500+Quantity__piece*700))</f>
        <v>15700</v>
      </c>
    </row>
    <row r="1363" ht="15.75" customHeight="1">
      <c r="A1363" s="52" t="s">
        <v>3900</v>
      </c>
      <c r="B1363" s="52" t="s">
        <v>5310</v>
      </c>
      <c r="C1363" s="52" t="s">
        <v>5253</v>
      </c>
      <c r="D1363" s="53">
        <v>44648.78194444445</v>
      </c>
      <c r="E1363" s="53">
        <v>44649.19305555556</v>
      </c>
      <c r="F1363" s="53">
        <v>44648.99513888889</v>
      </c>
      <c r="G1363" s="53">
        <f>HubVN_Receiving_Time</f>
        <v>44652.53403</v>
      </c>
      <c r="H1363" s="54">
        <v>44649.53055555555</v>
      </c>
      <c r="I1363" s="44">
        <f>HubCN_Receiving_Time-Order_Create_Time</f>
        <v>3.808333333</v>
      </c>
      <c r="J1363" s="44">
        <f>Plan__HubCN_Receiving_Time-Order_Create_Time</f>
        <v>3.397222222</v>
      </c>
      <c r="K1363" s="44">
        <f>HubCN_Pickup_Time-HubCN_Receiving_Time</f>
        <v>0.3375</v>
      </c>
      <c r="L1363" s="44">
        <f>Plan_HubCN_Pickup_Time-Plan__HubCN_Receiving_Time</f>
        <v>0.2131944444</v>
      </c>
      <c r="M1363" s="44">
        <f>HubCN_Receiving_Time-Vendor_PickupTime</f>
        <v>0.08611111112</v>
      </c>
      <c r="N1363" s="44">
        <f>Plan__HubCN_Receiving_Time-Plan_Vendor_Pickup_Time</f>
        <v>2.238194444</v>
      </c>
      <c r="O1363" s="44">
        <f>Vendor_PickupTime-Order_Create_Time</f>
        <v>3.722222222</v>
      </c>
      <c r="P1363" s="44">
        <f>Plan_Vendor_Pickup_Time-Order_Create_Time</f>
        <v>1.159027778</v>
      </c>
      <c r="Q1363" s="44">
        <f>HubVN_Receiving_Time-HubCN_Pickup_Time</f>
        <v>3.003472222</v>
      </c>
      <c r="R1363" s="44">
        <f>Plan_HubVN_Receiving_Time-Plan_HubCN_Pickup_Time</f>
        <v>3.50625</v>
      </c>
      <c r="S1363" s="44">
        <f>TG_lấy+TG_xử_lý_CN+Thông_quan</f>
        <v>7.149305556</v>
      </c>
      <c r="T1363" s="55">
        <f>IFS(HubCN_ID="LECCNSZ",Quantity__piece*500,HubCN_ID="LECCNYW",Quantity__piece*700)</f>
        <v>700</v>
      </c>
      <c r="U1363" s="55">
        <f>Chi_phí_lấy_hàng-Chi_phí_xử_lý</f>
        <v>15000</v>
      </c>
      <c r="V1363" s="55">
        <f>IFS(HubCN_ID="LECCNSZ",IF(Grossweight&lt;=3,17000+Quantity__piece*500,17000+(Grossweight-3)*1500+Quantity__piece*500),HubCN_ID="LECCNYW", IF(Grossweight&lt;=3,15000+Quantity__piece*700,15000+(Grossweight-3)*2500+Quantity__piece*700))</f>
        <v>15700</v>
      </c>
    </row>
    <row r="1364" ht="15.75" customHeight="1">
      <c r="A1364" s="52" t="s">
        <v>3903</v>
      </c>
      <c r="B1364" s="52" t="s">
        <v>5297</v>
      </c>
      <c r="C1364" s="52" t="s">
        <v>5253</v>
      </c>
      <c r="D1364" s="53">
        <v>44652.13958333333</v>
      </c>
      <c r="E1364" s="53">
        <v>44652.211805555555</v>
      </c>
      <c r="F1364" s="53">
        <v>44652.26597222222</v>
      </c>
      <c r="G1364" s="53">
        <f>HubVN_Receiving_Time</f>
        <v>44655.51111</v>
      </c>
      <c r="H1364" s="54">
        <v>44652.50555555556</v>
      </c>
      <c r="I1364" s="44">
        <f>HubCN_Receiving_Time-Order_Create_Time</f>
        <v>2.374305556</v>
      </c>
      <c r="J1364" s="44">
        <f>Plan__HubCN_Receiving_Time-Order_Create_Time</f>
        <v>2.302083333</v>
      </c>
      <c r="K1364" s="44">
        <f>HubCN_Pickup_Time-HubCN_Receiving_Time</f>
        <v>0.29375</v>
      </c>
      <c r="L1364" s="44">
        <f>Plan_HubCN_Pickup_Time-Plan__HubCN_Receiving_Time</f>
        <v>0.1263888889</v>
      </c>
      <c r="M1364" s="44">
        <f>HubCN_Receiving_Time-Vendor_PickupTime</f>
        <v>0.08611111111</v>
      </c>
      <c r="N1364" s="44">
        <f>Plan__HubCN_Receiving_Time-Plan_Vendor_Pickup_Time</f>
        <v>2.136805556</v>
      </c>
      <c r="O1364" s="44">
        <f>Vendor_PickupTime-Order_Create_Time</f>
        <v>2.288194444</v>
      </c>
      <c r="P1364" s="44">
        <f>Plan_Vendor_Pickup_Time-Order_Create_Time</f>
        <v>0.1652777778</v>
      </c>
      <c r="Q1364" s="44">
        <f>HubVN_Receiving_Time-HubCN_Pickup_Time</f>
        <v>3.005555556</v>
      </c>
      <c r="R1364" s="44">
        <f>Plan_HubVN_Receiving_Time-Plan_HubCN_Pickup_Time</f>
        <v>3.002083333</v>
      </c>
      <c r="S1364" s="44">
        <f>TG_lấy+TG_xử_lý_CN+Thông_quan</f>
        <v>5.673611111</v>
      </c>
      <c r="T1364" s="55">
        <f>IFS(HubCN_ID="LECCNSZ",Quantity__piece*500,HubCN_ID="LECCNYW",Quantity__piece*700)</f>
        <v>2100</v>
      </c>
      <c r="U1364" s="55">
        <f>Chi_phí_lấy_hàng-Chi_phí_xử_lý</f>
        <v>15000</v>
      </c>
      <c r="V1364" s="55">
        <f>IFS(HubCN_ID="LECCNSZ",IF(Grossweight&lt;=3,17000+Quantity__piece*500,17000+(Grossweight-3)*1500+Quantity__piece*500),HubCN_ID="LECCNYW", IF(Grossweight&lt;=3,15000+Quantity__piece*700,15000+(Grossweight-3)*2500+Quantity__piece*700))</f>
        <v>17100</v>
      </c>
    </row>
    <row r="1365" ht="15.75" customHeight="1">
      <c r="A1365" s="52" t="s">
        <v>3906</v>
      </c>
      <c r="B1365" s="52" t="s">
        <v>5276</v>
      </c>
      <c r="C1365" s="52" t="s">
        <v>5253</v>
      </c>
      <c r="D1365" s="53">
        <v>44650.43541666667</v>
      </c>
      <c r="E1365" s="53">
        <v>44649.17638888889</v>
      </c>
      <c r="F1365" s="53">
        <v>44650.521527777775</v>
      </c>
      <c r="G1365" s="53">
        <f>HubVN_Receiving_Time</f>
        <v>44652.51528</v>
      </c>
      <c r="H1365" s="54">
        <v>44649.51111111111</v>
      </c>
      <c r="I1365" s="44">
        <f>HubCN_Receiving_Time-Order_Create_Time</f>
        <v>3.353472222</v>
      </c>
      <c r="J1365" s="44">
        <f>Plan__HubCN_Receiving_Time-Order_Create_Time</f>
        <v>4.6125</v>
      </c>
      <c r="K1365" s="44">
        <f>HubCN_Pickup_Time-HubCN_Receiving_Time</f>
        <v>0.3347222222</v>
      </c>
      <c r="L1365" s="44">
        <f>Plan_HubCN_Pickup_Time-Plan__HubCN_Receiving_Time</f>
        <v>0.08611111111</v>
      </c>
      <c r="M1365" s="44">
        <f>HubCN_Receiving_Time-Vendor_PickupTime</f>
        <v>0.1715277778</v>
      </c>
      <c r="N1365" s="44">
        <f>Plan__HubCN_Receiving_Time-Plan_Vendor_Pickup_Time</f>
        <v>4.109722222</v>
      </c>
      <c r="O1365" s="44">
        <f>Vendor_PickupTime-Order_Create_Time</f>
        <v>3.181944444</v>
      </c>
      <c r="P1365" s="44">
        <f>Plan_Vendor_Pickup_Time-Order_Create_Time</f>
        <v>0.5027777778</v>
      </c>
      <c r="Q1365" s="44">
        <f>HubVN_Receiving_Time-HubCN_Pickup_Time</f>
        <v>3.004166667</v>
      </c>
      <c r="R1365" s="44">
        <f>Plan_HubVN_Receiving_Time-Plan_HubCN_Pickup_Time</f>
        <v>2.00625</v>
      </c>
      <c r="S1365" s="44">
        <f>TG_lấy+TG_xử_lý_CN+Thông_quan</f>
        <v>6.692361111</v>
      </c>
      <c r="T1365" s="55">
        <f>IFS(HubCN_ID="LECCNSZ",Quantity__piece*500,HubCN_ID="LECCNYW",Quantity__piece*700)</f>
        <v>700</v>
      </c>
      <c r="U1365" s="55">
        <f>Chi_phí_lấy_hàng-Chi_phí_xử_lý</f>
        <v>15000</v>
      </c>
      <c r="V1365" s="55">
        <f>IFS(HubCN_ID="LECCNSZ",IF(Grossweight&lt;=3,17000+Quantity__piece*500,17000+(Grossweight-3)*1500+Quantity__piece*500),HubCN_ID="LECCNYW", IF(Grossweight&lt;=3,15000+Quantity__piece*700,15000+(Grossweight-3)*2500+Quantity__piece*700))</f>
        <v>15700</v>
      </c>
    </row>
    <row r="1366" ht="15.75" hidden="1" customHeight="1">
      <c r="A1366" s="52" t="s">
        <v>3909</v>
      </c>
      <c r="B1366" s="52" t="s">
        <v>5268</v>
      </c>
      <c r="C1366" s="52" t="s">
        <v>5255</v>
      </c>
      <c r="D1366" s="53">
        <v>44651.79652777778</v>
      </c>
      <c r="E1366" s="53">
        <v>44649.77569444444</v>
      </c>
      <c r="F1366" s="53">
        <v>44652.009722222225</v>
      </c>
      <c r="G1366" s="53">
        <f>HubVN_Receiving_Time</f>
        <v>44654.25486</v>
      </c>
      <c r="H1366" s="54">
        <v>44650.25</v>
      </c>
      <c r="I1366" s="44">
        <f>HubCN_Receiving_Time-Order_Create_Time</f>
        <v>1.383333333</v>
      </c>
      <c r="J1366" s="44">
        <f>Plan__HubCN_Receiving_Time-Order_Create_Time</f>
        <v>3.404166667</v>
      </c>
      <c r="K1366" s="44">
        <f>HubCN_Pickup_Time-HubCN_Receiving_Time</f>
        <v>0.4743055556</v>
      </c>
      <c r="L1366" s="44">
        <f>Plan_HubCN_Pickup_Time-Plan__HubCN_Receiving_Time</f>
        <v>0.2131944444</v>
      </c>
      <c r="M1366" s="44">
        <f>HubCN_Receiving_Time-Vendor_PickupTime</f>
        <v>0.05833333333</v>
      </c>
      <c r="N1366" s="44">
        <f>Plan__HubCN_Receiving_Time-Plan_Vendor_Pickup_Time</f>
        <v>2.864583333</v>
      </c>
      <c r="O1366" s="44">
        <f>Vendor_PickupTime-Order_Create_Time</f>
        <v>1.325</v>
      </c>
      <c r="P1366" s="44">
        <f>Plan_Vendor_Pickup_Time-Order_Create_Time</f>
        <v>0.5395833333</v>
      </c>
      <c r="Q1366" s="44">
        <f>HubVN_Receiving_Time-HubCN_Pickup_Time</f>
        <v>4.004861111</v>
      </c>
      <c r="R1366" s="44">
        <f>Plan_HubVN_Receiving_Time-Plan_HubCN_Pickup_Time</f>
        <v>1.500694444</v>
      </c>
      <c r="S1366" s="44">
        <f>TG_lấy+TG_xử_lý_CN+Thông_quan</f>
        <v>5.8625</v>
      </c>
      <c r="T1366" s="55">
        <f>IFS(HubCN_ID="LECCNSZ",Quantity__piece*500,HubCN_ID="LECCNYW",Quantity__piece*700)</f>
        <v>2000</v>
      </c>
      <c r="U1366" s="55">
        <f>Chi_phí_lấy_hàng-Chi_phí_xử_lý</f>
        <v>17000</v>
      </c>
      <c r="V1366" s="55">
        <f>IFS(HubCN_ID="LECCNSZ",IF(Grossweight&lt;=3,17000+Quantity__piece*500,17000+(Grossweight-3)*1500+Quantity__piece*500),HubCN_ID="LECCNYW", IF(Grossweight&lt;=3,15000+Quantity__piece*700,15000+(Grossweight-3)*2500+Quantity__piece*700))</f>
        <v>19000</v>
      </c>
    </row>
    <row r="1367" ht="15.75" hidden="1" customHeight="1">
      <c r="A1367" s="52" t="s">
        <v>3911</v>
      </c>
      <c r="B1367" s="52" t="s">
        <v>5292</v>
      </c>
      <c r="C1367" s="52" t="s">
        <v>5255</v>
      </c>
      <c r="D1367" s="53">
        <v>44649.424305555556</v>
      </c>
      <c r="E1367" s="53">
        <v>44649.59444444445</v>
      </c>
      <c r="F1367" s="53">
        <v>44649.50833333333</v>
      </c>
      <c r="G1367" s="53">
        <f>HubVN_Receiving_Time</f>
        <v>44652.53472</v>
      </c>
      <c r="H1367" s="54">
        <v>44650.03333333333</v>
      </c>
      <c r="I1367" s="44">
        <f>HubCN_Receiving_Time-Order_Create_Time</f>
        <v>3.741666667</v>
      </c>
      <c r="J1367" s="44">
        <f>Plan__HubCN_Receiving_Time-Order_Create_Time</f>
        <v>3.571527778</v>
      </c>
      <c r="K1367" s="44">
        <f>HubCN_Pickup_Time-HubCN_Receiving_Time</f>
        <v>0.4388888889</v>
      </c>
      <c r="L1367" s="44">
        <f>Plan_HubCN_Pickup_Time-Plan__HubCN_Receiving_Time</f>
        <v>0.08402777778</v>
      </c>
      <c r="M1367" s="44">
        <f>HubCN_Receiving_Time-Vendor_PickupTime</f>
        <v>0.1131944444</v>
      </c>
      <c r="N1367" s="44">
        <f>Plan__HubCN_Receiving_Time-Plan_Vendor_Pickup_Time</f>
        <v>4.572916667</v>
      </c>
      <c r="O1367" s="44">
        <f>Vendor_PickupTime-Order_Create_Time</f>
        <v>3.628472222</v>
      </c>
      <c r="P1367" s="44">
        <f>Plan_Vendor_Pickup_Time-Order_Create_Time</f>
        <v>-1.001388889</v>
      </c>
      <c r="Q1367" s="44">
        <f>HubVN_Receiving_Time-HubCN_Pickup_Time</f>
        <v>2.501388889</v>
      </c>
      <c r="R1367" s="44">
        <f>Plan_HubVN_Receiving_Time-Plan_HubCN_Pickup_Time</f>
        <v>2.001388889</v>
      </c>
      <c r="S1367" s="44">
        <f>TG_lấy+TG_xử_lý_CN+Thông_quan</f>
        <v>6.681944444</v>
      </c>
      <c r="T1367" s="55">
        <f>IFS(HubCN_ID="LECCNSZ",Quantity__piece*500,HubCN_ID="LECCNYW",Quantity__piece*700)</f>
        <v>1500</v>
      </c>
      <c r="U1367" s="55">
        <f>Chi_phí_lấy_hàng-Chi_phí_xử_lý</f>
        <v>17000</v>
      </c>
      <c r="V1367" s="55">
        <f>IFS(HubCN_ID="LECCNSZ",IF(Grossweight&lt;=3,17000+Quantity__piece*500,17000+(Grossweight-3)*1500+Quantity__piece*500),HubCN_ID="LECCNYW", IF(Grossweight&lt;=3,15000+Quantity__piece*700,15000+(Grossweight-3)*2500+Quantity__piece*700))</f>
        <v>18500</v>
      </c>
    </row>
    <row r="1368" ht="15.75" customHeight="1">
      <c r="A1368" s="52" t="s">
        <v>3914</v>
      </c>
      <c r="B1368" s="52" t="s">
        <v>5304</v>
      </c>
      <c r="C1368" s="52" t="s">
        <v>5253</v>
      </c>
      <c r="D1368" s="53">
        <v>44652.623611111114</v>
      </c>
      <c r="E1368" s="53">
        <v>44649.91875</v>
      </c>
      <c r="F1368" s="53">
        <v>44652.75347222222</v>
      </c>
      <c r="G1368" s="53">
        <f>HubVN_Receiving_Time</f>
        <v>44655.25833</v>
      </c>
      <c r="H1368" s="54">
        <v>44650.25625</v>
      </c>
      <c r="I1368" s="44">
        <f>HubCN_Receiving_Time-Order_Create_Time</f>
        <v>1.320138889</v>
      </c>
      <c r="J1368" s="44">
        <f>Plan__HubCN_Receiving_Time-Order_Create_Time</f>
        <v>4.025</v>
      </c>
      <c r="K1368" s="44">
        <f>HubCN_Pickup_Time-HubCN_Receiving_Time</f>
        <v>0.3375</v>
      </c>
      <c r="L1368" s="44">
        <f>Plan_HubCN_Pickup_Time-Plan__HubCN_Receiving_Time</f>
        <v>0.1298611111</v>
      </c>
      <c r="M1368" s="44">
        <f>HubCN_Receiving_Time-Vendor_PickupTime</f>
        <v>0.08888888889</v>
      </c>
      <c r="N1368" s="44">
        <f>Plan__HubCN_Receiving_Time-Plan_Vendor_Pickup_Time</f>
        <v>1.444444444</v>
      </c>
      <c r="O1368" s="44">
        <f>Vendor_PickupTime-Order_Create_Time</f>
        <v>1.23125</v>
      </c>
      <c r="P1368" s="44">
        <f>Plan_Vendor_Pickup_Time-Order_Create_Time</f>
        <v>2.580555556</v>
      </c>
      <c r="Q1368" s="44">
        <f>HubVN_Receiving_Time-HubCN_Pickup_Time</f>
        <v>5.002083333</v>
      </c>
      <c r="R1368" s="44">
        <f>Plan_HubVN_Receiving_Time-Plan_HubCN_Pickup_Time</f>
        <v>1.502083333</v>
      </c>
      <c r="S1368" s="44">
        <f>TG_lấy+TG_xử_lý_CN+Thông_quan</f>
        <v>6.659722222</v>
      </c>
      <c r="T1368" s="55">
        <f>IFS(HubCN_ID="LECCNSZ",Quantity__piece*500,HubCN_ID="LECCNYW",Quantity__piece*700)</f>
        <v>3500</v>
      </c>
      <c r="U1368" s="55">
        <f>Chi_phí_lấy_hàng-Chi_phí_xử_lý</f>
        <v>15000</v>
      </c>
      <c r="V1368" s="55">
        <f>IFS(HubCN_ID="LECCNSZ",IF(Grossweight&lt;=3,17000+Quantity__piece*500,17000+(Grossweight-3)*1500+Quantity__piece*500),HubCN_ID="LECCNYW", IF(Grossweight&lt;=3,15000+Quantity__piece*700,15000+(Grossweight-3)*2500+Quantity__piece*700))</f>
        <v>18500</v>
      </c>
    </row>
    <row r="1369" ht="15.75" customHeight="1">
      <c r="A1369" s="52" t="s">
        <v>3917</v>
      </c>
      <c r="B1369" s="52" t="s">
        <v>5276</v>
      </c>
      <c r="C1369" s="52" t="s">
        <v>5253</v>
      </c>
      <c r="D1369" s="53">
        <v>44652.42083333333</v>
      </c>
      <c r="E1369" s="53">
        <v>44652.229166666664</v>
      </c>
      <c r="F1369" s="53">
        <v>44652.50902777778</v>
      </c>
      <c r="G1369" s="53">
        <f>HubVN_Receiving_Time</f>
        <v>44655.53194</v>
      </c>
      <c r="H1369" s="54">
        <v>44652.527083333334</v>
      </c>
      <c r="I1369" s="44">
        <f>HubCN_Receiving_Time-Order_Create_Time</f>
        <v>1.873611111</v>
      </c>
      <c r="J1369" s="44">
        <f>Plan__HubCN_Receiving_Time-Order_Create_Time</f>
        <v>2.065277778</v>
      </c>
      <c r="K1369" s="44">
        <f>HubCN_Pickup_Time-HubCN_Receiving_Time</f>
        <v>0.2979166667</v>
      </c>
      <c r="L1369" s="44">
        <f>Plan_HubCN_Pickup_Time-Plan__HubCN_Receiving_Time</f>
        <v>0.08819444445</v>
      </c>
      <c r="M1369" s="44">
        <f>HubCN_Receiving_Time-Vendor_PickupTime</f>
        <v>0.08749999999</v>
      </c>
      <c r="N1369" s="44">
        <f>Plan__HubCN_Receiving_Time-Plan_Vendor_Pickup_Time</f>
        <v>2.061111111</v>
      </c>
      <c r="O1369" s="44">
        <f>Vendor_PickupTime-Order_Create_Time</f>
        <v>1.786111111</v>
      </c>
      <c r="P1369" s="44">
        <f>Plan_Vendor_Pickup_Time-Order_Create_Time</f>
        <v>0.004166666666</v>
      </c>
      <c r="Q1369" s="44">
        <f>HubVN_Receiving_Time-HubCN_Pickup_Time</f>
        <v>3.004861111</v>
      </c>
      <c r="R1369" s="44">
        <f>Plan_HubVN_Receiving_Time-Plan_HubCN_Pickup_Time</f>
        <v>3.00625</v>
      </c>
      <c r="S1369" s="44">
        <f>TG_lấy+TG_xử_lý_CN+Thông_quan</f>
        <v>5.176388889</v>
      </c>
      <c r="T1369" s="55">
        <f>IFS(HubCN_ID="LECCNSZ",Quantity__piece*500,HubCN_ID="LECCNYW",Quantity__piece*700)</f>
        <v>3500</v>
      </c>
      <c r="U1369" s="55">
        <f>Chi_phí_lấy_hàng-Chi_phí_xử_lý</f>
        <v>15000</v>
      </c>
      <c r="V1369" s="55">
        <f>IFS(HubCN_ID="LECCNSZ",IF(Grossweight&lt;=3,17000+Quantity__piece*500,17000+(Grossweight-3)*1500+Quantity__piece*500),HubCN_ID="LECCNYW", IF(Grossweight&lt;=3,15000+Quantity__piece*700,15000+(Grossweight-3)*2500+Quantity__piece*700))</f>
        <v>18500</v>
      </c>
    </row>
    <row r="1370" ht="15.75" customHeight="1">
      <c r="A1370" s="52" t="s">
        <v>3919</v>
      </c>
      <c r="B1370" s="52" t="s">
        <v>5311</v>
      </c>
      <c r="C1370" s="52" t="s">
        <v>5253</v>
      </c>
      <c r="D1370" s="53">
        <v>44651.13055555556</v>
      </c>
      <c r="E1370" s="53">
        <v>44649.950694444444</v>
      </c>
      <c r="F1370" s="53">
        <v>44651.277083333334</v>
      </c>
      <c r="G1370" s="53">
        <f>HubVN_Receiving_Time</f>
        <v>44655.28958</v>
      </c>
      <c r="H1370" s="54">
        <v>44650.28680555556</v>
      </c>
      <c r="I1370" s="44">
        <f>HubCN_Receiving_Time-Order_Create_Time</f>
        <v>0.3291666667</v>
      </c>
      <c r="J1370" s="44">
        <f>Plan__HubCN_Receiving_Time-Order_Create_Time</f>
        <v>1.509027778</v>
      </c>
      <c r="K1370" s="44">
        <f>HubCN_Pickup_Time-HubCN_Receiving_Time</f>
        <v>0.3361111111</v>
      </c>
      <c r="L1370" s="44">
        <f>Plan_HubCN_Pickup_Time-Plan__HubCN_Receiving_Time</f>
        <v>0.1465277778</v>
      </c>
      <c r="M1370" s="44">
        <f>HubCN_Receiving_Time-Vendor_PickupTime</f>
        <v>0.1013888889</v>
      </c>
      <c r="N1370" s="44">
        <f>Plan__HubCN_Receiving_Time-Plan_Vendor_Pickup_Time</f>
        <v>0.3486111111</v>
      </c>
      <c r="O1370" s="44">
        <f>Vendor_PickupTime-Order_Create_Time</f>
        <v>0.2277777778</v>
      </c>
      <c r="P1370" s="44">
        <f>Plan_Vendor_Pickup_Time-Order_Create_Time</f>
        <v>1.160416667</v>
      </c>
      <c r="Q1370" s="44">
        <f>HubVN_Receiving_Time-HubCN_Pickup_Time</f>
        <v>5.002777778</v>
      </c>
      <c r="R1370" s="44">
        <f>Plan_HubVN_Receiving_Time-Plan_HubCN_Pickup_Time</f>
        <v>3.005555556</v>
      </c>
      <c r="S1370" s="44">
        <f>TG_lấy+TG_xử_lý_CN+Thông_quan</f>
        <v>5.668055556</v>
      </c>
      <c r="T1370" s="55">
        <f>IFS(HubCN_ID="LECCNSZ",Quantity__piece*500,HubCN_ID="LECCNYW",Quantity__piece*700)</f>
        <v>3500</v>
      </c>
      <c r="U1370" s="55">
        <f>Chi_phí_lấy_hàng-Chi_phí_xử_lý</f>
        <v>16000</v>
      </c>
      <c r="V1370" s="55">
        <f>IFS(HubCN_ID="LECCNSZ",IF(Grossweight&lt;=3,17000+Quantity__piece*500,17000+(Grossweight-3)*1500+Quantity__piece*500),HubCN_ID="LECCNYW", IF(Grossweight&lt;=3,15000+Quantity__piece*700,15000+(Grossweight-3)*2500+Quantity__piece*700))</f>
        <v>19500</v>
      </c>
    </row>
    <row r="1371" ht="15.75" customHeight="1">
      <c r="A1371" s="52" t="s">
        <v>3922</v>
      </c>
      <c r="B1371" s="52" t="s">
        <v>5264</v>
      </c>
      <c r="C1371" s="52" t="s">
        <v>5253</v>
      </c>
      <c r="D1371" s="53">
        <v>44649.876388888886</v>
      </c>
      <c r="E1371" s="53">
        <v>44650.660416666666</v>
      </c>
      <c r="F1371" s="53">
        <v>44650.025</v>
      </c>
      <c r="G1371" s="53">
        <f>HubVN_Receiving_Time</f>
        <v>44654.50278</v>
      </c>
      <c r="H1371" s="54">
        <v>44650.99722222222</v>
      </c>
      <c r="I1371" s="44">
        <f>HubCN_Receiving_Time-Order_Create_Time</f>
        <v>3.479861111</v>
      </c>
      <c r="J1371" s="44">
        <f>Plan__HubCN_Receiving_Time-Order_Create_Time</f>
        <v>2.695833333</v>
      </c>
      <c r="K1371" s="44">
        <f>HubCN_Pickup_Time-HubCN_Receiving_Time</f>
        <v>0.3368055556</v>
      </c>
      <c r="L1371" s="44">
        <f>Plan_HubCN_Pickup_Time-Plan__HubCN_Receiving_Time</f>
        <v>0.1486111111</v>
      </c>
      <c r="M1371" s="44">
        <f>HubCN_Receiving_Time-Vendor_PickupTime</f>
        <v>0.2541666667</v>
      </c>
      <c r="N1371" s="44">
        <f>Plan__HubCN_Receiving_Time-Plan_Vendor_Pickup_Time</f>
        <v>2.699305556</v>
      </c>
      <c r="O1371" s="44">
        <f>Vendor_PickupTime-Order_Create_Time</f>
        <v>3.225694444</v>
      </c>
      <c r="P1371" s="44">
        <f>Plan_Vendor_Pickup_Time-Order_Create_Time</f>
        <v>-0.003472222219</v>
      </c>
      <c r="Q1371" s="44">
        <f>HubVN_Receiving_Time-HubCN_Pickup_Time</f>
        <v>3.505555556</v>
      </c>
      <c r="R1371" s="44">
        <f>Plan_HubVN_Receiving_Time-Plan_HubCN_Pickup_Time</f>
        <v>3.504861111</v>
      </c>
      <c r="S1371" s="44">
        <f>TG_lấy+TG_xử_lý_CN+Thông_quan</f>
        <v>7.322222222</v>
      </c>
      <c r="T1371" s="55">
        <f>IFS(HubCN_ID="LECCNSZ",Quantity__piece*500,HubCN_ID="LECCNYW",Quantity__piece*700)</f>
        <v>1400</v>
      </c>
      <c r="U1371" s="55">
        <f>Chi_phí_lấy_hàng-Chi_phí_xử_lý</f>
        <v>15000</v>
      </c>
      <c r="V1371" s="55">
        <f>IFS(HubCN_ID="LECCNSZ",IF(Grossweight&lt;=3,17000+Quantity__piece*500,17000+(Grossweight-3)*1500+Quantity__piece*500),HubCN_ID="LECCNYW", IF(Grossweight&lt;=3,15000+Quantity__piece*700,15000+(Grossweight-3)*2500+Quantity__piece*700))</f>
        <v>16400</v>
      </c>
    </row>
    <row r="1372" ht="15.75" hidden="1" customHeight="1">
      <c r="A1372" s="52" t="s">
        <v>3925</v>
      </c>
      <c r="B1372" s="52" t="s">
        <v>5289</v>
      </c>
      <c r="C1372" s="52" t="s">
        <v>5255</v>
      </c>
      <c r="D1372" s="53">
        <v>44651.14027777778</v>
      </c>
      <c r="E1372" s="53">
        <v>44649.56736111111</v>
      </c>
      <c r="F1372" s="53">
        <v>44651.26597222222</v>
      </c>
      <c r="G1372" s="53">
        <f>HubVN_Receiving_Time</f>
        <v>44653.5125</v>
      </c>
      <c r="H1372" s="54">
        <v>44650.00763888889</v>
      </c>
      <c r="I1372" s="44">
        <f>HubCN_Receiving_Time-Order_Create_Time</f>
        <v>1.252777778</v>
      </c>
      <c r="J1372" s="44">
        <f>Plan__HubCN_Receiving_Time-Order_Create_Time</f>
        <v>2.825694444</v>
      </c>
      <c r="K1372" s="44">
        <f>HubCN_Pickup_Time-HubCN_Receiving_Time</f>
        <v>0.4402777778</v>
      </c>
      <c r="L1372" s="44">
        <f>Plan_HubCN_Pickup_Time-Plan__HubCN_Receiving_Time</f>
        <v>0.1256944444</v>
      </c>
      <c r="M1372" s="44">
        <f>HubCN_Receiving_Time-Vendor_PickupTime</f>
        <v>0.1701388889</v>
      </c>
      <c r="N1372" s="44">
        <f>Plan__HubCN_Receiving_Time-Plan_Vendor_Pickup_Time</f>
        <v>1.664583333</v>
      </c>
      <c r="O1372" s="44">
        <f>Vendor_PickupTime-Order_Create_Time</f>
        <v>1.082638889</v>
      </c>
      <c r="P1372" s="44">
        <f>Plan_Vendor_Pickup_Time-Order_Create_Time</f>
        <v>1.161111111</v>
      </c>
      <c r="Q1372" s="44">
        <f>HubVN_Receiving_Time-HubCN_Pickup_Time</f>
        <v>3.504861111</v>
      </c>
      <c r="R1372" s="44">
        <f>Plan_HubVN_Receiving_Time-Plan_HubCN_Pickup_Time</f>
        <v>2.00625</v>
      </c>
      <c r="S1372" s="44">
        <f>TG_lấy+TG_xử_lý_CN+Thông_quan</f>
        <v>5.197916667</v>
      </c>
      <c r="T1372" s="55">
        <f>IFS(HubCN_ID="LECCNSZ",Quantity__piece*500,HubCN_ID="LECCNYW",Quantity__piece*700)</f>
        <v>500</v>
      </c>
      <c r="U1372" s="55">
        <f>Chi_phí_lấy_hàng-Chi_phí_xử_lý</f>
        <v>17000</v>
      </c>
      <c r="V1372" s="55">
        <f>IFS(HubCN_ID="LECCNSZ",IF(Grossweight&lt;=3,17000+Quantity__piece*500,17000+(Grossweight-3)*1500+Quantity__piece*500),HubCN_ID="LECCNYW", IF(Grossweight&lt;=3,15000+Quantity__piece*700,15000+(Grossweight-3)*2500+Quantity__piece*700))</f>
        <v>17500</v>
      </c>
    </row>
    <row r="1373" ht="15.75" customHeight="1">
      <c r="A1373" s="52" t="s">
        <v>3928</v>
      </c>
      <c r="B1373" s="52" t="s">
        <v>5286</v>
      </c>
      <c r="C1373" s="52" t="s">
        <v>5253</v>
      </c>
      <c r="D1373" s="53">
        <v>44653.87777777778</v>
      </c>
      <c r="E1373" s="53">
        <v>44652.23263888889</v>
      </c>
      <c r="F1373" s="53">
        <v>44654.02916666667</v>
      </c>
      <c r="G1373" s="53">
        <f>HubVN_Receiving_Time</f>
        <v>44655.53125</v>
      </c>
      <c r="H1373" s="54">
        <v>44652.52569444444</v>
      </c>
      <c r="I1373" s="44">
        <f>HubCN_Receiving_Time-Order_Create_Time</f>
        <v>1.877083333</v>
      </c>
      <c r="J1373" s="44">
        <f>Plan__HubCN_Receiving_Time-Order_Create_Time</f>
        <v>3.522222222</v>
      </c>
      <c r="K1373" s="44">
        <f>HubCN_Pickup_Time-HubCN_Receiving_Time</f>
        <v>0.2930555556</v>
      </c>
      <c r="L1373" s="44">
        <f>Plan_HubCN_Pickup_Time-Plan__HubCN_Receiving_Time</f>
        <v>0.1513888889</v>
      </c>
      <c r="M1373" s="44">
        <f>HubCN_Receiving_Time-Vendor_PickupTime</f>
        <v>0.08819444445</v>
      </c>
      <c r="N1373" s="44">
        <f>Plan__HubCN_Receiving_Time-Plan_Vendor_Pickup_Time</f>
        <v>3.521527778</v>
      </c>
      <c r="O1373" s="44">
        <f>Vendor_PickupTime-Order_Create_Time</f>
        <v>1.788888889</v>
      </c>
      <c r="P1373" s="44">
        <f>Plan_Vendor_Pickup_Time-Order_Create_Time</f>
        <v>0.0006944444394</v>
      </c>
      <c r="Q1373" s="44">
        <f>HubVN_Receiving_Time-HubCN_Pickup_Time</f>
        <v>3.005555556</v>
      </c>
      <c r="R1373" s="44">
        <f>Plan_HubVN_Receiving_Time-Plan_HubCN_Pickup_Time</f>
        <v>1.504166667</v>
      </c>
      <c r="S1373" s="44">
        <f>TG_lấy+TG_xử_lý_CN+Thông_quan</f>
        <v>5.175694444</v>
      </c>
      <c r="T1373" s="55">
        <f>IFS(HubCN_ID="LECCNSZ",Quantity__piece*500,HubCN_ID="LECCNYW",Quantity__piece*700)</f>
        <v>700</v>
      </c>
      <c r="U1373" s="55">
        <f>Chi_phí_lấy_hàng-Chi_phí_xử_lý</f>
        <v>15000</v>
      </c>
      <c r="V1373" s="55">
        <f>IFS(HubCN_ID="LECCNSZ",IF(Grossweight&lt;=3,17000+Quantity__piece*500,17000+(Grossweight-3)*1500+Quantity__piece*500),HubCN_ID="LECCNYW", IF(Grossweight&lt;=3,15000+Quantity__piece*700,15000+(Grossweight-3)*2500+Quantity__piece*700))</f>
        <v>15700</v>
      </c>
    </row>
    <row r="1374" ht="15.75" customHeight="1">
      <c r="A1374" s="52" t="s">
        <v>3930</v>
      </c>
      <c r="B1374" s="52" t="s">
        <v>5294</v>
      </c>
      <c r="C1374" s="52" t="s">
        <v>5253</v>
      </c>
      <c r="D1374" s="53">
        <v>44649.38333333333</v>
      </c>
      <c r="E1374" s="53">
        <v>44649.21875</v>
      </c>
      <c r="F1374" s="53">
        <v>44649.51111111111</v>
      </c>
      <c r="G1374" s="53">
        <f>HubVN_Receiving_Time</f>
        <v>44653.51528</v>
      </c>
      <c r="H1374" s="54">
        <v>44649.51180555556</v>
      </c>
      <c r="I1374" s="44">
        <f>HubCN_Receiving_Time-Order_Create_Time</f>
        <v>0.3798611111</v>
      </c>
      <c r="J1374" s="44">
        <f>Plan__HubCN_Receiving_Time-Order_Create_Time</f>
        <v>0.5444444444</v>
      </c>
      <c r="K1374" s="44">
        <f>HubCN_Pickup_Time-HubCN_Receiving_Time</f>
        <v>0.2930555556</v>
      </c>
      <c r="L1374" s="44">
        <f>Plan_HubCN_Pickup_Time-Plan__HubCN_Receiving_Time</f>
        <v>0.1277777778</v>
      </c>
      <c r="M1374" s="44">
        <f>HubCN_Receiving_Time-Vendor_PickupTime</f>
        <v>0.08888888889</v>
      </c>
      <c r="N1374" s="44">
        <f>Plan__HubCN_Receiving_Time-Plan_Vendor_Pickup_Time</f>
        <v>0.8416666667</v>
      </c>
      <c r="O1374" s="44">
        <f>Vendor_PickupTime-Order_Create_Time</f>
        <v>0.2909722222</v>
      </c>
      <c r="P1374" s="44">
        <f>Plan_Vendor_Pickup_Time-Order_Create_Time</f>
        <v>-0.2972222222</v>
      </c>
      <c r="Q1374" s="44">
        <f>HubVN_Receiving_Time-HubCN_Pickup_Time</f>
        <v>4.003472222</v>
      </c>
      <c r="R1374" s="44">
        <f>Plan_HubVN_Receiving_Time-Plan_HubCN_Pickup_Time</f>
        <v>3.000694444</v>
      </c>
      <c r="S1374" s="44">
        <f>TG_lấy+TG_xử_lý_CN+Thông_quan</f>
        <v>4.676388889</v>
      </c>
      <c r="T1374" s="55">
        <f>IFS(HubCN_ID="LECCNSZ",Quantity__piece*500,HubCN_ID="LECCNYW",Quantity__piece*700)</f>
        <v>2100</v>
      </c>
      <c r="U1374" s="55">
        <f>Chi_phí_lấy_hàng-Chi_phí_xử_lý</f>
        <v>15000</v>
      </c>
      <c r="V1374" s="55">
        <f>IFS(HubCN_ID="LECCNSZ",IF(Grossweight&lt;=3,17000+Quantity__piece*500,17000+(Grossweight-3)*1500+Quantity__piece*500),HubCN_ID="LECCNYW", IF(Grossweight&lt;=3,15000+Quantity__piece*700,15000+(Grossweight-3)*2500+Quantity__piece*700))</f>
        <v>17100</v>
      </c>
    </row>
    <row r="1375" ht="15.75" customHeight="1">
      <c r="A1375" s="52" t="s">
        <v>3933</v>
      </c>
      <c r="B1375" s="52" t="s">
        <v>5302</v>
      </c>
      <c r="C1375" s="52" t="s">
        <v>5253</v>
      </c>
      <c r="D1375" s="53">
        <v>44649.87847222222</v>
      </c>
      <c r="E1375" s="53">
        <v>44646.96319444444</v>
      </c>
      <c r="F1375" s="53">
        <v>44650.00833333333</v>
      </c>
      <c r="G1375" s="53">
        <f>HubVN_Receiving_Time</f>
        <v>44652.26181</v>
      </c>
      <c r="H1375" s="54">
        <v>44647.25625</v>
      </c>
      <c r="I1375" s="44">
        <f>HubCN_Receiving_Time-Order_Create_Time</f>
        <v>0.3736111111</v>
      </c>
      <c r="J1375" s="44">
        <f>Plan__HubCN_Receiving_Time-Order_Create_Time</f>
        <v>3.288888889</v>
      </c>
      <c r="K1375" s="44">
        <f>HubCN_Pickup_Time-HubCN_Receiving_Time</f>
        <v>0.2930555556</v>
      </c>
      <c r="L1375" s="44">
        <f>Plan_HubCN_Pickup_Time-Plan__HubCN_Receiving_Time</f>
        <v>0.1298611111</v>
      </c>
      <c r="M1375" s="44">
        <f>HubCN_Receiving_Time-Vendor_PickupTime</f>
        <v>0.1680555556</v>
      </c>
      <c r="N1375" s="44">
        <f>Plan__HubCN_Receiving_Time-Plan_Vendor_Pickup_Time</f>
        <v>2.708333333</v>
      </c>
      <c r="O1375" s="44">
        <f>Vendor_PickupTime-Order_Create_Time</f>
        <v>0.2055555556</v>
      </c>
      <c r="P1375" s="44">
        <f>Plan_Vendor_Pickup_Time-Order_Create_Time</f>
        <v>0.5805555556</v>
      </c>
      <c r="Q1375" s="44">
        <f>HubVN_Receiving_Time-HubCN_Pickup_Time</f>
        <v>5.005555556</v>
      </c>
      <c r="R1375" s="44">
        <f>Plan_HubVN_Receiving_Time-Plan_HubCN_Pickup_Time</f>
        <v>1.504166667</v>
      </c>
      <c r="S1375" s="44">
        <f>TG_lấy+TG_xử_lý_CN+Thông_quan</f>
        <v>5.672222222</v>
      </c>
      <c r="T1375" s="55">
        <f>IFS(HubCN_ID="LECCNSZ",Quantity__piece*500,HubCN_ID="LECCNYW",Quantity__piece*700)</f>
        <v>1400</v>
      </c>
      <c r="U1375" s="55">
        <f>Chi_phí_lấy_hàng-Chi_phí_xử_lý</f>
        <v>16000</v>
      </c>
      <c r="V1375" s="55">
        <f>IFS(HubCN_ID="LECCNSZ",IF(Grossweight&lt;=3,17000+Quantity__piece*500,17000+(Grossweight-3)*1500+Quantity__piece*500),HubCN_ID="LECCNYW", IF(Grossweight&lt;=3,15000+Quantity__piece*700,15000+(Grossweight-3)*2500+Quantity__piece*700))</f>
        <v>17400</v>
      </c>
    </row>
    <row r="1376" ht="15.75" customHeight="1">
      <c r="A1376" s="52" t="s">
        <v>3936</v>
      </c>
      <c r="B1376" s="52" t="s">
        <v>5270</v>
      </c>
      <c r="C1376" s="52" t="s">
        <v>5253</v>
      </c>
      <c r="D1376" s="53">
        <v>44648.597916666666</v>
      </c>
      <c r="E1376" s="53">
        <v>44649.854166666664</v>
      </c>
      <c r="F1376" s="53">
        <v>44648.768055555556</v>
      </c>
      <c r="G1376" s="53">
        <f>HubVN_Receiving_Time</f>
        <v>44653.29028</v>
      </c>
      <c r="H1376" s="54">
        <v>44650.285416666666</v>
      </c>
      <c r="I1376" s="44">
        <f>HubCN_Receiving_Time-Order_Create_Time</f>
        <v>2.577083333</v>
      </c>
      <c r="J1376" s="44">
        <f>Plan__HubCN_Receiving_Time-Order_Create_Time</f>
        <v>1.320833333</v>
      </c>
      <c r="K1376" s="44">
        <f>HubCN_Pickup_Time-HubCN_Receiving_Time</f>
        <v>0.43125</v>
      </c>
      <c r="L1376" s="44">
        <f>Plan_HubCN_Pickup_Time-Plan__HubCN_Receiving_Time</f>
        <v>0.1701388889</v>
      </c>
      <c r="M1376" s="44">
        <f>HubCN_Receiving_Time-Vendor_PickupTime</f>
        <v>0.1652777778</v>
      </c>
      <c r="N1376" s="44">
        <f>Plan__HubCN_Receiving_Time-Plan_Vendor_Pickup_Time</f>
        <v>1.743055556</v>
      </c>
      <c r="O1376" s="44">
        <f>Vendor_PickupTime-Order_Create_Time</f>
        <v>2.411805556</v>
      </c>
      <c r="P1376" s="44">
        <f>Plan_Vendor_Pickup_Time-Order_Create_Time</f>
        <v>-0.4222222222</v>
      </c>
      <c r="Q1376" s="44">
        <f>HubVN_Receiving_Time-HubCN_Pickup_Time</f>
        <v>3.004861111</v>
      </c>
      <c r="R1376" s="44">
        <f>Plan_HubVN_Receiving_Time-Plan_HubCN_Pickup_Time</f>
        <v>3.504166667</v>
      </c>
      <c r="S1376" s="44">
        <f>TG_lấy+TG_xử_lý_CN+Thông_quan</f>
        <v>6.013194444</v>
      </c>
      <c r="T1376" s="55">
        <f>IFS(HubCN_ID="LECCNSZ",Quantity__piece*500,HubCN_ID="LECCNYW",Quantity__piece*700)</f>
        <v>1400</v>
      </c>
      <c r="U1376" s="55">
        <f>Chi_phí_lấy_hàng-Chi_phí_xử_lý</f>
        <v>15000</v>
      </c>
      <c r="V1376" s="55">
        <f>IFS(HubCN_ID="LECCNSZ",IF(Grossweight&lt;=3,17000+Quantity__piece*500,17000+(Grossweight-3)*1500+Quantity__piece*500),HubCN_ID="LECCNYW", IF(Grossweight&lt;=3,15000+Quantity__piece*700,15000+(Grossweight-3)*2500+Quantity__piece*700))</f>
        <v>16400</v>
      </c>
    </row>
    <row r="1377" ht="15.75" customHeight="1">
      <c r="A1377" s="52" t="s">
        <v>3939</v>
      </c>
      <c r="B1377" s="52" t="s">
        <v>5284</v>
      </c>
      <c r="C1377" s="52" t="s">
        <v>5253</v>
      </c>
      <c r="D1377" s="53">
        <v>44651.93263888889</v>
      </c>
      <c r="E1377" s="53">
        <v>44649.16527777778</v>
      </c>
      <c r="F1377" s="53">
        <v>44652.02013888889</v>
      </c>
      <c r="G1377" s="53">
        <f>HubVN_Receiving_Time</f>
        <v>44653.50556</v>
      </c>
      <c r="H1377" s="54">
        <v>44649.49930555555</v>
      </c>
      <c r="I1377" s="44">
        <f>HubCN_Receiving_Time-Order_Create_Time</f>
        <v>0.3097222222</v>
      </c>
      <c r="J1377" s="44">
        <f>Plan__HubCN_Receiving_Time-Order_Create_Time</f>
        <v>3.077083333</v>
      </c>
      <c r="K1377" s="44">
        <f>HubCN_Pickup_Time-HubCN_Receiving_Time</f>
        <v>0.3340277778</v>
      </c>
      <c r="L1377" s="44">
        <f>Plan_HubCN_Pickup_Time-Plan__HubCN_Receiving_Time</f>
        <v>0.0875</v>
      </c>
      <c r="M1377" s="44">
        <f>HubCN_Receiving_Time-Vendor_PickupTime</f>
        <v>0.08541666667</v>
      </c>
      <c r="N1377" s="44">
        <f>Plan__HubCN_Receiving_Time-Plan_Vendor_Pickup_Time</f>
        <v>4.538888889</v>
      </c>
      <c r="O1377" s="44">
        <f>Vendor_PickupTime-Order_Create_Time</f>
        <v>0.2243055556</v>
      </c>
      <c r="P1377" s="44">
        <f>Plan_Vendor_Pickup_Time-Order_Create_Time</f>
        <v>-1.461805556</v>
      </c>
      <c r="Q1377" s="44">
        <f>HubVN_Receiving_Time-HubCN_Pickup_Time</f>
        <v>4.00625</v>
      </c>
      <c r="R1377" s="44">
        <f>Plan_HubVN_Receiving_Time-Plan_HubCN_Pickup_Time</f>
        <v>1.504861111</v>
      </c>
      <c r="S1377" s="44">
        <f>TG_lấy+TG_xử_lý_CN+Thông_quan</f>
        <v>4.65</v>
      </c>
      <c r="T1377" s="55">
        <f>IFS(HubCN_ID="LECCNSZ",Quantity__piece*500,HubCN_ID="LECCNYW",Quantity__piece*700)</f>
        <v>700</v>
      </c>
      <c r="U1377" s="55">
        <f>Chi_phí_lấy_hàng-Chi_phí_xử_lý</f>
        <v>15000</v>
      </c>
      <c r="V1377" s="55">
        <f>IFS(HubCN_ID="LECCNSZ",IF(Grossweight&lt;=3,17000+Quantity__piece*500,17000+(Grossweight-3)*1500+Quantity__piece*500),HubCN_ID="LECCNYW", IF(Grossweight&lt;=3,15000+Quantity__piece*700,15000+(Grossweight-3)*2500+Quantity__piece*700))</f>
        <v>15700</v>
      </c>
    </row>
    <row r="1378" ht="15.75" customHeight="1">
      <c r="A1378" s="52" t="s">
        <v>3942</v>
      </c>
      <c r="B1378" s="52" t="s">
        <v>5280</v>
      </c>
      <c r="C1378" s="52" t="s">
        <v>5253</v>
      </c>
      <c r="D1378" s="53">
        <v>44648.675</v>
      </c>
      <c r="E1378" s="53">
        <v>44649.85277777778</v>
      </c>
      <c r="F1378" s="53">
        <v>44648.763194444444</v>
      </c>
      <c r="G1378" s="53">
        <f>HubVN_Receiving_Time</f>
        <v>44653.28611</v>
      </c>
      <c r="H1378" s="54">
        <v>44650.282638888886</v>
      </c>
      <c r="I1378" s="44">
        <f>HubCN_Receiving_Time-Order_Create_Time</f>
        <v>2.582638889</v>
      </c>
      <c r="J1378" s="44">
        <f>Plan__HubCN_Receiving_Time-Order_Create_Time</f>
        <v>1.404861111</v>
      </c>
      <c r="K1378" s="44">
        <f>HubCN_Pickup_Time-HubCN_Receiving_Time</f>
        <v>0.4298611111</v>
      </c>
      <c r="L1378" s="44">
        <f>Plan_HubCN_Pickup_Time-Plan__HubCN_Receiving_Time</f>
        <v>0.08819444444</v>
      </c>
      <c r="M1378" s="44">
        <f>HubCN_Receiving_Time-Vendor_PickupTime</f>
        <v>0.0875</v>
      </c>
      <c r="N1378" s="44">
        <f>Plan__HubCN_Receiving_Time-Plan_Vendor_Pickup_Time</f>
        <v>2.833333333</v>
      </c>
      <c r="O1378" s="44">
        <f>Vendor_PickupTime-Order_Create_Time</f>
        <v>2.495138889</v>
      </c>
      <c r="P1378" s="44">
        <f>Plan_Vendor_Pickup_Time-Order_Create_Time</f>
        <v>-1.428472222</v>
      </c>
      <c r="Q1378" s="44">
        <f>HubVN_Receiving_Time-HubCN_Pickup_Time</f>
        <v>3.003472222</v>
      </c>
      <c r="R1378" s="44">
        <f>Plan_HubVN_Receiving_Time-Plan_HubCN_Pickup_Time</f>
        <v>3.502083333</v>
      </c>
      <c r="S1378" s="44">
        <f>TG_lấy+TG_xử_lý_CN+Thông_quan</f>
        <v>6.015972222</v>
      </c>
      <c r="T1378" s="55">
        <f>IFS(HubCN_ID="LECCNSZ",Quantity__piece*500,HubCN_ID="LECCNYW",Quantity__piece*700)</f>
        <v>2800</v>
      </c>
      <c r="U1378" s="55">
        <f>Chi_phí_lấy_hàng-Chi_phí_xử_lý</f>
        <v>19500</v>
      </c>
      <c r="V1378" s="55">
        <f>IFS(HubCN_ID="LECCNSZ",IF(Grossweight&lt;=3,17000+Quantity__piece*500,17000+(Grossweight-3)*1500+Quantity__piece*500),HubCN_ID="LECCNYW", IF(Grossweight&lt;=3,15000+Quantity__piece*700,15000+(Grossweight-3)*2500+Quantity__piece*700))</f>
        <v>22300</v>
      </c>
    </row>
    <row r="1379" ht="15.75" customHeight="1">
      <c r="A1379" s="52" t="s">
        <v>3945</v>
      </c>
      <c r="B1379" s="52" t="s">
        <v>5313</v>
      </c>
      <c r="C1379" s="52" t="s">
        <v>5253</v>
      </c>
      <c r="D1379" s="53">
        <v>44650.3375</v>
      </c>
      <c r="E1379" s="53">
        <v>44649.81180555555</v>
      </c>
      <c r="F1379" s="53">
        <v>44650.506944444445</v>
      </c>
      <c r="G1379" s="53">
        <f>HubVN_Receiving_Time</f>
        <v>44654.25069</v>
      </c>
      <c r="H1379" s="54">
        <v>44650.24444444444</v>
      </c>
      <c r="I1379" s="44">
        <f>HubCN_Receiving_Time-Order_Create_Time</f>
        <v>2.108333333</v>
      </c>
      <c r="J1379" s="44">
        <f>Plan__HubCN_Receiving_Time-Order_Create_Time</f>
        <v>2.634027778</v>
      </c>
      <c r="K1379" s="44">
        <f>HubCN_Pickup_Time-HubCN_Receiving_Time</f>
        <v>0.4326388889</v>
      </c>
      <c r="L1379" s="44">
        <f>Plan_HubCN_Pickup_Time-Plan__HubCN_Receiving_Time</f>
        <v>0.1694444444</v>
      </c>
      <c r="M1379" s="44">
        <f>HubCN_Receiving_Time-Vendor_PickupTime</f>
        <v>0.1125</v>
      </c>
      <c r="N1379" s="44">
        <f>Plan__HubCN_Receiving_Time-Plan_Vendor_Pickup_Time</f>
        <v>2.050694444</v>
      </c>
      <c r="O1379" s="44">
        <f>Vendor_PickupTime-Order_Create_Time</f>
        <v>1.995833333</v>
      </c>
      <c r="P1379" s="44">
        <f>Plan_Vendor_Pickup_Time-Order_Create_Time</f>
        <v>0.5833333333</v>
      </c>
      <c r="Q1379" s="44">
        <f>HubVN_Receiving_Time-HubCN_Pickup_Time</f>
        <v>4.00625</v>
      </c>
      <c r="R1379" s="44">
        <f>Plan_HubVN_Receiving_Time-Plan_HubCN_Pickup_Time</f>
        <v>3.002777778</v>
      </c>
      <c r="S1379" s="44">
        <f>TG_lấy+TG_xử_lý_CN+Thông_quan</f>
        <v>6.547222222</v>
      </c>
      <c r="T1379" s="55">
        <f>IFS(HubCN_ID="LECCNSZ",Quantity__piece*500,HubCN_ID="LECCNYW",Quantity__piece*700)</f>
        <v>2100</v>
      </c>
      <c r="U1379" s="55">
        <f>Chi_phí_lấy_hàng-Chi_phí_xử_lý</f>
        <v>15000</v>
      </c>
      <c r="V1379" s="55">
        <f>IFS(HubCN_ID="LECCNSZ",IF(Grossweight&lt;=3,17000+Quantity__piece*500,17000+(Grossweight-3)*1500+Quantity__piece*500),HubCN_ID="LECCNYW", IF(Grossweight&lt;=3,15000+Quantity__piece*700,15000+(Grossweight-3)*2500+Quantity__piece*700))</f>
        <v>17100</v>
      </c>
    </row>
    <row r="1380" ht="15.75" hidden="1" customHeight="1">
      <c r="A1380" s="52" t="s">
        <v>3948</v>
      </c>
      <c r="B1380" s="52" t="s">
        <v>5268</v>
      </c>
      <c r="C1380" s="52" t="s">
        <v>5255</v>
      </c>
      <c r="D1380" s="53">
        <v>44647.586805555555</v>
      </c>
      <c r="E1380" s="53">
        <v>44648.75</v>
      </c>
      <c r="F1380" s="53">
        <v>44647.75486111111</v>
      </c>
      <c r="G1380" s="53">
        <f>HubVN_Receiving_Time</f>
        <v>44652.25764</v>
      </c>
      <c r="H1380" s="54">
        <v>44649.25486111111</v>
      </c>
      <c r="I1380" s="44">
        <f>HubCN_Receiving_Time-Order_Create_Time</f>
        <v>2.130555556</v>
      </c>
      <c r="J1380" s="44">
        <f>Plan__HubCN_Receiving_Time-Order_Create_Time</f>
        <v>0.9673611111</v>
      </c>
      <c r="K1380" s="44">
        <f>HubCN_Pickup_Time-HubCN_Receiving_Time</f>
        <v>0.5048611111</v>
      </c>
      <c r="L1380" s="44">
        <f>Plan_HubCN_Pickup_Time-Plan__HubCN_Receiving_Time</f>
        <v>0.1680555556</v>
      </c>
      <c r="M1380" s="44">
        <f>HubCN_Receiving_Time-Vendor_PickupTime</f>
        <v>0.1263888889</v>
      </c>
      <c r="N1380" s="44">
        <f>Plan__HubCN_Receiving_Time-Plan_Vendor_Pickup_Time</f>
        <v>0.9701388889</v>
      </c>
      <c r="O1380" s="44">
        <f>Vendor_PickupTime-Order_Create_Time</f>
        <v>2.004166667</v>
      </c>
      <c r="P1380" s="44">
        <f>Plan_Vendor_Pickup_Time-Order_Create_Time</f>
        <v>-0.002777777772</v>
      </c>
      <c r="Q1380" s="44">
        <f>HubVN_Receiving_Time-HubCN_Pickup_Time</f>
        <v>3.002777778</v>
      </c>
      <c r="R1380" s="44">
        <f>Plan_HubVN_Receiving_Time-Plan_HubCN_Pickup_Time</f>
        <v>3.500694444</v>
      </c>
      <c r="S1380" s="44">
        <f>TG_lấy+TG_xử_lý_CN+Thông_quan</f>
        <v>5.638194444</v>
      </c>
      <c r="T1380" s="55">
        <f>IFS(HubCN_ID="LECCNSZ",Quantity__piece*500,HubCN_ID="LECCNYW",Quantity__piece*700)</f>
        <v>1500</v>
      </c>
      <c r="U1380" s="55">
        <f>Chi_phí_lấy_hàng-Chi_phí_xử_lý</f>
        <v>17000</v>
      </c>
      <c r="V1380" s="55">
        <f>IFS(HubCN_ID="LECCNSZ",IF(Grossweight&lt;=3,17000+Quantity__piece*500,17000+(Grossweight-3)*1500+Quantity__piece*500),HubCN_ID="LECCNYW", IF(Grossweight&lt;=3,15000+Quantity__piece*700,15000+(Grossweight-3)*2500+Quantity__piece*700))</f>
        <v>18500</v>
      </c>
    </row>
    <row r="1381" ht="15.75" customHeight="1">
      <c r="A1381" s="52" t="s">
        <v>3951</v>
      </c>
      <c r="B1381" s="52" t="s">
        <v>5258</v>
      </c>
      <c r="C1381" s="52" t="s">
        <v>5253</v>
      </c>
      <c r="D1381" s="53">
        <v>44649.34166666667</v>
      </c>
      <c r="E1381" s="53">
        <v>44646.96875</v>
      </c>
      <c r="F1381" s="53">
        <v>44649.51111111111</v>
      </c>
      <c r="G1381" s="53">
        <f>HubVN_Receiving_Time</f>
        <v>44652.26806</v>
      </c>
      <c r="H1381" s="54">
        <v>44647.26388888889</v>
      </c>
      <c r="I1381" s="44">
        <f>HubCN_Receiving_Time-Order_Create_Time</f>
        <v>1.840277778</v>
      </c>
      <c r="J1381" s="44">
        <f>Plan__HubCN_Receiving_Time-Order_Create_Time</f>
        <v>4.213194444</v>
      </c>
      <c r="K1381" s="44">
        <f>HubCN_Pickup_Time-HubCN_Receiving_Time</f>
        <v>0.2951388889</v>
      </c>
      <c r="L1381" s="44">
        <f>Plan_HubCN_Pickup_Time-Plan__HubCN_Receiving_Time</f>
        <v>0.1694444444</v>
      </c>
      <c r="M1381" s="44">
        <f>HubCN_Receiving_Time-Vendor_PickupTime</f>
        <v>0.08888888889</v>
      </c>
      <c r="N1381" s="44">
        <f>Plan__HubCN_Receiving_Time-Plan_Vendor_Pickup_Time</f>
        <v>2.219444444</v>
      </c>
      <c r="O1381" s="44">
        <f>Vendor_PickupTime-Order_Create_Time</f>
        <v>1.751388889</v>
      </c>
      <c r="P1381" s="44">
        <f>Plan_Vendor_Pickup_Time-Order_Create_Time</f>
        <v>1.99375</v>
      </c>
      <c r="Q1381" s="44">
        <f>HubVN_Receiving_Time-HubCN_Pickup_Time</f>
        <v>5.004166667</v>
      </c>
      <c r="R1381" s="44">
        <f>Plan_HubVN_Receiving_Time-Plan_HubCN_Pickup_Time</f>
        <v>2.004861111</v>
      </c>
      <c r="S1381" s="44">
        <f>TG_lấy+TG_xử_lý_CN+Thông_quan</f>
        <v>7.139583333</v>
      </c>
      <c r="T1381" s="55">
        <f>IFS(HubCN_ID="LECCNSZ",Quantity__piece*500,HubCN_ID="LECCNYW",Quantity__piece*700)</f>
        <v>1400</v>
      </c>
      <c r="U1381" s="55">
        <f>Chi_phí_lấy_hàng-Chi_phí_xử_lý</f>
        <v>15000</v>
      </c>
      <c r="V1381" s="55">
        <f>IFS(HubCN_ID="LECCNSZ",IF(Grossweight&lt;=3,17000+Quantity__piece*500,17000+(Grossweight-3)*1500+Quantity__piece*500),HubCN_ID="LECCNYW", IF(Grossweight&lt;=3,15000+Quantity__piece*700,15000+(Grossweight-3)*2500+Quantity__piece*700))</f>
        <v>16400</v>
      </c>
    </row>
    <row r="1382" ht="15.75" customHeight="1">
      <c r="A1382" s="52" t="s">
        <v>3954</v>
      </c>
      <c r="B1382" s="52" t="s">
        <v>5264</v>
      </c>
      <c r="C1382" s="52" t="s">
        <v>5253</v>
      </c>
      <c r="D1382" s="53">
        <v>44650.08472222222</v>
      </c>
      <c r="E1382" s="53">
        <v>44649.85277777778</v>
      </c>
      <c r="F1382" s="53">
        <v>44650.254166666666</v>
      </c>
      <c r="G1382" s="53">
        <f>HubVN_Receiving_Time</f>
        <v>44653.2875</v>
      </c>
      <c r="H1382" s="54">
        <v>44650.28402777778</v>
      </c>
      <c r="I1382" s="44">
        <f>HubCN_Receiving_Time-Order_Create_Time</f>
        <v>2.577777778</v>
      </c>
      <c r="J1382" s="44">
        <f>Plan__HubCN_Receiving_Time-Order_Create_Time</f>
        <v>2.809722222</v>
      </c>
      <c r="K1382" s="44">
        <f>HubCN_Pickup_Time-HubCN_Receiving_Time</f>
        <v>0.43125</v>
      </c>
      <c r="L1382" s="44">
        <f>Plan_HubCN_Pickup_Time-Plan__HubCN_Receiving_Time</f>
        <v>0.1694444444</v>
      </c>
      <c r="M1382" s="44">
        <f>HubCN_Receiving_Time-Vendor_PickupTime</f>
        <v>0.08819444445</v>
      </c>
      <c r="N1382" s="44">
        <f>Plan__HubCN_Receiving_Time-Plan_Vendor_Pickup_Time</f>
        <v>4.234722222</v>
      </c>
      <c r="O1382" s="44">
        <f>Vendor_PickupTime-Order_Create_Time</f>
        <v>2.489583333</v>
      </c>
      <c r="P1382" s="44">
        <f>Plan_Vendor_Pickup_Time-Order_Create_Time</f>
        <v>-1.425</v>
      </c>
      <c r="Q1382" s="44">
        <f>HubVN_Receiving_Time-HubCN_Pickup_Time</f>
        <v>3.003472222</v>
      </c>
      <c r="R1382" s="44">
        <f>Plan_HubVN_Receiving_Time-Plan_HubCN_Pickup_Time</f>
        <v>2.005555556</v>
      </c>
      <c r="S1382" s="44">
        <f>TG_lấy+TG_xử_lý_CN+Thông_quan</f>
        <v>6.0125</v>
      </c>
      <c r="T1382" s="55">
        <f>IFS(HubCN_ID="LECCNSZ",Quantity__piece*500,HubCN_ID="LECCNYW",Quantity__piece*700)</f>
        <v>700</v>
      </c>
      <c r="U1382" s="55">
        <f>Chi_phí_lấy_hàng-Chi_phí_xử_lý</f>
        <v>15000</v>
      </c>
      <c r="V1382" s="55">
        <f>IFS(HubCN_ID="LECCNSZ",IF(Grossweight&lt;=3,17000+Quantity__piece*500,17000+(Grossweight-3)*1500+Quantity__piece*500),HubCN_ID="LECCNYW", IF(Grossweight&lt;=3,15000+Quantity__piece*700,15000+(Grossweight-3)*2500+Quantity__piece*700))</f>
        <v>15700</v>
      </c>
    </row>
    <row r="1383" ht="15.75" customHeight="1">
      <c r="A1383" s="52" t="s">
        <v>3957</v>
      </c>
      <c r="B1383" s="52" t="s">
        <v>5263</v>
      </c>
      <c r="C1383" s="52" t="s">
        <v>5253</v>
      </c>
      <c r="D1383" s="53">
        <v>44651.31805555556</v>
      </c>
      <c r="E1383" s="53">
        <v>44650.731944444444</v>
      </c>
      <c r="F1383" s="53">
        <v>44651.53125</v>
      </c>
      <c r="G1383" s="53">
        <f>HubVN_Receiving_Time</f>
        <v>44654.52986</v>
      </c>
      <c r="H1383" s="54">
        <v>44651.02916666667</v>
      </c>
      <c r="I1383" s="44">
        <f>HubCN_Receiving_Time-Order_Create_Time</f>
        <v>1.999305556</v>
      </c>
      <c r="J1383" s="44">
        <f>Plan__HubCN_Receiving_Time-Order_Create_Time</f>
        <v>2.585416667</v>
      </c>
      <c r="K1383" s="44">
        <f>HubCN_Pickup_Time-HubCN_Receiving_Time</f>
        <v>0.2972222222</v>
      </c>
      <c r="L1383" s="44">
        <f>Plan_HubCN_Pickup_Time-Plan__HubCN_Receiving_Time</f>
        <v>0.2131944444</v>
      </c>
      <c r="M1383" s="44">
        <f>HubCN_Receiving_Time-Vendor_PickupTime</f>
        <v>0.25625</v>
      </c>
      <c r="N1383" s="44">
        <f>Plan__HubCN_Receiving_Time-Plan_Vendor_Pickup_Time</f>
        <v>3.55</v>
      </c>
      <c r="O1383" s="44">
        <f>Vendor_PickupTime-Order_Create_Time</f>
        <v>1.743055556</v>
      </c>
      <c r="P1383" s="44">
        <f>Plan_Vendor_Pickup_Time-Order_Create_Time</f>
        <v>-0.9645833333</v>
      </c>
      <c r="Q1383" s="44">
        <f>HubVN_Receiving_Time-HubCN_Pickup_Time</f>
        <v>3.500694444</v>
      </c>
      <c r="R1383" s="44">
        <f>Plan_HubVN_Receiving_Time-Plan_HubCN_Pickup_Time</f>
        <v>2.001388889</v>
      </c>
      <c r="S1383" s="44">
        <f>TG_lấy+TG_xử_lý_CN+Thông_quan</f>
        <v>5.797222222</v>
      </c>
      <c r="T1383" s="55">
        <f>IFS(HubCN_ID="LECCNSZ",Quantity__piece*500,HubCN_ID="LECCNYW",Quantity__piece*700)</f>
        <v>700</v>
      </c>
      <c r="U1383" s="55">
        <f>Chi_phí_lấy_hàng-Chi_phí_xử_lý</f>
        <v>15000</v>
      </c>
      <c r="V1383" s="55">
        <f>IFS(HubCN_ID="LECCNSZ",IF(Grossweight&lt;=3,17000+Quantity__piece*500,17000+(Grossweight-3)*1500+Quantity__piece*500),HubCN_ID="LECCNYW", IF(Grossweight&lt;=3,15000+Quantity__piece*700,15000+(Grossweight-3)*2500+Quantity__piece*700))</f>
        <v>15700</v>
      </c>
    </row>
    <row r="1384" ht="15.75" hidden="1" customHeight="1">
      <c r="A1384" s="52" t="s">
        <v>3960</v>
      </c>
      <c r="B1384" s="52" t="s">
        <v>5272</v>
      </c>
      <c r="C1384" s="52" t="s">
        <v>5255</v>
      </c>
      <c r="D1384" s="53">
        <v>44651.78888888889</v>
      </c>
      <c r="E1384" s="53">
        <v>44652.25763888889</v>
      </c>
      <c r="F1384" s="53">
        <v>44651.99930555555</v>
      </c>
      <c r="G1384" s="53">
        <f>HubVN_Receiving_Time</f>
        <v>44654.53819</v>
      </c>
      <c r="H1384" s="54">
        <v>44652.70138888889</v>
      </c>
      <c r="I1384" s="44">
        <f>HubCN_Receiving_Time-Order_Create_Time</f>
        <v>3.215972222</v>
      </c>
      <c r="J1384" s="44">
        <f>Plan__HubCN_Receiving_Time-Order_Create_Time</f>
        <v>2.747222222</v>
      </c>
      <c r="K1384" s="44">
        <f>HubCN_Pickup_Time-HubCN_Receiving_Time</f>
        <v>0.44375</v>
      </c>
      <c r="L1384" s="44">
        <f>Plan_HubCN_Pickup_Time-Plan__HubCN_Receiving_Time</f>
        <v>0.2104166667</v>
      </c>
      <c r="M1384" s="44">
        <f>HubCN_Receiving_Time-Vendor_PickupTime</f>
        <v>0.05277777778</v>
      </c>
      <c r="N1384" s="44">
        <f>Plan__HubCN_Receiving_Time-Plan_Vendor_Pickup_Time</f>
        <v>1.584027778</v>
      </c>
      <c r="O1384" s="44">
        <f>Vendor_PickupTime-Order_Create_Time</f>
        <v>3.163194444</v>
      </c>
      <c r="P1384" s="44">
        <f>Plan_Vendor_Pickup_Time-Order_Create_Time</f>
        <v>1.163194444</v>
      </c>
      <c r="Q1384" s="44">
        <f>HubVN_Receiving_Time-HubCN_Pickup_Time</f>
        <v>1.836805556</v>
      </c>
      <c r="R1384" s="44">
        <f>Plan_HubVN_Receiving_Time-Plan_HubCN_Pickup_Time</f>
        <v>1.505555556</v>
      </c>
      <c r="S1384" s="44">
        <f>TG_lấy+TG_xử_lý_CN+Thông_quan</f>
        <v>5.496527778</v>
      </c>
      <c r="T1384" s="55">
        <f>IFS(HubCN_ID="LECCNSZ",Quantity__piece*500,HubCN_ID="LECCNYW",Quantity__piece*700)</f>
        <v>500</v>
      </c>
      <c r="U1384" s="55">
        <f>Chi_phí_lấy_hàng-Chi_phí_xử_lý</f>
        <v>17000</v>
      </c>
      <c r="V1384" s="55">
        <f>IFS(HubCN_ID="LECCNSZ",IF(Grossweight&lt;=3,17000+Quantity__piece*500,17000+(Grossweight-3)*1500+Quantity__piece*500),HubCN_ID="LECCNYW", IF(Grossweight&lt;=3,15000+Quantity__piece*700,15000+(Grossweight-3)*2500+Quantity__piece*700))</f>
        <v>17500</v>
      </c>
    </row>
    <row r="1385" ht="15.75" hidden="1" customHeight="1">
      <c r="A1385" s="52" t="s">
        <v>3963</v>
      </c>
      <c r="B1385" s="52" t="s">
        <v>5262</v>
      </c>
      <c r="C1385" s="52" t="s">
        <v>5255</v>
      </c>
      <c r="D1385" s="53">
        <v>44651.42847222222</v>
      </c>
      <c r="E1385" s="53">
        <v>44649.78402777778</v>
      </c>
      <c r="F1385" s="53">
        <v>44651.51527777778</v>
      </c>
      <c r="G1385" s="53">
        <f>HubVN_Receiving_Time</f>
        <v>44654.25833</v>
      </c>
      <c r="H1385" s="54">
        <v>44650.25625</v>
      </c>
      <c r="I1385" s="44">
        <f>HubCN_Receiving_Time-Order_Create_Time</f>
        <v>1.3875</v>
      </c>
      <c r="J1385" s="44">
        <f>Plan__HubCN_Receiving_Time-Order_Create_Time</f>
        <v>3.031944444</v>
      </c>
      <c r="K1385" s="44">
        <f>HubCN_Pickup_Time-HubCN_Receiving_Time</f>
        <v>0.4722222222</v>
      </c>
      <c r="L1385" s="44">
        <f>Plan_HubCN_Pickup_Time-Plan__HubCN_Receiving_Time</f>
        <v>0.08680555555</v>
      </c>
      <c r="M1385" s="44">
        <f>HubCN_Receiving_Time-Vendor_PickupTime</f>
        <v>0.05694444445</v>
      </c>
      <c r="N1385" s="44">
        <f>Plan__HubCN_Receiving_Time-Plan_Vendor_Pickup_Time</f>
        <v>1.909722222</v>
      </c>
      <c r="O1385" s="44">
        <f>Vendor_PickupTime-Order_Create_Time</f>
        <v>1.330555556</v>
      </c>
      <c r="P1385" s="44">
        <f>Plan_Vendor_Pickup_Time-Order_Create_Time</f>
        <v>1.122222222</v>
      </c>
      <c r="Q1385" s="44">
        <f>HubVN_Receiving_Time-HubCN_Pickup_Time</f>
        <v>4.002083333</v>
      </c>
      <c r="R1385" s="44">
        <f>Plan_HubVN_Receiving_Time-Plan_HubCN_Pickup_Time</f>
        <v>2.001388889</v>
      </c>
      <c r="S1385" s="44">
        <f>TG_lấy+TG_xử_lý_CN+Thông_quan</f>
        <v>5.861805556</v>
      </c>
      <c r="T1385" s="55">
        <f>IFS(HubCN_ID="LECCNSZ",Quantity__piece*500,HubCN_ID="LECCNYW",Quantity__piece*700)</f>
        <v>2500</v>
      </c>
      <c r="U1385" s="55">
        <f>Chi_phí_lấy_hàng-Chi_phí_xử_lý</f>
        <v>18050</v>
      </c>
      <c r="V1385" s="55">
        <f>IFS(HubCN_ID="LECCNSZ",IF(Grossweight&lt;=3,17000+Quantity__piece*500,17000+(Grossweight-3)*1500+Quantity__piece*500),HubCN_ID="LECCNYW", IF(Grossweight&lt;=3,15000+Quantity__piece*700,15000+(Grossweight-3)*2500+Quantity__piece*700))</f>
        <v>20550</v>
      </c>
    </row>
    <row r="1386" ht="15.75" customHeight="1">
      <c r="A1386" s="52" t="s">
        <v>3966</v>
      </c>
      <c r="B1386" s="52" t="s">
        <v>5276</v>
      </c>
      <c r="C1386" s="52" t="s">
        <v>5253</v>
      </c>
      <c r="D1386" s="53">
        <v>44647.60972222222</v>
      </c>
      <c r="E1386" s="53">
        <v>44646.915972222225</v>
      </c>
      <c r="F1386" s="53">
        <v>44647.77916666667</v>
      </c>
      <c r="G1386" s="53">
        <f>HubVN_Receiving_Time</f>
        <v>44652.25417</v>
      </c>
      <c r="H1386" s="54">
        <v>44647.25347222222</v>
      </c>
      <c r="I1386" s="44">
        <f>HubCN_Receiving_Time-Order_Create_Time</f>
        <v>0.3152777778</v>
      </c>
      <c r="J1386" s="44">
        <f>Plan__HubCN_Receiving_Time-Order_Create_Time</f>
        <v>1.009027778</v>
      </c>
      <c r="K1386" s="44">
        <f>HubCN_Pickup_Time-HubCN_Receiving_Time</f>
        <v>0.3375</v>
      </c>
      <c r="L1386" s="44">
        <f>Plan_HubCN_Pickup_Time-Plan__HubCN_Receiving_Time</f>
        <v>0.1694444444</v>
      </c>
      <c r="M1386" s="44">
        <f>HubCN_Receiving_Time-Vendor_PickupTime</f>
        <v>0.16875</v>
      </c>
      <c r="N1386" s="44">
        <f>Plan__HubCN_Receiving_Time-Plan_Vendor_Pickup_Time</f>
        <v>0.4236111111</v>
      </c>
      <c r="O1386" s="44">
        <f>Vendor_PickupTime-Order_Create_Time</f>
        <v>0.1465277778</v>
      </c>
      <c r="P1386" s="44">
        <f>Plan_Vendor_Pickup_Time-Order_Create_Time</f>
        <v>0.5854166667</v>
      </c>
      <c r="Q1386" s="44">
        <f>HubVN_Receiving_Time-HubCN_Pickup_Time</f>
        <v>5.000694444</v>
      </c>
      <c r="R1386" s="44">
        <f>Plan_HubVN_Receiving_Time-Plan_HubCN_Pickup_Time</f>
        <v>3.501388889</v>
      </c>
      <c r="S1386" s="44">
        <f>TG_lấy+TG_xử_lý_CN+Thông_quan</f>
        <v>5.653472222</v>
      </c>
      <c r="T1386" s="55">
        <f>IFS(HubCN_ID="LECCNSZ",Quantity__piece*500,HubCN_ID="LECCNYW",Quantity__piece*700)</f>
        <v>2800</v>
      </c>
      <c r="U1386" s="55">
        <f>Chi_phí_lấy_hàng-Chi_phí_xử_lý</f>
        <v>15000</v>
      </c>
      <c r="V1386" s="55">
        <f>IFS(HubCN_ID="LECCNSZ",IF(Grossweight&lt;=3,17000+Quantity__piece*500,17000+(Grossweight-3)*1500+Quantity__piece*500),HubCN_ID="LECCNYW", IF(Grossweight&lt;=3,15000+Quantity__piece*700,15000+(Grossweight-3)*2500+Quantity__piece*700))</f>
        <v>17800</v>
      </c>
    </row>
    <row r="1387" ht="15.75" customHeight="1">
      <c r="A1387" s="52" t="s">
        <v>3969</v>
      </c>
      <c r="B1387" s="52" t="s">
        <v>5304</v>
      </c>
      <c r="C1387" s="52" t="s">
        <v>5253</v>
      </c>
      <c r="D1387" s="53">
        <v>44649.79652777778</v>
      </c>
      <c r="E1387" s="53">
        <v>44649.82916666667</v>
      </c>
      <c r="F1387" s="53">
        <v>44650.00833333333</v>
      </c>
      <c r="G1387" s="53">
        <f>HubVN_Receiving_Time</f>
        <v>44654.26528</v>
      </c>
      <c r="H1387" s="54">
        <v>44650.26111111111</v>
      </c>
      <c r="I1387" s="44">
        <f>HubCN_Receiving_Time-Order_Create_Time</f>
        <v>2.101388889</v>
      </c>
      <c r="J1387" s="44">
        <f>Plan__HubCN_Receiving_Time-Order_Create_Time</f>
        <v>2.06875</v>
      </c>
      <c r="K1387" s="44">
        <f>HubCN_Pickup_Time-HubCN_Receiving_Time</f>
        <v>0.4319444444</v>
      </c>
      <c r="L1387" s="44">
        <f>Plan_HubCN_Pickup_Time-Plan__HubCN_Receiving_Time</f>
        <v>0.2118055556</v>
      </c>
      <c r="M1387" s="44">
        <f>HubCN_Receiving_Time-Vendor_PickupTime</f>
        <v>0.1104166667</v>
      </c>
      <c r="N1387" s="44">
        <f>Plan__HubCN_Receiving_Time-Plan_Vendor_Pickup_Time</f>
        <v>1.574305556</v>
      </c>
      <c r="O1387" s="44">
        <f>Vendor_PickupTime-Order_Create_Time</f>
        <v>1.990972222</v>
      </c>
      <c r="P1387" s="44">
        <f>Plan_Vendor_Pickup_Time-Order_Create_Time</f>
        <v>0.4944444444</v>
      </c>
      <c r="Q1387" s="44">
        <f>HubVN_Receiving_Time-HubCN_Pickup_Time</f>
        <v>4.004166667</v>
      </c>
      <c r="R1387" s="44">
        <f>Plan_HubVN_Receiving_Time-Plan_HubCN_Pickup_Time</f>
        <v>3.50625</v>
      </c>
      <c r="S1387" s="44">
        <f>TG_lấy+TG_xử_lý_CN+Thông_quan</f>
        <v>6.5375</v>
      </c>
      <c r="T1387" s="55">
        <f>IFS(HubCN_ID="LECCNSZ",Quantity__piece*500,HubCN_ID="LECCNYW",Quantity__piece*700)</f>
        <v>2800</v>
      </c>
      <c r="U1387" s="55">
        <f>Chi_phí_lấy_hàng-Chi_phí_xử_lý</f>
        <v>15000</v>
      </c>
      <c r="V1387" s="55">
        <f>IFS(HubCN_ID="LECCNSZ",IF(Grossweight&lt;=3,17000+Quantity__piece*500,17000+(Grossweight-3)*1500+Quantity__piece*500),HubCN_ID="LECCNYW", IF(Grossweight&lt;=3,15000+Quantity__piece*700,15000+(Grossweight-3)*2500+Quantity__piece*700))</f>
        <v>17800</v>
      </c>
    </row>
    <row r="1388" ht="15.75" hidden="1" customHeight="1">
      <c r="A1388" s="52" t="s">
        <v>3972</v>
      </c>
      <c r="B1388" s="52" t="s">
        <v>5292</v>
      </c>
      <c r="C1388" s="52" t="s">
        <v>5255</v>
      </c>
      <c r="D1388" s="53">
        <v>44649.63611111111</v>
      </c>
      <c r="E1388" s="53">
        <v>44649.833333333336</v>
      </c>
      <c r="F1388" s="53">
        <v>44649.76527777778</v>
      </c>
      <c r="G1388" s="53">
        <f>HubVN_Receiving_Time</f>
        <v>44654.27639</v>
      </c>
      <c r="H1388" s="54">
        <v>44650.27291666667</v>
      </c>
      <c r="I1388" s="44">
        <f>HubCN_Receiving_Time-Order_Create_Time</f>
        <v>0.3861111111</v>
      </c>
      <c r="J1388" s="44">
        <f>Plan__HubCN_Receiving_Time-Order_Create_Time</f>
        <v>0.1888888889</v>
      </c>
      <c r="K1388" s="44">
        <f>HubCN_Pickup_Time-HubCN_Receiving_Time</f>
        <v>0.4395833333</v>
      </c>
      <c r="L1388" s="44">
        <f>Plan_HubCN_Pickup_Time-Plan__HubCN_Receiving_Time</f>
        <v>0.1291666667</v>
      </c>
      <c r="M1388" s="44">
        <f>HubCN_Receiving_Time-Vendor_PickupTime</f>
        <v>0.05486111112</v>
      </c>
      <c r="N1388" s="44">
        <f>Plan__HubCN_Receiving_Time-Plan_Vendor_Pickup_Time</f>
        <v>-0.1423611111</v>
      </c>
      <c r="O1388" s="44">
        <f>Vendor_PickupTime-Order_Create_Time</f>
        <v>0.33125</v>
      </c>
      <c r="P1388" s="44">
        <f>Plan_Vendor_Pickup_Time-Order_Create_Time</f>
        <v>0.33125</v>
      </c>
      <c r="Q1388" s="44">
        <f>HubVN_Receiving_Time-HubCN_Pickup_Time</f>
        <v>4.003472222</v>
      </c>
      <c r="R1388" s="44">
        <f>Plan_HubVN_Receiving_Time-Plan_HubCN_Pickup_Time</f>
        <v>3.500694444</v>
      </c>
      <c r="S1388" s="44">
        <f>TG_lấy+TG_xử_lý_CN+Thông_quan</f>
        <v>4.829166667</v>
      </c>
      <c r="T1388" s="55">
        <f>IFS(HubCN_ID="LECCNSZ",Quantity__piece*500,HubCN_ID="LECCNYW",Quantity__piece*700)</f>
        <v>2500</v>
      </c>
      <c r="U1388" s="55">
        <f>Chi_phí_lấy_hàng-Chi_phí_xử_lý</f>
        <v>19700</v>
      </c>
      <c r="V1388" s="55">
        <f>IFS(HubCN_ID="LECCNSZ",IF(Grossweight&lt;=3,17000+Quantity__piece*500,17000+(Grossweight-3)*1500+Quantity__piece*500),HubCN_ID="LECCNYW", IF(Grossweight&lt;=3,15000+Quantity__piece*700,15000+(Grossweight-3)*2500+Quantity__piece*700))</f>
        <v>22200</v>
      </c>
    </row>
    <row r="1389" ht="15.75" customHeight="1">
      <c r="A1389" s="52" t="s">
        <v>3975</v>
      </c>
      <c r="B1389" s="52" t="s">
        <v>5291</v>
      </c>
      <c r="C1389" s="52" t="s">
        <v>5253</v>
      </c>
      <c r="D1389" s="53">
        <v>44650.41805555556</v>
      </c>
      <c r="E1389" s="53">
        <v>44649.83194444444</v>
      </c>
      <c r="F1389" s="53">
        <v>44650.50486111111</v>
      </c>
      <c r="G1389" s="53">
        <f>HubVN_Receiving_Time</f>
        <v>44654.26528</v>
      </c>
      <c r="H1389" s="54">
        <v>44650.26458333333</v>
      </c>
      <c r="I1389" s="44">
        <f>HubCN_Receiving_Time-Order_Create_Time</f>
        <v>2.110416667</v>
      </c>
      <c r="J1389" s="44">
        <f>Plan__HubCN_Receiving_Time-Order_Create_Time</f>
        <v>2.696527778</v>
      </c>
      <c r="K1389" s="44">
        <f>HubCN_Pickup_Time-HubCN_Receiving_Time</f>
        <v>0.4326388889</v>
      </c>
      <c r="L1389" s="44">
        <f>Plan_HubCN_Pickup_Time-Plan__HubCN_Receiving_Time</f>
        <v>0.08680555555</v>
      </c>
      <c r="M1389" s="44">
        <f>HubCN_Receiving_Time-Vendor_PickupTime</f>
        <v>0.1145833333</v>
      </c>
      <c r="N1389" s="44">
        <f>Plan__HubCN_Receiving_Time-Plan_Vendor_Pickup_Time</f>
        <v>3.696527778</v>
      </c>
      <c r="O1389" s="44">
        <f>Vendor_PickupTime-Order_Create_Time</f>
        <v>1.995833333</v>
      </c>
      <c r="P1389" s="44">
        <f>Plan_Vendor_Pickup_Time-Order_Create_Time</f>
        <v>-1</v>
      </c>
      <c r="Q1389" s="44">
        <f>HubVN_Receiving_Time-HubCN_Pickup_Time</f>
        <v>4.000694444</v>
      </c>
      <c r="R1389" s="44">
        <f>Plan_HubVN_Receiving_Time-Plan_HubCN_Pickup_Time</f>
        <v>3.004166667</v>
      </c>
      <c r="S1389" s="44">
        <f>TG_lấy+TG_xử_lý_CN+Thông_quan</f>
        <v>6.54375</v>
      </c>
      <c r="T1389" s="55">
        <f>IFS(HubCN_ID="LECCNSZ",Quantity__piece*500,HubCN_ID="LECCNYW",Quantity__piece*700)</f>
        <v>2800</v>
      </c>
      <c r="U1389" s="55">
        <f>Chi_phí_lấy_hàng-Chi_phí_xử_lý</f>
        <v>15000</v>
      </c>
      <c r="V1389" s="55">
        <f>IFS(HubCN_ID="LECCNSZ",IF(Grossweight&lt;=3,17000+Quantity__piece*500,17000+(Grossweight-3)*1500+Quantity__piece*500),HubCN_ID="LECCNYW", IF(Grossweight&lt;=3,15000+Quantity__piece*700,15000+(Grossweight-3)*2500+Quantity__piece*700))</f>
        <v>17800</v>
      </c>
    </row>
    <row r="1390" ht="15.75" hidden="1" customHeight="1">
      <c r="A1390" s="52" t="s">
        <v>3977</v>
      </c>
      <c r="B1390" s="52" t="s">
        <v>5272</v>
      </c>
      <c r="C1390" s="52" t="s">
        <v>5255</v>
      </c>
      <c r="D1390" s="53">
        <v>44649.10625</v>
      </c>
      <c r="E1390" s="53">
        <v>44648.81041666667</v>
      </c>
      <c r="F1390" s="53">
        <v>44649.25486111111</v>
      </c>
      <c r="G1390" s="53">
        <f>HubVN_Receiving_Time</f>
        <v>44652.28611</v>
      </c>
      <c r="H1390" s="54">
        <v>44649.282638888886</v>
      </c>
      <c r="I1390" s="44">
        <f>HubCN_Receiving_Time-Order_Create_Time</f>
        <v>4.129166667</v>
      </c>
      <c r="J1390" s="44">
        <f>Plan__HubCN_Receiving_Time-Order_Create_Time</f>
        <v>4.425</v>
      </c>
      <c r="K1390" s="44">
        <f>HubCN_Pickup_Time-HubCN_Receiving_Time</f>
        <v>0.4722222222</v>
      </c>
      <c r="L1390" s="44">
        <f>Plan_HubCN_Pickup_Time-Plan__HubCN_Receiving_Time</f>
        <v>0.1486111111</v>
      </c>
      <c r="M1390" s="44">
        <f>HubCN_Receiving_Time-Vendor_PickupTime</f>
        <v>0.1305555556</v>
      </c>
      <c r="N1390" s="44">
        <f>Plan__HubCN_Receiving_Time-Plan_Vendor_Pickup_Time</f>
        <v>5.424305556</v>
      </c>
      <c r="O1390" s="44">
        <f>Vendor_PickupTime-Order_Create_Time</f>
        <v>3.998611111</v>
      </c>
      <c r="P1390" s="44">
        <f>Plan_Vendor_Pickup_Time-Order_Create_Time</f>
        <v>-0.9993055556</v>
      </c>
      <c r="Q1390" s="44">
        <f>HubVN_Receiving_Time-HubCN_Pickup_Time</f>
        <v>3.003472222</v>
      </c>
      <c r="R1390" s="44">
        <f>Plan_HubVN_Receiving_Time-Plan_HubCN_Pickup_Time</f>
        <v>2.004861111</v>
      </c>
      <c r="S1390" s="44">
        <f>TG_lấy+TG_xử_lý_CN+Thông_quan</f>
        <v>7.604861111</v>
      </c>
      <c r="T1390" s="55">
        <f>IFS(HubCN_ID="LECCNSZ",Quantity__piece*500,HubCN_ID="LECCNYW",Quantity__piece*700)</f>
        <v>500</v>
      </c>
      <c r="U1390" s="55">
        <f>Chi_phí_lấy_hàng-Chi_phí_xử_lý</f>
        <v>17000</v>
      </c>
      <c r="V1390" s="55">
        <f>IFS(HubCN_ID="LECCNSZ",IF(Grossweight&lt;=3,17000+Quantity__piece*500,17000+(Grossweight-3)*1500+Quantity__piece*500),HubCN_ID="LECCNYW", IF(Grossweight&lt;=3,15000+Quantity__piece*700,15000+(Grossweight-3)*2500+Quantity__piece*700))</f>
        <v>17500</v>
      </c>
    </row>
    <row r="1391" ht="15.75" customHeight="1">
      <c r="A1391" s="52" t="s">
        <v>3980</v>
      </c>
      <c r="B1391" s="52" t="s">
        <v>5258</v>
      </c>
      <c r="C1391" s="52" t="s">
        <v>5253</v>
      </c>
      <c r="D1391" s="53">
        <v>44649.63263888889</v>
      </c>
      <c r="E1391" s="53">
        <v>44646.9125</v>
      </c>
      <c r="F1391" s="53">
        <v>44649.76388888889</v>
      </c>
      <c r="G1391" s="53">
        <f>HubVN_Receiving_Time</f>
        <v>44652.25417</v>
      </c>
      <c r="H1391" s="54">
        <v>44647.25208333333</v>
      </c>
      <c r="I1391" s="44">
        <f>HubCN_Receiving_Time-Order_Create_Time</f>
        <v>0.30625</v>
      </c>
      <c r="J1391" s="44">
        <f>Plan__HubCN_Receiving_Time-Order_Create_Time</f>
        <v>3.026388889</v>
      </c>
      <c r="K1391" s="44">
        <f>HubCN_Pickup_Time-HubCN_Receiving_Time</f>
        <v>0.3395833333</v>
      </c>
      <c r="L1391" s="44">
        <f>Plan_HubCN_Pickup_Time-Plan__HubCN_Receiving_Time</f>
        <v>0.13125</v>
      </c>
      <c r="M1391" s="44">
        <f>HubCN_Receiving_Time-Vendor_PickupTime</f>
        <v>0.1701388889</v>
      </c>
      <c r="N1391" s="44">
        <f>Plan__HubCN_Receiving_Time-Plan_Vendor_Pickup_Time</f>
        <v>2.03125</v>
      </c>
      <c r="O1391" s="44">
        <f>Vendor_PickupTime-Order_Create_Time</f>
        <v>0.1361111111</v>
      </c>
      <c r="P1391" s="44">
        <f>Plan_Vendor_Pickup_Time-Order_Create_Time</f>
        <v>0.9951388889</v>
      </c>
      <c r="Q1391" s="44">
        <f>HubVN_Receiving_Time-HubCN_Pickup_Time</f>
        <v>5.002083333</v>
      </c>
      <c r="R1391" s="44">
        <f>Plan_HubVN_Receiving_Time-Plan_HubCN_Pickup_Time</f>
        <v>1.50625</v>
      </c>
      <c r="S1391" s="44">
        <f>TG_lấy+TG_xử_lý_CN+Thông_quan</f>
        <v>5.647916667</v>
      </c>
      <c r="T1391" s="55">
        <f>IFS(HubCN_ID="LECCNSZ",Quantity__piece*500,HubCN_ID="LECCNYW",Quantity__piece*700)</f>
        <v>2100</v>
      </c>
      <c r="U1391" s="55">
        <f>Chi_phí_lấy_hàng-Chi_phí_xử_lý</f>
        <v>15000</v>
      </c>
      <c r="V1391" s="55">
        <f>IFS(HubCN_ID="LECCNSZ",IF(Grossweight&lt;=3,17000+Quantity__piece*500,17000+(Grossweight-3)*1500+Quantity__piece*500),HubCN_ID="LECCNYW", IF(Grossweight&lt;=3,15000+Quantity__piece*700,15000+(Grossweight-3)*2500+Quantity__piece*700))</f>
        <v>17100</v>
      </c>
    </row>
    <row r="1392" ht="15.75" customHeight="1">
      <c r="A1392" s="52" t="s">
        <v>3982</v>
      </c>
      <c r="B1392" s="52" t="s">
        <v>5286</v>
      </c>
      <c r="C1392" s="52" t="s">
        <v>5253</v>
      </c>
      <c r="D1392" s="53">
        <v>44650.13125</v>
      </c>
      <c r="E1392" s="53">
        <v>44649.78194444445</v>
      </c>
      <c r="F1392" s="53">
        <v>44650.27847222222</v>
      </c>
      <c r="G1392" s="53">
        <f>HubVN_Receiving_Time</f>
        <v>44654.28611</v>
      </c>
      <c r="H1392" s="54">
        <v>44650.28472222222</v>
      </c>
      <c r="I1392" s="44">
        <f>HubCN_Receiving_Time-Order_Create_Time</f>
        <v>0.6138888889</v>
      </c>
      <c r="J1392" s="44">
        <f>Plan__HubCN_Receiving_Time-Order_Create_Time</f>
        <v>0.9631944444</v>
      </c>
      <c r="K1392" s="44">
        <f>HubCN_Pickup_Time-HubCN_Receiving_Time</f>
        <v>0.5027777778</v>
      </c>
      <c r="L1392" s="44">
        <f>Plan_HubCN_Pickup_Time-Plan__HubCN_Receiving_Time</f>
        <v>0.1472222222</v>
      </c>
      <c r="M1392" s="44">
        <f>HubCN_Receiving_Time-Vendor_PickupTime</f>
        <v>0.1125</v>
      </c>
      <c r="N1392" s="44">
        <f>Plan__HubCN_Receiving_Time-Plan_Vendor_Pickup_Time</f>
        <v>0.3854166667</v>
      </c>
      <c r="O1392" s="44">
        <f>Vendor_PickupTime-Order_Create_Time</f>
        <v>0.5013888889</v>
      </c>
      <c r="P1392" s="44">
        <f>Plan_Vendor_Pickup_Time-Order_Create_Time</f>
        <v>0.5777777778</v>
      </c>
      <c r="Q1392" s="44">
        <f>HubVN_Receiving_Time-HubCN_Pickup_Time</f>
        <v>4.001388889</v>
      </c>
      <c r="R1392" s="44">
        <f>Plan_HubVN_Receiving_Time-Plan_HubCN_Pickup_Time</f>
        <v>3.004166667</v>
      </c>
      <c r="S1392" s="44">
        <f>TG_lấy+TG_xử_lý_CN+Thông_quan</f>
        <v>5.118055556</v>
      </c>
      <c r="T1392" s="55">
        <f>IFS(HubCN_ID="LECCNSZ",Quantity__piece*500,HubCN_ID="LECCNYW",Quantity__piece*700)</f>
        <v>3500</v>
      </c>
      <c r="U1392" s="55">
        <f>Chi_phí_lấy_hàng-Chi_phí_xử_lý</f>
        <v>17500</v>
      </c>
      <c r="V1392" s="55">
        <f>IFS(HubCN_ID="LECCNSZ",IF(Grossweight&lt;=3,17000+Quantity__piece*500,17000+(Grossweight-3)*1500+Quantity__piece*500),HubCN_ID="LECCNYW", IF(Grossweight&lt;=3,15000+Quantity__piece*700,15000+(Grossweight-3)*2500+Quantity__piece*700))</f>
        <v>21000</v>
      </c>
    </row>
    <row r="1393" ht="15.75" customHeight="1">
      <c r="A1393" s="52" t="s">
        <v>3984</v>
      </c>
      <c r="B1393" s="52" t="s">
        <v>5284</v>
      </c>
      <c r="C1393" s="52" t="s">
        <v>5253</v>
      </c>
      <c r="D1393" s="53">
        <v>44649.37847222222</v>
      </c>
      <c r="E1393" s="53">
        <v>44649.7875</v>
      </c>
      <c r="F1393" s="53">
        <v>44649.52638888889</v>
      </c>
      <c r="G1393" s="53">
        <f>HubVN_Receiving_Time</f>
        <v>44653.25</v>
      </c>
      <c r="H1393" s="54">
        <v>44650.24930555555</v>
      </c>
      <c r="I1393" s="44">
        <f>HubCN_Receiving_Time-Order_Create_Time</f>
        <v>3.593055556</v>
      </c>
      <c r="J1393" s="44">
        <f>Plan__HubCN_Receiving_Time-Order_Create_Time</f>
        <v>3.184027778</v>
      </c>
      <c r="K1393" s="44">
        <f>HubCN_Pickup_Time-HubCN_Receiving_Time</f>
        <v>0.4618055556</v>
      </c>
      <c r="L1393" s="44">
        <f>Plan_HubCN_Pickup_Time-Plan__HubCN_Receiving_Time</f>
        <v>0.1479166667</v>
      </c>
      <c r="M1393" s="44">
        <f>HubCN_Receiving_Time-Vendor_PickupTime</f>
        <v>0.08888888889</v>
      </c>
      <c r="N1393" s="44">
        <f>Plan__HubCN_Receiving_Time-Plan_Vendor_Pickup_Time</f>
        <v>2.6875</v>
      </c>
      <c r="O1393" s="44">
        <f>Vendor_PickupTime-Order_Create_Time</f>
        <v>3.504166667</v>
      </c>
      <c r="P1393" s="44">
        <f>Plan_Vendor_Pickup_Time-Order_Create_Time</f>
        <v>0.4965277778</v>
      </c>
      <c r="Q1393" s="44">
        <f>HubVN_Receiving_Time-HubCN_Pickup_Time</f>
        <v>3.000694444</v>
      </c>
      <c r="R1393" s="44">
        <f>Plan_HubVN_Receiving_Time-Plan_HubCN_Pickup_Time</f>
        <v>3.005555556</v>
      </c>
      <c r="S1393" s="44">
        <f>TG_lấy+TG_xử_lý_CN+Thông_quan</f>
        <v>7.055555556</v>
      </c>
      <c r="T1393" s="55">
        <f>IFS(HubCN_ID="LECCNSZ",Quantity__piece*500,HubCN_ID="LECCNYW",Quantity__piece*700)</f>
        <v>3500</v>
      </c>
      <c r="U1393" s="55">
        <f>Chi_phí_lấy_hàng-Chi_phí_xử_lý</f>
        <v>15000</v>
      </c>
      <c r="V1393" s="55">
        <f>IFS(HubCN_ID="LECCNSZ",IF(Grossweight&lt;=3,17000+Quantity__piece*500,17000+(Grossweight-3)*1500+Quantity__piece*500),HubCN_ID="LECCNYW", IF(Grossweight&lt;=3,15000+Quantity__piece*700,15000+(Grossweight-3)*2500+Quantity__piece*700))</f>
        <v>18500</v>
      </c>
    </row>
    <row r="1394" ht="15.75" customHeight="1">
      <c r="A1394" s="52" t="s">
        <v>3986</v>
      </c>
      <c r="B1394" s="52" t="s">
        <v>5309</v>
      </c>
      <c r="C1394" s="52" t="s">
        <v>5253</v>
      </c>
      <c r="D1394" s="53">
        <v>44649.87708333333</v>
      </c>
      <c r="E1394" s="53">
        <v>44649.76944444444</v>
      </c>
      <c r="F1394" s="53">
        <v>44650.00347222222</v>
      </c>
      <c r="G1394" s="53">
        <f>HubVN_Receiving_Time</f>
        <v>44654.28125</v>
      </c>
      <c r="H1394" s="54">
        <v>44650.27569444444</v>
      </c>
      <c r="I1394" s="44">
        <f>HubCN_Receiving_Time-Order_Create_Time</f>
        <v>0.60625</v>
      </c>
      <c r="J1394" s="44">
        <f>Plan__HubCN_Receiving_Time-Order_Create_Time</f>
        <v>0.7138888889</v>
      </c>
      <c r="K1394" s="44">
        <f>HubCN_Pickup_Time-HubCN_Receiving_Time</f>
        <v>0.50625</v>
      </c>
      <c r="L1394" s="44">
        <f>Plan_HubCN_Pickup_Time-Plan__HubCN_Receiving_Time</f>
        <v>0.1263888889</v>
      </c>
      <c r="M1394" s="44">
        <f>HubCN_Receiving_Time-Vendor_PickupTime</f>
        <v>0.1111111111</v>
      </c>
      <c r="N1394" s="44">
        <f>Plan__HubCN_Receiving_Time-Plan_Vendor_Pickup_Time</f>
        <v>1.13125</v>
      </c>
      <c r="O1394" s="44">
        <f>Vendor_PickupTime-Order_Create_Time</f>
        <v>0.4951388889</v>
      </c>
      <c r="P1394" s="44">
        <f>Plan_Vendor_Pickup_Time-Order_Create_Time</f>
        <v>-0.4173611111</v>
      </c>
      <c r="Q1394" s="44">
        <f>HubVN_Receiving_Time-HubCN_Pickup_Time</f>
        <v>4.005555556</v>
      </c>
      <c r="R1394" s="44">
        <f>Plan_HubVN_Receiving_Time-Plan_HubCN_Pickup_Time</f>
        <v>3.503472222</v>
      </c>
      <c r="S1394" s="44">
        <f>TG_lấy+TG_xử_lý_CN+Thông_quan</f>
        <v>5.118055556</v>
      </c>
      <c r="T1394" s="55">
        <f>IFS(HubCN_ID="LECCNSZ",Quantity__piece*500,HubCN_ID="LECCNYW",Quantity__piece*700)</f>
        <v>700</v>
      </c>
      <c r="U1394" s="55">
        <f>Chi_phí_lấy_hàng-Chi_phí_xử_lý</f>
        <v>15000</v>
      </c>
      <c r="V1394" s="55">
        <f>IFS(HubCN_ID="LECCNSZ",IF(Grossweight&lt;=3,17000+Quantity__piece*500,17000+(Grossweight-3)*1500+Quantity__piece*500),HubCN_ID="LECCNYW", IF(Grossweight&lt;=3,15000+Quantity__piece*700,15000+(Grossweight-3)*2500+Quantity__piece*700))</f>
        <v>15700</v>
      </c>
    </row>
    <row r="1395" ht="15.75" customHeight="1">
      <c r="A1395" s="52" t="s">
        <v>3989</v>
      </c>
      <c r="B1395" s="52" t="s">
        <v>5299</v>
      </c>
      <c r="C1395" s="52" t="s">
        <v>5253</v>
      </c>
      <c r="D1395" s="53">
        <v>44649.56319444445</v>
      </c>
      <c r="E1395" s="53">
        <v>44646.98125</v>
      </c>
      <c r="F1395" s="53">
        <v>44649.77222222222</v>
      </c>
      <c r="G1395" s="53">
        <f>HubVN_Receiving_Time</f>
        <v>44652.27708</v>
      </c>
      <c r="H1395" s="54">
        <v>44647.27569444444</v>
      </c>
      <c r="I1395" s="44">
        <f>HubCN_Receiving_Time-Order_Create_Time</f>
        <v>0.3506944444</v>
      </c>
      <c r="J1395" s="44">
        <f>Plan__HubCN_Receiving_Time-Order_Create_Time</f>
        <v>2.932638889</v>
      </c>
      <c r="K1395" s="44">
        <f>HubCN_Pickup_Time-HubCN_Receiving_Time</f>
        <v>0.2944444444</v>
      </c>
      <c r="L1395" s="44">
        <f>Plan_HubCN_Pickup_Time-Plan__HubCN_Receiving_Time</f>
        <v>0.2090277778</v>
      </c>
      <c r="M1395" s="44">
        <f>HubCN_Receiving_Time-Vendor_PickupTime</f>
        <v>0.1006944444</v>
      </c>
      <c r="N1395" s="44">
        <f>Plan__HubCN_Receiving_Time-Plan_Vendor_Pickup_Time</f>
        <v>2.934722222</v>
      </c>
      <c r="O1395" s="44">
        <f>Vendor_PickupTime-Order_Create_Time</f>
        <v>0.25</v>
      </c>
      <c r="P1395" s="44">
        <f>Plan_Vendor_Pickup_Time-Order_Create_Time</f>
        <v>-0.00208333334</v>
      </c>
      <c r="Q1395" s="44">
        <f>HubVN_Receiving_Time-HubCN_Pickup_Time</f>
        <v>5.001388889</v>
      </c>
      <c r="R1395" s="44">
        <f>Plan_HubVN_Receiving_Time-Plan_HubCN_Pickup_Time</f>
        <v>1.50625</v>
      </c>
      <c r="S1395" s="44">
        <f>TG_lấy+TG_xử_lý_CN+Thông_quan</f>
        <v>5.646527778</v>
      </c>
      <c r="T1395" s="55">
        <f>IFS(HubCN_ID="LECCNSZ",Quantity__piece*500,HubCN_ID="LECCNYW",Quantity__piece*700)</f>
        <v>2100</v>
      </c>
      <c r="U1395" s="55">
        <f>Chi_phí_lấy_hàng-Chi_phí_xử_lý</f>
        <v>15000</v>
      </c>
      <c r="V1395" s="55">
        <f>IFS(HubCN_ID="LECCNSZ",IF(Grossweight&lt;=3,17000+Quantity__piece*500,17000+(Grossweight-3)*1500+Quantity__piece*500),HubCN_ID="LECCNYW", IF(Grossweight&lt;=3,15000+Quantity__piece*700,15000+(Grossweight-3)*2500+Quantity__piece*700))</f>
        <v>17100</v>
      </c>
    </row>
    <row r="1396" ht="15.75" customHeight="1">
      <c r="A1396" s="52" t="s">
        <v>3992</v>
      </c>
      <c r="B1396" s="52" t="s">
        <v>5280</v>
      </c>
      <c r="C1396" s="52" t="s">
        <v>5253</v>
      </c>
      <c r="D1396" s="53">
        <v>44649.899305555555</v>
      </c>
      <c r="E1396" s="53">
        <v>44649.165972222225</v>
      </c>
      <c r="F1396" s="53">
        <v>44650.03055555555</v>
      </c>
      <c r="G1396" s="53">
        <f>HubVN_Receiving_Time</f>
        <v>44653.50556</v>
      </c>
      <c r="H1396" s="54">
        <v>44649.50486111111</v>
      </c>
      <c r="I1396" s="44">
        <f>HubCN_Receiving_Time-Order_Create_Time</f>
        <v>0.3152777778</v>
      </c>
      <c r="J1396" s="44">
        <f>Plan__HubCN_Receiving_Time-Order_Create_Time</f>
        <v>1.048611111</v>
      </c>
      <c r="K1396" s="44">
        <f>HubCN_Pickup_Time-HubCN_Receiving_Time</f>
        <v>0.3388888889</v>
      </c>
      <c r="L1396" s="44">
        <f>Plan_HubCN_Pickup_Time-Plan__HubCN_Receiving_Time</f>
        <v>0.13125</v>
      </c>
      <c r="M1396" s="44">
        <f>HubCN_Receiving_Time-Vendor_PickupTime</f>
        <v>0.08819444445</v>
      </c>
      <c r="N1396" s="44">
        <f>Plan__HubCN_Receiving_Time-Plan_Vendor_Pickup_Time</f>
        <v>3.509027778</v>
      </c>
      <c r="O1396" s="44">
        <f>Vendor_PickupTime-Order_Create_Time</f>
        <v>0.2270833333</v>
      </c>
      <c r="P1396" s="44">
        <f>Plan_Vendor_Pickup_Time-Order_Create_Time</f>
        <v>-2.460416667</v>
      </c>
      <c r="Q1396" s="44">
        <f>HubVN_Receiving_Time-HubCN_Pickup_Time</f>
        <v>4.000694444</v>
      </c>
      <c r="R1396" s="44">
        <f>Plan_HubVN_Receiving_Time-Plan_HubCN_Pickup_Time</f>
        <v>3.504166667</v>
      </c>
      <c r="S1396" s="44">
        <f>TG_lấy+TG_xử_lý_CN+Thông_quan</f>
        <v>4.654861111</v>
      </c>
      <c r="T1396" s="55">
        <f>IFS(HubCN_ID="LECCNSZ",Quantity__piece*500,HubCN_ID="LECCNYW",Quantity__piece*700)</f>
        <v>2100</v>
      </c>
      <c r="U1396" s="55">
        <f>Chi_phí_lấy_hàng-Chi_phí_xử_lý</f>
        <v>19500</v>
      </c>
      <c r="V1396" s="55">
        <f>IFS(HubCN_ID="LECCNSZ",IF(Grossweight&lt;=3,17000+Quantity__piece*500,17000+(Grossweight-3)*1500+Quantity__piece*500),HubCN_ID="LECCNYW", IF(Grossweight&lt;=3,15000+Quantity__piece*700,15000+(Grossweight-3)*2500+Quantity__piece*700))</f>
        <v>21600</v>
      </c>
    </row>
    <row r="1397" ht="15.75" customHeight="1">
      <c r="A1397" s="52" t="s">
        <v>3995</v>
      </c>
      <c r="B1397" s="52" t="s">
        <v>5260</v>
      </c>
      <c r="C1397" s="52" t="s">
        <v>5253</v>
      </c>
      <c r="D1397" s="53">
        <v>44650.60208333333</v>
      </c>
      <c r="E1397" s="53">
        <v>44649.936111111114</v>
      </c>
      <c r="F1397" s="53">
        <v>44650.77291666667</v>
      </c>
      <c r="G1397" s="53">
        <f>HubVN_Receiving_Time</f>
        <v>44655.27431</v>
      </c>
      <c r="H1397" s="54">
        <v>44650.27013888889</v>
      </c>
      <c r="I1397" s="44">
        <f>HubCN_Receiving_Time-Order_Create_Time</f>
        <v>1.311111111</v>
      </c>
      <c r="J1397" s="44">
        <f>Plan__HubCN_Receiving_Time-Order_Create_Time</f>
        <v>1.977083333</v>
      </c>
      <c r="K1397" s="44">
        <f>HubCN_Pickup_Time-HubCN_Receiving_Time</f>
        <v>0.3340277778</v>
      </c>
      <c r="L1397" s="44">
        <f>Plan_HubCN_Pickup_Time-Plan__HubCN_Receiving_Time</f>
        <v>0.1708333333</v>
      </c>
      <c r="M1397" s="44">
        <f>HubCN_Receiving_Time-Vendor_PickupTime</f>
        <v>0.08888888889</v>
      </c>
      <c r="N1397" s="44">
        <f>Plan__HubCN_Receiving_Time-Plan_Vendor_Pickup_Time</f>
        <v>-0.5604166667</v>
      </c>
      <c r="O1397" s="44">
        <f>Vendor_PickupTime-Order_Create_Time</f>
        <v>1.222222222</v>
      </c>
      <c r="P1397" s="44">
        <f>Plan_Vendor_Pickup_Time-Order_Create_Time</f>
        <v>2.5375</v>
      </c>
      <c r="Q1397" s="44">
        <f>HubVN_Receiving_Time-HubCN_Pickup_Time</f>
        <v>5.004166667</v>
      </c>
      <c r="R1397" s="44">
        <f>Plan_HubVN_Receiving_Time-Plan_HubCN_Pickup_Time</f>
        <v>3.505555556</v>
      </c>
      <c r="S1397" s="44">
        <f>TG_lấy+TG_xử_lý_CN+Thông_quan</f>
        <v>6.649305556</v>
      </c>
      <c r="T1397" s="55">
        <f>IFS(HubCN_ID="LECCNSZ",Quantity__piece*500,HubCN_ID="LECCNYW",Quantity__piece*700)</f>
        <v>2100</v>
      </c>
      <c r="U1397" s="55">
        <f>Chi_phí_lấy_hàng-Chi_phí_xử_lý</f>
        <v>15000</v>
      </c>
      <c r="V1397" s="55">
        <f>IFS(HubCN_ID="LECCNSZ",IF(Grossweight&lt;=3,17000+Quantity__piece*500,17000+(Grossweight-3)*1500+Quantity__piece*500),HubCN_ID="LECCNYW", IF(Grossweight&lt;=3,15000+Quantity__piece*700,15000+(Grossweight-3)*2500+Quantity__piece*700))</f>
        <v>17100</v>
      </c>
    </row>
    <row r="1398" ht="15.75" customHeight="1">
      <c r="A1398" s="52" t="s">
        <v>3998</v>
      </c>
      <c r="B1398" s="52" t="s">
        <v>5276</v>
      </c>
      <c r="C1398" s="52" t="s">
        <v>5253</v>
      </c>
      <c r="D1398" s="53">
        <v>44650.330555555556</v>
      </c>
      <c r="E1398" s="53">
        <v>44650.73125</v>
      </c>
      <c r="F1398" s="53">
        <v>44650.50069444445</v>
      </c>
      <c r="G1398" s="53">
        <f>HubVN_Receiving_Time</f>
        <v>44654.53056</v>
      </c>
      <c r="H1398" s="54">
        <v>44651.02569444444</v>
      </c>
      <c r="I1398" s="44">
        <f>HubCN_Receiving_Time-Order_Create_Time</f>
        <v>3.542361111</v>
      </c>
      <c r="J1398" s="44">
        <f>Plan__HubCN_Receiving_Time-Order_Create_Time</f>
        <v>3.141666667</v>
      </c>
      <c r="K1398" s="44">
        <f>HubCN_Pickup_Time-HubCN_Receiving_Time</f>
        <v>0.2944444444</v>
      </c>
      <c r="L1398" s="44">
        <f>Plan_HubCN_Pickup_Time-Plan__HubCN_Receiving_Time</f>
        <v>0.1701388889</v>
      </c>
      <c r="M1398" s="44">
        <f>HubCN_Receiving_Time-Vendor_PickupTime</f>
        <v>0.2958333333</v>
      </c>
      <c r="N1398" s="44">
        <f>Plan__HubCN_Receiving_Time-Plan_Vendor_Pickup_Time</f>
        <v>3.144444444</v>
      </c>
      <c r="O1398" s="44">
        <f>Vendor_PickupTime-Order_Create_Time</f>
        <v>3.246527778</v>
      </c>
      <c r="P1398" s="44">
        <f>Plan_Vendor_Pickup_Time-Order_Create_Time</f>
        <v>-0.002777777772</v>
      </c>
      <c r="Q1398" s="44">
        <f>HubVN_Receiving_Time-HubCN_Pickup_Time</f>
        <v>3.504861111</v>
      </c>
      <c r="R1398" s="44">
        <f>Plan_HubVN_Receiving_Time-Plan_HubCN_Pickup_Time</f>
        <v>3.003472222</v>
      </c>
      <c r="S1398" s="44">
        <f>TG_lấy+TG_xử_lý_CN+Thông_quan</f>
        <v>7.341666667</v>
      </c>
      <c r="T1398" s="55">
        <f>IFS(HubCN_ID="LECCNSZ",Quantity__piece*500,HubCN_ID="LECCNYW",Quantity__piece*700)</f>
        <v>2100</v>
      </c>
      <c r="U1398" s="55">
        <f>Chi_phí_lấy_hàng-Chi_phí_xử_lý</f>
        <v>15000</v>
      </c>
      <c r="V1398" s="55">
        <f>IFS(HubCN_ID="LECCNSZ",IF(Grossweight&lt;=3,17000+Quantity__piece*500,17000+(Grossweight-3)*1500+Quantity__piece*500),HubCN_ID="LECCNYW", IF(Grossweight&lt;=3,15000+Quantity__piece*700,15000+(Grossweight-3)*2500+Quantity__piece*700))</f>
        <v>17100</v>
      </c>
    </row>
    <row r="1399" ht="15.75" customHeight="1">
      <c r="A1399" s="52" t="s">
        <v>4001</v>
      </c>
      <c r="B1399" s="52" t="s">
        <v>5264</v>
      </c>
      <c r="C1399" s="52" t="s">
        <v>5253</v>
      </c>
      <c r="D1399" s="53">
        <v>44650.09583333333</v>
      </c>
      <c r="E1399" s="53">
        <v>44649.813888888886</v>
      </c>
      <c r="F1399" s="53">
        <v>44650.263194444444</v>
      </c>
      <c r="G1399" s="53">
        <f>HubVN_Receiving_Time</f>
        <v>44654.275</v>
      </c>
      <c r="H1399" s="54">
        <v>44650.27291666667</v>
      </c>
      <c r="I1399" s="44">
        <f>HubCN_Receiving_Time-Order_Create_Time</f>
        <v>1.1125</v>
      </c>
      <c r="J1399" s="44">
        <f>Plan__HubCN_Receiving_Time-Order_Create_Time</f>
        <v>1.394444444</v>
      </c>
      <c r="K1399" s="44">
        <f>HubCN_Pickup_Time-HubCN_Receiving_Time</f>
        <v>0.4590277778</v>
      </c>
      <c r="L1399" s="44">
        <f>Plan_HubCN_Pickup_Time-Plan__HubCN_Receiving_Time</f>
        <v>0.1673611111</v>
      </c>
      <c r="M1399" s="44">
        <f>HubCN_Receiving_Time-Vendor_PickupTime</f>
        <v>0.1138888889</v>
      </c>
      <c r="N1399" s="44">
        <f>Plan__HubCN_Receiving_Time-Plan_Vendor_Pickup_Time</f>
        <v>1.071527778</v>
      </c>
      <c r="O1399" s="44">
        <f>Vendor_PickupTime-Order_Create_Time</f>
        <v>0.9986111111</v>
      </c>
      <c r="P1399" s="44">
        <f>Plan_Vendor_Pickup_Time-Order_Create_Time</f>
        <v>0.3229166667</v>
      </c>
      <c r="Q1399" s="44">
        <f>HubVN_Receiving_Time-HubCN_Pickup_Time</f>
        <v>4.002083333</v>
      </c>
      <c r="R1399" s="44">
        <f>Plan_HubVN_Receiving_Time-Plan_HubCN_Pickup_Time</f>
        <v>3.000694444</v>
      </c>
      <c r="S1399" s="44">
        <f>TG_lấy+TG_xử_lý_CN+Thông_quan</f>
        <v>5.573611111</v>
      </c>
      <c r="T1399" s="55">
        <f>IFS(HubCN_ID="LECCNSZ",Quantity__piece*500,HubCN_ID="LECCNYW",Quantity__piece*700)</f>
        <v>700</v>
      </c>
      <c r="U1399" s="55">
        <f>Chi_phí_lấy_hàng-Chi_phí_xử_lý</f>
        <v>15000</v>
      </c>
      <c r="V1399" s="55">
        <f>IFS(HubCN_ID="LECCNSZ",IF(Grossweight&lt;=3,17000+Quantity__piece*500,17000+(Grossweight-3)*1500+Quantity__piece*500),HubCN_ID="LECCNYW", IF(Grossweight&lt;=3,15000+Quantity__piece*700,15000+(Grossweight-3)*2500+Quantity__piece*700))</f>
        <v>15700</v>
      </c>
    </row>
    <row r="1400" ht="15.75" customHeight="1">
      <c r="A1400" s="52" t="s">
        <v>4003</v>
      </c>
      <c r="B1400" s="52" t="s">
        <v>5309</v>
      </c>
      <c r="C1400" s="52" t="s">
        <v>5253</v>
      </c>
      <c r="D1400" s="53">
        <v>44649.79375</v>
      </c>
      <c r="E1400" s="53">
        <v>44649.80694444444</v>
      </c>
      <c r="F1400" s="53">
        <v>44650.006944444445</v>
      </c>
      <c r="G1400" s="53">
        <f>HubVN_Receiving_Time</f>
        <v>44654.27361</v>
      </c>
      <c r="H1400" s="54">
        <v>44650.270833333336</v>
      </c>
      <c r="I1400" s="44">
        <f>HubCN_Receiving_Time-Order_Create_Time</f>
        <v>0.6076388889</v>
      </c>
      <c r="J1400" s="44">
        <f>Plan__HubCN_Receiving_Time-Order_Create_Time</f>
        <v>0.5944444444</v>
      </c>
      <c r="K1400" s="44">
        <f>HubCN_Pickup_Time-HubCN_Receiving_Time</f>
        <v>0.4638888889</v>
      </c>
      <c r="L1400" s="44">
        <f>Plan_HubCN_Pickup_Time-Plan__HubCN_Receiving_Time</f>
        <v>0.2131944444</v>
      </c>
      <c r="M1400" s="44">
        <f>HubCN_Receiving_Time-Vendor_PickupTime</f>
        <v>0.1111111111</v>
      </c>
      <c r="N1400" s="44">
        <f>Plan__HubCN_Receiving_Time-Plan_Vendor_Pickup_Time</f>
        <v>0.01458333333</v>
      </c>
      <c r="O1400" s="44">
        <f>Vendor_PickupTime-Order_Create_Time</f>
        <v>0.4965277778</v>
      </c>
      <c r="P1400" s="44">
        <f>Plan_Vendor_Pickup_Time-Order_Create_Time</f>
        <v>0.5798611111</v>
      </c>
      <c r="Q1400" s="44">
        <f>HubVN_Receiving_Time-HubCN_Pickup_Time</f>
        <v>4.002777778</v>
      </c>
      <c r="R1400" s="44">
        <f>Plan_HubVN_Receiving_Time-Plan_HubCN_Pickup_Time</f>
        <v>3.505555556</v>
      </c>
      <c r="S1400" s="44">
        <f>TG_lấy+TG_xử_lý_CN+Thông_quan</f>
        <v>5.074305556</v>
      </c>
      <c r="T1400" s="55">
        <f>IFS(HubCN_ID="LECCNSZ",Quantity__piece*500,HubCN_ID="LECCNYW",Quantity__piece*700)</f>
        <v>700</v>
      </c>
      <c r="U1400" s="55">
        <f>Chi_phí_lấy_hàng-Chi_phí_xử_lý</f>
        <v>15000</v>
      </c>
      <c r="V1400" s="55">
        <f>IFS(HubCN_ID="LECCNSZ",IF(Grossweight&lt;=3,17000+Quantity__piece*500,17000+(Grossweight-3)*1500+Quantity__piece*500),HubCN_ID="LECCNYW", IF(Grossweight&lt;=3,15000+Quantity__piece*700,15000+(Grossweight-3)*2500+Quantity__piece*700))</f>
        <v>15700</v>
      </c>
    </row>
    <row r="1401" ht="15.75" customHeight="1">
      <c r="A1401" s="52" t="s">
        <v>4005</v>
      </c>
      <c r="B1401" s="52" t="s">
        <v>5278</v>
      </c>
      <c r="C1401" s="52" t="s">
        <v>5253</v>
      </c>
      <c r="D1401" s="53">
        <v>44648.17916666667</v>
      </c>
      <c r="E1401" s="53">
        <v>44646.964583333334</v>
      </c>
      <c r="F1401" s="53">
        <v>44648.26666666667</v>
      </c>
      <c r="G1401" s="53">
        <f>HubVN_Receiving_Time</f>
        <v>44652.26667</v>
      </c>
      <c r="H1401" s="54">
        <v>44647.26111111111</v>
      </c>
      <c r="I1401" s="44">
        <f>HubCN_Receiving_Time-Order_Create_Time</f>
        <v>0.3263888889</v>
      </c>
      <c r="J1401" s="44">
        <f>Plan__HubCN_Receiving_Time-Order_Create_Time</f>
        <v>1.540972222</v>
      </c>
      <c r="K1401" s="44">
        <f>HubCN_Pickup_Time-HubCN_Receiving_Time</f>
        <v>0.2965277778</v>
      </c>
      <c r="L1401" s="44">
        <f>Plan_HubCN_Pickup_Time-Plan__HubCN_Receiving_Time</f>
        <v>0.0875</v>
      </c>
      <c r="M1401" s="44">
        <f>HubCN_Receiving_Time-Vendor_PickupTime</f>
        <v>0.08402777778</v>
      </c>
      <c r="N1401" s="44">
        <f>Plan__HubCN_Receiving_Time-Plan_Vendor_Pickup_Time</f>
        <v>1.042361111</v>
      </c>
      <c r="O1401" s="44">
        <f>Vendor_PickupTime-Order_Create_Time</f>
        <v>0.2423611111</v>
      </c>
      <c r="P1401" s="44">
        <f>Plan_Vendor_Pickup_Time-Order_Create_Time</f>
        <v>0.4986111111</v>
      </c>
      <c r="Q1401" s="44">
        <f>HubVN_Receiving_Time-HubCN_Pickup_Time</f>
        <v>5.005555556</v>
      </c>
      <c r="R1401" s="44">
        <f>Plan_HubVN_Receiving_Time-Plan_HubCN_Pickup_Time</f>
        <v>3.000694444</v>
      </c>
      <c r="S1401" s="44">
        <f>TG_lấy+TG_xử_lý_CN+Thông_quan</f>
        <v>5.628472222</v>
      </c>
      <c r="T1401" s="55">
        <f>IFS(HubCN_ID="LECCNSZ",Quantity__piece*500,HubCN_ID="LECCNYW",Quantity__piece*700)</f>
        <v>3500</v>
      </c>
      <c r="U1401" s="55">
        <f>Chi_phí_lấy_hàng-Chi_phí_xử_lý</f>
        <v>15000</v>
      </c>
      <c r="V1401" s="55">
        <f>IFS(HubCN_ID="LECCNSZ",IF(Grossweight&lt;=3,17000+Quantity__piece*500,17000+(Grossweight-3)*1500+Quantity__piece*500),HubCN_ID="LECCNYW", IF(Grossweight&lt;=3,15000+Quantity__piece*700,15000+(Grossweight-3)*2500+Quantity__piece*700))</f>
        <v>18500</v>
      </c>
    </row>
    <row r="1402" ht="15.75" customHeight="1">
      <c r="A1402" s="52" t="s">
        <v>4008</v>
      </c>
      <c r="B1402" s="52" t="s">
        <v>5279</v>
      </c>
      <c r="C1402" s="52" t="s">
        <v>5253</v>
      </c>
      <c r="D1402" s="53">
        <v>44651.05138888889</v>
      </c>
      <c r="E1402" s="53">
        <v>44649.23263888889</v>
      </c>
      <c r="F1402" s="53">
        <v>44651.26388888889</v>
      </c>
      <c r="G1402" s="53">
        <f>HubVN_Receiving_Time</f>
        <v>44653.53264</v>
      </c>
      <c r="H1402" s="54">
        <v>44649.529861111114</v>
      </c>
      <c r="I1402" s="44">
        <f>HubCN_Receiving_Time-Order_Create_Time</f>
        <v>0.375</v>
      </c>
      <c r="J1402" s="44">
        <f>Plan__HubCN_Receiving_Time-Order_Create_Time</f>
        <v>2.19375</v>
      </c>
      <c r="K1402" s="44">
        <f>HubCN_Pickup_Time-HubCN_Receiving_Time</f>
        <v>0.2972222222</v>
      </c>
      <c r="L1402" s="44">
        <f>Plan_HubCN_Pickup_Time-Plan__HubCN_Receiving_Time</f>
        <v>0.2125</v>
      </c>
      <c r="M1402" s="44">
        <f>HubCN_Receiving_Time-Vendor_PickupTime</f>
        <v>0.08819444445</v>
      </c>
      <c r="N1402" s="44">
        <f>Plan__HubCN_Receiving_Time-Plan_Vendor_Pickup_Time</f>
        <v>3.071527778</v>
      </c>
      <c r="O1402" s="44">
        <f>Vendor_PickupTime-Order_Create_Time</f>
        <v>0.2868055556</v>
      </c>
      <c r="P1402" s="44">
        <f>Plan_Vendor_Pickup_Time-Order_Create_Time</f>
        <v>-0.8777777778</v>
      </c>
      <c r="Q1402" s="44">
        <f>HubVN_Receiving_Time-HubCN_Pickup_Time</f>
        <v>4.002777778</v>
      </c>
      <c r="R1402" s="44">
        <f>Plan_HubVN_Receiving_Time-Plan_HubCN_Pickup_Time</f>
        <v>2.003472222</v>
      </c>
      <c r="S1402" s="44">
        <f>TG_lấy+TG_xử_lý_CN+Thông_quan</f>
        <v>4.675</v>
      </c>
      <c r="T1402" s="55">
        <f>IFS(HubCN_ID="LECCNSZ",Quantity__piece*500,HubCN_ID="LECCNYW",Quantity__piece*700)</f>
        <v>3500</v>
      </c>
      <c r="U1402" s="55">
        <f>Chi_phí_lấy_hàng-Chi_phí_xử_lý</f>
        <v>15000</v>
      </c>
      <c r="V1402" s="55">
        <f>IFS(HubCN_ID="LECCNSZ",IF(Grossweight&lt;=3,17000+Quantity__piece*500,17000+(Grossweight-3)*1500+Quantity__piece*500),HubCN_ID="LECCNYW", IF(Grossweight&lt;=3,15000+Quantity__piece*700,15000+(Grossweight-3)*2500+Quantity__piece*700))</f>
        <v>18500</v>
      </c>
    </row>
    <row r="1403" ht="15.75" customHeight="1">
      <c r="A1403" s="52" t="s">
        <v>4011</v>
      </c>
      <c r="B1403" s="52" t="s">
        <v>5280</v>
      </c>
      <c r="C1403" s="52" t="s">
        <v>5253</v>
      </c>
      <c r="D1403" s="53">
        <v>44647.603472222225</v>
      </c>
      <c r="E1403" s="53">
        <v>44646.97361111111</v>
      </c>
      <c r="F1403" s="53">
        <v>44647.77569444444</v>
      </c>
      <c r="G1403" s="53">
        <f>HubVN_Receiving_Time</f>
        <v>44652.27083</v>
      </c>
      <c r="H1403" s="54">
        <v>44647.26597222222</v>
      </c>
      <c r="I1403" s="44">
        <f>HubCN_Receiving_Time-Order_Create_Time</f>
        <v>0.3361111111</v>
      </c>
      <c r="J1403" s="44">
        <f>Plan__HubCN_Receiving_Time-Order_Create_Time</f>
        <v>0.9659722222</v>
      </c>
      <c r="K1403" s="44">
        <f>HubCN_Pickup_Time-HubCN_Receiving_Time</f>
        <v>0.2923611111</v>
      </c>
      <c r="L1403" s="44">
        <f>Plan_HubCN_Pickup_Time-Plan__HubCN_Receiving_Time</f>
        <v>0.1722222222</v>
      </c>
      <c r="M1403" s="44">
        <f>HubCN_Receiving_Time-Vendor_PickupTime</f>
        <v>0.08402777778</v>
      </c>
      <c r="N1403" s="44">
        <f>Plan__HubCN_Receiving_Time-Plan_Vendor_Pickup_Time</f>
        <v>0.4652777778</v>
      </c>
      <c r="O1403" s="44">
        <f>Vendor_PickupTime-Order_Create_Time</f>
        <v>0.2520833333</v>
      </c>
      <c r="P1403" s="44">
        <f>Plan_Vendor_Pickup_Time-Order_Create_Time</f>
        <v>0.5006944444</v>
      </c>
      <c r="Q1403" s="44">
        <f>HubVN_Receiving_Time-HubCN_Pickup_Time</f>
        <v>5.004861111</v>
      </c>
      <c r="R1403" s="44">
        <f>Plan_HubVN_Receiving_Time-Plan_HubCN_Pickup_Time</f>
        <v>3.501388889</v>
      </c>
      <c r="S1403" s="44">
        <f>TG_lấy+TG_xử_lý_CN+Thông_quan</f>
        <v>5.633333333</v>
      </c>
      <c r="T1403" s="55">
        <f>IFS(HubCN_ID="LECCNSZ",Quantity__piece*500,HubCN_ID="LECCNYW",Quantity__piece*700)</f>
        <v>1400</v>
      </c>
      <c r="U1403" s="55">
        <f>Chi_phí_lấy_hàng-Chi_phí_xử_lý</f>
        <v>15000</v>
      </c>
      <c r="V1403" s="55">
        <f>IFS(HubCN_ID="LECCNSZ",IF(Grossweight&lt;=3,17000+Quantity__piece*500,17000+(Grossweight-3)*1500+Quantity__piece*500),HubCN_ID="LECCNYW", IF(Grossweight&lt;=3,15000+Quantity__piece*700,15000+(Grossweight-3)*2500+Quantity__piece*700))</f>
        <v>16400</v>
      </c>
    </row>
    <row r="1404" ht="15.75" hidden="1" customHeight="1">
      <c r="A1404" s="52" t="s">
        <v>4014</v>
      </c>
      <c r="B1404" s="52" t="s">
        <v>5254</v>
      </c>
      <c r="C1404" s="52" t="s">
        <v>5255</v>
      </c>
      <c r="D1404" s="53">
        <v>44650.365277777775</v>
      </c>
      <c r="E1404" s="53">
        <v>44652.25625</v>
      </c>
      <c r="F1404" s="53">
        <v>44650.53402777778</v>
      </c>
      <c r="G1404" s="53">
        <f>HubVN_Receiving_Time</f>
        <v>44654.53125</v>
      </c>
      <c r="H1404" s="54">
        <v>44652.69652777778</v>
      </c>
      <c r="I1404" s="44">
        <f>HubCN_Receiving_Time-Order_Create_Time</f>
        <v>1.7125</v>
      </c>
      <c r="J1404" s="44">
        <f>Plan__HubCN_Receiving_Time-Order_Create_Time</f>
        <v>-0.1784722222</v>
      </c>
      <c r="K1404" s="44">
        <f>HubCN_Pickup_Time-HubCN_Receiving_Time</f>
        <v>0.4402777778</v>
      </c>
      <c r="L1404" s="44">
        <f>Plan_HubCN_Pickup_Time-Plan__HubCN_Receiving_Time</f>
        <v>0.16875</v>
      </c>
      <c r="M1404" s="44">
        <f>HubCN_Receiving_Time-Vendor_PickupTime</f>
        <v>0.05277777778</v>
      </c>
      <c r="N1404" s="44">
        <f>Plan__HubCN_Receiving_Time-Plan_Vendor_Pickup_Time</f>
        <v>0.3319444444</v>
      </c>
      <c r="O1404" s="44">
        <f>Vendor_PickupTime-Order_Create_Time</f>
        <v>1.659722222</v>
      </c>
      <c r="P1404" s="44">
        <f>Plan_Vendor_Pickup_Time-Order_Create_Time</f>
        <v>-0.5104166667</v>
      </c>
      <c r="Q1404" s="44">
        <f>HubVN_Receiving_Time-HubCN_Pickup_Time</f>
        <v>1.834722222</v>
      </c>
      <c r="R1404" s="44">
        <f>Plan_HubVN_Receiving_Time-Plan_HubCN_Pickup_Time</f>
        <v>3.005555556</v>
      </c>
      <c r="S1404" s="44">
        <f>TG_lấy+TG_xử_lý_CN+Thông_quan</f>
        <v>3.9875</v>
      </c>
      <c r="T1404" s="55">
        <f>IFS(HubCN_ID="LECCNSZ",Quantity__piece*500,HubCN_ID="LECCNYW",Quantity__piece*700)</f>
        <v>500</v>
      </c>
      <c r="U1404" s="55">
        <f>Chi_phí_lấy_hàng-Chi_phí_xử_lý</f>
        <v>17000</v>
      </c>
      <c r="V1404" s="55">
        <f>IFS(HubCN_ID="LECCNSZ",IF(Grossweight&lt;=3,17000+Quantity__piece*500,17000+(Grossweight-3)*1500+Quantity__piece*500),HubCN_ID="LECCNYW", IF(Grossweight&lt;=3,15000+Quantity__piece*700,15000+(Grossweight-3)*2500+Quantity__piece*700))</f>
        <v>17500</v>
      </c>
    </row>
    <row r="1405" ht="15.75" customHeight="1">
      <c r="A1405" s="52" t="s">
        <v>4017</v>
      </c>
      <c r="B1405" s="52" t="s">
        <v>5276</v>
      </c>
      <c r="C1405" s="52" t="s">
        <v>5253</v>
      </c>
      <c r="D1405" s="53">
        <v>44649.884722222225</v>
      </c>
      <c r="E1405" s="53">
        <v>44649.81805555556</v>
      </c>
      <c r="F1405" s="53">
        <v>44650.010416666664</v>
      </c>
      <c r="G1405" s="53">
        <f>HubVN_Receiving_Time</f>
        <v>44654.25486</v>
      </c>
      <c r="H1405" s="54">
        <v>44650.248611111114</v>
      </c>
      <c r="I1405" s="44">
        <f>HubCN_Receiving_Time-Order_Create_Time</f>
        <v>2.107638889</v>
      </c>
      <c r="J1405" s="44">
        <f>Plan__HubCN_Receiving_Time-Order_Create_Time</f>
        <v>2.174305556</v>
      </c>
      <c r="K1405" s="44">
        <f>HubCN_Pickup_Time-HubCN_Receiving_Time</f>
        <v>0.4305555556</v>
      </c>
      <c r="L1405" s="44">
        <f>Plan_HubCN_Pickup_Time-Plan__HubCN_Receiving_Time</f>
        <v>0.1256944444</v>
      </c>
      <c r="M1405" s="44">
        <f>HubCN_Receiving_Time-Vendor_PickupTime</f>
        <v>0.1104166667</v>
      </c>
      <c r="N1405" s="44">
        <f>Plan__HubCN_Receiving_Time-Plan_Vendor_Pickup_Time</f>
        <v>1.168055556</v>
      </c>
      <c r="O1405" s="44">
        <f>Vendor_PickupTime-Order_Create_Time</f>
        <v>1.997222222</v>
      </c>
      <c r="P1405" s="44">
        <f>Plan_Vendor_Pickup_Time-Order_Create_Time</f>
        <v>1.00625</v>
      </c>
      <c r="Q1405" s="44">
        <f>HubVN_Receiving_Time-HubCN_Pickup_Time</f>
        <v>4.00625</v>
      </c>
      <c r="R1405" s="44">
        <f>Plan_HubVN_Receiving_Time-Plan_HubCN_Pickup_Time</f>
        <v>3.503472222</v>
      </c>
      <c r="S1405" s="44">
        <f>TG_lấy+TG_xử_lý_CN+Thông_quan</f>
        <v>6.544444444</v>
      </c>
      <c r="T1405" s="55">
        <f>IFS(HubCN_ID="LECCNSZ",Quantity__piece*500,HubCN_ID="LECCNYW",Quantity__piece*700)</f>
        <v>3500</v>
      </c>
      <c r="U1405" s="55">
        <f>Chi_phí_lấy_hàng-Chi_phí_xử_lý</f>
        <v>15000</v>
      </c>
      <c r="V1405" s="55">
        <f>IFS(HubCN_ID="LECCNSZ",IF(Grossweight&lt;=3,17000+Quantity__piece*500,17000+(Grossweight-3)*1500+Quantity__piece*500),HubCN_ID="LECCNYW", IF(Grossweight&lt;=3,15000+Quantity__piece*700,15000+(Grossweight-3)*2500+Quantity__piece*700))</f>
        <v>18500</v>
      </c>
    </row>
    <row r="1406" ht="15.75" hidden="1" customHeight="1">
      <c r="A1406" s="52" t="s">
        <v>4019</v>
      </c>
      <c r="B1406" s="52" t="s">
        <v>5289</v>
      </c>
      <c r="C1406" s="52" t="s">
        <v>5255</v>
      </c>
      <c r="D1406" s="53">
        <v>44652.873611111114</v>
      </c>
      <c r="E1406" s="53">
        <v>44651.76736111111</v>
      </c>
      <c r="F1406" s="53">
        <v>44653.02361111111</v>
      </c>
      <c r="G1406" s="53">
        <f>HubVN_Receiving_Time</f>
        <v>44655.275</v>
      </c>
      <c r="H1406" s="54">
        <v>44652.27013888889</v>
      </c>
      <c r="I1406" s="44">
        <f>HubCN_Receiving_Time-Order_Create_Time</f>
        <v>2.622916667</v>
      </c>
      <c r="J1406" s="44">
        <f>Plan__HubCN_Receiving_Time-Order_Create_Time</f>
        <v>3.729166667</v>
      </c>
      <c r="K1406" s="44">
        <f>HubCN_Pickup_Time-HubCN_Receiving_Time</f>
        <v>0.5027777778</v>
      </c>
      <c r="L1406" s="44">
        <f>Plan_HubCN_Pickup_Time-Plan__HubCN_Receiving_Time</f>
        <v>0.15</v>
      </c>
      <c r="M1406" s="44">
        <f>HubCN_Receiving_Time-Vendor_PickupTime</f>
        <v>0.1256944444</v>
      </c>
      <c r="N1406" s="44">
        <f>Plan__HubCN_Receiving_Time-Plan_Vendor_Pickup_Time</f>
        <v>4.147916667</v>
      </c>
      <c r="O1406" s="44">
        <f>Vendor_PickupTime-Order_Create_Time</f>
        <v>2.497222222</v>
      </c>
      <c r="P1406" s="44">
        <f>Plan_Vendor_Pickup_Time-Order_Create_Time</f>
        <v>-0.41875</v>
      </c>
      <c r="Q1406" s="44">
        <f>HubVN_Receiving_Time-HubCN_Pickup_Time</f>
        <v>3.004861111</v>
      </c>
      <c r="R1406" s="44">
        <f>Plan_HubVN_Receiving_Time-Plan_HubCN_Pickup_Time</f>
        <v>1.502083333</v>
      </c>
      <c r="S1406" s="44">
        <f>TG_lấy+TG_xử_lý_CN+Thông_quan</f>
        <v>6.130555556</v>
      </c>
      <c r="T1406" s="55">
        <f>IFS(HubCN_ID="LECCNSZ",Quantity__piece*500,HubCN_ID="LECCNYW",Quantity__piece*700)</f>
        <v>500</v>
      </c>
      <c r="U1406" s="55">
        <f>Chi_phí_lấy_hàng-Chi_phí_xử_lý</f>
        <v>18050</v>
      </c>
      <c r="V1406" s="55">
        <f>IFS(HubCN_ID="LECCNSZ",IF(Grossweight&lt;=3,17000+Quantity__piece*500,17000+(Grossweight-3)*1500+Quantity__piece*500),HubCN_ID="LECCNYW", IF(Grossweight&lt;=3,15000+Quantity__piece*700,15000+(Grossweight-3)*2500+Quantity__piece*700))</f>
        <v>18550</v>
      </c>
    </row>
    <row r="1407" ht="15.75" customHeight="1">
      <c r="A1407" s="52" t="s">
        <v>4021</v>
      </c>
      <c r="B1407" s="52" t="s">
        <v>5298</v>
      </c>
      <c r="C1407" s="52" t="s">
        <v>5253</v>
      </c>
      <c r="D1407" s="53">
        <v>44650.36041666667</v>
      </c>
      <c r="E1407" s="53">
        <v>44650.71527777778</v>
      </c>
      <c r="F1407" s="53">
        <v>44650.51180555556</v>
      </c>
      <c r="G1407" s="53">
        <f>HubVN_Receiving_Time</f>
        <v>44654.51597</v>
      </c>
      <c r="H1407" s="54">
        <v>44651.013194444444</v>
      </c>
      <c r="I1407" s="44">
        <f>HubCN_Receiving_Time-Order_Create_Time</f>
        <v>1.998611111</v>
      </c>
      <c r="J1407" s="44">
        <f>Plan__HubCN_Receiving_Time-Order_Create_Time</f>
        <v>1.64375</v>
      </c>
      <c r="K1407" s="44">
        <f>HubCN_Pickup_Time-HubCN_Receiving_Time</f>
        <v>0.2979166667</v>
      </c>
      <c r="L1407" s="44">
        <f>Plan_HubCN_Pickup_Time-Plan__HubCN_Receiving_Time</f>
        <v>0.1513888889</v>
      </c>
      <c r="M1407" s="44">
        <f>HubCN_Receiving_Time-Vendor_PickupTime</f>
        <v>0.2534722222</v>
      </c>
      <c r="N1407" s="44">
        <f>Plan__HubCN_Receiving_Time-Plan_Vendor_Pickup_Time</f>
        <v>1.94375</v>
      </c>
      <c r="O1407" s="44">
        <f>Vendor_PickupTime-Order_Create_Time</f>
        <v>1.745138889</v>
      </c>
      <c r="P1407" s="44">
        <f>Plan_Vendor_Pickup_Time-Order_Create_Time</f>
        <v>-0.3</v>
      </c>
      <c r="Q1407" s="44">
        <f>HubVN_Receiving_Time-HubCN_Pickup_Time</f>
        <v>3.502777778</v>
      </c>
      <c r="R1407" s="44">
        <f>Plan_HubVN_Receiving_Time-Plan_HubCN_Pickup_Time</f>
        <v>3.001388889</v>
      </c>
      <c r="S1407" s="44">
        <f>TG_lấy+TG_xử_lý_CN+Thông_quan</f>
        <v>5.799305556</v>
      </c>
      <c r="T1407" s="55">
        <f>IFS(HubCN_ID="LECCNSZ",Quantity__piece*500,HubCN_ID="LECCNYW",Quantity__piece*700)</f>
        <v>700</v>
      </c>
      <c r="U1407" s="55">
        <f>Chi_phí_lấy_hàng-Chi_phí_xử_lý</f>
        <v>15000</v>
      </c>
      <c r="V1407" s="55">
        <f>IFS(HubCN_ID="LECCNSZ",IF(Grossweight&lt;=3,17000+Quantity__piece*500,17000+(Grossweight-3)*1500+Quantity__piece*500),HubCN_ID="LECCNYW", IF(Grossweight&lt;=3,15000+Quantity__piece*700,15000+(Grossweight-3)*2500+Quantity__piece*700))</f>
        <v>15700</v>
      </c>
    </row>
    <row r="1408" ht="15.75" hidden="1" customHeight="1">
      <c r="A1408" s="52" t="s">
        <v>4024</v>
      </c>
      <c r="B1408" s="52" t="s">
        <v>5254</v>
      </c>
      <c r="C1408" s="52" t="s">
        <v>5255</v>
      </c>
      <c r="D1408" s="53">
        <v>44650.69513888889</v>
      </c>
      <c r="E1408" s="53">
        <v>44650.819444444445</v>
      </c>
      <c r="F1408" s="53">
        <v>44650.78194444445</v>
      </c>
      <c r="G1408" s="53">
        <f>HubVN_Receiving_Time</f>
        <v>44653.26042</v>
      </c>
      <c r="H1408" s="54">
        <v>44651.25833333333</v>
      </c>
      <c r="I1408" s="44">
        <f>HubCN_Receiving_Time-Order_Create_Time</f>
        <v>3.492361111</v>
      </c>
      <c r="J1408" s="44">
        <f>Plan__HubCN_Receiving_Time-Order_Create_Time</f>
        <v>3.368055556</v>
      </c>
      <c r="K1408" s="44">
        <f>HubCN_Pickup_Time-HubCN_Receiving_Time</f>
        <v>0.4388888889</v>
      </c>
      <c r="L1408" s="44">
        <f>Plan_HubCN_Pickup_Time-Plan__HubCN_Receiving_Time</f>
        <v>0.08680555555</v>
      </c>
      <c r="M1408" s="44">
        <f>HubCN_Receiving_Time-Vendor_PickupTime</f>
        <v>0.1527777778</v>
      </c>
      <c r="N1408" s="44">
        <f>Plan__HubCN_Receiving_Time-Plan_Vendor_Pickup_Time</f>
        <v>2.790277778</v>
      </c>
      <c r="O1408" s="44">
        <f>Vendor_PickupTime-Order_Create_Time</f>
        <v>3.339583333</v>
      </c>
      <c r="P1408" s="44">
        <f>Plan_Vendor_Pickup_Time-Order_Create_Time</f>
        <v>0.5777777778</v>
      </c>
      <c r="Q1408" s="44">
        <f>HubVN_Receiving_Time-HubCN_Pickup_Time</f>
        <v>2.002083333</v>
      </c>
      <c r="R1408" s="44">
        <f>Plan_HubVN_Receiving_Time-Plan_HubCN_Pickup_Time</f>
        <v>1.504166667</v>
      </c>
      <c r="S1408" s="44">
        <f>TG_lấy+TG_xử_lý_CN+Thông_quan</f>
        <v>5.933333333</v>
      </c>
      <c r="T1408" s="55">
        <f>IFS(HubCN_ID="LECCNSZ",Quantity__piece*500,HubCN_ID="LECCNYW",Quantity__piece*700)</f>
        <v>1000</v>
      </c>
      <c r="U1408" s="55">
        <f>Chi_phí_lấy_hàng-Chi_phí_xử_lý</f>
        <v>17000</v>
      </c>
      <c r="V1408" s="55">
        <f>IFS(HubCN_ID="LECCNSZ",IF(Grossweight&lt;=3,17000+Quantity__piece*500,17000+(Grossweight-3)*1500+Quantity__piece*500),HubCN_ID="LECCNYW", IF(Grossweight&lt;=3,15000+Quantity__piece*700,15000+(Grossweight-3)*2500+Quantity__piece*700))</f>
        <v>18000</v>
      </c>
    </row>
    <row r="1409" ht="15.75" hidden="1" customHeight="1">
      <c r="A1409" s="52" t="s">
        <v>4027</v>
      </c>
      <c r="B1409" s="52" t="s">
        <v>5289</v>
      </c>
      <c r="C1409" s="52" t="s">
        <v>5255</v>
      </c>
      <c r="D1409" s="53">
        <v>44649.58194444444</v>
      </c>
      <c r="E1409" s="53">
        <v>44649.538194444445</v>
      </c>
      <c r="F1409" s="53">
        <v>44649.75486111111</v>
      </c>
      <c r="G1409" s="53">
        <f>HubVN_Receiving_Time</f>
        <v>44653.51667</v>
      </c>
      <c r="H1409" s="54">
        <v>44650.010416666664</v>
      </c>
      <c r="I1409" s="44">
        <f>HubCN_Receiving_Time-Order_Create_Time</f>
        <v>1.238888889</v>
      </c>
      <c r="J1409" s="44">
        <f>Plan__HubCN_Receiving_Time-Order_Create_Time</f>
        <v>1.282638889</v>
      </c>
      <c r="K1409" s="44">
        <f>HubCN_Pickup_Time-HubCN_Receiving_Time</f>
        <v>0.4722222222</v>
      </c>
      <c r="L1409" s="44">
        <f>Plan_HubCN_Pickup_Time-Plan__HubCN_Receiving_Time</f>
        <v>0.1729166667</v>
      </c>
      <c r="M1409" s="44">
        <f>HubCN_Receiving_Time-Vendor_PickupTime</f>
        <v>0.1694444444</v>
      </c>
      <c r="N1409" s="44">
        <f>Plan__HubCN_Receiving_Time-Plan_Vendor_Pickup_Time</f>
        <v>2.2875</v>
      </c>
      <c r="O1409" s="44">
        <f>Vendor_PickupTime-Order_Create_Time</f>
        <v>1.069444444</v>
      </c>
      <c r="P1409" s="44">
        <f>Plan_Vendor_Pickup_Time-Order_Create_Time</f>
        <v>-1.004861111</v>
      </c>
      <c r="Q1409" s="44">
        <f>HubVN_Receiving_Time-HubCN_Pickup_Time</f>
        <v>3.50625</v>
      </c>
      <c r="R1409" s="44">
        <f>Plan_HubVN_Receiving_Time-Plan_HubCN_Pickup_Time</f>
        <v>3.505555556</v>
      </c>
      <c r="S1409" s="44">
        <f>TG_lấy+TG_xử_lý_CN+Thông_quan</f>
        <v>5.217361111</v>
      </c>
      <c r="T1409" s="55">
        <f>IFS(HubCN_ID="LECCNSZ",Quantity__piece*500,HubCN_ID="LECCNYW",Quantity__piece*700)</f>
        <v>500</v>
      </c>
      <c r="U1409" s="55">
        <f>Chi_phí_lấy_hàng-Chi_phí_xử_lý</f>
        <v>18050</v>
      </c>
      <c r="V1409" s="55">
        <f>IFS(HubCN_ID="LECCNSZ",IF(Grossweight&lt;=3,17000+Quantity__piece*500,17000+(Grossweight-3)*1500+Quantity__piece*500),HubCN_ID="LECCNYW", IF(Grossweight&lt;=3,15000+Quantity__piece*700,15000+(Grossweight-3)*2500+Quantity__piece*700))</f>
        <v>18550</v>
      </c>
    </row>
    <row r="1410" ht="15.75" customHeight="1">
      <c r="A1410" s="52" t="s">
        <v>4029</v>
      </c>
      <c r="B1410" s="52" t="s">
        <v>5300</v>
      </c>
      <c r="C1410" s="52" t="s">
        <v>5253</v>
      </c>
      <c r="D1410" s="53">
        <v>44648.92152777778</v>
      </c>
      <c r="E1410" s="53">
        <v>44649.229166666664</v>
      </c>
      <c r="F1410" s="53">
        <v>44649.00902777778</v>
      </c>
      <c r="G1410" s="53">
        <f>HubVN_Receiving_Time</f>
        <v>44653.52778</v>
      </c>
      <c r="H1410" s="54">
        <v>44649.525</v>
      </c>
      <c r="I1410" s="44">
        <f>HubCN_Receiving_Time-Order_Create_Time</f>
        <v>0.3340277778</v>
      </c>
      <c r="J1410" s="44">
        <f>Plan__HubCN_Receiving_Time-Order_Create_Time</f>
        <v>0.02638888889</v>
      </c>
      <c r="K1410" s="44">
        <f>HubCN_Pickup_Time-HubCN_Receiving_Time</f>
        <v>0.2958333333</v>
      </c>
      <c r="L1410" s="44">
        <f>Plan_HubCN_Pickup_Time-Plan__HubCN_Receiving_Time</f>
        <v>0.0875</v>
      </c>
      <c r="M1410" s="44">
        <f>HubCN_Receiving_Time-Vendor_PickupTime</f>
        <v>0.08472222222</v>
      </c>
      <c r="N1410" s="44">
        <f>Plan__HubCN_Receiving_Time-Plan_Vendor_Pickup_Time</f>
        <v>1.038194444</v>
      </c>
      <c r="O1410" s="44">
        <f>Vendor_PickupTime-Order_Create_Time</f>
        <v>0.2493055556</v>
      </c>
      <c r="P1410" s="44">
        <f>Plan_Vendor_Pickup_Time-Order_Create_Time</f>
        <v>-1.011805556</v>
      </c>
      <c r="Q1410" s="44">
        <f>HubVN_Receiving_Time-HubCN_Pickup_Time</f>
        <v>4.002777778</v>
      </c>
      <c r="R1410" s="44">
        <f>Plan_HubVN_Receiving_Time-Plan_HubCN_Pickup_Time</f>
        <v>3.501388889</v>
      </c>
      <c r="S1410" s="44">
        <f>TG_lấy+TG_xử_lý_CN+Thông_quan</f>
        <v>4.632638889</v>
      </c>
      <c r="T1410" s="55">
        <f>IFS(HubCN_ID="LECCNSZ",Quantity__piece*500,HubCN_ID="LECCNYW",Quantity__piece*700)</f>
        <v>3500</v>
      </c>
      <c r="U1410" s="55">
        <f>Chi_phí_lấy_hàng-Chi_phí_xử_lý</f>
        <v>15000</v>
      </c>
      <c r="V1410" s="55">
        <f>IFS(HubCN_ID="LECCNSZ",IF(Grossweight&lt;=3,17000+Quantity__piece*500,17000+(Grossweight-3)*1500+Quantity__piece*500),HubCN_ID="LECCNYW", IF(Grossweight&lt;=3,15000+Quantity__piece*700,15000+(Grossweight-3)*2500+Quantity__piece*700))</f>
        <v>18500</v>
      </c>
    </row>
    <row r="1411" ht="15.75" customHeight="1">
      <c r="A1411" s="52" t="s">
        <v>4032</v>
      </c>
      <c r="B1411" s="52" t="s">
        <v>5252</v>
      </c>
      <c r="C1411" s="52" t="s">
        <v>5253</v>
      </c>
      <c r="D1411" s="53">
        <v>44652.39097222222</v>
      </c>
      <c r="E1411" s="53">
        <v>44652.222916666666</v>
      </c>
      <c r="F1411" s="53">
        <v>44652.51736111111</v>
      </c>
      <c r="G1411" s="53">
        <f>HubVN_Receiving_Time</f>
        <v>44655.52153</v>
      </c>
      <c r="H1411" s="54">
        <v>44652.51597222222</v>
      </c>
      <c r="I1411" s="44">
        <f>HubCN_Receiving_Time-Order_Create_Time</f>
        <v>1.89375</v>
      </c>
      <c r="J1411" s="44">
        <f>Plan__HubCN_Receiving_Time-Order_Create_Time</f>
        <v>2.061805556</v>
      </c>
      <c r="K1411" s="44">
        <f>HubCN_Pickup_Time-HubCN_Receiving_Time</f>
        <v>0.2930555556</v>
      </c>
      <c r="L1411" s="44">
        <f>Plan_HubCN_Pickup_Time-Plan__HubCN_Receiving_Time</f>
        <v>0.1263888889</v>
      </c>
      <c r="M1411" s="44">
        <f>HubCN_Receiving_Time-Vendor_PickupTime</f>
        <v>0.1138888889</v>
      </c>
      <c r="N1411" s="44">
        <f>Plan__HubCN_Receiving_Time-Plan_Vendor_Pickup_Time</f>
        <v>2.530555556</v>
      </c>
      <c r="O1411" s="44">
        <f>Vendor_PickupTime-Order_Create_Time</f>
        <v>1.779861111</v>
      </c>
      <c r="P1411" s="44">
        <f>Plan_Vendor_Pickup_Time-Order_Create_Time</f>
        <v>-0.46875</v>
      </c>
      <c r="Q1411" s="44">
        <f>HubVN_Receiving_Time-HubCN_Pickup_Time</f>
        <v>3.005555556</v>
      </c>
      <c r="R1411" s="44">
        <f>Plan_HubVN_Receiving_Time-Plan_HubCN_Pickup_Time</f>
        <v>3.002777778</v>
      </c>
      <c r="S1411" s="44">
        <f>TG_lấy+TG_xử_lý_CN+Thông_quan</f>
        <v>5.192361111</v>
      </c>
      <c r="T1411" s="55">
        <f>IFS(HubCN_ID="LECCNSZ",Quantity__piece*500,HubCN_ID="LECCNYW",Quantity__piece*700)</f>
        <v>2100</v>
      </c>
      <c r="U1411" s="55">
        <f>Chi_phí_lấy_hàng-Chi_phí_xử_lý</f>
        <v>15000</v>
      </c>
      <c r="V1411" s="55">
        <f>IFS(HubCN_ID="LECCNSZ",IF(Grossweight&lt;=3,17000+Quantity__piece*500,17000+(Grossweight-3)*1500+Quantity__piece*500),HubCN_ID="LECCNYW", IF(Grossweight&lt;=3,15000+Quantity__piece*700,15000+(Grossweight-3)*2500+Quantity__piece*700))</f>
        <v>17100</v>
      </c>
    </row>
    <row r="1412" ht="15.75" hidden="1" customHeight="1">
      <c r="A1412" s="52" t="s">
        <v>4035</v>
      </c>
      <c r="B1412" s="52" t="s">
        <v>5282</v>
      </c>
      <c r="C1412" s="52" t="s">
        <v>5255</v>
      </c>
      <c r="D1412" s="53">
        <v>44651.38333333333</v>
      </c>
      <c r="E1412" s="53">
        <v>44649.55138888889</v>
      </c>
      <c r="F1412" s="53">
        <v>44651.53055555555</v>
      </c>
      <c r="G1412" s="53">
        <f>HubVN_Receiving_Time</f>
        <v>44653.52361</v>
      </c>
      <c r="H1412" s="54">
        <v>44650.021527777775</v>
      </c>
      <c r="I1412" s="44">
        <f>HubCN_Receiving_Time-Order_Create_Time</f>
        <v>1.243055556</v>
      </c>
      <c r="J1412" s="44">
        <f>Plan__HubCN_Receiving_Time-Order_Create_Time</f>
        <v>3.075</v>
      </c>
      <c r="K1412" s="44">
        <f>HubCN_Pickup_Time-HubCN_Receiving_Time</f>
        <v>0.4701388889</v>
      </c>
      <c r="L1412" s="44">
        <f>Plan_HubCN_Pickup_Time-Plan__HubCN_Receiving_Time</f>
        <v>0.1472222222</v>
      </c>
      <c r="M1412" s="44">
        <f>HubCN_Receiving_Time-Vendor_PickupTime</f>
        <v>0.1715277778</v>
      </c>
      <c r="N1412" s="44">
        <f>Plan__HubCN_Receiving_Time-Plan_Vendor_Pickup_Time</f>
        <v>2.077083333</v>
      </c>
      <c r="O1412" s="44">
        <f>Vendor_PickupTime-Order_Create_Time</f>
        <v>1.071527778</v>
      </c>
      <c r="P1412" s="44">
        <f>Plan_Vendor_Pickup_Time-Order_Create_Time</f>
        <v>0.9979166667</v>
      </c>
      <c r="Q1412" s="44">
        <f>HubVN_Receiving_Time-HubCN_Pickup_Time</f>
        <v>3.502083333</v>
      </c>
      <c r="R1412" s="44">
        <f>Plan_HubVN_Receiving_Time-Plan_HubCN_Pickup_Time</f>
        <v>2.000694444</v>
      </c>
      <c r="S1412" s="44">
        <f>TG_lấy+TG_xử_lý_CN+Thông_quan</f>
        <v>5.215277778</v>
      </c>
      <c r="T1412" s="55">
        <f>IFS(HubCN_ID="LECCNSZ",Quantity__piece*500,HubCN_ID="LECCNYW",Quantity__piece*700)</f>
        <v>2000</v>
      </c>
      <c r="U1412" s="55">
        <f>Chi_phí_lấy_hàng-Chi_phí_xử_lý</f>
        <v>17000</v>
      </c>
      <c r="V1412" s="55">
        <f>IFS(HubCN_ID="LECCNSZ",IF(Grossweight&lt;=3,17000+Quantity__piece*500,17000+(Grossweight-3)*1500+Quantity__piece*500),HubCN_ID="LECCNYW", IF(Grossweight&lt;=3,15000+Quantity__piece*700,15000+(Grossweight-3)*2500+Quantity__piece*700))</f>
        <v>19000</v>
      </c>
    </row>
    <row r="1413" ht="15.75" hidden="1" customHeight="1">
      <c r="A1413" s="52" t="s">
        <v>4037</v>
      </c>
      <c r="B1413" s="52" t="s">
        <v>5301</v>
      </c>
      <c r="C1413" s="52" t="s">
        <v>5255</v>
      </c>
      <c r="D1413" s="53">
        <v>44650.09027777778</v>
      </c>
      <c r="E1413" s="53">
        <v>44650.78472222222</v>
      </c>
      <c r="F1413" s="53">
        <v>44650.25902777778</v>
      </c>
      <c r="G1413" s="53">
        <f>HubVN_Receiving_Time</f>
        <v>44653.28889</v>
      </c>
      <c r="H1413" s="54">
        <v>44651.288194444445</v>
      </c>
      <c r="I1413" s="44">
        <f>HubCN_Receiving_Time-Order_Create_Time</f>
        <v>2.902083333</v>
      </c>
      <c r="J1413" s="44">
        <f>Plan__HubCN_Receiving_Time-Order_Create_Time</f>
        <v>2.207638889</v>
      </c>
      <c r="K1413" s="44">
        <f>HubCN_Pickup_Time-HubCN_Receiving_Time</f>
        <v>0.5034722222</v>
      </c>
      <c r="L1413" s="44">
        <f>Plan_HubCN_Pickup_Time-Plan__HubCN_Receiving_Time</f>
        <v>0.16875</v>
      </c>
      <c r="M1413" s="44">
        <f>HubCN_Receiving_Time-Vendor_PickupTime</f>
        <v>0.1506944444</v>
      </c>
      <c r="N1413" s="44">
        <f>Plan__HubCN_Receiving_Time-Plan_Vendor_Pickup_Time</f>
        <v>1.713888889</v>
      </c>
      <c r="O1413" s="44">
        <f>Vendor_PickupTime-Order_Create_Time</f>
        <v>2.751388889</v>
      </c>
      <c r="P1413" s="44">
        <f>Plan_Vendor_Pickup_Time-Order_Create_Time</f>
        <v>0.49375</v>
      </c>
      <c r="Q1413" s="44">
        <f>HubVN_Receiving_Time-HubCN_Pickup_Time</f>
        <v>2.000694444</v>
      </c>
      <c r="R1413" s="44">
        <f>Plan_HubVN_Receiving_Time-Plan_HubCN_Pickup_Time</f>
        <v>2.002083333</v>
      </c>
      <c r="S1413" s="44">
        <f>TG_lấy+TG_xử_lý_CN+Thông_quan</f>
        <v>5.40625</v>
      </c>
      <c r="T1413" s="55">
        <f>IFS(HubCN_ID="LECCNSZ",Quantity__piece*500,HubCN_ID="LECCNYW",Quantity__piece*700)</f>
        <v>2500</v>
      </c>
      <c r="U1413" s="55">
        <f>Chi_phí_lấy_hàng-Chi_phí_xử_lý</f>
        <v>17000</v>
      </c>
      <c r="V1413" s="55">
        <f>IFS(HubCN_ID="LECCNSZ",IF(Grossweight&lt;=3,17000+Quantity__piece*500,17000+(Grossweight-3)*1500+Quantity__piece*500),HubCN_ID="LECCNYW", IF(Grossweight&lt;=3,15000+Quantity__piece*700,15000+(Grossweight-3)*2500+Quantity__piece*700))</f>
        <v>19500</v>
      </c>
    </row>
    <row r="1414" ht="15.75" customHeight="1">
      <c r="A1414" s="52" t="s">
        <v>4039</v>
      </c>
      <c r="B1414" s="52" t="s">
        <v>5252</v>
      </c>
      <c r="C1414" s="52" t="s">
        <v>5253</v>
      </c>
      <c r="D1414" s="53">
        <v>44653.88402777778</v>
      </c>
      <c r="E1414" s="53">
        <v>44652.20347222222</v>
      </c>
      <c r="F1414" s="53">
        <v>44654.03194444445</v>
      </c>
      <c r="G1414" s="53">
        <f>HubVN_Receiving_Time</f>
        <v>44655.5</v>
      </c>
      <c r="H1414" s="54">
        <v>44652.49930555555</v>
      </c>
      <c r="I1414" s="44">
        <f>HubCN_Receiving_Time-Order_Create_Time</f>
        <v>3.413888889</v>
      </c>
      <c r="J1414" s="44">
        <f>Plan__HubCN_Receiving_Time-Order_Create_Time</f>
        <v>5.094444444</v>
      </c>
      <c r="K1414" s="44">
        <f>HubCN_Pickup_Time-HubCN_Receiving_Time</f>
        <v>0.2958333333</v>
      </c>
      <c r="L1414" s="44">
        <f>Plan_HubCN_Pickup_Time-Plan__HubCN_Receiving_Time</f>
        <v>0.1479166667</v>
      </c>
      <c r="M1414" s="44">
        <f>HubCN_Receiving_Time-Vendor_PickupTime</f>
        <v>0.1722222222</v>
      </c>
      <c r="N1414" s="44">
        <f>Plan__HubCN_Receiving_Time-Plan_Vendor_Pickup_Time</f>
        <v>6.095833333</v>
      </c>
      <c r="O1414" s="44">
        <f>Vendor_PickupTime-Order_Create_Time</f>
        <v>3.241666667</v>
      </c>
      <c r="P1414" s="44">
        <f>Plan_Vendor_Pickup_Time-Order_Create_Time</f>
        <v>-1.001388889</v>
      </c>
      <c r="Q1414" s="44">
        <f>HubVN_Receiving_Time-HubCN_Pickup_Time</f>
        <v>3.000694444</v>
      </c>
      <c r="R1414" s="44">
        <f>Plan_HubVN_Receiving_Time-Plan_HubCN_Pickup_Time</f>
        <v>1.500694444</v>
      </c>
      <c r="S1414" s="44">
        <f>TG_lấy+TG_xử_lý_CN+Thông_quan</f>
        <v>6.710416667</v>
      </c>
      <c r="T1414" s="55">
        <f>IFS(HubCN_ID="LECCNSZ",Quantity__piece*500,HubCN_ID="LECCNYW",Quantity__piece*700)</f>
        <v>2100</v>
      </c>
      <c r="U1414" s="55">
        <f>Chi_phí_lấy_hàng-Chi_phí_xử_lý</f>
        <v>15000</v>
      </c>
      <c r="V1414" s="55">
        <f>IFS(HubCN_ID="LECCNSZ",IF(Grossweight&lt;=3,17000+Quantity__piece*500,17000+(Grossweight-3)*1500+Quantity__piece*500),HubCN_ID="LECCNYW", IF(Grossweight&lt;=3,15000+Quantity__piece*700,15000+(Grossweight-3)*2500+Quantity__piece*700))</f>
        <v>17100</v>
      </c>
    </row>
    <row r="1415" ht="15.75" customHeight="1">
      <c r="A1415" s="52" t="s">
        <v>4041</v>
      </c>
      <c r="B1415" s="52" t="s">
        <v>5280</v>
      </c>
      <c r="C1415" s="52" t="s">
        <v>5253</v>
      </c>
      <c r="D1415" s="53">
        <v>44649.126388888886</v>
      </c>
      <c r="E1415" s="53">
        <v>44646.98125</v>
      </c>
      <c r="F1415" s="53">
        <v>44649.27569444444</v>
      </c>
      <c r="G1415" s="53">
        <f>HubVN_Receiving_Time</f>
        <v>44652.27847</v>
      </c>
      <c r="H1415" s="54">
        <v>44647.275</v>
      </c>
      <c r="I1415" s="44">
        <f>HubCN_Receiving_Time-Order_Create_Time</f>
        <v>0.3541666667</v>
      </c>
      <c r="J1415" s="44">
        <f>Plan__HubCN_Receiving_Time-Order_Create_Time</f>
        <v>2.499305556</v>
      </c>
      <c r="K1415" s="44">
        <f>HubCN_Pickup_Time-HubCN_Receiving_Time</f>
        <v>0.29375</v>
      </c>
      <c r="L1415" s="44">
        <f>Plan_HubCN_Pickup_Time-Plan__HubCN_Receiving_Time</f>
        <v>0.1493055556</v>
      </c>
      <c r="M1415" s="44">
        <f>HubCN_Receiving_Time-Vendor_PickupTime</f>
        <v>0.1055555556</v>
      </c>
      <c r="N1415" s="44">
        <f>Plan__HubCN_Receiving_Time-Plan_Vendor_Pickup_Time</f>
        <v>3.500694444</v>
      </c>
      <c r="O1415" s="44">
        <f>Vendor_PickupTime-Order_Create_Time</f>
        <v>0.2486111111</v>
      </c>
      <c r="P1415" s="44">
        <f>Plan_Vendor_Pickup_Time-Order_Create_Time</f>
        <v>-1.001388889</v>
      </c>
      <c r="Q1415" s="44">
        <f>HubVN_Receiving_Time-HubCN_Pickup_Time</f>
        <v>5.003472222</v>
      </c>
      <c r="R1415" s="44">
        <f>Plan_HubVN_Receiving_Time-Plan_HubCN_Pickup_Time</f>
        <v>2.001388889</v>
      </c>
      <c r="S1415" s="44">
        <f>TG_lấy+TG_xử_lý_CN+Thông_quan</f>
        <v>5.651388889</v>
      </c>
      <c r="T1415" s="55">
        <f>IFS(HubCN_ID="LECCNSZ",Quantity__piece*500,HubCN_ID="LECCNYW",Quantity__piece*700)</f>
        <v>700</v>
      </c>
      <c r="U1415" s="55">
        <f>Chi_phí_lấy_hàng-Chi_phí_xử_lý</f>
        <v>15000</v>
      </c>
      <c r="V1415" s="55">
        <f>IFS(HubCN_ID="LECCNSZ",IF(Grossweight&lt;=3,17000+Quantity__piece*500,17000+(Grossweight-3)*1500+Quantity__piece*500),HubCN_ID="LECCNYW", IF(Grossweight&lt;=3,15000+Quantity__piece*700,15000+(Grossweight-3)*2500+Quantity__piece*700))</f>
        <v>15700</v>
      </c>
    </row>
    <row r="1416" ht="15.75" customHeight="1">
      <c r="A1416" s="52" t="s">
        <v>4044</v>
      </c>
      <c r="B1416" s="52" t="s">
        <v>5263</v>
      </c>
      <c r="C1416" s="52" t="s">
        <v>5253</v>
      </c>
      <c r="D1416" s="53">
        <v>44650.62013888889</v>
      </c>
      <c r="E1416" s="53">
        <v>44649.950694444444</v>
      </c>
      <c r="F1416" s="53">
        <v>44650.74652777778</v>
      </c>
      <c r="G1416" s="53">
        <f>HubVN_Receiving_Time</f>
        <v>44655.29028</v>
      </c>
      <c r="H1416" s="54">
        <v>44650.288194444445</v>
      </c>
      <c r="I1416" s="44">
        <f>HubCN_Receiving_Time-Order_Create_Time</f>
        <v>0.3284722222</v>
      </c>
      <c r="J1416" s="44">
        <f>Plan__HubCN_Receiving_Time-Order_Create_Time</f>
        <v>0.9979166667</v>
      </c>
      <c r="K1416" s="44">
        <f>HubCN_Pickup_Time-HubCN_Receiving_Time</f>
        <v>0.3375</v>
      </c>
      <c r="L1416" s="44">
        <f>Plan_HubCN_Pickup_Time-Plan__HubCN_Receiving_Time</f>
        <v>0.1263888889</v>
      </c>
      <c r="M1416" s="44">
        <f>HubCN_Receiving_Time-Vendor_PickupTime</f>
        <v>0.1013888889</v>
      </c>
      <c r="N1416" s="44">
        <f>Plan__HubCN_Receiving_Time-Plan_Vendor_Pickup_Time</f>
        <v>0.4229166667</v>
      </c>
      <c r="O1416" s="44">
        <f>Vendor_PickupTime-Order_Create_Time</f>
        <v>0.2270833333</v>
      </c>
      <c r="P1416" s="44">
        <f>Plan_Vendor_Pickup_Time-Order_Create_Time</f>
        <v>0.575</v>
      </c>
      <c r="Q1416" s="44">
        <f>HubVN_Receiving_Time-HubCN_Pickup_Time</f>
        <v>5.002083333</v>
      </c>
      <c r="R1416" s="44">
        <f>Plan_HubVN_Receiving_Time-Plan_HubCN_Pickup_Time</f>
        <v>3.505555556</v>
      </c>
      <c r="S1416" s="44">
        <f>TG_lấy+TG_xử_lý_CN+Thông_quan</f>
        <v>5.668055556</v>
      </c>
      <c r="T1416" s="55">
        <f>IFS(HubCN_ID="LECCNSZ",Quantity__piece*500,HubCN_ID="LECCNYW",Quantity__piece*700)</f>
        <v>2100</v>
      </c>
      <c r="U1416" s="55">
        <f>Chi_phí_lấy_hàng-Chi_phí_xử_lý</f>
        <v>15000</v>
      </c>
      <c r="V1416" s="55">
        <f>IFS(HubCN_ID="LECCNSZ",IF(Grossweight&lt;=3,17000+Quantity__piece*500,17000+(Grossweight-3)*1500+Quantity__piece*500),HubCN_ID="LECCNYW", IF(Grossweight&lt;=3,15000+Quantity__piece*700,15000+(Grossweight-3)*2500+Quantity__piece*700))</f>
        <v>17100</v>
      </c>
    </row>
    <row r="1417" ht="15.75" customHeight="1">
      <c r="A1417" s="52" t="s">
        <v>4047</v>
      </c>
      <c r="B1417" s="52" t="s">
        <v>5256</v>
      </c>
      <c r="C1417" s="52" t="s">
        <v>5253</v>
      </c>
      <c r="D1417" s="53">
        <v>44651.79861111111</v>
      </c>
      <c r="E1417" s="53">
        <v>44650.67083333333</v>
      </c>
      <c r="F1417" s="53">
        <v>44652.00763888889</v>
      </c>
      <c r="G1417" s="53">
        <f>HubVN_Receiving_Time</f>
        <v>44654.51042</v>
      </c>
      <c r="H1417" s="54">
        <v>44651.00625</v>
      </c>
      <c r="I1417" s="44">
        <f>HubCN_Receiving_Time-Order_Create_Time</f>
        <v>3.480555556</v>
      </c>
      <c r="J1417" s="44">
        <f>Plan__HubCN_Receiving_Time-Order_Create_Time</f>
        <v>4.608333333</v>
      </c>
      <c r="K1417" s="44">
        <f>HubCN_Pickup_Time-HubCN_Receiving_Time</f>
        <v>0.3354166667</v>
      </c>
      <c r="L1417" s="44">
        <f>Plan_HubCN_Pickup_Time-Plan__HubCN_Receiving_Time</f>
        <v>0.2090277778</v>
      </c>
      <c r="M1417" s="44">
        <f>HubCN_Receiving_Time-Vendor_PickupTime</f>
        <v>0.25625</v>
      </c>
      <c r="N1417" s="44">
        <f>Plan__HubCN_Receiving_Time-Plan_Vendor_Pickup_Time</f>
        <v>4.115277778</v>
      </c>
      <c r="O1417" s="44">
        <f>Vendor_PickupTime-Order_Create_Time</f>
        <v>3.224305556</v>
      </c>
      <c r="P1417" s="44">
        <f>Plan_Vendor_Pickup_Time-Order_Create_Time</f>
        <v>0.4930555556</v>
      </c>
      <c r="Q1417" s="44">
        <f>HubVN_Receiving_Time-HubCN_Pickup_Time</f>
        <v>3.504166667</v>
      </c>
      <c r="R1417" s="44">
        <f>Plan_HubVN_Receiving_Time-Plan_HubCN_Pickup_Time</f>
        <v>1.50625</v>
      </c>
      <c r="S1417" s="44">
        <f>TG_lấy+TG_xử_lý_CN+Thông_quan</f>
        <v>7.320138889</v>
      </c>
      <c r="T1417" s="55">
        <f>IFS(HubCN_ID="LECCNSZ",Quantity__piece*500,HubCN_ID="LECCNYW",Quantity__piece*700)</f>
        <v>2800</v>
      </c>
      <c r="U1417" s="55">
        <f>Chi_phí_lấy_hàng-Chi_phí_xử_lý</f>
        <v>15000</v>
      </c>
      <c r="V1417" s="55">
        <f>IFS(HubCN_ID="LECCNSZ",IF(Grossweight&lt;=3,17000+Quantity__piece*500,17000+(Grossweight-3)*1500+Quantity__piece*500),HubCN_ID="LECCNYW", IF(Grossweight&lt;=3,15000+Quantity__piece*700,15000+(Grossweight-3)*2500+Quantity__piece*700))</f>
        <v>17800</v>
      </c>
    </row>
    <row r="1418" ht="15.75" customHeight="1">
      <c r="A1418" s="52" t="s">
        <v>4050</v>
      </c>
      <c r="B1418" s="52" t="s">
        <v>5303</v>
      </c>
      <c r="C1418" s="52" t="s">
        <v>5253</v>
      </c>
      <c r="D1418" s="53">
        <v>44650.34652777778</v>
      </c>
      <c r="E1418" s="53">
        <v>44649.20208333333</v>
      </c>
      <c r="F1418" s="53">
        <v>44650.51736111111</v>
      </c>
      <c r="G1418" s="53">
        <f>HubVN_Receiving_Time</f>
        <v>44652.54028</v>
      </c>
      <c r="H1418" s="54">
        <v>44649.53680555556</v>
      </c>
      <c r="I1418" s="44">
        <f>HubCN_Receiving_Time-Order_Create_Time</f>
        <v>3.819444444</v>
      </c>
      <c r="J1418" s="44">
        <f>Plan__HubCN_Receiving_Time-Order_Create_Time</f>
        <v>4.963888889</v>
      </c>
      <c r="K1418" s="44">
        <f>HubCN_Pickup_Time-HubCN_Receiving_Time</f>
        <v>0.3347222222</v>
      </c>
      <c r="L1418" s="44">
        <f>Plan_HubCN_Pickup_Time-Plan__HubCN_Receiving_Time</f>
        <v>0.1708333333</v>
      </c>
      <c r="M1418" s="44">
        <f>HubCN_Receiving_Time-Vendor_PickupTime</f>
        <v>0.08958333333</v>
      </c>
      <c r="N1418" s="44">
        <f>Plan__HubCN_Receiving_Time-Plan_Vendor_Pickup_Time</f>
        <v>3.802083333</v>
      </c>
      <c r="O1418" s="44">
        <f>Vendor_PickupTime-Order_Create_Time</f>
        <v>3.729861111</v>
      </c>
      <c r="P1418" s="44">
        <f>Plan_Vendor_Pickup_Time-Order_Create_Time</f>
        <v>1.161805556</v>
      </c>
      <c r="Q1418" s="44">
        <f>HubVN_Receiving_Time-HubCN_Pickup_Time</f>
        <v>3.003472222</v>
      </c>
      <c r="R1418" s="44">
        <f>Plan_HubVN_Receiving_Time-Plan_HubCN_Pickup_Time</f>
        <v>2.004861111</v>
      </c>
      <c r="S1418" s="44">
        <f>TG_lấy+TG_xử_lý_CN+Thông_quan</f>
        <v>7.157638889</v>
      </c>
      <c r="T1418" s="55">
        <f>IFS(HubCN_ID="LECCNSZ",Quantity__piece*500,HubCN_ID="LECCNYW",Quantity__piece*700)</f>
        <v>2100</v>
      </c>
      <c r="U1418" s="55">
        <f>Chi_phí_lấy_hàng-Chi_phí_xử_lý</f>
        <v>15000</v>
      </c>
      <c r="V1418" s="55">
        <f>IFS(HubCN_ID="LECCNSZ",IF(Grossweight&lt;=3,17000+Quantity__piece*500,17000+(Grossweight-3)*1500+Quantity__piece*500),HubCN_ID="LECCNYW", IF(Grossweight&lt;=3,15000+Quantity__piece*700,15000+(Grossweight-3)*2500+Quantity__piece*700))</f>
        <v>17100</v>
      </c>
    </row>
    <row r="1419" ht="15.75" customHeight="1">
      <c r="A1419" s="52" t="s">
        <v>4053</v>
      </c>
      <c r="B1419" s="52" t="s">
        <v>5303</v>
      </c>
      <c r="C1419" s="52" t="s">
        <v>5253</v>
      </c>
      <c r="D1419" s="53">
        <v>44650.66458333333</v>
      </c>
      <c r="E1419" s="53">
        <v>44649.825</v>
      </c>
      <c r="F1419" s="53">
        <v>44650.748611111114</v>
      </c>
      <c r="G1419" s="53">
        <f>HubVN_Receiving_Time</f>
        <v>44653.26042</v>
      </c>
      <c r="H1419" s="54">
        <v>44650.254166666666</v>
      </c>
      <c r="I1419" s="44">
        <f>HubCN_Receiving_Time-Order_Create_Time</f>
        <v>3.084027778</v>
      </c>
      <c r="J1419" s="44">
        <f>Plan__HubCN_Receiving_Time-Order_Create_Time</f>
        <v>3.923611111</v>
      </c>
      <c r="K1419" s="44">
        <f>HubCN_Pickup_Time-HubCN_Receiving_Time</f>
        <v>0.4291666667</v>
      </c>
      <c r="L1419" s="44">
        <f>Plan_HubCN_Pickup_Time-Plan__HubCN_Receiving_Time</f>
        <v>0.08402777778</v>
      </c>
      <c r="M1419" s="44">
        <f>HubCN_Receiving_Time-Vendor_PickupTime</f>
        <v>0.08958333333</v>
      </c>
      <c r="N1419" s="44">
        <f>Plan__HubCN_Receiving_Time-Plan_Vendor_Pickup_Time</f>
        <v>4.584722222</v>
      </c>
      <c r="O1419" s="44">
        <f>Vendor_PickupTime-Order_Create_Time</f>
        <v>2.994444444</v>
      </c>
      <c r="P1419" s="44">
        <f>Plan_Vendor_Pickup_Time-Order_Create_Time</f>
        <v>-0.6611111111</v>
      </c>
      <c r="Q1419" s="44">
        <f>HubVN_Receiving_Time-HubCN_Pickup_Time</f>
        <v>3.00625</v>
      </c>
      <c r="R1419" s="44">
        <f>Plan_HubVN_Receiving_Time-Plan_HubCN_Pickup_Time</f>
        <v>1.502083333</v>
      </c>
      <c r="S1419" s="44">
        <f>TG_lấy+TG_xử_lý_CN+Thông_quan</f>
        <v>6.519444444</v>
      </c>
      <c r="T1419" s="55">
        <f>IFS(HubCN_ID="LECCNSZ",Quantity__piece*500,HubCN_ID="LECCNYW",Quantity__piece*700)</f>
        <v>1400</v>
      </c>
      <c r="U1419" s="55">
        <f>Chi_phí_lấy_hàng-Chi_phí_xử_lý</f>
        <v>15000</v>
      </c>
      <c r="V1419" s="55">
        <f>IFS(HubCN_ID="LECCNSZ",IF(Grossweight&lt;=3,17000+Quantity__piece*500,17000+(Grossweight-3)*1500+Quantity__piece*500),HubCN_ID="LECCNYW", IF(Grossweight&lt;=3,15000+Quantity__piece*700,15000+(Grossweight-3)*2500+Quantity__piece*700))</f>
        <v>16400</v>
      </c>
    </row>
    <row r="1420" ht="15.75" hidden="1" customHeight="1">
      <c r="A1420" s="52" t="s">
        <v>4056</v>
      </c>
      <c r="B1420" s="52" t="s">
        <v>5254</v>
      </c>
      <c r="C1420" s="52" t="s">
        <v>5255</v>
      </c>
      <c r="D1420" s="53">
        <v>44650.63263888889</v>
      </c>
      <c r="E1420" s="53">
        <v>44650.834027777775</v>
      </c>
      <c r="F1420" s="53">
        <v>44650.78055555555</v>
      </c>
      <c r="G1420" s="53">
        <f>HubVN_Receiving_Time</f>
        <v>44653.27917</v>
      </c>
      <c r="H1420" s="54">
        <v>44651.27638888889</v>
      </c>
      <c r="I1420" s="44">
        <f>HubCN_Receiving_Time-Order_Create_Time</f>
        <v>2.979861111</v>
      </c>
      <c r="J1420" s="44">
        <f>Plan__HubCN_Receiving_Time-Order_Create_Time</f>
        <v>2.778472222</v>
      </c>
      <c r="K1420" s="44">
        <f>HubCN_Pickup_Time-HubCN_Receiving_Time</f>
        <v>0.4423611111</v>
      </c>
      <c r="L1420" s="44">
        <f>Plan_HubCN_Pickup_Time-Plan__HubCN_Receiving_Time</f>
        <v>0.1479166667</v>
      </c>
      <c r="M1420" s="44">
        <f>HubCN_Receiving_Time-Vendor_PickupTime</f>
        <v>0.15</v>
      </c>
      <c r="N1420" s="44">
        <f>Plan__HubCN_Receiving_Time-Plan_Vendor_Pickup_Time</f>
        <v>1.61875</v>
      </c>
      <c r="O1420" s="44">
        <f>Vendor_PickupTime-Order_Create_Time</f>
        <v>2.829861111</v>
      </c>
      <c r="P1420" s="44">
        <f>Plan_Vendor_Pickup_Time-Order_Create_Time</f>
        <v>1.159722222</v>
      </c>
      <c r="Q1420" s="44">
        <f>HubVN_Receiving_Time-HubCN_Pickup_Time</f>
        <v>2.002777778</v>
      </c>
      <c r="R1420" s="44">
        <f>Plan_HubVN_Receiving_Time-Plan_HubCN_Pickup_Time</f>
        <v>1.502083333</v>
      </c>
      <c r="S1420" s="44">
        <f>TG_lấy+TG_xử_lý_CN+Thông_quan</f>
        <v>5.425</v>
      </c>
      <c r="T1420" s="55">
        <f>IFS(HubCN_ID="LECCNSZ",Quantity__piece*500,HubCN_ID="LECCNYW",Quantity__piece*700)</f>
        <v>2500</v>
      </c>
      <c r="U1420" s="55">
        <f>Chi_phí_lấy_hàng-Chi_phí_xử_lý</f>
        <v>17000</v>
      </c>
      <c r="V1420" s="55">
        <f>IFS(HubCN_ID="LECCNSZ",IF(Grossweight&lt;=3,17000+Quantity__piece*500,17000+(Grossweight-3)*1500+Quantity__piece*500),HubCN_ID="LECCNYW", IF(Grossweight&lt;=3,15000+Quantity__piece*700,15000+(Grossweight-3)*2500+Quantity__piece*700))</f>
        <v>19500</v>
      </c>
    </row>
    <row r="1421" ht="15.75" hidden="1" customHeight="1">
      <c r="A1421" s="52" t="s">
        <v>4058</v>
      </c>
      <c r="B1421" s="52" t="s">
        <v>5266</v>
      </c>
      <c r="C1421" s="52" t="s">
        <v>5255</v>
      </c>
      <c r="D1421" s="53">
        <v>44653.82152777778</v>
      </c>
      <c r="E1421" s="53">
        <v>44652.55347222222</v>
      </c>
      <c r="F1421" s="53">
        <v>44654.03402777778</v>
      </c>
      <c r="G1421" s="53">
        <f>HubVN_Receiving_Time</f>
        <v>44655.52778</v>
      </c>
      <c r="H1421" s="54">
        <v>44653.02291666667</v>
      </c>
      <c r="I1421" s="44">
        <f>HubCN_Receiving_Time-Order_Create_Time</f>
        <v>1.784722222</v>
      </c>
      <c r="J1421" s="44">
        <f>Plan__HubCN_Receiving_Time-Order_Create_Time</f>
        <v>3.052777778</v>
      </c>
      <c r="K1421" s="44">
        <f>HubCN_Pickup_Time-HubCN_Receiving_Time</f>
        <v>0.4694444444</v>
      </c>
      <c r="L1421" s="44">
        <f>Plan_HubCN_Pickup_Time-Plan__HubCN_Receiving_Time</f>
        <v>0.2125</v>
      </c>
      <c r="M1421" s="44">
        <f>HubCN_Receiving_Time-Vendor_PickupTime</f>
        <v>0.1263888889</v>
      </c>
      <c r="N1421" s="44">
        <f>Plan__HubCN_Receiving_Time-Plan_Vendor_Pickup_Time</f>
        <v>3.425</v>
      </c>
      <c r="O1421" s="44">
        <f>Vendor_PickupTime-Order_Create_Time</f>
        <v>1.658333333</v>
      </c>
      <c r="P1421" s="44">
        <f>Plan_Vendor_Pickup_Time-Order_Create_Time</f>
        <v>-0.3722222222</v>
      </c>
      <c r="Q1421" s="44">
        <f>HubVN_Receiving_Time-HubCN_Pickup_Time</f>
        <v>2.504861111</v>
      </c>
      <c r="R1421" s="44">
        <f>Plan_HubVN_Receiving_Time-Plan_HubCN_Pickup_Time</f>
        <v>1.504166667</v>
      </c>
      <c r="S1421" s="44">
        <f>TG_lấy+TG_xử_lý_CN+Thông_quan</f>
        <v>4.759027778</v>
      </c>
      <c r="T1421" s="55">
        <f>IFS(HubCN_ID="LECCNSZ",Quantity__piece*500,HubCN_ID="LECCNYW",Quantity__piece*700)</f>
        <v>2000</v>
      </c>
      <c r="U1421" s="55">
        <f>Chi_phí_lấy_hàng-Chi_phí_xử_lý</f>
        <v>17000</v>
      </c>
      <c r="V1421" s="55">
        <f>IFS(HubCN_ID="LECCNSZ",IF(Grossweight&lt;=3,17000+Quantity__piece*500,17000+(Grossweight-3)*1500+Quantity__piece*500),HubCN_ID="LECCNYW", IF(Grossweight&lt;=3,15000+Quantity__piece*700,15000+(Grossweight-3)*2500+Quantity__piece*700))</f>
        <v>19000</v>
      </c>
    </row>
    <row r="1422" ht="15.75" customHeight="1">
      <c r="A1422" s="52" t="s">
        <v>4060</v>
      </c>
      <c r="B1422" s="52" t="s">
        <v>5309</v>
      </c>
      <c r="C1422" s="52" t="s">
        <v>5253</v>
      </c>
      <c r="D1422" s="53">
        <v>44653.34027777778</v>
      </c>
      <c r="E1422" s="53">
        <v>44652.20694444444</v>
      </c>
      <c r="F1422" s="53">
        <v>44653.51180555556</v>
      </c>
      <c r="G1422" s="53">
        <f>HubVN_Receiving_Time</f>
        <v>44655.50556</v>
      </c>
      <c r="H1422" s="54">
        <v>44652.5</v>
      </c>
      <c r="I1422" s="44">
        <f>HubCN_Receiving_Time-Order_Create_Time</f>
        <v>2.379861111</v>
      </c>
      <c r="J1422" s="44">
        <f>Plan__HubCN_Receiving_Time-Order_Create_Time</f>
        <v>3.513194444</v>
      </c>
      <c r="K1422" s="44">
        <f>HubCN_Pickup_Time-HubCN_Receiving_Time</f>
        <v>0.2930555556</v>
      </c>
      <c r="L1422" s="44">
        <f>Plan_HubCN_Pickup_Time-Plan__HubCN_Receiving_Time</f>
        <v>0.1715277778</v>
      </c>
      <c r="M1422" s="44">
        <f>HubCN_Receiving_Time-Vendor_PickupTime</f>
        <v>0.08680555555</v>
      </c>
      <c r="N1422" s="44">
        <f>Plan__HubCN_Receiving_Time-Plan_Vendor_Pickup_Time</f>
        <v>4.93125</v>
      </c>
      <c r="O1422" s="44">
        <f>Vendor_PickupTime-Order_Create_Time</f>
        <v>2.293055556</v>
      </c>
      <c r="P1422" s="44">
        <f>Plan_Vendor_Pickup_Time-Order_Create_Time</f>
        <v>-1.418055556</v>
      </c>
      <c r="Q1422" s="44">
        <f>HubVN_Receiving_Time-HubCN_Pickup_Time</f>
        <v>3.005555556</v>
      </c>
      <c r="R1422" s="44">
        <f>Plan_HubVN_Receiving_Time-Plan_HubCN_Pickup_Time</f>
        <v>2.000694444</v>
      </c>
      <c r="S1422" s="44">
        <f>TG_lấy+TG_xử_lý_CN+Thông_quan</f>
        <v>5.678472222</v>
      </c>
      <c r="T1422" s="55">
        <f>IFS(HubCN_ID="LECCNSZ",Quantity__piece*500,HubCN_ID="LECCNYW",Quantity__piece*700)</f>
        <v>1400</v>
      </c>
      <c r="U1422" s="55">
        <f>Chi_phí_lấy_hàng-Chi_phí_xử_lý</f>
        <v>17250</v>
      </c>
      <c r="V1422" s="55">
        <f>IFS(HubCN_ID="LECCNSZ",IF(Grossweight&lt;=3,17000+Quantity__piece*500,17000+(Grossweight-3)*1500+Quantity__piece*500),HubCN_ID="LECCNYW", IF(Grossweight&lt;=3,15000+Quantity__piece*700,15000+(Grossweight-3)*2500+Quantity__piece*700))</f>
        <v>18650</v>
      </c>
    </row>
    <row r="1423" ht="15.75" customHeight="1">
      <c r="A1423" s="52" t="s">
        <v>4063</v>
      </c>
      <c r="B1423" s="52" t="s">
        <v>5260</v>
      </c>
      <c r="C1423" s="52" t="s">
        <v>5253</v>
      </c>
      <c r="D1423" s="53">
        <v>44652.072916666664</v>
      </c>
      <c r="E1423" s="53">
        <v>44652.24236111111</v>
      </c>
      <c r="F1423" s="53">
        <v>44652.28333333333</v>
      </c>
      <c r="G1423" s="53">
        <f>HubVN_Receiving_Time</f>
        <v>44655.54028</v>
      </c>
      <c r="H1423" s="54">
        <v>44652.53472222222</v>
      </c>
      <c r="I1423" s="44">
        <f>HubCN_Receiving_Time-Order_Create_Time</f>
        <v>1.877777778</v>
      </c>
      <c r="J1423" s="44">
        <f>Plan__HubCN_Receiving_Time-Order_Create_Time</f>
        <v>1.708333333</v>
      </c>
      <c r="K1423" s="44">
        <f>HubCN_Pickup_Time-HubCN_Receiving_Time</f>
        <v>0.2923611111</v>
      </c>
      <c r="L1423" s="44">
        <f>Plan_HubCN_Pickup_Time-Plan__HubCN_Receiving_Time</f>
        <v>0.2104166667</v>
      </c>
      <c r="M1423" s="44">
        <f>HubCN_Receiving_Time-Vendor_PickupTime</f>
        <v>0.08611111111</v>
      </c>
      <c r="N1423" s="44">
        <f>Plan__HubCN_Receiving_Time-Plan_Vendor_Pickup_Time</f>
        <v>1.551388889</v>
      </c>
      <c r="O1423" s="44">
        <f>Vendor_PickupTime-Order_Create_Time</f>
        <v>1.791666667</v>
      </c>
      <c r="P1423" s="44">
        <f>Plan_Vendor_Pickup_Time-Order_Create_Time</f>
        <v>0.1569444444</v>
      </c>
      <c r="Q1423" s="44">
        <f>HubVN_Receiving_Time-HubCN_Pickup_Time</f>
        <v>3.005555556</v>
      </c>
      <c r="R1423" s="44">
        <f>Plan_HubVN_Receiving_Time-Plan_HubCN_Pickup_Time</f>
        <v>3.004861111</v>
      </c>
      <c r="S1423" s="44">
        <f>TG_lấy+TG_xử_lý_CN+Thông_quan</f>
        <v>5.175694444</v>
      </c>
      <c r="T1423" s="55">
        <f>IFS(HubCN_ID="LECCNSZ",Quantity__piece*500,HubCN_ID="LECCNYW",Quantity__piece*700)</f>
        <v>2800</v>
      </c>
      <c r="U1423" s="55">
        <f>Chi_phí_lấy_hàng-Chi_phí_xử_lý</f>
        <v>17250</v>
      </c>
      <c r="V1423" s="55">
        <f>IFS(HubCN_ID="LECCNSZ",IF(Grossweight&lt;=3,17000+Quantity__piece*500,17000+(Grossweight-3)*1500+Quantity__piece*500),HubCN_ID="LECCNYW", IF(Grossweight&lt;=3,15000+Quantity__piece*700,15000+(Grossweight-3)*2500+Quantity__piece*700))</f>
        <v>20050</v>
      </c>
    </row>
    <row r="1424" ht="15.75" customHeight="1">
      <c r="A1424" s="52" t="s">
        <v>4066</v>
      </c>
      <c r="B1424" s="52" t="s">
        <v>5264</v>
      </c>
      <c r="C1424" s="52" t="s">
        <v>5253</v>
      </c>
      <c r="D1424" s="53">
        <v>44650.05625</v>
      </c>
      <c r="E1424" s="53">
        <v>44649.80625</v>
      </c>
      <c r="F1424" s="53">
        <v>44650.26527777778</v>
      </c>
      <c r="G1424" s="53">
        <f>HubVN_Receiving_Time</f>
        <v>44653.27153</v>
      </c>
      <c r="H1424" s="54">
        <v>44650.26666666667</v>
      </c>
      <c r="I1424" s="44">
        <f>HubCN_Receiving_Time-Order_Create_Time</f>
        <v>3.080555556</v>
      </c>
      <c r="J1424" s="44">
        <f>Plan__HubCN_Receiving_Time-Order_Create_Time</f>
        <v>3.330555556</v>
      </c>
      <c r="K1424" s="44">
        <f>HubCN_Pickup_Time-HubCN_Receiving_Time</f>
        <v>0.4604166667</v>
      </c>
      <c r="L1424" s="44">
        <f>Plan_HubCN_Pickup_Time-Plan__HubCN_Receiving_Time</f>
        <v>0.2090277778</v>
      </c>
      <c r="M1424" s="44">
        <f>HubCN_Receiving_Time-Vendor_PickupTime</f>
        <v>0.08472222222</v>
      </c>
      <c r="N1424" s="44">
        <f>Plan__HubCN_Receiving_Time-Plan_Vendor_Pickup_Time</f>
        <v>3.416666667</v>
      </c>
      <c r="O1424" s="44">
        <f>Vendor_PickupTime-Order_Create_Time</f>
        <v>2.995833333</v>
      </c>
      <c r="P1424" s="44">
        <f>Plan_Vendor_Pickup_Time-Order_Create_Time</f>
        <v>-0.08611111112</v>
      </c>
      <c r="Q1424" s="44">
        <f>HubVN_Receiving_Time-HubCN_Pickup_Time</f>
        <v>3.004861111</v>
      </c>
      <c r="R1424" s="44">
        <f>Plan_HubVN_Receiving_Time-Plan_HubCN_Pickup_Time</f>
        <v>2.003472222</v>
      </c>
      <c r="S1424" s="44">
        <f>TG_lấy+TG_xử_lý_CN+Thông_quan</f>
        <v>6.545833333</v>
      </c>
      <c r="T1424" s="55">
        <f>IFS(HubCN_ID="LECCNSZ",Quantity__piece*500,HubCN_ID="LECCNYW",Quantity__piece*700)</f>
        <v>1400</v>
      </c>
      <c r="U1424" s="55">
        <f>Chi_phí_lấy_hàng-Chi_phí_xử_lý</f>
        <v>15000</v>
      </c>
      <c r="V1424" s="55">
        <f>IFS(HubCN_ID="LECCNSZ",IF(Grossweight&lt;=3,17000+Quantity__piece*500,17000+(Grossweight-3)*1500+Quantity__piece*500),HubCN_ID="LECCNYW", IF(Grossweight&lt;=3,15000+Quantity__piece*700,15000+(Grossweight-3)*2500+Quantity__piece*700))</f>
        <v>16400</v>
      </c>
    </row>
    <row r="1425" ht="15.75" customHeight="1">
      <c r="A1425" s="52" t="s">
        <v>4069</v>
      </c>
      <c r="B1425" s="52" t="s">
        <v>5278</v>
      </c>
      <c r="C1425" s="52" t="s">
        <v>5253</v>
      </c>
      <c r="D1425" s="53">
        <v>44647.78888888889</v>
      </c>
      <c r="E1425" s="53">
        <v>44646.950694444444</v>
      </c>
      <c r="F1425" s="53">
        <v>44648.00347222222</v>
      </c>
      <c r="G1425" s="53">
        <f>HubVN_Receiving_Time</f>
        <v>44652.25</v>
      </c>
      <c r="H1425" s="54">
        <v>44652.24722222222</v>
      </c>
      <c r="I1425" s="44">
        <f>HubCN_Receiving_Time-Order_Create_Time</f>
        <v>0.3798611111</v>
      </c>
      <c r="J1425" s="44">
        <f>Plan__HubCN_Receiving_Time-Order_Create_Time</f>
        <v>1.218055556</v>
      </c>
      <c r="K1425" s="44">
        <f>HubCN_Pickup_Time-HubCN_Receiving_Time</f>
        <v>5.296527778</v>
      </c>
      <c r="L1425" s="44">
        <f>Plan_HubCN_Pickup_Time-Plan__HubCN_Receiving_Time</f>
        <v>0.2145833333</v>
      </c>
      <c r="M1425" s="44">
        <f>HubCN_Receiving_Time-Vendor_PickupTime</f>
        <v>0.16875</v>
      </c>
      <c r="N1425" s="44">
        <f>Plan__HubCN_Receiving_Time-Plan_Vendor_Pickup_Time</f>
        <v>2.220138889</v>
      </c>
      <c r="O1425" s="44">
        <f>Vendor_PickupTime-Order_Create_Time</f>
        <v>0.2111111111</v>
      </c>
      <c r="P1425" s="44">
        <f>Plan_Vendor_Pickup_Time-Order_Create_Time</f>
        <v>-1.002083333</v>
      </c>
      <c r="Q1425" s="44">
        <f>HubVN_Receiving_Time-HubCN_Pickup_Time</f>
        <v>0.00277777778</v>
      </c>
      <c r="R1425" s="44">
        <f>Plan_HubVN_Receiving_Time-Plan_HubCN_Pickup_Time</f>
        <v>3.50625</v>
      </c>
      <c r="S1425" s="44">
        <f>TG_lấy+TG_xử_lý_CN+Thông_quan</f>
        <v>5.679166667</v>
      </c>
      <c r="T1425" s="55">
        <f>IFS(HubCN_ID="LECCNSZ",Quantity__piece*500,HubCN_ID="LECCNYW",Quantity__piece*700)</f>
        <v>3500</v>
      </c>
      <c r="U1425" s="55">
        <f>Chi_phí_lấy_hàng-Chi_phí_xử_lý</f>
        <v>15000</v>
      </c>
      <c r="V1425" s="55">
        <f>IFS(HubCN_ID="LECCNSZ",IF(Grossweight&lt;=3,17000+Quantity__piece*500,17000+(Grossweight-3)*1500+Quantity__piece*500),HubCN_ID="LECCNYW", IF(Grossweight&lt;=3,15000+Quantity__piece*700,15000+(Grossweight-3)*2500+Quantity__piece*700))</f>
        <v>18500</v>
      </c>
    </row>
    <row r="1426" ht="15.75" customHeight="1">
      <c r="A1426" s="52" t="s">
        <v>4071</v>
      </c>
      <c r="B1426" s="52" t="s">
        <v>5252</v>
      </c>
      <c r="C1426" s="52" t="s">
        <v>5253</v>
      </c>
      <c r="D1426" s="53">
        <v>44648.54305555556</v>
      </c>
      <c r="E1426" s="53">
        <v>44649.1625</v>
      </c>
      <c r="F1426" s="53">
        <v>44648.75277777778</v>
      </c>
      <c r="G1426" s="53">
        <f>HubVN_Receiving_Time</f>
        <v>44652.50278</v>
      </c>
      <c r="H1426" s="54">
        <v>44649.49722222222</v>
      </c>
      <c r="I1426" s="44">
        <f>HubCN_Receiving_Time-Order_Create_Time</f>
        <v>2.313888889</v>
      </c>
      <c r="J1426" s="44">
        <f>Plan__HubCN_Receiving_Time-Order_Create_Time</f>
        <v>1.694444444</v>
      </c>
      <c r="K1426" s="44">
        <f>HubCN_Pickup_Time-HubCN_Receiving_Time</f>
        <v>0.3347222222</v>
      </c>
      <c r="L1426" s="44">
        <f>Plan_HubCN_Pickup_Time-Plan__HubCN_Receiving_Time</f>
        <v>0.2097222222</v>
      </c>
      <c r="M1426" s="44">
        <f>HubCN_Receiving_Time-Vendor_PickupTime</f>
        <v>0.0875</v>
      </c>
      <c r="N1426" s="44">
        <f>Plan__HubCN_Receiving_Time-Plan_Vendor_Pickup_Time</f>
        <v>3.110416667</v>
      </c>
      <c r="O1426" s="44">
        <f>Vendor_PickupTime-Order_Create_Time</f>
        <v>2.226388889</v>
      </c>
      <c r="P1426" s="44">
        <f>Plan_Vendor_Pickup_Time-Order_Create_Time</f>
        <v>-1.415972222</v>
      </c>
      <c r="Q1426" s="44">
        <f>HubVN_Receiving_Time-HubCN_Pickup_Time</f>
        <v>3.005555556</v>
      </c>
      <c r="R1426" s="44">
        <f>Plan_HubVN_Receiving_Time-Plan_HubCN_Pickup_Time</f>
        <v>3.500694444</v>
      </c>
      <c r="S1426" s="44">
        <f>TG_lấy+TG_xử_lý_CN+Thông_quan</f>
        <v>5.654166667</v>
      </c>
      <c r="T1426" s="55">
        <f>IFS(HubCN_ID="LECCNSZ",Quantity__piece*500,HubCN_ID="LECCNYW",Quantity__piece*700)</f>
        <v>2800</v>
      </c>
      <c r="U1426" s="55">
        <f>Chi_phí_lấy_hàng-Chi_phí_xử_lý</f>
        <v>15000</v>
      </c>
      <c r="V1426" s="55">
        <f>IFS(HubCN_ID="LECCNSZ",IF(Grossweight&lt;=3,17000+Quantity__piece*500,17000+(Grossweight-3)*1500+Quantity__piece*500),HubCN_ID="LECCNYW", IF(Grossweight&lt;=3,15000+Quantity__piece*700,15000+(Grossweight-3)*2500+Quantity__piece*700))</f>
        <v>17800</v>
      </c>
    </row>
    <row r="1427" ht="15.75" customHeight="1">
      <c r="A1427" s="52" t="s">
        <v>4074</v>
      </c>
      <c r="B1427" s="52" t="s">
        <v>5265</v>
      </c>
      <c r="C1427" s="52" t="s">
        <v>5253</v>
      </c>
      <c r="D1427" s="53">
        <v>44649.36736111111</v>
      </c>
      <c r="E1427" s="53">
        <v>44649.191666666666</v>
      </c>
      <c r="F1427" s="53">
        <v>44649.51944444444</v>
      </c>
      <c r="G1427" s="53">
        <f>HubVN_Receiving_Time</f>
        <v>44652.53403</v>
      </c>
      <c r="H1427" s="54">
        <v>44649.52916666667</v>
      </c>
      <c r="I1427" s="44">
        <f>HubCN_Receiving_Time-Order_Create_Time</f>
        <v>3.811805556</v>
      </c>
      <c r="J1427" s="44">
        <f>Plan__HubCN_Receiving_Time-Order_Create_Time</f>
        <v>3.9875</v>
      </c>
      <c r="K1427" s="44">
        <f>HubCN_Pickup_Time-HubCN_Receiving_Time</f>
        <v>0.3375</v>
      </c>
      <c r="L1427" s="44">
        <f>Plan_HubCN_Pickup_Time-Plan__HubCN_Receiving_Time</f>
        <v>0.1520833333</v>
      </c>
      <c r="M1427" s="44">
        <f>HubCN_Receiving_Time-Vendor_PickupTime</f>
        <v>0.08611111111</v>
      </c>
      <c r="N1427" s="44">
        <f>Plan__HubCN_Receiving_Time-Plan_Vendor_Pickup_Time</f>
        <v>3.988888889</v>
      </c>
      <c r="O1427" s="44">
        <f>Vendor_PickupTime-Order_Create_Time</f>
        <v>3.725694444</v>
      </c>
      <c r="P1427" s="44">
        <f>Plan_Vendor_Pickup_Time-Order_Create_Time</f>
        <v>-0.001388888893</v>
      </c>
      <c r="Q1427" s="44">
        <f>HubVN_Receiving_Time-HubCN_Pickup_Time</f>
        <v>3.004861111</v>
      </c>
      <c r="R1427" s="44">
        <f>Plan_HubVN_Receiving_Time-Plan_HubCN_Pickup_Time</f>
        <v>3.001388889</v>
      </c>
      <c r="S1427" s="44">
        <f>TG_lấy+TG_xử_lý_CN+Thông_quan</f>
        <v>7.154166667</v>
      </c>
      <c r="T1427" s="55">
        <f>IFS(HubCN_ID="LECCNSZ",Quantity__piece*500,HubCN_ID="LECCNYW",Quantity__piece*700)</f>
        <v>3500</v>
      </c>
      <c r="U1427" s="55">
        <f>Chi_phí_lấy_hàng-Chi_phí_xử_lý</f>
        <v>15000</v>
      </c>
      <c r="V1427" s="55">
        <f>IFS(HubCN_ID="LECCNSZ",IF(Grossweight&lt;=3,17000+Quantity__piece*500,17000+(Grossweight-3)*1500+Quantity__piece*500),HubCN_ID="LECCNYW", IF(Grossweight&lt;=3,15000+Quantity__piece*700,15000+(Grossweight-3)*2500+Quantity__piece*700))</f>
        <v>18500</v>
      </c>
    </row>
    <row r="1428" ht="15.75" customHeight="1">
      <c r="A1428" s="52" t="s">
        <v>4077</v>
      </c>
      <c r="B1428" s="52" t="s">
        <v>5295</v>
      </c>
      <c r="C1428" s="52" t="s">
        <v>5253</v>
      </c>
      <c r="D1428" s="53">
        <v>44649.18402777778</v>
      </c>
      <c r="E1428" s="53">
        <v>44646.98055555556</v>
      </c>
      <c r="F1428" s="53">
        <v>44649.26944444444</v>
      </c>
      <c r="G1428" s="53">
        <f>HubVN_Receiving_Time</f>
        <v>44652.27917</v>
      </c>
      <c r="H1428" s="54">
        <v>44647.274305555555</v>
      </c>
      <c r="I1428" s="44">
        <f>HubCN_Receiving_Time-Order_Create_Time</f>
        <v>0.3493055556</v>
      </c>
      <c r="J1428" s="44">
        <f>Plan__HubCN_Receiving_Time-Order_Create_Time</f>
        <v>2.552777778</v>
      </c>
      <c r="K1428" s="44">
        <f>HubCN_Pickup_Time-HubCN_Receiving_Time</f>
        <v>0.29375</v>
      </c>
      <c r="L1428" s="44">
        <f>Plan_HubCN_Pickup_Time-Plan__HubCN_Receiving_Time</f>
        <v>0.08541666666</v>
      </c>
      <c r="M1428" s="44">
        <f>HubCN_Receiving_Time-Vendor_PickupTime</f>
        <v>0.1055555556</v>
      </c>
      <c r="N1428" s="44">
        <f>Plan__HubCN_Receiving_Time-Plan_Vendor_Pickup_Time</f>
        <v>2.55</v>
      </c>
      <c r="O1428" s="44">
        <f>Vendor_PickupTime-Order_Create_Time</f>
        <v>0.24375</v>
      </c>
      <c r="P1428" s="44">
        <f>Plan_Vendor_Pickup_Time-Order_Create_Time</f>
        <v>0.00277777778</v>
      </c>
      <c r="Q1428" s="44">
        <f>HubVN_Receiving_Time-HubCN_Pickup_Time</f>
        <v>5.004861111</v>
      </c>
      <c r="R1428" s="44">
        <f>Plan_HubVN_Receiving_Time-Plan_HubCN_Pickup_Time</f>
        <v>2.005555556</v>
      </c>
      <c r="S1428" s="44">
        <f>TG_lấy+TG_xử_lý_CN+Thông_quan</f>
        <v>5.647916667</v>
      </c>
      <c r="T1428" s="55">
        <f>IFS(HubCN_ID="LECCNSZ",Quantity__piece*500,HubCN_ID="LECCNYW",Quantity__piece*700)</f>
        <v>2100</v>
      </c>
      <c r="U1428" s="55">
        <f>Chi_phí_lấy_hàng-Chi_phí_xử_lý</f>
        <v>15000</v>
      </c>
      <c r="V1428" s="55">
        <f>IFS(HubCN_ID="LECCNSZ",IF(Grossweight&lt;=3,17000+Quantity__piece*500,17000+(Grossweight-3)*1500+Quantity__piece*500),HubCN_ID="LECCNYW", IF(Grossweight&lt;=3,15000+Quantity__piece*700,15000+(Grossweight-3)*2500+Quantity__piece*700))</f>
        <v>17100</v>
      </c>
    </row>
    <row r="1429" ht="15.75" customHeight="1">
      <c r="A1429" s="52" t="s">
        <v>4080</v>
      </c>
      <c r="B1429" s="52" t="s">
        <v>5252</v>
      </c>
      <c r="C1429" s="52" t="s">
        <v>5253</v>
      </c>
      <c r="D1429" s="53">
        <v>44648.544444444444</v>
      </c>
      <c r="E1429" s="53">
        <v>44649.853472222225</v>
      </c>
      <c r="F1429" s="53">
        <v>44648.754166666666</v>
      </c>
      <c r="G1429" s="53">
        <f>HubVN_Receiving_Time</f>
        <v>44653.2875</v>
      </c>
      <c r="H1429" s="54">
        <v>44650.282638888886</v>
      </c>
      <c r="I1429" s="44">
        <f>HubCN_Receiving_Time-Order_Create_Time</f>
        <v>2.589583333</v>
      </c>
      <c r="J1429" s="44">
        <f>Plan__HubCN_Receiving_Time-Order_Create_Time</f>
        <v>1.280555556</v>
      </c>
      <c r="K1429" s="44">
        <f>HubCN_Pickup_Time-HubCN_Receiving_Time</f>
        <v>0.4291666667</v>
      </c>
      <c r="L1429" s="44">
        <f>Plan_HubCN_Pickup_Time-Plan__HubCN_Receiving_Time</f>
        <v>0.2097222222</v>
      </c>
      <c r="M1429" s="44">
        <f>HubCN_Receiving_Time-Vendor_PickupTime</f>
        <v>0.08472222222</v>
      </c>
      <c r="N1429" s="44">
        <f>Plan__HubCN_Receiving_Time-Plan_Vendor_Pickup_Time</f>
        <v>1.118055556</v>
      </c>
      <c r="O1429" s="44">
        <f>Vendor_PickupTime-Order_Create_Time</f>
        <v>2.504861111</v>
      </c>
      <c r="P1429" s="44">
        <f>Plan_Vendor_Pickup_Time-Order_Create_Time</f>
        <v>0.1625</v>
      </c>
      <c r="Q1429" s="44">
        <f>HubVN_Receiving_Time-HubCN_Pickup_Time</f>
        <v>3.004861111</v>
      </c>
      <c r="R1429" s="44">
        <f>Plan_HubVN_Receiving_Time-Plan_HubCN_Pickup_Time</f>
        <v>3.502777778</v>
      </c>
      <c r="S1429" s="44">
        <f>TG_lấy+TG_xử_lý_CN+Thông_quan</f>
        <v>6.023611111</v>
      </c>
      <c r="T1429" s="55">
        <f>IFS(HubCN_ID="LECCNSZ",Quantity__piece*500,HubCN_ID="LECCNYW",Quantity__piece*700)</f>
        <v>2100</v>
      </c>
      <c r="U1429" s="55">
        <f>Chi_phí_lấy_hàng-Chi_phí_xử_lý</f>
        <v>15000</v>
      </c>
      <c r="V1429" s="55">
        <f>IFS(HubCN_ID="LECCNSZ",IF(Grossweight&lt;=3,17000+Quantity__piece*500,17000+(Grossweight-3)*1500+Quantity__piece*500),HubCN_ID="LECCNYW", IF(Grossweight&lt;=3,15000+Quantity__piece*700,15000+(Grossweight-3)*2500+Quantity__piece*700))</f>
        <v>17100</v>
      </c>
    </row>
    <row r="1430" ht="15.75" customHeight="1">
      <c r="A1430" s="52" t="s">
        <v>4083</v>
      </c>
      <c r="B1430" s="52" t="s">
        <v>5280</v>
      </c>
      <c r="C1430" s="52" t="s">
        <v>5253</v>
      </c>
      <c r="D1430" s="53">
        <v>44649.4</v>
      </c>
      <c r="E1430" s="53">
        <v>44649.16875</v>
      </c>
      <c r="F1430" s="53">
        <v>44649.529861111114</v>
      </c>
      <c r="G1430" s="53">
        <f>HubVN_Receiving_Time</f>
        <v>44653.50625</v>
      </c>
      <c r="H1430" s="54">
        <v>44649.504166666666</v>
      </c>
      <c r="I1430" s="44">
        <f>HubCN_Receiving_Time-Order_Create_Time</f>
        <v>0.3194444444</v>
      </c>
      <c r="J1430" s="44">
        <f>Plan__HubCN_Receiving_Time-Order_Create_Time</f>
        <v>0.5506944444</v>
      </c>
      <c r="K1430" s="44">
        <f>HubCN_Pickup_Time-HubCN_Receiving_Time</f>
        <v>0.3354166667</v>
      </c>
      <c r="L1430" s="44">
        <f>Plan_HubCN_Pickup_Time-Plan__HubCN_Receiving_Time</f>
        <v>0.1298611111</v>
      </c>
      <c r="M1430" s="44">
        <f>HubCN_Receiving_Time-Vendor_PickupTime</f>
        <v>0.08541666666</v>
      </c>
      <c r="N1430" s="44">
        <f>Plan__HubCN_Receiving_Time-Plan_Vendor_Pickup_Time</f>
        <v>1.011111111</v>
      </c>
      <c r="O1430" s="44">
        <f>Vendor_PickupTime-Order_Create_Time</f>
        <v>0.2340277778</v>
      </c>
      <c r="P1430" s="44">
        <f>Plan_Vendor_Pickup_Time-Order_Create_Time</f>
        <v>-0.4604166667</v>
      </c>
      <c r="Q1430" s="44">
        <f>HubVN_Receiving_Time-HubCN_Pickup_Time</f>
        <v>4.002083333</v>
      </c>
      <c r="R1430" s="44">
        <f>Plan_HubVN_Receiving_Time-Plan_HubCN_Pickup_Time</f>
        <v>3.002083333</v>
      </c>
      <c r="S1430" s="44">
        <f>TG_lấy+TG_xử_lý_CN+Thông_quan</f>
        <v>4.656944444</v>
      </c>
      <c r="T1430" s="55">
        <f>IFS(HubCN_ID="LECCNSZ",Quantity__piece*500,HubCN_ID="LECCNYW",Quantity__piece*700)</f>
        <v>3500</v>
      </c>
      <c r="U1430" s="55">
        <f>Chi_phí_lấy_hàng-Chi_phí_xử_lý</f>
        <v>16750</v>
      </c>
      <c r="V1430" s="55">
        <f>IFS(HubCN_ID="LECCNSZ",IF(Grossweight&lt;=3,17000+Quantity__piece*500,17000+(Grossweight-3)*1500+Quantity__piece*500),HubCN_ID="LECCNYW", IF(Grossweight&lt;=3,15000+Quantity__piece*700,15000+(Grossweight-3)*2500+Quantity__piece*700))</f>
        <v>20250</v>
      </c>
    </row>
    <row r="1431" ht="15.75" hidden="1" customHeight="1">
      <c r="A1431" s="52" t="s">
        <v>4086</v>
      </c>
      <c r="B1431" s="52" t="s">
        <v>5262</v>
      </c>
      <c r="C1431" s="52" t="s">
        <v>5255</v>
      </c>
      <c r="D1431" s="53">
        <v>44652.09930555556</v>
      </c>
      <c r="E1431" s="53">
        <v>44652.243055555555</v>
      </c>
      <c r="F1431" s="53">
        <v>44652.25</v>
      </c>
      <c r="G1431" s="53">
        <f>HubVN_Receiving_Time</f>
        <v>44654.51944</v>
      </c>
      <c r="H1431" s="54">
        <v>44652.68263888889</v>
      </c>
      <c r="I1431" s="44">
        <f>HubCN_Receiving_Time-Order_Create_Time</f>
        <v>1.739583333</v>
      </c>
      <c r="J1431" s="44">
        <f>Plan__HubCN_Receiving_Time-Order_Create_Time</f>
        <v>1.595833333</v>
      </c>
      <c r="K1431" s="44">
        <f>HubCN_Pickup_Time-HubCN_Receiving_Time</f>
        <v>0.4395833333</v>
      </c>
      <c r="L1431" s="44">
        <f>Plan_HubCN_Pickup_Time-Plan__HubCN_Receiving_Time</f>
        <v>0.1506944444</v>
      </c>
      <c r="M1431" s="44">
        <f>HubCN_Receiving_Time-Vendor_PickupTime</f>
        <v>0.1173611111</v>
      </c>
      <c r="N1431" s="44">
        <f>Plan__HubCN_Receiving_Time-Plan_Vendor_Pickup_Time</f>
        <v>1.429861111</v>
      </c>
      <c r="O1431" s="44">
        <f>Vendor_PickupTime-Order_Create_Time</f>
        <v>1.622222222</v>
      </c>
      <c r="P1431" s="44">
        <f>Plan_Vendor_Pickup_Time-Order_Create_Time</f>
        <v>0.1659722222</v>
      </c>
      <c r="Q1431" s="44">
        <f>HubVN_Receiving_Time-HubCN_Pickup_Time</f>
        <v>1.836805556</v>
      </c>
      <c r="R1431" s="44">
        <f>Plan_HubVN_Receiving_Time-Plan_HubCN_Pickup_Time</f>
        <v>2.004861111</v>
      </c>
      <c r="S1431" s="44">
        <f>TG_lấy+TG_xử_lý_CN+Thông_quan</f>
        <v>4.015972222</v>
      </c>
      <c r="T1431" s="55">
        <f>IFS(HubCN_ID="LECCNSZ",Quantity__piece*500,HubCN_ID="LECCNYW",Quantity__piece*700)</f>
        <v>2500</v>
      </c>
      <c r="U1431" s="55">
        <f>Chi_phí_lấy_hàng-Chi_phí_xử_lý</f>
        <v>17000</v>
      </c>
      <c r="V1431" s="55">
        <f>IFS(HubCN_ID="LECCNSZ",IF(Grossweight&lt;=3,17000+Quantity__piece*500,17000+(Grossweight-3)*1500+Quantity__piece*500),HubCN_ID="LECCNYW", IF(Grossweight&lt;=3,15000+Quantity__piece*700,15000+(Grossweight-3)*2500+Quantity__piece*700))</f>
        <v>19500</v>
      </c>
    </row>
    <row r="1432" ht="15.75" hidden="1" customHeight="1">
      <c r="A1432" s="52" t="s">
        <v>4088</v>
      </c>
      <c r="B1432" s="52" t="s">
        <v>5272</v>
      </c>
      <c r="C1432" s="52" t="s">
        <v>5255</v>
      </c>
      <c r="D1432" s="53">
        <v>44649.37013888889</v>
      </c>
      <c r="E1432" s="53">
        <v>44649.56597222222</v>
      </c>
      <c r="F1432" s="53">
        <v>44649.51666666667</v>
      </c>
      <c r="G1432" s="53">
        <f>HubVN_Receiving_Time</f>
        <v>44653.50833</v>
      </c>
      <c r="H1432" s="54">
        <v>44650.00486111111</v>
      </c>
      <c r="I1432" s="44">
        <f>HubCN_Receiving_Time-Order_Create_Time</f>
        <v>1.246527778</v>
      </c>
      <c r="J1432" s="44">
        <f>Plan__HubCN_Receiving_Time-Order_Create_Time</f>
        <v>1.050694444</v>
      </c>
      <c r="K1432" s="44">
        <f>HubCN_Pickup_Time-HubCN_Receiving_Time</f>
        <v>0.4388888889</v>
      </c>
      <c r="L1432" s="44">
        <f>Plan_HubCN_Pickup_Time-Plan__HubCN_Receiving_Time</f>
        <v>0.1465277778</v>
      </c>
      <c r="M1432" s="44">
        <f>HubCN_Receiving_Time-Vendor_PickupTime</f>
        <v>0.1694444444</v>
      </c>
      <c r="N1432" s="44">
        <f>Plan__HubCN_Receiving_Time-Plan_Vendor_Pickup_Time</f>
        <v>0.55625</v>
      </c>
      <c r="O1432" s="44">
        <f>Vendor_PickupTime-Order_Create_Time</f>
        <v>1.077083333</v>
      </c>
      <c r="P1432" s="44">
        <f>Plan_Vendor_Pickup_Time-Order_Create_Time</f>
        <v>0.4944444444</v>
      </c>
      <c r="Q1432" s="44">
        <f>HubVN_Receiving_Time-HubCN_Pickup_Time</f>
        <v>3.503472222</v>
      </c>
      <c r="R1432" s="44">
        <f>Plan_HubVN_Receiving_Time-Plan_HubCN_Pickup_Time</f>
        <v>3.002083333</v>
      </c>
      <c r="S1432" s="44">
        <f>TG_lấy+TG_xử_lý_CN+Thông_quan</f>
        <v>5.188888889</v>
      </c>
      <c r="T1432" s="55">
        <f>IFS(HubCN_ID="LECCNSZ",Quantity__piece*500,HubCN_ID="LECCNYW",Quantity__piece*700)</f>
        <v>1000</v>
      </c>
      <c r="U1432" s="55">
        <f>Chi_phí_lấy_hàng-Chi_phí_xử_lý</f>
        <v>17000</v>
      </c>
      <c r="V1432" s="55">
        <f>IFS(HubCN_ID="LECCNSZ",IF(Grossweight&lt;=3,17000+Quantity__piece*500,17000+(Grossweight-3)*1500+Quantity__piece*500),HubCN_ID="LECCNYW", IF(Grossweight&lt;=3,15000+Quantity__piece*700,15000+(Grossweight-3)*2500+Quantity__piece*700))</f>
        <v>18000</v>
      </c>
    </row>
    <row r="1433" ht="15.75" customHeight="1">
      <c r="A1433" s="52" t="s">
        <v>4091</v>
      </c>
      <c r="B1433" s="52" t="s">
        <v>5280</v>
      </c>
      <c r="C1433" s="52" t="s">
        <v>5253</v>
      </c>
      <c r="D1433" s="53">
        <v>44650.35486111111</v>
      </c>
      <c r="E1433" s="53">
        <v>44649.77916666667</v>
      </c>
      <c r="F1433" s="53">
        <v>44650.52222222222</v>
      </c>
      <c r="G1433" s="53">
        <f>HubVN_Receiving_Time</f>
        <v>44654.28611</v>
      </c>
      <c r="H1433" s="54">
        <v>44650.28125</v>
      </c>
      <c r="I1433" s="44">
        <f>HubCN_Receiving_Time-Order_Create_Time</f>
        <v>0.6034722222</v>
      </c>
      <c r="J1433" s="44">
        <f>Plan__HubCN_Receiving_Time-Order_Create_Time</f>
        <v>1.179166667</v>
      </c>
      <c r="K1433" s="44">
        <f>HubCN_Pickup_Time-HubCN_Receiving_Time</f>
        <v>0.5020833333</v>
      </c>
      <c r="L1433" s="44">
        <f>Plan_HubCN_Pickup_Time-Plan__HubCN_Receiving_Time</f>
        <v>0.1673611111</v>
      </c>
      <c r="M1433" s="44">
        <f>HubCN_Receiving_Time-Vendor_PickupTime</f>
        <v>0.1111111111</v>
      </c>
      <c r="N1433" s="44">
        <f>Plan__HubCN_Receiving_Time-Plan_Vendor_Pickup_Time</f>
        <v>1.102777778</v>
      </c>
      <c r="O1433" s="44">
        <f>Vendor_PickupTime-Order_Create_Time</f>
        <v>0.4923611111</v>
      </c>
      <c r="P1433" s="44">
        <f>Plan_Vendor_Pickup_Time-Order_Create_Time</f>
        <v>0.07638888889</v>
      </c>
      <c r="Q1433" s="44">
        <f>HubVN_Receiving_Time-HubCN_Pickup_Time</f>
        <v>4.004861111</v>
      </c>
      <c r="R1433" s="44">
        <f>Plan_HubVN_Receiving_Time-Plan_HubCN_Pickup_Time</f>
        <v>3.001388889</v>
      </c>
      <c r="S1433" s="44">
        <f>TG_lấy+TG_xử_lý_CN+Thông_quan</f>
        <v>5.110416667</v>
      </c>
      <c r="T1433" s="55">
        <f>IFS(HubCN_ID="LECCNSZ",Quantity__piece*500,HubCN_ID="LECCNYW",Quantity__piece*700)</f>
        <v>2100</v>
      </c>
      <c r="U1433" s="55">
        <f>Chi_phí_lấy_hàng-Chi_phí_xử_lý</f>
        <v>19500</v>
      </c>
      <c r="V1433" s="55">
        <f>IFS(HubCN_ID="LECCNSZ",IF(Grossweight&lt;=3,17000+Quantity__piece*500,17000+(Grossweight-3)*1500+Quantity__piece*500),HubCN_ID="LECCNYW", IF(Grossweight&lt;=3,15000+Quantity__piece*700,15000+(Grossweight-3)*2500+Quantity__piece*700))</f>
        <v>21600</v>
      </c>
    </row>
    <row r="1434" ht="15.75" hidden="1" customHeight="1">
      <c r="A1434" s="52" t="s">
        <v>4094</v>
      </c>
      <c r="B1434" s="52" t="s">
        <v>5289</v>
      </c>
      <c r="C1434" s="52" t="s">
        <v>5255</v>
      </c>
      <c r="D1434" s="53">
        <v>44650.165972222225</v>
      </c>
      <c r="E1434" s="53">
        <v>44649.79236111111</v>
      </c>
      <c r="F1434" s="53">
        <v>44650.25347222222</v>
      </c>
      <c r="G1434" s="53">
        <f>HubVN_Receiving_Time</f>
        <v>44654.26319</v>
      </c>
      <c r="H1434" s="54">
        <v>44650.2625</v>
      </c>
      <c r="I1434" s="44">
        <f>HubCN_Receiving_Time-Order_Create_Time</f>
        <v>1.392361111</v>
      </c>
      <c r="J1434" s="44">
        <f>Plan__HubCN_Receiving_Time-Order_Create_Time</f>
        <v>1.765972222</v>
      </c>
      <c r="K1434" s="44">
        <f>HubCN_Pickup_Time-HubCN_Receiving_Time</f>
        <v>0.4701388889</v>
      </c>
      <c r="L1434" s="44">
        <f>Plan_HubCN_Pickup_Time-Plan__HubCN_Receiving_Time</f>
        <v>0.08749999999</v>
      </c>
      <c r="M1434" s="44">
        <f>HubCN_Receiving_Time-Vendor_PickupTime</f>
        <v>0.05277777778</v>
      </c>
      <c r="N1434" s="44">
        <f>Plan__HubCN_Receiving_Time-Plan_Vendor_Pickup_Time</f>
        <v>0.2347222222</v>
      </c>
      <c r="O1434" s="44">
        <f>Vendor_PickupTime-Order_Create_Time</f>
        <v>1.339583333</v>
      </c>
      <c r="P1434" s="44">
        <f>Plan_Vendor_Pickup_Time-Order_Create_Time</f>
        <v>1.53125</v>
      </c>
      <c r="Q1434" s="44">
        <f>HubVN_Receiving_Time-HubCN_Pickup_Time</f>
        <v>4.000694444</v>
      </c>
      <c r="R1434" s="44">
        <f>Plan_HubVN_Receiving_Time-Plan_HubCN_Pickup_Time</f>
        <v>3.002083333</v>
      </c>
      <c r="S1434" s="44">
        <f>TG_lấy+TG_xử_lý_CN+Thông_quan</f>
        <v>5.863194444</v>
      </c>
      <c r="T1434" s="55">
        <f>IFS(HubCN_ID="LECCNSZ",Quantity__piece*500,HubCN_ID="LECCNYW",Quantity__piece*700)</f>
        <v>1000</v>
      </c>
      <c r="U1434" s="55">
        <f>Chi_phí_lấy_hàng-Chi_phí_xử_lý</f>
        <v>19700</v>
      </c>
      <c r="V1434" s="55">
        <f>IFS(HubCN_ID="LECCNSZ",IF(Grossweight&lt;=3,17000+Quantity__piece*500,17000+(Grossweight-3)*1500+Quantity__piece*500),HubCN_ID="LECCNYW", IF(Grossweight&lt;=3,15000+Quantity__piece*700,15000+(Grossweight-3)*2500+Quantity__piece*700))</f>
        <v>20700</v>
      </c>
    </row>
    <row r="1435" ht="15.75" customHeight="1">
      <c r="A1435" s="52" t="s">
        <v>4097</v>
      </c>
      <c r="B1435" s="52" t="s">
        <v>5293</v>
      </c>
      <c r="C1435" s="52" t="s">
        <v>5253</v>
      </c>
      <c r="D1435" s="53">
        <v>44649.55972222222</v>
      </c>
      <c r="E1435" s="53">
        <v>44646.989583333336</v>
      </c>
      <c r="F1435" s="53">
        <v>44649.76944444444</v>
      </c>
      <c r="G1435" s="53">
        <f>HubVN_Receiving_Time</f>
        <v>44652.29097</v>
      </c>
      <c r="H1435" s="54">
        <v>44647.28472222222</v>
      </c>
      <c r="I1435" s="44">
        <f>HubCN_Receiving_Time-Order_Create_Time</f>
        <v>0.3451388889</v>
      </c>
      <c r="J1435" s="44">
        <f>Plan__HubCN_Receiving_Time-Order_Create_Time</f>
        <v>2.915277778</v>
      </c>
      <c r="K1435" s="44">
        <f>HubCN_Pickup_Time-HubCN_Receiving_Time</f>
        <v>0.2951388889</v>
      </c>
      <c r="L1435" s="44">
        <f>Plan_HubCN_Pickup_Time-Plan__HubCN_Receiving_Time</f>
        <v>0.2097222222</v>
      </c>
      <c r="M1435" s="44">
        <f>HubCN_Receiving_Time-Vendor_PickupTime</f>
        <v>0.1034722222</v>
      </c>
      <c r="N1435" s="44">
        <f>Plan__HubCN_Receiving_Time-Plan_Vendor_Pickup_Time</f>
        <v>1.75625</v>
      </c>
      <c r="O1435" s="44">
        <f>Vendor_PickupTime-Order_Create_Time</f>
        <v>0.2416666667</v>
      </c>
      <c r="P1435" s="44">
        <f>Plan_Vendor_Pickup_Time-Order_Create_Time</f>
        <v>1.159027778</v>
      </c>
      <c r="Q1435" s="44">
        <f>HubVN_Receiving_Time-HubCN_Pickup_Time</f>
        <v>5.00625</v>
      </c>
      <c r="R1435" s="44">
        <f>Plan_HubVN_Receiving_Time-Plan_HubCN_Pickup_Time</f>
        <v>1.500694444</v>
      </c>
      <c r="S1435" s="44">
        <f>TG_lấy+TG_xử_lý_CN+Thông_quan</f>
        <v>5.646527778</v>
      </c>
      <c r="T1435" s="55">
        <f>IFS(HubCN_ID="LECCNSZ",Quantity__piece*500,HubCN_ID="LECCNYW",Quantity__piece*700)</f>
        <v>2800</v>
      </c>
      <c r="U1435" s="55">
        <f>Chi_phí_lấy_hàng-Chi_phí_xử_lý</f>
        <v>16750</v>
      </c>
      <c r="V1435" s="55">
        <f>IFS(HubCN_ID="LECCNSZ",IF(Grossweight&lt;=3,17000+Quantity__piece*500,17000+(Grossweight-3)*1500+Quantity__piece*500),HubCN_ID="LECCNYW", IF(Grossweight&lt;=3,15000+Quantity__piece*700,15000+(Grossweight-3)*2500+Quantity__piece*700))</f>
        <v>19550</v>
      </c>
    </row>
    <row r="1436" ht="15.75" customHeight="1">
      <c r="A1436" s="52" t="s">
        <v>4099</v>
      </c>
      <c r="B1436" s="52" t="s">
        <v>5264</v>
      </c>
      <c r="C1436" s="52" t="s">
        <v>5253</v>
      </c>
      <c r="D1436" s="53">
        <v>44651.33819444444</v>
      </c>
      <c r="E1436" s="53">
        <v>44649.23819444444</v>
      </c>
      <c r="F1436" s="53">
        <v>44651.509722222225</v>
      </c>
      <c r="G1436" s="53">
        <f>HubVN_Receiving_Time</f>
        <v>44653.53819</v>
      </c>
      <c r="H1436" s="54">
        <v>44649.53194444445</v>
      </c>
      <c r="I1436" s="44">
        <f>HubCN_Receiving_Time-Order_Create_Time</f>
        <v>1.373611111</v>
      </c>
      <c r="J1436" s="44">
        <f>Plan__HubCN_Receiving_Time-Order_Create_Time</f>
        <v>3.473611111</v>
      </c>
      <c r="K1436" s="44">
        <f>HubCN_Pickup_Time-HubCN_Receiving_Time</f>
        <v>0.29375</v>
      </c>
      <c r="L1436" s="44">
        <f>Plan_HubCN_Pickup_Time-Plan__HubCN_Receiving_Time</f>
        <v>0.1715277778</v>
      </c>
      <c r="M1436" s="44">
        <f>HubCN_Receiving_Time-Vendor_PickupTime</f>
        <v>0.08958333333</v>
      </c>
      <c r="N1436" s="44">
        <f>Plan__HubCN_Receiving_Time-Plan_Vendor_Pickup_Time</f>
        <v>3.641666667</v>
      </c>
      <c r="O1436" s="44">
        <f>Vendor_PickupTime-Order_Create_Time</f>
        <v>1.284027778</v>
      </c>
      <c r="P1436" s="44">
        <f>Plan_Vendor_Pickup_Time-Order_Create_Time</f>
        <v>-0.1680555556</v>
      </c>
      <c r="Q1436" s="44">
        <f>HubVN_Receiving_Time-HubCN_Pickup_Time</f>
        <v>4.00625</v>
      </c>
      <c r="R1436" s="44">
        <f>Plan_HubVN_Receiving_Time-Plan_HubCN_Pickup_Time</f>
        <v>2.003472222</v>
      </c>
      <c r="S1436" s="44">
        <f>TG_lấy+TG_xử_lý_CN+Thông_quan</f>
        <v>5.673611111</v>
      </c>
      <c r="T1436" s="55">
        <f>IFS(HubCN_ID="LECCNSZ",Quantity__piece*500,HubCN_ID="LECCNYW",Quantity__piece*700)</f>
        <v>1400</v>
      </c>
      <c r="U1436" s="55">
        <f>Chi_phí_lấy_hàng-Chi_phí_xử_lý</f>
        <v>15000</v>
      </c>
      <c r="V1436" s="55">
        <f>IFS(HubCN_ID="LECCNSZ",IF(Grossweight&lt;=3,17000+Quantity__piece*500,17000+(Grossweight-3)*1500+Quantity__piece*500),HubCN_ID="LECCNYW", IF(Grossweight&lt;=3,15000+Quantity__piece*700,15000+(Grossweight-3)*2500+Quantity__piece*700))</f>
        <v>16400</v>
      </c>
    </row>
    <row r="1437" ht="15.75" customHeight="1">
      <c r="A1437" s="52" t="s">
        <v>4101</v>
      </c>
      <c r="B1437" s="52" t="s">
        <v>5276</v>
      </c>
      <c r="C1437" s="52" t="s">
        <v>5253</v>
      </c>
      <c r="D1437" s="53">
        <v>44652.41527777778</v>
      </c>
      <c r="E1437" s="53">
        <v>44652.23333333333</v>
      </c>
      <c r="F1437" s="53">
        <v>44652.49930555555</v>
      </c>
      <c r="G1437" s="53">
        <f>HubVN_Receiving_Time</f>
        <v>44655.53611</v>
      </c>
      <c r="H1437" s="54">
        <v>44652.529861111114</v>
      </c>
      <c r="I1437" s="44">
        <f>HubCN_Receiving_Time-Order_Create_Time</f>
        <v>1.870138889</v>
      </c>
      <c r="J1437" s="44">
        <f>Plan__HubCN_Receiving_Time-Order_Create_Time</f>
        <v>2.052083333</v>
      </c>
      <c r="K1437" s="44">
        <f>HubCN_Pickup_Time-HubCN_Receiving_Time</f>
        <v>0.2965277778</v>
      </c>
      <c r="L1437" s="44">
        <f>Plan_HubCN_Pickup_Time-Plan__HubCN_Receiving_Time</f>
        <v>0.08402777778</v>
      </c>
      <c r="M1437" s="44">
        <f>HubCN_Receiving_Time-Vendor_PickupTime</f>
        <v>0.08402777778</v>
      </c>
      <c r="N1437" s="44">
        <f>Plan__HubCN_Receiving_Time-Plan_Vendor_Pickup_Time</f>
        <v>4.055555556</v>
      </c>
      <c r="O1437" s="44">
        <f>Vendor_PickupTime-Order_Create_Time</f>
        <v>1.786111111</v>
      </c>
      <c r="P1437" s="44">
        <f>Plan_Vendor_Pickup_Time-Order_Create_Time</f>
        <v>-2.003472222</v>
      </c>
      <c r="Q1437" s="44">
        <f>HubVN_Receiving_Time-HubCN_Pickup_Time</f>
        <v>3.00625</v>
      </c>
      <c r="R1437" s="44">
        <f>Plan_HubVN_Receiving_Time-Plan_HubCN_Pickup_Time</f>
        <v>3.003472222</v>
      </c>
      <c r="S1437" s="44">
        <f>TG_lấy+TG_xử_lý_CN+Thông_quan</f>
        <v>5.172916667</v>
      </c>
      <c r="T1437" s="55">
        <f>IFS(HubCN_ID="LECCNSZ",Quantity__piece*500,HubCN_ID="LECCNYW",Quantity__piece*700)</f>
        <v>2800</v>
      </c>
      <c r="U1437" s="55">
        <f>Chi_phí_lấy_hàng-Chi_phí_xử_lý</f>
        <v>16000</v>
      </c>
      <c r="V1437" s="55">
        <f>IFS(HubCN_ID="LECCNSZ",IF(Grossweight&lt;=3,17000+Quantity__piece*500,17000+(Grossweight-3)*1500+Quantity__piece*500),HubCN_ID="LECCNYW", IF(Grossweight&lt;=3,15000+Quantity__piece*700,15000+(Grossweight-3)*2500+Quantity__piece*700))</f>
        <v>18800</v>
      </c>
    </row>
    <row r="1438" ht="15.75" customHeight="1">
      <c r="A1438" s="52" t="s">
        <v>4103</v>
      </c>
      <c r="B1438" s="52" t="s">
        <v>5252</v>
      </c>
      <c r="C1438" s="52" t="s">
        <v>5253</v>
      </c>
      <c r="D1438" s="53">
        <v>44651.39166666667</v>
      </c>
      <c r="E1438" s="53">
        <v>44650.72083333333</v>
      </c>
      <c r="F1438" s="53">
        <v>44651.538194444445</v>
      </c>
      <c r="G1438" s="53">
        <f>HubVN_Receiving_Time</f>
        <v>44654.52014</v>
      </c>
      <c r="H1438" s="54">
        <v>44651.01875</v>
      </c>
      <c r="I1438" s="44">
        <f>HubCN_Receiving_Time-Order_Create_Time</f>
        <v>3.542361111</v>
      </c>
      <c r="J1438" s="44">
        <f>Plan__HubCN_Receiving_Time-Order_Create_Time</f>
        <v>4.213194444</v>
      </c>
      <c r="K1438" s="44">
        <f>HubCN_Pickup_Time-HubCN_Receiving_Time</f>
        <v>0.2979166667</v>
      </c>
      <c r="L1438" s="44">
        <f>Plan_HubCN_Pickup_Time-Plan__HubCN_Receiving_Time</f>
        <v>0.1465277778</v>
      </c>
      <c r="M1438" s="44">
        <f>HubCN_Receiving_Time-Vendor_PickupTime</f>
        <v>0.2534722222</v>
      </c>
      <c r="N1438" s="44">
        <f>Plan__HubCN_Receiving_Time-Plan_Vendor_Pickup_Time</f>
        <v>3.220138889</v>
      </c>
      <c r="O1438" s="44">
        <f>Vendor_PickupTime-Order_Create_Time</f>
        <v>3.288888889</v>
      </c>
      <c r="P1438" s="44">
        <f>Plan_Vendor_Pickup_Time-Order_Create_Time</f>
        <v>0.9930555556</v>
      </c>
      <c r="Q1438" s="44">
        <f>HubVN_Receiving_Time-HubCN_Pickup_Time</f>
        <v>3.501388889</v>
      </c>
      <c r="R1438" s="44">
        <f>Plan_HubVN_Receiving_Time-Plan_HubCN_Pickup_Time</f>
        <v>3.002777778</v>
      </c>
      <c r="S1438" s="44">
        <f>TG_lấy+TG_xử_lý_CN+Thông_quan</f>
        <v>7.341666667</v>
      </c>
      <c r="T1438" s="55">
        <f>IFS(HubCN_ID="LECCNSZ",Quantity__piece*500,HubCN_ID="LECCNYW",Quantity__piece*700)</f>
        <v>3500</v>
      </c>
      <c r="U1438" s="55">
        <f>Chi_phí_lấy_hàng-Chi_phí_xử_lý</f>
        <v>15000</v>
      </c>
      <c r="V1438" s="55">
        <f>IFS(HubCN_ID="LECCNSZ",IF(Grossweight&lt;=3,17000+Quantity__piece*500,17000+(Grossweight-3)*1500+Quantity__piece*500),HubCN_ID="LECCNYW", IF(Grossweight&lt;=3,15000+Quantity__piece*700,15000+(Grossweight-3)*2500+Quantity__piece*700))</f>
        <v>18500</v>
      </c>
    </row>
    <row r="1439" ht="15.75" hidden="1" customHeight="1">
      <c r="A1439" s="52" t="s">
        <v>4106</v>
      </c>
      <c r="B1439" s="52" t="s">
        <v>5262</v>
      </c>
      <c r="C1439" s="52" t="s">
        <v>5255</v>
      </c>
      <c r="D1439" s="53">
        <v>44649.91388888889</v>
      </c>
      <c r="E1439" s="53">
        <v>44648.743055555555</v>
      </c>
      <c r="F1439" s="53">
        <v>44650.00069444445</v>
      </c>
      <c r="G1439" s="53">
        <f>HubVN_Receiving_Time</f>
        <v>44652.25486</v>
      </c>
      <c r="H1439" s="54">
        <v>44649.24930555555</v>
      </c>
      <c r="I1439" s="44">
        <f>HubCN_Receiving_Time-Order_Create_Time</f>
        <v>2.121527778</v>
      </c>
      <c r="J1439" s="44">
        <f>Plan__HubCN_Receiving_Time-Order_Create_Time</f>
        <v>3.292361111</v>
      </c>
      <c r="K1439" s="44">
        <f>HubCN_Pickup_Time-HubCN_Receiving_Time</f>
        <v>0.50625</v>
      </c>
      <c r="L1439" s="44">
        <f>Plan_HubCN_Pickup_Time-Plan__HubCN_Receiving_Time</f>
        <v>0.08680555555</v>
      </c>
      <c r="M1439" s="44">
        <f>HubCN_Receiving_Time-Vendor_PickupTime</f>
        <v>0.1270833333</v>
      </c>
      <c r="N1439" s="44">
        <f>Plan__HubCN_Receiving_Time-Plan_Vendor_Pickup_Time</f>
        <v>3.79375</v>
      </c>
      <c r="O1439" s="44">
        <f>Vendor_PickupTime-Order_Create_Time</f>
        <v>1.994444444</v>
      </c>
      <c r="P1439" s="44">
        <f>Plan_Vendor_Pickup_Time-Order_Create_Time</f>
        <v>-0.5013888889</v>
      </c>
      <c r="Q1439" s="44">
        <f>HubVN_Receiving_Time-HubCN_Pickup_Time</f>
        <v>3.005555556</v>
      </c>
      <c r="R1439" s="44">
        <f>Plan_HubVN_Receiving_Time-Plan_HubCN_Pickup_Time</f>
        <v>1.500694444</v>
      </c>
      <c r="S1439" s="44">
        <f>TG_lấy+TG_xử_lý_CN+Thông_quan</f>
        <v>5.633333333</v>
      </c>
      <c r="T1439" s="55">
        <f>IFS(HubCN_ID="LECCNSZ",Quantity__piece*500,HubCN_ID="LECCNYW",Quantity__piece*700)</f>
        <v>500</v>
      </c>
      <c r="U1439" s="55">
        <f>Chi_phí_lấy_hàng-Chi_phí_xử_lý</f>
        <v>17000</v>
      </c>
      <c r="V1439" s="55">
        <f>IFS(HubCN_ID="LECCNSZ",IF(Grossweight&lt;=3,17000+Quantity__piece*500,17000+(Grossweight-3)*1500+Quantity__piece*500),HubCN_ID="LECCNYW", IF(Grossweight&lt;=3,15000+Quantity__piece*700,15000+(Grossweight-3)*2500+Quantity__piece*700))</f>
        <v>17500</v>
      </c>
    </row>
    <row r="1440" ht="15.75" customHeight="1">
      <c r="A1440" s="52" t="s">
        <v>4109</v>
      </c>
      <c r="B1440" s="52" t="s">
        <v>5264</v>
      </c>
      <c r="C1440" s="52" t="s">
        <v>5253</v>
      </c>
      <c r="D1440" s="53">
        <v>44648.67152777778</v>
      </c>
      <c r="E1440" s="53">
        <v>44649.17916666667</v>
      </c>
      <c r="F1440" s="53">
        <v>44648.75763888889</v>
      </c>
      <c r="G1440" s="53">
        <f>HubVN_Receiving_Time</f>
        <v>44652.51458</v>
      </c>
      <c r="H1440" s="54">
        <v>44649.51388888889</v>
      </c>
      <c r="I1440" s="44">
        <f>HubCN_Receiving_Time-Order_Create_Time</f>
        <v>3.354166667</v>
      </c>
      <c r="J1440" s="44">
        <f>Plan__HubCN_Receiving_Time-Order_Create_Time</f>
        <v>2.846527778</v>
      </c>
      <c r="K1440" s="44">
        <f>HubCN_Pickup_Time-HubCN_Receiving_Time</f>
        <v>0.3347222222</v>
      </c>
      <c r="L1440" s="44">
        <f>Plan_HubCN_Pickup_Time-Plan__HubCN_Receiving_Time</f>
        <v>0.08611111112</v>
      </c>
      <c r="M1440" s="44">
        <f>HubCN_Receiving_Time-Vendor_PickupTime</f>
        <v>0.1729166667</v>
      </c>
      <c r="N1440" s="44">
        <f>Plan__HubCN_Receiving_Time-Plan_Vendor_Pickup_Time</f>
        <v>1.848611111</v>
      </c>
      <c r="O1440" s="44">
        <f>Vendor_PickupTime-Order_Create_Time</f>
        <v>3.18125</v>
      </c>
      <c r="P1440" s="44">
        <f>Plan_Vendor_Pickup_Time-Order_Create_Time</f>
        <v>0.9979166667</v>
      </c>
      <c r="Q1440" s="44">
        <f>HubVN_Receiving_Time-HubCN_Pickup_Time</f>
        <v>3.000694444</v>
      </c>
      <c r="R1440" s="44">
        <f>Plan_HubVN_Receiving_Time-Plan_HubCN_Pickup_Time</f>
        <v>3.504166667</v>
      </c>
      <c r="S1440" s="44">
        <f>TG_lấy+TG_xử_lý_CN+Thông_quan</f>
        <v>6.689583333</v>
      </c>
      <c r="T1440" s="55">
        <f>IFS(HubCN_ID="LECCNSZ",Quantity__piece*500,HubCN_ID="LECCNYW",Quantity__piece*700)</f>
        <v>1400</v>
      </c>
      <c r="U1440" s="55">
        <f>Chi_phí_lấy_hàng-Chi_phí_xử_lý</f>
        <v>15000</v>
      </c>
      <c r="V1440" s="55">
        <f>IFS(HubCN_ID="LECCNSZ",IF(Grossweight&lt;=3,17000+Quantity__piece*500,17000+(Grossweight-3)*1500+Quantity__piece*500),HubCN_ID="LECCNYW", IF(Grossweight&lt;=3,15000+Quantity__piece*700,15000+(Grossweight-3)*2500+Quantity__piece*700))</f>
        <v>16400</v>
      </c>
    </row>
    <row r="1441" ht="15.75" customHeight="1">
      <c r="A1441" s="52" t="s">
        <v>4111</v>
      </c>
      <c r="B1441" s="52" t="s">
        <v>5258</v>
      </c>
      <c r="C1441" s="52" t="s">
        <v>5253</v>
      </c>
      <c r="D1441" s="53">
        <v>44650.381944444445</v>
      </c>
      <c r="E1441" s="53">
        <v>44649.78125</v>
      </c>
      <c r="F1441" s="53">
        <v>44650.5125</v>
      </c>
      <c r="G1441" s="53">
        <f>HubVN_Receiving_Time</f>
        <v>44654.2875</v>
      </c>
      <c r="H1441" s="54">
        <v>44650.28611111111</v>
      </c>
      <c r="I1441" s="44">
        <f>HubCN_Receiving_Time-Order_Create_Time</f>
        <v>0.6104166667</v>
      </c>
      <c r="J1441" s="44">
        <f>Plan__HubCN_Receiving_Time-Order_Create_Time</f>
        <v>1.211111111</v>
      </c>
      <c r="K1441" s="44">
        <f>HubCN_Pickup_Time-HubCN_Receiving_Time</f>
        <v>0.5048611111</v>
      </c>
      <c r="L1441" s="44">
        <f>Plan_HubCN_Pickup_Time-Plan__HubCN_Receiving_Time</f>
        <v>0.1305555556</v>
      </c>
      <c r="M1441" s="44">
        <f>HubCN_Receiving_Time-Vendor_PickupTime</f>
        <v>0.1145833333</v>
      </c>
      <c r="N1441" s="44">
        <f>Plan__HubCN_Receiving_Time-Plan_Vendor_Pickup_Time</f>
        <v>1.050694444</v>
      </c>
      <c r="O1441" s="44">
        <f>Vendor_PickupTime-Order_Create_Time</f>
        <v>0.4958333333</v>
      </c>
      <c r="P1441" s="44">
        <f>Plan_Vendor_Pickup_Time-Order_Create_Time</f>
        <v>0.1604166667</v>
      </c>
      <c r="Q1441" s="44">
        <f>HubVN_Receiving_Time-HubCN_Pickup_Time</f>
        <v>4.001388889</v>
      </c>
      <c r="R1441" s="44">
        <f>Plan_HubVN_Receiving_Time-Plan_HubCN_Pickup_Time</f>
        <v>3.000694444</v>
      </c>
      <c r="S1441" s="44">
        <f>TG_lấy+TG_xử_lý_CN+Thông_quan</f>
        <v>5.116666667</v>
      </c>
      <c r="T1441" s="55">
        <f>IFS(HubCN_ID="LECCNSZ",Quantity__piece*500,HubCN_ID="LECCNYW",Quantity__piece*700)</f>
        <v>700</v>
      </c>
      <c r="U1441" s="55">
        <f>Chi_phí_lấy_hàng-Chi_phí_xử_lý</f>
        <v>16000</v>
      </c>
      <c r="V1441" s="55">
        <f>IFS(HubCN_ID="LECCNSZ",IF(Grossweight&lt;=3,17000+Quantity__piece*500,17000+(Grossweight-3)*1500+Quantity__piece*500),HubCN_ID="LECCNYW", IF(Grossweight&lt;=3,15000+Quantity__piece*700,15000+(Grossweight-3)*2500+Quantity__piece*700))</f>
        <v>16700</v>
      </c>
    </row>
    <row r="1442" ht="15.75" customHeight="1">
      <c r="A1442" s="52" t="s">
        <v>4113</v>
      </c>
      <c r="B1442" s="52" t="s">
        <v>5252</v>
      </c>
      <c r="C1442" s="52" t="s">
        <v>5253</v>
      </c>
      <c r="D1442" s="53">
        <v>44650.10138888889</v>
      </c>
      <c r="E1442" s="53">
        <v>44649.19375</v>
      </c>
      <c r="F1442" s="53">
        <v>44650.25208333333</v>
      </c>
      <c r="G1442" s="53">
        <f>HubVN_Receiving_Time</f>
        <v>44652.53681</v>
      </c>
      <c r="H1442" s="54">
        <v>44649.53194444445</v>
      </c>
      <c r="I1442" s="44">
        <f>HubCN_Receiving_Time-Order_Create_Time</f>
        <v>3.814583333</v>
      </c>
      <c r="J1442" s="44">
        <f>Plan__HubCN_Receiving_Time-Order_Create_Time</f>
        <v>4.722222222</v>
      </c>
      <c r="K1442" s="44">
        <f>HubCN_Pickup_Time-HubCN_Receiving_Time</f>
        <v>0.3381944444</v>
      </c>
      <c r="L1442" s="44">
        <f>Plan_HubCN_Pickup_Time-Plan__HubCN_Receiving_Time</f>
        <v>0.1506944444</v>
      </c>
      <c r="M1442" s="44">
        <f>HubCN_Receiving_Time-Vendor_PickupTime</f>
        <v>0.08888888889</v>
      </c>
      <c r="N1442" s="44">
        <f>Plan__HubCN_Receiving_Time-Plan_Vendor_Pickup_Time</f>
        <v>4.718055556</v>
      </c>
      <c r="O1442" s="44">
        <f>Vendor_PickupTime-Order_Create_Time</f>
        <v>3.725694444</v>
      </c>
      <c r="P1442" s="44">
        <f>Plan_Vendor_Pickup_Time-Order_Create_Time</f>
        <v>0.004166666666</v>
      </c>
      <c r="Q1442" s="44">
        <f>HubVN_Receiving_Time-HubCN_Pickup_Time</f>
        <v>3.004861111</v>
      </c>
      <c r="R1442" s="44">
        <f>Plan_HubVN_Receiving_Time-Plan_HubCN_Pickup_Time</f>
        <v>2.005555556</v>
      </c>
      <c r="S1442" s="44">
        <f>TG_lấy+TG_xử_lý_CN+Thông_quan</f>
        <v>7.157638889</v>
      </c>
      <c r="T1442" s="55">
        <f>IFS(HubCN_ID="LECCNSZ",Quantity__piece*500,HubCN_ID="LECCNYW",Quantity__piece*700)</f>
        <v>3500</v>
      </c>
      <c r="U1442" s="55">
        <f>Chi_phí_lấy_hàng-Chi_phí_xử_lý</f>
        <v>15000</v>
      </c>
      <c r="V1442" s="55">
        <f>IFS(HubCN_ID="LECCNSZ",IF(Grossweight&lt;=3,17000+Quantity__piece*500,17000+(Grossweight-3)*1500+Quantity__piece*500),HubCN_ID="LECCNYW", IF(Grossweight&lt;=3,15000+Quantity__piece*700,15000+(Grossweight-3)*2500+Quantity__piece*700))</f>
        <v>18500</v>
      </c>
    </row>
    <row r="1443" ht="15.75" customHeight="1">
      <c r="A1443" s="52" t="s">
        <v>4116</v>
      </c>
      <c r="B1443" s="52" t="s">
        <v>5298</v>
      </c>
      <c r="C1443" s="52" t="s">
        <v>5253</v>
      </c>
      <c r="D1443" s="53">
        <v>44649.93541666667</v>
      </c>
      <c r="E1443" s="53">
        <v>44646.98125</v>
      </c>
      <c r="F1443" s="53">
        <v>44650.02361111111</v>
      </c>
      <c r="G1443" s="53">
        <f>HubVN_Receiving_Time</f>
        <v>44652.275</v>
      </c>
      <c r="H1443" s="54">
        <v>44647.274305555555</v>
      </c>
      <c r="I1443" s="44">
        <f>HubCN_Receiving_Time-Order_Create_Time</f>
        <v>1.353472222</v>
      </c>
      <c r="J1443" s="44">
        <f>Plan__HubCN_Receiving_Time-Order_Create_Time</f>
        <v>4.307638889</v>
      </c>
      <c r="K1443" s="44">
        <f>HubCN_Pickup_Time-HubCN_Receiving_Time</f>
        <v>0.2930555556</v>
      </c>
      <c r="L1443" s="44">
        <f>Plan_HubCN_Pickup_Time-Plan__HubCN_Receiving_Time</f>
        <v>0.08819444444</v>
      </c>
      <c r="M1443" s="44">
        <f>HubCN_Receiving_Time-Vendor_PickupTime</f>
        <v>0.1006944444</v>
      </c>
      <c r="N1443" s="44">
        <f>Plan__HubCN_Receiving_Time-Plan_Vendor_Pickup_Time</f>
        <v>2.975</v>
      </c>
      <c r="O1443" s="44">
        <f>Vendor_PickupTime-Order_Create_Time</f>
        <v>1.252777778</v>
      </c>
      <c r="P1443" s="44">
        <f>Plan_Vendor_Pickup_Time-Order_Create_Time</f>
        <v>1.332638889</v>
      </c>
      <c r="Q1443" s="44">
        <f>HubVN_Receiving_Time-HubCN_Pickup_Time</f>
        <v>5.000694444</v>
      </c>
      <c r="R1443" s="44">
        <f>Plan_HubVN_Receiving_Time-Plan_HubCN_Pickup_Time</f>
        <v>1.504861111</v>
      </c>
      <c r="S1443" s="44">
        <f>TG_lấy+TG_xử_lý_CN+Thông_quan</f>
        <v>6.647222222</v>
      </c>
      <c r="T1443" s="55">
        <f>IFS(HubCN_ID="LECCNSZ",Quantity__piece*500,HubCN_ID="LECCNYW",Quantity__piece*700)</f>
        <v>1400</v>
      </c>
      <c r="U1443" s="55">
        <f>Chi_phí_lấy_hàng-Chi_phí_xử_lý</f>
        <v>15000</v>
      </c>
      <c r="V1443" s="55">
        <f>IFS(HubCN_ID="LECCNSZ",IF(Grossweight&lt;=3,17000+Quantity__piece*500,17000+(Grossweight-3)*1500+Quantity__piece*500),HubCN_ID="LECCNYW", IF(Grossweight&lt;=3,15000+Quantity__piece*700,15000+(Grossweight-3)*2500+Quantity__piece*700))</f>
        <v>16400</v>
      </c>
    </row>
    <row r="1444" ht="15.75" customHeight="1">
      <c r="A1444" s="52" t="s">
        <v>4119</v>
      </c>
      <c r="B1444" s="52" t="s">
        <v>5279</v>
      </c>
      <c r="C1444" s="52" t="s">
        <v>5253</v>
      </c>
      <c r="D1444" s="53">
        <v>44649.34930555556</v>
      </c>
      <c r="E1444" s="53">
        <v>44649.17847222222</v>
      </c>
      <c r="F1444" s="53">
        <v>44649.498611111114</v>
      </c>
      <c r="G1444" s="53">
        <f>HubVN_Receiving_Time</f>
        <v>44652.51875</v>
      </c>
      <c r="H1444" s="54">
        <v>44649.51597222222</v>
      </c>
      <c r="I1444" s="44">
        <f>HubCN_Receiving_Time-Order_Create_Time</f>
        <v>1.802777778</v>
      </c>
      <c r="J1444" s="44">
        <f>Plan__HubCN_Receiving_Time-Order_Create_Time</f>
        <v>1.973611111</v>
      </c>
      <c r="K1444" s="44">
        <f>HubCN_Pickup_Time-HubCN_Receiving_Time</f>
        <v>0.3375</v>
      </c>
      <c r="L1444" s="44">
        <f>Plan_HubCN_Pickup_Time-Plan__HubCN_Receiving_Time</f>
        <v>0.1493055556</v>
      </c>
      <c r="M1444" s="44">
        <f>HubCN_Receiving_Time-Vendor_PickupTime</f>
        <v>0.1645833333</v>
      </c>
      <c r="N1444" s="44">
        <f>Plan__HubCN_Receiving_Time-Plan_Vendor_Pickup_Time</f>
        <v>3.979166667</v>
      </c>
      <c r="O1444" s="44">
        <f>Vendor_PickupTime-Order_Create_Time</f>
        <v>1.638194444</v>
      </c>
      <c r="P1444" s="44">
        <f>Plan_Vendor_Pickup_Time-Order_Create_Time</f>
        <v>-2.005555556</v>
      </c>
      <c r="Q1444" s="44">
        <f>HubVN_Receiving_Time-HubCN_Pickup_Time</f>
        <v>3.002777778</v>
      </c>
      <c r="R1444" s="44">
        <f>Plan_HubVN_Receiving_Time-Plan_HubCN_Pickup_Time</f>
        <v>2.003472222</v>
      </c>
      <c r="S1444" s="44">
        <f>TG_lấy+TG_xử_lý_CN+Thông_quan</f>
        <v>5.143055556</v>
      </c>
      <c r="T1444" s="55">
        <f>IFS(HubCN_ID="LECCNSZ",Quantity__piece*500,HubCN_ID="LECCNYW",Quantity__piece*700)</f>
        <v>3500</v>
      </c>
      <c r="U1444" s="55">
        <f>Chi_phí_lấy_hàng-Chi_phí_xử_lý</f>
        <v>15000</v>
      </c>
      <c r="V1444" s="55">
        <f>IFS(HubCN_ID="LECCNSZ",IF(Grossweight&lt;=3,17000+Quantity__piece*500,17000+(Grossweight-3)*1500+Quantity__piece*500),HubCN_ID="LECCNYW", IF(Grossweight&lt;=3,15000+Quantity__piece*700,15000+(Grossweight-3)*2500+Quantity__piece*700))</f>
        <v>18500</v>
      </c>
    </row>
    <row r="1445" ht="15.75" hidden="1" customHeight="1">
      <c r="A1445" s="52" t="s">
        <v>4122</v>
      </c>
      <c r="B1445" s="52" t="s">
        <v>5272</v>
      </c>
      <c r="C1445" s="52" t="s">
        <v>5255</v>
      </c>
      <c r="D1445" s="53">
        <v>44650.40972222222</v>
      </c>
      <c r="E1445" s="53">
        <v>44652.25277777778</v>
      </c>
      <c r="F1445" s="53">
        <v>44650.49791666667</v>
      </c>
      <c r="G1445" s="53">
        <f>HubVN_Receiving_Time</f>
        <v>44654.53472</v>
      </c>
      <c r="H1445" s="54">
        <v>44652.69513888889</v>
      </c>
      <c r="I1445" s="44">
        <f>HubCN_Receiving_Time-Order_Create_Time</f>
        <v>1.71875</v>
      </c>
      <c r="J1445" s="44">
        <f>Plan__HubCN_Receiving_Time-Order_Create_Time</f>
        <v>-0.1243055556</v>
      </c>
      <c r="K1445" s="44">
        <f>HubCN_Pickup_Time-HubCN_Receiving_Time</f>
        <v>0.4423611111</v>
      </c>
      <c r="L1445" s="44">
        <f>Plan_HubCN_Pickup_Time-Plan__HubCN_Receiving_Time</f>
        <v>0.08819444445</v>
      </c>
      <c r="M1445" s="44">
        <f>HubCN_Receiving_Time-Vendor_PickupTime</f>
        <v>0.05763888889</v>
      </c>
      <c r="N1445" s="44">
        <f>Plan__HubCN_Receiving_Time-Plan_Vendor_Pickup_Time</f>
        <v>-0.2868055556</v>
      </c>
      <c r="O1445" s="44">
        <f>Vendor_PickupTime-Order_Create_Time</f>
        <v>1.661111111</v>
      </c>
      <c r="P1445" s="44">
        <f>Plan_Vendor_Pickup_Time-Order_Create_Time</f>
        <v>0.1625</v>
      </c>
      <c r="Q1445" s="44">
        <f>HubVN_Receiving_Time-HubCN_Pickup_Time</f>
        <v>1.839583333</v>
      </c>
      <c r="R1445" s="44">
        <f>Plan_HubVN_Receiving_Time-Plan_HubCN_Pickup_Time</f>
        <v>3.003472222</v>
      </c>
      <c r="S1445" s="44">
        <f>TG_lấy+TG_xử_lý_CN+Thông_quan</f>
        <v>4.000694444</v>
      </c>
      <c r="T1445" s="55">
        <f>IFS(HubCN_ID="LECCNSZ",Quantity__piece*500,HubCN_ID="LECCNYW",Quantity__piece*700)</f>
        <v>1500</v>
      </c>
      <c r="U1445" s="55">
        <f>Chi_phí_lấy_hàng-Chi_phí_xử_lý</f>
        <v>17000</v>
      </c>
      <c r="V1445" s="55">
        <f>IFS(HubCN_ID="LECCNSZ",IF(Grossweight&lt;=3,17000+Quantity__piece*500,17000+(Grossweight-3)*1500+Quantity__piece*500),HubCN_ID="LECCNYW", IF(Grossweight&lt;=3,15000+Quantity__piece*700,15000+(Grossweight-3)*2500+Quantity__piece*700))</f>
        <v>18500</v>
      </c>
    </row>
    <row r="1446" ht="15.75" hidden="1" customHeight="1">
      <c r="A1446" s="52" t="s">
        <v>4124</v>
      </c>
      <c r="B1446" s="52" t="s">
        <v>5287</v>
      </c>
      <c r="C1446" s="52" t="s">
        <v>5255</v>
      </c>
      <c r="D1446" s="53">
        <v>44649.87291666667</v>
      </c>
      <c r="E1446" s="53">
        <v>44649.521527777775</v>
      </c>
      <c r="F1446" s="53">
        <v>44650.02222222222</v>
      </c>
      <c r="G1446" s="53">
        <f>HubVN_Receiving_Time</f>
        <v>44653.53194</v>
      </c>
      <c r="H1446" s="54">
        <v>44650.02569444444</v>
      </c>
      <c r="I1446" s="44">
        <f>HubCN_Receiving_Time-Order_Create_Time</f>
        <v>1.160416667</v>
      </c>
      <c r="J1446" s="44">
        <f>Plan__HubCN_Receiving_Time-Order_Create_Time</f>
        <v>1.511805556</v>
      </c>
      <c r="K1446" s="44">
        <f>HubCN_Pickup_Time-HubCN_Receiving_Time</f>
        <v>0.5041666667</v>
      </c>
      <c r="L1446" s="44">
        <f>Plan_HubCN_Pickup_Time-Plan__HubCN_Receiving_Time</f>
        <v>0.1493055556</v>
      </c>
      <c r="M1446" s="44">
        <f>HubCN_Receiving_Time-Vendor_PickupTime</f>
        <v>0.1729166667</v>
      </c>
      <c r="N1446" s="44">
        <f>Plan__HubCN_Receiving_Time-Plan_Vendor_Pickup_Time</f>
        <v>2.511111111</v>
      </c>
      <c r="O1446" s="44">
        <f>Vendor_PickupTime-Order_Create_Time</f>
        <v>0.9875</v>
      </c>
      <c r="P1446" s="44">
        <f>Plan_Vendor_Pickup_Time-Order_Create_Time</f>
        <v>-0.9993055556</v>
      </c>
      <c r="Q1446" s="44">
        <f>HubVN_Receiving_Time-HubCN_Pickup_Time</f>
        <v>3.50625</v>
      </c>
      <c r="R1446" s="44">
        <f>Plan_HubVN_Receiving_Time-Plan_HubCN_Pickup_Time</f>
        <v>3.502777778</v>
      </c>
      <c r="S1446" s="44">
        <f>TG_lấy+TG_xử_lý_CN+Thông_quan</f>
        <v>5.170833333</v>
      </c>
      <c r="T1446" s="55">
        <f>IFS(HubCN_ID="LECCNSZ",Quantity__piece*500,HubCN_ID="LECCNYW",Quantity__piece*700)</f>
        <v>1000</v>
      </c>
      <c r="U1446" s="55">
        <f>Chi_phí_lấy_hàng-Chi_phí_xử_lý</f>
        <v>17000</v>
      </c>
      <c r="V1446" s="55">
        <f>IFS(HubCN_ID="LECCNSZ",IF(Grossweight&lt;=3,17000+Quantity__piece*500,17000+(Grossweight-3)*1500+Quantity__piece*500),HubCN_ID="LECCNYW", IF(Grossweight&lt;=3,15000+Quantity__piece*700,15000+(Grossweight-3)*2500+Quantity__piece*700))</f>
        <v>18000</v>
      </c>
    </row>
    <row r="1447" ht="15.75" customHeight="1">
      <c r="A1447" s="52" t="s">
        <v>4127</v>
      </c>
      <c r="B1447" s="52" t="s">
        <v>5304</v>
      </c>
      <c r="C1447" s="52" t="s">
        <v>5253</v>
      </c>
      <c r="D1447" s="53">
        <v>44649.41458333333</v>
      </c>
      <c r="E1447" s="53">
        <v>44649.191666666666</v>
      </c>
      <c r="F1447" s="53">
        <v>44649.501388888886</v>
      </c>
      <c r="G1447" s="53">
        <f>HubVN_Receiving_Time</f>
        <v>44652.53194</v>
      </c>
      <c r="H1447" s="54">
        <v>44649.52777777778</v>
      </c>
      <c r="I1447" s="44">
        <f>HubCN_Receiving_Time-Order_Create_Time</f>
        <v>2.350694444</v>
      </c>
      <c r="J1447" s="44">
        <f>Plan__HubCN_Receiving_Time-Order_Create_Time</f>
        <v>2.573611111</v>
      </c>
      <c r="K1447" s="44">
        <f>HubCN_Pickup_Time-HubCN_Receiving_Time</f>
        <v>0.3361111111</v>
      </c>
      <c r="L1447" s="44">
        <f>Plan_HubCN_Pickup_Time-Plan__HubCN_Receiving_Time</f>
        <v>0.08680555555</v>
      </c>
      <c r="M1447" s="44">
        <f>HubCN_Receiving_Time-Vendor_PickupTime</f>
        <v>0.1715277778</v>
      </c>
      <c r="N1447" s="44">
        <f>Plan__HubCN_Receiving_Time-Plan_Vendor_Pickup_Time</f>
        <v>1.826388889</v>
      </c>
      <c r="O1447" s="44">
        <f>Vendor_PickupTime-Order_Create_Time</f>
        <v>2.179166667</v>
      </c>
      <c r="P1447" s="44">
        <f>Plan_Vendor_Pickup_Time-Order_Create_Time</f>
        <v>0.7472222222</v>
      </c>
      <c r="Q1447" s="44">
        <f>HubVN_Receiving_Time-HubCN_Pickup_Time</f>
        <v>3.004166667</v>
      </c>
      <c r="R1447" s="44">
        <f>Plan_HubVN_Receiving_Time-Plan_HubCN_Pickup_Time</f>
        <v>2.004861111</v>
      </c>
      <c r="S1447" s="44">
        <f>TG_lấy+TG_xử_lý_CN+Thông_quan</f>
        <v>5.690972222</v>
      </c>
      <c r="T1447" s="55">
        <f>IFS(HubCN_ID="LECCNSZ",Quantity__piece*500,HubCN_ID="LECCNYW",Quantity__piece*700)</f>
        <v>3500</v>
      </c>
      <c r="U1447" s="55">
        <f>Chi_phí_lấy_hàng-Chi_phí_xử_lý</f>
        <v>17750</v>
      </c>
      <c r="V1447" s="55">
        <f>IFS(HubCN_ID="LECCNSZ",IF(Grossweight&lt;=3,17000+Quantity__piece*500,17000+(Grossweight-3)*1500+Quantity__piece*500),HubCN_ID="LECCNYW", IF(Grossweight&lt;=3,15000+Quantity__piece*700,15000+(Grossweight-3)*2500+Quantity__piece*700))</f>
        <v>21250</v>
      </c>
    </row>
    <row r="1448" ht="15.75" hidden="1" customHeight="1">
      <c r="A1448" s="52" t="s">
        <v>4129</v>
      </c>
      <c r="B1448" s="52" t="s">
        <v>5272</v>
      </c>
      <c r="C1448" s="52" t="s">
        <v>5255</v>
      </c>
      <c r="D1448" s="53">
        <v>44650.913194444445</v>
      </c>
      <c r="E1448" s="53">
        <v>44649.55347222222</v>
      </c>
      <c r="F1448" s="53">
        <v>44651.03958333333</v>
      </c>
      <c r="G1448" s="53">
        <f>HubVN_Receiving_Time</f>
        <v>44652.52639</v>
      </c>
      <c r="H1448" s="54">
        <v>44650.02291666667</v>
      </c>
      <c r="I1448" s="44">
        <f>HubCN_Receiving_Time-Order_Create_Time</f>
        <v>2.231944444</v>
      </c>
      <c r="J1448" s="44">
        <f>Plan__HubCN_Receiving_Time-Order_Create_Time</f>
        <v>3.591666667</v>
      </c>
      <c r="K1448" s="44">
        <f>HubCN_Pickup_Time-HubCN_Receiving_Time</f>
        <v>0.4694444444</v>
      </c>
      <c r="L1448" s="44">
        <f>Plan_HubCN_Pickup_Time-Plan__HubCN_Receiving_Time</f>
        <v>0.1263888889</v>
      </c>
      <c r="M1448" s="44">
        <f>HubCN_Receiving_Time-Vendor_PickupTime</f>
        <v>0.1125</v>
      </c>
      <c r="N1448" s="44">
        <f>Plan__HubCN_Receiving_Time-Plan_Vendor_Pickup_Time</f>
        <v>4.005555556</v>
      </c>
      <c r="O1448" s="44">
        <f>Vendor_PickupTime-Order_Create_Time</f>
        <v>2.119444444</v>
      </c>
      <c r="P1448" s="44">
        <f>Plan_Vendor_Pickup_Time-Order_Create_Time</f>
        <v>-0.4138888889</v>
      </c>
      <c r="Q1448" s="44">
        <f>HubVN_Receiving_Time-HubCN_Pickup_Time</f>
        <v>2.503472222</v>
      </c>
      <c r="R1448" s="44">
        <f>Plan_HubVN_Receiving_Time-Plan_HubCN_Pickup_Time</f>
        <v>1.500694444</v>
      </c>
      <c r="S1448" s="44">
        <f>TG_lấy+TG_xử_lý_CN+Thông_quan</f>
        <v>5.204861111</v>
      </c>
      <c r="T1448" s="55">
        <f>IFS(HubCN_ID="LECCNSZ",Quantity__piece*500,HubCN_ID="LECCNYW",Quantity__piece*700)</f>
        <v>2000</v>
      </c>
      <c r="U1448" s="55">
        <f>Chi_phí_lấy_hàng-Chi_phí_xử_lý</f>
        <v>17000</v>
      </c>
      <c r="V1448" s="55">
        <f>IFS(HubCN_ID="LECCNSZ",IF(Grossweight&lt;=3,17000+Quantity__piece*500,17000+(Grossweight-3)*1500+Quantity__piece*500),HubCN_ID="LECCNYW", IF(Grossweight&lt;=3,15000+Quantity__piece*700,15000+(Grossweight-3)*2500+Quantity__piece*700))</f>
        <v>19000</v>
      </c>
    </row>
    <row r="1449" ht="15.75" customHeight="1">
      <c r="A1449" s="52" t="s">
        <v>4131</v>
      </c>
      <c r="B1449" s="52" t="s">
        <v>5264</v>
      </c>
      <c r="C1449" s="52" t="s">
        <v>5253</v>
      </c>
      <c r="D1449" s="53">
        <v>44648.83819444444</v>
      </c>
      <c r="E1449" s="53">
        <v>44649.22638888889</v>
      </c>
      <c r="F1449" s="53">
        <v>44649.00833333333</v>
      </c>
      <c r="G1449" s="53">
        <f>HubVN_Receiving_Time</f>
        <v>44653.52569</v>
      </c>
      <c r="H1449" s="54">
        <v>44649.520833333336</v>
      </c>
      <c r="I1449" s="44">
        <f>HubCN_Receiving_Time-Order_Create_Time</f>
        <v>0.3791666667</v>
      </c>
      <c r="J1449" s="44">
        <f>Plan__HubCN_Receiving_Time-Order_Create_Time</f>
        <v>-0.009027777778</v>
      </c>
      <c r="K1449" s="44">
        <f>HubCN_Pickup_Time-HubCN_Receiving_Time</f>
        <v>0.2944444444</v>
      </c>
      <c r="L1449" s="44">
        <f>Plan_HubCN_Pickup_Time-Plan__HubCN_Receiving_Time</f>
        <v>0.1701388889</v>
      </c>
      <c r="M1449" s="44">
        <f>HubCN_Receiving_Time-Vendor_PickupTime</f>
        <v>0.0875</v>
      </c>
      <c r="N1449" s="44">
        <f>Plan__HubCN_Receiving_Time-Plan_Vendor_Pickup_Time</f>
        <v>0.2819444444</v>
      </c>
      <c r="O1449" s="44">
        <f>Vendor_PickupTime-Order_Create_Time</f>
        <v>0.2916666667</v>
      </c>
      <c r="P1449" s="44">
        <f>Plan_Vendor_Pickup_Time-Order_Create_Time</f>
        <v>-0.2909722222</v>
      </c>
      <c r="Q1449" s="44">
        <f>HubVN_Receiving_Time-HubCN_Pickup_Time</f>
        <v>4.004861111</v>
      </c>
      <c r="R1449" s="44">
        <f>Plan_HubVN_Receiving_Time-Plan_HubCN_Pickup_Time</f>
        <v>3.502083333</v>
      </c>
      <c r="S1449" s="44">
        <f>TG_lấy+TG_xử_lý_CN+Thông_quan</f>
        <v>4.678472222</v>
      </c>
      <c r="T1449" s="55">
        <f>IFS(HubCN_ID="LECCNSZ",Quantity__piece*500,HubCN_ID="LECCNYW",Quantity__piece*700)</f>
        <v>1400</v>
      </c>
      <c r="U1449" s="55">
        <f>Chi_phí_lấy_hàng-Chi_phí_xử_lý</f>
        <v>15000</v>
      </c>
      <c r="V1449" s="55">
        <f>IFS(HubCN_ID="LECCNSZ",IF(Grossweight&lt;=3,17000+Quantity__piece*500,17000+(Grossweight-3)*1500+Quantity__piece*500),HubCN_ID="LECCNYW", IF(Grossweight&lt;=3,15000+Quantity__piece*700,15000+(Grossweight-3)*2500+Quantity__piece*700))</f>
        <v>16400</v>
      </c>
    </row>
    <row r="1450" ht="15.75" customHeight="1">
      <c r="A1450" s="52" t="s">
        <v>4133</v>
      </c>
      <c r="B1450" s="52" t="s">
        <v>5297</v>
      </c>
      <c r="C1450" s="52" t="s">
        <v>5253</v>
      </c>
      <c r="D1450" s="53">
        <v>44649.85972222222</v>
      </c>
      <c r="E1450" s="53">
        <v>44649.81041666667</v>
      </c>
      <c r="F1450" s="53">
        <v>44650.03125</v>
      </c>
      <c r="G1450" s="53">
        <f>HubVN_Receiving_Time</f>
        <v>44654.275</v>
      </c>
      <c r="H1450" s="54">
        <v>44650.26944444444</v>
      </c>
      <c r="I1450" s="44">
        <f>HubCN_Receiving_Time-Order_Create_Time</f>
        <v>2.109027778</v>
      </c>
      <c r="J1450" s="44">
        <f>Plan__HubCN_Receiving_Time-Order_Create_Time</f>
        <v>2.158333333</v>
      </c>
      <c r="K1450" s="44">
        <f>HubCN_Pickup_Time-HubCN_Receiving_Time</f>
        <v>0.4590277778</v>
      </c>
      <c r="L1450" s="44">
        <f>Plan_HubCN_Pickup_Time-Plan__HubCN_Receiving_Time</f>
        <v>0.1715277778</v>
      </c>
      <c r="M1450" s="44">
        <f>HubCN_Receiving_Time-Vendor_PickupTime</f>
        <v>0.1097222222</v>
      </c>
      <c r="N1450" s="44">
        <f>Plan__HubCN_Receiving_Time-Plan_Vendor_Pickup_Time</f>
        <v>0.9895833333</v>
      </c>
      <c r="O1450" s="44">
        <f>Vendor_PickupTime-Order_Create_Time</f>
        <v>1.999305556</v>
      </c>
      <c r="P1450" s="44">
        <f>Plan_Vendor_Pickup_Time-Order_Create_Time</f>
        <v>1.16875</v>
      </c>
      <c r="Q1450" s="44">
        <f>HubVN_Receiving_Time-HubCN_Pickup_Time</f>
        <v>4.005555556</v>
      </c>
      <c r="R1450" s="44">
        <f>Plan_HubVN_Receiving_Time-Plan_HubCN_Pickup_Time</f>
        <v>3.503472222</v>
      </c>
      <c r="S1450" s="44">
        <f>TG_lấy+TG_xử_lý_CN+Thông_quan</f>
        <v>6.573611111</v>
      </c>
      <c r="T1450" s="55">
        <f>IFS(HubCN_ID="LECCNSZ",Quantity__piece*500,HubCN_ID="LECCNYW",Quantity__piece*700)</f>
        <v>700</v>
      </c>
      <c r="U1450" s="55">
        <f>Chi_phí_lấy_hàng-Chi_phí_xử_lý</f>
        <v>15000</v>
      </c>
      <c r="V1450" s="55">
        <f>IFS(HubCN_ID="LECCNSZ",IF(Grossweight&lt;=3,17000+Quantity__piece*500,17000+(Grossweight-3)*1500+Quantity__piece*500),HubCN_ID="LECCNYW", IF(Grossweight&lt;=3,15000+Quantity__piece*700,15000+(Grossweight-3)*2500+Quantity__piece*700))</f>
        <v>15700</v>
      </c>
    </row>
    <row r="1451" ht="15.75" hidden="1" customHeight="1">
      <c r="A1451" s="52" t="s">
        <v>4135</v>
      </c>
      <c r="B1451" s="52" t="s">
        <v>5268</v>
      </c>
      <c r="C1451" s="52" t="s">
        <v>5255</v>
      </c>
      <c r="D1451" s="53">
        <v>44652.05902777778</v>
      </c>
      <c r="E1451" s="53">
        <v>44652.55694444444</v>
      </c>
      <c r="F1451" s="53">
        <v>44652.26875</v>
      </c>
      <c r="G1451" s="53">
        <f>HubVN_Receiving_Time</f>
        <v>44655.53056</v>
      </c>
      <c r="H1451" s="54">
        <v>44653.029861111114</v>
      </c>
      <c r="I1451" s="44">
        <f>HubCN_Receiving_Time-Order_Create_Time</f>
        <v>1.783333333</v>
      </c>
      <c r="J1451" s="44">
        <f>Plan__HubCN_Receiving_Time-Order_Create_Time</f>
        <v>1.285416667</v>
      </c>
      <c r="K1451" s="44">
        <f>HubCN_Pickup_Time-HubCN_Receiving_Time</f>
        <v>0.4729166667</v>
      </c>
      <c r="L1451" s="44">
        <f>Plan_HubCN_Pickup_Time-Plan__HubCN_Receiving_Time</f>
        <v>0.2097222222</v>
      </c>
      <c r="M1451" s="44">
        <f>HubCN_Receiving_Time-Vendor_PickupTime</f>
        <v>0.1284722222</v>
      </c>
      <c r="N1451" s="44">
        <f>Plan__HubCN_Receiving_Time-Plan_Vendor_Pickup_Time</f>
        <v>2.666666667</v>
      </c>
      <c r="O1451" s="44">
        <f>Vendor_PickupTime-Order_Create_Time</f>
        <v>1.654861111</v>
      </c>
      <c r="P1451" s="44">
        <f>Plan_Vendor_Pickup_Time-Order_Create_Time</f>
        <v>-1.38125</v>
      </c>
      <c r="Q1451" s="44">
        <f>HubVN_Receiving_Time-HubCN_Pickup_Time</f>
        <v>2.500694444</v>
      </c>
      <c r="R1451" s="44">
        <f>Plan_HubVN_Receiving_Time-Plan_HubCN_Pickup_Time</f>
        <v>3.000694444</v>
      </c>
      <c r="S1451" s="44">
        <f>TG_lấy+TG_xử_lý_CN+Thông_quan</f>
        <v>4.756944444</v>
      </c>
      <c r="T1451" s="55">
        <f>IFS(HubCN_ID="LECCNSZ",Quantity__piece*500,HubCN_ID="LECCNYW",Quantity__piece*700)</f>
        <v>2500</v>
      </c>
      <c r="U1451" s="55">
        <f>Chi_phí_lấy_hàng-Chi_phí_xử_lý</f>
        <v>17000</v>
      </c>
      <c r="V1451" s="55">
        <f>IFS(HubCN_ID="LECCNSZ",IF(Grossweight&lt;=3,17000+Quantity__piece*500,17000+(Grossweight-3)*1500+Quantity__piece*500),HubCN_ID="LECCNYW", IF(Grossweight&lt;=3,15000+Quantity__piece*700,15000+(Grossweight-3)*2500+Quantity__piece*700))</f>
        <v>19500</v>
      </c>
    </row>
    <row r="1452" ht="15.75" customHeight="1">
      <c r="A1452" s="52" t="s">
        <v>4138</v>
      </c>
      <c r="B1452" s="52" t="s">
        <v>5265</v>
      </c>
      <c r="C1452" s="52" t="s">
        <v>5253</v>
      </c>
      <c r="D1452" s="53">
        <v>44649.61666666667</v>
      </c>
      <c r="E1452" s="53">
        <v>44649.77777777778</v>
      </c>
      <c r="F1452" s="53">
        <v>44649.76666666667</v>
      </c>
      <c r="G1452" s="53">
        <f>HubVN_Receiving_Time</f>
        <v>44654.28819</v>
      </c>
      <c r="H1452" s="54">
        <v>44650.28194444445</v>
      </c>
      <c r="I1452" s="44">
        <f>HubCN_Receiving_Time-Order_Create_Time</f>
        <v>0.6027777778</v>
      </c>
      <c r="J1452" s="44">
        <f>Plan__HubCN_Receiving_Time-Order_Create_Time</f>
        <v>0.4416666667</v>
      </c>
      <c r="K1452" s="44">
        <f>HubCN_Pickup_Time-HubCN_Receiving_Time</f>
        <v>0.5041666667</v>
      </c>
      <c r="L1452" s="44">
        <f>Plan_HubCN_Pickup_Time-Plan__HubCN_Receiving_Time</f>
        <v>0.15</v>
      </c>
      <c r="M1452" s="44">
        <f>HubCN_Receiving_Time-Vendor_PickupTime</f>
        <v>0.1131944444</v>
      </c>
      <c r="N1452" s="44">
        <f>Plan__HubCN_Receiving_Time-Plan_Vendor_Pickup_Time</f>
        <v>0.2777777778</v>
      </c>
      <c r="O1452" s="44">
        <f>Vendor_PickupTime-Order_Create_Time</f>
        <v>0.4895833333</v>
      </c>
      <c r="P1452" s="44">
        <f>Plan_Vendor_Pickup_Time-Order_Create_Time</f>
        <v>0.1638888889</v>
      </c>
      <c r="Q1452" s="44">
        <f>HubVN_Receiving_Time-HubCN_Pickup_Time</f>
        <v>4.00625</v>
      </c>
      <c r="R1452" s="44">
        <f>Plan_HubVN_Receiving_Time-Plan_HubCN_Pickup_Time</f>
        <v>3.504861111</v>
      </c>
      <c r="S1452" s="44">
        <f>TG_lấy+TG_xử_lý_CN+Thông_quan</f>
        <v>5.113194444</v>
      </c>
      <c r="T1452" s="55">
        <f>IFS(HubCN_ID="LECCNSZ",Quantity__piece*500,HubCN_ID="LECCNYW",Quantity__piece*700)</f>
        <v>1400</v>
      </c>
      <c r="U1452" s="55">
        <f>Chi_phí_lấy_hàng-Chi_phí_xử_lý</f>
        <v>15000</v>
      </c>
      <c r="V1452" s="55">
        <f>IFS(HubCN_ID="LECCNSZ",IF(Grossweight&lt;=3,17000+Quantity__piece*500,17000+(Grossweight-3)*1500+Quantity__piece*500),HubCN_ID="LECCNYW", IF(Grossweight&lt;=3,15000+Quantity__piece*700,15000+(Grossweight-3)*2500+Quantity__piece*700))</f>
        <v>16400</v>
      </c>
    </row>
    <row r="1453" ht="15.75" customHeight="1">
      <c r="A1453" s="52" t="s">
        <v>4140</v>
      </c>
      <c r="B1453" s="52" t="s">
        <v>5308</v>
      </c>
      <c r="C1453" s="52" t="s">
        <v>5253</v>
      </c>
      <c r="D1453" s="53">
        <v>44650.03680555556</v>
      </c>
      <c r="E1453" s="53">
        <v>44649.805555555555</v>
      </c>
      <c r="F1453" s="53">
        <v>44650.25069444445</v>
      </c>
      <c r="G1453" s="53">
        <f>HubVN_Receiving_Time</f>
        <v>44653.26806</v>
      </c>
      <c r="H1453" s="54">
        <v>44650.26527777778</v>
      </c>
      <c r="I1453" s="44">
        <f>HubCN_Receiving_Time-Order_Create_Time</f>
        <v>2.091666667</v>
      </c>
      <c r="J1453" s="44">
        <f>Plan__HubCN_Receiving_Time-Order_Create_Time</f>
        <v>2.322916667</v>
      </c>
      <c r="K1453" s="44">
        <f>HubCN_Pickup_Time-HubCN_Receiving_Time</f>
        <v>0.4597222222</v>
      </c>
      <c r="L1453" s="44">
        <f>Plan_HubCN_Pickup_Time-Plan__HubCN_Receiving_Time</f>
        <v>0.2138888889</v>
      </c>
      <c r="M1453" s="44">
        <f>HubCN_Receiving_Time-Vendor_PickupTime</f>
        <v>0.08541666667</v>
      </c>
      <c r="N1453" s="44">
        <f>Plan__HubCN_Receiving_Time-Plan_Vendor_Pickup_Time</f>
        <v>3.283333333</v>
      </c>
      <c r="O1453" s="44">
        <f>Vendor_PickupTime-Order_Create_Time</f>
        <v>2.00625</v>
      </c>
      <c r="P1453" s="44">
        <f>Plan_Vendor_Pickup_Time-Order_Create_Time</f>
        <v>-0.9604166667</v>
      </c>
      <c r="Q1453" s="44">
        <f>HubVN_Receiving_Time-HubCN_Pickup_Time</f>
        <v>3.002777778</v>
      </c>
      <c r="R1453" s="44">
        <f>Plan_HubVN_Receiving_Time-Plan_HubCN_Pickup_Time</f>
        <v>2.005555556</v>
      </c>
      <c r="S1453" s="44">
        <f>TG_lấy+TG_xử_lý_CN+Thông_quan</f>
        <v>5.554166667</v>
      </c>
      <c r="T1453" s="55">
        <f>IFS(HubCN_ID="LECCNSZ",Quantity__piece*500,HubCN_ID="LECCNYW",Quantity__piece*700)</f>
        <v>2100</v>
      </c>
      <c r="U1453" s="55">
        <f>Chi_phí_lấy_hàng-Chi_phí_xử_lý</f>
        <v>15000</v>
      </c>
      <c r="V1453" s="55">
        <f>IFS(HubCN_ID="LECCNSZ",IF(Grossweight&lt;=3,17000+Quantity__piece*500,17000+(Grossweight-3)*1500+Quantity__piece*500),HubCN_ID="LECCNYW", IF(Grossweight&lt;=3,15000+Quantity__piece*700,15000+(Grossweight-3)*2500+Quantity__piece*700))</f>
        <v>17100</v>
      </c>
    </row>
    <row r="1454" ht="15.75" customHeight="1">
      <c r="A1454" s="52" t="s">
        <v>4142</v>
      </c>
      <c r="B1454" s="52" t="s">
        <v>5264</v>
      </c>
      <c r="C1454" s="52" t="s">
        <v>5253</v>
      </c>
      <c r="D1454" s="53">
        <v>44650.575694444444</v>
      </c>
      <c r="E1454" s="53">
        <v>44649.7875</v>
      </c>
      <c r="F1454" s="53">
        <v>44650.78472222222</v>
      </c>
      <c r="G1454" s="53">
        <f>HubVN_Receiving_Time</f>
        <v>44653.25625</v>
      </c>
      <c r="H1454" s="54">
        <v>44650.251388888886</v>
      </c>
      <c r="I1454" s="44">
        <f>HubCN_Receiving_Time-Order_Create_Time</f>
        <v>3.580555556</v>
      </c>
      <c r="J1454" s="44">
        <f>Plan__HubCN_Receiving_Time-Order_Create_Time</f>
        <v>4.36875</v>
      </c>
      <c r="K1454" s="44">
        <f>HubCN_Pickup_Time-HubCN_Receiving_Time</f>
        <v>0.4638888889</v>
      </c>
      <c r="L1454" s="44">
        <f>Plan_HubCN_Pickup_Time-Plan__HubCN_Receiving_Time</f>
        <v>0.2090277778</v>
      </c>
      <c r="M1454" s="44">
        <f>HubCN_Receiving_Time-Vendor_PickupTime</f>
        <v>0.08541666667</v>
      </c>
      <c r="N1454" s="44">
        <f>Plan__HubCN_Receiving_Time-Plan_Vendor_Pickup_Time</f>
        <v>3.786805556</v>
      </c>
      <c r="O1454" s="44">
        <f>Vendor_PickupTime-Order_Create_Time</f>
        <v>3.495138889</v>
      </c>
      <c r="P1454" s="44">
        <f>Plan_Vendor_Pickup_Time-Order_Create_Time</f>
        <v>0.5819444444</v>
      </c>
      <c r="Q1454" s="44">
        <f>HubVN_Receiving_Time-HubCN_Pickup_Time</f>
        <v>3.004861111</v>
      </c>
      <c r="R1454" s="44">
        <f>Plan_HubVN_Receiving_Time-Plan_HubCN_Pickup_Time</f>
        <v>1.503472222</v>
      </c>
      <c r="S1454" s="44">
        <f>TG_lấy+TG_xử_lý_CN+Thông_quan</f>
        <v>7.049305556</v>
      </c>
      <c r="T1454" s="55">
        <f>IFS(HubCN_ID="LECCNSZ",Quantity__piece*500,HubCN_ID="LECCNYW",Quantity__piece*700)</f>
        <v>1400</v>
      </c>
      <c r="U1454" s="55">
        <f>Chi_phí_lấy_hàng-Chi_phí_xử_lý</f>
        <v>15000</v>
      </c>
      <c r="V1454" s="55">
        <f>IFS(HubCN_ID="LECCNSZ",IF(Grossweight&lt;=3,17000+Quantity__piece*500,17000+(Grossweight-3)*1500+Quantity__piece*500),HubCN_ID="LECCNYW", IF(Grossweight&lt;=3,15000+Quantity__piece*700,15000+(Grossweight-3)*2500+Quantity__piece*700))</f>
        <v>16400</v>
      </c>
    </row>
    <row r="1455" ht="15.75" hidden="1" customHeight="1">
      <c r="A1455" s="52" t="s">
        <v>4145</v>
      </c>
      <c r="B1455" s="52" t="s">
        <v>5288</v>
      </c>
      <c r="C1455" s="52" t="s">
        <v>5255</v>
      </c>
      <c r="D1455" s="53">
        <v>44650.131944444445</v>
      </c>
      <c r="E1455" s="53">
        <v>44649.50763888889</v>
      </c>
      <c r="F1455" s="53">
        <v>44650.259722222225</v>
      </c>
      <c r="G1455" s="53">
        <f>HubVN_Receiving_Time</f>
        <v>44653.51597</v>
      </c>
      <c r="H1455" s="54">
        <v>44650.01180555556</v>
      </c>
      <c r="I1455" s="44">
        <f>HubCN_Receiving_Time-Order_Create_Time</f>
        <v>1.159722222</v>
      </c>
      <c r="J1455" s="44">
        <f>Plan__HubCN_Receiving_Time-Order_Create_Time</f>
        <v>1.784027778</v>
      </c>
      <c r="K1455" s="44">
        <f>HubCN_Pickup_Time-HubCN_Receiving_Time</f>
        <v>0.5041666667</v>
      </c>
      <c r="L1455" s="44">
        <f>Plan_HubCN_Pickup_Time-Plan__HubCN_Receiving_Time</f>
        <v>0.1277777778</v>
      </c>
      <c r="M1455" s="44">
        <f>HubCN_Receiving_Time-Vendor_PickupTime</f>
        <v>0.16875</v>
      </c>
      <c r="N1455" s="44">
        <f>Plan__HubCN_Receiving_Time-Plan_Vendor_Pickup_Time</f>
        <v>0.6208333333</v>
      </c>
      <c r="O1455" s="44">
        <f>Vendor_PickupTime-Order_Create_Time</f>
        <v>0.9909722222</v>
      </c>
      <c r="P1455" s="44">
        <f>Plan_Vendor_Pickup_Time-Order_Create_Time</f>
        <v>1.163194444</v>
      </c>
      <c r="Q1455" s="44">
        <f>HubVN_Receiving_Time-HubCN_Pickup_Time</f>
        <v>3.504166667</v>
      </c>
      <c r="R1455" s="44">
        <f>Plan_HubVN_Receiving_Time-Plan_HubCN_Pickup_Time</f>
        <v>3.001388889</v>
      </c>
      <c r="S1455" s="44">
        <f>TG_lấy+TG_xử_lý_CN+Thông_quan</f>
        <v>5.168055556</v>
      </c>
      <c r="T1455" s="55">
        <f>IFS(HubCN_ID="LECCNSZ",Quantity__piece*500,HubCN_ID="LECCNYW",Quantity__piece*700)</f>
        <v>1500</v>
      </c>
      <c r="U1455" s="55">
        <f>Chi_phí_lấy_hàng-Chi_phí_xử_lý</f>
        <v>17000</v>
      </c>
      <c r="V1455" s="55">
        <f>IFS(HubCN_ID="LECCNSZ",IF(Grossweight&lt;=3,17000+Quantity__piece*500,17000+(Grossweight-3)*1500+Quantity__piece*500),HubCN_ID="LECCNYW", IF(Grossweight&lt;=3,15000+Quantity__piece*700,15000+(Grossweight-3)*2500+Quantity__piece*700))</f>
        <v>18500</v>
      </c>
    </row>
    <row r="1456" ht="15.75" customHeight="1">
      <c r="A1456" s="52" t="s">
        <v>4148</v>
      </c>
      <c r="B1456" s="52" t="s">
        <v>5263</v>
      </c>
      <c r="C1456" s="52" t="s">
        <v>5253</v>
      </c>
      <c r="D1456" s="53">
        <v>44648.82986111111</v>
      </c>
      <c r="E1456" s="53">
        <v>44649.84375</v>
      </c>
      <c r="F1456" s="53">
        <v>44649.00069444445</v>
      </c>
      <c r="G1456" s="53">
        <f>HubVN_Receiving_Time</f>
        <v>44653.28194</v>
      </c>
      <c r="H1456" s="54">
        <v>44650.27569444444</v>
      </c>
      <c r="I1456" s="44">
        <f>HubCN_Receiving_Time-Order_Create_Time</f>
        <v>2.572916667</v>
      </c>
      <c r="J1456" s="44">
        <f>Plan__HubCN_Receiving_Time-Order_Create_Time</f>
        <v>1.559027778</v>
      </c>
      <c r="K1456" s="44">
        <f>HubCN_Pickup_Time-HubCN_Receiving_Time</f>
        <v>0.4319444444</v>
      </c>
      <c r="L1456" s="44">
        <f>Plan_HubCN_Pickup_Time-Plan__HubCN_Receiving_Time</f>
        <v>0.1708333333</v>
      </c>
      <c r="M1456" s="44">
        <f>HubCN_Receiving_Time-Vendor_PickupTime</f>
        <v>0.08611111111</v>
      </c>
      <c r="N1456" s="44">
        <f>Plan__HubCN_Receiving_Time-Plan_Vendor_Pickup_Time</f>
        <v>1.485416667</v>
      </c>
      <c r="O1456" s="44">
        <f>Vendor_PickupTime-Order_Create_Time</f>
        <v>2.486805556</v>
      </c>
      <c r="P1456" s="44">
        <f>Plan_Vendor_Pickup_Time-Order_Create_Time</f>
        <v>0.07361111111</v>
      </c>
      <c r="Q1456" s="44">
        <f>HubVN_Receiving_Time-HubCN_Pickup_Time</f>
        <v>3.00625</v>
      </c>
      <c r="R1456" s="44">
        <f>Plan_HubVN_Receiving_Time-Plan_HubCN_Pickup_Time</f>
        <v>3.501388889</v>
      </c>
      <c r="S1456" s="44">
        <f>TG_lấy+TG_xử_lý_CN+Thông_quan</f>
        <v>6.011111111</v>
      </c>
      <c r="T1456" s="55">
        <f>IFS(HubCN_ID="LECCNSZ",Quantity__piece*500,HubCN_ID="LECCNYW",Quantity__piece*700)</f>
        <v>1400</v>
      </c>
      <c r="U1456" s="55">
        <f>Chi_phí_lấy_hàng-Chi_phí_xử_lý</f>
        <v>15000</v>
      </c>
      <c r="V1456" s="55">
        <f>IFS(HubCN_ID="LECCNSZ",IF(Grossweight&lt;=3,17000+Quantity__piece*500,17000+(Grossweight-3)*1500+Quantity__piece*500),HubCN_ID="LECCNYW", IF(Grossweight&lt;=3,15000+Quantity__piece*700,15000+(Grossweight-3)*2500+Quantity__piece*700))</f>
        <v>16400</v>
      </c>
    </row>
    <row r="1457" ht="15.75" customHeight="1">
      <c r="A1457" s="52" t="s">
        <v>4150</v>
      </c>
      <c r="B1457" s="52" t="s">
        <v>5277</v>
      </c>
      <c r="C1457" s="52" t="s">
        <v>5253</v>
      </c>
      <c r="D1457" s="53">
        <v>44650.933333333334</v>
      </c>
      <c r="E1457" s="53">
        <v>44649.847916666666</v>
      </c>
      <c r="F1457" s="53">
        <v>44651.02291666667</v>
      </c>
      <c r="G1457" s="53">
        <f>HubVN_Receiving_Time</f>
        <v>44653.28194</v>
      </c>
      <c r="H1457" s="54">
        <v>44650.27847222222</v>
      </c>
      <c r="I1457" s="44">
        <f>HubCN_Receiving_Time-Order_Create_Time</f>
        <v>3.088888889</v>
      </c>
      <c r="J1457" s="44">
        <f>Plan__HubCN_Receiving_Time-Order_Create_Time</f>
        <v>4.174305556</v>
      </c>
      <c r="K1457" s="44">
        <f>HubCN_Pickup_Time-HubCN_Receiving_Time</f>
        <v>0.4305555556</v>
      </c>
      <c r="L1457" s="44">
        <f>Plan_HubCN_Pickup_Time-Plan__HubCN_Receiving_Time</f>
        <v>0.08958333333</v>
      </c>
      <c r="M1457" s="44">
        <f>HubCN_Receiving_Time-Vendor_PickupTime</f>
        <v>0.0875</v>
      </c>
      <c r="N1457" s="44">
        <f>Plan__HubCN_Receiving_Time-Plan_Vendor_Pickup_Time</f>
        <v>4.842361111</v>
      </c>
      <c r="O1457" s="44">
        <f>Vendor_PickupTime-Order_Create_Time</f>
        <v>3.001388889</v>
      </c>
      <c r="P1457" s="44">
        <f>Plan_Vendor_Pickup_Time-Order_Create_Time</f>
        <v>-0.6680555556</v>
      </c>
      <c r="Q1457" s="44">
        <f>HubVN_Receiving_Time-HubCN_Pickup_Time</f>
        <v>3.003472222</v>
      </c>
      <c r="R1457" s="44">
        <f>Plan_HubVN_Receiving_Time-Plan_HubCN_Pickup_Time</f>
        <v>1.50625</v>
      </c>
      <c r="S1457" s="44">
        <f>TG_lấy+TG_xử_lý_CN+Thông_quan</f>
        <v>6.522916667</v>
      </c>
      <c r="T1457" s="55">
        <f>IFS(HubCN_ID="LECCNSZ",Quantity__piece*500,HubCN_ID="LECCNYW",Quantity__piece*700)</f>
        <v>2100</v>
      </c>
      <c r="U1457" s="55">
        <f>Chi_phí_lấy_hàng-Chi_phí_xử_lý</f>
        <v>15000</v>
      </c>
      <c r="V1457" s="55">
        <f>IFS(HubCN_ID="LECCNSZ",IF(Grossweight&lt;=3,17000+Quantity__piece*500,17000+(Grossweight-3)*1500+Quantity__piece*500),HubCN_ID="LECCNYW", IF(Grossweight&lt;=3,15000+Quantity__piece*700,15000+(Grossweight-3)*2500+Quantity__piece*700))</f>
        <v>17100</v>
      </c>
    </row>
    <row r="1458" ht="15.75" customHeight="1">
      <c r="A1458" s="52" t="s">
        <v>4153</v>
      </c>
      <c r="B1458" s="52" t="s">
        <v>5279</v>
      </c>
      <c r="C1458" s="52" t="s">
        <v>5253</v>
      </c>
      <c r="D1458" s="53">
        <v>44649.78611111111</v>
      </c>
      <c r="E1458" s="53">
        <v>44649.825</v>
      </c>
      <c r="F1458" s="53">
        <v>44649.99930555555</v>
      </c>
      <c r="G1458" s="53">
        <f>HubVN_Receiving_Time</f>
        <v>44654.25347</v>
      </c>
      <c r="H1458" s="54">
        <v>44650.25277777778</v>
      </c>
      <c r="I1458" s="44">
        <f>HubCN_Receiving_Time-Order_Create_Time</f>
        <v>2.109722222</v>
      </c>
      <c r="J1458" s="44">
        <f>Plan__HubCN_Receiving_Time-Order_Create_Time</f>
        <v>2.070833333</v>
      </c>
      <c r="K1458" s="44">
        <f>HubCN_Pickup_Time-HubCN_Receiving_Time</f>
        <v>0.4277777778</v>
      </c>
      <c r="L1458" s="44">
        <f>Plan_HubCN_Pickup_Time-Plan__HubCN_Receiving_Time</f>
        <v>0.2131944444</v>
      </c>
      <c r="M1458" s="44">
        <f>HubCN_Receiving_Time-Vendor_PickupTime</f>
        <v>0.1111111111</v>
      </c>
      <c r="N1458" s="44">
        <f>Plan__HubCN_Receiving_Time-Plan_Vendor_Pickup_Time</f>
        <v>1.075694444</v>
      </c>
      <c r="O1458" s="44">
        <f>Vendor_PickupTime-Order_Create_Time</f>
        <v>1.998611111</v>
      </c>
      <c r="P1458" s="44">
        <f>Plan_Vendor_Pickup_Time-Order_Create_Time</f>
        <v>0.9951388889</v>
      </c>
      <c r="Q1458" s="44">
        <f>HubVN_Receiving_Time-HubCN_Pickup_Time</f>
        <v>4.000694444</v>
      </c>
      <c r="R1458" s="44">
        <f>Plan_HubVN_Receiving_Time-Plan_HubCN_Pickup_Time</f>
        <v>3.504861111</v>
      </c>
      <c r="S1458" s="44">
        <f>TG_lấy+TG_xử_lý_CN+Thông_quan</f>
        <v>6.538194444</v>
      </c>
      <c r="T1458" s="55">
        <f>IFS(HubCN_ID="LECCNSZ",Quantity__piece*500,HubCN_ID="LECCNYW",Quantity__piece*700)</f>
        <v>2100</v>
      </c>
      <c r="U1458" s="55">
        <f>Chi_phí_lấy_hàng-Chi_phí_xử_lý</f>
        <v>16000</v>
      </c>
      <c r="V1458" s="55">
        <f>IFS(HubCN_ID="LECCNSZ",IF(Grossweight&lt;=3,17000+Quantity__piece*500,17000+(Grossweight-3)*1500+Quantity__piece*500),HubCN_ID="LECCNYW", IF(Grossweight&lt;=3,15000+Quantity__piece*700,15000+(Grossweight-3)*2500+Quantity__piece*700))</f>
        <v>18100</v>
      </c>
    </row>
    <row r="1459" ht="15.75" customHeight="1">
      <c r="A1459" s="52" t="s">
        <v>4156</v>
      </c>
      <c r="B1459" s="52" t="s">
        <v>5305</v>
      </c>
      <c r="C1459" s="52" t="s">
        <v>5253</v>
      </c>
      <c r="D1459" s="53">
        <v>44651.938888888886</v>
      </c>
      <c r="E1459" s="53">
        <v>44650.73541666667</v>
      </c>
      <c r="F1459" s="53">
        <v>44652.024305555555</v>
      </c>
      <c r="G1459" s="53">
        <f>HubVN_Receiving_Time</f>
        <v>44654.53542</v>
      </c>
      <c r="H1459" s="54">
        <v>44651.029861111114</v>
      </c>
      <c r="I1459" s="44">
        <f>HubCN_Receiving_Time-Order_Create_Time</f>
        <v>3.538888889</v>
      </c>
      <c r="J1459" s="44">
        <f>Plan__HubCN_Receiving_Time-Order_Create_Time</f>
        <v>4.742361111</v>
      </c>
      <c r="K1459" s="44">
        <f>HubCN_Pickup_Time-HubCN_Receiving_Time</f>
        <v>0.2944444444</v>
      </c>
      <c r="L1459" s="44">
        <f>Plan_HubCN_Pickup_Time-Plan__HubCN_Receiving_Time</f>
        <v>0.08541666667</v>
      </c>
      <c r="M1459" s="44">
        <f>HubCN_Receiving_Time-Vendor_PickupTime</f>
        <v>0.2541666667</v>
      </c>
      <c r="N1459" s="44">
        <f>Plan__HubCN_Receiving_Time-Plan_Vendor_Pickup_Time</f>
        <v>5.746527778</v>
      </c>
      <c r="O1459" s="44">
        <f>Vendor_PickupTime-Order_Create_Time</f>
        <v>3.284722222</v>
      </c>
      <c r="P1459" s="44">
        <f>Plan_Vendor_Pickup_Time-Order_Create_Time</f>
        <v>-1.004166667</v>
      </c>
      <c r="Q1459" s="44">
        <f>HubVN_Receiving_Time-HubCN_Pickup_Time</f>
        <v>3.505555556</v>
      </c>
      <c r="R1459" s="44">
        <f>Plan_HubVN_Receiving_Time-Plan_HubCN_Pickup_Time</f>
        <v>1.503472222</v>
      </c>
      <c r="S1459" s="44">
        <f>TG_lấy+TG_xử_lý_CN+Thông_quan</f>
        <v>7.338888889</v>
      </c>
      <c r="T1459" s="55">
        <f>IFS(HubCN_ID="LECCNSZ",Quantity__piece*500,HubCN_ID="LECCNYW",Quantity__piece*700)</f>
        <v>2100</v>
      </c>
      <c r="U1459" s="55">
        <f>Chi_phí_lấy_hàng-Chi_phí_xử_lý</f>
        <v>15000</v>
      </c>
      <c r="V1459" s="55">
        <f>IFS(HubCN_ID="LECCNSZ",IF(Grossweight&lt;=3,17000+Quantity__piece*500,17000+(Grossweight-3)*1500+Quantity__piece*500),HubCN_ID="LECCNYW", IF(Grossweight&lt;=3,15000+Quantity__piece*700,15000+(Grossweight-3)*2500+Quantity__piece*700))</f>
        <v>17100</v>
      </c>
    </row>
    <row r="1460" ht="15.75" hidden="1" customHeight="1">
      <c r="A1460" s="52" t="s">
        <v>4159</v>
      </c>
      <c r="B1460" s="52" t="s">
        <v>5268</v>
      </c>
      <c r="C1460" s="52" t="s">
        <v>5255</v>
      </c>
      <c r="D1460" s="53">
        <v>44651.884722222225</v>
      </c>
      <c r="E1460" s="53">
        <v>44652.54305555556</v>
      </c>
      <c r="F1460" s="53">
        <v>44652.010416666664</v>
      </c>
      <c r="G1460" s="53">
        <f>HubVN_Receiving_Time</f>
        <v>44655.52083</v>
      </c>
      <c r="H1460" s="54">
        <v>44653.018055555556</v>
      </c>
      <c r="I1460" s="44">
        <f>HubCN_Receiving_Time-Order_Create_Time</f>
        <v>3.209027778</v>
      </c>
      <c r="J1460" s="44">
        <f>Plan__HubCN_Receiving_Time-Order_Create_Time</f>
        <v>2.550694444</v>
      </c>
      <c r="K1460" s="44">
        <f>HubCN_Pickup_Time-HubCN_Receiving_Time</f>
        <v>0.475</v>
      </c>
      <c r="L1460" s="44">
        <f>Plan_HubCN_Pickup_Time-Plan__HubCN_Receiving_Time</f>
        <v>0.1256944444</v>
      </c>
      <c r="M1460" s="44">
        <f>HubCN_Receiving_Time-Vendor_PickupTime</f>
        <v>0.05416666667</v>
      </c>
      <c r="N1460" s="44">
        <f>Plan__HubCN_Receiving_Time-Plan_Vendor_Pickup_Time</f>
        <v>1.385416667</v>
      </c>
      <c r="O1460" s="44">
        <f>Vendor_PickupTime-Order_Create_Time</f>
        <v>3.154861111</v>
      </c>
      <c r="P1460" s="44">
        <f>Plan_Vendor_Pickup_Time-Order_Create_Time</f>
        <v>1.165277778</v>
      </c>
      <c r="Q1460" s="44">
        <f>HubVN_Receiving_Time-HubCN_Pickup_Time</f>
        <v>2.502777778</v>
      </c>
      <c r="R1460" s="44">
        <f>Plan_HubVN_Receiving_Time-Plan_HubCN_Pickup_Time</f>
        <v>3.505555556</v>
      </c>
      <c r="S1460" s="44">
        <f>TG_lấy+TG_xử_lý_CN+Thông_quan</f>
        <v>6.186805556</v>
      </c>
      <c r="T1460" s="55">
        <f>IFS(HubCN_ID="LECCNSZ",Quantity__piece*500,HubCN_ID="LECCNYW",Quantity__piece*700)</f>
        <v>500</v>
      </c>
      <c r="U1460" s="55">
        <f>Chi_phí_lấy_hàng-Chi_phí_xử_lý</f>
        <v>17000</v>
      </c>
      <c r="V1460" s="55">
        <f>IFS(HubCN_ID="LECCNSZ",IF(Grossweight&lt;=3,17000+Quantity__piece*500,17000+(Grossweight-3)*1500+Quantity__piece*500),HubCN_ID="LECCNYW", IF(Grossweight&lt;=3,15000+Quantity__piece*700,15000+(Grossweight-3)*2500+Quantity__piece*700))</f>
        <v>17500</v>
      </c>
    </row>
    <row r="1461" ht="15.75" customHeight="1">
      <c r="A1461" s="52" t="s">
        <v>4162</v>
      </c>
      <c r="B1461" s="52" t="s">
        <v>5278</v>
      </c>
      <c r="C1461" s="52" t="s">
        <v>5253</v>
      </c>
      <c r="D1461" s="53">
        <v>44649.9</v>
      </c>
      <c r="E1461" s="53">
        <v>44649.822916666664</v>
      </c>
      <c r="F1461" s="53">
        <v>44650.03055555555</v>
      </c>
      <c r="G1461" s="53">
        <f>HubVN_Receiving_Time</f>
        <v>44654.26181</v>
      </c>
      <c r="H1461" s="54">
        <v>44650.25555555556</v>
      </c>
      <c r="I1461" s="44">
        <f>HubCN_Receiving_Time-Order_Create_Time</f>
        <v>2.101388889</v>
      </c>
      <c r="J1461" s="44">
        <f>Plan__HubCN_Receiving_Time-Order_Create_Time</f>
        <v>2.178472222</v>
      </c>
      <c r="K1461" s="44">
        <f>HubCN_Pickup_Time-HubCN_Receiving_Time</f>
        <v>0.4326388889</v>
      </c>
      <c r="L1461" s="44">
        <f>Plan_HubCN_Pickup_Time-Plan__HubCN_Receiving_Time</f>
        <v>0.1305555556</v>
      </c>
      <c r="M1461" s="44">
        <f>HubCN_Receiving_Time-Vendor_PickupTime</f>
        <v>0.1111111111</v>
      </c>
      <c r="N1461" s="44">
        <f>Plan__HubCN_Receiving_Time-Plan_Vendor_Pickup_Time</f>
        <v>3.184722222</v>
      </c>
      <c r="O1461" s="44">
        <f>Vendor_PickupTime-Order_Create_Time</f>
        <v>1.990277778</v>
      </c>
      <c r="P1461" s="44">
        <f>Plan_Vendor_Pickup_Time-Order_Create_Time</f>
        <v>-1.00625</v>
      </c>
      <c r="Q1461" s="44">
        <f>HubVN_Receiving_Time-HubCN_Pickup_Time</f>
        <v>4.00625</v>
      </c>
      <c r="R1461" s="44">
        <f>Plan_HubVN_Receiving_Time-Plan_HubCN_Pickup_Time</f>
        <v>3.504861111</v>
      </c>
      <c r="S1461" s="44">
        <f>TG_lấy+TG_xử_lý_CN+Thông_quan</f>
        <v>6.540277778</v>
      </c>
      <c r="T1461" s="55">
        <f>IFS(HubCN_ID="LECCNSZ",Quantity__piece*500,HubCN_ID="LECCNYW",Quantity__piece*700)</f>
        <v>3500</v>
      </c>
      <c r="U1461" s="55">
        <f>Chi_phí_lấy_hàng-Chi_phí_xử_lý</f>
        <v>15000</v>
      </c>
      <c r="V1461" s="55">
        <f>IFS(HubCN_ID="LECCNSZ",IF(Grossweight&lt;=3,17000+Quantity__piece*500,17000+(Grossweight-3)*1500+Quantity__piece*500),HubCN_ID="LECCNYW", IF(Grossweight&lt;=3,15000+Quantity__piece*700,15000+(Grossweight-3)*2500+Quantity__piece*700))</f>
        <v>18500</v>
      </c>
    </row>
    <row r="1462" ht="15.75" customHeight="1">
      <c r="A1462" s="52" t="s">
        <v>4165</v>
      </c>
      <c r="B1462" s="52" t="s">
        <v>5258</v>
      </c>
      <c r="C1462" s="52" t="s">
        <v>5253</v>
      </c>
      <c r="D1462" s="53">
        <v>44653.354166666664</v>
      </c>
      <c r="E1462" s="53">
        <v>44652.24236111111</v>
      </c>
      <c r="F1462" s="53">
        <v>44653.524305555555</v>
      </c>
      <c r="G1462" s="53">
        <f>HubVN_Receiving_Time</f>
        <v>44655.53819</v>
      </c>
      <c r="H1462" s="54">
        <v>44652.53472222222</v>
      </c>
      <c r="I1462" s="44">
        <f>HubCN_Receiving_Time-Order_Create_Time</f>
        <v>3.871527778</v>
      </c>
      <c r="J1462" s="44">
        <f>Plan__HubCN_Receiving_Time-Order_Create_Time</f>
        <v>4.983333333</v>
      </c>
      <c r="K1462" s="44">
        <f>HubCN_Pickup_Time-HubCN_Receiving_Time</f>
        <v>0.2923611111</v>
      </c>
      <c r="L1462" s="44">
        <f>Plan_HubCN_Pickup_Time-Plan__HubCN_Receiving_Time</f>
        <v>0.1701388889</v>
      </c>
      <c r="M1462" s="44">
        <f>HubCN_Receiving_Time-Vendor_PickupTime</f>
        <v>0.08472222222</v>
      </c>
      <c r="N1462" s="44">
        <f>Plan__HubCN_Receiving_Time-Plan_Vendor_Pickup_Time</f>
        <v>3.996527778</v>
      </c>
      <c r="O1462" s="44">
        <f>Vendor_PickupTime-Order_Create_Time</f>
        <v>3.786805556</v>
      </c>
      <c r="P1462" s="44">
        <f>Plan_Vendor_Pickup_Time-Order_Create_Time</f>
        <v>0.9868055556</v>
      </c>
      <c r="Q1462" s="44">
        <f>HubVN_Receiving_Time-HubCN_Pickup_Time</f>
        <v>3.003472222</v>
      </c>
      <c r="R1462" s="44">
        <f>Plan_HubVN_Receiving_Time-Plan_HubCN_Pickup_Time</f>
        <v>2.00625</v>
      </c>
      <c r="S1462" s="44">
        <f>TG_lấy+TG_xử_lý_CN+Thông_quan</f>
        <v>7.167361111</v>
      </c>
      <c r="T1462" s="55">
        <f>IFS(HubCN_ID="LECCNSZ",Quantity__piece*500,HubCN_ID="LECCNYW",Quantity__piece*700)</f>
        <v>700</v>
      </c>
      <c r="U1462" s="55">
        <f>Chi_phí_lấy_hàng-Chi_phí_xử_lý</f>
        <v>15000</v>
      </c>
      <c r="V1462" s="55">
        <f>IFS(HubCN_ID="LECCNSZ",IF(Grossweight&lt;=3,17000+Quantity__piece*500,17000+(Grossweight-3)*1500+Quantity__piece*500),HubCN_ID="LECCNYW", IF(Grossweight&lt;=3,15000+Quantity__piece*700,15000+(Grossweight-3)*2500+Quantity__piece*700))</f>
        <v>15700</v>
      </c>
    </row>
    <row r="1463" ht="15.75" customHeight="1">
      <c r="A1463" s="52" t="s">
        <v>4167</v>
      </c>
      <c r="B1463" s="52" t="s">
        <v>5278</v>
      </c>
      <c r="C1463" s="52" t="s">
        <v>5253</v>
      </c>
      <c r="D1463" s="53">
        <v>44651.430555555555</v>
      </c>
      <c r="E1463" s="53">
        <v>44649.24166666667</v>
      </c>
      <c r="F1463" s="53">
        <v>44651.51875</v>
      </c>
      <c r="G1463" s="53">
        <f>HubVN_Receiving_Time</f>
        <v>44653.53819</v>
      </c>
      <c r="H1463" s="54">
        <v>44649.53611111111</v>
      </c>
      <c r="I1463" s="44">
        <f>HubCN_Receiving_Time-Order_Create_Time</f>
        <v>1.370138889</v>
      </c>
      <c r="J1463" s="44">
        <f>Plan__HubCN_Receiving_Time-Order_Create_Time</f>
        <v>3.559027778</v>
      </c>
      <c r="K1463" s="44">
        <f>HubCN_Pickup_Time-HubCN_Receiving_Time</f>
        <v>0.2944444444</v>
      </c>
      <c r="L1463" s="44">
        <f>Plan_HubCN_Pickup_Time-Plan__HubCN_Receiving_Time</f>
        <v>0.08819444445</v>
      </c>
      <c r="M1463" s="44">
        <f>HubCN_Receiving_Time-Vendor_PickupTime</f>
        <v>0.08888888889</v>
      </c>
      <c r="N1463" s="44">
        <f>Plan__HubCN_Receiving_Time-Plan_Vendor_Pickup_Time</f>
        <v>5.234722222</v>
      </c>
      <c r="O1463" s="44">
        <f>Vendor_PickupTime-Order_Create_Time</f>
        <v>1.28125</v>
      </c>
      <c r="P1463" s="44">
        <f>Plan_Vendor_Pickup_Time-Order_Create_Time</f>
        <v>-1.675694444</v>
      </c>
      <c r="Q1463" s="44">
        <f>HubVN_Receiving_Time-HubCN_Pickup_Time</f>
        <v>4.002083333</v>
      </c>
      <c r="R1463" s="44">
        <f>Plan_HubVN_Receiving_Time-Plan_HubCN_Pickup_Time</f>
        <v>2.002777778</v>
      </c>
      <c r="S1463" s="44">
        <f>TG_lấy+TG_xử_lý_CN+Thông_quan</f>
        <v>5.666666667</v>
      </c>
      <c r="T1463" s="55">
        <f>IFS(HubCN_ID="LECCNSZ",Quantity__piece*500,HubCN_ID="LECCNYW",Quantity__piece*700)</f>
        <v>2100</v>
      </c>
      <c r="U1463" s="55">
        <f>Chi_phí_lấy_hàng-Chi_phí_xử_lý</f>
        <v>15000</v>
      </c>
      <c r="V1463" s="55">
        <f>IFS(HubCN_ID="LECCNSZ",IF(Grossweight&lt;=3,17000+Quantity__piece*500,17000+(Grossweight-3)*1500+Quantity__piece*500),HubCN_ID="LECCNYW", IF(Grossweight&lt;=3,15000+Quantity__piece*700,15000+(Grossweight-3)*2500+Quantity__piece*700))</f>
        <v>17100</v>
      </c>
    </row>
    <row r="1464" ht="15.75" hidden="1" customHeight="1">
      <c r="A1464" s="52" t="s">
        <v>4170</v>
      </c>
      <c r="B1464" s="52" t="s">
        <v>5266</v>
      </c>
      <c r="C1464" s="52" t="s">
        <v>5255</v>
      </c>
      <c r="D1464" s="53">
        <v>44649.34652777778</v>
      </c>
      <c r="E1464" s="53">
        <v>44649.58472222222</v>
      </c>
      <c r="F1464" s="53">
        <v>44649.518055555556</v>
      </c>
      <c r="G1464" s="53">
        <f>HubVN_Receiving_Time</f>
        <v>44652.53125</v>
      </c>
      <c r="H1464" s="54">
        <v>44650.025</v>
      </c>
      <c r="I1464" s="44">
        <f>HubCN_Receiving_Time-Order_Create_Time</f>
        <v>3.7375</v>
      </c>
      <c r="J1464" s="44">
        <f>Plan__HubCN_Receiving_Time-Order_Create_Time</f>
        <v>3.499305556</v>
      </c>
      <c r="K1464" s="44">
        <f>HubCN_Pickup_Time-HubCN_Receiving_Time</f>
        <v>0.4402777778</v>
      </c>
      <c r="L1464" s="44">
        <f>Plan_HubCN_Pickup_Time-Plan__HubCN_Receiving_Time</f>
        <v>0.1715277778</v>
      </c>
      <c r="M1464" s="44">
        <f>HubCN_Receiving_Time-Vendor_PickupTime</f>
        <v>0.1138888889</v>
      </c>
      <c r="N1464" s="44">
        <f>Plan__HubCN_Receiving_Time-Plan_Vendor_Pickup_Time</f>
        <v>2.998611111</v>
      </c>
      <c r="O1464" s="44">
        <f>Vendor_PickupTime-Order_Create_Time</f>
        <v>3.623611111</v>
      </c>
      <c r="P1464" s="44">
        <f>Plan_Vendor_Pickup_Time-Order_Create_Time</f>
        <v>0.5006944444</v>
      </c>
      <c r="Q1464" s="44">
        <f>HubVN_Receiving_Time-HubCN_Pickup_Time</f>
        <v>2.50625</v>
      </c>
      <c r="R1464" s="44">
        <f>Plan_HubVN_Receiving_Time-Plan_HubCN_Pickup_Time</f>
        <v>2.003472222</v>
      </c>
      <c r="S1464" s="44">
        <f>TG_lấy+TG_xử_lý_CN+Thông_quan</f>
        <v>6.684027778</v>
      </c>
      <c r="T1464" s="55">
        <f>IFS(HubCN_ID="LECCNSZ",Quantity__piece*500,HubCN_ID="LECCNYW",Quantity__piece*700)</f>
        <v>2000</v>
      </c>
      <c r="U1464" s="55">
        <f>Chi_phí_lấy_hàng-Chi_phí_xử_lý</f>
        <v>17000</v>
      </c>
      <c r="V1464" s="55">
        <f>IFS(HubCN_ID="LECCNSZ",IF(Grossweight&lt;=3,17000+Quantity__piece*500,17000+(Grossweight-3)*1500+Quantity__piece*500),HubCN_ID="LECCNYW", IF(Grossweight&lt;=3,15000+Quantity__piece*700,15000+(Grossweight-3)*2500+Quantity__piece*700))</f>
        <v>19000</v>
      </c>
    </row>
    <row r="1465" ht="15.75" hidden="1" customHeight="1">
      <c r="A1465" s="52" t="s">
        <v>4173</v>
      </c>
      <c r="B1465" s="52" t="s">
        <v>5282</v>
      </c>
      <c r="C1465" s="52" t="s">
        <v>5255</v>
      </c>
      <c r="D1465" s="53">
        <v>44650.853472222225</v>
      </c>
      <c r="E1465" s="53">
        <v>44651.75763888889</v>
      </c>
      <c r="F1465" s="53">
        <v>44651.020833333336</v>
      </c>
      <c r="G1465" s="53">
        <f>HubVN_Receiving_Time</f>
        <v>44655.26458</v>
      </c>
      <c r="H1465" s="54">
        <v>44652.25902777778</v>
      </c>
      <c r="I1465" s="44">
        <f>HubCN_Receiving_Time-Order_Create_Time</f>
        <v>2.620138889</v>
      </c>
      <c r="J1465" s="44">
        <f>Plan__HubCN_Receiving_Time-Order_Create_Time</f>
        <v>1.715972222</v>
      </c>
      <c r="K1465" s="44">
        <f>HubCN_Pickup_Time-HubCN_Receiving_Time</f>
        <v>0.5013888889</v>
      </c>
      <c r="L1465" s="44">
        <f>Plan_HubCN_Pickup_Time-Plan__HubCN_Receiving_Time</f>
        <v>0.1673611111</v>
      </c>
      <c r="M1465" s="44">
        <f>HubCN_Receiving_Time-Vendor_PickupTime</f>
        <v>0.13125</v>
      </c>
      <c r="N1465" s="44">
        <f>Plan__HubCN_Receiving_Time-Plan_Vendor_Pickup_Time</f>
        <v>2.139583333</v>
      </c>
      <c r="O1465" s="44">
        <f>Vendor_PickupTime-Order_Create_Time</f>
        <v>2.488888889</v>
      </c>
      <c r="P1465" s="44">
        <f>Plan_Vendor_Pickup_Time-Order_Create_Time</f>
        <v>-0.4236111111</v>
      </c>
      <c r="Q1465" s="44">
        <f>HubVN_Receiving_Time-HubCN_Pickup_Time</f>
        <v>3.005555556</v>
      </c>
      <c r="R1465" s="44">
        <f>Plan_HubVN_Receiving_Time-Plan_HubCN_Pickup_Time</f>
        <v>3.502083333</v>
      </c>
      <c r="S1465" s="44">
        <f>TG_lấy+TG_xử_lý_CN+Thông_quan</f>
        <v>6.127083333</v>
      </c>
      <c r="T1465" s="55">
        <f>IFS(HubCN_ID="LECCNSZ",Quantity__piece*500,HubCN_ID="LECCNYW",Quantity__piece*700)</f>
        <v>500</v>
      </c>
      <c r="U1465" s="55">
        <f>Chi_phí_lấy_hàng-Chi_phí_xử_lý</f>
        <v>17000</v>
      </c>
      <c r="V1465" s="55">
        <f>IFS(HubCN_ID="LECCNSZ",IF(Grossweight&lt;=3,17000+Quantity__piece*500,17000+(Grossweight-3)*1500+Quantity__piece*500),HubCN_ID="LECCNYW", IF(Grossweight&lt;=3,15000+Quantity__piece*700,15000+(Grossweight-3)*2500+Quantity__piece*700))</f>
        <v>17500</v>
      </c>
    </row>
    <row r="1466" ht="15.75" hidden="1" customHeight="1">
      <c r="A1466" s="52" t="s">
        <v>4175</v>
      </c>
      <c r="B1466" s="52" t="s">
        <v>5254</v>
      </c>
      <c r="C1466" s="52" t="s">
        <v>5255</v>
      </c>
      <c r="D1466" s="53">
        <v>44650.29236111111</v>
      </c>
      <c r="E1466" s="53">
        <v>44649.51111111111</v>
      </c>
      <c r="F1466" s="53">
        <v>44650.50486111111</v>
      </c>
      <c r="G1466" s="53">
        <f>HubVN_Receiving_Time</f>
        <v>44653.51806</v>
      </c>
      <c r="H1466" s="54">
        <v>44650.0125</v>
      </c>
      <c r="I1466" s="44">
        <f>HubCN_Receiving_Time-Order_Create_Time</f>
        <v>1.169444444</v>
      </c>
      <c r="J1466" s="44">
        <f>Plan__HubCN_Receiving_Time-Order_Create_Time</f>
        <v>1.950694444</v>
      </c>
      <c r="K1466" s="44">
        <f>HubCN_Pickup_Time-HubCN_Receiving_Time</f>
        <v>0.5013888889</v>
      </c>
      <c r="L1466" s="44">
        <f>Plan_HubCN_Pickup_Time-Plan__HubCN_Receiving_Time</f>
        <v>0.2125</v>
      </c>
      <c r="M1466" s="44">
        <f>HubCN_Receiving_Time-Vendor_PickupTime</f>
        <v>0.1680555556</v>
      </c>
      <c r="N1466" s="44">
        <f>Plan__HubCN_Receiving_Time-Plan_Vendor_Pickup_Time</f>
        <v>0.9506944444</v>
      </c>
      <c r="O1466" s="44">
        <f>Vendor_PickupTime-Order_Create_Time</f>
        <v>1.001388889</v>
      </c>
      <c r="P1466" s="44">
        <f>Plan_Vendor_Pickup_Time-Order_Create_Time</f>
        <v>1</v>
      </c>
      <c r="Q1466" s="44">
        <f>HubVN_Receiving_Time-HubCN_Pickup_Time</f>
        <v>3.505555556</v>
      </c>
      <c r="R1466" s="44">
        <f>Plan_HubVN_Receiving_Time-Plan_HubCN_Pickup_Time</f>
        <v>3.005555556</v>
      </c>
      <c r="S1466" s="44">
        <f>TG_lấy+TG_xử_lý_CN+Thông_quan</f>
        <v>5.176388889</v>
      </c>
      <c r="T1466" s="55">
        <f>IFS(HubCN_ID="LECCNSZ",Quantity__piece*500,HubCN_ID="LECCNYW",Quantity__piece*700)</f>
        <v>1000</v>
      </c>
      <c r="U1466" s="55">
        <f>Chi_phí_lấy_hàng-Chi_phí_xử_lý</f>
        <v>18650</v>
      </c>
      <c r="V1466" s="55">
        <f>IFS(HubCN_ID="LECCNSZ",IF(Grossweight&lt;=3,17000+Quantity__piece*500,17000+(Grossweight-3)*1500+Quantity__piece*500),HubCN_ID="LECCNYW", IF(Grossweight&lt;=3,15000+Quantity__piece*700,15000+(Grossweight-3)*2500+Quantity__piece*700))</f>
        <v>19650</v>
      </c>
    </row>
    <row r="1467" ht="15.75" hidden="1" customHeight="1">
      <c r="A1467" s="52" t="s">
        <v>4177</v>
      </c>
      <c r="B1467" s="52" t="s">
        <v>5262</v>
      </c>
      <c r="C1467" s="52" t="s">
        <v>5255</v>
      </c>
      <c r="D1467" s="53">
        <v>44649.152083333334</v>
      </c>
      <c r="E1467" s="53">
        <v>44650.82013888889</v>
      </c>
      <c r="F1467" s="53">
        <v>44649.28125</v>
      </c>
      <c r="G1467" s="53">
        <f>HubVN_Receiving_Time</f>
        <v>44653.26319</v>
      </c>
      <c r="H1467" s="54">
        <v>44651.26180555556</v>
      </c>
      <c r="I1467" s="44">
        <f>HubCN_Receiving_Time-Order_Create_Time</f>
        <v>3.484722222</v>
      </c>
      <c r="J1467" s="44">
        <f>Plan__HubCN_Receiving_Time-Order_Create_Time</f>
        <v>1.816666667</v>
      </c>
      <c r="K1467" s="44">
        <f>HubCN_Pickup_Time-HubCN_Receiving_Time</f>
        <v>0.4416666667</v>
      </c>
      <c r="L1467" s="44">
        <f>Plan_HubCN_Pickup_Time-Plan__HubCN_Receiving_Time</f>
        <v>0.1291666667</v>
      </c>
      <c r="M1467" s="44">
        <f>HubCN_Receiving_Time-Vendor_PickupTime</f>
        <v>0.1541666667</v>
      </c>
      <c r="N1467" s="44">
        <f>Plan__HubCN_Receiving_Time-Plan_Vendor_Pickup_Time</f>
        <v>0.6520833333</v>
      </c>
      <c r="O1467" s="44">
        <f>Vendor_PickupTime-Order_Create_Time</f>
        <v>3.330555556</v>
      </c>
      <c r="P1467" s="44">
        <f>Plan_Vendor_Pickup_Time-Order_Create_Time</f>
        <v>1.164583333</v>
      </c>
      <c r="Q1467" s="44">
        <f>HubVN_Receiving_Time-HubCN_Pickup_Time</f>
        <v>2.001388889</v>
      </c>
      <c r="R1467" s="44">
        <f>Plan_HubVN_Receiving_Time-Plan_HubCN_Pickup_Time</f>
        <v>3.004861111</v>
      </c>
      <c r="S1467" s="44">
        <f>TG_lấy+TG_xử_lý_CN+Thông_quan</f>
        <v>5.927777778</v>
      </c>
      <c r="T1467" s="55">
        <f>IFS(HubCN_ID="LECCNSZ",Quantity__piece*500,HubCN_ID="LECCNYW",Quantity__piece*700)</f>
        <v>2500</v>
      </c>
      <c r="U1467" s="55">
        <f>Chi_phí_lấy_hàng-Chi_phí_xử_lý</f>
        <v>17000</v>
      </c>
      <c r="V1467" s="55">
        <f>IFS(HubCN_ID="LECCNSZ",IF(Grossweight&lt;=3,17000+Quantity__piece*500,17000+(Grossweight-3)*1500+Quantity__piece*500),HubCN_ID="LECCNYW", IF(Grossweight&lt;=3,15000+Quantity__piece*700,15000+(Grossweight-3)*2500+Quantity__piece*700))</f>
        <v>19500</v>
      </c>
    </row>
    <row r="1468" ht="15.75" customHeight="1">
      <c r="A1468" s="52" t="s">
        <v>4180</v>
      </c>
      <c r="B1468" s="52" t="s">
        <v>5303</v>
      </c>
      <c r="C1468" s="52" t="s">
        <v>5253</v>
      </c>
      <c r="D1468" s="53">
        <v>44652.35555555556</v>
      </c>
      <c r="E1468" s="53">
        <v>44652.21666666667</v>
      </c>
      <c r="F1468" s="53">
        <v>44652.52569444444</v>
      </c>
      <c r="G1468" s="53">
        <f>HubVN_Receiving_Time</f>
        <v>44655.50972</v>
      </c>
      <c r="H1468" s="54">
        <v>44652.50902777778</v>
      </c>
      <c r="I1468" s="44">
        <f>HubCN_Receiving_Time-Order_Create_Time</f>
        <v>2.383333333</v>
      </c>
      <c r="J1468" s="44">
        <f>Plan__HubCN_Receiving_Time-Order_Create_Time</f>
        <v>2.522222222</v>
      </c>
      <c r="K1468" s="44">
        <f>HubCN_Pickup_Time-HubCN_Receiving_Time</f>
        <v>0.2923611111</v>
      </c>
      <c r="L1468" s="44">
        <f>Plan_HubCN_Pickup_Time-Plan__HubCN_Receiving_Time</f>
        <v>0.1701388889</v>
      </c>
      <c r="M1468" s="44">
        <f>HubCN_Receiving_Time-Vendor_PickupTime</f>
        <v>0.1645833333</v>
      </c>
      <c r="N1468" s="44">
        <f>Plan__HubCN_Receiving_Time-Plan_Vendor_Pickup_Time</f>
        <v>1.774305556</v>
      </c>
      <c r="O1468" s="44">
        <f>Vendor_PickupTime-Order_Create_Time</f>
        <v>2.21875</v>
      </c>
      <c r="P1468" s="44">
        <f>Plan_Vendor_Pickup_Time-Order_Create_Time</f>
        <v>0.7479166667</v>
      </c>
      <c r="Q1468" s="44">
        <f>HubVN_Receiving_Time-HubCN_Pickup_Time</f>
        <v>3.000694444</v>
      </c>
      <c r="R1468" s="44">
        <f>Plan_HubVN_Receiving_Time-Plan_HubCN_Pickup_Time</f>
        <v>2.000694444</v>
      </c>
      <c r="S1468" s="44">
        <f>TG_lấy+TG_xử_lý_CN+Thông_quan</f>
        <v>5.676388889</v>
      </c>
      <c r="T1468" s="55">
        <f>IFS(HubCN_ID="LECCNSZ",Quantity__piece*500,HubCN_ID="LECCNYW",Quantity__piece*700)</f>
        <v>3500</v>
      </c>
      <c r="U1468" s="55">
        <f>Chi_phí_lấy_hàng-Chi_phí_xử_lý</f>
        <v>15000</v>
      </c>
      <c r="V1468" s="55">
        <f>IFS(HubCN_ID="LECCNSZ",IF(Grossweight&lt;=3,17000+Quantity__piece*500,17000+(Grossweight-3)*1500+Quantity__piece*500),HubCN_ID="LECCNYW", IF(Grossweight&lt;=3,15000+Quantity__piece*700,15000+(Grossweight-3)*2500+Quantity__piece*700))</f>
        <v>18500</v>
      </c>
    </row>
    <row r="1469" ht="15.75" hidden="1" customHeight="1">
      <c r="A1469" s="52" t="s">
        <v>4182</v>
      </c>
      <c r="B1469" s="52" t="s">
        <v>5262</v>
      </c>
      <c r="C1469" s="52" t="s">
        <v>5255</v>
      </c>
      <c r="D1469" s="53">
        <v>44649.438888888886</v>
      </c>
      <c r="E1469" s="53">
        <v>44650.78402777778</v>
      </c>
      <c r="F1469" s="53">
        <v>44649.52847222222</v>
      </c>
      <c r="G1469" s="53">
        <f>HubVN_Receiving_Time</f>
        <v>44653.29028</v>
      </c>
      <c r="H1469" s="54">
        <v>44651.2875</v>
      </c>
      <c r="I1469" s="44">
        <f>HubCN_Receiving_Time-Order_Create_Time</f>
        <v>1.402777778</v>
      </c>
      <c r="J1469" s="44">
        <f>Plan__HubCN_Receiving_Time-Order_Create_Time</f>
        <v>0.05763888889</v>
      </c>
      <c r="K1469" s="44">
        <f>HubCN_Pickup_Time-HubCN_Receiving_Time</f>
        <v>0.5034722222</v>
      </c>
      <c r="L1469" s="44">
        <f>Plan_HubCN_Pickup_Time-Plan__HubCN_Receiving_Time</f>
        <v>0.08958333333</v>
      </c>
      <c r="M1469" s="44">
        <f>HubCN_Receiving_Time-Vendor_PickupTime</f>
        <v>0.1548611111</v>
      </c>
      <c r="N1469" s="44">
        <f>Plan__HubCN_Receiving_Time-Plan_Vendor_Pickup_Time</f>
        <v>1.518055556</v>
      </c>
      <c r="O1469" s="44">
        <f>Vendor_PickupTime-Order_Create_Time</f>
        <v>1.247916667</v>
      </c>
      <c r="P1469" s="44">
        <f>Plan_Vendor_Pickup_Time-Order_Create_Time</f>
        <v>-1.460416667</v>
      </c>
      <c r="Q1469" s="44">
        <f>HubVN_Receiving_Time-HubCN_Pickup_Time</f>
        <v>2.002777778</v>
      </c>
      <c r="R1469" s="44">
        <f>Plan_HubVN_Receiving_Time-Plan_HubCN_Pickup_Time</f>
        <v>3.005555556</v>
      </c>
      <c r="S1469" s="44">
        <f>TG_lấy+TG_xử_lý_CN+Thông_quan</f>
        <v>3.909027778</v>
      </c>
      <c r="T1469" s="55">
        <f>IFS(HubCN_ID="LECCNSZ",Quantity__piece*500,HubCN_ID="LECCNYW",Quantity__piece*700)</f>
        <v>500</v>
      </c>
      <c r="U1469" s="55">
        <f>Chi_phí_lấy_hàng-Chi_phí_xử_lý</f>
        <v>17000</v>
      </c>
      <c r="V1469" s="55">
        <f>IFS(HubCN_ID="LECCNSZ",IF(Grossweight&lt;=3,17000+Quantity__piece*500,17000+(Grossweight-3)*1500+Quantity__piece*500),HubCN_ID="LECCNYW", IF(Grossweight&lt;=3,15000+Quantity__piece*700,15000+(Grossweight-3)*2500+Quantity__piece*700))</f>
        <v>17500</v>
      </c>
    </row>
    <row r="1470" ht="15.75" hidden="1" customHeight="1">
      <c r="A1470" s="52" t="s">
        <v>4185</v>
      </c>
      <c r="B1470" s="52" t="s">
        <v>5306</v>
      </c>
      <c r="C1470" s="52" t="s">
        <v>5255</v>
      </c>
      <c r="D1470" s="53">
        <v>44650.16875</v>
      </c>
      <c r="E1470" s="53">
        <v>44650.81180555555</v>
      </c>
      <c r="F1470" s="53">
        <v>44650.25277777778</v>
      </c>
      <c r="G1470" s="53">
        <f>HubVN_Receiving_Time</f>
        <v>44653.25208</v>
      </c>
      <c r="H1470" s="54">
        <v>44651.251388888886</v>
      </c>
      <c r="I1470" s="44">
        <f>HubCN_Receiving_Time-Order_Create_Time</f>
        <v>1.489583333</v>
      </c>
      <c r="J1470" s="44">
        <f>Plan__HubCN_Receiving_Time-Order_Create_Time</f>
        <v>0.8465277778</v>
      </c>
      <c r="K1470" s="44">
        <f>HubCN_Pickup_Time-HubCN_Receiving_Time</f>
        <v>0.4395833333</v>
      </c>
      <c r="L1470" s="44">
        <f>Plan_HubCN_Pickup_Time-Plan__HubCN_Receiving_Time</f>
        <v>0.08402777778</v>
      </c>
      <c r="M1470" s="44">
        <f>HubCN_Receiving_Time-Vendor_PickupTime</f>
        <v>0.1527777778</v>
      </c>
      <c r="N1470" s="44">
        <f>Plan__HubCN_Receiving_Time-Plan_Vendor_Pickup_Time</f>
        <v>1.266666667</v>
      </c>
      <c r="O1470" s="44">
        <f>Vendor_PickupTime-Order_Create_Time</f>
        <v>1.336805556</v>
      </c>
      <c r="P1470" s="44">
        <f>Plan_Vendor_Pickup_Time-Order_Create_Time</f>
        <v>-0.4201388889</v>
      </c>
      <c r="Q1470" s="44">
        <f>HubVN_Receiving_Time-HubCN_Pickup_Time</f>
        <v>2.000694444</v>
      </c>
      <c r="R1470" s="44">
        <f>Plan_HubVN_Receiving_Time-Plan_HubCN_Pickup_Time</f>
        <v>2.003472222</v>
      </c>
      <c r="S1470" s="44">
        <f>TG_lấy+TG_xử_lý_CN+Thông_quan</f>
        <v>3.929861111</v>
      </c>
      <c r="T1470" s="55">
        <f>IFS(HubCN_ID="LECCNSZ",Quantity__piece*500,HubCN_ID="LECCNYW",Quantity__piece*700)</f>
        <v>1000</v>
      </c>
      <c r="U1470" s="55">
        <f>Chi_phí_lấy_hàng-Chi_phí_xử_lý</f>
        <v>17000</v>
      </c>
      <c r="V1470" s="55">
        <f>IFS(HubCN_ID="LECCNSZ",IF(Grossweight&lt;=3,17000+Quantity__piece*500,17000+(Grossweight-3)*1500+Quantity__piece*500),HubCN_ID="LECCNYW", IF(Grossweight&lt;=3,15000+Quantity__piece*700,15000+(Grossweight-3)*2500+Quantity__piece*700))</f>
        <v>18000</v>
      </c>
    </row>
    <row r="1471" ht="15.75" customHeight="1">
      <c r="A1471" s="52" t="s">
        <v>4188</v>
      </c>
      <c r="B1471" s="52" t="s">
        <v>5311</v>
      </c>
      <c r="C1471" s="52" t="s">
        <v>5253</v>
      </c>
      <c r="D1471" s="53">
        <v>44649.302083333336</v>
      </c>
      <c r="E1471" s="53">
        <v>44646.975694444445</v>
      </c>
      <c r="F1471" s="53">
        <v>44649.5125</v>
      </c>
      <c r="G1471" s="53">
        <f>HubVN_Receiving_Time</f>
        <v>44652.27431</v>
      </c>
      <c r="H1471" s="54">
        <v>44647.27013888889</v>
      </c>
      <c r="I1471" s="44">
        <f>HubCN_Receiving_Time-Order_Create_Time</f>
        <v>1.856944444</v>
      </c>
      <c r="J1471" s="44">
        <f>Plan__HubCN_Receiving_Time-Order_Create_Time</f>
        <v>4.183333333</v>
      </c>
      <c r="K1471" s="44">
        <f>HubCN_Pickup_Time-HubCN_Receiving_Time</f>
        <v>0.2944444444</v>
      </c>
      <c r="L1471" s="44">
        <f>Plan_HubCN_Pickup_Time-Plan__HubCN_Receiving_Time</f>
        <v>0.2104166667</v>
      </c>
      <c r="M1471" s="44">
        <f>HubCN_Receiving_Time-Vendor_PickupTime</f>
        <v>0.1020833333</v>
      </c>
      <c r="N1471" s="44">
        <f>Plan__HubCN_Receiving_Time-Plan_Vendor_Pickup_Time</f>
        <v>1.602777778</v>
      </c>
      <c r="O1471" s="44">
        <f>Vendor_PickupTime-Order_Create_Time</f>
        <v>1.754861111</v>
      </c>
      <c r="P1471" s="44">
        <f>Plan_Vendor_Pickup_Time-Order_Create_Time</f>
        <v>2.580555556</v>
      </c>
      <c r="Q1471" s="44">
        <f>HubVN_Receiving_Time-HubCN_Pickup_Time</f>
        <v>5.004166667</v>
      </c>
      <c r="R1471" s="44">
        <f>Plan_HubVN_Receiving_Time-Plan_HubCN_Pickup_Time</f>
        <v>2.004166667</v>
      </c>
      <c r="S1471" s="44">
        <f>TG_lấy+TG_xử_lý_CN+Thông_quan</f>
        <v>7.155555556</v>
      </c>
      <c r="T1471" s="55">
        <f>IFS(HubCN_ID="LECCNSZ",Quantity__piece*500,HubCN_ID="LECCNYW",Quantity__piece*700)</f>
        <v>700</v>
      </c>
      <c r="U1471" s="55">
        <f>Chi_phí_lấy_hàng-Chi_phí_xử_lý</f>
        <v>16250</v>
      </c>
      <c r="V1471" s="55">
        <f>IFS(HubCN_ID="LECCNSZ",IF(Grossweight&lt;=3,17000+Quantity__piece*500,17000+(Grossweight-3)*1500+Quantity__piece*500),HubCN_ID="LECCNYW", IF(Grossweight&lt;=3,15000+Quantity__piece*700,15000+(Grossweight-3)*2500+Quantity__piece*700))</f>
        <v>16950</v>
      </c>
    </row>
    <row r="1472" ht="15.75" customHeight="1">
      <c r="A1472" s="52" t="s">
        <v>4191</v>
      </c>
      <c r="B1472" s="52" t="s">
        <v>5279</v>
      </c>
      <c r="C1472" s="52" t="s">
        <v>5253</v>
      </c>
      <c r="D1472" s="53">
        <v>44649.38125</v>
      </c>
      <c r="E1472" s="53">
        <v>44646.96805555555</v>
      </c>
      <c r="F1472" s="53">
        <v>44649.53055555555</v>
      </c>
      <c r="G1472" s="53">
        <f>HubVN_Receiving_Time</f>
        <v>44652.26736</v>
      </c>
      <c r="H1472" s="54">
        <v>44647.26180555556</v>
      </c>
      <c r="I1472" s="44">
        <f>HubCN_Receiving_Time-Order_Create_Time</f>
        <v>0.3326388889</v>
      </c>
      <c r="J1472" s="44">
        <f>Plan__HubCN_Receiving_Time-Order_Create_Time</f>
        <v>2.745833333</v>
      </c>
      <c r="K1472" s="44">
        <f>HubCN_Pickup_Time-HubCN_Receiving_Time</f>
        <v>0.29375</v>
      </c>
      <c r="L1472" s="44">
        <f>Plan_HubCN_Pickup_Time-Plan__HubCN_Receiving_Time</f>
        <v>0.1493055556</v>
      </c>
      <c r="M1472" s="44">
        <f>HubCN_Receiving_Time-Vendor_PickupTime</f>
        <v>0.08888888889</v>
      </c>
      <c r="N1472" s="44">
        <f>Plan__HubCN_Receiving_Time-Plan_Vendor_Pickup_Time</f>
        <v>1.584722222</v>
      </c>
      <c r="O1472" s="44">
        <f>Vendor_PickupTime-Order_Create_Time</f>
        <v>0.24375</v>
      </c>
      <c r="P1472" s="44">
        <f>Plan_Vendor_Pickup_Time-Order_Create_Time</f>
        <v>1.161111111</v>
      </c>
      <c r="Q1472" s="44">
        <f>HubVN_Receiving_Time-HubCN_Pickup_Time</f>
        <v>5.005555556</v>
      </c>
      <c r="R1472" s="44">
        <f>Plan_HubVN_Receiving_Time-Plan_HubCN_Pickup_Time</f>
        <v>2.004166667</v>
      </c>
      <c r="S1472" s="44">
        <f>TG_lấy+TG_xử_lý_CN+Thông_quan</f>
        <v>5.631944444</v>
      </c>
      <c r="T1472" s="55">
        <f>IFS(HubCN_ID="LECCNSZ",Quantity__piece*500,HubCN_ID="LECCNYW",Quantity__piece*700)</f>
        <v>2800</v>
      </c>
      <c r="U1472" s="55">
        <f>Chi_phí_lấy_hàng-Chi_phí_xử_lý</f>
        <v>15000</v>
      </c>
      <c r="V1472" s="55">
        <f>IFS(HubCN_ID="LECCNSZ",IF(Grossweight&lt;=3,17000+Quantity__piece*500,17000+(Grossweight-3)*1500+Quantity__piece*500),HubCN_ID="LECCNYW", IF(Grossweight&lt;=3,15000+Quantity__piece*700,15000+(Grossweight-3)*2500+Quantity__piece*700))</f>
        <v>17800</v>
      </c>
    </row>
    <row r="1473" ht="15.75" hidden="1" customHeight="1">
      <c r="A1473" s="52" t="s">
        <v>4193</v>
      </c>
      <c r="B1473" s="52" t="s">
        <v>5266</v>
      </c>
      <c r="C1473" s="52" t="s">
        <v>5255</v>
      </c>
      <c r="D1473" s="53">
        <v>44651.322222222225</v>
      </c>
      <c r="E1473" s="53">
        <v>44649.775</v>
      </c>
      <c r="F1473" s="53">
        <v>44651.53194444445</v>
      </c>
      <c r="G1473" s="53">
        <f>HubVN_Receiving_Time</f>
        <v>44654.25139</v>
      </c>
      <c r="H1473" s="54">
        <v>44650.25</v>
      </c>
      <c r="I1473" s="44">
        <f>HubCN_Receiving_Time-Order_Create_Time</f>
        <v>0.8888888889</v>
      </c>
      <c r="J1473" s="44">
        <f>Plan__HubCN_Receiving_Time-Order_Create_Time</f>
        <v>2.436111111</v>
      </c>
      <c r="K1473" s="44">
        <f>HubCN_Pickup_Time-HubCN_Receiving_Time</f>
        <v>0.475</v>
      </c>
      <c r="L1473" s="44">
        <f>Plan_HubCN_Pickup_Time-Plan__HubCN_Receiving_Time</f>
        <v>0.2097222222</v>
      </c>
      <c r="M1473" s="44">
        <f>HubCN_Receiving_Time-Vendor_PickupTime</f>
        <v>0.05833333333</v>
      </c>
      <c r="N1473" s="44">
        <f>Plan__HubCN_Receiving_Time-Plan_Vendor_Pickup_Time</f>
        <v>1.934027778</v>
      </c>
      <c r="O1473" s="44">
        <f>Vendor_PickupTime-Order_Create_Time</f>
        <v>0.8305555556</v>
      </c>
      <c r="P1473" s="44">
        <f>Plan_Vendor_Pickup_Time-Order_Create_Time</f>
        <v>0.5020833333</v>
      </c>
      <c r="Q1473" s="44">
        <f>HubVN_Receiving_Time-HubCN_Pickup_Time</f>
        <v>4.001388889</v>
      </c>
      <c r="R1473" s="44">
        <f>Plan_HubVN_Receiving_Time-Plan_HubCN_Pickup_Time</f>
        <v>2.000694444</v>
      </c>
      <c r="S1473" s="44">
        <f>TG_lấy+TG_xử_lý_CN+Thông_quan</f>
        <v>5.365277778</v>
      </c>
      <c r="T1473" s="55">
        <f>IFS(HubCN_ID="LECCNSZ",Quantity__piece*500,HubCN_ID="LECCNYW",Quantity__piece*700)</f>
        <v>500</v>
      </c>
      <c r="U1473" s="55">
        <f>Chi_phí_lấy_hàng-Chi_phí_xử_lý</f>
        <v>17000</v>
      </c>
      <c r="V1473" s="55">
        <f>IFS(HubCN_ID="LECCNSZ",IF(Grossweight&lt;=3,17000+Quantity__piece*500,17000+(Grossweight-3)*1500+Quantity__piece*500),HubCN_ID="LECCNYW", IF(Grossweight&lt;=3,15000+Quantity__piece*700,15000+(Grossweight-3)*2500+Quantity__piece*700))</f>
        <v>17500</v>
      </c>
    </row>
    <row r="1474" ht="15.75" customHeight="1">
      <c r="A1474" s="52" t="s">
        <v>4196</v>
      </c>
      <c r="B1474" s="52" t="s">
        <v>5298</v>
      </c>
      <c r="C1474" s="52" t="s">
        <v>5253</v>
      </c>
      <c r="D1474" s="53">
        <v>44648.60555555556</v>
      </c>
      <c r="E1474" s="53">
        <v>44649.19583333333</v>
      </c>
      <c r="F1474" s="53">
        <v>44648.775</v>
      </c>
      <c r="G1474" s="53">
        <f>HubVN_Receiving_Time</f>
        <v>44652.53333</v>
      </c>
      <c r="H1474" s="54">
        <v>44649.532638888886</v>
      </c>
      <c r="I1474" s="44">
        <f>HubCN_Receiving_Time-Order_Create_Time</f>
        <v>3.806944444</v>
      </c>
      <c r="J1474" s="44">
        <f>Plan__HubCN_Receiving_Time-Order_Create_Time</f>
        <v>3.216666667</v>
      </c>
      <c r="K1474" s="44">
        <f>HubCN_Pickup_Time-HubCN_Receiving_Time</f>
        <v>0.3368055556</v>
      </c>
      <c r="L1474" s="44">
        <f>Plan_HubCN_Pickup_Time-Plan__HubCN_Receiving_Time</f>
        <v>0.1694444444</v>
      </c>
      <c r="M1474" s="44">
        <f>HubCN_Receiving_Time-Vendor_PickupTime</f>
        <v>0.16875</v>
      </c>
      <c r="N1474" s="44">
        <f>Plan__HubCN_Receiving_Time-Plan_Vendor_Pickup_Time</f>
        <v>2.726388889</v>
      </c>
      <c r="O1474" s="44">
        <f>Vendor_PickupTime-Order_Create_Time</f>
        <v>3.638194444</v>
      </c>
      <c r="P1474" s="44">
        <f>Plan_Vendor_Pickup_Time-Order_Create_Time</f>
        <v>0.4902777778</v>
      </c>
      <c r="Q1474" s="44">
        <f>HubVN_Receiving_Time-HubCN_Pickup_Time</f>
        <v>3.000694444</v>
      </c>
      <c r="R1474" s="44">
        <f>Plan_HubVN_Receiving_Time-Plan_HubCN_Pickup_Time</f>
        <v>3.501388889</v>
      </c>
      <c r="S1474" s="44">
        <f>TG_lấy+TG_xử_lý_CN+Thông_quan</f>
        <v>7.144444444</v>
      </c>
      <c r="T1474" s="55">
        <f>IFS(HubCN_ID="LECCNSZ",Quantity__piece*500,HubCN_ID="LECCNYW",Quantity__piece*700)</f>
        <v>2100</v>
      </c>
      <c r="U1474" s="55">
        <f>Chi_phí_lấy_hàng-Chi_phí_xử_lý</f>
        <v>15000</v>
      </c>
      <c r="V1474" s="55">
        <f>IFS(HubCN_ID="LECCNSZ",IF(Grossweight&lt;=3,17000+Quantity__piece*500,17000+(Grossweight-3)*1500+Quantity__piece*500),HubCN_ID="LECCNYW", IF(Grossweight&lt;=3,15000+Quantity__piece*700,15000+(Grossweight-3)*2500+Quantity__piece*700))</f>
        <v>17100</v>
      </c>
    </row>
    <row r="1475" ht="15.75" customHeight="1">
      <c r="A1475" s="52" t="s">
        <v>4198</v>
      </c>
      <c r="B1475" s="52" t="s">
        <v>5285</v>
      </c>
      <c r="C1475" s="52" t="s">
        <v>5253</v>
      </c>
      <c r="D1475" s="53">
        <v>44651.876388888886</v>
      </c>
      <c r="E1475" s="53">
        <v>44649.16111111111</v>
      </c>
      <c r="F1475" s="53">
        <v>44652.00486111111</v>
      </c>
      <c r="G1475" s="53">
        <f>HubVN_Receiving_Time</f>
        <v>44653.50694</v>
      </c>
      <c r="H1475" s="54">
        <v>44649.50069444445</v>
      </c>
      <c r="I1475" s="44">
        <f>HubCN_Receiving_Time-Order_Create_Time</f>
        <v>0.3111111111</v>
      </c>
      <c r="J1475" s="44">
        <f>Plan__HubCN_Receiving_Time-Order_Create_Time</f>
        <v>3.026388889</v>
      </c>
      <c r="K1475" s="44">
        <f>HubCN_Pickup_Time-HubCN_Receiving_Time</f>
        <v>0.3395833333</v>
      </c>
      <c r="L1475" s="44">
        <f>Plan_HubCN_Pickup_Time-Plan__HubCN_Receiving_Time</f>
        <v>0.1284722222</v>
      </c>
      <c r="M1475" s="44">
        <f>HubCN_Receiving_Time-Vendor_PickupTime</f>
        <v>0.08680555555</v>
      </c>
      <c r="N1475" s="44">
        <f>Plan__HubCN_Receiving_Time-Plan_Vendor_Pickup_Time</f>
        <v>3.903472222</v>
      </c>
      <c r="O1475" s="44">
        <f>Vendor_PickupTime-Order_Create_Time</f>
        <v>0.2243055556</v>
      </c>
      <c r="P1475" s="44">
        <f>Plan_Vendor_Pickup_Time-Order_Create_Time</f>
        <v>-0.8770833333</v>
      </c>
      <c r="Q1475" s="44">
        <f>HubVN_Receiving_Time-HubCN_Pickup_Time</f>
        <v>4.00625</v>
      </c>
      <c r="R1475" s="44">
        <f>Plan_HubVN_Receiving_Time-Plan_HubCN_Pickup_Time</f>
        <v>1.504861111</v>
      </c>
      <c r="S1475" s="44">
        <f>TG_lấy+TG_xử_lý_CN+Thông_quan</f>
        <v>4.656944444</v>
      </c>
      <c r="T1475" s="55">
        <f>IFS(HubCN_ID="LECCNSZ",Quantity__piece*500,HubCN_ID="LECCNYW",Quantity__piece*700)</f>
        <v>1400</v>
      </c>
      <c r="U1475" s="55">
        <f>Chi_phí_lấy_hàng-Chi_phí_xử_lý</f>
        <v>15000</v>
      </c>
      <c r="V1475" s="55">
        <f>IFS(HubCN_ID="LECCNSZ",IF(Grossweight&lt;=3,17000+Quantity__piece*500,17000+(Grossweight-3)*1500+Quantity__piece*500),HubCN_ID="LECCNYW", IF(Grossweight&lt;=3,15000+Quantity__piece*700,15000+(Grossweight-3)*2500+Quantity__piece*700))</f>
        <v>16400</v>
      </c>
    </row>
    <row r="1476" ht="15.75" customHeight="1">
      <c r="A1476" s="52" t="s">
        <v>4200</v>
      </c>
      <c r="B1476" s="52" t="s">
        <v>5252</v>
      </c>
      <c r="C1476" s="52" t="s">
        <v>5253</v>
      </c>
      <c r="D1476" s="53">
        <v>44652.05416666667</v>
      </c>
      <c r="E1476" s="53">
        <v>44652.21944444445</v>
      </c>
      <c r="F1476" s="53">
        <v>44652.268055555556</v>
      </c>
      <c r="G1476" s="53">
        <f>HubVN_Receiving_Time</f>
        <v>44655.52222</v>
      </c>
      <c r="H1476" s="54">
        <v>44652.51666666667</v>
      </c>
      <c r="I1476" s="44">
        <f>HubCN_Receiving_Time-Order_Create_Time</f>
        <v>2.391666667</v>
      </c>
      <c r="J1476" s="44">
        <f>Plan__HubCN_Receiving_Time-Order_Create_Time</f>
        <v>2.226388889</v>
      </c>
      <c r="K1476" s="44">
        <f>HubCN_Pickup_Time-HubCN_Receiving_Time</f>
        <v>0.2972222222</v>
      </c>
      <c r="L1476" s="44">
        <f>Plan_HubCN_Pickup_Time-Plan__HubCN_Receiving_Time</f>
        <v>0.2138888889</v>
      </c>
      <c r="M1476" s="44">
        <f>HubCN_Receiving_Time-Vendor_PickupTime</f>
        <v>0.1111111111</v>
      </c>
      <c r="N1476" s="44">
        <f>Plan__HubCN_Receiving_Time-Plan_Vendor_Pickup_Time</f>
        <v>1.480555556</v>
      </c>
      <c r="O1476" s="44">
        <f>Vendor_PickupTime-Order_Create_Time</f>
        <v>2.280555556</v>
      </c>
      <c r="P1476" s="44">
        <f>Plan_Vendor_Pickup_Time-Order_Create_Time</f>
        <v>0.7458333333</v>
      </c>
      <c r="Q1476" s="44">
        <f>HubVN_Receiving_Time-HubCN_Pickup_Time</f>
        <v>3.005555556</v>
      </c>
      <c r="R1476" s="44">
        <f>Plan_HubVN_Receiving_Time-Plan_HubCN_Pickup_Time</f>
        <v>3.000694444</v>
      </c>
      <c r="S1476" s="44">
        <f>TG_lấy+TG_xử_lý_CN+Thông_quan</f>
        <v>5.694444444</v>
      </c>
      <c r="T1476" s="55">
        <f>IFS(HubCN_ID="LECCNSZ",Quantity__piece*500,HubCN_ID="LECCNYW",Quantity__piece*700)</f>
        <v>700</v>
      </c>
      <c r="U1476" s="55">
        <f>Chi_phí_lấy_hàng-Chi_phí_xử_lý</f>
        <v>15000</v>
      </c>
      <c r="V1476" s="55">
        <f>IFS(HubCN_ID="LECCNSZ",IF(Grossweight&lt;=3,17000+Quantity__piece*500,17000+(Grossweight-3)*1500+Quantity__piece*500),HubCN_ID="LECCNYW", IF(Grossweight&lt;=3,15000+Quantity__piece*700,15000+(Grossweight-3)*2500+Quantity__piece*700))</f>
        <v>15700</v>
      </c>
    </row>
    <row r="1477" ht="15.75" hidden="1" customHeight="1">
      <c r="A1477" s="52" t="s">
        <v>4202</v>
      </c>
      <c r="B1477" s="52" t="s">
        <v>5266</v>
      </c>
      <c r="C1477" s="52" t="s">
        <v>5255</v>
      </c>
      <c r="D1477" s="53">
        <v>44653.57916666667</v>
      </c>
      <c r="E1477" s="53">
        <v>44652.54513888889</v>
      </c>
      <c r="F1477" s="53">
        <v>44653.751388888886</v>
      </c>
      <c r="G1477" s="53">
        <f>HubVN_Receiving_Time</f>
        <v>44655.52292</v>
      </c>
      <c r="H1477" s="54">
        <v>44653.02013888889</v>
      </c>
      <c r="I1477" s="44">
        <f>HubCN_Receiving_Time-Order_Create_Time</f>
        <v>3.208333333</v>
      </c>
      <c r="J1477" s="44">
        <f>Plan__HubCN_Receiving_Time-Order_Create_Time</f>
        <v>4.242361111</v>
      </c>
      <c r="K1477" s="44">
        <f>HubCN_Pickup_Time-HubCN_Receiving_Time</f>
        <v>0.475</v>
      </c>
      <c r="L1477" s="44">
        <f>Plan_HubCN_Pickup_Time-Plan__HubCN_Receiving_Time</f>
        <v>0.1722222222</v>
      </c>
      <c r="M1477" s="44">
        <f>HubCN_Receiving_Time-Vendor_PickupTime</f>
        <v>0.05347222222</v>
      </c>
      <c r="N1477" s="44">
        <f>Plan__HubCN_Receiving_Time-Plan_Vendor_Pickup_Time</f>
        <v>5.252777778</v>
      </c>
      <c r="O1477" s="44">
        <f>Vendor_PickupTime-Order_Create_Time</f>
        <v>3.154861111</v>
      </c>
      <c r="P1477" s="44">
        <f>Plan_Vendor_Pickup_Time-Order_Create_Time</f>
        <v>-1.010416667</v>
      </c>
      <c r="Q1477" s="44">
        <f>HubVN_Receiving_Time-HubCN_Pickup_Time</f>
        <v>2.502777778</v>
      </c>
      <c r="R1477" s="44">
        <f>Plan_HubVN_Receiving_Time-Plan_HubCN_Pickup_Time</f>
        <v>1.505555556</v>
      </c>
      <c r="S1477" s="44">
        <f>TG_lấy+TG_xử_lý_CN+Thông_quan</f>
        <v>6.186111111</v>
      </c>
      <c r="T1477" s="55">
        <f>IFS(HubCN_ID="LECCNSZ",Quantity__piece*500,HubCN_ID="LECCNYW",Quantity__piece*700)</f>
        <v>2500</v>
      </c>
      <c r="U1477" s="55">
        <f>Chi_phí_lấy_hàng-Chi_phí_xử_lý</f>
        <v>17750</v>
      </c>
      <c r="V1477" s="55">
        <f>IFS(HubCN_ID="LECCNSZ",IF(Grossweight&lt;=3,17000+Quantity__piece*500,17000+(Grossweight-3)*1500+Quantity__piece*500),HubCN_ID="LECCNYW", IF(Grossweight&lt;=3,15000+Quantity__piece*700,15000+(Grossweight-3)*2500+Quantity__piece*700))</f>
        <v>20250</v>
      </c>
    </row>
    <row r="1478" ht="15.75" customHeight="1">
      <c r="A1478" s="52" t="s">
        <v>4205</v>
      </c>
      <c r="B1478" s="52" t="s">
        <v>5263</v>
      </c>
      <c r="C1478" s="52" t="s">
        <v>5253</v>
      </c>
      <c r="D1478" s="53">
        <v>44648.62986111111</v>
      </c>
      <c r="E1478" s="53">
        <v>44649.819444444445</v>
      </c>
      <c r="F1478" s="53">
        <v>44648.77916666667</v>
      </c>
      <c r="G1478" s="53">
        <f>HubVN_Receiving_Time</f>
        <v>44653.28194</v>
      </c>
      <c r="H1478" s="54">
        <v>44650.28125</v>
      </c>
      <c r="I1478" s="44">
        <f>HubCN_Receiving_Time-Order_Create_Time</f>
        <v>0.0875</v>
      </c>
      <c r="J1478" s="44">
        <f>Plan__HubCN_Receiving_Time-Order_Create_Time</f>
        <v>-1.102083333</v>
      </c>
      <c r="K1478" s="44">
        <f>HubCN_Pickup_Time-HubCN_Receiving_Time</f>
        <v>0.4618055556</v>
      </c>
      <c r="L1478" s="44">
        <f>Plan_HubCN_Pickup_Time-Plan__HubCN_Receiving_Time</f>
        <v>0.1493055556</v>
      </c>
      <c r="M1478" s="44">
        <f>HubCN_Receiving_Time-Vendor_PickupTime</f>
        <v>0.08680555555</v>
      </c>
      <c r="N1478" s="44">
        <f>Plan__HubCN_Receiving_Time-Plan_Vendor_Pickup_Time</f>
        <v>0.3965277778</v>
      </c>
      <c r="O1478" s="44">
        <f>Vendor_PickupTime-Order_Create_Time</f>
        <v>0.0006944444467</v>
      </c>
      <c r="P1478" s="44">
        <f>Plan_Vendor_Pickup_Time-Order_Create_Time</f>
        <v>-1.498611111</v>
      </c>
      <c r="Q1478" s="44">
        <f>HubVN_Receiving_Time-HubCN_Pickup_Time</f>
        <v>3.000694444</v>
      </c>
      <c r="R1478" s="44">
        <f>Plan_HubVN_Receiving_Time-Plan_HubCN_Pickup_Time</f>
        <v>3.504166667</v>
      </c>
      <c r="S1478" s="44">
        <f>TG_lấy+TG_xử_lý_CN+Thông_quan</f>
        <v>3.55</v>
      </c>
      <c r="T1478" s="55">
        <f>IFS(HubCN_ID="LECCNSZ",Quantity__piece*500,HubCN_ID="LECCNYW",Quantity__piece*700)</f>
        <v>2100</v>
      </c>
      <c r="U1478" s="55">
        <f>Chi_phí_lấy_hàng-Chi_phí_xử_lý</f>
        <v>17250</v>
      </c>
      <c r="V1478" s="55">
        <f>IFS(HubCN_ID="LECCNSZ",IF(Grossweight&lt;=3,17000+Quantity__piece*500,17000+(Grossweight-3)*1500+Quantity__piece*500),HubCN_ID="LECCNYW", IF(Grossweight&lt;=3,15000+Quantity__piece*700,15000+(Grossweight-3)*2500+Quantity__piece*700))</f>
        <v>19350</v>
      </c>
    </row>
    <row r="1479" ht="15.75" hidden="1" customHeight="1">
      <c r="A1479" s="52" t="s">
        <v>4207</v>
      </c>
      <c r="B1479" s="52" t="s">
        <v>5272</v>
      </c>
      <c r="C1479" s="52" t="s">
        <v>5255</v>
      </c>
      <c r="D1479" s="53">
        <v>44650.58263888889</v>
      </c>
      <c r="E1479" s="53">
        <v>44651.74236111111</v>
      </c>
      <c r="F1479" s="53">
        <v>44650.75208333333</v>
      </c>
      <c r="G1479" s="53">
        <f>HubVN_Receiving_Time</f>
        <v>44655.25069</v>
      </c>
      <c r="H1479" s="54">
        <v>44652.24444444444</v>
      </c>
      <c r="I1479" s="44">
        <f>HubCN_Receiving_Time-Order_Create_Time</f>
        <v>2.619444444</v>
      </c>
      <c r="J1479" s="44">
        <f>Plan__HubCN_Receiving_Time-Order_Create_Time</f>
        <v>1.459722222</v>
      </c>
      <c r="K1479" s="44">
        <f>HubCN_Pickup_Time-HubCN_Receiving_Time</f>
        <v>0.5020833333</v>
      </c>
      <c r="L1479" s="44">
        <f>Plan_HubCN_Pickup_Time-Plan__HubCN_Receiving_Time</f>
        <v>0.1694444444</v>
      </c>
      <c r="M1479" s="44">
        <f>HubCN_Receiving_Time-Vendor_PickupTime</f>
        <v>0.1263888889</v>
      </c>
      <c r="N1479" s="44">
        <f>Plan__HubCN_Receiving_Time-Plan_Vendor_Pickup_Time</f>
        <v>0.8854166667</v>
      </c>
      <c r="O1479" s="44">
        <f>Vendor_PickupTime-Order_Create_Time</f>
        <v>2.493055556</v>
      </c>
      <c r="P1479" s="44">
        <f>Plan_Vendor_Pickup_Time-Order_Create_Time</f>
        <v>0.5743055556</v>
      </c>
      <c r="Q1479" s="44">
        <f>HubVN_Receiving_Time-HubCN_Pickup_Time</f>
        <v>3.00625</v>
      </c>
      <c r="R1479" s="44">
        <f>Plan_HubVN_Receiving_Time-Plan_HubCN_Pickup_Time</f>
        <v>3.502083333</v>
      </c>
      <c r="S1479" s="44">
        <f>TG_lấy+TG_xử_lý_CN+Thông_quan</f>
        <v>6.127777778</v>
      </c>
      <c r="T1479" s="55">
        <f>IFS(HubCN_ID="LECCNSZ",Quantity__piece*500,HubCN_ID="LECCNYW",Quantity__piece*700)</f>
        <v>2500</v>
      </c>
      <c r="U1479" s="55">
        <f>Chi_phí_lấy_hàng-Chi_phí_xử_lý</f>
        <v>17000</v>
      </c>
      <c r="V1479" s="55">
        <f>IFS(HubCN_ID="LECCNSZ",IF(Grossweight&lt;=3,17000+Quantity__piece*500,17000+(Grossweight-3)*1500+Quantity__piece*500),HubCN_ID="LECCNYW", IF(Grossweight&lt;=3,15000+Quantity__piece*700,15000+(Grossweight-3)*2500+Quantity__piece*700))</f>
        <v>19500</v>
      </c>
    </row>
    <row r="1480" ht="15.75" customHeight="1">
      <c r="A1480" s="52" t="s">
        <v>4210</v>
      </c>
      <c r="B1480" s="52" t="s">
        <v>5252</v>
      </c>
      <c r="C1480" s="52" t="s">
        <v>5253</v>
      </c>
      <c r="D1480" s="53">
        <v>44653.584027777775</v>
      </c>
      <c r="E1480" s="53">
        <v>44652.22361111111</v>
      </c>
      <c r="F1480" s="53">
        <v>44653.756944444445</v>
      </c>
      <c r="G1480" s="53">
        <f>HubVN_Receiving_Time</f>
        <v>44655.52292</v>
      </c>
      <c r="H1480" s="54">
        <v>44652.51736111111</v>
      </c>
      <c r="I1480" s="44">
        <f>HubCN_Receiving_Time-Order_Create_Time</f>
        <v>1.904166667</v>
      </c>
      <c r="J1480" s="44">
        <f>Plan__HubCN_Receiving_Time-Order_Create_Time</f>
        <v>3.264583333</v>
      </c>
      <c r="K1480" s="44">
        <f>HubCN_Pickup_Time-HubCN_Receiving_Time</f>
        <v>0.29375</v>
      </c>
      <c r="L1480" s="44">
        <f>Plan_HubCN_Pickup_Time-Plan__HubCN_Receiving_Time</f>
        <v>0.1729166667</v>
      </c>
      <c r="M1480" s="44">
        <f>HubCN_Receiving_Time-Vendor_PickupTime</f>
        <v>0.1145833333</v>
      </c>
      <c r="N1480" s="44">
        <f>Plan__HubCN_Receiving_Time-Plan_Vendor_Pickup_Time</f>
        <v>3.725694444</v>
      </c>
      <c r="O1480" s="44">
        <f>Vendor_PickupTime-Order_Create_Time</f>
        <v>1.789583333</v>
      </c>
      <c r="P1480" s="44">
        <f>Plan_Vendor_Pickup_Time-Order_Create_Time</f>
        <v>-0.4611111111</v>
      </c>
      <c r="Q1480" s="44">
        <f>HubVN_Receiving_Time-HubCN_Pickup_Time</f>
        <v>3.005555556</v>
      </c>
      <c r="R1480" s="44">
        <f>Plan_HubVN_Receiving_Time-Plan_HubCN_Pickup_Time</f>
        <v>1.505555556</v>
      </c>
      <c r="S1480" s="44">
        <f>TG_lấy+TG_xử_lý_CN+Thông_quan</f>
        <v>5.203472222</v>
      </c>
      <c r="T1480" s="55">
        <f>IFS(HubCN_ID="LECCNSZ",Quantity__piece*500,HubCN_ID="LECCNYW",Quantity__piece*700)</f>
        <v>700</v>
      </c>
      <c r="U1480" s="55">
        <f>Chi_phí_lấy_hàng-Chi_phí_xử_lý</f>
        <v>15000</v>
      </c>
      <c r="V1480" s="55">
        <f>IFS(HubCN_ID="LECCNSZ",IF(Grossweight&lt;=3,17000+Quantity__piece*500,17000+(Grossweight-3)*1500+Quantity__piece*500),HubCN_ID="LECCNYW", IF(Grossweight&lt;=3,15000+Quantity__piece*700,15000+(Grossweight-3)*2500+Quantity__piece*700))</f>
        <v>15700</v>
      </c>
    </row>
    <row r="1481" ht="15.75" customHeight="1">
      <c r="A1481" s="52" t="s">
        <v>4213</v>
      </c>
      <c r="B1481" s="52" t="s">
        <v>5274</v>
      </c>
      <c r="C1481" s="52" t="s">
        <v>5253</v>
      </c>
      <c r="D1481" s="53">
        <v>44650.62291666667</v>
      </c>
      <c r="E1481" s="53">
        <v>44650.71319444444</v>
      </c>
      <c r="F1481" s="53">
        <v>44650.754166666666</v>
      </c>
      <c r="G1481" s="53">
        <f>HubVN_Receiving_Time</f>
        <v>44654.5125</v>
      </c>
      <c r="H1481" s="54">
        <v>44651.010416666664</v>
      </c>
      <c r="I1481" s="44">
        <f>HubCN_Receiving_Time-Order_Create_Time</f>
        <v>4.078472222</v>
      </c>
      <c r="J1481" s="44">
        <f>Plan__HubCN_Receiving_Time-Order_Create_Time</f>
        <v>3.988194444</v>
      </c>
      <c r="K1481" s="44">
        <f>HubCN_Pickup_Time-HubCN_Receiving_Time</f>
        <v>0.2972222222</v>
      </c>
      <c r="L1481" s="44">
        <f>Plan_HubCN_Pickup_Time-Plan__HubCN_Receiving_Time</f>
        <v>0.13125</v>
      </c>
      <c r="M1481" s="44">
        <f>HubCN_Receiving_Time-Vendor_PickupTime</f>
        <v>0.2965277778</v>
      </c>
      <c r="N1481" s="44">
        <f>Plan__HubCN_Receiving_Time-Plan_Vendor_Pickup_Time</f>
        <v>3.497916667</v>
      </c>
      <c r="O1481" s="44">
        <f>Vendor_PickupTime-Order_Create_Time</f>
        <v>3.781944444</v>
      </c>
      <c r="P1481" s="44">
        <f>Plan_Vendor_Pickup_Time-Order_Create_Time</f>
        <v>0.4902777778</v>
      </c>
      <c r="Q1481" s="44">
        <f>HubVN_Receiving_Time-HubCN_Pickup_Time</f>
        <v>3.502083333</v>
      </c>
      <c r="R1481" s="44">
        <f>Plan_HubVN_Receiving_Time-Plan_HubCN_Pickup_Time</f>
        <v>3.502083333</v>
      </c>
      <c r="S1481" s="44">
        <f>TG_lấy+TG_xử_lý_CN+Thông_quan</f>
        <v>7.877777778</v>
      </c>
      <c r="T1481" s="55">
        <f>IFS(HubCN_ID="LECCNSZ",Quantity__piece*500,HubCN_ID="LECCNYW",Quantity__piece*700)</f>
        <v>1400</v>
      </c>
      <c r="U1481" s="55">
        <f>Chi_phí_lấy_hàng-Chi_phí_xử_lý</f>
        <v>15000</v>
      </c>
      <c r="V1481" s="55">
        <f>IFS(HubCN_ID="LECCNSZ",IF(Grossweight&lt;=3,17000+Quantity__piece*500,17000+(Grossweight-3)*1500+Quantity__piece*500),HubCN_ID="LECCNYW", IF(Grossweight&lt;=3,15000+Quantity__piece*700,15000+(Grossweight-3)*2500+Quantity__piece*700))</f>
        <v>16400</v>
      </c>
    </row>
    <row r="1482" ht="15.75" hidden="1" customHeight="1">
      <c r="A1482" s="52" t="s">
        <v>4216</v>
      </c>
      <c r="B1482" s="52" t="s">
        <v>5262</v>
      </c>
      <c r="C1482" s="52" t="s">
        <v>5255</v>
      </c>
      <c r="D1482" s="53">
        <v>44650.39097222222</v>
      </c>
      <c r="E1482" s="53">
        <v>44649.55486111111</v>
      </c>
      <c r="F1482" s="53">
        <v>44650.5375</v>
      </c>
      <c r="G1482" s="53">
        <f>HubVN_Receiving_Time</f>
        <v>44653.53194</v>
      </c>
      <c r="H1482" s="54">
        <v>44650.02777777778</v>
      </c>
      <c r="I1482" s="44">
        <f>HubCN_Receiving_Time-Order_Create_Time</f>
        <v>1.235416667</v>
      </c>
      <c r="J1482" s="44">
        <f>Plan__HubCN_Receiving_Time-Order_Create_Time</f>
        <v>2.071527778</v>
      </c>
      <c r="K1482" s="44">
        <f>HubCN_Pickup_Time-HubCN_Receiving_Time</f>
        <v>0.4729166667</v>
      </c>
      <c r="L1482" s="44">
        <f>Plan_HubCN_Pickup_Time-Plan__HubCN_Receiving_Time</f>
        <v>0.1465277778</v>
      </c>
      <c r="M1482" s="44">
        <f>HubCN_Receiving_Time-Vendor_PickupTime</f>
        <v>0.1673611111</v>
      </c>
      <c r="N1482" s="44">
        <f>Plan__HubCN_Receiving_Time-Plan_Vendor_Pickup_Time</f>
        <v>0.9076388889</v>
      </c>
      <c r="O1482" s="44">
        <f>Vendor_PickupTime-Order_Create_Time</f>
        <v>1.068055556</v>
      </c>
      <c r="P1482" s="44">
        <f>Plan_Vendor_Pickup_Time-Order_Create_Time</f>
        <v>1.163888889</v>
      </c>
      <c r="Q1482" s="44">
        <f>HubVN_Receiving_Time-HubCN_Pickup_Time</f>
        <v>3.504166667</v>
      </c>
      <c r="R1482" s="44">
        <f>Plan_HubVN_Receiving_Time-Plan_HubCN_Pickup_Time</f>
        <v>3.002777778</v>
      </c>
      <c r="S1482" s="44">
        <f>TG_lấy+TG_xử_lý_CN+Thông_quan</f>
        <v>5.2125</v>
      </c>
      <c r="T1482" s="55">
        <f>IFS(HubCN_ID="LECCNSZ",Quantity__piece*500,HubCN_ID="LECCNYW",Quantity__piece*700)</f>
        <v>500</v>
      </c>
      <c r="U1482" s="55">
        <f>Chi_phí_lấy_hàng-Chi_phí_xử_lý</f>
        <v>17000</v>
      </c>
      <c r="V1482" s="55">
        <f>IFS(HubCN_ID="LECCNSZ",IF(Grossweight&lt;=3,17000+Quantity__piece*500,17000+(Grossweight-3)*1500+Quantity__piece*500),HubCN_ID="LECCNYW", IF(Grossweight&lt;=3,15000+Quantity__piece*700,15000+(Grossweight-3)*2500+Quantity__piece*700))</f>
        <v>17500</v>
      </c>
    </row>
    <row r="1483" ht="15.75" customHeight="1">
      <c r="A1483" s="52" t="s">
        <v>4219</v>
      </c>
      <c r="B1483" s="52" t="s">
        <v>5299</v>
      </c>
      <c r="C1483" s="52" t="s">
        <v>5253</v>
      </c>
      <c r="D1483" s="53">
        <v>44651.89236111111</v>
      </c>
      <c r="E1483" s="53">
        <v>44649.22152777778</v>
      </c>
      <c r="F1483" s="53">
        <v>44652.01944444444</v>
      </c>
      <c r="G1483" s="53">
        <f>HubVN_Receiving_Time</f>
        <v>44653.52014</v>
      </c>
      <c r="H1483" s="54">
        <v>44649.51736111111</v>
      </c>
      <c r="I1483" s="44">
        <f>HubCN_Receiving_Time-Order_Create_Time</f>
        <v>0.33125</v>
      </c>
      <c r="J1483" s="44">
        <f>Plan__HubCN_Receiving_Time-Order_Create_Time</f>
        <v>3.002083333</v>
      </c>
      <c r="K1483" s="44">
        <f>HubCN_Pickup_Time-HubCN_Receiving_Time</f>
        <v>0.2958333333</v>
      </c>
      <c r="L1483" s="44">
        <f>Plan_HubCN_Pickup_Time-Plan__HubCN_Receiving_Time</f>
        <v>0.1270833333</v>
      </c>
      <c r="M1483" s="44">
        <f>HubCN_Receiving_Time-Vendor_PickupTime</f>
        <v>0.08472222222</v>
      </c>
      <c r="N1483" s="44">
        <f>Plan__HubCN_Receiving_Time-Plan_Vendor_Pickup_Time</f>
        <v>3.502777778</v>
      </c>
      <c r="O1483" s="44">
        <f>Vendor_PickupTime-Order_Create_Time</f>
        <v>0.2465277778</v>
      </c>
      <c r="P1483" s="44">
        <f>Plan_Vendor_Pickup_Time-Order_Create_Time</f>
        <v>-0.5006944444</v>
      </c>
      <c r="Q1483" s="44">
        <f>HubVN_Receiving_Time-HubCN_Pickup_Time</f>
        <v>4.002777778</v>
      </c>
      <c r="R1483" s="44">
        <f>Plan_HubVN_Receiving_Time-Plan_HubCN_Pickup_Time</f>
        <v>1.505555556</v>
      </c>
      <c r="S1483" s="44">
        <f>TG_lấy+TG_xử_lý_CN+Thông_quan</f>
        <v>4.629861111</v>
      </c>
      <c r="T1483" s="55">
        <f>IFS(HubCN_ID="LECCNSZ",Quantity__piece*500,HubCN_ID="LECCNYW",Quantity__piece*700)</f>
        <v>1400</v>
      </c>
      <c r="U1483" s="55">
        <f>Chi_phí_lấy_hàng-Chi_phí_xử_lý</f>
        <v>15000</v>
      </c>
      <c r="V1483" s="55">
        <f>IFS(HubCN_ID="LECCNSZ",IF(Grossweight&lt;=3,17000+Quantity__piece*500,17000+(Grossweight-3)*1500+Quantity__piece*500),HubCN_ID="LECCNYW", IF(Grossweight&lt;=3,15000+Quantity__piece*700,15000+(Grossweight-3)*2500+Quantity__piece*700))</f>
        <v>16400</v>
      </c>
    </row>
    <row r="1484" ht="15.75" customHeight="1">
      <c r="A1484" s="52" t="s">
        <v>4221</v>
      </c>
      <c r="B1484" s="52" t="s">
        <v>5252</v>
      </c>
      <c r="C1484" s="52" t="s">
        <v>5253</v>
      </c>
      <c r="D1484" s="53">
        <v>44651.36041666667</v>
      </c>
      <c r="E1484" s="53">
        <v>44650.73125</v>
      </c>
      <c r="F1484" s="53">
        <v>44651.509722222225</v>
      </c>
      <c r="G1484" s="53">
        <f>HubVN_Receiving_Time</f>
        <v>44654.52917</v>
      </c>
      <c r="H1484" s="54">
        <v>44651.025</v>
      </c>
      <c r="I1484" s="44">
        <f>HubCN_Receiving_Time-Order_Create_Time</f>
        <v>3.536111111</v>
      </c>
      <c r="J1484" s="44">
        <f>Plan__HubCN_Receiving_Time-Order_Create_Time</f>
        <v>4.165277778</v>
      </c>
      <c r="K1484" s="44">
        <f>HubCN_Pickup_Time-HubCN_Receiving_Time</f>
        <v>0.29375</v>
      </c>
      <c r="L1484" s="44">
        <f>Plan_HubCN_Pickup_Time-Plan__HubCN_Receiving_Time</f>
        <v>0.1493055556</v>
      </c>
      <c r="M1484" s="44">
        <f>HubCN_Receiving_Time-Vendor_PickupTime</f>
        <v>0.2923611111</v>
      </c>
      <c r="N1484" s="44">
        <f>Plan__HubCN_Receiving_Time-Plan_Vendor_Pickup_Time</f>
        <v>3.168055556</v>
      </c>
      <c r="O1484" s="44">
        <f>Vendor_PickupTime-Order_Create_Time</f>
        <v>3.24375</v>
      </c>
      <c r="P1484" s="44">
        <f>Plan_Vendor_Pickup_Time-Order_Create_Time</f>
        <v>0.9972222222</v>
      </c>
      <c r="Q1484" s="44">
        <f>HubVN_Receiving_Time-HubCN_Pickup_Time</f>
        <v>3.504166667</v>
      </c>
      <c r="R1484" s="44">
        <f>Plan_HubVN_Receiving_Time-Plan_HubCN_Pickup_Time</f>
        <v>2.001388889</v>
      </c>
      <c r="S1484" s="44">
        <f>TG_lấy+TG_xử_lý_CN+Thông_quan</f>
        <v>7.334027778</v>
      </c>
      <c r="T1484" s="55">
        <f>IFS(HubCN_ID="LECCNSZ",Quantity__piece*500,HubCN_ID="LECCNYW",Quantity__piece*700)</f>
        <v>700</v>
      </c>
      <c r="U1484" s="55">
        <f>Chi_phí_lấy_hàng-Chi_phí_xử_lý</f>
        <v>15000</v>
      </c>
      <c r="V1484" s="55">
        <f>IFS(HubCN_ID="LECCNSZ",IF(Grossweight&lt;=3,17000+Quantity__piece*500,17000+(Grossweight-3)*1500+Quantity__piece*500),HubCN_ID="LECCNYW", IF(Grossweight&lt;=3,15000+Quantity__piece*700,15000+(Grossweight-3)*2500+Quantity__piece*700))</f>
        <v>15700</v>
      </c>
    </row>
    <row r="1485" ht="15.75" customHeight="1">
      <c r="A1485" s="52" t="s">
        <v>4224</v>
      </c>
      <c r="B1485" s="52" t="s">
        <v>5313</v>
      </c>
      <c r="C1485" s="52" t="s">
        <v>5253</v>
      </c>
      <c r="D1485" s="53">
        <v>44652.83888888889</v>
      </c>
      <c r="E1485" s="53">
        <v>44652.236805555556</v>
      </c>
      <c r="F1485" s="53">
        <v>44653.00625</v>
      </c>
      <c r="G1485" s="53">
        <f>HubVN_Receiving_Time</f>
        <v>44655.53611</v>
      </c>
      <c r="H1485" s="54">
        <v>44652.529861111114</v>
      </c>
      <c r="I1485" s="44">
        <f>HubCN_Receiving_Time-Order_Create_Time</f>
        <v>1.877777778</v>
      </c>
      <c r="J1485" s="44">
        <f>Plan__HubCN_Receiving_Time-Order_Create_Time</f>
        <v>2.479861111</v>
      </c>
      <c r="K1485" s="44">
        <f>HubCN_Pickup_Time-HubCN_Receiving_Time</f>
        <v>0.2930555556</v>
      </c>
      <c r="L1485" s="44">
        <f>Plan_HubCN_Pickup_Time-Plan__HubCN_Receiving_Time</f>
        <v>0.1673611111</v>
      </c>
      <c r="M1485" s="44">
        <f>HubCN_Receiving_Time-Vendor_PickupTime</f>
        <v>0.08472222222</v>
      </c>
      <c r="N1485" s="44">
        <f>Plan__HubCN_Receiving_Time-Plan_Vendor_Pickup_Time</f>
        <v>3.479166667</v>
      </c>
      <c r="O1485" s="44">
        <f>Vendor_PickupTime-Order_Create_Time</f>
        <v>1.793055556</v>
      </c>
      <c r="P1485" s="44">
        <f>Plan_Vendor_Pickup_Time-Order_Create_Time</f>
        <v>-0.9993055556</v>
      </c>
      <c r="Q1485" s="44">
        <f>HubVN_Receiving_Time-HubCN_Pickup_Time</f>
        <v>3.00625</v>
      </c>
      <c r="R1485" s="44">
        <f>Plan_HubVN_Receiving_Time-Plan_HubCN_Pickup_Time</f>
        <v>1.502777778</v>
      </c>
      <c r="S1485" s="44">
        <f>TG_lấy+TG_xử_lý_CN+Thông_quan</f>
        <v>5.177083333</v>
      </c>
      <c r="T1485" s="55">
        <f>IFS(HubCN_ID="LECCNSZ",Quantity__piece*500,HubCN_ID="LECCNYW",Quantity__piece*700)</f>
        <v>2800</v>
      </c>
      <c r="U1485" s="55">
        <f>Chi_phí_lấy_hàng-Chi_phí_xử_lý</f>
        <v>15000</v>
      </c>
      <c r="V1485" s="55">
        <f>IFS(HubCN_ID="LECCNSZ",IF(Grossweight&lt;=3,17000+Quantity__piece*500,17000+(Grossweight-3)*1500+Quantity__piece*500),HubCN_ID="LECCNYW", IF(Grossweight&lt;=3,15000+Quantity__piece*700,15000+(Grossweight-3)*2500+Quantity__piece*700))</f>
        <v>17800</v>
      </c>
    </row>
    <row r="1486" ht="15.75" customHeight="1">
      <c r="A1486" s="52" t="s">
        <v>4227</v>
      </c>
      <c r="B1486" s="52" t="s">
        <v>5264</v>
      </c>
      <c r="C1486" s="52" t="s">
        <v>5253</v>
      </c>
      <c r="D1486" s="53">
        <v>44650.92569444444</v>
      </c>
      <c r="E1486" s="53">
        <v>44650.700694444444</v>
      </c>
      <c r="F1486" s="53">
        <v>44651.01111111111</v>
      </c>
      <c r="G1486" s="53">
        <f>HubVN_Receiving_Time</f>
        <v>44654.50139</v>
      </c>
      <c r="H1486" s="54">
        <v>44650.99513888889</v>
      </c>
      <c r="I1486" s="44">
        <f>HubCN_Receiving_Time-Order_Create_Time</f>
        <v>4.038194444</v>
      </c>
      <c r="J1486" s="44">
        <f>Plan__HubCN_Receiving_Time-Order_Create_Time</f>
        <v>4.263194444</v>
      </c>
      <c r="K1486" s="44">
        <f>HubCN_Pickup_Time-HubCN_Receiving_Time</f>
        <v>0.2944444444</v>
      </c>
      <c r="L1486" s="44">
        <f>Plan_HubCN_Pickup_Time-Plan__HubCN_Receiving_Time</f>
        <v>0.08541666667</v>
      </c>
      <c r="M1486" s="44">
        <f>HubCN_Receiving_Time-Vendor_PickupTime</f>
        <v>0.2513888889</v>
      </c>
      <c r="N1486" s="44">
        <f>Plan__HubCN_Receiving_Time-Plan_Vendor_Pickup_Time</f>
        <v>5.263888889</v>
      </c>
      <c r="O1486" s="44">
        <f>Vendor_PickupTime-Order_Create_Time</f>
        <v>3.786805556</v>
      </c>
      <c r="P1486" s="44">
        <f>Plan_Vendor_Pickup_Time-Order_Create_Time</f>
        <v>-1.000694444</v>
      </c>
      <c r="Q1486" s="44">
        <f>HubVN_Receiving_Time-HubCN_Pickup_Time</f>
        <v>3.50625</v>
      </c>
      <c r="R1486" s="44">
        <f>Plan_HubVN_Receiving_Time-Plan_HubCN_Pickup_Time</f>
        <v>3.502083333</v>
      </c>
      <c r="S1486" s="44">
        <f>TG_lấy+TG_xử_lý_CN+Thông_quan</f>
        <v>7.838888889</v>
      </c>
      <c r="T1486" s="55">
        <f>IFS(HubCN_ID="LECCNSZ",Quantity__piece*500,HubCN_ID="LECCNYW",Quantity__piece*700)</f>
        <v>3500</v>
      </c>
      <c r="U1486" s="55">
        <f>Chi_phí_lấy_hàng-Chi_phí_xử_lý</f>
        <v>15000</v>
      </c>
      <c r="V1486" s="55">
        <f>IFS(HubCN_ID="LECCNSZ",IF(Grossweight&lt;=3,17000+Quantity__piece*500,17000+(Grossweight-3)*1500+Quantity__piece*500),HubCN_ID="LECCNYW", IF(Grossweight&lt;=3,15000+Quantity__piece*700,15000+(Grossweight-3)*2500+Quantity__piece*700))</f>
        <v>18500</v>
      </c>
    </row>
    <row r="1487" ht="15.75" customHeight="1">
      <c r="A1487" s="52" t="s">
        <v>4229</v>
      </c>
      <c r="B1487" s="52" t="s">
        <v>5280</v>
      </c>
      <c r="C1487" s="52" t="s">
        <v>5253</v>
      </c>
      <c r="D1487" s="53">
        <v>44652.56041666667</v>
      </c>
      <c r="E1487" s="53">
        <v>44649.93402777778</v>
      </c>
      <c r="F1487" s="53">
        <v>44652.774305555555</v>
      </c>
      <c r="G1487" s="53">
        <f>HubVN_Receiving_Time</f>
        <v>44655.27778</v>
      </c>
      <c r="H1487" s="54">
        <v>44650.271527777775</v>
      </c>
      <c r="I1487" s="44">
        <f>HubCN_Receiving_Time-Order_Create_Time</f>
        <v>1.313194444</v>
      </c>
      <c r="J1487" s="44">
        <f>Plan__HubCN_Receiving_Time-Order_Create_Time</f>
        <v>3.939583333</v>
      </c>
      <c r="K1487" s="44">
        <f>HubCN_Pickup_Time-HubCN_Receiving_Time</f>
        <v>0.3375</v>
      </c>
      <c r="L1487" s="44">
        <f>Plan_HubCN_Pickup_Time-Plan__HubCN_Receiving_Time</f>
        <v>0.2138888889</v>
      </c>
      <c r="M1487" s="44">
        <f>HubCN_Receiving_Time-Vendor_PickupTime</f>
        <v>0.1701388889</v>
      </c>
      <c r="N1487" s="44">
        <f>Plan__HubCN_Receiving_Time-Plan_Vendor_Pickup_Time</f>
        <v>1.395138889</v>
      </c>
      <c r="O1487" s="44">
        <f>Vendor_PickupTime-Order_Create_Time</f>
        <v>1.143055556</v>
      </c>
      <c r="P1487" s="44">
        <f>Plan_Vendor_Pickup_Time-Order_Create_Time</f>
        <v>2.544444444</v>
      </c>
      <c r="Q1487" s="44">
        <f>HubVN_Receiving_Time-HubCN_Pickup_Time</f>
        <v>5.00625</v>
      </c>
      <c r="R1487" s="44">
        <f>Plan_HubVN_Receiving_Time-Plan_HubCN_Pickup_Time</f>
        <v>1.505555556</v>
      </c>
      <c r="S1487" s="44">
        <f>TG_lấy+TG_xử_lý_CN+Thông_quan</f>
        <v>6.656944444</v>
      </c>
      <c r="T1487" s="55">
        <f>IFS(HubCN_ID="LECCNSZ",Quantity__piece*500,HubCN_ID="LECCNYW",Quantity__piece*700)</f>
        <v>1400</v>
      </c>
      <c r="U1487" s="55">
        <f>Chi_phí_lấy_hàng-Chi_phí_xử_lý</f>
        <v>15000</v>
      </c>
      <c r="V1487" s="55">
        <f>IFS(HubCN_ID="LECCNSZ",IF(Grossweight&lt;=3,17000+Quantity__piece*500,17000+(Grossweight-3)*1500+Quantity__piece*500),HubCN_ID="LECCNYW", IF(Grossweight&lt;=3,15000+Quantity__piece*700,15000+(Grossweight-3)*2500+Quantity__piece*700))</f>
        <v>16400</v>
      </c>
    </row>
    <row r="1488" ht="15.75" customHeight="1">
      <c r="A1488" s="52" t="s">
        <v>4232</v>
      </c>
      <c r="B1488" s="52" t="s">
        <v>5263</v>
      </c>
      <c r="C1488" s="52" t="s">
        <v>5253</v>
      </c>
      <c r="D1488" s="53">
        <v>44652.80486111111</v>
      </c>
      <c r="E1488" s="53">
        <v>44652.208333333336</v>
      </c>
      <c r="F1488" s="53">
        <v>44653.01736111111</v>
      </c>
      <c r="G1488" s="53">
        <f>HubVN_Receiving_Time</f>
        <v>44655.50486</v>
      </c>
      <c r="H1488" s="54">
        <v>44652.50069444445</v>
      </c>
      <c r="I1488" s="44">
        <f>HubCN_Receiving_Time-Order_Create_Time</f>
        <v>3.418055556</v>
      </c>
      <c r="J1488" s="44">
        <f>Plan__HubCN_Receiving_Time-Order_Create_Time</f>
        <v>4.014583333</v>
      </c>
      <c r="K1488" s="44">
        <f>HubCN_Pickup_Time-HubCN_Receiving_Time</f>
        <v>0.2923611111</v>
      </c>
      <c r="L1488" s="44">
        <f>Plan_HubCN_Pickup_Time-Plan__HubCN_Receiving_Time</f>
        <v>0.2125</v>
      </c>
      <c r="M1488" s="44">
        <f>HubCN_Receiving_Time-Vendor_PickupTime</f>
        <v>0.1673611111</v>
      </c>
      <c r="N1488" s="44">
        <f>Plan__HubCN_Receiving_Time-Plan_Vendor_Pickup_Time</f>
        <v>5.019444444</v>
      </c>
      <c r="O1488" s="44">
        <f>Vendor_PickupTime-Order_Create_Time</f>
        <v>3.250694444</v>
      </c>
      <c r="P1488" s="44">
        <f>Plan_Vendor_Pickup_Time-Order_Create_Time</f>
        <v>-1.004861111</v>
      </c>
      <c r="Q1488" s="44">
        <f>HubVN_Receiving_Time-HubCN_Pickup_Time</f>
        <v>3.004166667</v>
      </c>
      <c r="R1488" s="44">
        <f>Plan_HubVN_Receiving_Time-Plan_HubCN_Pickup_Time</f>
        <v>1.505555556</v>
      </c>
      <c r="S1488" s="44">
        <f>TG_lấy+TG_xử_lý_CN+Thông_quan</f>
        <v>6.714583333</v>
      </c>
      <c r="T1488" s="55">
        <f>IFS(HubCN_ID="LECCNSZ",Quantity__piece*500,HubCN_ID="LECCNYW",Quantity__piece*700)</f>
        <v>1400</v>
      </c>
      <c r="U1488" s="55">
        <f>Chi_phí_lấy_hàng-Chi_phí_xử_lý</f>
        <v>19500</v>
      </c>
      <c r="V1488" s="55">
        <f>IFS(HubCN_ID="LECCNSZ",IF(Grossweight&lt;=3,17000+Quantity__piece*500,17000+(Grossweight-3)*1500+Quantity__piece*500),HubCN_ID="LECCNYW", IF(Grossweight&lt;=3,15000+Quantity__piece*700,15000+(Grossweight-3)*2500+Quantity__piece*700))</f>
        <v>20900</v>
      </c>
    </row>
    <row r="1489" ht="15.75" customHeight="1">
      <c r="A1489" s="52" t="s">
        <v>4235</v>
      </c>
      <c r="B1489" s="52" t="s">
        <v>5298</v>
      </c>
      <c r="C1489" s="52" t="s">
        <v>5253</v>
      </c>
      <c r="D1489" s="53">
        <v>44649.70138888889</v>
      </c>
      <c r="E1489" s="53">
        <v>44649.18263888889</v>
      </c>
      <c r="F1489" s="53">
        <v>44649.78958333333</v>
      </c>
      <c r="G1489" s="53">
        <f>HubVN_Receiving_Time</f>
        <v>44653.52014</v>
      </c>
      <c r="H1489" s="54">
        <v>44649.51736111111</v>
      </c>
      <c r="I1489" s="44">
        <f>HubCN_Receiving_Time-Order_Create_Time</f>
        <v>1.319444444</v>
      </c>
      <c r="J1489" s="44">
        <f>Plan__HubCN_Receiving_Time-Order_Create_Time</f>
        <v>1.838194444</v>
      </c>
      <c r="K1489" s="44">
        <f>HubCN_Pickup_Time-HubCN_Receiving_Time</f>
        <v>0.3347222222</v>
      </c>
      <c r="L1489" s="44">
        <f>Plan_HubCN_Pickup_Time-Plan__HubCN_Receiving_Time</f>
        <v>0.08819444444</v>
      </c>
      <c r="M1489" s="44">
        <f>HubCN_Receiving_Time-Vendor_PickupTime</f>
        <v>0.08402777778</v>
      </c>
      <c r="N1489" s="44">
        <f>Plan__HubCN_Receiving_Time-Plan_Vendor_Pickup_Time</f>
        <v>1.923611111</v>
      </c>
      <c r="O1489" s="44">
        <f>Vendor_PickupTime-Order_Create_Time</f>
        <v>1.235416667</v>
      </c>
      <c r="P1489" s="44">
        <f>Plan_Vendor_Pickup_Time-Order_Create_Time</f>
        <v>-0.08541666666</v>
      </c>
      <c r="Q1489" s="44">
        <f>HubVN_Receiving_Time-HubCN_Pickup_Time</f>
        <v>4.002777778</v>
      </c>
      <c r="R1489" s="44">
        <f>Plan_HubVN_Receiving_Time-Plan_HubCN_Pickup_Time</f>
        <v>3.500694444</v>
      </c>
      <c r="S1489" s="44">
        <f>TG_lấy+TG_xử_lý_CN+Thông_quan</f>
        <v>5.656944444</v>
      </c>
      <c r="T1489" s="55">
        <f>IFS(HubCN_ID="LECCNSZ",Quantity__piece*500,HubCN_ID="LECCNYW",Quantity__piece*700)</f>
        <v>2100</v>
      </c>
      <c r="U1489" s="55">
        <f>Chi_phí_lấy_hàng-Chi_phí_xử_lý</f>
        <v>15000</v>
      </c>
      <c r="V1489" s="55">
        <f>IFS(HubCN_ID="LECCNSZ",IF(Grossweight&lt;=3,17000+Quantity__piece*500,17000+(Grossweight-3)*1500+Quantity__piece*500),HubCN_ID="LECCNYW", IF(Grossweight&lt;=3,15000+Quantity__piece*700,15000+(Grossweight-3)*2500+Quantity__piece*700))</f>
        <v>17100</v>
      </c>
    </row>
    <row r="1490" ht="15.75" customHeight="1">
      <c r="A1490" s="52" t="s">
        <v>4238</v>
      </c>
      <c r="B1490" s="52" t="s">
        <v>5295</v>
      </c>
      <c r="C1490" s="52" t="s">
        <v>5253</v>
      </c>
      <c r="D1490" s="53">
        <v>44649.854166666664</v>
      </c>
      <c r="E1490" s="53">
        <v>44649.22986111111</v>
      </c>
      <c r="F1490" s="53">
        <v>44650.00208333333</v>
      </c>
      <c r="G1490" s="53">
        <f>HubVN_Receiving_Time</f>
        <v>44653.53333</v>
      </c>
      <c r="H1490" s="54">
        <v>44649.52777777778</v>
      </c>
      <c r="I1490" s="44">
        <f>HubCN_Receiving_Time-Order_Create_Time</f>
        <v>0.3791666667</v>
      </c>
      <c r="J1490" s="44">
        <f>Plan__HubCN_Receiving_Time-Order_Create_Time</f>
        <v>1.003472222</v>
      </c>
      <c r="K1490" s="44">
        <f>HubCN_Pickup_Time-HubCN_Receiving_Time</f>
        <v>0.2979166667</v>
      </c>
      <c r="L1490" s="44">
        <f>Plan_HubCN_Pickup_Time-Plan__HubCN_Receiving_Time</f>
        <v>0.1479166667</v>
      </c>
      <c r="M1490" s="44">
        <f>HubCN_Receiving_Time-Vendor_PickupTime</f>
        <v>0.08402777778</v>
      </c>
      <c r="N1490" s="44">
        <f>Plan__HubCN_Receiving_Time-Plan_Vendor_Pickup_Time</f>
        <v>1.461805556</v>
      </c>
      <c r="O1490" s="44">
        <f>Vendor_PickupTime-Order_Create_Time</f>
        <v>0.2951388889</v>
      </c>
      <c r="P1490" s="44">
        <f>Plan_Vendor_Pickup_Time-Order_Create_Time</f>
        <v>-0.4583333333</v>
      </c>
      <c r="Q1490" s="44">
        <f>HubVN_Receiving_Time-HubCN_Pickup_Time</f>
        <v>4.005555556</v>
      </c>
      <c r="R1490" s="44">
        <f>Plan_HubVN_Receiving_Time-Plan_HubCN_Pickup_Time</f>
        <v>3.500694444</v>
      </c>
      <c r="S1490" s="44">
        <f>TG_lấy+TG_xử_lý_CN+Thông_quan</f>
        <v>4.682638889</v>
      </c>
      <c r="T1490" s="55">
        <f>IFS(HubCN_ID="LECCNSZ",Quantity__piece*500,HubCN_ID="LECCNYW",Quantity__piece*700)</f>
        <v>2100</v>
      </c>
      <c r="U1490" s="55">
        <f>Chi_phí_lấy_hàng-Chi_phí_xử_lý</f>
        <v>17500</v>
      </c>
      <c r="V1490" s="55">
        <f>IFS(HubCN_ID="LECCNSZ",IF(Grossweight&lt;=3,17000+Quantity__piece*500,17000+(Grossweight-3)*1500+Quantity__piece*500),HubCN_ID="LECCNYW", IF(Grossweight&lt;=3,15000+Quantity__piece*700,15000+(Grossweight-3)*2500+Quantity__piece*700))</f>
        <v>19600</v>
      </c>
    </row>
    <row r="1491" ht="15.75" customHeight="1">
      <c r="A1491" s="52" t="s">
        <v>4241</v>
      </c>
      <c r="B1491" s="52" t="s">
        <v>5274</v>
      </c>
      <c r="C1491" s="52" t="s">
        <v>5253</v>
      </c>
      <c r="D1491" s="53">
        <v>44650.614583333336</v>
      </c>
      <c r="E1491" s="53">
        <v>44649.20277777778</v>
      </c>
      <c r="F1491" s="53">
        <v>44650.74444444444</v>
      </c>
      <c r="G1491" s="53">
        <f>HubVN_Receiving_Time</f>
        <v>44652.54097</v>
      </c>
      <c r="H1491" s="54">
        <v>44649.54027777778</v>
      </c>
      <c r="I1491" s="44">
        <f>HubCN_Receiving_Time-Order_Create_Time</f>
        <v>1.829861111</v>
      </c>
      <c r="J1491" s="44">
        <f>Plan__HubCN_Receiving_Time-Order_Create_Time</f>
        <v>3.241666667</v>
      </c>
      <c r="K1491" s="44">
        <f>HubCN_Pickup_Time-HubCN_Receiving_Time</f>
        <v>0.3375</v>
      </c>
      <c r="L1491" s="44">
        <f>Plan_HubCN_Pickup_Time-Plan__HubCN_Receiving_Time</f>
        <v>0.1298611111</v>
      </c>
      <c r="M1491" s="44">
        <f>HubCN_Receiving_Time-Vendor_PickupTime</f>
        <v>0.1</v>
      </c>
      <c r="N1491" s="44">
        <f>Plan__HubCN_Receiving_Time-Plan_Vendor_Pickup_Time</f>
        <v>3.663888889</v>
      </c>
      <c r="O1491" s="44">
        <f>Vendor_PickupTime-Order_Create_Time</f>
        <v>1.729861111</v>
      </c>
      <c r="P1491" s="44">
        <f>Plan_Vendor_Pickup_Time-Order_Create_Time</f>
        <v>-0.4222222222</v>
      </c>
      <c r="Q1491" s="44">
        <f>HubVN_Receiving_Time-HubCN_Pickup_Time</f>
        <v>3.000694444</v>
      </c>
      <c r="R1491" s="44">
        <f>Plan_HubVN_Receiving_Time-Plan_HubCN_Pickup_Time</f>
        <v>1.505555556</v>
      </c>
      <c r="S1491" s="44">
        <f>TG_lấy+TG_xử_lý_CN+Thông_quan</f>
        <v>5.168055556</v>
      </c>
      <c r="T1491" s="55">
        <f>IFS(HubCN_ID="LECCNSZ",Quantity__piece*500,HubCN_ID="LECCNYW",Quantity__piece*700)</f>
        <v>1400</v>
      </c>
      <c r="U1491" s="55">
        <f>Chi_phí_lấy_hàng-Chi_phí_xử_lý</f>
        <v>15000</v>
      </c>
      <c r="V1491" s="55">
        <f>IFS(HubCN_ID="LECCNSZ",IF(Grossweight&lt;=3,17000+Quantity__piece*500,17000+(Grossweight-3)*1500+Quantity__piece*500),HubCN_ID="LECCNYW", IF(Grossweight&lt;=3,15000+Quantity__piece*700,15000+(Grossweight-3)*2500+Quantity__piece*700))</f>
        <v>16400</v>
      </c>
    </row>
    <row r="1492" ht="15.75" customHeight="1">
      <c r="A1492" s="52" t="s">
        <v>4244</v>
      </c>
      <c r="B1492" s="52" t="s">
        <v>5257</v>
      </c>
      <c r="C1492" s="52" t="s">
        <v>5253</v>
      </c>
      <c r="D1492" s="53">
        <v>44651.388194444444</v>
      </c>
      <c r="E1492" s="53">
        <v>44649.80763888889</v>
      </c>
      <c r="F1492" s="53">
        <v>44651.51666666667</v>
      </c>
      <c r="G1492" s="53">
        <f>HubVN_Receiving_Time</f>
        <v>44654.27014</v>
      </c>
      <c r="H1492" s="54">
        <v>44650.26666666667</v>
      </c>
      <c r="I1492" s="44">
        <f>HubCN_Receiving_Time-Order_Create_Time</f>
        <v>0.6125</v>
      </c>
      <c r="J1492" s="44">
        <f>Plan__HubCN_Receiving_Time-Order_Create_Time</f>
        <v>2.193055556</v>
      </c>
      <c r="K1492" s="44">
        <f>HubCN_Pickup_Time-HubCN_Receiving_Time</f>
        <v>0.4590277778</v>
      </c>
      <c r="L1492" s="44">
        <f>Plan_HubCN_Pickup_Time-Plan__HubCN_Receiving_Time</f>
        <v>0.1284722222</v>
      </c>
      <c r="M1492" s="44">
        <f>HubCN_Receiving_Time-Vendor_PickupTime</f>
        <v>0.1138888889</v>
      </c>
      <c r="N1492" s="44">
        <f>Plan__HubCN_Receiving_Time-Plan_Vendor_Pickup_Time</f>
        <v>1.610416667</v>
      </c>
      <c r="O1492" s="44">
        <f>Vendor_PickupTime-Order_Create_Time</f>
        <v>0.4986111111</v>
      </c>
      <c r="P1492" s="44">
        <f>Plan_Vendor_Pickup_Time-Order_Create_Time</f>
        <v>0.5826388889</v>
      </c>
      <c r="Q1492" s="44">
        <f>HubVN_Receiving_Time-HubCN_Pickup_Time</f>
        <v>4.003472222</v>
      </c>
      <c r="R1492" s="44">
        <f>Plan_HubVN_Receiving_Time-Plan_HubCN_Pickup_Time</f>
        <v>2.004861111</v>
      </c>
      <c r="S1492" s="44">
        <f>TG_lấy+TG_xử_lý_CN+Thông_quan</f>
        <v>5.075</v>
      </c>
      <c r="T1492" s="55">
        <f>IFS(HubCN_ID="LECCNSZ",Quantity__piece*500,HubCN_ID="LECCNYW",Quantity__piece*700)</f>
        <v>2800</v>
      </c>
      <c r="U1492" s="55">
        <f>Chi_phí_lấy_hàng-Chi_phí_xử_lý</f>
        <v>15000</v>
      </c>
      <c r="V1492" s="55">
        <f>IFS(HubCN_ID="LECCNSZ",IF(Grossweight&lt;=3,17000+Quantity__piece*500,17000+(Grossweight-3)*1500+Quantity__piece*500),HubCN_ID="LECCNYW", IF(Grossweight&lt;=3,15000+Quantity__piece*700,15000+(Grossweight-3)*2500+Quantity__piece*700))</f>
        <v>17800</v>
      </c>
    </row>
    <row r="1493" ht="15.75" customHeight="1">
      <c r="A1493" s="52" t="s">
        <v>4247</v>
      </c>
      <c r="B1493" s="52" t="s">
        <v>5252</v>
      </c>
      <c r="C1493" s="52" t="s">
        <v>5253</v>
      </c>
      <c r="D1493" s="53">
        <v>44651.15277777778</v>
      </c>
      <c r="E1493" s="53">
        <v>44649.1875</v>
      </c>
      <c r="F1493" s="53">
        <v>44651.28055555555</v>
      </c>
      <c r="G1493" s="53">
        <f>HubVN_Receiving_Time</f>
        <v>44653.52847</v>
      </c>
      <c r="H1493" s="54">
        <v>44649.52569444444</v>
      </c>
      <c r="I1493" s="44">
        <f>HubCN_Receiving_Time-Order_Create_Time</f>
        <v>0.3097222222</v>
      </c>
      <c r="J1493" s="44">
        <f>Plan__HubCN_Receiving_Time-Order_Create_Time</f>
        <v>2.275</v>
      </c>
      <c r="K1493" s="44">
        <f>HubCN_Pickup_Time-HubCN_Receiving_Time</f>
        <v>0.3381944444</v>
      </c>
      <c r="L1493" s="44">
        <f>Plan_HubCN_Pickup_Time-Plan__HubCN_Receiving_Time</f>
        <v>0.1277777778</v>
      </c>
      <c r="M1493" s="44">
        <f>HubCN_Receiving_Time-Vendor_PickupTime</f>
        <v>0.08888888889</v>
      </c>
      <c r="N1493" s="44">
        <f>Plan__HubCN_Receiving_Time-Plan_Vendor_Pickup_Time</f>
        <v>2.284027778</v>
      </c>
      <c r="O1493" s="44">
        <f>Vendor_PickupTime-Order_Create_Time</f>
        <v>0.2208333333</v>
      </c>
      <c r="P1493" s="44">
        <f>Plan_Vendor_Pickup_Time-Order_Create_Time</f>
        <v>-0.009027777778</v>
      </c>
      <c r="Q1493" s="44">
        <f>HubVN_Receiving_Time-HubCN_Pickup_Time</f>
        <v>4.002777778</v>
      </c>
      <c r="R1493" s="44">
        <f>Plan_HubVN_Receiving_Time-Plan_HubCN_Pickup_Time</f>
        <v>2.005555556</v>
      </c>
      <c r="S1493" s="44">
        <f>TG_lấy+TG_xử_lý_CN+Thông_quan</f>
        <v>4.650694444</v>
      </c>
      <c r="T1493" s="55">
        <f>IFS(HubCN_ID="LECCNSZ",Quantity__piece*500,HubCN_ID="LECCNYW",Quantity__piece*700)</f>
        <v>2800</v>
      </c>
      <c r="U1493" s="55">
        <f>Chi_phí_lấy_hàng-Chi_phí_xử_lý</f>
        <v>15000</v>
      </c>
      <c r="V1493" s="55">
        <f>IFS(HubCN_ID="LECCNSZ",IF(Grossweight&lt;=3,17000+Quantity__piece*500,17000+(Grossweight-3)*1500+Quantity__piece*500),HubCN_ID="LECCNYW", IF(Grossweight&lt;=3,15000+Quantity__piece*700,15000+(Grossweight-3)*2500+Quantity__piece*700))</f>
        <v>17800</v>
      </c>
    </row>
    <row r="1494" ht="15.75" customHeight="1">
      <c r="A1494" s="52" t="s">
        <v>4250</v>
      </c>
      <c r="B1494" s="52" t="s">
        <v>5308</v>
      </c>
      <c r="C1494" s="52" t="s">
        <v>5253</v>
      </c>
      <c r="D1494" s="53">
        <v>44649.876388888886</v>
      </c>
      <c r="E1494" s="53">
        <v>44650.740277777775</v>
      </c>
      <c r="F1494" s="53">
        <v>44650.00625</v>
      </c>
      <c r="G1494" s="53">
        <f>HubVN_Receiving_Time</f>
        <v>44654.53681</v>
      </c>
      <c r="H1494" s="54">
        <v>44651.03333333333</v>
      </c>
      <c r="I1494" s="44">
        <f>HubCN_Receiving_Time-Order_Create_Time</f>
        <v>4.088194444</v>
      </c>
      <c r="J1494" s="44">
        <f>Plan__HubCN_Receiving_Time-Order_Create_Time</f>
        <v>3.224305556</v>
      </c>
      <c r="K1494" s="44">
        <f>HubCN_Pickup_Time-HubCN_Receiving_Time</f>
        <v>0.2930555556</v>
      </c>
      <c r="L1494" s="44">
        <f>Plan_HubCN_Pickup_Time-Plan__HubCN_Receiving_Time</f>
        <v>0.1298611111</v>
      </c>
      <c r="M1494" s="44">
        <f>HubCN_Receiving_Time-Vendor_PickupTime</f>
        <v>0.29375</v>
      </c>
      <c r="N1494" s="44">
        <f>Plan__HubCN_Receiving_Time-Plan_Vendor_Pickup_Time</f>
        <v>2.060416667</v>
      </c>
      <c r="O1494" s="44">
        <f>Vendor_PickupTime-Order_Create_Time</f>
        <v>3.794444444</v>
      </c>
      <c r="P1494" s="44">
        <f>Plan_Vendor_Pickup_Time-Order_Create_Time</f>
        <v>1.163888889</v>
      </c>
      <c r="Q1494" s="44">
        <f>HubVN_Receiving_Time-HubCN_Pickup_Time</f>
        <v>3.503472222</v>
      </c>
      <c r="R1494" s="44">
        <f>Plan_HubVN_Receiving_Time-Plan_HubCN_Pickup_Time</f>
        <v>3.503472222</v>
      </c>
      <c r="S1494" s="44">
        <f>TG_lấy+TG_xử_lý_CN+Thông_quan</f>
        <v>7.884722222</v>
      </c>
      <c r="T1494" s="55">
        <f>IFS(HubCN_ID="LECCNSZ",Quantity__piece*500,HubCN_ID="LECCNYW",Quantity__piece*700)</f>
        <v>1400</v>
      </c>
      <c r="U1494" s="55">
        <f>Chi_phí_lấy_hàng-Chi_phí_xử_lý</f>
        <v>15000</v>
      </c>
      <c r="V1494" s="55">
        <f>IFS(HubCN_ID="LECCNSZ",IF(Grossweight&lt;=3,17000+Quantity__piece*500,17000+(Grossweight-3)*1500+Quantity__piece*500),HubCN_ID="LECCNYW", IF(Grossweight&lt;=3,15000+Quantity__piece*700,15000+(Grossweight-3)*2500+Quantity__piece*700))</f>
        <v>16400</v>
      </c>
    </row>
    <row r="1495" ht="15.75" customHeight="1">
      <c r="A1495" s="52" t="s">
        <v>4253</v>
      </c>
      <c r="B1495" s="52" t="s">
        <v>5265</v>
      </c>
      <c r="C1495" s="52" t="s">
        <v>5253</v>
      </c>
      <c r="D1495" s="53">
        <v>44650.84930555556</v>
      </c>
      <c r="E1495" s="53">
        <v>44652.24652777778</v>
      </c>
      <c r="F1495" s="53">
        <v>44650.995833333334</v>
      </c>
      <c r="G1495" s="53">
        <f>HubVN_Receiving_Time</f>
        <v>44655.53958</v>
      </c>
      <c r="H1495" s="54">
        <v>44652.53888888889</v>
      </c>
      <c r="I1495" s="44">
        <f>HubCN_Receiving_Time-Order_Create_Time</f>
        <v>3.884027778</v>
      </c>
      <c r="J1495" s="44">
        <f>Plan__HubCN_Receiving_Time-Order_Create_Time</f>
        <v>2.486805556</v>
      </c>
      <c r="K1495" s="44">
        <f>HubCN_Pickup_Time-HubCN_Receiving_Time</f>
        <v>0.2923611111</v>
      </c>
      <c r="L1495" s="44">
        <f>Plan_HubCN_Pickup_Time-Plan__HubCN_Receiving_Time</f>
        <v>0.1465277778</v>
      </c>
      <c r="M1495" s="44">
        <f>HubCN_Receiving_Time-Vendor_PickupTime</f>
        <v>0.08472222222</v>
      </c>
      <c r="N1495" s="44">
        <f>Plan__HubCN_Receiving_Time-Plan_Vendor_Pickup_Time</f>
        <v>2.4875</v>
      </c>
      <c r="O1495" s="44">
        <f>Vendor_PickupTime-Order_Create_Time</f>
        <v>3.799305556</v>
      </c>
      <c r="P1495" s="44">
        <f>Plan_Vendor_Pickup_Time-Order_Create_Time</f>
        <v>-0.0006944444467</v>
      </c>
      <c r="Q1495" s="44">
        <f>HubVN_Receiving_Time-HubCN_Pickup_Time</f>
        <v>3.000694444</v>
      </c>
      <c r="R1495" s="44">
        <f>Plan_HubVN_Receiving_Time-Plan_HubCN_Pickup_Time</f>
        <v>3.504861111</v>
      </c>
      <c r="S1495" s="44">
        <f>TG_lấy+TG_xử_lý_CN+Thông_quan</f>
        <v>7.177083333</v>
      </c>
      <c r="T1495" s="55">
        <f>IFS(HubCN_ID="LECCNSZ",Quantity__piece*500,HubCN_ID="LECCNYW",Quantity__piece*700)</f>
        <v>1400</v>
      </c>
      <c r="U1495" s="55">
        <f>Chi_phí_lấy_hàng-Chi_phí_xử_lý</f>
        <v>15000</v>
      </c>
      <c r="V1495" s="55">
        <f>IFS(HubCN_ID="LECCNSZ",IF(Grossweight&lt;=3,17000+Quantity__piece*500,17000+(Grossweight-3)*1500+Quantity__piece*500),HubCN_ID="LECCNYW", IF(Grossweight&lt;=3,15000+Quantity__piece*700,15000+(Grossweight-3)*2500+Quantity__piece*700))</f>
        <v>16400</v>
      </c>
    </row>
    <row r="1496" ht="15.75" hidden="1" customHeight="1">
      <c r="A1496" s="52" t="s">
        <v>4256</v>
      </c>
      <c r="B1496" s="52" t="s">
        <v>5282</v>
      </c>
      <c r="C1496" s="52" t="s">
        <v>5255</v>
      </c>
      <c r="D1496" s="53">
        <v>44650.83263888889</v>
      </c>
      <c r="E1496" s="53">
        <v>44650.825</v>
      </c>
      <c r="F1496" s="53">
        <v>44651.0</v>
      </c>
      <c r="G1496" s="53">
        <f>HubVN_Receiving_Time</f>
        <v>44653.27222</v>
      </c>
      <c r="H1496" s="54">
        <v>44651.268055555556</v>
      </c>
      <c r="I1496" s="44">
        <f>HubCN_Receiving_Time-Order_Create_Time</f>
        <v>2.986111111</v>
      </c>
      <c r="J1496" s="44">
        <f>Plan__HubCN_Receiving_Time-Order_Create_Time</f>
        <v>2.99375</v>
      </c>
      <c r="K1496" s="44">
        <f>HubCN_Pickup_Time-HubCN_Receiving_Time</f>
        <v>0.4430555556</v>
      </c>
      <c r="L1496" s="44">
        <f>Plan_HubCN_Pickup_Time-Plan__HubCN_Receiving_Time</f>
        <v>0.1673611111</v>
      </c>
      <c r="M1496" s="44">
        <f>HubCN_Receiving_Time-Vendor_PickupTime</f>
        <v>0.1527777778</v>
      </c>
      <c r="N1496" s="44">
        <f>Plan__HubCN_Receiving_Time-Plan_Vendor_Pickup_Time</f>
        <v>2.40625</v>
      </c>
      <c r="O1496" s="44">
        <f>Vendor_PickupTime-Order_Create_Time</f>
        <v>2.833333333</v>
      </c>
      <c r="P1496" s="44">
        <f>Plan_Vendor_Pickup_Time-Order_Create_Time</f>
        <v>0.5875</v>
      </c>
      <c r="Q1496" s="44">
        <f>HubVN_Receiving_Time-HubCN_Pickup_Time</f>
        <v>2.004166667</v>
      </c>
      <c r="R1496" s="44">
        <f>Plan_HubVN_Receiving_Time-Plan_HubCN_Pickup_Time</f>
        <v>1.501388889</v>
      </c>
      <c r="S1496" s="44">
        <f>TG_lấy+TG_xử_lý_CN+Thông_quan</f>
        <v>5.433333333</v>
      </c>
      <c r="T1496" s="55">
        <f>IFS(HubCN_ID="LECCNSZ",Quantity__piece*500,HubCN_ID="LECCNYW",Quantity__piece*700)</f>
        <v>2000</v>
      </c>
      <c r="U1496" s="55">
        <f>Chi_phí_lấy_hàng-Chi_phí_xử_lý</f>
        <v>17000</v>
      </c>
      <c r="V1496" s="55">
        <f>IFS(HubCN_ID="LECCNSZ",IF(Grossweight&lt;=3,17000+Quantity__piece*500,17000+(Grossweight-3)*1500+Quantity__piece*500),HubCN_ID="LECCNYW", IF(Grossweight&lt;=3,15000+Quantity__piece*700,15000+(Grossweight-3)*2500+Quantity__piece*700))</f>
        <v>19000</v>
      </c>
    </row>
    <row r="1497" ht="15.75" customHeight="1">
      <c r="A1497" s="52" t="s">
        <v>4259</v>
      </c>
      <c r="B1497" s="52" t="s">
        <v>5291</v>
      </c>
      <c r="C1497" s="52" t="s">
        <v>5253</v>
      </c>
      <c r="D1497" s="53">
        <v>44649.180555555555</v>
      </c>
      <c r="E1497" s="53">
        <v>44646.97222222222</v>
      </c>
      <c r="F1497" s="53">
        <v>44649.27013888889</v>
      </c>
      <c r="G1497" s="53">
        <f>HubVN_Receiving_Time</f>
        <v>44652.27083</v>
      </c>
      <c r="H1497" s="54">
        <v>44647.268055555556</v>
      </c>
      <c r="I1497" s="44">
        <f>HubCN_Receiving_Time-Order_Create_Time</f>
        <v>1.854166667</v>
      </c>
      <c r="J1497" s="44">
        <f>Plan__HubCN_Receiving_Time-Order_Create_Time</f>
        <v>4.0625</v>
      </c>
      <c r="K1497" s="44">
        <f>HubCN_Pickup_Time-HubCN_Receiving_Time</f>
        <v>0.2958333333</v>
      </c>
      <c r="L1497" s="44">
        <f>Plan_HubCN_Pickup_Time-Plan__HubCN_Receiving_Time</f>
        <v>0.08958333333</v>
      </c>
      <c r="M1497" s="44">
        <f>HubCN_Receiving_Time-Vendor_PickupTime</f>
        <v>0.1</v>
      </c>
      <c r="N1497" s="44">
        <f>Plan__HubCN_Receiving_Time-Plan_Vendor_Pickup_Time</f>
        <v>1.566666667</v>
      </c>
      <c r="O1497" s="44">
        <f>Vendor_PickupTime-Order_Create_Time</f>
        <v>1.754166667</v>
      </c>
      <c r="P1497" s="44">
        <f>Plan_Vendor_Pickup_Time-Order_Create_Time</f>
        <v>2.495833333</v>
      </c>
      <c r="Q1497" s="44">
        <f>HubVN_Receiving_Time-HubCN_Pickup_Time</f>
        <v>5.002777778</v>
      </c>
      <c r="R1497" s="44">
        <f>Plan_HubVN_Receiving_Time-Plan_HubCN_Pickup_Time</f>
        <v>2.005555556</v>
      </c>
      <c r="S1497" s="44">
        <f>TG_lấy+TG_xử_lý_CN+Thông_quan</f>
        <v>7.152777778</v>
      </c>
      <c r="T1497" s="55">
        <f>IFS(HubCN_ID="LECCNSZ",Quantity__piece*500,HubCN_ID="LECCNYW",Quantity__piece*700)</f>
        <v>2100</v>
      </c>
      <c r="U1497" s="55">
        <f>Chi_phí_lấy_hàng-Chi_phí_xử_lý</f>
        <v>15000</v>
      </c>
      <c r="V1497" s="55">
        <f>IFS(HubCN_ID="LECCNSZ",IF(Grossweight&lt;=3,17000+Quantity__piece*500,17000+(Grossweight-3)*1500+Quantity__piece*500),HubCN_ID="LECCNYW", IF(Grossweight&lt;=3,15000+Quantity__piece*700,15000+(Grossweight-3)*2500+Quantity__piece*700))</f>
        <v>17100</v>
      </c>
    </row>
    <row r="1498" ht="15.75" hidden="1" customHeight="1">
      <c r="A1498" s="52" t="s">
        <v>4262</v>
      </c>
      <c r="B1498" s="52" t="s">
        <v>5275</v>
      </c>
      <c r="C1498" s="52" t="s">
        <v>5255</v>
      </c>
      <c r="D1498" s="53">
        <v>44650.865277777775</v>
      </c>
      <c r="E1498" s="53">
        <v>44649.58541666667</v>
      </c>
      <c r="F1498" s="53">
        <v>44651.03402777778</v>
      </c>
      <c r="G1498" s="53">
        <f>HubVN_Receiving_Time</f>
        <v>44652.53056</v>
      </c>
      <c r="H1498" s="54">
        <v>44650.025</v>
      </c>
      <c r="I1498" s="44">
        <f>HubCN_Receiving_Time-Order_Create_Time</f>
        <v>3.7375</v>
      </c>
      <c r="J1498" s="44">
        <f>Plan__HubCN_Receiving_Time-Order_Create_Time</f>
        <v>5.017361111</v>
      </c>
      <c r="K1498" s="44">
        <f>HubCN_Pickup_Time-HubCN_Receiving_Time</f>
        <v>0.4395833333</v>
      </c>
      <c r="L1498" s="44">
        <f>Plan_HubCN_Pickup_Time-Plan__HubCN_Receiving_Time</f>
        <v>0.16875</v>
      </c>
      <c r="M1498" s="44">
        <f>HubCN_Receiving_Time-Vendor_PickupTime</f>
        <v>0.1131944444</v>
      </c>
      <c r="N1498" s="44">
        <f>Plan__HubCN_Receiving_Time-Plan_Vendor_Pickup_Time</f>
        <v>3.852777778</v>
      </c>
      <c r="O1498" s="44">
        <f>Vendor_PickupTime-Order_Create_Time</f>
        <v>3.624305556</v>
      </c>
      <c r="P1498" s="44">
        <f>Plan_Vendor_Pickup_Time-Order_Create_Time</f>
        <v>1.164583333</v>
      </c>
      <c r="Q1498" s="44">
        <f>HubVN_Receiving_Time-HubCN_Pickup_Time</f>
        <v>2.505555556</v>
      </c>
      <c r="R1498" s="44">
        <f>Plan_HubVN_Receiving_Time-Plan_HubCN_Pickup_Time</f>
        <v>1.501388889</v>
      </c>
      <c r="S1498" s="44">
        <f>TG_lấy+TG_xử_lý_CN+Thông_quan</f>
        <v>6.682638889</v>
      </c>
      <c r="T1498" s="55">
        <f>IFS(HubCN_ID="LECCNSZ",Quantity__piece*500,HubCN_ID="LECCNYW",Quantity__piece*700)</f>
        <v>2000</v>
      </c>
      <c r="U1498" s="55">
        <f>Chi_phí_lấy_hàng-Chi_phí_xử_lý</f>
        <v>17000</v>
      </c>
      <c r="V1498" s="55">
        <f>IFS(HubCN_ID="LECCNSZ",IF(Grossweight&lt;=3,17000+Quantity__piece*500,17000+(Grossweight-3)*1500+Quantity__piece*500),HubCN_ID="LECCNYW", IF(Grossweight&lt;=3,15000+Quantity__piece*700,15000+(Grossweight-3)*2500+Quantity__piece*700))</f>
        <v>19000</v>
      </c>
    </row>
    <row r="1499" ht="15.75" customHeight="1">
      <c r="A1499" s="52" t="s">
        <v>4265</v>
      </c>
      <c r="B1499" s="52" t="s">
        <v>5270</v>
      </c>
      <c r="C1499" s="52" t="s">
        <v>5253</v>
      </c>
      <c r="D1499" s="53">
        <v>44649.32847222222</v>
      </c>
      <c r="E1499" s="53">
        <v>44649.211805555555</v>
      </c>
      <c r="F1499" s="53">
        <v>44649.5375</v>
      </c>
      <c r="G1499" s="53">
        <f>HubVN_Receiving_Time</f>
        <v>44652.50972</v>
      </c>
      <c r="H1499" s="54">
        <v>44649.504166666666</v>
      </c>
      <c r="I1499" s="44">
        <f>HubCN_Receiving_Time-Order_Create_Time</f>
        <v>3.924305556</v>
      </c>
      <c r="J1499" s="44">
        <f>Plan__HubCN_Receiving_Time-Order_Create_Time</f>
        <v>4.040972222</v>
      </c>
      <c r="K1499" s="44">
        <f>HubCN_Pickup_Time-HubCN_Receiving_Time</f>
        <v>0.2923611111</v>
      </c>
      <c r="L1499" s="44">
        <f>Plan_HubCN_Pickup_Time-Plan__HubCN_Receiving_Time</f>
        <v>0.2090277778</v>
      </c>
      <c r="M1499" s="44">
        <f>HubCN_Receiving_Time-Vendor_PickupTime</f>
        <v>0.1722222222</v>
      </c>
      <c r="N1499" s="44">
        <f>Plan__HubCN_Receiving_Time-Plan_Vendor_Pickup_Time</f>
        <v>5.041666667</v>
      </c>
      <c r="O1499" s="44">
        <f>Vendor_PickupTime-Order_Create_Time</f>
        <v>3.752083333</v>
      </c>
      <c r="P1499" s="44">
        <f>Plan_Vendor_Pickup_Time-Order_Create_Time</f>
        <v>-1.000694444</v>
      </c>
      <c r="Q1499" s="44">
        <f>HubVN_Receiving_Time-HubCN_Pickup_Time</f>
        <v>3.005555556</v>
      </c>
      <c r="R1499" s="44">
        <f>Plan_HubVN_Receiving_Time-Plan_HubCN_Pickup_Time</f>
        <v>3.002777778</v>
      </c>
      <c r="S1499" s="44">
        <f>TG_lấy+TG_xử_lý_CN+Thông_quan</f>
        <v>7.222222222</v>
      </c>
      <c r="T1499" s="55">
        <f>IFS(HubCN_ID="LECCNSZ",Quantity__piece*500,HubCN_ID="LECCNYW",Quantity__piece*700)</f>
        <v>2800</v>
      </c>
      <c r="U1499" s="55">
        <f>Chi_phí_lấy_hàng-Chi_phí_xử_lý</f>
        <v>17500</v>
      </c>
      <c r="V1499" s="55">
        <f>IFS(HubCN_ID="LECCNSZ",IF(Grossweight&lt;=3,17000+Quantity__piece*500,17000+(Grossweight-3)*1500+Quantity__piece*500),HubCN_ID="LECCNYW", IF(Grossweight&lt;=3,15000+Quantity__piece*700,15000+(Grossweight-3)*2500+Quantity__piece*700))</f>
        <v>20300</v>
      </c>
    </row>
    <row r="1500" ht="15.75" hidden="1" customHeight="1">
      <c r="A1500" s="52" t="s">
        <v>4268</v>
      </c>
      <c r="B1500" s="52" t="s">
        <v>5268</v>
      </c>
      <c r="C1500" s="52" t="s">
        <v>5255</v>
      </c>
      <c r="D1500" s="53">
        <v>44651.34722222222</v>
      </c>
      <c r="E1500" s="53">
        <v>44649.78333333333</v>
      </c>
      <c r="F1500" s="53">
        <v>44651.49513888889</v>
      </c>
      <c r="G1500" s="53">
        <f>HubVN_Receiving_Time</f>
        <v>44654.25694</v>
      </c>
      <c r="H1500" s="54">
        <v>44650.25486111111</v>
      </c>
      <c r="I1500" s="44">
        <f>HubCN_Receiving_Time-Order_Create_Time</f>
        <v>1.390277778</v>
      </c>
      <c r="J1500" s="44">
        <f>Plan__HubCN_Receiving_Time-Order_Create_Time</f>
        <v>2.954166667</v>
      </c>
      <c r="K1500" s="44">
        <f>HubCN_Pickup_Time-HubCN_Receiving_Time</f>
        <v>0.4715277778</v>
      </c>
      <c r="L1500" s="44">
        <f>Plan_HubCN_Pickup_Time-Plan__HubCN_Receiving_Time</f>
        <v>0.1479166667</v>
      </c>
      <c r="M1500" s="44">
        <f>HubCN_Receiving_Time-Vendor_PickupTime</f>
        <v>0.05555555555</v>
      </c>
      <c r="N1500" s="44">
        <f>Plan__HubCN_Receiving_Time-Plan_Vendor_Pickup_Time</f>
        <v>1.833333333</v>
      </c>
      <c r="O1500" s="44">
        <f>Vendor_PickupTime-Order_Create_Time</f>
        <v>1.334722222</v>
      </c>
      <c r="P1500" s="44">
        <f>Plan_Vendor_Pickup_Time-Order_Create_Time</f>
        <v>1.120833333</v>
      </c>
      <c r="Q1500" s="44">
        <f>HubVN_Receiving_Time-HubCN_Pickup_Time</f>
        <v>4.002083333</v>
      </c>
      <c r="R1500" s="44">
        <f>Plan_HubVN_Receiving_Time-Plan_HubCN_Pickup_Time</f>
        <v>2.005555556</v>
      </c>
      <c r="S1500" s="44">
        <f>TG_lấy+TG_xử_lý_CN+Thông_quan</f>
        <v>5.863888889</v>
      </c>
      <c r="T1500" s="55">
        <f>IFS(HubCN_ID="LECCNSZ",Quantity__piece*500,HubCN_ID="LECCNYW",Quantity__piece*700)</f>
        <v>1500</v>
      </c>
      <c r="U1500" s="55">
        <f>Chi_phí_lấy_hàng-Chi_phí_xử_lý</f>
        <v>17000</v>
      </c>
      <c r="V1500" s="55">
        <f>IFS(HubCN_ID="LECCNSZ",IF(Grossweight&lt;=3,17000+Quantity__piece*500,17000+(Grossweight-3)*1500+Quantity__piece*500),HubCN_ID="LECCNYW", IF(Grossweight&lt;=3,15000+Quantity__piece*700,15000+(Grossweight-3)*2500+Quantity__piece*700))</f>
        <v>18500</v>
      </c>
    </row>
    <row r="1501" ht="15.75" customHeight="1">
      <c r="A1501" s="52" t="s">
        <v>4270</v>
      </c>
      <c r="B1501" s="52" t="s">
        <v>5264</v>
      </c>
      <c r="C1501" s="52" t="s">
        <v>5253</v>
      </c>
      <c r="D1501" s="53">
        <v>44650.05138888889</v>
      </c>
      <c r="E1501" s="53">
        <v>44649.77569444444</v>
      </c>
      <c r="F1501" s="53">
        <v>44650.2625</v>
      </c>
      <c r="G1501" s="53">
        <f>HubVN_Receiving_Time</f>
        <v>44654.28333</v>
      </c>
      <c r="H1501" s="54">
        <v>44650.27916666667</v>
      </c>
      <c r="I1501" s="44">
        <f>HubCN_Receiving_Time-Order_Create_Time</f>
        <v>0.6020833333</v>
      </c>
      <c r="J1501" s="44">
        <f>Plan__HubCN_Receiving_Time-Order_Create_Time</f>
        <v>0.8777777778</v>
      </c>
      <c r="K1501" s="44">
        <f>HubCN_Pickup_Time-HubCN_Receiving_Time</f>
        <v>0.5034722222</v>
      </c>
      <c r="L1501" s="44">
        <f>Plan_HubCN_Pickup_Time-Plan__HubCN_Receiving_Time</f>
        <v>0.2111111111</v>
      </c>
      <c r="M1501" s="44">
        <f>HubCN_Receiving_Time-Vendor_PickupTime</f>
        <v>0.1125</v>
      </c>
      <c r="N1501" s="44">
        <f>Plan__HubCN_Receiving_Time-Plan_Vendor_Pickup_Time</f>
        <v>1.300694444</v>
      </c>
      <c r="O1501" s="44">
        <f>Vendor_PickupTime-Order_Create_Time</f>
        <v>0.4895833333</v>
      </c>
      <c r="P1501" s="44">
        <f>Plan_Vendor_Pickup_Time-Order_Create_Time</f>
        <v>-0.4229166667</v>
      </c>
      <c r="Q1501" s="44">
        <f>HubVN_Receiving_Time-HubCN_Pickup_Time</f>
        <v>4.004166667</v>
      </c>
      <c r="R1501" s="44">
        <f>Plan_HubVN_Receiving_Time-Plan_HubCN_Pickup_Time</f>
        <v>3.002777778</v>
      </c>
      <c r="S1501" s="44">
        <f>TG_lấy+TG_xử_lý_CN+Thông_quan</f>
        <v>5.109722222</v>
      </c>
      <c r="T1501" s="55">
        <f>IFS(HubCN_ID="LECCNSZ",Quantity__piece*500,HubCN_ID="LECCNYW",Quantity__piece*700)</f>
        <v>1400</v>
      </c>
      <c r="U1501" s="55">
        <f>Chi_phí_lấy_hàng-Chi_phí_xử_lý</f>
        <v>15000</v>
      </c>
      <c r="V1501" s="55">
        <f>IFS(HubCN_ID="LECCNSZ",IF(Grossweight&lt;=3,17000+Quantity__piece*500,17000+(Grossweight-3)*1500+Quantity__piece*500),HubCN_ID="LECCNYW", IF(Grossweight&lt;=3,15000+Quantity__piece*700,15000+(Grossweight-3)*2500+Quantity__piece*700))</f>
        <v>16400</v>
      </c>
    </row>
    <row r="1502" ht="15.75" customHeight="1">
      <c r="A1502" s="52" t="s">
        <v>4272</v>
      </c>
      <c r="B1502" s="52" t="s">
        <v>5280</v>
      </c>
      <c r="C1502" s="52" t="s">
        <v>5253</v>
      </c>
      <c r="D1502" s="53">
        <v>44653.186111111114</v>
      </c>
      <c r="E1502" s="53">
        <v>44652.23541666667</v>
      </c>
      <c r="F1502" s="53">
        <v>44653.27569444444</v>
      </c>
      <c r="G1502" s="53">
        <f>HubVN_Receiving_Time</f>
        <v>44655.53333</v>
      </c>
      <c r="H1502" s="54">
        <v>44652.52916666667</v>
      </c>
      <c r="I1502" s="44">
        <f>HubCN_Receiving_Time-Order_Create_Time</f>
        <v>1.874305556</v>
      </c>
      <c r="J1502" s="44">
        <f>Plan__HubCN_Receiving_Time-Order_Create_Time</f>
        <v>2.825</v>
      </c>
      <c r="K1502" s="44">
        <f>HubCN_Pickup_Time-HubCN_Receiving_Time</f>
        <v>0.29375</v>
      </c>
      <c r="L1502" s="44">
        <f>Plan_HubCN_Pickup_Time-Plan__HubCN_Receiving_Time</f>
        <v>0.08958333333</v>
      </c>
      <c r="M1502" s="44">
        <f>HubCN_Receiving_Time-Vendor_PickupTime</f>
        <v>0.08819444445</v>
      </c>
      <c r="N1502" s="44">
        <f>Plan__HubCN_Receiving_Time-Plan_Vendor_Pickup_Time</f>
        <v>4.824305556</v>
      </c>
      <c r="O1502" s="44">
        <f>Vendor_PickupTime-Order_Create_Time</f>
        <v>1.786111111</v>
      </c>
      <c r="P1502" s="44">
        <f>Plan_Vendor_Pickup_Time-Order_Create_Time</f>
        <v>-1.999305556</v>
      </c>
      <c r="Q1502" s="44">
        <f>HubVN_Receiving_Time-HubCN_Pickup_Time</f>
        <v>3.004166667</v>
      </c>
      <c r="R1502" s="44">
        <f>Plan_HubVN_Receiving_Time-Plan_HubCN_Pickup_Time</f>
        <v>2.004166667</v>
      </c>
      <c r="S1502" s="44">
        <f>TG_lấy+TG_xử_lý_CN+Thông_quan</f>
        <v>5.172222222</v>
      </c>
      <c r="T1502" s="55">
        <f>IFS(HubCN_ID="LECCNSZ",Quantity__piece*500,HubCN_ID="LECCNYW",Quantity__piece*700)</f>
        <v>2800</v>
      </c>
      <c r="U1502" s="55">
        <f>Chi_phí_lấy_hàng-Chi_phí_xử_lý</f>
        <v>15000</v>
      </c>
      <c r="V1502" s="55">
        <f>IFS(HubCN_ID="LECCNSZ",IF(Grossweight&lt;=3,17000+Quantity__piece*500,17000+(Grossweight-3)*1500+Quantity__piece*500),HubCN_ID="LECCNYW", IF(Grossweight&lt;=3,15000+Quantity__piece*700,15000+(Grossweight-3)*2500+Quantity__piece*700))</f>
        <v>17800</v>
      </c>
    </row>
    <row r="1503" ht="15.75" hidden="1" customHeight="1">
      <c r="A1503" s="52" t="s">
        <v>4274</v>
      </c>
      <c r="B1503" s="52" t="s">
        <v>5268</v>
      </c>
      <c r="C1503" s="52" t="s">
        <v>5255</v>
      </c>
      <c r="D1503" s="53">
        <v>44650.37847222222</v>
      </c>
      <c r="E1503" s="53">
        <v>44650.811111111114</v>
      </c>
      <c r="F1503" s="53">
        <v>44650.52847222222</v>
      </c>
      <c r="G1503" s="53">
        <f>HubVN_Receiving_Time</f>
        <v>44653.26111</v>
      </c>
      <c r="H1503" s="54">
        <v>44651.25486111111</v>
      </c>
      <c r="I1503" s="44">
        <f>HubCN_Receiving_Time-Order_Create_Time</f>
        <v>3.474305556</v>
      </c>
      <c r="J1503" s="44">
        <f>Plan__HubCN_Receiving_Time-Order_Create_Time</f>
        <v>3.041666667</v>
      </c>
      <c r="K1503" s="44">
        <f>HubCN_Pickup_Time-HubCN_Receiving_Time</f>
        <v>0.44375</v>
      </c>
      <c r="L1503" s="44">
        <f>Plan_HubCN_Pickup_Time-Plan__HubCN_Receiving_Time</f>
        <v>0.15</v>
      </c>
      <c r="M1503" s="44">
        <f>HubCN_Receiving_Time-Vendor_PickupTime</f>
        <v>0.1527777778</v>
      </c>
      <c r="N1503" s="44">
        <f>Plan__HubCN_Receiving_Time-Plan_Vendor_Pickup_Time</f>
        <v>2.465277778</v>
      </c>
      <c r="O1503" s="44">
        <f>Vendor_PickupTime-Order_Create_Time</f>
        <v>3.321527778</v>
      </c>
      <c r="P1503" s="44">
        <f>Plan_Vendor_Pickup_Time-Order_Create_Time</f>
        <v>0.5763888889</v>
      </c>
      <c r="Q1503" s="44">
        <f>HubVN_Receiving_Time-HubCN_Pickup_Time</f>
        <v>2.00625</v>
      </c>
      <c r="R1503" s="44">
        <f>Plan_HubVN_Receiving_Time-Plan_HubCN_Pickup_Time</f>
        <v>2.003472222</v>
      </c>
      <c r="S1503" s="44">
        <f>TG_lấy+TG_xử_lý_CN+Thông_quan</f>
        <v>5.924305556</v>
      </c>
      <c r="T1503" s="55">
        <f>IFS(HubCN_ID="LECCNSZ",Quantity__piece*500,HubCN_ID="LECCNYW",Quantity__piece*700)</f>
        <v>1000</v>
      </c>
      <c r="U1503" s="55">
        <f>Chi_phí_lấy_hàng-Chi_phí_xử_lý</f>
        <v>17600</v>
      </c>
      <c r="V1503" s="55">
        <f>IFS(HubCN_ID="LECCNSZ",IF(Grossweight&lt;=3,17000+Quantity__piece*500,17000+(Grossweight-3)*1500+Quantity__piece*500),HubCN_ID="LECCNYW", IF(Grossweight&lt;=3,15000+Quantity__piece*700,15000+(Grossweight-3)*2500+Quantity__piece*700))</f>
        <v>18600</v>
      </c>
    </row>
    <row r="1504" ht="15.75" hidden="1" customHeight="1">
      <c r="A1504" s="52" t="s">
        <v>4276</v>
      </c>
      <c r="B1504" s="52" t="s">
        <v>5266</v>
      </c>
      <c r="C1504" s="52" t="s">
        <v>5255</v>
      </c>
      <c r="D1504" s="53">
        <v>44651.40277777778</v>
      </c>
      <c r="E1504" s="53">
        <v>44652.24791666667</v>
      </c>
      <c r="F1504" s="53">
        <v>44651.53402777778</v>
      </c>
      <c r="G1504" s="53">
        <f>HubVN_Receiving_Time</f>
        <v>44654.525</v>
      </c>
      <c r="H1504" s="54">
        <v>44652.69097222222</v>
      </c>
      <c r="I1504" s="44">
        <f>HubCN_Receiving_Time-Order_Create_Time</f>
        <v>1.74375</v>
      </c>
      <c r="J1504" s="44">
        <f>Plan__HubCN_Receiving_Time-Order_Create_Time</f>
        <v>0.8986111111</v>
      </c>
      <c r="K1504" s="44">
        <f>HubCN_Pickup_Time-HubCN_Receiving_Time</f>
        <v>0.4430555556</v>
      </c>
      <c r="L1504" s="44">
        <f>Plan_HubCN_Pickup_Time-Plan__HubCN_Receiving_Time</f>
        <v>0.13125</v>
      </c>
      <c r="M1504" s="44">
        <f>HubCN_Receiving_Time-Vendor_PickupTime</f>
        <v>0.1125</v>
      </c>
      <c r="N1504" s="44">
        <f>Plan__HubCN_Receiving_Time-Plan_Vendor_Pickup_Time</f>
        <v>1.898611111</v>
      </c>
      <c r="O1504" s="44">
        <f>Vendor_PickupTime-Order_Create_Time</f>
        <v>1.63125</v>
      </c>
      <c r="P1504" s="44">
        <f>Plan_Vendor_Pickup_Time-Order_Create_Time</f>
        <v>-1</v>
      </c>
      <c r="Q1504" s="44">
        <f>HubVN_Receiving_Time-HubCN_Pickup_Time</f>
        <v>1.834027778</v>
      </c>
      <c r="R1504" s="44">
        <f>Plan_HubVN_Receiving_Time-Plan_HubCN_Pickup_Time</f>
        <v>3.001388889</v>
      </c>
      <c r="S1504" s="44">
        <f>TG_lấy+TG_xử_lý_CN+Thông_quan</f>
        <v>4.020833333</v>
      </c>
      <c r="T1504" s="55">
        <f>IFS(HubCN_ID="LECCNSZ",Quantity__piece*500,HubCN_ID="LECCNYW",Quantity__piece*700)</f>
        <v>2500</v>
      </c>
      <c r="U1504" s="55">
        <f>Chi_phí_lấy_hàng-Chi_phí_xử_lý</f>
        <v>17000</v>
      </c>
      <c r="V1504" s="55">
        <f>IFS(HubCN_ID="LECCNSZ",IF(Grossweight&lt;=3,17000+Quantity__piece*500,17000+(Grossweight-3)*1500+Quantity__piece*500),HubCN_ID="LECCNYW", IF(Grossweight&lt;=3,15000+Quantity__piece*700,15000+(Grossweight-3)*2500+Quantity__piece*700))</f>
        <v>19500</v>
      </c>
    </row>
    <row r="1505" ht="15.75" hidden="1" customHeight="1">
      <c r="A1505" s="52" t="s">
        <v>4279</v>
      </c>
      <c r="B1505" s="52" t="s">
        <v>5262</v>
      </c>
      <c r="C1505" s="52" t="s">
        <v>5255</v>
      </c>
      <c r="D1505" s="53">
        <v>44651.11736111111</v>
      </c>
      <c r="E1505" s="53">
        <v>44649.77361111111</v>
      </c>
      <c r="F1505" s="53">
        <v>44651.26875</v>
      </c>
      <c r="G1505" s="53">
        <f>HubVN_Receiving_Time</f>
        <v>44654.28056</v>
      </c>
      <c r="H1505" s="54">
        <v>44650.274305555555</v>
      </c>
      <c r="I1505" s="44">
        <f>HubCN_Receiving_Time-Order_Create_Time</f>
        <v>0.8833333333</v>
      </c>
      <c r="J1505" s="44">
        <f>Plan__HubCN_Receiving_Time-Order_Create_Time</f>
        <v>2.227083333</v>
      </c>
      <c r="K1505" s="44">
        <f>HubCN_Pickup_Time-HubCN_Receiving_Time</f>
        <v>0.5006944444</v>
      </c>
      <c r="L1505" s="44">
        <f>Plan_HubCN_Pickup_Time-Plan__HubCN_Receiving_Time</f>
        <v>0.1513888889</v>
      </c>
      <c r="M1505" s="44">
        <f>HubCN_Receiving_Time-Vendor_PickupTime</f>
        <v>0.05416666666</v>
      </c>
      <c r="N1505" s="44">
        <f>Plan__HubCN_Receiving_Time-Plan_Vendor_Pickup_Time</f>
        <v>1.069444444</v>
      </c>
      <c r="O1505" s="44">
        <f>Vendor_PickupTime-Order_Create_Time</f>
        <v>0.8291666667</v>
      </c>
      <c r="P1505" s="44">
        <f>Plan_Vendor_Pickup_Time-Order_Create_Time</f>
        <v>1.157638889</v>
      </c>
      <c r="Q1505" s="44">
        <f>HubVN_Receiving_Time-HubCN_Pickup_Time</f>
        <v>4.00625</v>
      </c>
      <c r="R1505" s="44">
        <f>Plan_HubVN_Receiving_Time-Plan_HubCN_Pickup_Time</f>
        <v>2.001388889</v>
      </c>
      <c r="S1505" s="44">
        <f>TG_lấy+TG_xử_lý_CN+Thông_quan</f>
        <v>5.390277778</v>
      </c>
      <c r="T1505" s="55">
        <f>IFS(HubCN_ID="LECCNSZ",Quantity__piece*500,HubCN_ID="LECCNYW",Quantity__piece*700)</f>
        <v>1500</v>
      </c>
      <c r="U1505" s="55">
        <f>Chi_phí_lấy_hàng-Chi_phí_xử_lý</f>
        <v>17000</v>
      </c>
      <c r="V1505" s="55">
        <f>IFS(HubCN_ID="LECCNSZ",IF(Grossweight&lt;=3,17000+Quantity__piece*500,17000+(Grossweight-3)*1500+Quantity__piece*500),HubCN_ID="LECCNYW", IF(Grossweight&lt;=3,15000+Quantity__piece*700,15000+(Grossweight-3)*2500+Quantity__piece*700))</f>
        <v>18500</v>
      </c>
    </row>
    <row r="1506" ht="15.75" hidden="1" customHeight="1">
      <c r="A1506" s="52" t="s">
        <v>4282</v>
      </c>
      <c r="B1506" s="52" t="s">
        <v>5268</v>
      </c>
      <c r="C1506" s="52" t="s">
        <v>5255</v>
      </c>
      <c r="D1506" s="53">
        <v>44649.90347222222</v>
      </c>
      <c r="E1506" s="53">
        <v>44649.77291666667</v>
      </c>
      <c r="F1506" s="53">
        <v>44650.03402777778</v>
      </c>
      <c r="G1506" s="53">
        <f>HubVN_Receiving_Time</f>
        <v>44654.28125</v>
      </c>
      <c r="H1506" s="54">
        <v>44650.275</v>
      </c>
      <c r="I1506" s="44">
        <f>HubCN_Receiving_Time-Order_Create_Time</f>
        <v>0.8895833333</v>
      </c>
      <c r="J1506" s="44">
        <f>Plan__HubCN_Receiving_Time-Order_Create_Time</f>
        <v>1.020138889</v>
      </c>
      <c r="K1506" s="44">
        <f>HubCN_Pickup_Time-HubCN_Receiving_Time</f>
        <v>0.5020833333</v>
      </c>
      <c r="L1506" s="44">
        <f>Plan_HubCN_Pickup_Time-Plan__HubCN_Receiving_Time</f>
        <v>0.1305555556</v>
      </c>
      <c r="M1506" s="44">
        <f>HubCN_Receiving_Time-Vendor_PickupTime</f>
        <v>0.05277777778</v>
      </c>
      <c r="N1506" s="44">
        <f>Plan__HubCN_Receiving_Time-Plan_Vendor_Pickup_Time</f>
        <v>0.01805555556</v>
      </c>
      <c r="O1506" s="44">
        <f>Vendor_PickupTime-Order_Create_Time</f>
        <v>0.8368055556</v>
      </c>
      <c r="P1506" s="44">
        <f>Plan_Vendor_Pickup_Time-Order_Create_Time</f>
        <v>1.002083333</v>
      </c>
      <c r="Q1506" s="44">
        <f>HubVN_Receiving_Time-HubCN_Pickup_Time</f>
        <v>4.00625</v>
      </c>
      <c r="R1506" s="44">
        <f>Plan_HubVN_Receiving_Time-Plan_HubCN_Pickup_Time</f>
        <v>3.504861111</v>
      </c>
      <c r="S1506" s="44">
        <f>TG_lấy+TG_xử_lý_CN+Thông_quan</f>
        <v>5.397916667</v>
      </c>
      <c r="T1506" s="55">
        <f>IFS(HubCN_ID="LECCNSZ",Quantity__piece*500,HubCN_ID="LECCNYW",Quantity__piece*700)</f>
        <v>2000</v>
      </c>
      <c r="U1506" s="55">
        <f>Chi_phí_lấy_hàng-Chi_phí_xử_lý</f>
        <v>17000</v>
      </c>
      <c r="V1506" s="55">
        <f>IFS(HubCN_ID="LECCNSZ",IF(Grossweight&lt;=3,17000+Quantity__piece*500,17000+(Grossweight-3)*1500+Quantity__piece*500),HubCN_ID="LECCNYW", IF(Grossweight&lt;=3,15000+Quantity__piece*700,15000+(Grossweight-3)*2500+Quantity__piece*700))</f>
        <v>19000</v>
      </c>
    </row>
    <row r="1507" ht="15.75" hidden="1" customHeight="1">
      <c r="A1507" s="52" t="s">
        <v>4285</v>
      </c>
      <c r="B1507" s="52" t="s">
        <v>5254</v>
      </c>
      <c r="C1507" s="52" t="s">
        <v>5255</v>
      </c>
      <c r="D1507" s="53">
        <v>44651.36944444444</v>
      </c>
      <c r="E1507" s="53">
        <v>44649.82708333333</v>
      </c>
      <c r="F1507" s="53">
        <v>44651.5</v>
      </c>
      <c r="G1507" s="53">
        <f>HubVN_Receiving_Time</f>
        <v>44654.27222</v>
      </c>
      <c r="H1507" s="54">
        <v>44650.26597222222</v>
      </c>
      <c r="I1507" s="44">
        <f>HubCN_Receiving_Time-Order_Create_Time</f>
        <v>0.3909722222</v>
      </c>
      <c r="J1507" s="44">
        <f>Plan__HubCN_Receiving_Time-Order_Create_Time</f>
        <v>1.933333333</v>
      </c>
      <c r="K1507" s="44">
        <f>HubCN_Pickup_Time-HubCN_Receiving_Time</f>
        <v>0.4388888889</v>
      </c>
      <c r="L1507" s="44">
        <f>Plan_HubCN_Pickup_Time-Plan__HubCN_Receiving_Time</f>
        <v>0.1305555556</v>
      </c>
      <c r="M1507" s="44">
        <f>HubCN_Receiving_Time-Vendor_PickupTime</f>
        <v>0.05694444444</v>
      </c>
      <c r="N1507" s="44">
        <f>Plan__HubCN_Receiving_Time-Plan_Vendor_Pickup_Time</f>
        <v>1.598611111</v>
      </c>
      <c r="O1507" s="44">
        <f>Vendor_PickupTime-Order_Create_Time</f>
        <v>0.3340277778</v>
      </c>
      <c r="P1507" s="44">
        <f>Plan_Vendor_Pickup_Time-Order_Create_Time</f>
        <v>0.3347222222</v>
      </c>
      <c r="Q1507" s="44">
        <f>HubVN_Receiving_Time-HubCN_Pickup_Time</f>
        <v>4.00625</v>
      </c>
      <c r="R1507" s="44">
        <f>Plan_HubVN_Receiving_Time-Plan_HubCN_Pickup_Time</f>
        <v>2.002083333</v>
      </c>
      <c r="S1507" s="44">
        <f>TG_lấy+TG_xử_lý_CN+Thông_quan</f>
        <v>4.836111111</v>
      </c>
      <c r="T1507" s="55">
        <f>IFS(HubCN_ID="LECCNSZ",Quantity__piece*500,HubCN_ID="LECCNYW",Quantity__piece*700)</f>
        <v>500</v>
      </c>
      <c r="U1507" s="55">
        <f>Chi_phí_lấy_hàng-Chi_phí_xử_lý</f>
        <v>17000</v>
      </c>
      <c r="V1507" s="55">
        <f>IFS(HubCN_ID="LECCNSZ",IF(Grossweight&lt;=3,17000+Quantity__piece*500,17000+(Grossweight-3)*1500+Quantity__piece*500),HubCN_ID="LECCNYW", IF(Grossweight&lt;=3,15000+Quantity__piece*700,15000+(Grossweight-3)*2500+Quantity__piece*700))</f>
        <v>17500</v>
      </c>
    </row>
    <row r="1508" ht="15.75" customHeight="1">
      <c r="A1508" s="52" t="s">
        <v>4288</v>
      </c>
      <c r="B1508" s="52" t="s">
        <v>5280</v>
      </c>
      <c r="C1508" s="52" t="s">
        <v>5253</v>
      </c>
      <c r="D1508" s="53">
        <v>44651.43472222222</v>
      </c>
      <c r="E1508" s="53">
        <v>44650.72638888889</v>
      </c>
      <c r="F1508" s="53">
        <v>44651.52222222222</v>
      </c>
      <c r="G1508" s="53">
        <f>HubVN_Receiving_Time</f>
        <v>44654.52222</v>
      </c>
      <c r="H1508" s="54">
        <v>44651.020833333336</v>
      </c>
      <c r="I1508" s="44">
        <f>HubCN_Receiving_Time-Order_Create_Time</f>
        <v>4.088888889</v>
      </c>
      <c r="J1508" s="44">
        <f>Plan__HubCN_Receiving_Time-Order_Create_Time</f>
        <v>4.797222222</v>
      </c>
      <c r="K1508" s="44">
        <f>HubCN_Pickup_Time-HubCN_Receiving_Time</f>
        <v>0.2944444444</v>
      </c>
      <c r="L1508" s="44">
        <f>Plan_HubCN_Pickup_Time-Plan__HubCN_Receiving_Time</f>
        <v>0.0875</v>
      </c>
      <c r="M1508" s="44">
        <f>HubCN_Receiving_Time-Vendor_PickupTime</f>
        <v>0.2930555556</v>
      </c>
      <c r="N1508" s="44">
        <f>Plan__HubCN_Receiving_Time-Plan_Vendor_Pickup_Time</f>
        <v>4.209722222</v>
      </c>
      <c r="O1508" s="44">
        <f>Vendor_PickupTime-Order_Create_Time</f>
        <v>3.795833333</v>
      </c>
      <c r="P1508" s="44">
        <f>Plan_Vendor_Pickup_Time-Order_Create_Time</f>
        <v>0.5875</v>
      </c>
      <c r="Q1508" s="44">
        <f>HubVN_Receiving_Time-HubCN_Pickup_Time</f>
        <v>3.501388889</v>
      </c>
      <c r="R1508" s="44">
        <f>Plan_HubVN_Receiving_Time-Plan_HubCN_Pickup_Time</f>
        <v>2.002777778</v>
      </c>
      <c r="S1508" s="44">
        <f>TG_lấy+TG_xử_lý_CN+Thông_quan</f>
        <v>7.884722222</v>
      </c>
      <c r="T1508" s="55">
        <f>IFS(HubCN_ID="LECCNSZ",Quantity__piece*500,HubCN_ID="LECCNYW",Quantity__piece*700)</f>
        <v>2800</v>
      </c>
      <c r="U1508" s="55">
        <f>Chi_phí_lấy_hàng-Chi_phí_xử_lý</f>
        <v>15000</v>
      </c>
      <c r="V1508" s="55">
        <f>IFS(HubCN_ID="LECCNSZ",IF(Grossweight&lt;=3,17000+Quantity__piece*500,17000+(Grossweight-3)*1500+Quantity__piece*500),HubCN_ID="LECCNYW", IF(Grossweight&lt;=3,15000+Quantity__piece*700,15000+(Grossweight-3)*2500+Quantity__piece*700))</f>
        <v>17800</v>
      </c>
    </row>
    <row r="1509" ht="15.75" customHeight="1">
      <c r="A1509" s="52" t="s">
        <v>4291</v>
      </c>
      <c r="B1509" s="52" t="s">
        <v>5313</v>
      </c>
      <c r="C1509" s="52" t="s">
        <v>5253</v>
      </c>
      <c r="D1509" s="53">
        <v>44650.60277777778</v>
      </c>
      <c r="E1509" s="53">
        <v>44649.919444444444</v>
      </c>
      <c r="F1509" s="53">
        <v>44650.770833333336</v>
      </c>
      <c r="G1509" s="53">
        <f>HubVN_Receiving_Time</f>
        <v>44655.26042</v>
      </c>
      <c r="H1509" s="54">
        <v>44650.25902777778</v>
      </c>
      <c r="I1509" s="44">
        <f>HubCN_Receiving_Time-Order_Create_Time</f>
        <v>0.3055555556</v>
      </c>
      <c r="J1509" s="44">
        <f>Plan__HubCN_Receiving_Time-Order_Create_Time</f>
        <v>0.9888888889</v>
      </c>
      <c r="K1509" s="44">
        <f>HubCN_Pickup_Time-HubCN_Receiving_Time</f>
        <v>0.3395833333</v>
      </c>
      <c r="L1509" s="44">
        <f>Plan_HubCN_Pickup_Time-Plan__HubCN_Receiving_Time</f>
        <v>0.1680555556</v>
      </c>
      <c r="M1509" s="44">
        <f>HubCN_Receiving_Time-Vendor_PickupTime</f>
        <v>0.08402777778</v>
      </c>
      <c r="N1509" s="44">
        <f>Plan__HubCN_Receiving_Time-Plan_Vendor_Pickup_Time</f>
        <v>0.4166666667</v>
      </c>
      <c r="O1509" s="44">
        <f>Vendor_PickupTime-Order_Create_Time</f>
        <v>0.2215277778</v>
      </c>
      <c r="P1509" s="44">
        <f>Plan_Vendor_Pickup_Time-Order_Create_Time</f>
        <v>0.5722222222</v>
      </c>
      <c r="Q1509" s="44">
        <f>HubVN_Receiving_Time-HubCN_Pickup_Time</f>
        <v>5.001388889</v>
      </c>
      <c r="R1509" s="44">
        <f>Plan_HubVN_Receiving_Time-Plan_HubCN_Pickup_Time</f>
        <v>3.50625</v>
      </c>
      <c r="S1509" s="44">
        <f>TG_lấy+TG_xử_lý_CN+Thông_quan</f>
        <v>5.646527778</v>
      </c>
      <c r="T1509" s="55">
        <f>IFS(HubCN_ID="LECCNSZ",Quantity__piece*500,HubCN_ID="LECCNYW",Quantity__piece*700)</f>
        <v>2100</v>
      </c>
      <c r="U1509" s="55">
        <f>Chi_phí_lấy_hàng-Chi_phí_xử_lý</f>
        <v>16750</v>
      </c>
      <c r="V1509" s="55">
        <f>IFS(HubCN_ID="LECCNSZ",IF(Grossweight&lt;=3,17000+Quantity__piece*500,17000+(Grossweight-3)*1500+Quantity__piece*500),HubCN_ID="LECCNYW", IF(Grossweight&lt;=3,15000+Quantity__piece*700,15000+(Grossweight-3)*2500+Quantity__piece*700))</f>
        <v>18850</v>
      </c>
    </row>
    <row r="1510" ht="15.75" hidden="1" customHeight="1">
      <c r="A1510" s="52" t="s">
        <v>4294</v>
      </c>
      <c r="B1510" s="52" t="s">
        <v>5296</v>
      </c>
      <c r="C1510" s="52" t="s">
        <v>5255</v>
      </c>
      <c r="D1510" s="53">
        <v>44650.683333333334</v>
      </c>
      <c r="E1510" s="53">
        <v>44651.74930555555</v>
      </c>
      <c r="F1510" s="53">
        <v>44650.768055555556</v>
      </c>
      <c r="G1510" s="53">
        <f>HubVN_Receiving_Time</f>
        <v>44655.25903</v>
      </c>
      <c r="H1510" s="54">
        <v>44652.25347222222</v>
      </c>
      <c r="I1510" s="44">
        <f>HubCN_Receiving_Time-Order_Create_Time</f>
        <v>2.622916667</v>
      </c>
      <c r="J1510" s="44">
        <f>Plan__HubCN_Receiving_Time-Order_Create_Time</f>
        <v>1.556944444</v>
      </c>
      <c r="K1510" s="44">
        <f>HubCN_Pickup_Time-HubCN_Receiving_Time</f>
        <v>0.5041666667</v>
      </c>
      <c r="L1510" s="44">
        <f>Plan_HubCN_Pickup_Time-Plan__HubCN_Receiving_Time</f>
        <v>0.08472222222</v>
      </c>
      <c r="M1510" s="44">
        <f>HubCN_Receiving_Time-Vendor_PickupTime</f>
        <v>0.13125</v>
      </c>
      <c r="N1510" s="44">
        <f>Plan__HubCN_Receiving_Time-Plan_Vendor_Pickup_Time</f>
        <v>1.479861111</v>
      </c>
      <c r="O1510" s="44">
        <f>Vendor_PickupTime-Order_Create_Time</f>
        <v>2.491666667</v>
      </c>
      <c r="P1510" s="44">
        <f>Plan_Vendor_Pickup_Time-Order_Create_Time</f>
        <v>0.07708333334</v>
      </c>
      <c r="Q1510" s="44">
        <f>HubVN_Receiving_Time-HubCN_Pickup_Time</f>
        <v>3.005555556</v>
      </c>
      <c r="R1510" s="44">
        <f>Plan_HubVN_Receiving_Time-Plan_HubCN_Pickup_Time</f>
        <v>3.504166667</v>
      </c>
      <c r="S1510" s="44">
        <f>TG_lấy+TG_xử_lý_CN+Thông_quan</f>
        <v>6.132638889</v>
      </c>
      <c r="T1510" s="55">
        <f>IFS(HubCN_ID="LECCNSZ",Quantity__piece*500,HubCN_ID="LECCNYW",Quantity__piece*700)</f>
        <v>1500</v>
      </c>
      <c r="U1510" s="55">
        <f>Chi_phí_lấy_hàng-Chi_phí_xử_lý</f>
        <v>17000</v>
      </c>
      <c r="V1510" s="55">
        <f>IFS(HubCN_ID="LECCNSZ",IF(Grossweight&lt;=3,17000+Quantity__piece*500,17000+(Grossweight-3)*1500+Quantity__piece*500),HubCN_ID="LECCNYW", IF(Grossweight&lt;=3,15000+Quantity__piece*700,15000+(Grossweight-3)*2500+Quantity__piece*700))</f>
        <v>18500</v>
      </c>
    </row>
    <row r="1511" ht="15.75" customHeight="1">
      <c r="A1511" s="52" t="s">
        <v>4297</v>
      </c>
      <c r="B1511" s="52" t="s">
        <v>5280</v>
      </c>
      <c r="C1511" s="52" t="s">
        <v>5253</v>
      </c>
      <c r="D1511" s="53">
        <v>44648.04305555556</v>
      </c>
      <c r="E1511" s="53">
        <v>44646.90972222222</v>
      </c>
      <c r="F1511" s="53">
        <v>44648.254166666666</v>
      </c>
      <c r="G1511" s="53">
        <f>HubVN_Receiving_Time</f>
        <v>44652.25069</v>
      </c>
      <c r="H1511" s="54">
        <v>44647.245833333334</v>
      </c>
      <c r="I1511" s="44">
        <f>HubCN_Receiving_Time-Order_Create_Time</f>
        <v>0.30625</v>
      </c>
      <c r="J1511" s="44">
        <f>Plan__HubCN_Receiving_Time-Order_Create_Time</f>
        <v>1.439583333</v>
      </c>
      <c r="K1511" s="44">
        <f>HubCN_Pickup_Time-HubCN_Receiving_Time</f>
        <v>0.3361111111</v>
      </c>
      <c r="L1511" s="44">
        <f>Plan_HubCN_Pickup_Time-Plan__HubCN_Receiving_Time</f>
        <v>0.2111111111</v>
      </c>
      <c r="M1511" s="44">
        <f>HubCN_Receiving_Time-Vendor_PickupTime</f>
        <v>0.1645833333</v>
      </c>
      <c r="N1511" s="44">
        <f>Plan__HubCN_Receiving_Time-Plan_Vendor_Pickup_Time</f>
        <v>0.4472222222</v>
      </c>
      <c r="O1511" s="44">
        <f>Vendor_PickupTime-Order_Create_Time</f>
        <v>0.1416666667</v>
      </c>
      <c r="P1511" s="44">
        <f>Plan_Vendor_Pickup_Time-Order_Create_Time</f>
        <v>0.9923611111</v>
      </c>
      <c r="Q1511" s="44">
        <f>HubVN_Receiving_Time-HubCN_Pickup_Time</f>
        <v>5.004861111</v>
      </c>
      <c r="R1511" s="44">
        <f>Plan_HubVN_Receiving_Time-Plan_HubCN_Pickup_Time</f>
        <v>3.005555556</v>
      </c>
      <c r="S1511" s="44">
        <f>TG_lấy+TG_xử_lý_CN+Thông_quan</f>
        <v>5.647222222</v>
      </c>
      <c r="T1511" s="55">
        <f>IFS(HubCN_ID="LECCNSZ",Quantity__piece*500,HubCN_ID="LECCNYW",Quantity__piece*700)</f>
        <v>2800</v>
      </c>
      <c r="U1511" s="55">
        <f>Chi_phí_lấy_hàng-Chi_phí_xử_lý</f>
        <v>15000</v>
      </c>
      <c r="V1511" s="55">
        <f>IFS(HubCN_ID="LECCNSZ",IF(Grossweight&lt;=3,17000+Quantity__piece*500,17000+(Grossweight-3)*1500+Quantity__piece*500),HubCN_ID="LECCNYW", IF(Grossweight&lt;=3,15000+Quantity__piece*700,15000+(Grossweight-3)*2500+Quantity__piece*700))</f>
        <v>17800</v>
      </c>
    </row>
    <row r="1512" ht="15.75" customHeight="1">
      <c r="A1512" s="52" t="s">
        <v>4300</v>
      </c>
      <c r="B1512" s="52" t="s">
        <v>5280</v>
      </c>
      <c r="C1512" s="52" t="s">
        <v>5253</v>
      </c>
      <c r="D1512" s="53">
        <v>44648.61666666667</v>
      </c>
      <c r="E1512" s="53">
        <v>44649.197222222225</v>
      </c>
      <c r="F1512" s="53">
        <v>44648.78680555556</v>
      </c>
      <c r="G1512" s="53">
        <f>HubVN_Receiving_Time</f>
        <v>44652.53819</v>
      </c>
      <c r="H1512" s="54">
        <v>44649.53472222222</v>
      </c>
      <c r="I1512" s="44">
        <f>HubCN_Receiving_Time-Order_Create_Time</f>
        <v>3.809027778</v>
      </c>
      <c r="J1512" s="44">
        <f>Plan__HubCN_Receiving_Time-Order_Create_Time</f>
        <v>3.228472222</v>
      </c>
      <c r="K1512" s="44">
        <f>HubCN_Pickup_Time-HubCN_Receiving_Time</f>
        <v>0.3375</v>
      </c>
      <c r="L1512" s="44">
        <f>Plan_HubCN_Pickup_Time-Plan__HubCN_Receiving_Time</f>
        <v>0.1701388889</v>
      </c>
      <c r="M1512" s="44">
        <f>HubCN_Receiving_Time-Vendor_PickupTime</f>
        <v>0.08541666667</v>
      </c>
      <c r="N1512" s="44">
        <f>Plan__HubCN_Receiving_Time-Plan_Vendor_Pickup_Time</f>
        <v>2.729861111</v>
      </c>
      <c r="O1512" s="44">
        <f>Vendor_PickupTime-Order_Create_Time</f>
        <v>3.723611111</v>
      </c>
      <c r="P1512" s="44">
        <f>Plan_Vendor_Pickup_Time-Order_Create_Time</f>
        <v>0.4986111111</v>
      </c>
      <c r="Q1512" s="44">
        <f>HubVN_Receiving_Time-HubCN_Pickup_Time</f>
        <v>3.003472222</v>
      </c>
      <c r="R1512" s="44">
        <f>Plan_HubVN_Receiving_Time-Plan_HubCN_Pickup_Time</f>
        <v>3.503472222</v>
      </c>
      <c r="S1512" s="44">
        <f>TG_lấy+TG_xử_lý_CN+Thông_quan</f>
        <v>7.15</v>
      </c>
      <c r="T1512" s="55">
        <f>IFS(HubCN_ID="LECCNSZ",Quantity__piece*500,HubCN_ID="LECCNYW",Quantity__piece*700)</f>
        <v>2800</v>
      </c>
      <c r="U1512" s="55">
        <f>Chi_phí_lấy_hàng-Chi_phí_xử_lý</f>
        <v>15000</v>
      </c>
      <c r="V1512" s="55">
        <f>IFS(HubCN_ID="LECCNSZ",IF(Grossweight&lt;=3,17000+Quantity__piece*500,17000+(Grossweight-3)*1500+Quantity__piece*500),HubCN_ID="LECCNYW", IF(Grossweight&lt;=3,15000+Quantity__piece*700,15000+(Grossweight-3)*2500+Quantity__piece*700))</f>
        <v>17800</v>
      </c>
    </row>
    <row r="1513" ht="15.75" customHeight="1">
      <c r="A1513" s="52" t="s">
        <v>4302</v>
      </c>
      <c r="B1513" s="52" t="s">
        <v>5307</v>
      </c>
      <c r="C1513" s="52" t="s">
        <v>5253</v>
      </c>
      <c r="D1513" s="53">
        <v>44650.93402777778</v>
      </c>
      <c r="E1513" s="53">
        <v>44652.20277777778</v>
      </c>
      <c r="F1513" s="53">
        <v>44651.01944444444</v>
      </c>
      <c r="G1513" s="53">
        <f>HubVN_Receiving_Time</f>
        <v>44655.5</v>
      </c>
      <c r="H1513" s="54">
        <v>44652.49722222222</v>
      </c>
      <c r="I1513" s="44">
        <f>HubCN_Receiving_Time-Order_Create_Time</f>
        <v>3.416666667</v>
      </c>
      <c r="J1513" s="44">
        <f>Plan__HubCN_Receiving_Time-Order_Create_Time</f>
        <v>2.147916667</v>
      </c>
      <c r="K1513" s="44">
        <f>HubCN_Pickup_Time-HubCN_Receiving_Time</f>
        <v>0.2944444444</v>
      </c>
      <c r="L1513" s="44">
        <f>Plan_HubCN_Pickup_Time-Plan__HubCN_Receiving_Time</f>
        <v>0.08541666666</v>
      </c>
      <c r="M1513" s="44">
        <f>HubCN_Receiving_Time-Vendor_PickupTime</f>
        <v>0.1701388889</v>
      </c>
      <c r="N1513" s="44">
        <f>Plan__HubCN_Receiving_Time-Plan_Vendor_Pickup_Time</f>
        <v>3.15</v>
      </c>
      <c r="O1513" s="44">
        <f>Vendor_PickupTime-Order_Create_Time</f>
        <v>3.246527778</v>
      </c>
      <c r="P1513" s="44">
        <f>Plan_Vendor_Pickup_Time-Order_Create_Time</f>
        <v>-1.002083333</v>
      </c>
      <c r="Q1513" s="44">
        <f>HubVN_Receiving_Time-HubCN_Pickup_Time</f>
        <v>3.002777778</v>
      </c>
      <c r="R1513" s="44">
        <f>Plan_HubVN_Receiving_Time-Plan_HubCN_Pickup_Time</f>
        <v>3.504166667</v>
      </c>
      <c r="S1513" s="44">
        <f>TG_lấy+TG_xử_lý_CN+Thông_quan</f>
        <v>6.713888889</v>
      </c>
      <c r="T1513" s="55">
        <f>IFS(HubCN_ID="LECCNSZ",Quantity__piece*500,HubCN_ID="LECCNYW",Quantity__piece*700)</f>
        <v>3500</v>
      </c>
      <c r="U1513" s="55">
        <f>Chi_phí_lấy_hàng-Chi_phí_xử_lý</f>
        <v>16750</v>
      </c>
      <c r="V1513" s="55">
        <f>IFS(HubCN_ID="LECCNSZ",IF(Grossweight&lt;=3,17000+Quantity__piece*500,17000+(Grossweight-3)*1500+Quantity__piece*500),HubCN_ID="LECCNYW", IF(Grossweight&lt;=3,15000+Quantity__piece*700,15000+(Grossweight-3)*2500+Quantity__piece*700))</f>
        <v>20250</v>
      </c>
    </row>
    <row r="1514" ht="15.75" customHeight="1">
      <c r="A1514" s="52" t="s">
        <v>4304</v>
      </c>
      <c r="B1514" s="52" t="s">
        <v>5308</v>
      </c>
      <c r="C1514" s="52" t="s">
        <v>5253</v>
      </c>
      <c r="D1514" s="53">
        <v>44651.30694444444</v>
      </c>
      <c r="E1514" s="53">
        <v>44649.83125</v>
      </c>
      <c r="F1514" s="53">
        <v>44651.520833333336</v>
      </c>
      <c r="G1514" s="53">
        <f>HubVN_Receiving_Time</f>
        <v>44654.26458</v>
      </c>
      <c r="H1514" s="54">
        <v>44650.26180555556</v>
      </c>
      <c r="I1514" s="44">
        <f>HubCN_Receiving_Time-Order_Create_Time</f>
        <v>2.113194444</v>
      </c>
      <c r="J1514" s="44">
        <f>Plan__HubCN_Receiving_Time-Order_Create_Time</f>
        <v>3.588888889</v>
      </c>
      <c r="K1514" s="44">
        <f>HubCN_Pickup_Time-HubCN_Receiving_Time</f>
        <v>0.4305555556</v>
      </c>
      <c r="L1514" s="44">
        <f>Plan_HubCN_Pickup_Time-Plan__HubCN_Receiving_Time</f>
        <v>0.2138888889</v>
      </c>
      <c r="M1514" s="44">
        <f>HubCN_Receiving_Time-Vendor_PickupTime</f>
        <v>0.1138888889</v>
      </c>
      <c r="N1514" s="44">
        <f>Plan__HubCN_Receiving_Time-Plan_Vendor_Pickup_Time</f>
        <v>4.594444444</v>
      </c>
      <c r="O1514" s="44">
        <f>Vendor_PickupTime-Order_Create_Time</f>
        <v>1.999305556</v>
      </c>
      <c r="P1514" s="44">
        <f>Plan_Vendor_Pickup_Time-Order_Create_Time</f>
        <v>-1.005555556</v>
      </c>
      <c r="Q1514" s="44">
        <f>HubVN_Receiving_Time-HubCN_Pickup_Time</f>
        <v>4.002777778</v>
      </c>
      <c r="R1514" s="44">
        <f>Plan_HubVN_Receiving_Time-Plan_HubCN_Pickup_Time</f>
        <v>2.000694444</v>
      </c>
      <c r="S1514" s="44">
        <f>TG_lấy+TG_xử_lý_CN+Thông_quan</f>
        <v>6.546527778</v>
      </c>
      <c r="T1514" s="55">
        <f>IFS(HubCN_ID="LECCNSZ",Quantity__piece*500,HubCN_ID="LECCNYW",Quantity__piece*700)</f>
        <v>2100</v>
      </c>
      <c r="U1514" s="55">
        <f>Chi_phí_lấy_hàng-Chi_phí_xử_lý</f>
        <v>17750</v>
      </c>
      <c r="V1514" s="55">
        <f>IFS(HubCN_ID="LECCNSZ",IF(Grossweight&lt;=3,17000+Quantity__piece*500,17000+(Grossweight-3)*1500+Quantity__piece*500),HubCN_ID="LECCNYW", IF(Grossweight&lt;=3,15000+Quantity__piece*700,15000+(Grossweight-3)*2500+Quantity__piece*700))</f>
        <v>19850</v>
      </c>
    </row>
    <row r="1515" ht="15.75" hidden="1" customHeight="1">
      <c r="A1515" s="52" t="s">
        <v>4306</v>
      </c>
      <c r="B1515" s="52" t="s">
        <v>5272</v>
      </c>
      <c r="C1515" s="52" t="s">
        <v>5255</v>
      </c>
      <c r="D1515" s="53">
        <v>44650.10972222222</v>
      </c>
      <c r="E1515" s="53">
        <v>44650.81527777778</v>
      </c>
      <c r="F1515" s="53">
        <v>44650.27777777778</v>
      </c>
      <c r="G1515" s="53">
        <f>HubVN_Receiving_Time</f>
        <v>44653.2625</v>
      </c>
      <c r="H1515" s="54">
        <v>44651.25625</v>
      </c>
      <c r="I1515" s="44">
        <f>HubCN_Receiving_Time-Order_Create_Time</f>
        <v>2.974305556</v>
      </c>
      <c r="J1515" s="44">
        <f>Plan__HubCN_Receiving_Time-Order_Create_Time</f>
        <v>2.26875</v>
      </c>
      <c r="K1515" s="44">
        <f>HubCN_Pickup_Time-HubCN_Receiving_Time</f>
        <v>0.4409722222</v>
      </c>
      <c r="L1515" s="44">
        <f>Plan_HubCN_Pickup_Time-Plan__HubCN_Receiving_Time</f>
        <v>0.1680555556</v>
      </c>
      <c r="M1515" s="44">
        <f>HubCN_Receiving_Time-Vendor_PickupTime</f>
        <v>0.1506944444</v>
      </c>
      <c r="N1515" s="44">
        <f>Plan__HubCN_Receiving_Time-Plan_Vendor_Pickup_Time</f>
        <v>1.1125</v>
      </c>
      <c r="O1515" s="44">
        <f>Vendor_PickupTime-Order_Create_Time</f>
        <v>2.823611111</v>
      </c>
      <c r="P1515" s="44">
        <f>Plan_Vendor_Pickup_Time-Order_Create_Time</f>
        <v>1.15625</v>
      </c>
      <c r="Q1515" s="44">
        <f>HubVN_Receiving_Time-HubCN_Pickup_Time</f>
        <v>2.00625</v>
      </c>
      <c r="R1515" s="44">
        <f>Plan_HubVN_Receiving_Time-Plan_HubCN_Pickup_Time</f>
        <v>2.004861111</v>
      </c>
      <c r="S1515" s="44">
        <f>TG_lấy+TG_xử_lý_CN+Thông_quan</f>
        <v>5.421527778</v>
      </c>
      <c r="T1515" s="55">
        <f>IFS(HubCN_ID="LECCNSZ",Quantity__piece*500,HubCN_ID="LECCNYW",Quantity__piece*700)</f>
        <v>2500</v>
      </c>
      <c r="U1515" s="55">
        <f>Chi_phí_lấy_hàng-Chi_phí_xử_lý</f>
        <v>18650</v>
      </c>
      <c r="V1515" s="55">
        <f>IFS(HubCN_ID="LECCNSZ",IF(Grossweight&lt;=3,17000+Quantity__piece*500,17000+(Grossweight-3)*1500+Quantity__piece*500),HubCN_ID="LECCNYW", IF(Grossweight&lt;=3,15000+Quantity__piece*700,15000+(Grossweight-3)*2500+Quantity__piece*700))</f>
        <v>21150</v>
      </c>
    </row>
    <row r="1516" ht="15.75" hidden="1" customHeight="1">
      <c r="A1516" s="52" t="s">
        <v>4309</v>
      </c>
      <c r="B1516" s="52" t="s">
        <v>5266</v>
      </c>
      <c r="C1516" s="52" t="s">
        <v>5255</v>
      </c>
      <c r="D1516" s="53">
        <v>44650.35763888889</v>
      </c>
      <c r="E1516" s="53">
        <v>44652.225</v>
      </c>
      <c r="F1516" s="53">
        <v>44650.53055555555</v>
      </c>
      <c r="G1516" s="53">
        <f>HubVN_Receiving_Time</f>
        <v>44654.5</v>
      </c>
      <c r="H1516" s="54">
        <v>44652.66527777778</v>
      </c>
      <c r="I1516" s="44">
        <f>HubCN_Receiving_Time-Order_Create_Time</f>
        <v>3.877777778</v>
      </c>
      <c r="J1516" s="44">
        <f>Plan__HubCN_Receiving_Time-Order_Create_Time</f>
        <v>2.010416667</v>
      </c>
      <c r="K1516" s="44">
        <f>HubCN_Pickup_Time-HubCN_Receiving_Time</f>
        <v>0.4402777778</v>
      </c>
      <c r="L1516" s="44">
        <f>Plan_HubCN_Pickup_Time-Plan__HubCN_Receiving_Time</f>
        <v>0.1729166667</v>
      </c>
      <c r="M1516" s="44">
        <f>HubCN_Receiving_Time-Vendor_PickupTime</f>
        <v>0.3805555556</v>
      </c>
      <c r="N1516" s="44">
        <f>Plan__HubCN_Receiving_Time-Plan_Vendor_Pickup_Time</f>
        <v>1.436805556</v>
      </c>
      <c r="O1516" s="44">
        <f>Vendor_PickupTime-Order_Create_Time</f>
        <v>3.497222222</v>
      </c>
      <c r="P1516" s="44">
        <f>Plan_Vendor_Pickup_Time-Order_Create_Time</f>
        <v>0.5736111111</v>
      </c>
      <c r="Q1516" s="44">
        <f>HubVN_Receiving_Time-HubCN_Pickup_Time</f>
        <v>1.834722222</v>
      </c>
      <c r="R1516" s="44">
        <f>Plan_HubVN_Receiving_Time-Plan_HubCN_Pickup_Time</f>
        <v>3.001388889</v>
      </c>
      <c r="S1516" s="44">
        <f>TG_lấy+TG_xử_lý_CN+Thông_quan</f>
        <v>6.152777778</v>
      </c>
      <c r="T1516" s="55">
        <f>IFS(HubCN_ID="LECCNSZ",Quantity__piece*500,HubCN_ID="LECCNYW",Quantity__piece*700)</f>
        <v>2500</v>
      </c>
      <c r="U1516" s="55">
        <f>Chi_phí_lấy_hàng-Chi_phí_xử_lý</f>
        <v>17000</v>
      </c>
      <c r="V1516" s="55">
        <f>IFS(HubCN_ID="LECCNSZ",IF(Grossweight&lt;=3,17000+Quantity__piece*500,17000+(Grossweight-3)*1500+Quantity__piece*500),HubCN_ID="LECCNYW", IF(Grossweight&lt;=3,15000+Quantity__piece*700,15000+(Grossweight-3)*2500+Quantity__piece*700))</f>
        <v>19500</v>
      </c>
    </row>
    <row r="1517" ht="15.75" hidden="1" customHeight="1">
      <c r="A1517" s="52" t="s">
        <v>4312</v>
      </c>
      <c r="B1517" s="52" t="s">
        <v>5288</v>
      </c>
      <c r="C1517" s="52" t="s">
        <v>5255</v>
      </c>
      <c r="D1517" s="53">
        <v>44650.37847222222</v>
      </c>
      <c r="E1517" s="53">
        <v>44649.78194444445</v>
      </c>
      <c r="F1517" s="53">
        <v>44650.50763888889</v>
      </c>
      <c r="G1517" s="53">
        <f>HubVN_Receiving_Time</f>
        <v>44654.28889</v>
      </c>
      <c r="H1517" s="54">
        <v>44650.282638888886</v>
      </c>
      <c r="I1517" s="44">
        <f>HubCN_Receiving_Time-Order_Create_Time</f>
        <v>0.8784722222</v>
      </c>
      <c r="J1517" s="44">
        <f>Plan__HubCN_Receiving_Time-Order_Create_Time</f>
        <v>1.475</v>
      </c>
      <c r="K1517" s="44">
        <f>HubCN_Pickup_Time-HubCN_Receiving_Time</f>
        <v>0.5006944444</v>
      </c>
      <c r="L1517" s="44">
        <f>Plan_HubCN_Pickup_Time-Plan__HubCN_Receiving_Time</f>
        <v>0.1291666667</v>
      </c>
      <c r="M1517" s="44">
        <f>HubCN_Receiving_Time-Vendor_PickupTime</f>
        <v>0.05347222222</v>
      </c>
      <c r="N1517" s="44">
        <f>Plan__HubCN_Receiving_Time-Plan_Vendor_Pickup_Time</f>
        <v>0.39375</v>
      </c>
      <c r="O1517" s="44">
        <f>Vendor_PickupTime-Order_Create_Time</f>
        <v>0.825</v>
      </c>
      <c r="P1517" s="44">
        <f>Plan_Vendor_Pickup_Time-Order_Create_Time</f>
        <v>1.08125</v>
      </c>
      <c r="Q1517" s="44">
        <f>HubVN_Receiving_Time-HubCN_Pickup_Time</f>
        <v>4.00625</v>
      </c>
      <c r="R1517" s="44">
        <f>Plan_HubVN_Receiving_Time-Plan_HubCN_Pickup_Time</f>
        <v>3.005555556</v>
      </c>
      <c r="S1517" s="44">
        <f>TG_lấy+TG_xử_lý_CN+Thông_quan</f>
        <v>5.385416667</v>
      </c>
      <c r="T1517" s="55">
        <f>IFS(HubCN_ID="LECCNSZ",Quantity__piece*500,HubCN_ID="LECCNYW",Quantity__piece*700)</f>
        <v>500</v>
      </c>
      <c r="U1517" s="55">
        <f>Chi_phí_lấy_hàng-Chi_phí_xử_lý</f>
        <v>17000</v>
      </c>
      <c r="V1517" s="55">
        <f>IFS(HubCN_ID="LECCNSZ",IF(Grossweight&lt;=3,17000+Quantity__piece*500,17000+(Grossweight-3)*1500+Quantity__piece*500),HubCN_ID="LECCNYW", IF(Grossweight&lt;=3,15000+Quantity__piece*700,15000+(Grossweight-3)*2500+Quantity__piece*700))</f>
        <v>17500</v>
      </c>
    </row>
    <row r="1518" ht="15.75" hidden="1" customHeight="1">
      <c r="A1518" s="52" t="s">
        <v>4315</v>
      </c>
      <c r="B1518" s="52" t="s">
        <v>5289</v>
      </c>
      <c r="C1518" s="52" t="s">
        <v>5255</v>
      </c>
      <c r="D1518" s="53">
        <v>44650.933333333334</v>
      </c>
      <c r="E1518" s="53">
        <v>44652.53333333333</v>
      </c>
      <c r="F1518" s="53">
        <v>44651.020833333336</v>
      </c>
      <c r="G1518" s="53">
        <f>HubVN_Receiving_Time</f>
        <v>44655.51111</v>
      </c>
      <c r="H1518" s="54">
        <v>44653.00625</v>
      </c>
      <c r="I1518" s="44">
        <f>HubCN_Receiving_Time-Order_Create_Time</f>
        <v>3.198611111</v>
      </c>
      <c r="J1518" s="44">
        <f>Plan__HubCN_Receiving_Time-Order_Create_Time</f>
        <v>1.598611111</v>
      </c>
      <c r="K1518" s="44">
        <f>HubCN_Pickup_Time-HubCN_Receiving_Time</f>
        <v>0.4729166667</v>
      </c>
      <c r="L1518" s="44">
        <f>Plan_HubCN_Pickup_Time-Plan__HubCN_Receiving_Time</f>
        <v>0.0875</v>
      </c>
      <c r="M1518" s="44">
        <f>HubCN_Receiving_Time-Vendor_PickupTime</f>
        <v>0.05694444444</v>
      </c>
      <c r="N1518" s="44">
        <f>Plan__HubCN_Receiving_Time-Plan_Vendor_Pickup_Time</f>
        <v>2.604166667</v>
      </c>
      <c r="O1518" s="44">
        <f>Vendor_PickupTime-Order_Create_Time</f>
        <v>3.141666667</v>
      </c>
      <c r="P1518" s="44">
        <f>Plan_Vendor_Pickup_Time-Order_Create_Time</f>
        <v>-1.005555556</v>
      </c>
      <c r="Q1518" s="44">
        <f>HubVN_Receiving_Time-HubCN_Pickup_Time</f>
        <v>2.504861111</v>
      </c>
      <c r="R1518" s="44">
        <f>Plan_HubVN_Receiving_Time-Plan_HubCN_Pickup_Time</f>
        <v>3.505555556</v>
      </c>
      <c r="S1518" s="44">
        <f>TG_lấy+TG_xử_lý_CN+Thông_quan</f>
        <v>6.176388889</v>
      </c>
      <c r="T1518" s="55">
        <f>IFS(HubCN_ID="LECCNSZ",Quantity__piece*500,HubCN_ID="LECCNYW",Quantity__piece*700)</f>
        <v>1500</v>
      </c>
      <c r="U1518" s="55">
        <f>Chi_phí_lấy_hàng-Chi_phí_xử_lý</f>
        <v>17000</v>
      </c>
      <c r="V1518" s="55">
        <f>IFS(HubCN_ID="LECCNSZ",IF(Grossweight&lt;=3,17000+Quantity__piece*500,17000+(Grossweight-3)*1500+Quantity__piece*500),HubCN_ID="LECCNYW", IF(Grossweight&lt;=3,15000+Quantity__piece*700,15000+(Grossweight-3)*2500+Quantity__piece*700))</f>
        <v>18500</v>
      </c>
    </row>
    <row r="1519" ht="15.75" customHeight="1">
      <c r="A1519" s="52" t="s">
        <v>4318</v>
      </c>
      <c r="B1519" s="52" t="s">
        <v>5278</v>
      </c>
      <c r="C1519" s="52" t="s">
        <v>5253</v>
      </c>
      <c r="D1519" s="53">
        <v>44652.782638888886</v>
      </c>
      <c r="E1519" s="53">
        <v>44652.21041666667</v>
      </c>
      <c r="F1519" s="53">
        <v>44652.99652777778</v>
      </c>
      <c r="G1519" s="53">
        <f>HubVN_Receiving_Time</f>
        <v>44655.51181</v>
      </c>
      <c r="H1519" s="54">
        <v>44652.50555555556</v>
      </c>
      <c r="I1519" s="44">
        <f>HubCN_Receiving_Time-Order_Create_Time</f>
        <v>2.369444444</v>
      </c>
      <c r="J1519" s="44">
        <f>Plan__HubCN_Receiving_Time-Order_Create_Time</f>
        <v>2.941666667</v>
      </c>
      <c r="K1519" s="44">
        <f>HubCN_Pickup_Time-HubCN_Receiving_Time</f>
        <v>0.2951388889</v>
      </c>
      <c r="L1519" s="44">
        <f>Plan_HubCN_Pickup_Time-Plan__HubCN_Receiving_Time</f>
        <v>0.2138888889</v>
      </c>
      <c r="M1519" s="44">
        <f>HubCN_Receiving_Time-Vendor_PickupTime</f>
        <v>0.08888888889</v>
      </c>
      <c r="N1519" s="44">
        <f>Plan__HubCN_Receiving_Time-Plan_Vendor_Pickup_Time</f>
        <v>2.779166667</v>
      </c>
      <c r="O1519" s="44">
        <f>Vendor_PickupTime-Order_Create_Time</f>
        <v>2.280555556</v>
      </c>
      <c r="P1519" s="44">
        <f>Plan_Vendor_Pickup_Time-Order_Create_Time</f>
        <v>0.1625</v>
      </c>
      <c r="Q1519" s="44">
        <f>HubVN_Receiving_Time-HubCN_Pickup_Time</f>
        <v>3.00625</v>
      </c>
      <c r="R1519" s="44">
        <f>Plan_HubVN_Receiving_Time-Plan_HubCN_Pickup_Time</f>
        <v>1.503472222</v>
      </c>
      <c r="S1519" s="44">
        <f>TG_lấy+TG_xử_lý_CN+Thông_quan</f>
        <v>5.670833333</v>
      </c>
      <c r="T1519" s="55">
        <f>IFS(HubCN_ID="LECCNSZ",Quantity__piece*500,HubCN_ID="LECCNYW",Quantity__piece*700)</f>
        <v>3500</v>
      </c>
      <c r="U1519" s="55">
        <f>Chi_phí_lấy_hàng-Chi_phí_xử_lý</f>
        <v>15000</v>
      </c>
      <c r="V1519" s="55">
        <f>IFS(HubCN_ID="LECCNSZ",IF(Grossweight&lt;=3,17000+Quantity__piece*500,17000+(Grossweight-3)*1500+Quantity__piece*500),HubCN_ID="LECCNYW", IF(Grossweight&lt;=3,15000+Quantity__piece*700,15000+(Grossweight-3)*2500+Quantity__piece*700))</f>
        <v>18500</v>
      </c>
    </row>
    <row r="1520" ht="15.75" customHeight="1">
      <c r="A1520" s="52" t="s">
        <v>4321</v>
      </c>
      <c r="B1520" s="52" t="s">
        <v>5265</v>
      </c>
      <c r="C1520" s="52" t="s">
        <v>5253</v>
      </c>
      <c r="D1520" s="53">
        <v>44652.18125</v>
      </c>
      <c r="E1520" s="53">
        <v>44649.91388888889</v>
      </c>
      <c r="F1520" s="53">
        <v>44652.270833333336</v>
      </c>
      <c r="G1520" s="53">
        <f>HubVN_Receiving_Time</f>
        <v>44655.25694</v>
      </c>
      <c r="H1520" s="54">
        <v>44650.25277777778</v>
      </c>
      <c r="I1520" s="44">
        <f>HubCN_Receiving_Time-Order_Create_Time</f>
        <v>1.309027778</v>
      </c>
      <c r="J1520" s="44">
        <f>Plan__HubCN_Receiving_Time-Order_Create_Time</f>
        <v>3.576388889</v>
      </c>
      <c r="K1520" s="44">
        <f>HubCN_Pickup_Time-HubCN_Receiving_Time</f>
        <v>0.3388888889</v>
      </c>
      <c r="L1520" s="44">
        <f>Plan_HubCN_Pickup_Time-Plan__HubCN_Receiving_Time</f>
        <v>0.08958333333</v>
      </c>
      <c r="M1520" s="44">
        <f>HubCN_Receiving_Time-Vendor_PickupTime</f>
        <v>0.0875</v>
      </c>
      <c r="N1520" s="44">
        <f>Plan__HubCN_Receiving_Time-Plan_Vendor_Pickup_Time</f>
        <v>0.5777777778</v>
      </c>
      <c r="O1520" s="44">
        <f>Vendor_PickupTime-Order_Create_Time</f>
        <v>1.221527778</v>
      </c>
      <c r="P1520" s="44">
        <f>Plan_Vendor_Pickup_Time-Order_Create_Time</f>
        <v>2.998611111</v>
      </c>
      <c r="Q1520" s="44">
        <f>HubVN_Receiving_Time-HubCN_Pickup_Time</f>
        <v>5.004166667</v>
      </c>
      <c r="R1520" s="44">
        <f>Plan_HubVN_Receiving_Time-Plan_HubCN_Pickup_Time</f>
        <v>2.001388889</v>
      </c>
      <c r="S1520" s="44">
        <f>TG_lấy+TG_xử_lý_CN+Thông_quan</f>
        <v>6.652083333</v>
      </c>
      <c r="T1520" s="55">
        <f>IFS(HubCN_ID="LECCNSZ",Quantity__piece*500,HubCN_ID="LECCNYW",Quantity__piece*700)</f>
        <v>2100</v>
      </c>
      <c r="U1520" s="55">
        <f>Chi_phí_lấy_hàng-Chi_phí_xử_lý</f>
        <v>15000</v>
      </c>
      <c r="V1520" s="55">
        <f>IFS(HubCN_ID="LECCNSZ",IF(Grossweight&lt;=3,17000+Quantity__piece*500,17000+(Grossweight-3)*1500+Quantity__piece*500),HubCN_ID="LECCNYW", IF(Grossweight&lt;=3,15000+Quantity__piece*700,15000+(Grossweight-3)*2500+Quantity__piece*700))</f>
        <v>17100</v>
      </c>
    </row>
    <row r="1521" ht="15.75" customHeight="1">
      <c r="A1521" s="52" t="s">
        <v>4323</v>
      </c>
      <c r="B1521" s="52" t="s">
        <v>5263</v>
      </c>
      <c r="C1521" s="52" t="s">
        <v>5253</v>
      </c>
      <c r="D1521" s="53">
        <v>44649.36388888889</v>
      </c>
      <c r="E1521" s="53">
        <v>44649.18125</v>
      </c>
      <c r="F1521" s="53">
        <v>44649.53333333333</v>
      </c>
      <c r="G1521" s="53">
        <f>HubVN_Receiving_Time</f>
        <v>44652.52153</v>
      </c>
      <c r="H1521" s="54">
        <v>44649.51944444444</v>
      </c>
      <c r="I1521" s="44">
        <f>HubCN_Receiving_Time-Order_Create_Time</f>
        <v>3.356944444</v>
      </c>
      <c r="J1521" s="44">
        <f>Plan__HubCN_Receiving_Time-Order_Create_Time</f>
        <v>3.539583333</v>
      </c>
      <c r="K1521" s="44">
        <f>HubCN_Pickup_Time-HubCN_Receiving_Time</f>
        <v>0.3381944444</v>
      </c>
      <c r="L1521" s="44">
        <f>Plan_HubCN_Pickup_Time-Plan__HubCN_Receiving_Time</f>
        <v>0.1694444444</v>
      </c>
      <c r="M1521" s="44">
        <f>HubCN_Receiving_Time-Vendor_PickupTime</f>
        <v>0.1680555556</v>
      </c>
      <c r="N1521" s="44">
        <f>Plan__HubCN_Receiving_Time-Plan_Vendor_Pickup_Time</f>
        <v>3.036111111</v>
      </c>
      <c r="O1521" s="44">
        <f>Vendor_PickupTime-Order_Create_Time</f>
        <v>3.188888889</v>
      </c>
      <c r="P1521" s="44">
        <f>Plan_Vendor_Pickup_Time-Order_Create_Time</f>
        <v>0.5034722222</v>
      </c>
      <c r="Q1521" s="44">
        <f>HubVN_Receiving_Time-HubCN_Pickup_Time</f>
        <v>3.002083333</v>
      </c>
      <c r="R1521" s="44">
        <f>Plan_HubVN_Receiving_Time-Plan_HubCN_Pickup_Time</f>
        <v>3.002083333</v>
      </c>
      <c r="S1521" s="44">
        <f>TG_lấy+TG_xử_lý_CN+Thông_quan</f>
        <v>6.697222222</v>
      </c>
      <c r="T1521" s="55">
        <f>IFS(HubCN_ID="LECCNSZ",Quantity__piece*500,HubCN_ID="LECCNYW",Quantity__piece*700)</f>
        <v>2100</v>
      </c>
      <c r="U1521" s="55">
        <f>Chi_phí_lấy_hàng-Chi_phí_xử_lý</f>
        <v>15000</v>
      </c>
      <c r="V1521" s="55">
        <f>IFS(HubCN_ID="LECCNSZ",IF(Grossweight&lt;=3,17000+Quantity__piece*500,17000+(Grossweight-3)*1500+Quantity__piece*500),HubCN_ID="LECCNYW", IF(Grossweight&lt;=3,15000+Quantity__piece*700,15000+(Grossweight-3)*2500+Quantity__piece*700))</f>
        <v>17100</v>
      </c>
    </row>
    <row r="1522" ht="15.75" customHeight="1">
      <c r="A1522" s="52" t="s">
        <v>4326</v>
      </c>
      <c r="B1522" s="52" t="s">
        <v>5256</v>
      </c>
      <c r="C1522" s="52" t="s">
        <v>5253</v>
      </c>
      <c r="D1522" s="53">
        <v>44648.313888888886</v>
      </c>
      <c r="E1522" s="53">
        <v>44649.163194444445</v>
      </c>
      <c r="F1522" s="53">
        <v>44648.524305555555</v>
      </c>
      <c r="G1522" s="53">
        <f>HubVN_Receiving_Time</f>
        <v>44652.50764</v>
      </c>
      <c r="H1522" s="54">
        <v>44649.50277777778</v>
      </c>
      <c r="I1522" s="44">
        <f>HubCN_Receiving_Time-Order_Create_Time</f>
        <v>2.308333333</v>
      </c>
      <c r="J1522" s="44">
        <f>Plan__HubCN_Receiving_Time-Order_Create_Time</f>
        <v>1.459027778</v>
      </c>
      <c r="K1522" s="44">
        <f>HubCN_Pickup_Time-HubCN_Receiving_Time</f>
        <v>0.3395833333</v>
      </c>
      <c r="L1522" s="44">
        <f>Plan_HubCN_Pickup_Time-Plan__HubCN_Receiving_Time</f>
        <v>0.2104166667</v>
      </c>
      <c r="M1522" s="44">
        <f>HubCN_Receiving_Time-Vendor_PickupTime</f>
        <v>0.08819444445</v>
      </c>
      <c r="N1522" s="44">
        <f>Plan__HubCN_Receiving_Time-Plan_Vendor_Pickup_Time</f>
        <v>1.293055556</v>
      </c>
      <c r="O1522" s="44">
        <f>Vendor_PickupTime-Order_Create_Time</f>
        <v>2.220138889</v>
      </c>
      <c r="P1522" s="44">
        <f>Plan_Vendor_Pickup_Time-Order_Create_Time</f>
        <v>0.1659722222</v>
      </c>
      <c r="Q1522" s="44">
        <f>HubVN_Receiving_Time-HubCN_Pickup_Time</f>
        <v>3.004861111</v>
      </c>
      <c r="R1522" s="44">
        <f>Plan_HubVN_Receiving_Time-Plan_HubCN_Pickup_Time</f>
        <v>3.004861111</v>
      </c>
      <c r="S1522" s="44">
        <f>TG_lấy+TG_xử_lý_CN+Thông_quan</f>
        <v>5.652777778</v>
      </c>
      <c r="T1522" s="55">
        <f>IFS(HubCN_ID="LECCNSZ",Quantity__piece*500,HubCN_ID="LECCNYW",Quantity__piece*700)</f>
        <v>2100</v>
      </c>
      <c r="U1522" s="55">
        <f>Chi_phí_lấy_hàng-Chi_phí_xử_lý</f>
        <v>16250</v>
      </c>
      <c r="V1522" s="55">
        <f>IFS(HubCN_ID="LECCNSZ",IF(Grossweight&lt;=3,17000+Quantity__piece*500,17000+(Grossweight-3)*1500+Quantity__piece*500),HubCN_ID="LECCNYW", IF(Grossweight&lt;=3,15000+Quantity__piece*700,15000+(Grossweight-3)*2500+Quantity__piece*700))</f>
        <v>18350</v>
      </c>
    </row>
    <row r="1523" ht="15.75" customHeight="1">
      <c r="A1523" s="52" t="s">
        <v>4329</v>
      </c>
      <c r="B1523" s="52" t="s">
        <v>5295</v>
      </c>
      <c r="C1523" s="52" t="s">
        <v>5253</v>
      </c>
      <c r="D1523" s="53">
        <v>44649.294444444444</v>
      </c>
      <c r="E1523" s="53">
        <v>44649.84861111111</v>
      </c>
      <c r="F1523" s="53">
        <v>44649.50486111111</v>
      </c>
      <c r="G1523" s="53">
        <f>HubVN_Receiving_Time</f>
        <v>44653.28333</v>
      </c>
      <c r="H1523" s="54">
        <v>44650.277083333334</v>
      </c>
      <c r="I1523" s="44">
        <f>HubCN_Receiving_Time-Order_Create_Time</f>
        <v>2.583333333</v>
      </c>
      <c r="J1523" s="44">
        <f>Plan__HubCN_Receiving_Time-Order_Create_Time</f>
        <v>2.029166667</v>
      </c>
      <c r="K1523" s="44">
        <f>HubCN_Pickup_Time-HubCN_Receiving_Time</f>
        <v>0.4284722222</v>
      </c>
      <c r="L1523" s="44">
        <f>Plan_HubCN_Pickup_Time-Plan__HubCN_Receiving_Time</f>
        <v>0.2104166667</v>
      </c>
      <c r="M1523" s="44">
        <f>HubCN_Receiving_Time-Vendor_PickupTime</f>
        <v>0.08541666667</v>
      </c>
      <c r="N1523" s="44">
        <f>Plan__HubCN_Receiving_Time-Plan_Vendor_Pickup_Time</f>
        <v>1.865972222</v>
      </c>
      <c r="O1523" s="44">
        <f>Vendor_PickupTime-Order_Create_Time</f>
        <v>2.497916667</v>
      </c>
      <c r="P1523" s="44">
        <f>Plan_Vendor_Pickup_Time-Order_Create_Time</f>
        <v>0.1631944444</v>
      </c>
      <c r="Q1523" s="44">
        <f>HubVN_Receiving_Time-HubCN_Pickup_Time</f>
        <v>3.00625</v>
      </c>
      <c r="R1523" s="44">
        <f>Plan_HubVN_Receiving_Time-Plan_HubCN_Pickup_Time</f>
        <v>3.000694444</v>
      </c>
      <c r="S1523" s="44">
        <f>TG_lấy+TG_xử_lý_CN+Thông_quan</f>
        <v>6.018055556</v>
      </c>
      <c r="T1523" s="55">
        <f>IFS(HubCN_ID="LECCNSZ",Quantity__piece*500,HubCN_ID="LECCNYW",Quantity__piece*700)</f>
        <v>2800</v>
      </c>
      <c r="U1523" s="55">
        <f>Chi_phí_lấy_hàng-Chi_phí_xử_lý</f>
        <v>15000</v>
      </c>
      <c r="V1523" s="55">
        <f>IFS(HubCN_ID="LECCNSZ",IF(Grossweight&lt;=3,17000+Quantity__piece*500,17000+(Grossweight-3)*1500+Quantity__piece*500),HubCN_ID="LECCNYW", IF(Grossweight&lt;=3,15000+Quantity__piece*700,15000+(Grossweight-3)*2500+Quantity__piece*700))</f>
        <v>17800</v>
      </c>
    </row>
    <row r="1524" ht="15.75" customHeight="1">
      <c r="A1524" s="52" t="s">
        <v>4331</v>
      </c>
      <c r="B1524" s="52" t="s">
        <v>5264</v>
      </c>
      <c r="C1524" s="52" t="s">
        <v>5253</v>
      </c>
      <c r="D1524" s="53">
        <v>44650.290972222225</v>
      </c>
      <c r="E1524" s="53">
        <v>44649.802083333336</v>
      </c>
      <c r="F1524" s="53">
        <v>44650.50208333333</v>
      </c>
      <c r="G1524" s="53">
        <f>HubVN_Receiving_Time</f>
        <v>44657.27222</v>
      </c>
      <c r="H1524" s="54">
        <v>44650.26666666667</v>
      </c>
      <c r="I1524" s="44">
        <f>HubCN_Receiving_Time-Order_Create_Time</f>
        <v>1.074305556</v>
      </c>
      <c r="J1524" s="44">
        <f>Plan__HubCN_Receiving_Time-Order_Create_Time</f>
        <v>1.563194444</v>
      </c>
      <c r="K1524" s="44">
        <f>HubCN_Pickup_Time-HubCN_Receiving_Time</f>
        <v>0.4645833333</v>
      </c>
      <c r="L1524" s="44">
        <f>Plan_HubCN_Pickup_Time-Plan__HubCN_Receiving_Time</f>
        <v>0.2111111111</v>
      </c>
      <c r="M1524" s="44">
        <f>HubCN_Receiving_Time-Vendor_PickupTime</f>
        <v>0.08402777778</v>
      </c>
      <c r="N1524" s="44">
        <f>Plan__HubCN_Receiving_Time-Plan_Vendor_Pickup_Time</f>
        <v>3.559722222</v>
      </c>
      <c r="O1524" s="44">
        <f>Vendor_PickupTime-Order_Create_Time</f>
        <v>0.9902777778</v>
      </c>
      <c r="P1524" s="44">
        <f>Plan_Vendor_Pickup_Time-Order_Create_Time</f>
        <v>-1.996527778</v>
      </c>
      <c r="Q1524" s="44">
        <f>HubVN_Receiving_Time-HubCN_Pickup_Time</f>
        <v>7.005555556</v>
      </c>
      <c r="R1524" s="44">
        <f>Plan_HubVN_Receiving_Time-Plan_HubCN_Pickup_Time</f>
        <v>2.003472222</v>
      </c>
      <c r="S1524" s="44">
        <f>TG_lấy+TG_xử_lý_CN+Thông_quan</f>
        <v>8.544444444</v>
      </c>
      <c r="T1524" s="55">
        <f>IFS(HubCN_ID="LECCNSZ",Quantity__piece*500,HubCN_ID="LECCNYW",Quantity__piece*700)</f>
        <v>3500</v>
      </c>
      <c r="U1524" s="55">
        <f>Chi_phí_lấy_hàng-Chi_phí_xử_lý</f>
        <v>15000</v>
      </c>
      <c r="V1524" s="55">
        <f>IFS(HubCN_ID="LECCNSZ",IF(Grossweight&lt;=3,17000+Quantity__piece*500,17000+(Grossweight-3)*1500+Quantity__piece*500),HubCN_ID="LECCNYW", IF(Grossweight&lt;=3,15000+Quantity__piece*700,15000+(Grossweight-3)*2500+Quantity__piece*700))</f>
        <v>18500</v>
      </c>
    </row>
    <row r="1525" ht="15.75" hidden="1" customHeight="1">
      <c r="A1525" s="52" t="s">
        <v>4334</v>
      </c>
      <c r="B1525" s="52" t="s">
        <v>5259</v>
      </c>
      <c r="C1525" s="52" t="s">
        <v>5255</v>
      </c>
      <c r="D1525" s="53">
        <v>44650.56319444445</v>
      </c>
      <c r="E1525" s="53">
        <v>44649.495833333334</v>
      </c>
      <c r="F1525" s="53">
        <v>44650.77291666667</v>
      </c>
      <c r="G1525" s="53">
        <f>HubVN_Receiving_Time</f>
        <v>44652.50069</v>
      </c>
      <c r="H1525" s="54">
        <v>44649.99930555555</v>
      </c>
      <c r="I1525" s="44">
        <f>HubCN_Receiving_Time-Order_Create_Time</f>
        <v>3.548611111</v>
      </c>
      <c r="J1525" s="44">
        <f>Plan__HubCN_Receiving_Time-Order_Create_Time</f>
        <v>4.615972222</v>
      </c>
      <c r="K1525" s="44">
        <f>HubCN_Pickup_Time-HubCN_Receiving_Time</f>
        <v>0.5034722222</v>
      </c>
      <c r="L1525" s="44">
        <f>Plan_HubCN_Pickup_Time-Plan__HubCN_Receiving_Time</f>
        <v>0.2097222222</v>
      </c>
      <c r="M1525" s="44">
        <f>HubCN_Receiving_Time-Vendor_PickupTime</f>
        <v>0.05486111112</v>
      </c>
      <c r="N1525" s="44">
        <f>Plan__HubCN_Receiving_Time-Plan_Vendor_Pickup_Time</f>
        <v>4.123611111</v>
      </c>
      <c r="O1525" s="44">
        <f>Vendor_PickupTime-Order_Create_Time</f>
        <v>3.49375</v>
      </c>
      <c r="P1525" s="44">
        <f>Plan_Vendor_Pickup_Time-Order_Create_Time</f>
        <v>0.4923611111</v>
      </c>
      <c r="Q1525" s="44">
        <f>HubVN_Receiving_Time-HubCN_Pickup_Time</f>
        <v>2.501388889</v>
      </c>
      <c r="R1525" s="44">
        <f>Plan_HubVN_Receiving_Time-Plan_HubCN_Pickup_Time</f>
        <v>1.500694444</v>
      </c>
      <c r="S1525" s="44">
        <f>TG_lấy+TG_xử_lý_CN+Thông_quan</f>
        <v>6.553472222</v>
      </c>
      <c r="T1525" s="55">
        <f>IFS(HubCN_ID="LECCNSZ",Quantity__piece*500,HubCN_ID="LECCNYW",Quantity__piece*700)</f>
        <v>2000</v>
      </c>
      <c r="U1525" s="55">
        <f>Chi_phí_lấy_hàng-Chi_phí_xử_lý</f>
        <v>17000</v>
      </c>
      <c r="V1525" s="55">
        <f>IFS(HubCN_ID="LECCNSZ",IF(Grossweight&lt;=3,17000+Quantity__piece*500,17000+(Grossweight-3)*1500+Quantity__piece*500),HubCN_ID="LECCNYW", IF(Grossweight&lt;=3,15000+Quantity__piece*700,15000+(Grossweight-3)*2500+Quantity__piece*700))</f>
        <v>19000</v>
      </c>
    </row>
    <row r="1526" ht="15.75" customHeight="1">
      <c r="A1526" s="52" t="s">
        <v>4337</v>
      </c>
      <c r="B1526" s="52" t="s">
        <v>5290</v>
      </c>
      <c r="C1526" s="52" t="s">
        <v>5253</v>
      </c>
      <c r="D1526" s="53">
        <v>44648.93958333333</v>
      </c>
      <c r="E1526" s="53">
        <v>44649.174305555556</v>
      </c>
      <c r="F1526" s="53">
        <v>44649.02847222222</v>
      </c>
      <c r="G1526" s="53">
        <f>HubVN_Receiving_Time</f>
        <v>44652.51667</v>
      </c>
      <c r="H1526" s="54">
        <v>44649.5125</v>
      </c>
      <c r="I1526" s="44">
        <f>HubCN_Receiving_Time-Order_Create_Time</f>
        <v>3.345833333</v>
      </c>
      <c r="J1526" s="44">
        <f>Plan__HubCN_Receiving_Time-Order_Create_Time</f>
        <v>3.111111111</v>
      </c>
      <c r="K1526" s="44">
        <f>HubCN_Pickup_Time-HubCN_Receiving_Time</f>
        <v>0.3381944444</v>
      </c>
      <c r="L1526" s="44">
        <f>Plan_HubCN_Pickup_Time-Plan__HubCN_Receiving_Time</f>
        <v>0.08888888889</v>
      </c>
      <c r="M1526" s="44">
        <f>HubCN_Receiving_Time-Vendor_PickupTime</f>
        <v>0.1722222222</v>
      </c>
      <c r="N1526" s="44">
        <f>Plan__HubCN_Receiving_Time-Plan_Vendor_Pickup_Time</f>
        <v>1.950694444</v>
      </c>
      <c r="O1526" s="44">
        <f>Vendor_PickupTime-Order_Create_Time</f>
        <v>3.173611111</v>
      </c>
      <c r="P1526" s="44">
        <f>Plan_Vendor_Pickup_Time-Order_Create_Time</f>
        <v>1.160416667</v>
      </c>
      <c r="Q1526" s="44">
        <f>HubVN_Receiving_Time-HubCN_Pickup_Time</f>
        <v>3.004166667</v>
      </c>
      <c r="R1526" s="44">
        <f>Plan_HubVN_Receiving_Time-Plan_HubCN_Pickup_Time</f>
        <v>3.501388889</v>
      </c>
      <c r="S1526" s="44">
        <f>TG_lấy+TG_xử_lý_CN+Thông_quan</f>
        <v>6.688194444</v>
      </c>
      <c r="T1526" s="55">
        <f>IFS(HubCN_ID="LECCNSZ",Quantity__piece*500,HubCN_ID="LECCNYW",Quantity__piece*700)</f>
        <v>1400</v>
      </c>
      <c r="U1526" s="55">
        <f>Chi_phí_lấy_hàng-Chi_phí_xử_lý</f>
        <v>17500</v>
      </c>
      <c r="V1526" s="55">
        <f>IFS(HubCN_ID="LECCNSZ",IF(Grossweight&lt;=3,17000+Quantity__piece*500,17000+(Grossweight-3)*1500+Quantity__piece*500),HubCN_ID="LECCNYW", IF(Grossweight&lt;=3,15000+Quantity__piece*700,15000+(Grossweight-3)*2500+Quantity__piece*700))</f>
        <v>18900</v>
      </c>
    </row>
    <row r="1527" ht="15.75" customHeight="1">
      <c r="A1527" s="52" t="s">
        <v>4339</v>
      </c>
      <c r="B1527" s="52" t="s">
        <v>5252</v>
      </c>
      <c r="C1527" s="52" t="s">
        <v>5253</v>
      </c>
      <c r="D1527" s="53">
        <v>44647.57986111111</v>
      </c>
      <c r="E1527" s="53">
        <v>44646.96944444445</v>
      </c>
      <c r="F1527" s="53">
        <v>44647.75</v>
      </c>
      <c r="G1527" s="53">
        <f>HubVN_Receiving_Time</f>
        <v>44652.27292</v>
      </c>
      <c r="H1527" s="54">
        <v>44647.26736111111</v>
      </c>
      <c r="I1527" s="44">
        <f>HubCN_Receiving_Time-Order_Create_Time</f>
        <v>1.849305556</v>
      </c>
      <c r="J1527" s="44">
        <f>Plan__HubCN_Receiving_Time-Order_Create_Time</f>
        <v>2.459722222</v>
      </c>
      <c r="K1527" s="44">
        <f>HubCN_Pickup_Time-HubCN_Receiving_Time</f>
        <v>0.2979166667</v>
      </c>
      <c r="L1527" s="44">
        <f>Plan_HubCN_Pickup_Time-Plan__HubCN_Receiving_Time</f>
        <v>0.1701388889</v>
      </c>
      <c r="M1527" s="44">
        <f>HubCN_Receiving_Time-Vendor_PickupTime</f>
        <v>0.1027777778</v>
      </c>
      <c r="N1527" s="44">
        <f>Plan__HubCN_Receiving_Time-Plan_Vendor_Pickup_Time</f>
        <v>-0.03958333333</v>
      </c>
      <c r="O1527" s="44">
        <f>Vendor_PickupTime-Order_Create_Time</f>
        <v>1.746527778</v>
      </c>
      <c r="P1527" s="44">
        <f>Plan_Vendor_Pickup_Time-Order_Create_Time</f>
        <v>2.499305556</v>
      </c>
      <c r="Q1527" s="44">
        <f>HubVN_Receiving_Time-HubCN_Pickup_Time</f>
        <v>5.005555556</v>
      </c>
      <c r="R1527" s="44">
        <f>Plan_HubVN_Receiving_Time-Plan_HubCN_Pickup_Time</f>
        <v>3.505555556</v>
      </c>
      <c r="S1527" s="44">
        <f>TG_lấy+TG_xử_lý_CN+Thông_quan</f>
        <v>7.152777778</v>
      </c>
      <c r="T1527" s="55">
        <f>IFS(HubCN_ID="LECCNSZ",Quantity__piece*500,HubCN_ID="LECCNYW",Quantity__piece*700)</f>
        <v>2100</v>
      </c>
      <c r="U1527" s="55">
        <f>Chi_phí_lấy_hàng-Chi_phí_xử_lý</f>
        <v>15000</v>
      </c>
      <c r="V1527" s="55">
        <f>IFS(HubCN_ID="LECCNSZ",IF(Grossweight&lt;=3,17000+Quantity__piece*500,17000+(Grossweight-3)*1500+Quantity__piece*500),HubCN_ID="LECCNYW", IF(Grossweight&lt;=3,15000+Quantity__piece*700,15000+(Grossweight-3)*2500+Quantity__piece*700))</f>
        <v>17100</v>
      </c>
    </row>
    <row r="1528" ht="15.75" customHeight="1">
      <c r="A1528" s="52" t="s">
        <v>4342</v>
      </c>
      <c r="B1528" s="52" t="s">
        <v>5252</v>
      </c>
      <c r="C1528" s="52" t="s">
        <v>5253</v>
      </c>
      <c r="D1528" s="53">
        <v>44650.197222222225</v>
      </c>
      <c r="E1528" s="53">
        <v>44649.20277777778</v>
      </c>
      <c r="F1528" s="53">
        <v>44650.28402777778</v>
      </c>
      <c r="G1528" s="53">
        <f>HubVN_Receiving_Time</f>
        <v>44653.50208</v>
      </c>
      <c r="H1528" s="54">
        <v>44649.50069444445</v>
      </c>
      <c r="I1528" s="44">
        <f>HubCN_Receiving_Time-Order_Create_Time</f>
        <v>0.3673611111</v>
      </c>
      <c r="J1528" s="44">
        <f>Plan__HubCN_Receiving_Time-Order_Create_Time</f>
        <v>1.361805556</v>
      </c>
      <c r="K1528" s="44">
        <f>HubCN_Pickup_Time-HubCN_Receiving_Time</f>
        <v>0.2979166667</v>
      </c>
      <c r="L1528" s="44">
        <f>Plan_HubCN_Pickup_Time-Plan__HubCN_Receiving_Time</f>
        <v>0.08680555555</v>
      </c>
      <c r="M1528" s="44">
        <f>HubCN_Receiving_Time-Vendor_PickupTime</f>
        <v>0.08472222222</v>
      </c>
      <c r="N1528" s="44">
        <f>Plan__HubCN_Receiving_Time-Plan_Vendor_Pickup_Time</f>
        <v>1.820833333</v>
      </c>
      <c r="O1528" s="44">
        <f>Vendor_PickupTime-Order_Create_Time</f>
        <v>0.2826388889</v>
      </c>
      <c r="P1528" s="44">
        <f>Plan_Vendor_Pickup_Time-Order_Create_Time</f>
        <v>-0.4590277778</v>
      </c>
      <c r="Q1528" s="44">
        <f>HubVN_Receiving_Time-HubCN_Pickup_Time</f>
        <v>4.001388889</v>
      </c>
      <c r="R1528" s="44">
        <f>Plan_HubVN_Receiving_Time-Plan_HubCN_Pickup_Time</f>
        <v>3.003472222</v>
      </c>
      <c r="S1528" s="44">
        <f>TG_lấy+TG_xử_lý_CN+Thông_quan</f>
        <v>4.666666667</v>
      </c>
      <c r="T1528" s="55">
        <f>IFS(HubCN_ID="LECCNSZ",Quantity__piece*500,HubCN_ID="LECCNYW",Quantity__piece*700)</f>
        <v>700</v>
      </c>
      <c r="U1528" s="55">
        <f>Chi_phí_lấy_hàng-Chi_phí_xử_lý</f>
        <v>15000</v>
      </c>
      <c r="V1528" s="55">
        <f>IFS(HubCN_ID="LECCNSZ",IF(Grossweight&lt;=3,17000+Quantity__piece*500,17000+(Grossweight-3)*1500+Quantity__piece*500),HubCN_ID="LECCNYW", IF(Grossweight&lt;=3,15000+Quantity__piece*700,15000+(Grossweight-3)*2500+Quantity__piece*700))</f>
        <v>15700</v>
      </c>
    </row>
    <row r="1529" ht="15.75" customHeight="1">
      <c r="A1529" s="52" t="s">
        <v>4345</v>
      </c>
      <c r="B1529" s="52" t="s">
        <v>5264</v>
      </c>
      <c r="C1529" s="52" t="s">
        <v>5253</v>
      </c>
      <c r="D1529" s="53">
        <v>44649.089583333334</v>
      </c>
      <c r="E1529" s="53">
        <v>44649.82638888889</v>
      </c>
      <c r="F1529" s="53">
        <v>44649.26180555556</v>
      </c>
      <c r="G1529" s="53">
        <f>HubVN_Receiving_Time</f>
        <v>44653.26111</v>
      </c>
      <c r="H1529" s="54">
        <v>44650.25486111111</v>
      </c>
      <c r="I1529" s="44">
        <f>HubCN_Receiving_Time-Order_Create_Time</f>
        <v>3.085416667</v>
      </c>
      <c r="J1529" s="44">
        <f>Plan__HubCN_Receiving_Time-Order_Create_Time</f>
        <v>2.348611111</v>
      </c>
      <c r="K1529" s="44">
        <f>HubCN_Pickup_Time-HubCN_Receiving_Time</f>
        <v>0.4284722222</v>
      </c>
      <c r="L1529" s="44">
        <f>Plan_HubCN_Pickup_Time-Plan__HubCN_Receiving_Time</f>
        <v>0.1722222222</v>
      </c>
      <c r="M1529" s="44">
        <f>HubCN_Receiving_Time-Vendor_PickupTime</f>
        <v>0.08541666667</v>
      </c>
      <c r="N1529" s="44">
        <f>Plan__HubCN_Receiving_Time-Plan_Vendor_Pickup_Time</f>
        <v>2.515972222</v>
      </c>
      <c r="O1529" s="44">
        <f>Vendor_PickupTime-Order_Create_Time</f>
        <v>3</v>
      </c>
      <c r="P1529" s="44">
        <f>Plan_Vendor_Pickup_Time-Order_Create_Time</f>
        <v>-0.1673611111</v>
      </c>
      <c r="Q1529" s="44">
        <f>HubVN_Receiving_Time-HubCN_Pickup_Time</f>
        <v>3.00625</v>
      </c>
      <c r="R1529" s="44">
        <f>Plan_HubVN_Receiving_Time-Plan_HubCN_Pickup_Time</f>
        <v>3.001388889</v>
      </c>
      <c r="S1529" s="44">
        <f>TG_lấy+TG_xử_lý_CN+Thông_quan</f>
        <v>6.520138889</v>
      </c>
      <c r="T1529" s="55">
        <f>IFS(HubCN_ID="LECCNSZ",Quantity__piece*500,HubCN_ID="LECCNYW",Quantity__piece*700)</f>
        <v>1400</v>
      </c>
      <c r="U1529" s="55">
        <f>Chi_phí_lấy_hàng-Chi_phí_xử_lý</f>
        <v>15000</v>
      </c>
      <c r="V1529" s="55">
        <f>IFS(HubCN_ID="LECCNSZ",IF(Grossweight&lt;=3,17000+Quantity__piece*500,17000+(Grossweight-3)*1500+Quantity__piece*500),HubCN_ID="LECCNYW", IF(Grossweight&lt;=3,15000+Quantity__piece*700,15000+(Grossweight-3)*2500+Quantity__piece*700))</f>
        <v>16400</v>
      </c>
    </row>
    <row r="1530" ht="15.75" customHeight="1">
      <c r="A1530" s="52" t="s">
        <v>4348</v>
      </c>
      <c r="B1530" s="52" t="s">
        <v>5252</v>
      </c>
      <c r="C1530" s="52" t="s">
        <v>5253</v>
      </c>
      <c r="D1530" s="53">
        <v>44653.19027777778</v>
      </c>
      <c r="E1530" s="53">
        <v>44652.231944444444</v>
      </c>
      <c r="F1530" s="53">
        <v>44653.277083333334</v>
      </c>
      <c r="G1530" s="53">
        <f>HubVN_Receiving_Time</f>
        <v>44655.52917</v>
      </c>
      <c r="H1530" s="54">
        <v>44652.52638888889</v>
      </c>
      <c r="I1530" s="44">
        <f>HubCN_Receiving_Time-Order_Create_Time</f>
        <v>2.375694444</v>
      </c>
      <c r="J1530" s="44">
        <f>Plan__HubCN_Receiving_Time-Order_Create_Time</f>
        <v>3.334027778</v>
      </c>
      <c r="K1530" s="44">
        <f>HubCN_Pickup_Time-HubCN_Receiving_Time</f>
        <v>0.2944444444</v>
      </c>
      <c r="L1530" s="44">
        <f>Plan_HubCN_Pickup_Time-Plan__HubCN_Receiving_Time</f>
        <v>0.08680555555</v>
      </c>
      <c r="M1530" s="44">
        <f>HubCN_Receiving_Time-Vendor_PickupTime</f>
        <v>0.08611111111</v>
      </c>
      <c r="N1530" s="44">
        <f>Plan__HubCN_Receiving_Time-Plan_Vendor_Pickup_Time</f>
        <v>3.172222222</v>
      </c>
      <c r="O1530" s="44">
        <f>Vendor_PickupTime-Order_Create_Time</f>
        <v>2.289583333</v>
      </c>
      <c r="P1530" s="44">
        <f>Plan_Vendor_Pickup_Time-Order_Create_Time</f>
        <v>0.1618055556</v>
      </c>
      <c r="Q1530" s="44">
        <f>HubVN_Receiving_Time-HubCN_Pickup_Time</f>
        <v>3.002777778</v>
      </c>
      <c r="R1530" s="44">
        <f>Plan_HubVN_Receiving_Time-Plan_HubCN_Pickup_Time</f>
        <v>2.003472222</v>
      </c>
      <c r="S1530" s="44">
        <f>TG_lấy+TG_xử_lý_CN+Thông_quan</f>
        <v>5.672916667</v>
      </c>
      <c r="T1530" s="55">
        <f>IFS(HubCN_ID="LECCNSZ",Quantity__piece*500,HubCN_ID="LECCNYW",Quantity__piece*700)</f>
        <v>700</v>
      </c>
      <c r="U1530" s="55">
        <f>Chi_phí_lấy_hàng-Chi_phí_xử_lý</f>
        <v>16750</v>
      </c>
      <c r="V1530" s="55">
        <f>IFS(HubCN_ID="LECCNSZ",IF(Grossweight&lt;=3,17000+Quantity__piece*500,17000+(Grossweight-3)*1500+Quantity__piece*500),HubCN_ID="LECCNYW", IF(Grossweight&lt;=3,15000+Quantity__piece*700,15000+(Grossweight-3)*2500+Quantity__piece*700))</f>
        <v>17450</v>
      </c>
    </row>
    <row r="1531" ht="15.75" customHeight="1">
      <c r="A1531" s="52" t="s">
        <v>4350</v>
      </c>
      <c r="B1531" s="52" t="s">
        <v>5271</v>
      </c>
      <c r="C1531" s="52" t="s">
        <v>5253</v>
      </c>
      <c r="D1531" s="53">
        <v>44649.64236111111</v>
      </c>
      <c r="E1531" s="53">
        <v>44646.98055555556</v>
      </c>
      <c r="F1531" s="53">
        <v>44649.770833333336</v>
      </c>
      <c r="G1531" s="53">
        <f>HubVN_Receiving_Time</f>
        <v>44654.27917</v>
      </c>
      <c r="H1531" s="54">
        <v>44647.27847222222</v>
      </c>
      <c r="I1531" s="44">
        <f>HubCN_Receiving_Time-Order_Create_Time</f>
        <v>1.850694444</v>
      </c>
      <c r="J1531" s="44">
        <f>Plan__HubCN_Receiving_Time-Order_Create_Time</f>
        <v>4.5125</v>
      </c>
      <c r="K1531" s="44">
        <f>HubCN_Pickup_Time-HubCN_Receiving_Time</f>
        <v>0.2979166667</v>
      </c>
      <c r="L1531" s="44">
        <f>Plan_HubCN_Pickup_Time-Plan__HubCN_Receiving_Time</f>
        <v>0.1284722222</v>
      </c>
      <c r="M1531" s="44">
        <f>HubCN_Receiving_Time-Vendor_PickupTime</f>
        <v>0.1055555556</v>
      </c>
      <c r="N1531" s="44">
        <f>Plan__HubCN_Receiving_Time-Plan_Vendor_Pickup_Time</f>
        <v>2.014583333</v>
      </c>
      <c r="O1531" s="44">
        <f>Vendor_PickupTime-Order_Create_Time</f>
        <v>1.745138889</v>
      </c>
      <c r="P1531" s="44">
        <f>Plan_Vendor_Pickup_Time-Order_Create_Time</f>
        <v>2.497916667</v>
      </c>
      <c r="Q1531" s="44">
        <f>HubVN_Receiving_Time-HubCN_Pickup_Time</f>
        <v>7.000694444</v>
      </c>
      <c r="R1531" s="44">
        <f>Plan_HubVN_Receiving_Time-Plan_HubCN_Pickup_Time</f>
        <v>1.502777778</v>
      </c>
      <c r="S1531" s="44">
        <f>TG_lấy+TG_xử_lý_CN+Thông_quan</f>
        <v>9.149305556</v>
      </c>
      <c r="T1531" s="55">
        <f>IFS(HubCN_ID="LECCNSZ",Quantity__piece*500,HubCN_ID="LECCNYW",Quantity__piece*700)</f>
        <v>700</v>
      </c>
      <c r="U1531" s="55">
        <f>Chi_phí_lấy_hàng-Chi_phí_xử_lý</f>
        <v>15000</v>
      </c>
      <c r="V1531" s="55">
        <f>IFS(HubCN_ID="LECCNSZ",IF(Grossweight&lt;=3,17000+Quantity__piece*500,17000+(Grossweight-3)*1500+Quantity__piece*500),HubCN_ID="LECCNYW", IF(Grossweight&lt;=3,15000+Quantity__piece*700,15000+(Grossweight-3)*2500+Quantity__piece*700))</f>
        <v>15700</v>
      </c>
    </row>
    <row r="1532" ht="15.75" customHeight="1">
      <c r="A1532" s="52" t="s">
        <v>4353</v>
      </c>
      <c r="B1532" s="52" t="s">
        <v>5278</v>
      </c>
      <c r="C1532" s="52" t="s">
        <v>5253</v>
      </c>
      <c r="D1532" s="53">
        <v>44652.040972222225</v>
      </c>
      <c r="E1532" s="53">
        <v>44649.94027777778</v>
      </c>
      <c r="F1532" s="53">
        <v>44652.251388888886</v>
      </c>
      <c r="G1532" s="53">
        <f>HubVN_Receiving_Time</f>
        <v>44655.28056</v>
      </c>
      <c r="H1532" s="54">
        <v>44650.279861111114</v>
      </c>
      <c r="I1532" s="44">
        <f>HubCN_Receiving_Time-Order_Create_Time</f>
        <v>1.314583333</v>
      </c>
      <c r="J1532" s="44">
        <f>Plan__HubCN_Receiving_Time-Order_Create_Time</f>
        <v>3.415277778</v>
      </c>
      <c r="K1532" s="44">
        <f>HubCN_Pickup_Time-HubCN_Receiving_Time</f>
        <v>0.3395833333</v>
      </c>
      <c r="L1532" s="44">
        <f>Plan_HubCN_Pickup_Time-Plan__HubCN_Receiving_Time</f>
        <v>0.2104166667</v>
      </c>
      <c r="M1532" s="44">
        <f>HubCN_Receiving_Time-Vendor_PickupTime</f>
        <v>0.1666666667</v>
      </c>
      <c r="N1532" s="44">
        <f>Plan__HubCN_Receiving_Time-Plan_Vendor_Pickup_Time</f>
        <v>1.296527778</v>
      </c>
      <c r="O1532" s="44">
        <f>Vendor_PickupTime-Order_Create_Time</f>
        <v>1.147916667</v>
      </c>
      <c r="P1532" s="44">
        <f>Plan_Vendor_Pickup_Time-Order_Create_Time</f>
        <v>2.11875</v>
      </c>
      <c r="Q1532" s="44">
        <f>HubVN_Receiving_Time-HubCN_Pickup_Time</f>
        <v>5.000694444</v>
      </c>
      <c r="R1532" s="44">
        <f>Plan_HubVN_Receiving_Time-Plan_HubCN_Pickup_Time</f>
        <v>2.004166667</v>
      </c>
      <c r="S1532" s="44">
        <f>TG_lấy+TG_xử_lý_CN+Thông_quan</f>
        <v>6.654861111</v>
      </c>
      <c r="T1532" s="55">
        <f>IFS(HubCN_ID="LECCNSZ",Quantity__piece*500,HubCN_ID="LECCNYW",Quantity__piece*700)</f>
        <v>3500</v>
      </c>
      <c r="U1532" s="55">
        <f>Chi_phí_lấy_hàng-Chi_phí_xử_lý</f>
        <v>15000</v>
      </c>
      <c r="V1532" s="55">
        <f>IFS(HubCN_ID="LECCNSZ",IF(Grossweight&lt;=3,17000+Quantity__piece*500,17000+(Grossweight-3)*1500+Quantity__piece*500),HubCN_ID="LECCNYW", IF(Grossweight&lt;=3,15000+Quantity__piece*700,15000+(Grossweight-3)*2500+Quantity__piece*700))</f>
        <v>18500</v>
      </c>
    </row>
    <row r="1533" ht="15.75" customHeight="1">
      <c r="A1533" s="52" t="s">
        <v>4356</v>
      </c>
      <c r="B1533" s="52" t="s">
        <v>5298</v>
      </c>
      <c r="C1533" s="52" t="s">
        <v>5253</v>
      </c>
      <c r="D1533" s="53">
        <v>44652.354166666664</v>
      </c>
      <c r="E1533" s="53">
        <v>44652.20208333333</v>
      </c>
      <c r="F1533" s="53">
        <v>44652.50208333333</v>
      </c>
      <c r="G1533" s="53">
        <f>HubVN_Receiving_Time</f>
        <v>44655.50069</v>
      </c>
      <c r="H1533" s="54">
        <v>44652.498611111114</v>
      </c>
      <c r="I1533" s="44">
        <f>HubCN_Receiving_Time-Order_Create_Time</f>
        <v>3.409722222</v>
      </c>
      <c r="J1533" s="44">
        <f>Plan__HubCN_Receiving_Time-Order_Create_Time</f>
        <v>3.561805556</v>
      </c>
      <c r="K1533" s="44">
        <f>HubCN_Pickup_Time-HubCN_Receiving_Time</f>
        <v>0.2965277778</v>
      </c>
      <c r="L1533" s="44">
        <f>Plan_HubCN_Pickup_Time-Plan__HubCN_Receiving_Time</f>
        <v>0.1479166667</v>
      </c>
      <c r="M1533" s="44">
        <f>HubCN_Receiving_Time-Vendor_PickupTime</f>
        <v>0.1722222222</v>
      </c>
      <c r="N1533" s="44">
        <f>Plan__HubCN_Receiving_Time-Plan_Vendor_Pickup_Time</f>
        <v>4.56875</v>
      </c>
      <c r="O1533" s="44">
        <f>Vendor_PickupTime-Order_Create_Time</f>
        <v>3.2375</v>
      </c>
      <c r="P1533" s="44">
        <f>Plan_Vendor_Pickup_Time-Order_Create_Time</f>
        <v>-1.006944444</v>
      </c>
      <c r="Q1533" s="44">
        <f>HubVN_Receiving_Time-HubCN_Pickup_Time</f>
        <v>3.002083333</v>
      </c>
      <c r="R1533" s="44">
        <f>Plan_HubVN_Receiving_Time-Plan_HubCN_Pickup_Time</f>
        <v>3.00625</v>
      </c>
      <c r="S1533" s="44">
        <f>TG_lấy+TG_xử_lý_CN+Thông_quan</f>
        <v>6.708333333</v>
      </c>
      <c r="T1533" s="55">
        <f>IFS(HubCN_ID="LECCNSZ",Quantity__piece*500,HubCN_ID="LECCNYW",Quantity__piece*700)</f>
        <v>1400</v>
      </c>
      <c r="U1533" s="55">
        <f>Chi_phí_lấy_hàng-Chi_phí_xử_lý</f>
        <v>15000</v>
      </c>
      <c r="V1533" s="55">
        <f>IFS(HubCN_ID="LECCNSZ",IF(Grossweight&lt;=3,17000+Quantity__piece*500,17000+(Grossweight-3)*1500+Quantity__piece*500),HubCN_ID="LECCNYW", IF(Grossweight&lt;=3,15000+Quantity__piece*700,15000+(Grossweight-3)*2500+Quantity__piece*700))</f>
        <v>16400</v>
      </c>
    </row>
    <row r="1534" ht="15.75" customHeight="1">
      <c r="A1534" s="52" t="s">
        <v>4359</v>
      </c>
      <c r="B1534" s="52" t="s">
        <v>5252</v>
      </c>
      <c r="C1534" s="52" t="s">
        <v>5253</v>
      </c>
      <c r="D1534" s="53">
        <v>44652.84652777778</v>
      </c>
      <c r="E1534" s="53">
        <v>44652.23125</v>
      </c>
      <c r="F1534" s="53">
        <v>44653.01388888889</v>
      </c>
      <c r="G1534" s="53">
        <f>HubVN_Receiving_Time</f>
        <v>44655.52917</v>
      </c>
      <c r="H1534" s="54">
        <v>44652.52361111111</v>
      </c>
      <c r="I1534" s="44">
        <f>HubCN_Receiving_Time-Order_Create_Time</f>
        <v>2.378472222</v>
      </c>
      <c r="J1534" s="44">
        <f>Plan__HubCN_Receiving_Time-Order_Create_Time</f>
        <v>2.99375</v>
      </c>
      <c r="K1534" s="44">
        <f>HubCN_Pickup_Time-HubCN_Receiving_Time</f>
        <v>0.2923611111</v>
      </c>
      <c r="L1534" s="44">
        <f>Plan_HubCN_Pickup_Time-Plan__HubCN_Receiving_Time</f>
        <v>0.1673611111</v>
      </c>
      <c r="M1534" s="44">
        <f>HubCN_Receiving_Time-Vendor_PickupTime</f>
        <v>0.08958333333</v>
      </c>
      <c r="N1534" s="44">
        <f>Plan__HubCN_Receiving_Time-Plan_Vendor_Pickup_Time</f>
        <v>2.416666667</v>
      </c>
      <c r="O1534" s="44">
        <f>Vendor_PickupTime-Order_Create_Time</f>
        <v>2.288888889</v>
      </c>
      <c r="P1534" s="44">
        <f>Plan_Vendor_Pickup_Time-Order_Create_Time</f>
        <v>0.5770833333</v>
      </c>
      <c r="Q1534" s="44">
        <f>HubVN_Receiving_Time-HubCN_Pickup_Time</f>
        <v>3.005555556</v>
      </c>
      <c r="R1534" s="44">
        <f>Plan_HubVN_Receiving_Time-Plan_HubCN_Pickup_Time</f>
        <v>1.50625</v>
      </c>
      <c r="S1534" s="44">
        <f>TG_lấy+TG_xử_lý_CN+Thông_quan</f>
        <v>5.676388889</v>
      </c>
      <c r="T1534" s="55">
        <f>IFS(HubCN_ID="LECCNSZ",Quantity__piece*500,HubCN_ID="LECCNYW",Quantity__piece*700)</f>
        <v>1400</v>
      </c>
      <c r="U1534" s="55">
        <f>Chi_phí_lấy_hàng-Chi_phí_xử_lý</f>
        <v>15000</v>
      </c>
      <c r="V1534" s="55">
        <f>IFS(HubCN_ID="LECCNSZ",IF(Grossweight&lt;=3,17000+Quantity__piece*500,17000+(Grossweight-3)*1500+Quantity__piece*500),HubCN_ID="LECCNYW", IF(Grossweight&lt;=3,15000+Quantity__piece*700,15000+(Grossweight-3)*2500+Quantity__piece*700))</f>
        <v>16400</v>
      </c>
    </row>
    <row r="1535" ht="15.75" customHeight="1">
      <c r="A1535" s="52" t="s">
        <v>4362</v>
      </c>
      <c r="B1535" s="52" t="s">
        <v>5252</v>
      </c>
      <c r="C1535" s="52" t="s">
        <v>5253</v>
      </c>
      <c r="D1535" s="53">
        <v>44650.885416666664</v>
      </c>
      <c r="E1535" s="53">
        <v>44650.66736111111</v>
      </c>
      <c r="F1535" s="53">
        <v>44651.03402777778</v>
      </c>
      <c r="G1535" s="53">
        <f>HubVN_Receiving_Time</f>
        <v>44654.50972</v>
      </c>
      <c r="H1535" s="54">
        <v>44651.00555555556</v>
      </c>
      <c r="I1535" s="44">
        <f>HubCN_Receiving_Time-Order_Create_Time</f>
        <v>4.021527778</v>
      </c>
      <c r="J1535" s="44">
        <f>Plan__HubCN_Receiving_Time-Order_Create_Time</f>
        <v>4.239583333</v>
      </c>
      <c r="K1535" s="44">
        <f>HubCN_Pickup_Time-HubCN_Receiving_Time</f>
        <v>0.3381944444</v>
      </c>
      <c r="L1535" s="44">
        <f>Plan_HubCN_Pickup_Time-Plan__HubCN_Receiving_Time</f>
        <v>0.1486111111</v>
      </c>
      <c r="M1535" s="44">
        <f>HubCN_Receiving_Time-Vendor_PickupTime</f>
        <v>0.2972222222</v>
      </c>
      <c r="N1535" s="44">
        <f>Plan__HubCN_Receiving_Time-Plan_Vendor_Pickup_Time</f>
        <v>3.248611111</v>
      </c>
      <c r="O1535" s="44">
        <f>Vendor_PickupTime-Order_Create_Time</f>
        <v>3.724305556</v>
      </c>
      <c r="P1535" s="44">
        <f>Plan_Vendor_Pickup_Time-Order_Create_Time</f>
        <v>0.9909722222</v>
      </c>
      <c r="Q1535" s="44">
        <f>HubVN_Receiving_Time-HubCN_Pickup_Time</f>
        <v>3.504166667</v>
      </c>
      <c r="R1535" s="44">
        <f>Plan_HubVN_Receiving_Time-Plan_HubCN_Pickup_Time</f>
        <v>3.501388889</v>
      </c>
      <c r="S1535" s="44">
        <f>TG_lấy+TG_xử_lý_CN+Thông_quan</f>
        <v>7.863888889</v>
      </c>
      <c r="T1535" s="55">
        <f>IFS(HubCN_ID="LECCNSZ",Quantity__piece*500,HubCN_ID="LECCNYW",Quantity__piece*700)</f>
        <v>700</v>
      </c>
      <c r="U1535" s="55">
        <f>Chi_phí_lấy_hàng-Chi_phí_xử_lý</f>
        <v>15000</v>
      </c>
      <c r="V1535" s="55">
        <f>IFS(HubCN_ID="LECCNSZ",IF(Grossweight&lt;=3,17000+Quantity__piece*500,17000+(Grossweight-3)*1500+Quantity__piece*500),HubCN_ID="LECCNYW", IF(Grossweight&lt;=3,15000+Quantity__piece*700,15000+(Grossweight-3)*2500+Quantity__piece*700))</f>
        <v>15700</v>
      </c>
    </row>
    <row r="1536" ht="15.75" hidden="1" customHeight="1">
      <c r="A1536" s="52" t="s">
        <v>4363</v>
      </c>
      <c r="B1536" s="52" t="s">
        <v>5287</v>
      </c>
      <c r="C1536" s="52" t="s">
        <v>5255</v>
      </c>
      <c r="D1536" s="53">
        <v>44651.86875</v>
      </c>
      <c r="E1536" s="53">
        <v>44649.56736111111</v>
      </c>
      <c r="F1536" s="53">
        <v>44652.04027777778</v>
      </c>
      <c r="G1536" s="53">
        <f>HubVN_Receiving_Time</f>
        <v>44653.51111</v>
      </c>
      <c r="H1536" s="54">
        <v>44650.00625</v>
      </c>
      <c r="I1536" s="44">
        <f>HubCN_Receiving_Time-Order_Create_Time</f>
        <v>1.250694444</v>
      </c>
      <c r="J1536" s="44">
        <f>Plan__HubCN_Receiving_Time-Order_Create_Time</f>
        <v>3.552083333</v>
      </c>
      <c r="K1536" s="44">
        <f>HubCN_Pickup_Time-HubCN_Receiving_Time</f>
        <v>0.4388888889</v>
      </c>
      <c r="L1536" s="44">
        <f>Plan_HubCN_Pickup_Time-Plan__HubCN_Receiving_Time</f>
        <v>0.1715277778</v>
      </c>
      <c r="M1536" s="44">
        <f>HubCN_Receiving_Time-Vendor_PickupTime</f>
        <v>0.1722222222</v>
      </c>
      <c r="N1536" s="44">
        <f>Plan__HubCN_Receiving_Time-Plan_Vendor_Pickup_Time</f>
        <v>3.554861111</v>
      </c>
      <c r="O1536" s="44">
        <f>Vendor_PickupTime-Order_Create_Time</f>
        <v>1.078472222</v>
      </c>
      <c r="P1536" s="44">
        <f>Plan_Vendor_Pickup_Time-Order_Create_Time</f>
        <v>-0.00277777778</v>
      </c>
      <c r="Q1536" s="44">
        <f>HubVN_Receiving_Time-HubCN_Pickup_Time</f>
        <v>3.504861111</v>
      </c>
      <c r="R1536" s="44">
        <f>Plan_HubVN_Receiving_Time-Plan_HubCN_Pickup_Time</f>
        <v>1.500694444</v>
      </c>
      <c r="S1536" s="44">
        <f>TG_lấy+TG_xử_lý_CN+Thông_quan</f>
        <v>5.194444444</v>
      </c>
      <c r="T1536" s="55">
        <f>IFS(HubCN_ID="LECCNSZ",Quantity__piece*500,HubCN_ID="LECCNYW",Quantity__piece*700)</f>
        <v>1500</v>
      </c>
      <c r="U1536" s="55">
        <f>Chi_phí_lấy_hàng-Chi_phí_xử_lý</f>
        <v>18350</v>
      </c>
      <c r="V1536" s="55">
        <f>IFS(HubCN_ID="LECCNSZ",IF(Grossweight&lt;=3,17000+Quantity__piece*500,17000+(Grossweight-3)*1500+Quantity__piece*500),HubCN_ID="LECCNYW", IF(Grossweight&lt;=3,15000+Quantity__piece*700,15000+(Grossweight-3)*2500+Quantity__piece*700))</f>
        <v>19850</v>
      </c>
    </row>
    <row r="1537" ht="15.75" customHeight="1">
      <c r="A1537" s="52" t="s">
        <v>4366</v>
      </c>
      <c r="B1537" s="52" t="s">
        <v>5260</v>
      </c>
      <c r="C1537" s="52" t="s">
        <v>5253</v>
      </c>
      <c r="D1537" s="53">
        <v>44650.7</v>
      </c>
      <c r="E1537" s="53">
        <v>44649.197222222225</v>
      </c>
      <c r="F1537" s="53">
        <v>44650.785416666666</v>
      </c>
      <c r="G1537" s="53">
        <f>HubVN_Receiving_Time</f>
        <v>44652.53611</v>
      </c>
      <c r="H1537" s="54">
        <v>44649.535416666666</v>
      </c>
      <c r="I1537" s="44">
        <f>HubCN_Receiving_Time-Order_Create_Time</f>
        <v>3.814583333</v>
      </c>
      <c r="J1537" s="44">
        <f>Plan__HubCN_Receiving_Time-Order_Create_Time</f>
        <v>5.317361111</v>
      </c>
      <c r="K1537" s="44">
        <f>HubCN_Pickup_Time-HubCN_Receiving_Time</f>
        <v>0.3381944444</v>
      </c>
      <c r="L1537" s="44">
        <f>Plan_HubCN_Pickup_Time-Plan__HubCN_Receiving_Time</f>
        <v>0.08541666667</v>
      </c>
      <c r="M1537" s="44">
        <f>HubCN_Receiving_Time-Vendor_PickupTime</f>
        <v>0.08611111112</v>
      </c>
      <c r="N1537" s="44">
        <f>Plan__HubCN_Receiving_Time-Plan_Vendor_Pickup_Time</f>
        <v>4.321527778</v>
      </c>
      <c r="O1537" s="44">
        <f>Vendor_PickupTime-Order_Create_Time</f>
        <v>3.728472222</v>
      </c>
      <c r="P1537" s="44">
        <f>Plan_Vendor_Pickup_Time-Order_Create_Time</f>
        <v>0.9958333333</v>
      </c>
      <c r="Q1537" s="44">
        <f>HubVN_Receiving_Time-HubCN_Pickup_Time</f>
        <v>3.000694444</v>
      </c>
      <c r="R1537" s="44">
        <f>Plan_HubVN_Receiving_Time-Plan_HubCN_Pickup_Time</f>
        <v>1.500694444</v>
      </c>
      <c r="S1537" s="44">
        <f>TG_lấy+TG_xử_lý_CN+Thông_quan</f>
        <v>7.153472222</v>
      </c>
      <c r="T1537" s="55">
        <f>IFS(HubCN_ID="LECCNSZ",Quantity__piece*500,HubCN_ID="LECCNYW",Quantity__piece*700)</f>
        <v>3500</v>
      </c>
      <c r="U1537" s="55">
        <f>Chi_phí_lấy_hàng-Chi_phí_xử_lý</f>
        <v>15000</v>
      </c>
      <c r="V1537" s="55">
        <f>IFS(HubCN_ID="LECCNSZ",IF(Grossweight&lt;=3,17000+Quantity__piece*500,17000+(Grossweight-3)*1500+Quantity__piece*500),HubCN_ID="LECCNYW", IF(Grossweight&lt;=3,15000+Quantity__piece*700,15000+(Grossweight-3)*2500+Quantity__piece*700))</f>
        <v>18500</v>
      </c>
    </row>
    <row r="1538" ht="15.75" hidden="1" customHeight="1">
      <c r="A1538" s="52" t="s">
        <v>4368</v>
      </c>
      <c r="B1538" s="52" t="s">
        <v>5268</v>
      </c>
      <c r="C1538" s="52" t="s">
        <v>5255</v>
      </c>
      <c r="D1538" s="53">
        <v>44648.65416666667</v>
      </c>
      <c r="E1538" s="53">
        <v>44650.82708333333</v>
      </c>
      <c r="F1538" s="53">
        <v>44648.78055555555</v>
      </c>
      <c r="G1538" s="53">
        <f>HubVN_Receiving_Time</f>
        <v>44653.27222</v>
      </c>
      <c r="H1538" s="54">
        <v>44651.270833333336</v>
      </c>
      <c r="I1538" s="44">
        <f>HubCN_Receiving_Time-Order_Create_Time</f>
        <v>2.978472222</v>
      </c>
      <c r="J1538" s="44">
        <f>Plan__HubCN_Receiving_Time-Order_Create_Time</f>
        <v>0.8055555556</v>
      </c>
      <c r="K1538" s="44">
        <f>HubCN_Pickup_Time-HubCN_Receiving_Time</f>
        <v>0.44375</v>
      </c>
      <c r="L1538" s="44">
        <f>Plan_HubCN_Pickup_Time-Plan__HubCN_Receiving_Time</f>
        <v>0.1263888889</v>
      </c>
      <c r="M1538" s="44">
        <f>HubCN_Receiving_Time-Vendor_PickupTime</f>
        <v>0.1541666667</v>
      </c>
      <c r="N1538" s="44">
        <f>Plan__HubCN_Receiving_Time-Plan_Vendor_Pickup_Time</f>
        <v>1.809027778</v>
      </c>
      <c r="O1538" s="44">
        <f>Vendor_PickupTime-Order_Create_Time</f>
        <v>2.824305556</v>
      </c>
      <c r="P1538" s="44">
        <f>Plan_Vendor_Pickup_Time-Order_Create_Time</f>
        <v>-1.003472222</v>
      </c>
      <c r="Q1538" s="44">
        <f>HubVN_Receiving_Time-HubCN_Pickup_Time</f>
        <v>2.001388889</v>
      </c>
      <c r="R1538" s="44">
        <f>Plan_HubVN_Receiving_Time-Plan_HubCN_Pickup_Time</f>
        <v>3.502083333</v>
      </c>
      <c r="S1538" s="44">
        <f>TG_lấy+TG_xử_lý_CN+Thông_quan</f>
        <v>5.423611111</v>
      </c>
      <c r="T1538" s="55">
        <f>IFS(HubCN_ID="LECCNSZ",Quantity__piece*500,HubCN_ID="LECCNYW",Quantity__piece*700)</f>
        <v>500</v>
      </c>
      <c r="U1538" s="55">
        <f>Chi_phí_lấy_hàng-Chi_phí_xử_lý</f>
        <v>17600</v>
      </c>
      <c r="V1538" s="55">
        <f>IFS(HubCN_ID="LECCNSZ",IF(Grossweight&lt;=3,17000+Quantity__piece*500,17000+(Grossweight-3)*1500+Quantity__piece*500),HubCN_ID="LECCNYW", IF(Grossweight&lt;=3,15000+Quantity__piece*700,15000+(Grossweight-3)*2500+Quantity__piece*700))</f>
        <v>18100</v>
      </c>
    </row>
    <row r="1539" ht="15.75" hidden="1" customHeight="1">
      <c r="A1539" s="52" t="s">
        <v>4370</v>
      </c>
      <c r="B1539" s="52" t="s">
        <v>5275</v>
      </c>
      <c r="C1539" s="52" t="s">
        <v>5255</v>
      </c>
      <c r="D1539" s="53">
        <v>44648.66875</v>
      </c>
      <c r="E1539" s="53">
        <v>44649.583333333336</v>
      </c>
      <c r="F1539" s="53">
        <v>44648.75833333333</v>
      </c>
      <c r="G1539" s="53">
        <f>HubVN_Receiving_Time</f>
        <v>44652.52847</v>
      </c>
      <c r="H1539" s="54">
        <v>44650.02638888889</v>
      </c>
      <c r="I1539" s="44">
        <f>HubCN_Receiving_Time-Order_Create_Time</f>
        <v>3.729166667</v>
      </c>
      <c r="J1539" s="44">
        <f>Plan__HubCN_Receiving_Time-Order_Create_Time</f>
        <v>2.814583333</v>
      </c>
      <c r="K1539" s="44">
        <f>HubCN_Pickup_Time-HubCN_Receiving_Time</f>
        <v>0.4430555556</v>
      </c>
      <c r="L1539" s="44">
        <f>Plan_HubCN_Pickup_Time-Plan__HubCN_Receiving_Time</f>
        <v>0.08958333333</v>
      </c>
      <c r="M1539" s="44">
        <f>HubCN_Receiving_Time-Vendor_PickupTime</f>
        <v>0.1173611111</v>
      </c>
      <c r="N1539" s="44">
        <f>Plan__HubCN_Receiving_Time-Plan_Vendor_Pickup_Time</f>
        <v>1.653472222</v>
      </c>
      <c r="O1539" s="44">
        <f>Vendor_PickupTime-Order_Create_Time</f>
        <v>3.611805556</v>
      </c>
      <c r="P1539" s="44">
        <f>Plan_Vendor_Pickup_Time-Order_Create_Time</f>
        <v>1.161111111</v>
      </c>
      <c r="Q1539" s="44">
        <f>HubVN_Receiving_Time-HubCN_Pickup_Time</f>
        <v>2.502083333</v>
      </c>
      <c r="R1539" s="44">
        <f>Plan_HubVN_Receiving_Time-Plan_HubCN_Pickup_Time</f>
        <v>3.504861111</v>
      </c>
      <c r="S1539" s="44">
        <f>TG_lấy+TG_xử_lý_CN+Thông_quan</f>
        <v>6.674305556</v>
      </c>
      <c r="T1539" s="55">
        <f>IFS(HubCN_ID="LECCNSZ",Quantity__piece*500,HubCN_ID="LECCNYW",Quantity__piece*700)</f>
        <v>500</v>
      </c>
      <c r="U1539" s="55">
        <f>Chi_phí_lấy_hàng-Chi_phí_xử_lý</f>
        <v>18500</v>
      </c>
      <c r="V1539" s="55">
        <f>IFS(HubCN_ID="LECCNSZ",IF(Grossweight&lt;=3,17000+Quantity__piece*500,17000+(Grossweight-3)*1500+Quantity__piece*500),HubCN_ID="LECCNYW", IF(Grossweight&lt;=3,15000+Quantity__piece*700,15000+(Grossweight-3)*2500+Quantity__piece*700))</f>
        <v>19000</v>
      </c>
    </row>
    <row r="1540" ht="15.75" customHeight="1">
      <c r="A1540" s="52" t="s">
        <v>4373</v>
      </c>
      <c r="B1540" s="52" t="s">
        <v>5286</v>
      </c>
      <c r="C1540" s="52" t="s">
        <v>5253</v>
      </c>
      <c r="D1540" s="53">
        <v>44650.43472222222</v>
      </c>
      <c r="E1540" s="53">
        <v>44649.8125</v>
      </c>
      <c r="F1540" s="53">
        <v>44650.520833333336</v>
      </c>
      <c r="G1540" s="53">
        <f>HubVN_Receiving_Time</f>
        <v>44654.27569</v>
      </c>
      <c r="H1540" s="54">
        <v>44650.27361111111</v>
      </c>
      <c r="I1540" s="44">
        <f>HubCN_Receiving_Time-Order_Create_Time</f>
        <v>1.108333333</v>
      </c>
      <c r="J1540" s="44">
        <f>Plan__HubCN_Receiving_Time-Order_Create_Time</f>
        <v>1.730555556</v>
      </c>
      <c r="K1540" s="44">
        <f>HubCN_Pickup_Time-HubCN_Receiving_Time</f>
        <v>0.4611111111</v>
      </c>
      <c r="L1540" s="44">
        <f>Plan_HubCN_Pickup_Time-Plan__HubCN_Receiving_Time</f>
        <v>0.08611111112</v>
      </c>
      <c r="M1540" s="44">
        <f>HubCN_Receiving_Time-Vendor_PickupTime</f>
        <v>0.1118055556</v>
      </c>
      <c r="N1540" s="44">
        <f>Plan__HubCN_Receiving_Time-Plan_Vendor_Pickup_Time</f>
        <v>2.409027778</v>
      </c>
      <c r="O1540" s="44">
        <f>Vendor_PickupTime-Order_Create_Time</f>
        <v>0.9965277778</v>
      </c>
      <c r="P1540" s="44">
        <f>Plan_Vendor_Pickup_Time-Order_Create_Time</f>
        <v>-0.6784722222</v>
      </c>
      <c r="Q1540" s="44">
        <f>HubVN_Receiving_Time-HubCN_Pickup_Time</f>
        <v>4.002083333</v>
      </c>
      <c r="R1540" s="44">
        <f>Plan_HubVN_Receiving_Time-Plan_HubCN_Pickup_Time</f>
        <v>3.002083333</v>
      </c>
      <c r="S1540" s="44">
        <f>TG_lấy+TG_xử_lý_CN+Thông_quan</f>
        <v>5.571527778</v>
      </c>
      <c r="T1540" s="55">
        <f>IFS(HubCN_ID="LECCNSZ",Quantity__piece*500,HubCN_ID="LECCNYW",Quantity__piece*700)</f>
        <v>3500</v>
      </c>
      <c r="U1540" s="55">
        <f>Chi_phí_lấy_hàng-Chi_phí_xử_lý</f>
        <v>15000</v>
      </c>
      <c r="V1540" s="55">
        <f>IFS(HubCN_ID="LECCNSZ",IF(Grossweight&lt;=3,17000+Quantity__piece*500,17000+(Grossweight-3)*1500+Quantity__piece*500),HubCN_ID="LECCNYW", IF(Grossweight&lt;=3,15000+Quantity__piece*700,15000+(Grossweight-3)*2500+Quantity__piece*700))</f>
        <v>18500</v>
      </c>
    </row>
    <row r="1541" ht="15.75" customHeight="1">
      <c r="A1541" s="52" t="s">
        <v>4375</v>
      </c>
      <c r="B1541" s="52" t="s">
        <v>5252</v>
      </c>
      <c r="C1541" s="52" t="s">
        <v>5253</v>
      </c>
      <c r="D1541" s="53">
        <v>44649.82361111111</v>
      </c>
      <c r="E1541" s="53">
        <v>44649.81180555555</v>
      </c>
      <c r="F1541" s="53">
        <v>44650.03611111111</v>
      </c>
      <c r="G1541" s="53">
        <f>HubVN_Receiving_Time</f>
        <v>44654.25139</v>
      </c>
      <c r="H1541" s="54">
        <v>44650.24513888889</v>
      </c>
      <c r="I1541" s="44">
        <f>HubCN_Receiving_Time-Order_Create_Time</f>
        <v>2.10625</v>
      </c>
      <c r="J1541" s="44">
        <f>Plan__HubCN_Receiving_Time-Order_Create_Time</f>
        <v>2.118055556</v>
      </c>
      <c r="K1541" s="44">
        <f>HubCN_Pickup_Time-HubCN_Receiving_Time</f>
        <v>0.4333333333</v>
      </c>
      <c r="L1541" s="44">
        <f>Plan_HubCN_Pickup_Time-Plan__HubCN_Receiving_Time</f>
        <v>0.2125</v>
      </c>
      <c r="M1541" s="44">
        <f>HubCN_Receiving_Time-Vendor_PickupTime</f>
        <v>0.1131944444</v>
      </c>
      <c r="N1541" s="44">
        <f>Plan__HubCN_Receiving_Time-Plan_Vendor_Pickup_Time</f>
        <v>1.619444444</v>
      </c>
      <c r="O1541" s="44">
        <f>Vendor_PickupTime-Order_Create_Time</f>
        <v>1.993055556</v>
      </c>
      <c r="P1541" s="44">
        <f>Plan_Vendor_Pickup_Time-Order_Create_Time</f>
        <v>0.4986111111</v>
      </c>
      <c r="Q1541" s="44">
        <f>HubVN_Receiving_Time-HubCN_Pickup_Time</f>
        <v>4.00625</v>
      </c>
      <c r="R1541" s="44">
        <f>Plan_HubVN_Receiving_Time-Plan_HubCN_Pickup_Time</f>
        <v>3.502083333</v>
      </c>
      <c r="S1541" s="44">
        <f>TG_lấy+TG_xử_lý_CN+Thông_quan</f>
        <v>6.545833333</v>
      </c>
      <c r="T1541" s="55">
        <f>IFS(HubCN_ID="LECCNSZ",Quantity__piece*500,HubCN_ID="LECCNYW",Quantity__piece*700)</f>
        <v>2100</v>
      </c>
      <c r="U1541" s="55">
        <f>Chi_phí_lấy_hàng-Chi_phí_xử_lý</f>
        <v>15000</v>
      </c>
      <c r="V1541" s="55">
        <f>IFS(HubCN_ID="LECCNSZ",IF(Grossweight&lt;=3,17000+Quantity__piece*500,17000+(Grossweight-3)*1500+Quantity__piece*500),HubCN_ID="LECCNYW", IF(Grossweight&lt;=3,15000+Quantity__piece*700,15000+(Grossweight-3)*2500+Quantity__piece*700))</f>
        <v>17100</v>
      </c>
    </row>
    <row r="1542" ht="15.75" hidden="1" customHeight="1">
      <c r="A1542" s="52" t="s">
        <v>4378</v>
      </c>
      <c r="B1542" s="52" t="s">
        <v>5292</v>
      </c>
      <c r="C1542" s="52" t="s">
        <v>5255</v>
      </c>
      <c r="D1542" s="53">
        <v>44649.84166666667</v>
      </c>
      <c r="E1542" s="53">
        <v>44649.54027777778</v>
      </c>
      <c r="F1542" s="53">
        <v>44650.013194444444</v>
      </c>
      <c r="G1542" s="53">
        <f>HubVN_Receiving_Time</f>
        <v>44653.51528</v>
      </c>
      <c r="H1542" s="54">
        <v>44650.0125</v>
      </c>
      <c r="I1542" s="44">
        <f>HubCN_Receiving_Time-Order_Create_Time</f>
        <v>1.236805556</v>
      </c>
      <c r="J1542" s="44">
        <f>Plan__HubCN_Receiving_Time-Order_Create_Time</f>
        <v>1.538194444</v>
      </c>
      <c r="K1542" s="44">
        <f>HubCN_Pickup_Time-HubCN_Receiving_Time</f>
        <v>0.4722222222</v>
      </c>
      <c r="L1542" s="44">
        <f>Plan_HubCN_Pickup_Time-Plan__HubCN_Receiving_Time</f>
        <v>0.1715277778</v>
      </c>
      <c r="M1542" s="44">
        <f>HubCN_Receiving_Time-Vendor_PickupTime</f>
        <v>0.1680555556</v>
      </c>
      <c r="N1542" s="44">
        <f>Plan__HubCN_Receiving_Time-Plan_Vendor_Pickup_Time</f>
        <v>1.5375</v>
      </c>
      <c r="O1542" s="44">
        <f>Vendor_PickupTime-Order_Create_Time</f>
        <v>1.06875</v>
      </c>
      <c r="P1542" s="44">
        <f>Plan_Vendor_Pickup_Time-Order_Create_Time</f>
        <v>0.0006944444467</v>
      </c>
      <c r="Q1542" s="44">
        <f>HubVN_Receiving_Time-HubCN_Pickup_Time</f>
        <v>3.502777778</v>
      </c>
      <c r="R1542" s="44">
        <f>Plan_HubVN_Receiving_Time-Plan_HubCN_Pickup_Time</f>
        <v>3.504861111</v>
      </c>
      <c r="S1542" s="44">
        <f>TG_lấy+TG_xử_lý_CN+Thông_quan</f>
        <v>5.211805556</v>
      </c>
      <c r="T1542" s="55">
        <f>IFS(HubCN_ID="LECCNSZ",Quantity__piece*500,HubCN_ID="LECCNYW",Quantity__piece*700)</f>
        <v>500</v>
      </c>
      <c r="U1542" s="55">
        <f>Chi_phí_lấy_hàng-Chi_phí_xử_lý</f>
        <v>17000</v>
      </c>
      <c r="V1542" s="55">
        <f>IFS(HubCN_ID="LECCNSZ",IF(Grossweight&lt;=3,17000+Quantity__piece*500,17000+(Grossweight-3)*1500+Quantity__piece*500),HubCN_ID="LECCNYW", IF(Grossweight&lt;=3,15000+Quantity__piece*700,15000+(Grossweight-3)*2500+Quantity__piece*700))</f>
        <v>17500</v>
      </c>
    </row>
    <row r="1543" ht="15.75" customHeight="1">
      <c r="A1543" s="52" t="s">
        <v>4380</v>
      </c>
      <c r="B1543" s="52" t="s">
        <v>5258</v>
      </c>
      <c r="C1543" s="52" t="s">
        <v>5253</v>
      </c>
      <c r="D1543" s="53">
        <v>44648.63680555556</v>
      </c>
      <c r="E1543" s="53">
        <v>44649.177777777775</v>
      </c>
      <c r="F1543" s="53">
        <v>44648.76458333333</v>
      </c>
      <c r="G1543" s="53">
        <f>HubVN_Receiving_Time</f>
        <v>44652.51667</v>
      </c>
      <c r="H1543" s="54">
        <v>44649.51527777778</v>
      </c>
      <c r="I1543" s="44">
        <f>HubCN_Receiving_Time-Order_Create_Time</f>
        <v>3.35625</v>
      </c>
      <c r="J1543" s="44">
        <f>Plan__HubCN_Receiving_Time-Order_Create_Time</f>
        <v>2.815277778</v>
      </c>
      <c r="K1543" s="44">
        <f>HubCN_Pickup_Time-HubCN_Receiving_Time</f>
        <v>0.3375</v>
      </c>
      <c r="L1543" s="44">
        <f>Plan_HubCN_Pickup_Time-Plan__HubCN_Receiving_Time</f>
        <v>0.1277777778</v>
      </c>
      <c r="M1543" s="44">
        <f>HubCN_Receiving_Time-Vendor_PickupTime</f>
        <v>0.1722222222</v>
      </c>
      <c r="N1543" s="44">
        <f>Plan__HubCN_Receiving_Time-Plan_Vendor_Pickup_Time</f>
        <v>3.820833333</v>
      </c>
      <c r="O1543" s="44">
        <f>Vendor_PickupTime-Order_Create_Time</f>
        <v>3.184027778</v>
      </c>
      <c r="P1543" s="44">
        <f>Plan_Vendor_Pickup_Time-Order_Create_Time</f>
        <v>-1.005555556</v>
      </c>
      <c r="Q1543" s="44">
        <f>HubVN_Receiving_Time-HubCN_Pickup_Time</f>
        <v>3.001388889</v>
      </c>
      <c r="R1543" s="44">
        <f>Plan_HubVN_Receiving_Time-Plan_HubCN_Pickup_Time</f>
        <v>3.500694444</v>
      </c>
      <c r="S1543" s="44">
        <f>TG_lấy+TG_xử_lý_CN+Thông_quan</f>
        <v>6.695138889</v>
      </c>
      <c r="T1543" s="55">
        <f>IFS(HubCN_ID="LECCNSZ",Quantity__piece*500,HubCN_ID="LECCNYW",Quantity__piece*700)</f>
        <v>2800</v>
      </c>
      <c r="U1543" s="55">
        <f>Chi_phí_lấy_hàng-Chi_phí_xử_lý</f>
        <v>15000</v>
      </c>
      <c r="V1543" s="55">
        <f>IFS(HubCN_ID="LECCNSZ",IF(Grossweight&lt;=3,17000+Quantity__piece*500,17000+(Grossweight-3)*1500+Quantity__piece*500),HubCN_ID="LECCNYW", IF(Grossweight&lt;=3,15000+Quantity__piece*700,15000+(Grossweight-3)*2500+Quantity__piece*700))</f>
        <v>17800</v>
      </c>
    </row>
    <row r="1544" ht="15.75" customHeight="1">
      <c r="A1544" s="52" t="s">
        <v>4383</v>
      </c>
      <c r="B1544" s="52" t="s">
        <v>5300</v>
      </c>
      <c r="C1544" s="52" t="s">
        <v>5253</v>
      </c>
      <c r="D1544" s="53">
        <v>44650.88611111111</v>
      </c>
      <c r="E1544" s="53">
        <v>44649.93125</v>
      </c>
      <c r="F1544" s="53">
        <v>44651.01736111111</v>
      </c>
      <c r="G1544" s="53">
        <f>HubVN_Receiving_Time</f>
        <v>44655.26736</v>
      </c>
      <c r="H1544" s="54">
        <v>44650.26597222222</v>
      </c>
      <c r="I1544" s="44">
        <f>HubCN_Receiving_Time-Order_Create_Time</f>
        <v>0.3145833333</v>
      </c>
      <c r="J1544" s="44">
        <f>Plan__HubCN_Receiving_Time-Order_Create_Time</f>
        <v>1.269444444</v>
      </c>
      <c r="K1544" s="44">
        <f>HubCN_Pickup_Time-HubCN_Receiving_Time</f>
        <v>0.3347222222</v>
      </c>
      <c r="L1544" s="44">
        <f>Plan_HubCN_Pickup_Time-Plan__HubCN_Receiving_Time</f>
        <v>0.13125</v>
      </c>
      <c r="M1544" s="44">
        <f>HubCN_Receiving_Time-Vendor_PickupTime</f>
        <v>0.08958333333</v>
      </c>
      <c r="N1544" s="44">
        <f>Plan__HubCN_Receiving_Time-Plan_Vendor_Pickup_Time</f>
        <v>2.271527778</v>
      </c>
      <c r="O1544" s="44">
        <f>Vendor_PickupTime-Order_Create_Time</f>
        <v>0.225</v>
      </c>
      <c r="P1544" s="44">
        <f>Plan_Vendor_Pickup_Time-Order_Create_Time</f>
        <v>-1.002083333</v>
      </c>
      <c r="Q1544" s="44">
        <f>HubVN_Receiving_Time-HubCN_Pickup_Time</f>
        <v>5.001388889</v>
      </c>
      <c r="R1544" s="44">
        <f>Plan_HubVN_Receiving_Time-Plan_HubCN_Pickup_Time</f>
        <v>3.504166667</v>
      </c>
      <c r="S1544" s="44">
        <f>TG_lấy+TG_xử_lý_CN+Thông_quan</f>
        <v>5.650694444</v>
      </c>
      <c r="T1544" s="55">
        <f>IFS(HubCN_ID="LECCNSZ",Quantity__piece*500,HubCN_ID="LECCNYW",Quantity__piece*700)</f>
        <v>2800</v>
      </c>
      <c r="U1544" s="55">
        <f>Chi_phí_lấy_hàng-Chi_phí_xử_lý</f>
        <v>15000</v>
      </c>
      <c r="V1544" s="55">
        <f>IFS(HubCN_ID="LECCNSZ",IF(Grossweight&lt;=3,17000+Quantity__piece*500,17000+(Grossweight-3)*1500+Quantity__piece*500),HubCN_ID="LECCNYW", IF(Grossweight&lt;=3,15000+Quantity__piece*700,15000+(Grossweight-3)*2500+Quantity__piece*700))</f>
        <v>17800</v>
      </c>
    </row>
    <row r="1545" ht="15.75" customHeight="1">
      <c r="A1545" s="52" t="s">
        <v>4386</v>
      </c>
      <c r="B1545" s="52" t="s">
        <v>5276</v>
      </c>
      <c r="C1545" s="52" t="s">
        <v>5253</v>
      </c>
      <c r="D1545" s="53">
        <v>44652.34861111111</v>
      </c>
      <c r="E1545" s="53">
        <v>44652.20347222222</v>
      </c>
      <c r="F1545" s="53">
        <v>44652.49722222222</v>
      </c>
      <c r="G1545" s="53">
        <f>HubVN_Receiving_Time</f>
        <v>44655.50486</v>
      </c>
      <c r="H1545" s="54">
        <v>44652.498611111114</v>
      </c>
      <c r="I1545" s="44">
        <f>HubCN_Receiving_Time-Order_Create_Time</f>
        <v>3.411111111</v>
      </c>
      <c r="J1545" s="44">
        <f>Plan__HubCN_Receiving_Time-Order_Create_Time</f>
        <v>3.55625</v>
      </c>
      <c r="K1545" s="44">
        <f>HubCN_Pickup_Time-HubCN_Receiving_Time</f>
        <v>0.2951388889</v>
      </c>
      <c r="L1545" s="44">
        <f>Plan_HubCN_Pickup_Time-Plan__HubCN_Receiving_Time</f>
        <v>0.1486111111</v>
      </c>
      <c r="M1545" s="44">
        <f>HubCN_Receiving_Time-Vendor_PickupTime</f>
        <v>0.16875</v>
      </c>
      <c r="N1545" s="44">
        <f>Plan__HubCN_Receiving_Time-Plan_Vendor_Pickup_Time</f>
        <v>3.064583333</v>
      </c>
      <c r="O1545" s="44">
        <f>Vendor_PickupTime-Order_Create_Time</f>
        <v>3.242361111</v>
      </c>
      <c r="P1545" s="44">
        <f>Plan_Vendor_Pickup_Time-Order_Create_Time</f>
        <v>0.4916666667</v>
      </c>
      <c r="Q1545" s="44">
        <f>HubVN_Receiving_Time-HubCN_Pickup_Time</f>
        <v>3.00625</v>
      </c>
      <c r="R1545" s="44">
        <f>Plan_HubVN_Receiving_Time-Plan_HubCN_Pickup_Time</f>
        <v>3.00625</v>
      </c>
      <c r="S1545" s="44">
        <f>TG_lấy+TG_xử_lý_CN+Thông_quan</f>
        <v>6.7125</v>
      </c>
      <c r="T1545" s="55">
        <f>IFS(HubCN_ID="LECCNSZ",Quantity__piece*500,HubCN_ID="LECCNYW",Quantity__piece*700)</f>
        <v>2800</v>
      </c>
      <c r="U1545" s="55">
        <f>Chi_phí_lấy_hàng-Chi_phí_xử_lý</f>
        <v>15000</v>
      </c>
      <c r="V1545" s="55">
        <f>IFS(HubCN_ID="LECCNSZ",IF(Grossweight&lt;=3,17000+Quantity__piece*500,17000+(Grossweight-3)*1500+Quantity__piece*500),HubCN_ID="LECCNYW", IF(Grossweight&lt;=3,15000+Quantity__piece*700,15000+(Grossweight-3)*2500+Quantity__piece*700))</f>
        <v>17800</v>
      </c>
    </row>
    <row r="1546" ht="15.75" customHeight="1">
      <c r="A1546" s="52" t="s">
        <v>4389</v>
      </c>
      <c r="B1546" s="52" t="s">
        <v>5270</v>
      </c>
      <c r="C1546" s="52" t="s">
        <v>5253</v>
      </c>
      <c r="D1546" s="53">
        <v>44650.8625</v>
      </c>
      <c r="E1546" s="53">
        <v>44649.825</v>
      </c>
      <c r="F1546" s="53">
        <v>44651.03055555555</v>
      </c>
      <c r="G1546" s="53">
        <f>HubVN_Receiving_Time</f>
        <v>44653.2625</v>
      </c>
      <c r="H1546" s="54">
        <v>44650.256944444445</v>
      </c>
      <c r="I1546" s="44">
        <f>HubCN_Receiving_Time-Order_Create_Time</f>
        <v>3.08125</v>
      </c>
      <c r="J1546" s="44">
        <f>Plan__HubCN_Receiving_Time-Order_Create_Time</f>
        <v>4.11875</v>
      </c>
      <c r="K1546" s="44">
        <f>HubCN_Pickup_Time-HubCN_Receiving_Time</f>
        <v>0.4319444444</v>
      </c>
      <c r="L1546" s="44">
        <f>Plan_HubCN_Pickup_Time-Plan__HubCN_Receiving_Time</f>
        <v>0.1680555556</v>
      </c>
      <c r="M1546" s="44">
        <f>HubCN_Receiving_Time-Vendor_PickupTime</f>
        <v>0.08749999999</v>
      </c>
      <c r="N1546" s="44">
        <f>Plan__HubCN_Receiving_Time-Plan_Vendor_Pickup_Time</f>
        <v>5.786111111</v>
      </c>
      <c r="O1546" s="44">
        <f>Vendor_PickupTime-Order_Create_Time</f>
        <v>2.99375</v>
      </c>
      <c r="P1546" s="44">
        <f>Plan_Vendor_Pickup_Time-Order_Create_Time</f>
        <v>-1.667361111</v>
      </c>
      <c r="Q1546" s="44">
        <f>HubVN_Receiving_Time-HubCN_Pickup_Time</f>
        <v>3.005555556</v>
      </c>
      <c r="R1546" s="44">
        <f>Plan_HubVN_Receiving_Time-Plan_HubCN_Pickup_Time</f>
        <v>1.504166667</v>
      </c>
      <c r="S1546" s="44">
        <f>TG_lấy+TG_xử_lý_CN+Thông_quan</f>
        <v>6.51875</v>
      </c>
      <c r="T1546" s="55">
        <f>IFS(HubCN_ID="LECCNSZ",Quantity__piece*500,HubCN_ID="LECCNYW",Quantity__piece*700)</f>
        <v>1400</v>
      </c>
      <c r="U1546" s="55">
        <f>Chi_phí_lấy_hàng-Chi_phí_xử_lý</f>
        <v>15000</v>
      </c>
      <c r="V1546" s="55">
        <f>IFS(HubCN_ID="LECCNSZ",IF(Grossweight&lt;=3,17000+Quantity__piece*500,17000+(Grossweight-3)*1500+Quantity__piece*500),HubCN_ID="LECCNYW", IF(Grossweight&lt;=3,15000+Quantity__piece*700,15000+(Grossweight-3)*2500+Quantity__piece*700))</f>
        <v>16400</v>
      </c>
    </row>
    <row r="1547" ht="15.75" customHeight="1">
      <c r="A1547" s="52" t="s">
        <v>4392</v>
      </c>
      <c r="B1547" s="52" t="s">
        <v>5284</v>
      </c>
      <c r="C1547" s="52" t="s">
        <v>5253</v>
      </c>
      <c r="D1547" s="53">
        <v>44652.84861111111</v>
      </c>
      <c r="E1547" s="53">
        <v>44650.73888888889</v>
      </c>
      <c r="F1547" s="53">
        <v>44653.020833333336</v>
      </c>
      <c r="G1547" s="53">
        <f>HubVN_Receiving_Time</f>
        <v>44654.53958</v>
      </c>
      <c r="H1547" s="54">
        <v>44651.03611111111</v>
      </c>
      <c r="I1547" s="44">
        <f>HubCN_Receiving_Time-Order_Create_Time</f>
        <v>2.036111111</v>
      </c>
      <c r="J1547" s="44">
        <f>Plan__HubCN_Receiving_Time-Order_Create_Time</f>
        <v>4.145833333</v>
      </c>
      <c r="K1547" s="44">
        <f>HubCN_Pickup_Time-HubCN_Receiving_Time</f>
        <v>0.2972222222</v>
      </c>
      <c r="L1547" s="44">
        <f>Plan_HubCN_Pickup_Time-Plan__HubCN_Receiving_Time</f>
        <v>0.1722222222</v>
      </c>
      <c r="M1547" s="44">
        <f>HubCN_Receiving_Time-Vendor_PickupTime</f>
        <v>0.2555555556</v>
      </c>
      <c r="N1547" s="44">
        <f>Plan__HubCN_Receiving_Time-Plan_Vendor_Pickup_Time</f>
        <v>5.104861111</v>
      </c>
      <c r="O1547" s="44">
        <f>Vendor_PickupTime-Order_Create_Time</f>
        <v>1.780555556</v>
      </c>
      <c r="P1547" s="44">
        <f>Plan_Vendor_Pickup_Time-Order_Create_Time</f>
        <v>-0.9590277778</v>
      </c>
      <c r="Q1547" s="44">
        <f>HubVN_Receiving_Time-HubCN_Pickup_Time</f>
        <v>3.503472222</v>
      </c>
      <c r="R1547" s="44">
        <f>Plan_HubVN_Receiving_Time-Plan_HubCN_Pickup_Time</f>
        <v>1.50625</v>
      </c>
      <c r="S1547" s="44">
        <f>TG_lấy+TG_xử_lý_CN+Thông_quan</f>
        <v>5.836805556</v>
      </c>
      <c r="T1547" s="55">
        <f>IFS(HubCN_ID="LECCNSZ",Quantity__piece*500,HubCN_ID="LECCNYW",Quantity__piece*700)</f>
        <v>2800</v>
      </c>
      <c r="U1547" s="55">
        <f>Chi_phí_lấy_hàng-Chi_phí_xử_lý</f>
        <v>15000</v>
      </c>
      <c r="V1547" s="55">
        <f>IFS(HubCN_ID="LECCNSZ",IF(Grossweight&lt;=3,17000+Quantity__piece*500,17000+(Grossweight-3)*1500+Quantity__piece*500),HubCN_ID="LECCNYW", IF(Grossweight&lt;=3,15000+Quantity__piece*700,15000+(Grossweight-3)*2500+Quantity__piece*700))</f>
        <v>17800</v>
      </c>
    </row>
    <row r="1548" ht="15.75" hidden="1" customHeight="1">
      <c r="A1548" s="52" t="s">
        <v>4395</v>
      </c>
      <c r="B1548" s="52" t="s">
        <v>5254</v>
      </c>
      <c r="C1548" s="52" t="s">
        <v>5255</v>
      </c>
      <c r="D1548" s="53">
        <v>44649.311111111114</v>
      </c>
      <c r="E1548" s="53">
        <v>44649.58819444444</v>
      </c>
      <c r="F1548" s="53">
        <v>44649.52013888889</v>
      </c>
      <c r="G1548" s="53">
        <f>HubVN_Receiving_Time</f>
        <v>44652.53403</v>
      </c>
      <c r="H1548" s="54">
        <v>44650.03125</v>
      </c>
      <c r="I1548" s="44">
        <f>HubCN_Receiving_Time-Order_Create_Time</f>
        <v>3.741666667</v>
      </c>
      <c r="J1548" s="44">
        <f>Plan__HubCN_Receiving_Time-Order_Create_Time</f>
        <v>3.464583333</v>
      </c>
      <c r="K1548" s="44">
        <f>HubCN_Pickup_Time-HubCN_Receiving_Time</f>
        <v>0.4430555556</v>
      </c>
      <c r="L1548" s="44">
        <f>Plan_HubCN_Pickup_Time-Plan__HubCN_Receiving_Time</f>
        <v>0.2090277778</v>
      </c>
      <c r="M1548" s="44">
        <f>HubCN_Receiving_Time-Vendor_PickupTime</f>
        <v>0.1145833333</v>
      </c>
      <c r="N1548" s="44">
        <f>Plan__HubCN_Receiving_Time-Plan_Vendor_Pickup_Time</f>
        <v>3.465972222</v>
      </c>
      <c r="O1548" s="44">
        <f>Vendor_PickupTime-Order_Create_Time</f>
        <v>3.627083333</v>
      </c>
      <c r="P1548" s="44">
        <f>Plan_Vendor_Pickup_Time-Order_Create_Time</f>
        <v>-0.001388888893</v>
      </c>
      <c r="Q1548" s="44">
        <f>HubVN_Receiving_Time-HubCN_Pickup_Time</f>
        <v>2.502777778</v>
      </c>
      <c r="R1548" s="44">
        <f>Plan_HubVN_Receiving_Time-Plan_HubCN_Pickup_Time</f>
        <v>2.005555556</v>
      </c>
      <c r="S1548" s="44">
        <f>TG_lấy+TG_xử_lý_CN+Thông_quan</f>
        <v>6.6875</v>
      </c>
      <c r="T1548" s="55">
        <f>IFS(HubCN_ID="LECCNSZ",Quantity__piece*500,HubCN_ID="LECCNYW",Quantity__piece*700)</f>
        <v>1000</v>
      </c>
      <c r="U1548" s="55">
        <f>Chi_phí_lấy_hàng-Chi_phí_xử_lý</f>
        <v>17000</v>
      </c>
      <c r="V1548" s="55">
        <f>IFS(HubCN_ID="LECCNSZ",IF(Grossweight&lt;=3,17000+Quantity__piece*500,17000+(Grossweight-3)*1500+Quantity__piece*500),HubCN_ID="LECCNYW", IF(Grossweight&lt;=3,15000+Quantity__piece*700,15000+(Grossweight-3)*2500+Quantity__piece*700))</f>
        <v>18000</v>
      </c>
    </row>
    <row r="1549" ht="15.75" customHeight="1">
      <c r="A1549" s="52" t="s">
        <v>4398</v>
      </c>
      <c r="B1549" s="52" t="s">
        <v>5264</v>
      </c>
      <c r="C1549" s="52" t="s">
        <v>5253</v>
      </c>
      <c r="D1549" s="53">
        <v>44648.59444444445</v>
      </c>
      <c r="E1549" s="53">
        <v>44649.85277777778</v>
      </c>
      <c r="F1549" s="53">
        <v>44648.76597222222</v>
      </c>
      <c r="G1549" s="53">
        <f>HubVN_Receiving_Time</f>
        <v>44653.2875</v>
      </c>
      <c r="H1549" s="54">
        <v>44650.285416666666</v>
      </c>
      <c r="I1549" s="44">
        <f>HubCN_Receiving_Time-Order_Create_Time</f>
        <v>2.584722222</v>
      </c>
      <c r="J1549" s="44">
        <f>Plan__HubCN_Receiving_Time-Order_Create_Time</f>
        <v>1.326388889</v>
      </c>
      <c r="K1549" s="44">
        <f>HubCN_Pickup_Time-HubCN_Receiving_Time</f>
        <v>0.4326388889</v>
      </c>
      <c r="L1549" s="44">
        <f>Plan_HubCN_Pickup_Time-Plan__HubCN_Receiving_Time</f>
        <v>0.1715277778</v>
      </c>
      <c r="M1549" s="44">
        <f>HubCN_Receiving_Time-Vendor_PickupTime</f>
        <v>0.08958333333</v>
      </c>
      <c r="N1549" s="44">
        <f>Plan__HubCN_Receiving_Time-Plan_Vendor_Pickup_Time</f>
        <v>1.242361111</v>
      </c>
      <c r="O1549" s="44">
        <f>Vendor_PickupTime-Order_Create_Time</f>
        <v>2.495138889</v>
      </c>
      <c r="P1549" s="44">
        <f>Plan_Vendor_Pickup_Time-Order_Create_Time</f>
        <v>0.08402777778</v>
      </c>
      <c r="Q1549" s="44">
        <f>HubVN_Receiving_Time-HubCN_Pickup_Time</f>
        <v>3.002083333</v>
      </c>
      <c r="R1549" s="44">
        <f>Plan_HubVN_Receiving_Time-Plan_HubCN_Pickup_Time</f>
        <v>3.50625</v>
      </c>
      <c r="S1549" s="44">
        <f>TG_lấy+TG_xử_lý_CN+Thông_quan</f>
        <v>6.019444444</v>
      </c>
      <c r="T1549" s="55">
        <f>IFS(HubCN_ID="LECCNSZ",Quantity__piece*500,HubCN_ID="LECCNYW",Quantity__piece*700)</f>
        <v>2800</v>
      </c>
      <c r="U1549" s="55">
        <f>Chi_phí_lấy_hàng-Chi_phí_xử_lý</f>
        <v>15000</v>
      </c>
      <c r="V1549" s="55">
        <f>IFS(HubCN_ID="LECCNSZ",IF(Grossweight&lt;=3,17000+Quantity__piece*500,17000+(Grossweight-3)*1500+Quantity__piece*500),HubCN_ID="LECCNYW", IF(Grossweight&lt;=3,15000+Quantity__piece*700,15000+(Grossweight-3)*2500+Quantity__piece*700))</f>
        <v>17800</v>
      </c>
    </row>
    <row r="1550" ht="15.75" customHeight="1">
      <c r="A1550" s="52" t="s">
        <v>4400</v>
      </c>
      <c r="B1550" s="52" t="s">
        <v>5307</v>
      </c>
      <c r="C1550" s="52" t="s">
        <v>5253</v>
      </c>
      <c r="D1550" s="53">
        <v>44650.62986111111</v>
      </c>
      <c r="E1550" s="53">
        <v>44649.95416666667</v>
      </c>
      <c r="F1550" s="53">
        <v>44650.76111111111</v>
      </c>
      <c r="G1550" s="53">
        <f>HubVN_Receiving_Time</f>
        <v>44655.25208</v>
      </c>
      <c r="H1550" s="54">
        <v>44650.24652777778</v>
      </c>
      <c r="I1550" s="44">
        <f>HubCN_Receiving_Time-Order_Create_Time</f>
        <v>1.4</v>
      </c>
      <c r="J1550" s="44">
        <f>Plan__HubCN_Receiving_Time-Order_Create_Time</f>
        <v>2.075694444</v>
      </c>
      <c r="K1550" s="44">
        <f>HubCN_Pickup_Time-HubCN_Receiving_Time</f>
        <v>0.2923611111</v>
      </c>
      <c r="L1550" s="44">
        <f>Plan_HubCN_Pickup_Time-Plan__HubCN_Receiving_Time</f>
        <v>0.13125</v>
      </c>
      <c r="M1550" s="44">
        <f>HubCN_Receiving_Time-Vendor_PickupTime</f>
        <v>0.1131944444</v>
      </c>
      <c r="N1550" s="44">
        <f>Plan__HubCN_Receiving_Time-Plan_Vendor_Pickup_Time</f>
        <v>1.532638889</v>
      </c>
      <c r="O1550" s="44">
        <f>Vendor_PickupTime-Order_Create_Time</f>
        <v>1.286805556</v>
      </c>
      <c r="P1550" s="44">
        <f>Plan_Vendor_Pickup_Time-Order_Create_Time</f>
        <v>0.5430555556</v>
      </c>
      <c r="Q1550" s="44">
        <f>HubVN_Receiving_Time-HubCN_Pickup_Time</f>
        <v>5.005555556</v>
      </c>
      <c r="R1550" s="44">
        <f>Plan_HubVN_Receiving_Time-Plan_HubCN_Pickup_Time</f>
        <v>3.50625</v>
      </c>
      <c r="S1550" s="44">
        <f>TG_lấy+TG_xử_lý_CN+Thông_quan</f>
        <v>6.697916667</v>
      </c>
      <c r="T1550" s="55">
        <f>IFS(HubCN_ID="LECCNSZ",Quantity__piece*500,HubCN_ID="LECCNYW",Quantity__piece*700)</f>
        <v>700</v>
      </c>
      <c r="U1550" s="55">
        <f>Chi_phí_lấy_hàng-Chi_phí_xử_lý</f>
        <v>15000</v>
      </c>
      <c r="V1550" s="55">
        <f>IFS(HubCN_ID="LECCNSZ",IF(Grossweight&lt;=3,17000+Quantity__piece*500,17000+(Grossweight-3)*1500+Quantity__piece*500),HubCN_ID="LECCNYW", IF(Grossweight&lt;=3,15000+Quantity__piece*700,15000+(Grossweight-3)*2500+Quantity__piece*700))</f>
        <v>15700</v>
      </c>
    </row>
    <row r="1551" ht="15.75" customHeight="1">
      <c r="A1551" s="52" t="s">
        <v>4403</v>
      </c>
      <c r="B1551" s="52" t="s">
        <v>5290</v>
      </c>
      <c r="C1551" s="52" t="s">
        <v>5253</v>
      </c>
      <c r="D1551" s="53">
        <v>44649.62222222222</v>
      </c>
      <c r="E1551" s="53">
        <v>44649.239583333336</v>
      </c>
      <c r="F1551" s="53">
        <v>44649.75069444445</v>
      </c>
      <c r="G1551" s="53">
        <f>HubVN_Receiving_Time</f>
        <v>44653.53542</v>
      </c>
      <c r="H1551" s="54">
        <v>44649.53194444445</v>
      </c>
      <c r="I1551" s="44">
        <f>HubCN_Receiving_Time-Order_Create_Time</f>
        <v>1.377083333</v>
      </c>
      <c r="J1551" s="44">
        <f>Plan__HubCN_Receiving_Time-Order_Create_Time</f>
        <v>1.759722222</v>
      </c>
      <c r="K1551" s="44">
        <f>HubCN_Pickup_Time-HubCN_Receiving_Time</f>
        <v>0.2923611111</v>
      </c>
      <c r="L1551" s="44">
        <f>Plan_HubCN_Pickup_Time-Plan__HubCN_Receiving_Time</f>
        <v>0.1284722222</v>
      </c>
      <c r="M1551" s="44">
        <f>HubCN_Receiving_Time-Vendor_PickupTime</f>
        <v>0.0875</v>
      </c>
      <c r="N1551" s="44">
        <f>Plan__HubCN_Receiving_Time-Plan_Vendor_Pickup_Time</f>
        <v>1.843055556</v>
      </c>
      <c r="O1551" s="44">
        <f>Vendor_PickupTime-Order_Create_Time</f>
        <v>1.289583333</v>
      </c>
      <c r="P1551" s="44">
        <f>Plan_Vendor_Pickup_Time-Order_Create_Time</f>
        <v>-0.08333333334</v>
      </c>
      <c r="Q1551" s="44">
        <f>HubVN_Receiving_Time-HubCN_Pickup_Time</f>
        <v>4.003472222</v>
      </c>
      <c r="R1551" s="44">
        <f>Plan_HubVN_Receiving_Time-Plan_HubCN_Pickup_Time</f>
        <v>3.505555556</v>
      </c>
      <c r="S1551" s="44">
        <f>TG_lấy+TG_xử_lý_CN+Thông_quan</f>
        <v>5.672916667</v>
      </c>
      <c r="T1551" s="55">
        <f>IFS(HubCN_ID="LECCNSZ",Quantity__piece*500,HubCN_ID="LECCNYW",Quantity__piece*700)</f>
        <v>2800</v>
      </c>
      <c r="U1551" s="55">
        <f>Chi_phí_lấy_hàng-Chi_phí_xử_lý</f>
        <v>16750</v>
      </c>
      <c r="V1551" s="55">
        <f>IFS(HubCN_ID="LECCNSZ",IF(Grossweight&lt;=3,17000+Quantity__piece*500,17000+(Grossweight-3)*1500+Quantity__piece*500),HubCN_ID="LECCNYW", IF(Grossweight&lt;=3,15000+Quantity__piece*700,15000+(Grossweight-3)*2500+Quantity__piece*700))</f>
        <v>19550</v>
      </c>
    </row>
    <row r="1552" ht="15.75" customHeight="1">
      <c r="A1552" s="52" t="s">
        <v>4406</v>
      </c>
      <c r="B1552" s="52" t="s">
        <v>5284</v>
      </c>
      <c r="C1552" s="52" t="s">
        <v>5253</v>
      </c>
      <c r="D1552" s="53">
        <v>44650.135416666664</v>
      </c>
      <c r="E1552" s="53">
        <v>44649.80625</v>
      </c>
      <c r="F1552" s="53">
        <v>44650.2875</v>
      </c>
      <c r="G1552" s="53">
        <f>HubVN_Receiving_Time</f>
        <v>44654.27292</v>
      </c>
      <c r="H1552" s="54">
        <v>44650.26666666667</v>
      </c>
      <c r="I1552" s="44">
        <f>HubCN_Receiving_Time-Order_Create_Time</f>
        <v>2.105555556</v>
      </c>
      <c r="J1552" s="44">
        <f>Plan__HubCN_Receiving_Time-Order_Create_Time</f>
        <v>2.434722222</v>
      </c>
      <c r="K1552" s="44">
        <f>HubCN_Pickup_Time-HubCN_Receiving_Time</f>
        <v>0.4604166667</v>
      </c>
      <c r="L1552" s="44">
        <f>Plan_HubCN_Pickup_Time-Plan__HubCN_Receiving_Time</f>
        <v>0.1520833333</v>
      </c>
      <c r="M1552" s="44">
        <f>HubCN_Receiving_Time-Vendor_PickupTime</f>
        <v>0.1138888889</v>
      </c>
      <c r="N1552" s="44">
        <f>Plan__HubCN_Receiving_Time-Plan_Vendor_Pickup_Time</f>
        <v>3.436111111</v>
      </c>
      <c r="O1552" s="44">
        <f>Vendor_PickupTime-Order_Create_Time</f>
        <v>1.991666667</v>
      </c>
      <c r="P1552" s="44">
        <f>Plan_Vendor_Pickup_Time-Order_Create_Time</f>
        <v>-1.001388889</v>
      </c>
      <c r="Q1552" s="44">
        <f>HubVN_Receiving_Time-HubCN_Pickup_Time</f>
        <v>4.00625</v>
      </c>
      <c r="R1552" s="44">
        <f>Plan_HubVN_Receiving_Time-Plan_HubCN_Pickup_Time</f>
        <v>3.002777778</v>
      </c>
      <c r="S1552" s="44">
        <f>TG_lấy+TG_xử_lý_CN+Thông_quan</f>
        <v>6.572222222</v>
      </c>
      <c r="T1552" s="55">
        <f>IFS(HubCN_ID="LECCNSZ",Quantity__piece*500,HubCN_ID="LECCNYW",Quantity__piece*700)</f>
        <v>3500</v>
      </c>
      <c r="U1552" s="55">
        <f>Chi_phí_lấy_hàng-Chi_phí_xử_lý</f>
        <v>17250</v>
      </c>
      <c r="V1552" s="55">
        <f>IFS(HubCN_ID="LECCNSZ",IF(Grossweight&lt;=3,17000+Quantity__piece*500,17000+(Grossweight-3)*1500+Quantity__piece*500),HubCN_ID="LECCNYW", IF(Grossweight&lt;=3,15000+Quantity__piece*700,15000+(Grossweight-3)*2500+Quantity__piece*700))</f>
        <v>20750</v>
      </c>
    </row>
    <row r="1553" ht="15.75" hidden="1" customHeight="1">
      <c r="A1553" s="52" t="s">
        <v>4409</v>
      </c>
      <c r="B1553" s="52" t="s">
        <v>5272</v>
      </c>
      <c r="C1553" s="52" t="s">
        <v>5255</v>
      </c>
      <c r="D1553" s="53">
        <v>44649.38125</v>
      </c>
      <c r="E1553" s="53">
        <v>44648.759722222225</v>
      </c>
      <c r="F1553" s="53">
        <v>44649.53333333333</v>
      </c>
      <c r="G1553" s="53">
        <f>HubVN_Receiving_Time</f>
        <v>44652.26944</v>
      </c>
      <c r="H1553" s="54">
        <v>44649.263194444444</v>
      </c>
      <c r="I1553" s="44">
        <f>HubCN_Receiving_Time-Order_Create_Time</f>
        <v>4.08125</v>
      </c>
      <c r="J1553" s="44">
        <f>Plan__HubCN_Receiving_Time-Order_Create_Time</f>
        <v>4.702777778</v>
      </c>
      <c r="K1553" s="44">
        <f>HubCN_Pickup_Time-HubCN_Receiving_Time</f>
        <v>0.5034722222</v>
      </c>
      <c r="L1553" s="44">
        <f>Plan_HubCN_Pickup_Time-Plan__HubCN_Receiving_Time</f>
        <v>0.1520833333</v>
      </c>
      <c r="M1553" s="44">
        <f>HubCN_Receiving_Time-Vendor_PickupTime</f>
        <v>0.16875</v>
      </c>
      <c r="N1553" s="44">
        <f>Plan__HubCN_Receiving_Time-Plan_Vendor_Pickup_Time</f>
        <v>5.701388889</v>
      </c>
      <c r="O1553" s="44">
        <f>Vendor_PickupTime-Order_Create_Time</f>
        <v>3.9125</v>
      </c>
      <c r="P1553" s="44">
        <f>Plan_Vendor_Pickup_Time-Order_Create_Time</f>
        <v>-0.9986111111</v>
      </c>
      <c r="Q1553" s="44">
        <f>HubVN_Receiving_Time-HubCN_Pickup_Time</f>
        <v>3.00625</v>
      </c>
      <c r="R1553" s="44">
        <f>Plan_HubVN_Receiving_Time-Plan_HubCN_Pickup_Time</f>
        <v>2.003472222</v>
      </c>
      <c r="S1553" s="44">
        <f>TG_lấy+TG_xử_lý_CN+Thông_quan</f>
        <v>7.590972222</v>
      </c>
      <c r="T1553" s="55">
        <f>IFS(HubCN_ID="LECCNSZ",Quantity__piece*500,HubCN_ID="LECCNYW",Quantity__piece*700)</f>
        <v>1500</v>
      </c>
      <c r="U1553" s="55">
        <f>Chi_phí_lấy_hàng-Chi_phí_xử_lý</f>
        <v>17000</v>
      </c>
      <c r="V1553" s="55">
        <f>IFS(HubCN_ID="LECCNSZ",IF(Grossweight&lt;=3,17000+Quantity__piece*500,17000+(Grossweight-3)*1500+Quantity__piece*500),HubCN_ID="LECCNYW", IF(Grossweight&lt;=3,15000+Quantity__piece*700,15000+(Grossweight-3)*2500+Quantity__piece*700))</f>
        <v>18500</v>
      </c>
    </row>
    <row r="1554" ht="15.75" customHeight="1">
      <c r="A1554" s="52" t="s">
        <v>4412</v>
      </c>
      <c r="B1554" s="52" t="s">
        <v>5302</v>
      </c>
      <c r="C1554" s="52" t="s">
        <v>5253</v>
      </c>
      <c r="D1554" s="53">
        <v>44652.61041666667</v>
      </c>
      <c r="E1554" s="53">
        <v>44650.73611111111</v>
      </c>
      <c r="F1554" s="53">
        <v>44652.78125</v>
      </c>
      <c r="G1554" s="53">
        <f>HubVN_Receiving_Time</f>
        <v>44654.52986</v>
      </c>
      <c r="H1554" s="54">
        <v>44651.02847222222</v>
      </c>
      <c r="I1554" s="44">
        <f>HubCN_Receiving_Time-Order_Create_Time</f>
        <v>4.091666667</v>
      </c>
      <c r="J1554" s="44">
        <f>Plan__HubCN_Receiving_Time-Order_Create_Time</f>
        <v>5.965972222</v>
      </c>
      <c r="K1554" s="44">
        <f>HubCN_Pickup_Time-HubCN_Receiving_Time</f>
        <v>0.2923611111</v>
      </c>
      <c r="L1554" s="44">
        <f>Plan_HubCN_Pickup_Time-Plan__HubCN_Receiving_Time</f>
        <v>0.1708333333</v>
      </c>
      <c r="M1554" s="44">
        <f>HubCN_Receiving_Time-Vendor_PickupTime</f>
        <v>0.2944444444</v>
      </c>
      <c r="N1554" s="44">
        <f>Plan__HubCN_Receiving_Time-Plan_Vendor_Pickup_Time</f>
        <v>5.468055556</v>
      </c>
      <c r="O1554" s="44">
        <f>Vendor_PickupTime-Order_Create_Time</f>
        <v>3.797222222</v>
      </c>
      <c r="P1554" s="44">
        <f>Plan_Vendor_Pickup_Time-Order_Create_Time</f>
        <v>0.4979166667</v>
      </c>
      <c r="Q1554" s="44">
        <f>HubVN_Receiving_Time-HubCN_Pickup_Time</f>
        <v>3.501388889</v>
      </c>
      <c r="R1554" s="44">
        <f>Plan_HubVN_Receiving_Time-Plan_HubCN_Pickup_Time</f>
        <v>1.500694444</v>
      </c>
      <c r="S1554" s="44">
        <f>TG_lấy+TG_xử_lý_CN+Thông_quan</f>
        <v>7.885416667</v>
      </c>
      <c r="T1554" s="55">
        <f>IFS(HubCN_ID="LECCNSZ",Quantity__piece*500,HubCN_ID="LECCNYW",Quantity__piece*700)</f>
        <v>3500</v>
      </c>
      <c r="U1554" s="55">
        <f>Chi_phí_lấy_hàng-Chi_phí_xử_lý</f>
        <v>15000</v>
      </c>
      <c r="V1554" s="55">
        <f>IFS(HubCN_ID="LECCNSZ",IF(Grossweight&lt;=3,17000+Quantity__piece*500,17000+(Grossweight-3)*1500+Quantity__piece*500),HubCN_ID="LECCNYW", IF(Grossweight&lt;=3,15000+Quantity__piece*700,15000+(Grossweight-3)*2500+Quantity__piece*700))</f>
        <v>18500</v>
      </c>
    </row>
    <row r="1555" ht="15.75" hidden="1" customHeight="1">
      <c r="A1555" s="52" t="s">
        <v>4415</v>
      </c>
      <c r="B1555" s="52" t="s">
        <v>5289</v>
      </c>
      <c r="C1555" s="52" t="s">
        <v>5255</v>
      </c>
      <c r="D1555" s="53">
        <v>44653.17847222222</v>
      </c>
      <c r="E1555" s="53">
        <v>44652.54652777778</v>
      </c>
      <c r="F1555" s="53">
        <v>44653.26388888889</v>
      </c>
      <c r="G1555" s="53">
        <f>HubVN_Receiving_Time</f>
        <v>44655.52431</v>
      </c>
      <c r="H1555" s="54">
        <v>44653.018055555556</v>
      </c>
      <c r="I1555" s="44">
        <f>HubCN_Receiving_Time-Order_Create_Time</f>
        <v>1.775</v>
      </c>
      <c r="J1555" s="44">
        <f>Plan__HubCN_Receiving_Time-Order_Create_Time</f>
        <v>2.406944444</v>
      </c>
      <c r="K1555" s="44">
        <f>HubCN_Pickup_Time-HubCN_Receiving_Time</f>
        <v>0.4715277778</v>
      </c>
      <c r="L1555" s="44">
        <f>Plan_HubCN_Pickup_Time-Plan__HubCN_Receiving_Time</f>
        <v>0.08541666667</v>
      </c>
      <c r="M1555" s="44">
        <f>HubCN_Receiving_Time-Vendor_PickupTime</f>
        <v>0.13125</v>
      </c>
      <c r="N1555" s="44">
        <f>Plan__HubCN_Receiving_Time-Plan_Vendor_Pickup_Time</f>
        <v>3.784027778</v>
      </c>
      <c r="O1555" s="44">
        <f>Vendor_PickupTime-Order_Create_Time</f>
        <v>1.64375</v>
      </c>
      <c r="P1555" s="44">
        <f>Plan_Vendor_Pickup_Time-Order_Create_Time</f>
        <v>-1.377083333</v>
      </c>
      <c r="Q1555" s="44">
        <f>HubVN_Receiving_Time-HubCN_Pickup_Time</f>
        <v>2.50625</v>
      </c>
      <c r="R1555" s="44">
        <f>Plan_HubVN_Receiving_Time-Plan_HubCN_Pickup_Time</f>
        <v>2.003472222</v>
      </c>
      <c r="S1555" s="44">
        <f>TG_lấy+TG_xử_lý_CN+Thông_quan</f>
        <v>4.752777778</v>
      </c>
      <c r="T1555" s="55">
        <f>IFS(HubCN_ID="LECCNSZ",Quantity__piece*500,HubCN_ID="LECCNYW",Quantity__piece*700)</f>
        <v>1000</v>
      </c>
      <c r="U1555" s="55">
        <f>Chi_phí_lấy_hàng-Chi_phí_xử_lý</f>
        <v>17000</v>
      </c>
      <c r="V1555" s="55">
        <f>IFS(HubCN_ID="LECCNSZ",IF(Grossweight&lt;=3,17000+Quantity__piece*500,17000+(Grossweight-3)*1500+Quantity__piece*500),HubCN_ID="LECCNYW", IF(Grossweight&lt;=3,15000+Quantity__piece*700,15000+(Grossweight-3)*2500+Quantity__piece*700))</f>
        <v>18000</v>
      </c>
    </row>
    <row r="1556" ht="15.75" hidden="1" customHeight="1">
      <c r="A1556" s="52" t="s">
        <v>4417</v>
      </c>
      <c r="B1556" s="52" t="s">
        <v>5254</v>
      </c>
      <c r="C1556" s="52" t="s">
        <v>5255</v>
      </c>
      <c r="D1556" s="53">
        <v>44651.70416666667</v>
      </c>
      <c r="E1556" s="53">
        <v>44652.56180555555</v>
      </c>
      <c r="F1556" s="53">
        <v>44651.788194444445</v>
      </c>
      <c r="G1556" s="53">
        <f>HubVN_Receiving_Time</f>
        <v>44655.53681</v>
      </c>
      <c r="H1556" s="54">
        <v>44653.03125</v>
      </c>
      <c r="I1556" s="44">
        <f>HubCN_Receiving_Time-Order_Create_Time</f>
        <v>3.224305556</v>
      </c>
      <c r="J1556" s="44">
        <f>Plan__HubCN_Receiving_Time-Order_Create_Time</f>
        <v>2.366666667</v>
      </c>
      <c r="K1556" s="44">
        <f>HubCN_Pickup_Time-HubCN_Receiving_Time</f>
        <v>0.4694444444</v>
      </c>
      <c r="L1556" s="44">
        <f>Plan_HubCN_Pickup_Time-Plan__HubCN_Receiving_Time</f>
        <v>0.08402777778</v>
      </c>
      <c r="M1556" s="44">
        <f>HubCN_Receiving_Time-Vendor_PickupTime</f>
        <v>0.1166666667</v>
      </c>
      <c r="N1556" s="44">
        <f>Plan__HubCN_Receiving_Time-Plan_Vendor_Pickup_Time</f>
        <v>1.366666667</v>
      </c>
      <c r="O1556" s="44">
        <f>Vendor_PickupTime-Order_Create_Time</f>
        <v>3.107638889</v>
      </c>
      <c r="P1556" s="44">
        <f>Plan_Vendor_Pickup_Time-Order_Create_Time</f>
        <v>1</v>
      </c>
      <c r="Q1556" s="44">
        <f>HubVN_Receiving_Time-HubCN_Pickup_Time</f>
        <v>2.505555556</v>
      </c>
      <c r="R1556" s="44">
        <f>Plan_HubVN_Receiving_Time-Plan_HubCN_Pickup_Time</f>
        <v>3.502083333</v>
      </c>
      <c r="S1556" s="44">
        <f>TG_lấy+TG_xử_lý_CN+Thông_quan</f>
        <v>6.199305556</v>
      </c>
      <c r="T1556" s="55">
        <f>IFS(HubCN_ID="LECCNSZ",Quantity__piece*500,HubCN_ID="LECCNYW",Quantity__piece*700)</f>
        <v>2000</v>
      </c>
      <c r="U1556" s="55">
        <f>Chi_phí_lấy_hàng-Chi_phí_xử_lý</f>
        <v>17000</v>
      </c>
      <c r="V1556" s="55">
        <f>IFS(HubCN_ID="LECCNSZ",IF(Grossweight&lt;=3,17000+Quantity__piece*500,17000+(Grossweight-3)*1500+Quantity__piece*500),HubCN_ID="LECCNYW", IF(Grossweight&lt;=3,15000+Quantity__piece*700,15000+(Grossweight-3)*2500+Quantity__piece*700))</f>
        <v>19000</v>
      </c>
    </row>
    <row r="1557" ht="15.75" customHeight="1">
      <c r="A1557" s="52" t="s">
        <v>4420</v>
      </c>
      <c r="B1557" s="52" t="s">
        <v>5261</v>
      </c>
      <c r="C1557" s="52" t="s">
        <v>5253</v>
      </c>
      <c r="D1557" s="53">
        <v>44648.59097222222</v>
      </c>
      <c r="E1557" s="53">
        <v>44649.85208333333</v>
      </c>
      <c r="F1557" s="53">
        <v>44648.759722222225</v>
      </c>
      <c r="G1557" s="53">
        <f>HubVN_Receiving_Time</f>
        <v>44653.2875</v>
      </c>
      <c r="H1557" s="54">
        <v>44650.28402777778</v>
      </c>
      <c r="I1557" s="44">
        <f>HubCN_Receiving_Time-Order_Create_Time</f>
        <v>2.588888889</v>
      </c>
      <c r="J1557" s="44">
        <f>Plan__HubCN_Receiving_Time-Order_Create_Time</f>
        <v>1.327777778</v>
      </c>
      <c r="K1557" s="44">
        <f>HubCN_Pickup_Time-HubCN_Receiving_Time</f>
        <v>0.4319444444</v>
      </c>
      <c r="L1557" s="44">
        <f>Plan_HubCN_Pickup_Time-Plan__HubCN_Receiving_Time</f>
        <v>0.16875</v>
      </c>
      <c r="M1557" s="44">
        <f>HubCN_Receiving_Time-Vendor_PickupTime</f>
        <v>0.08611111111</v>
      </c>
      <c r="N1557" s="44">
        <f>Plan__HubCN_Receiving_Time-Plan_Vendor_Pickup_Time</f>
        <v>0.7444444444</v>
      </c>
      <c r="O1557" s="44">
        <f>Vendor_PickupTime-Order_Create_Time</f>
        <v>2.502777778</v>
      </c>
      <c r="P1557" s="44">
        <f>Plan_Vendor_Pickup_Time-Order_Create_Time</f>
        <v>0.5833333333</v>
      </c>
      <c r="Q1557" s="44">
        <f>HubVN_Receiving_Time-HubCN_Pickup_Time</f>
        <v>3.003472222</v>
      </c>
      <c r="R1557" s="44">
        <f>Plan_HubVN_Receiving_Time-Plan_HubCN_Pickup_Time</f>
        <v>3.502083333</v>
      </c>
      <c r="S1557" s="44">
        <f>TG_lấy+TG_xử_lý_CN+Thông_quan</f>
        <v>6.024305556</v>
      </c>
      <c r="T1557" s="55">
        <f>IFS(HubCN_ID="LECCNSZ",Quantity__piece*500,HubCN_ID="LECCNYW",Quantity__piece*700)</f>
        <v>2100</v>
      </c>
      <c r="U1557" s="55">
        <f>Chi_phí_lấy_hàng-Chi_phí_xử_lý</f>
        <v>15000</v>
      </c>
      <c r="V1557" s="55">
        <f>IFS(HubCN_ID="LECCNSZ",IF(Grossweight&lt;=3,17000+Quantity__piece*500,17000+(Grossweight-3)*1500+Quantity__piece*500),HubCN_ID="LECCNYW", IF(Grossweight&lt;=3,15000+Quantity__piece*700,15000+(Grossweight-3)*2500+Quantity__piece*700))</f>
        <v>17100</v>
      </c>
    </row>
    <row r="1558" ht="15.75" customHeight="1">
      <c r="A1558" s="52" t="s">
        <v>4423</v>
      </c>
      <c r="B1558" s="52" t="s">
        <v>5290</v>
      </c>
      <c r="C1558" s="52" t="s">
        <v>5253</v>
      </c>
      <c r="D1558" s="53">
        <v>44650.92152777778</v>
      </c>
      <c r="E1558" s="53">
        <v>44649.79027777778</v>
      </c>
      <c r="F1558" s="53">
        <v>44651.006944444445</v>
      </c>
      <c r="G1558" s="53">
        <f>HubVN_Receiving_Time</f>
        <v>44653.25278</v>
      </c>
      <c r="H1558" s="54">
        <v>44650.25</v>
      </c>
      <c r="I1558" s="44">
        <f>HubCN_Receiving_Time-Order_Create_Time</f>
        <v>2.085416667</v>
      </c>
      <c r="J1558" s="44">
        <f>Plan__HubCN_Receiving_Time-Order_Create_Time</f>
        <v>3.216666667</v>
      </c>
      <c r="K1558" s="44">
        <f>HubCN_Pickup_Time-HubCN_Receiving_Time</f>
        <v>0.4597222222</v>
      </c>
      <c r="L1558" s="44">
        <f>Plan_HubCN_Pickup_Time-Plan__HubCN_Receiving_Time</f>
        <v>0.08541666667</v>
      </c>
      <c r="M1558" s="44">
        <f>HubCN_Receiving_Time-Vendor_PickupTime</f>
        <v>0.08680555555</v>
      </c>
      <c r="N1558" s="44">
        <f>Plan__HubCN_Receiving_Time-Plan_Vendor_Pickup_Time</f>
        <v>5.672222222</v>
      </c>
      <c r="O1558" s="44">
        <f>Vendor_PickupTime-Order_Create_Time</f>
        <v>1.998611111</v>
      </c>
      <c r="P1558" s="44">
        <f>Plan_Vendor_Pickup_Time-Order_Create_Time</f>
        <v>-2.455555556</v>
      </c>
      <c r="Q1558" s="44">
        <f>HubVN_Receiving_Time-HubCN_Pickup_Time</f>
        <v>3.002777778</v>
      </c>
      <c r="R1558" s="44">
        <f>Plan_HubVN_Receiving_Time-Plan_HubCN_Pickup_Time</f>
        <v>1.502777778</v>
      </c>
      <c r="S1558" s="44">
        <f>TG_lấy+TG_xử_lý_CN+Thông_quan</f>
        <v>5.547916667</v>
      </c>
      <c r="T1558" s="55">
        <f>IFS(HubCN_ID="LECCNSZ",Quantity__piece*500,HubCN_ID="LECCNYW",Quantity__piece*700)</f>
        <v>1400</v>
      </c>
      <c r="U1558" s="55">
        <f>Chi_phí_lấy_hàng-Chi_phí_xử_lý</f>
        <v>15000</v>
      </c>
      <c r="V1558" s="55">
        <f>IFS(HubCN_ID="LECCNSZ",IF(Grossweight&lt;=3,17000+Quantity__piece*500,17000+(Grossweight-3)*1500+Quantity__piece*500),HubCN_ID="LECCNYW", IF(Grossweight&lt;=3,15000+Quantity__piece*700,15000+(Grossweight-3)*2500+Quantity__piece*700))</f>
        <v>16400</v>
      </c>
    </row>
    <row r="1559" ht="15.75" customHeight="1">
      <c r="A1559" s="52" t="s">
        <v>4425</v>
      </c>
      <c r="B1559" s="52" t="s">
        <v>5252</v>
      </c>
      <c r="C1559" s="52" t="s">
        <v>5253</v>
      </c>
      <c r="D1559" s="53">
        <v>44652.041666666664</v>
      </c>
      <c r="E1559" s="53">
        <v>44652.21944444445</v>
      </c>
      <c r="F1559" s="53">
        <v>44652.25347222222</v>
      </c>
      <c r="G1559" s="53">
        <f>HubVN_Receiving_Time</f>
        <v>44655.51944</v>
      </c>
      <c r="H1559" s="54">
        <v>44652.51388888889</v>
      </c>
      <c r="I1559" s="44">
        <f>HubCN_Receiving_Time-Order_Create_Time</f>
        <v>2.397222222</v>
      </c>
      <c r="J1559" s="44">
        <f>Plan__HubCN_Receiving_Time-Order_Create_Time</f>
        <v>2.219444444</v>
      </c>
      <c r="K1559" s="44">
        <f>HubCN_Pickup_Time-HubCN_Receiving_Time</f>
        <v>0.2944444444</v>
      </c>
      <c r="L1559" s="44">
        <f>Plan_HubCN_Pickup_Time-Plan__HubCN_Receiving_Time</f>
        <v>0.2118055556</v>
      </c>
      <c r="M1559" s="44">
        <f>HubCN_Receiving_Time-Vendor_PickupTime</f>
        <v>0.1097222222</v>
      </c>
      <c r="N1559" s="44">
        <f>Plan__HubCN_Receiving_Time-Plan_Vendor_Pickup_Time</f>
        <v>1.473611111</v>
      </c>
      <c r="O1559" s="44">
        <f>Vendor_PickupTime-Order_Create_Time</f>
        <v>2.2875</v>
      </c>
      <c r="P1559" s="44">
        <f>Plan_Vendor_Pickup_Time-Order_Create_Time</f>
        <v>0.7458333333</v>
      </c>
      <c r="Q1559" s="44">
        <f>HubVN_Receiving_Time-HubCN_Pickup_Time</f>
        <v>3.005555556</v>
      </c>
      <c r="R1559" s="44">
        <f>Plan_HubVN_Receiving_Time-Plan_HubCN_Pickup_Time</f>
        <v>3.004861111</v>
      </c>
      <c r="S1559" s="44">
        <f>TG_lấy+TG_xử_lý_CN+Thông_quan</f>
        <v>5.697222222</v>
      </c>
      <c r="T1559" s="55">
        <f>IFS(HubCN_ID="LECCNSZ",Quantity__piece*500,HubCN_ID="LECCNYW",Quantity__piece*700)</f>
        <v>3500</v>
      </c>
      <c r="U1559" s="55">
        <f>Chi_phí_lấy_hàng-Chi_phí_xử_lý</f>
        <v>15000</v>
      </c>
      <c r="V1559" s="55">
        <f>IFS(HubCN_ID="LECCNSZ",IF(Grossweight&lt;=3,17000+Quantity__piece*500,17000+(Grossweight-3)*1500+Quantity__piece*500),HubCN_ID="LECCNYW", IF(Grossweight&lt;=3,15000+Quantity__piece*700,15000+(Grossweight-3)*2500+Quantity__piece*700))</f>
        <v>18500</v>
      </c>
    </row>
    <row r="1560" ht="15.75" customHeight="1">
      <c r="A1560" s="52" t="s">
        <v>4428</v>
      </c>
      <c r="B1560" s="52" t="s">
        <v>5280</v>
      </c>
      <c r="C1560" s="52" t="s">
        <v>5253</v>
      </c>
      <c r="D1560" s="53">
        <v>44653.94513888889</v>
      </c>
      <c r="E1560" s="53">
        <v>44652.2375</v>
      </c>
      <c r="F1560" s="53">
        <v>44654.02916666667</v>
      </c>
      <c r="G1560" s="53">
        <f>HubVN_Receiving_Time</f>
        <v>44655.53681</v>
      </c>
      <c r="H1560" s="54">
        <v>44652.53333333333</v>
      </c>
      <c r="I1560" s="44">
        <f>HubCN_Receiving_Time-Order_Create_Time</f>
        <v>1.871527778</v>
      </c>
      <c r="J1560" s="44">
        <f>Plan__HubCN_Receiving_Time-Order_Create_Time</f>
        <v>3.579166667</v>
      </c>
      <c r="K1560" s="44">
        <f>HubCN_Pickup_Time-HubCN_Receiving_Time</f>
        <v>0.2958333333</v>
      </c>
      <c r="L1560" s="44">
        <f>Plan_HubCN_Pickup_Time-Plan__HubCN_Receiving_Time</f>
        <v>0.08402777778</v>
      </c>
      <c r="M1560" s="44">
        <f>HubCN_Receiving_Time-Vendor_PickupTime</f>
        <v>0.08611111112</v>
      </c>
      <c r="N1560" s="44">
        <f>Plan__HubCN_Receiving_Time-Plan_Vendor_Pickup_Time</f>
        <v>4.001388889</v>
      </c>
      <c r="O1560" s="44">
        <f>Vendor_PickupTime-Order_Create_Time</f>
        <v>1.785416667</v>
      </c>
      <c r="P1560" s="44">
        <f>Plan_Vendor_Pickup_Time-Order_Create_Time</f>
        <v>-0.4222222222</v>
      </c>
      <c r="Q1560" s="44">
        <f>HubVN_Receiving_Time-HubCN_Pickup_Time</f>
        <v>3.003472222</v>
      </c>
      <c r="R1560" s="44">
        <f>Plan_HubVN_Receiving_Time-Plan_HubCN_Pickup_Time</f>
        <v>1.502083333</v>
      </c>
      <c r="S1560" s="44">
        <f>TG_lấy+TG_xử_lý_CN+Thông_quan</f>
        <v>5.170833333</v>
      </c>
      <c r="T1560" s="55">
        <f>IFS(HubCN_ID="LECCNSZ",Quantity__piece*500,HubCN_ID="LECCNYW",Quantity__piece*700)</f>
        <v>700</v>
      </c>
      <c r="U1560" s="55">
        <f>Chi_phí_lấy_hàng-Chi_phí_xử_lý</f>
        <v>19500</v>
      </c>
      <c r="V1560" s="55">
        <f>IFS(HubCN_ID="LECCNSZ",IF(Grossweight&lt;=3,17000+Quantity__piece*500,17000+(Grossweight-3)*1500+Quantity__piece*500),HubCN_ID="LECCNYW", IF(Grossweight&lt;=3,15000+Quantity__piece*700,15000+(Grossweight-3)*2500+Quantity__piece*700))</f>
        <v>20200</v>
      </c>
    </row>
    <row r="1561" ht="15.75" customHeight="1">
      <c r="A1561" s="52" t="s">
        <v>4431</v>
      </c>
      <c r="B1561" s="52" t="s">
        <v>5279</v>
      </c>
      <c r="C1561" s="52" t="s">
        <v>5253</v>
      </c>
      <c r="D1561" s="53">
        <v>44651.43263888889</v>
      </c>
      <c r="E1561" s="53">
        <v>44652.21597222222</v>
      </c>
      <c r="F1561" s="53">
        <v>44651.51875</v>
      </c>
      <c r="G1561" s="53">
        <f>HubVN_Receiving_Time</f>
        <v>44655.51806</v>
      </c>
      <c r="H1561" s="54">
        <v>44652.51388888889</v>
      </c>
      <c r="I1561" s="44">
        <f>HubCN_Receiving_Time-Order_Create_Time</f>
        <v>2.375694444</v>
      </c>
      <c r="J1561" s="44">
        <f>Plan__HubCN_Receiving_Time-Order_Create_Time</f>
        <v>1.592361111</v>
      </c>
      <c r="K1561" s="44">
        <f>HubCN_Pickup_Time-HubCN_Receiving_Time</f>
        <v>0.2979166667</v>
      </c>
      <c r="L1561" s="44">
        <f>Plan_HubCN_Pickup_Time-Plan__HubCN_Receiving_Time</f>
        <v>0.08611111112</v>
      </c>
      <c r="M1561" s="44">
        <f>HubCN_Receiving_Time-Vendor_PickupTime</f>
        <v>0.1701388889</v>
      </c>
      <c r="N1561" s="44">
        <f>Plan__HubCN_Receiving_Time-Plan_Vendor_Pickup_Time</f>
        <v>3.00625</v>
      </c>
      <c r="O1561" s="44">
        <f>Vendor_PickupTime-Order_Create_Time</f>
        <v>2.205555556</v>
      </c>
      <c r="P1561" s="44">
        <f>Plan_Vendor_Pickup_Time-Order_Create_Time</f>
        <v>-1.413888889</v>
      </c>
      <c r="Q1561" s="44">
        <f>HubVN_Receiving_Time-HubCN_Pickup_Time</f>
        <v>3.004166667</v>
      </c>
      <c r="R1561" s="44">
        <f>Plan_HubVN_Receiving_Time-Plan_HubCN_Pickup_Time</f>
        <v>3.004166667</v>
      </c>
      <c r="S1561" s="44">
        <f>TG_lấy+TG_xử_lý_CN+Thông_quan</f>
        <v>5.677777778</v>
      </c>
      <c r="T1561" s="55">
        <f>IFS(HubCN_ID="LECCNSZ",Quantity__piece*500,HubCN_ID="LECCNYW",Quantity__piece*700)</f>
        <v>2100</v>
      </c>
      <c r="U1561" s="55">
        <f>Chi_phí_lấy_hàng-Chi_phí_xử_lý</f>
        <v>15000</v>
      </c>
      <c r="V1561" s="55">
        <f>IFS(HubCN_ID="LECCNSZ",IF(Grossweight&lt;=3,17000+Quantity__piece*500,17000+(Grossweight-3)*1500+Quantity__piece*500),HubCN_ID="LECCNYW", IF(Grossweight&lt;=3,15000+Quantity__piece*700,15000+(Grossweight-3)*2500+Quantity__piece*700))</f>
        <v>17100</v>
      </c>
    </row>
    <row r="1562" ht="15.75" customHeight="1">
      <c r="A1562" s="52" t="s">
        <v>4434</v>
      </c>
      <c r="B1562" s="52" t="s">
        <v>5252</v>
      </c>
      <c r="C1562" s="52" t="s">
        <v>5253</v>
      </c>
      <c r="D1562" s="53">
        <v>44651.17152777778</v>
      </c>
      <c r="E1562" s="53">
        <v>44650.70416666667</v>
      </c>
      <c r="F1562" s="53">
        <v>44651.25555555556</v>
      </c>
      <c r="G1562" s="53">
        <f>HubVN_Receiving_Time</f>
        <v>44654.50278</v>
      </c>
      <c r="H1562" s="54">
        <v>44650.99930555555</v>
      </c>
      <c r="I1562" s="44">
        <f>HubCN_Receiving_Time-Order_Create_Time</f>
        <v>1.994444444</v>
      </c>
      <c r="J1562" s="44">
        <f>Plan__HubCN_Receiving_Time-Order_Create_Time</f>
        <v>2.461805556</v>
      </c>
      <c r="K1562" s="44">
        <f>HubCN_Pickup_Time-HubCN_Receiving_Time</f>
        <v>0.2951388889</v>
      </c>
      <c r="L1562" s="44">
        <f>Plan_HubCN_Pickup_Time-Plan__HubCN_Receiving_Time</f>
        <v>0.08402777778</v>
      </c>
      <c r="M1562" s="44">
        <f>HubCN_Receiving_Time-Vendor_PickupTime</f>
        <v>0.2548611111</v>
      </c>
      <c r="N1562" s="44">
        <f>Plan__HubCN_Receiving_Time-Plan_Vendor_Pickup_Time</f>
        <v>2.761805556</v>
      </c>
      <c r="O1562" s="44">
        <f>Vendor_PickupTime-Order_Create_Time</f>
        <v>1.739583333</v>
      </c>
      <c r="P1562" s="44">
        <f>Plan_Vendor_Pickup_Time-Order_Create_Time</f>
        <v>-0.3</v>
      </c>
      <c r="Q1562" s="44">
        <f>HubVN_Receiving_Time-HubCN_Pickup_Time</f>
        <v>3.503472222</v>
      </c>
      <c r="R1562" s="44">
        <f>Plan_HubVN_Receiving_Time-Plan_HubCN_Pickup_Time</f>
        <v>3.002083333</v>
      </c>
      <c r="S1562" s="44">
        <f>TG_lấy+TG_xử_lý_CN+Thông_quan</f>
        <v>5.793055556</v>
      </c>
      <c r="T1562" s="55">
        <f>IFS(HubCN_ID="LECCNSZ",Quantity__piece*500,HubCN_ID="LECCNYW",Quantity__piece*700)</f>
        <v>3500</v>
      </c>
      <c r="U1562" s="55">
        <f>Chi_phí_lấy_hàng-Chi_phí_xử_lý</f>
        <v>15000</v>
      </c>
      <c r="V1562" s="55">
        <f>IFS(HubCN_ID="LECCNSZ",IF(Grossweight&lt;=3,17000+Quantity__piece*500,17000+(Grossweight-3)*1500+Quantity__piece*500),HubCN_ID="LECCNYW", IF(Grossweight&lt;=3,15000+Quantity__piece*700,15000+(Grossweight-3)*2500+Quantity__piece*700))</f>
        <v>18500</v>
      </c>
    </row>
    <row r="1563" ht="15.75" hidden="1" customHeight="1">
      <c r="A1563" s="52" t="s">
        <v>4437</v>
      </c>
      <c r="B1563" s="52" t="s">
        <v>5259</v>
      </c>
      <c r="C1563" s="52" t="s">
        <v>5255</v>
      </c>
      <c r="D1563" s="53">
        <v>44649.86875</v>
      </c>
      <c r="E1563" s="53">
        <v>44648.82777777778</v>
      </c>
      <c r="F1563" s="53">
        <v>44650.01527777778</v>
      </c>
      <c r="G1563" s="53">
        <f>HubVN_Receiving_Time</f>
        <v>44652.27292</v>
      </c>
      <c r="H1563" s="54">
        <v>44649.271527777775</v>
      </c>
      <c r="I1563" s="44">
        <f>HubCN_Receiving_Time-Order_Create_Time</f>
        <v>4.085416667</v>
      </c>
      <c r="J1563" s="44">
        <f>Plan__HubCN_Receiving_Time-Order_Create_Time</f>
        <v>5.126388889</v>
      </c>
      <c r="K1563" s="44">
        <f>HubCN_Pickup_Time-HubCN_Receiving_Time</f>
        <v>0.44375</v>
      </c>
      <c r="L1563" s="44">
        <f>Plan_HubCN_Pickup_Time-Plan__HubCN_Receiving_Time</f>
        <v>0.1465277778</v>
      </c>
      <c r="M1563" s="44">
        <f>HubCN_Receiving_Time-Vendor_PickupTime</f>
        <v>0.1708333333</v>
      </c>
      <c r="N1563" s="44">
        <f>Plan__HubCN_Receiving_Time-Plan_Vendor_Pickup_Time</f>
        <v>3.963194444</v>
      </c>
      <c r="O1563" s="44">
        <f>Vendor_PickupTime-Order_Create_Time</f>
        <v>3.914583333</v>
      </c>
      <c r="P1563" s="44">
        <f>Plan_Vendor_Pickup_Time-Order_Create_Time</f>
        <v>1.163194444</v>
      </c>
      <c r="Q1563" s="44">
        <f>HubVN_Receiving_Time-HubCN_Pickup_Time</f>
        <v>3.001388889</v>
      </c>
      <c r="R1563" s="44">
        <f>Plan_HubVN_Receiving_Time-Plan_HubCN_Pickup_Time</f>
        <v>1.500694444</v>
      </c>
      <c r="S1563" s="44">
        <f>TG_lấy+TG_xử_lý_CN+Thông_quan</f>
        <v>7.530555556</v>
      </c>
      <c r="T1563" s="55">
        <f>IFS(HubCN_ID="LECCNSZ",Quantity__piece*500,HubCN_ID="LECCNYW",Quantity__piece*700)</f>
        <v>2500</v>
      </c>
      <c r="U1563" s="55">
        <f>Chi_phí_lấy_hàng-Chi_phí_xử_lý</f>
        <v>17000</v>
      </c>
      <c r="V1563" s="55">
        <f>IFS(HubCN_ID="LECCNSZ",IF(Grossweight&lt;=3,17000+Quantity__piece*500,17000+(Grossweight-3)*1500+Quantity__piece*500),HubCN_ID="LECCNYW", IF(Grossweight&lt;=3,15000+Quantity__piece*700,15000+(Grossweight-3)*2500+Quantity__piece*700))</f>
        <v>19500</v>
      </c>
    </row>
    <row r="1564" ht="15.75" customHeight="1">
      <c r="A1564" s="52" t="s">
        <v>4440</v>
      </c>
      <c r="B1564" s="52" t="s">
        <v>5284</v>
      </c>
      <c r="C1564" s="52" t="s">
        <v>5253</v>
      </c>
      <c r="D1564" s="53">
        <v>44649.947916666664</v>
      </c>
      <c r="E1564" s="53">
        <v>44650.714583333334</v>
      </c>
      <c r="F1564" s="53">
        <v>44650.03611111111</v>
      </c>
      <c r="G1564" s="53">
        <f>HubVN_Receiving_Time</f>
        <v>44654.51528</v>
      </c>
      <c r="H1564" s="54">
        <v>44651.009722222225</v>
      </c>
      <c r="I1564" s="44">
        <f>HubCN_Receiving_Time-Order_Create_Time</f>
        <v>3.542361111</v>
      </c>
      <c r="J1564" s="44">
        <f>Plan__HubCN_Receiving_Time-Order_Create_Time</f>
        <v>2.775694444</v>
      </c>
      <c r="K1564" s="44">
        <f>HubCN_Pickup_Time-HubCN_Receiving_Time</f>
        <v>0.2951388889</v>
      </c>
      <c r="L1564" s="44">
        <f>Plan_HubCN_Pickup_Time-Plan__HubCN_Receiving_Time</f>
        <v>0.08819444445</v>
      </c>
      <c r="M1564" s="44">
        <f>HubCN_Receiving_Time-Vendor_PickupTime</f>
        <v>0.2930555556</v>
      </c>
      <c r="N1564" s="44">
        <f>Plan__HubCN_Receiving_Time-Plan_Vendor_Pickup_Time</f>
        <v>1.609722222</v>
      </c>
      <c r="O1564" s="44">
        <f>Vendor_PickupTime-Order_Create_Time</f>
        <v>3.249305556</v>
      </c>
      <c r="P1564" s="44">
        <f>Plan_Vendor_Pickup_Time-Order_Create_Time</f>
        <v>1.165972222</v>
      </c>
      <c r="Q1564" s="44">
        <f>HubVN_Receiving_Time-HubCN_Pickup_Time</f>
        <v>3.505555556</v>
      </c>
      <c r="R1564" s="44">
        <f>Plan_HubVN_Receiving_Time-Plan_HubCN_Pickup_Time</f>
        <v>3.503472222</v>
      </c>
      <c r="S1564" s="44">
        <f>TG_lấy+TG_xử_lý_CN+Thông_quan</f>
        <v>7.343055556</v>
      </c>
      <c r="T1564" s="55">
        <f>IFS(HubCN_ID="LECCNSZ",Quantity__piece*500,HubCN_ID="LECCNYW",Quantity__piece*700)</f>
        <v>2800</v>
      </c>
      <c r="U1564" s="55">
        <f>Chi_phí_lấy_hàng-Chi_phí_xử_lý</f>
        <v>15000</v>
      </c>
      <c r="V1564" s="55">
        <f>IFS(HubCN_ID="LECCNSZ",IF(Grossweight&lt;=3,17000+Quantity__piece*500,17000+(Grossweight-3)*1500+Quantity__piece*500),HubCN_ID="LECCNYW", IF(Grossweight&lt;=3,15000+Quantity__piece*700,15000+(Grossweight-3)*2500+Quantity__piece*700))</f>
        <v>17800</v>
      </c>
    </row>
    <row r="1565" ht="15.75" customHeight="1">
      <c r="A1565" s="52" t="s">
        <v>4443</v>
      </c>
      <c r="B1565" s="52" t="s">
        <v>5280</v>
      </c>
      <c r="C1565" s="52" t="s">
        <v>5253</v>
      </c>
      <c r="D1565" s="53">
        <v>44653.788194444445</v>
      </c>
      <c r="E1565" s="53">
        <v>44652.20694444444</v>
      </c>
      <c r="F1565" s="53">
        <v>44654.00069444445</v>
      </c>
      <c r="G1565" s="53">
        <f>HubVN_Receiving_Time</f>
        <v>44655.50556</v>
      </c>
      <c r="H1565" s="54">
        <v>44652.50277777778</v>
      </c>
      <c r="I1565" s="44">
        <f>HubCN_Receiving_Time-Order_Create_Time</f>
        <v>3.417361111</v>
      </c>
      <c r="J1565" s="44">
        <f>Plan__HubCN_Receiving_Time-Order_Create_Time</f>
        <v>4.998611111</v>
      </c>
      <c r="K1565" s="44">
        <f>HubCN_Pickup_Time-HubCN_Receiving_Time</f>
        <v>0.2958333333</v>
      </c>
      <c r="L1565" s="44">
        <f>Plan_HubCN_Pickup_Time-Plan__HubCN_Receiving_Time</f>
        <v>0.2125</v>
      </c>
      <c r="M1565" s="44">
        <f>HubCN_Receiving_Time-Vendor_PickupTime</f>
        <v>0.1680555556</v>
      </c>
      <c r="N1565" s="44">
        <f>Plan__HubCN_Receiving_Time-Plan_Vendor_Pickup_Time</f>
        <v>4.997916667</v>
      </c>
      <c r="O1565" s="44">
        <f>Vendor_PickupTime-Order_Create_Time</f>
        <v>3.249305556</v>
      </c>
      <c r="P1565" s="44">
        <f>Plan_Vendor_Pickup_Time-Order_Create_Time</f>
        <v>0.0006944444467</v>
      </c>
      <c r="Q1565" s="44">
        <f>HubVN_Receiving_Time-HubCN_Pickup_Time</f>
        <v>3.002777778</v>
      </c>
      <c r="R1565" s="44">
        <f>Plan_HubVN_Receiving_Time-Plan_HubCN_Pickup_Time</f>
        <v>1.502083333</v>
      </c>
      <c r="S1565" s="44">
        <f>TG_lấy+TG_xử_lý_CN+Thông_quan</f>
        <v>6.715972222</v>
      </c>
      <c r="T1565" s="55">
        <f>IFS(HubCN_ID="LECCNSZ",Quantity__piece*500,HubCN_ID="LECCNYW",Quantity__piece*700)</f>
        <v>1400</v>
      </c>
      <c r="U1565" s="55">
        <f>Chi_phí_lấy_hàng-Chi_phí_xử_lý</f>
        <v>19500</v>
      </c>
      <c r="V1565" s="55">
        <f>IFS(HubCN_ID="LECCNSZ",IF(Grossweight&lt;=3,17000+Quantity__piece*500,17000+(Grossweight-3)*1500+Quantity__piece*500),HubCN_ID="LECCNYW", IF(Grossweight&lt;=3,15000+Quantity__piece*700,15000+(Grossweight-3)*2500+Quantity__piece*700))</f>
        <v>20900</v>
      </c>
    </row>
    <row r="1566" ht="15.75" hidden="1" customHeight="1">
      <c r="A1566" s="52" t="s">
        <v>4445</v>
      </c>
      <c r="B1566" s="52" t="s">
        <v>5266</v>
      </c>
      <c r="C1566" s="52" t="s">
        <v>5255</v>
      </c>
      <c r="D1566" s="53">
        <v>44651.09097222222</v>
      </c>
      <c r="E1566" s="53">
        <v>44651.743055555555</v>
      </c>
      <c r="F1566" s="53">
        <v>44651.259722222225</v>
      </c>
      <c r="G1566" s="53">
        <f>HubVN_Receiving_Time</f>
        <v>44655.25</v>
      </c>
      <c r="H1566" s="54">
        <v>44652.245833333334</v>
      </c>
      <c r="I1566" s="44">
        <f>HubCN_Receiving_Time-Order_Create_Time</f>
        <v>2.624305556</v>
      </c>
      <c r="J1566" s="44">
        <f>Plan__HubCN_Receiving_Time-Order_Create_Time</f>
        <v>1.972222222</v>
      </c>
      <c r="K1566" s="44">
        <f>HubCN_Pickup_Time-HubCN_Receiving_Time</f>
        <v>0.5027777778</v>
      </c>
      <c r="L1566" s="44">
        <f>Plan_HubCN_Pickup_Time-Plan__HubCN_Receiving_Time</f>
        <v>0.16875</v>
      </c>
      <c r="M1566" s="44">
        <f>HubCN_Receiving_Time-Vendor_PickupTime</f>
        <v>0.1284722222</v>
      </c>
      <c r="N1566" s="44">
        <f>Plan__HubCN_Receiving_Time-Plan_Vendor_Pickup_Time</f>
        <v>1.222916667</v>
      </c>
      <c r="O1566" s="44">
        <f>Vendor_PickupTime-Order_Create_Time</f>
        <v>2.495833333</v>
      </c>
      <c r="P1566" s="44">
        <f>Plan_Vendor_Pickup_Time-Order_Create_Time</f>
        <v>0.7493055556</v>
      </c>
      <c r="Q1566" s="44">
        <f>HubVN_Receiving_Time-HubCN_Pickup_Time</f>
        <v>3.004166667</v>
      </c>
      <c r="R1566" s="44">
        <f>Plan_HubVN_Receiving_Time-Plan_HubCN_Pickup_Time</f>
        <v>3.004166667</v>
      </c>
      <c r="S1566" s="44">
        <f>TG_lấy+TG_xử_lý_CN+Thông_quan</f>
        <v>6.13125</v>
      </c>
      <c r="T1566" s="55">
        <f>IFS(HubCN_ID="LECCNSZ",Quantity__piece*500,HubCN_ID="LECCNYW",Quantity__piece*700)</f>
        <v>1500</v>
      </c>
      <c r="U1566" s="55">
        <f>Chi_phí_lấy_hàng-Chi_phí_xử_lý</f>
        <v>18050</v>
      </c>
      <c r="V1566" s="55">
        <f>IFS(HubCN_ID="LECCNSZ",IF(Grossweight&lt;=3,17000+Quantity__piece*500,17000+(Grossweight-3)*1500+Quantity__piece*500),HubCN_ID="LECCNYW", IF(Grossweight&lt;=3,15000+Quantity__piece*700,15000+(Grossweight-3)*2500+Quantity__piece*700))</f>
        <v>19550</v>
      </c>
    </row>
    <row r="1567" ht="15.75" customHeight="1">
      <c r="A1567" s="52" t="s">
        <v>4448</v>
      </c>
      <c r="B1567" s="52" t="s">
        <v>5280</v>
      </c>
      <c r="C1567" s="52" t="s">
        <v>5253</v>
      </c>
      <c r="D1567" s="53">
        <v>44649.83888888889</v>
      </c>
      <c r="E1567" s="53">
        <v>44649.222916666666</v>
      </c>
      <c r="F1567" s="53">
        <v>44650.00833333333</v>
      </c>
      <c r="G1567" s="53">
        <f>HubVN_Receiving_Time</f>
        <v>44653.52083</v>
      </c>
      <c r="H1567" s="54">
        <v>44649.518055555556</v>
      </c>
      <c r="I1567" s="44">
        <f>HubCN_Receiving_Time-Order_Create_Time</f>
        <v>0.3354166667</v>
      </c>
      <c r="J1567" s="44">
        <f>Plan__HubCN_Receiving_Time-Order_Create_Time</f>
        <v>0.9513888889</v>
      </c>
      <c r="K1567" s="44">
        <f>HubCN_Pickup_Time-HubCN_Receiving_Time</f>
        <v>0.2951388889</v>
      </c>
      <c r="L1567" s="44">
        <f>Plan_HubCN_Pickup_Time-Plan__HubCN_Receiving_Time</f>
        <v>0.1694444444</v>
      </c>
      <c r="M1567" s="44">
        <f>HubCN_Receiving_Time-Vendor_PickupTime</f>
        <v>0.08402777778</v>
      </c>
      <c r="N1567" s="44">
        <f>Plan__HubCN_Receiving_Time-Plan_Vendor_Pickup_Time</f>
        <v>1.954861111</v>
      </c>
      <c r="O1567" s="44">
        <f>Vendor_PickupTime-Order_Create_Time</f>
        <v>0.2513888889</v>
      </c>
      <c r="P1567" s="44">
        <f>Plan_Vendor_Pickup_Time-Order_Create_Time</f>
        <v>-1.003472222</v>
      </c>
      <c r="Q1567" s="44">
        <f>HubVN_Receiving_Time-HubCN_Pickup_Time</f>
        <v>4.002777778</v>
      </c>
      <c r="R1567" s="44">
        <f>Plan_HubVN_Receiving_Time-Plan_HubCN_Pickup_Time</f>
        <v>3.500694444</v>
      </c>
      <c r="S1567" s="44">
        <f>TG_lấy+TG_xử_lý_CN+Thông_quan</f>
        <v>4.633333333</v>
      </c>
      <c r="T1567" s="55">
        <f>IFS(HubCN_ID="LECCNSZ",Quantity__piece*500,HubCN_ID="LECCNYW",Quantity__piece*700)</f>
        <v>2800</v>
      </c>
      <c r="U1567" s="55">
        <f>Chi_phí_lấy_hàng-Chi_phí_xử_lý</f>
        <v>15000</v>
      </c>
      <c r="V1567" s="55">
        <f>IFS(HubCN_ID="LECCNSZ",IF(Grossweight&lt;=3,17000+Quantity__piece*500,17000+(Grossweight-3)*1500+Quantity__piece*500),HubCN_ID="LECCNYW", IF(Grossweight&lt;=3,15000+Quantity__piece*700,15000+(Grossweight-3)*2500+Quantity__piece*700))</f>
        <v>17800</v>
      </c>
    </row>
    <row r="1568" ht="15.75" customHeight="1">
      <c r="A1568" s="52" t="s">
        <v>4451</v>
      </c>
      <c r="B1568" s="52" t="s">
        <v>5279</v>
      </c>
      <c r="C1568" s="52" t="s">
        <v>5253</v>
      </c>
      <c r="D1568" s="53">
        <v>44652.86736111111</v>
      </c>
      <c r="E1568" s="53">
        <v>44652.20416666667</v>
      </c>
      <c r="F1568" s="53">
        <v>44652.99652777778</v>
      </c>
      <c r="G1568" s="53">
        <f>HubVN_Receiving_Time</f>
        <v>44655.50347</v>
      </c>
      <c r="H1568" s="54">
        <v>44652.50069444445</v>
      </c>
      <c r="I1568" s="44">
        <f>HubCN_Receiving_Time-Order_Create_Time</f>
        <v>3.420138889</v>
      </c>
      <c r="J1568" s="44">
        <f>Plan__HubCN_Receiving_Time-Order_Create_Time</f>
        <v>4.083333333</v>
      </c>
      <c r="K1568" s="44">
        <f>HubCN_Pickup_Time-HubCN_Receiving_Time</f>
        <v>0.2965277778</v>
      </c>
      <c r="L1568" s="44">
        <f>Plan_HubCN_Pickup_Time-Plan__HubCN_Receiving_Time</f>
        <v>0.1291666667</v>
      </c>
      <c r="M1568" s="44">
        <f>HubCN_Receiving_Time-Vendor_PickupTime</f>
        <v>0.1701388889</v>
      </c>
      <c r="N1568" s="44">
        <f>Plan__HubCN_Receiving_Time-Plan_Vendor_Pickup_Time</f>
        <v>4.080555556</v>
      </c>
      <c r="O1568" s="44">
        <f>Vendor_PickupTime-Order_Create_Time</f>
        <v>3.25</v>
      </c>
      <c r="P1568" s="44">
        <f>Plan_Vendor_Pickup_Time-Order_Create_Time</f>
        <v>0.00277777778</v>
      </c>
      <c r="Q1568" s="44">
        <f>HubVN_Receiving_Time-HubCN_Pickup_Time</f>
        <v>3.002777778</v>
      </c>
      <c r="R1568" s="44">
        <f>Plan_HubVN_Receiving_Time-Plan_HubCN_Pickup_Time</f>
        <v>1.505555556</v>
      </c>
      <c r="S1568" s="44">
        <f>TG_lấy+TG_xử_lý_CN+Thông_quan</f>
        <v>6.719444444</v>
      </c>
      <c r="T1568" s="55">
        <f>IFS(HubCN_ID="LECCNSZ",Quantity__piece*500,HubCN_ID="LECCNYW",Quantity__piece*700)</f>
        <v>3500</v>
      </c>
      <c r="U1568" s="55">
        <f>Chi_phí_lấy_hàng-Chi_phí_xử_lý</f>
        <v>17750</v>
      </c>
      <c r="V1568" s="55">
        <f>IFS(HubCN_ID="LECCNSZ",IF(Grossweight&lt;=3,17000+Quantity__piece*500,17000+(Grossweight-3)*1500+Quantity__piece*500),HubCN_ID="LECCNYW", IF(Grossweight&lt;=3,15000+Quantity__piece*700,15000+(Grossweight-3)*2500+Quantity__piece*700))</f>
        <v>21250</v>
      </c>
    </row>
    <row r="1569" ht="15.75" customHeight="1">
      <c r="A1569" s="52" t="s">
        <v>4454</v>
      </c>
      <c r="B1569" s="52" t="s">
        <v>5273</v>
      </c>
      <c r="C1569" s="52" t="s">
        <v>5253</v>
      </c>
      <c r="D1569" s="53">
        <v>44651.80486111111</v>
      </c>
      <c r="E1569" s="53">
        <v>44650.736805555556</v>
      </c>
      <c r="F1569" s="53">
        <v>44652.01597222222</v>
      </c>
      <c r="G1569" s="53">
        <f>HubVN_Receiving_Time</f>
        <v>44654.53542</v>
      </c>
      <c r="H1569" s="54">
        <v>44651.029861111114</v>
      </c>
      <c r="I1569" s="44">
        <f>HubCN_Receiving_Time-Order_Create_Time</f>
        <v>4.079166667</v>
      </c>
      <c r="J1569" s="44">
        <f>Plan__HubCN_Receiving_Time-Order_Create_Time</f>
        <v>5.147222222</v>
      </c>
      <c r="K1569" s="44">
        <f>HubCN_Pickup_Time-HubCN_Receiving_Time</f>
        <v>0.2930555556</v>
      </c>
      <c r="L1569" s="44">
        <f>Plan_HubCN_Pickup_Time-Plan__HubCN_Receiving_Time</f>
        <v>0.2111111111</v>
      </c>
      <c r="M1569" s="44">
        <f>HubCN_Receiving_Time-Vendor_PickupTime</f>
        <v>0.2923611111</v>
      </c>
      <c r="N1569" s="44">
        <f>Plan__HubCN_Receiving_Time-Plan_Vendor_Pickup_Time</f>
        <v>4.153472222</v>
      </c>
      <c r="O1569" s="44">
        <f>Vendor_PickupTime-Order_Create_Time</f>
        <v>3.786805556</v>
      </c>
      <c r="P1569" s="44">
        <f>Plan_Vendor_Pickup_Time-Order_Create_Time</f>
        <v>0.99375</v>
      </c>
      <c r="Q1569" s="44">
        <f>HubVN_Receiving_Time-HubCN_Pickup_Time</f>
        <v>3.505555556</v>
      </c>
      <c r="R1569" s="44">
        <f>Plan_HubVN_Receiving_Time-Plan_HubCN_Pickup_Time</f>
        <v>1.50625</v>
      </c>
      <c r="S1569" s="44">
        <f>TG_lấy+TG_xử_lý_CN+Thông_quan</f>
        <v>7.877777778</v>
      </c>
      <c r="T1569" s="55">
        <f>IFS(HubCN_ID="LECCNSZ",Quantity__piece*500,HubCN_ID="LECCNYW",Quantity__piece*700)</f>
        <v>3500</v>
      </c>
      <c r="U1569" s="55">
        <f>Chi_phí_lấy_hàng-Chi_phí_xử_lý</f>
        <v>15000</v>
      </c>
      <c r="V1569" s="55">
        <f>IFS(HubCN_ID="LECCNSZ",IF(Grossweight&lt;=3,17000+Quantity__piece*500,17000+(Grossweight-3)*1500+Quantity__piece*500),HubCN_ID="LECCNYW", IF(Grossweight&lt;=3,15000+Quantity__piece*700,15000+(Grossweight-3)*2500+Quantity__piece*700))</f>
        <v>18500</v>
      </c>
    </row>
    <row r="1570" ht="15.75" customHeight="1">
      <c r="A1570" s="52" t="s">
        <v>4457</v>
      </c>
      <c r="B1570" s="52" t="s">
        <v>5302</v>
      </c>
      <c r="C1570" s="52" t="s">
        <v>5253</v>
      </c>
      <c r="D1570" s="53">
        <v>44649.62986111111</v>
      </c>
      <c r="E1570" s="53">
        <v>44646.975</v>
      </c>
      <c r="F1570" s="53">
        <v>44649.75763888889</v>
      </c>
      <c r="G1570" s="53">
        <f>HubVN_Receiving_Time</f>
        <v>44652.27361</v>
      </c>
      <c r="H1570" s="54">
        <v>44647.26944444444</v>
      </c>
      <c r="I1570" s="44">
        <f>HubCN_Receiving_Time-Order_Create_Time</f>
        <v>1.847222222</v>
      </c>
      <c r="J1570" s="44">
        <f>Plan__HubCN_Receiving_Time-Order_Create_Time</f>
        <v>4.502083333</v>
      </c>
      <c r="K1570" s="44">
        <f>HubCN_Pickup_Time-HubCN_Receiving_Time</f>
        <v>0.2944444444</v>
      </c>
      <c r="L1570" s="44">
        <f>Plan_HubCN_Pickup_Time-Plan__HubCN_Receiving_Time</f>
        <v>0.1277777778</v>
      </c>
      <c r="M1570" s="44">
        <f>HubCN_Receiving_Time-Vendor_PickupTime</f>
        <v>0.1055555556</v>
      </c>
      <c r="N1570" s="44">
        <f>Plan__HubCN_Receiving_Time-Plan_Vendor_Pickup_Time</f>
        <v>1.920138889</v>
      </c>
      <c r="O1570" s="44">
        <f>Vendor_PickupTime-Order_Create_Time</f>
        <v>1.741666667</v>
      </c>
      <c r="P1570" s="44">
        <f>Plan_Vendor_Pickup_Time-Order_Create_Time</f>
        <v>2.581944444</v>
      </c>
      <c r="Q1570" s="44">
        <f>HubVN_Receiving_Time-HubCN_Pickup_Time</f>
        <v>5.004166667</v>
      </c>
      <c r="R1570" s="44">
        <f>Plan_HubVN_Receiving_Time-Plan_HubCN_Pickup_Time</f>
        <v>1.502777778</v>
      </c>
      <c r="S1570" s="44">
        <f>TG_lấy+TG_xử_lý_CN+Thông_quan</f>
        <v>7.145833333</v>
      </c>
      <c r="T1570" s="55">
        <f>IFS(HubCN_ID="LECCNSZ",Quantity__piece*500,HubCN_ID="LECCNYW",Quantity__piece*700)</f>
        <v>1400</v>
      </c>
      <c r="U1570" s="55">
        <f>Chi_phí_lấy_hàng-Chi_phí_xử_lý</f>
        <v>15000</v>
      </c>
      <c r="V1570" s="55">
        <f>IFS(HubCN_ID="LECCNSZ",IF(Grossweight&lt;=3,17000+Quantity__piece*500,17000+(Grossweight-3)*1500+Quantity__piece*500),HubCN_ID="LECCNYW", IF(Grossweight&lt;=3,15000+Quantity__piece*700,15000+(Grossweight-3)*2500+Quantity__piece*700))</f>
        <v>16400</v>
      </c>
    </row>
    <row r="1571" ht="15.75" customHeight="1">
      <c r="A1571" s="52" t="s">
        <v>4460</v>
      </c>
      <c r="B1571" s="52" t="s">
        <v>5278</v>
      </c>
      <c r="C1571" s="52" t="s">
        <v>5253</v>
      </c>
      <c r="D1571" s="53">
        <v>44651.32013888889</v>
      </c>
      <c r="E1571" s="53">
        <v>44650.6875</v>
      </c>
      <c r="F1571" s="53">
        <v>44651.53194444445</v>
      </c>
      <c r="G1571" s="53">
        <f>HubVN_Receiving_Time</f>
        <v>44654.52431</v>
      </c>
      <c r="H1571" s="54">
        <v>44651.02291666667</v>
      </c>
      <c r="I1571" s="44">
        <f>HubCN_Receiving_Time-Order_Create_Time</f>
        <v>4.023611111</v>
      </c>
      <c r="J1571" s="44">
        <f>Plan__HubCN_Receiving_Time-Order_Create_Time</f>
        <v>4.65625</v>
      </c>
      <c r="K1571" s="44">
        <f>HubCN_Pickup_Time-HubCN_Receiving_Time</f>
        <v>0.3354166667</v>
      </c>
      <c r="L1571" s="44">
        <f>Plan_HubCN_Pickup_Time-Plan__HubCN_Receiving_Time</f>
        <v>0.2118055556</v>
      </c>
      <c r="M1571" s="44">
        <f>HubCN_Receiving_Time-Vendor_PickupTime</f>
        <v>0.2944444444</v>
      </c>
      <c r="N1571" s="44">
        <f>Plan__HubCN_Receiving_Time-Plan_Vendor_Pickup_Time</f>
        <v>5.654861111</v>
      </c>
      <c r="O1571" s="44">
        <f>Vendor_PickupTime-Order_Create_Time</f>
        <v>3.729166667</v>
      </c>
      <c r="P1571" s="44">
        <f>Plan_Vendor_Pickup_Time-Order_Create_Time</f>
        <v>-0.9986111111</v>
      </c>
      <c r="Q1571" s="44">
        <f>HubVN_Receiving_Time-HubCN_Pickup_Time</f>
        <v>3.501388889</v>
      </c>
      <c r="R1571" s="44">
        <f>Plan_HubVN_Receiving_Time-Plan_HubCN_Pickup_Time</f>
        <v>2.002777778</v>
      </c>
      <c r="S1571" s="44">
        <f>TG_lấy+TG_xử_lý_CN+Thông_quan</f>
        <v>7.860416667</v>
      </c>
      <c r="T1571" s="55">
        <f>IFS(HubCN_ID="LECCNSZ",Quantity__piece*500,HubCN_ID="LECCNYW",Quantity__piece*700)</f>
        <v>2800</v>
      </c>
      <c r="U1571" s="55">
        <f>Chi_phí_lấy_hàng-Chi_phí_xử_lý</f>
        <v>15000</v>
      </c>
      <c r="V1571" s="55">
        <f>IFS(HubCN_ID="LECCNSZ",IF(Grossweight&lt;=3,17000+Quantity__piece*500,17000+(Grossweight-3)*1500+Quantity__piece*500),HubCN_ID="LECCNYW", IF(Grossweight&lt;=3,15000+Quantity__piece*700,15000+(Grossweight-3)*2500+Quantity__piece*700))</f>
        <v>17800</v>
      </c>
    </row>
    <row r="1572" ht="15.75" customHeight="1">
      <c r="A1572" s="52" t="s">
        <v>4462</v>
      </c>
      <c r="B1572" s="52" t="s">
        <v>5286</v>
      </c>
      <c r="C1572" s="52" t="s">
        <v>5253</v>
      </c>
      <c r="D1572" s="53">
        <v>44650.28888888889</v>
      </c>
      <c r="E1572" s="53">
        <v>44650.711805555555</v>
      </c>
      <c r="F1572" s="53">
        <v>44650.5</v>
      </c>
      <c r="G1572" s="53">
        <f>HubVN_Receiving_Time</f>
        <v>44654.50764</v>
      </c>
      <c r="H1572" s="54">
        <v>44651.004166666666</v>
      </c>
      <c r="I1572" s="44">
        <f>HubCN_Receiving_Time-Order_Create_Time</f>
        <v>1.081944444</v>
      </c>
      <c r="J1572" s="44">
        <f>Plan__HubCN_Receiving_Time-Order_Create_Time</f>
        <v>0.6590277778</v>
      </c>
      <c r="K1572" s="44">
        <f>HubCN_Pickup_Time-HubCN_Receiving_Time</f>
        <v>0.2923611111</v>
      </c>
      <c r="L1572" s="44">
        <f>Plan_HubCN_Pickup_Time-Plan__HubCN_Receiving_Time</f>
        <v>0.2111111111</v>
      </c>
      <c r="M1572" s="44">
        <f>HubCN_Receiving_Time-Vendor_PickupTime</f>
        <v>0.2951388889</v>
      </c>
      <c r="N1572" s="44">
        <f>Plan__HubCN_Receiving_Time-Plan_Vendor_Pickup_Time</f>
        <v>1.079861111</v>
      </c>
      <c r="O1572" s="44">
        <f>Vendor_PickupTime-Order_Create_Time</f>
        <v>0.7868055556</v>
      </c>
      <c r="P1572" s="44">
        <f>Plan_Vendor_Pickup_Time-Order_Create_Time</f>
        <v>-0.4208333333</v>
      </c>
      <c r="Q1572" s="44">
        <f>HubVN_Receiving_Time-HubCN_Pickup_Time</f>
        <v>3.503472222</v>
      </c>
      <c r="R1572" s="44">
        <f>Plan_HubVN_Receiving_Time-Plan_HubCN_Pickup_Time</f>
        <v>3.00625</v>
      </c>
      <c r="S1572" s="44">
        <f>TG_lấy+TG_xử_lý_CN+Thông_quan</f>
        <v>4.877777778</v>
      </c>
      <c r="T1572" s="55">
        <f>IFS(HubCN_ID="LECCNSZ",Quantity__piece*500,HubCN_ID="LECCNYW",Quantity__piece*700)</f>
        <v>1400</v>
      </c>
      <c r="U1572" s="55">
        <f>Chi_phí_lấy_hàng-Chi_phí_xử_lý</f>
        <v>15000</v>
      </c>
      <c r="V1572" s="55">
        <f>IFS(HubCN_ID="LECCNSZ",IF(Grossweight&lt;=3,17000+Quantity__piece*500,17000+(Grossweight-3)*1500+Quantity__piece*500),HubCN_ID="LECCNYW", IF(Grossweight&lt;=3,15000+Quantity__piece*700,15000+(Grossweight-3)*2500+Quantity__piece*700))</f>
        <v>16400</v>
      </c>
    </row>
    <row r="1573" ht="15.75" customHeight="1">
      <c r="A1573" s="52" t="s">
        <v>4465</v>
      </c>
      <c r="B1573" s="52" t="s">
        <v>5273</v>
      </c>
      <c r="C1573" s="52" t="s">
        <v>5253</v>
      </c>
      <c r="D1573" s="53">
        <v>44651.65833333333</v>
      </c>
      <c r="E1573" s="53">
        <v>44652.21805555555</v>
      </c>
      <c r="F1573" s="53">
        <v>44651.785416666666</v>
      </c>
      <c r="G1573" s="53">
        <f>HubVN_Receiving_Time</f>
        <v>44655.51944</v>
      </c>
      <c r="H1573" s="54">
        <v>44652.51388888889</v>
      </c>
      <c r="I1573" s="44">
        <f>HubCN_Receiving_Time-Order_Create_Time</f>
        <v>2.396527778</v>
      </c>
      <c r="J1573" s="44">
        <f>Plan__HubCN_Receiving_Time-Order_Create_Time</f>
        <v>1.836805556</v>
      </c>
      <c r="K1573" s="44">
        <f>HubCN_Pickup_Time-HubCN_Receiving_Time</f>
        <v>0.2958333333</v>
      </c>
      <c r="L1573" s="44">
        <f>Plan_HubCN_Pickup_Time-Plan__HubCN_Receiving_Time</f>
        <v>0.1270833333</v>
      </c>
      <c r="M1573" s="44">
        <f>HubCN_Receiving_Time-Vendor_PickupTime</f>
        <v>0.1090277778</v>
      </c>
      <c r="N1573" s="44">
        <f>Plan__HubCN_Receiving_Time-Plan_Vendor_Pickup_Time</f>
        <v>2.249305556</v>
      </c>
      <c r="O1573" s="44">
        <f>Vendor_PickupTime-Order_Create_Time</f>
        <v>2.2875</v>
      </c>
      <c r="P1573" s="44">
        <f>Plan_Vendor_Pickup_Time-Order_Create_Time</f>
        <v>-0.4125</v>
      </c>
      <c r="Q1573" s="44">
        <f>HubVN_Receiving_Time-HubCN_Pickup_Time</f>
        <v>3.005555556</v>
      </c>
      <c r="R1573" s="44">
        <f>Plan_HubVN_Receiving_Time-Plan_HubCN_Pickup_Time</f>
        <v>3.504861111</v>
      </c>
      <c r="S1573" s="44">
        <f>TG_lấy+TG_xử_lý_CN+Thông_quan</f>
        <v>5.697916667</v>
      </c>
      <c r="T1573" s="55">
        <f>IFS(HubCN_ID="LECCNSZ",Quantity__piece*500,HubCN_ID="LECCNYW",Quantity__piece*700)</f>
        <v>2800</v>
      </c>
      <c r="U1573" s="55">
        <f>Chi_phí_lấy_hàng-Chi_phí_xử_lý</f>
        <v>15000</v>
      </c>
      <c r="V1573" s="55">
        <f>IFS(HubCN_ID="LECCNSZ",IF(Grossweight&lt;=3,17000+Quantity__piece*500,17000+(Grossweight-3)*1500+Quantity__piece*500),HubCN_ID="LECCNYW", IF(Grossweight&lt;=3,15000+Quantity__piece*700,15000+(Grossweight-3)*2500+Quantity__piece*700))</f>
        <v>17800</v>
      </c>
    </row>
    <row r="1574" ht="15.75" customHeight="1">
      <c r="A1574" s="52" t="s">
        <v>4468</v>
      </c>
      <c r="B1574" s="52" t="s">
        <v>5298</v>
      </c>
      <c r="C1574" s="52" t="s">
        <v>5253</v>
      </c>
      <c r="D1574" s="53">
        <v>44651.325694444444</v>
      </c>
      <c r="E1574" s="53">
        <v>44649.78472222222</v>
      </c>
      <c r="F1574" s="53">
        <v>44651.49652777778</v>
      </c>
      <c r="G1574" s="53">
        <f>HubVN_Receiving_Time</f>
        <v>44654.29097</v>
      </c>
      <c r="H1574" s="54">
        <v>44650.28680555556</v>
      </c>
      <c r="I1574" s="44">
        <f>HubCN_Receiving_Time-Order_Create_Time</f>
        <v>0.6090277778</v>
      </c>
      <c r="J1574" s="44">
        <f>Plan__HubCN_Receiving_Time-Order_Create_Time</f>
        <v>2.15</v>
      </c>
      <c r="K1574" s="44">
        <f>HubCN_Pickup_Time-HubCN_Receiving_Time</f>
        <v>0.5020833333</v>
      </c>
      <c r="L1574" s="44">
        <f>Plan_HubCN_Pickup_Time-Plan__HubCN_Receiving_Time</f>
        <v>0.1708333333</v>
      </c>
      <c r="M1574" s="44">
        <f>HubCN_Receiving_Time-Vendor_PickupTime</f>
        <v>0.1118055555</v>
      </c>
      <c r="N1574" s="44">
        <f>Plan__HubCN_Receiving_Time-Plan_Vendor_Pickup_Time</f>
        <v>2.569444444</v>
      </c>
      <c r="O1574" s="44">
        <f>Vendor_PickupTime-Order_Create_Time</f>
        <v>0.4972222222</v>
      </c>
      <c r="P1574" s="44">
        <f>Plan_Vendor_Pickup_Time-Order_Create_Time</f>
        <v>-0.4194444444</v>
      </c>
      <c r="Q1574" s="44">
        <f>HubVN_Receiving_Time-HubCN_Pickup_Time</f>
        <v>4.004166667</v>
      </c>
      <c r="R1574" s="44">
        <f>Plan_HubVN_Receiving_Time-Plan_HubCN_Pickup_Time</f>
        <v>2.004166667</v>
      </c>
      <c r="S1574" s="44">
        <f>TG_lấy+TG_xử_lý_CN+Thông_quan</f>
        <v>5.115277778</v>
      </c>
      <c r="T1574" s="55">
        <f>IFS(HubCN_ID="LECCNSZ",Quantity__piece*500,HubCN_ID="LECCNYW",Quantity__piece*700)</f>
        <v>2100</v>
      </c>
      <c r="U1574" s="55">
        <f>Chi_phí_lấy_hàng-Chi_phí_xử_lý</f>
        <v>15000</v>
      </c>
      <c r="V1574" s="55">
        <f>IFS(HubCN_ID="LECCNSZ",IF(Grossweight&lt;=3,17000+Quantity__piece*500,17000+(Grossweight-3)*1500+Quantity__piece*500),HubCN_ID="LECCNYW", IF(Grossweight&lt;=3,15000+Quantity__piece*700,15000+(Grossweight-3)*2500+Quantity__piece*700))</f>
        <v>17100</v>
      </c>
    </row>
    <row r="1575" ht="15.75" customHeight="1">
      <c r="A1575" s="52" t="s">
        <v>4471</v>
      </c>
      <c r="B1575" s="52" t="s">
        <v>5264</v>
      </c>
      <c r="C1575" s="52" t="s">
        <v>5253</v>
      </c>
      <c r="D1575" s="53">
        <v>44651.135416666664</v>
      </c>
      <c r="E1575" s="53">
        <v>44649.924305555556</v>
      </c>
      <c r="F1575" s="53">
        <v>44651.26666666667</v>
      </c>
      <c r="G1575" s="53">
        <f>HubVN_Receiving_Time</f>
        <v>44655.26319</v>
      </c>
      <c r="H1575" s="54">
        <v>44650.25902777778</v>
      </c>
      <c r="I1575" s="44">
        <f>HubCN_Receiving_Time-Order_Create_Time</f>
        <v>0.3125</v>
      </c>
      <c r="J1575" s="44">
        <f>Plan__HubCN_Receiving_Time-Order_Create_Time</f>
        <v>1.523611111</v>
      </c>
      <c r="K1575" s="44">
        <f>HubCN_Pickup_Time-HubCN_Receiving_Time</f>
        <v>0.3347222222</v>
      </c>
      <c r="L1575" s="44">
        <f>Plan_HubCN_Pickup_Time-Plan__HubCN_Receiving_Time</f>
        <v>0.13125</v>
      </c>
      <c r="M1575" s="44">
        <f>HubCN_Receiving_Time-Vendor_PickupTime</f>
        <v>0.08888888889</v>
      </c>
      <c r="N1575" s="44">
        <f>Plan__HubCN_Receiving_Time-Plan_Vendor_Pickup_Time</f>
        <v>2.526388889</v>
      </c>
      <c r="O1575" s="44">
        <f>Vendor_PickupTime-Order_Create_Time</f>
        <v>0.2236111111</v>
      </c>
      <c r="P1575" s="44">
        <f>Plan_Vendor_Pickup_Time-Order_Create_Time</f>
        <v>-1.002777778</v>
      </c>
      <c r="Q1575" s="44">
        <f>HubVN_Receiving_Time-HubCN_Pickup_Time</f>
        <v>5.004166667</v>
      </c>
      <c r="R1575" s="44">
        <f>Plan_HubVN_Receiving_Time-Plan_HubCN_Pickup_Time</f>
        <v>3.000694444</v>
      </c>
      <c r="S1575" s="44">
        <f>TG_lấy+TG_xử_lý_CN+Thông_quan</f>
        <v>5.651388889</v>
      </c>
      <c r="T1575" s="55">
        <f>IFS(HubCN_ID="LECCNSZ",Quantity__piece*500,HubCN_ID="LECCNYW",Quantity__piece*700)</f>
        <v>2800</v>
      </c>
      <c r="U1575" s="55">
        <f>Chi_phí_lấy_hàng-Chi_phí_xử_lý</f>
        <v>15000</v>
      </c>
      <c r="V1575" s="55">
        <f>IFS(HubCN_ID="LECCNSZ",IF(Grossweight&lt;=3,17000+Quantity__piece*500,17000+(Grossweight-3)*1500+Quantity__piece*500),HubCN_ID="LECCNYW", IF(Grossweight&lt;=3,15000+Quantity__piece*700,15000+(Grossweight-3)*2500+Quantity__piece*700))</f>
        <v>17800</v>
      </c>
    </row>
    <row r="1576" ht="15.75" customHeight="1">
      <c r="A1576" s="52" t="s">
        <v>4474</v>
      </c>
      <c r="B1576" s="52" t="s">
        <v>5286</v>
      </c>
      <c r="C1576" s="52" t="s">
        <v>5253</v>
      </c>
      <c r="D1576" s="53">
        <v>44649.08611111111</v>
      </c>
      <c r="E1576" s="53">
        <v>44646.98819444444</v>
      </c>
      <c r="F1576" s="53">
        <v>44649.25902777778</v>
      </c>
      <c r="G1576" s="53">
        <f>HubVN_Receiving_Time</f>
        <v>44652.28681</v>
      </c>
      <c r="H1576" s="54">
        <v>44647.28333333333</v>
      </c>
      <c r="I1576" s="44">
        <f>HubCN_Receiving_Time-Order_Create_Time</f>
        <v>0.3527777778</v>
      </c>
      <c r="J1576" s="44">
        <f>Plan__HubCN_Receiving_Time-Order_Create_Time</f>
        <v>2.450694444</v>
      </c>
      <c r="K1576" s="44">
        <f>HubCN_Pickup_Time-HubCN_Receiving_Time</f>
        <v>0.2951388889</v>
      </c>
      <c r="L1576" s="44">
        <f>Plan_HubCN_Pickup_Time-Plan__HubCN_Receiving_Time</f>
        <v>0.1729166667</v>
      </c>
      <c r="M1576" s="44">
        <f>HubCN_Receiving_Time-Vendor_PickupTime</f>
        <v>0.1020833333</v>
      </c>
      <c r="N1576" s="44">
        <f>Plan__HubCN_Receiving_Time-Plan_Vendor_Pickup_Time</f>
        <v>2.458333333</v>
      </c>
      <c r="O1576" s="44">
        <f>Vendor_PickupTime-Order_Create_Time</f>
        <v>0.2506944444</v>
      </c>
      <c r="P1576" s="44">
        <f>Plan_Vendor_Pickup_Time-Order_Create_Time</f>
        <v>-0.007638888885</v>
      </c>
      <c r="Q1576" s="44">
        <f>HubVN_Receiving_Time-HubCN_Pickup_Time</f>
        <v>5.003472222</v>
      </c>
      <c r="R1576" s="44">
        <f>Plan_HubVN_Receiving_Time-Plan_HubCN_Pickup_Time</f>
        <v>2.000694444</v>
      </c>
      <c r="S1576" s="44">
        <f>TG_lấy+TG_xử_lý_CN+Thông_quan</f>
        <v>5.651388889</v>
      </c>
      <c r="T1576" s="55">
        <f>IFS(HubCN_ID="LECCNSZ",Quantity__piece*500,HubCN_ID="LECCNYW",Quantity__piece*700)</f>
        <v>2800</v>
      </c>
      <c r="U1576" s="55">
        <f>Chi_phí_lấy_hàng-Chi_phí_xử_lý</f>
        <v>15000</v>
      </c>
      <c r="V1576" s="55">
        <f>IFS(HubCN_ID="LECCNSZ",IF(Grossweight&lt;=3,17000+Quantity__piece*500,17000+(Grossweight-3)*1500+Quantity__piece*500),HubCN_ID="LECCNYW", IF(Grossweight&lt;=3,15000+Quantity__piece*700,15000+(Grossweight-3)*2500+Quantity__piece*700))</f>
        <v>17800</v>
      </c>
    </row>
    <row r="1577" ht="15.75" hidden="1" customHeight="1">
      <c r="A1577" s="52" t="s">
        <v>4477</v>
      </c>
      <c r="B1577" s="52" t="s">
        <v>5289</v>
      </c>
      <c r="C1577" s="52" t="s">
        <v>5255</v>
      </c>
      <c r="D1577" s="53">
        <v>44652.90277777778</v>
      </c>
      <c r="E1577" s="53">
        <v>44652.544444444444</v>
      </c>
      <c r="F1577" s="53">
        <v>44653.03333333333</v>
      </c>
      <c r="G1577" s="53">
        <f>HubVN_Receiving_Time</f>
        <v>44655.51667</v>
      </c>
      <c r="H1577" s="54">
        <v>44653.01527777778</v>
      </c>
      <c r="I1577" s="44">
        <f>HubCN_Receiving_Time-Order_Create_Time</f>
        <v>3.211111111</v>
      </c>
      <c r="J1577" s="44">
        <f>Plan__HubCN_Receiving_Time-Order_Create_Time</f>
        <v>3.569444444</v>
      </c>
      <c r="K1577" s="44">
        <f>HubCN_Pickup_Time-HubCN_Receiving_Time</f>
        <v>0.4708333333</v>
      </c>
      <c r="L1577" s="44">
        <f>Plan_HubCN_Pickup_Time-Plan__HubCN_Receiving_Time</f>
        <v>0.1305555556</v>
      </c>
      <c r="M1577" s="44">
        <f>HubCN_Receiving_Time-Vendor_PickupTime</f>
        <v>0.05625</v>
      </c>
      <c r="N1577" s="44">
        <f>Plan__HubCN_Receiving_Time-Plan_Vendor_Pickup_Time</f>
        <v>2.989583333</v>
      </c>
      <c r="O1577" s="44">
        <f>Vendor_PickupTime-Order_Create_Time</f>
        <v>3.154861111</v>
      </c>
      <c r="P1577" s="44">
        <f>Plan_Vendor_Pickup_Time-Order_Create_Time</f>
        <v>0.5798611111</v>
      </c>
      <c r="Q1577" s="44">
        <f>HubVN_Receiving_Time-HubCN_Pickup_Time</f>
        <v>2.501388889</v>
      </c>
      <c r="R1577" s="44">
        <f>Plan_HubVN_Receiving_Time-Plan_HubCN_Pickup_Time</f>
        <v>1.502083333</v>
      </c>
      <c r="S1577" s="44">
        <f>TG_lấy+TG_xử_lý_CN+Thông_quan</f>
        <v>6.183333333</v>
      </c>
      <c r="T1577" s="55">
        <f>IFS(HubCN_ID="LECCNSZ",Quantity__piece*500,HubCN_ID="LECCNYW",Quantity__piece*700)</f>
        <v>2500</v>
      </c>
      <c r="U1577" s="55">
        <f>Chi_phí_lấy_hàng-Chi_phí_xử_lý</f>
        <v>17000</v>
      </c>
      <c r="V1577" s="55">
        <f>IFS(HubCN_ID="LECCNSZ",IF(Grossweight&lt;=3,17000+Quantity__piece*500,17000+(Grossweight-3)*1500+Quantity__piece*500),HubCN_ID="LECCNYW", IF(Grossweight&lt;=3,15000+Quantity__piece*700,15000+(Grossweight-3)*2500+Quantity__piece*700))</f>
        <v>19500</v>
      </c>
    </row>
    <row r="1578" ht="15.75" customHeight="1">
      <c r="A1578" s="52" t="s">
        <v>4478</v>
      </c>
      <c r="B1578" s="52" t="s">
        <v>5280</v>
      </c>
      <c r="C1578" s="52" t="s">
        <v>5253</v>
      </c>
      <c r="D1578" s="53">
        <v>44648.86666666667</v>
      </c>
      <c r="E1578" s="53">
        <v>44649.833333333336</v>
      </c>
      <c r="F1578" s="53">
        <v>44649.038194444445</v>
      </c>
      <c r="G1578" s="53">
        <f>HubVN_Receiving_Time</f>
        <v>44653.26597</v>
      </c>
      <c r="H1578" s="54">
        <v>44650.2625</v>
      </c>
      <c r="I1578" s="44">
        <f>HubCN_Receiving_Time-Order_Create_Time</f>
        <v>3.085416667</v>
      </c>
      <c r="J1578" s="44">
        <f>Plan__HubCN_Receiving_Time-Order_Create_Time</f>
        <v>2.11875</v>
      </c>
      <c r="K1578" s="44">
        <f>HubCN_Pickup_Time-HubCN_Receiving_Time</f>
        <v>0.4291666667</v>
      </c>
      <c r="L1578" s="44">
        <f>Plan_HubCN_Pickup_Time-Plan__HubCN_Receiving_Time</f>
        <v>0.1715277778</v>
      </c>
      <c r="M1578" s="44">
        <f>HubCN_Receiving_Time-Vendor_PickupTime</f>
        <v>0.0875</v>
      </c>
      <c r="N1578" s="44">
        <f>Plan__HubCN_Receiving_Time-Plan_Vendor_Pickup_Time</f>
        <v>1.621527778</v>
      </c>
      <c r="O1578" s="44">
        <f>Vendor_PickupTime-Order_Create_Time</f>
        <v>2.997916667</v>
      </c>
      <c r="P1578" s="44">
        <f>Plan_Vendor_Pickup_Time-Order_Create_Time</f>
        <v>0.4972222222</v>
      </c>
      <c r="Q1578" s="44">
        <f>HubVN_Receiving_Time-HubCN_Pickup_Time</f>
        <v>3.003472222</v>
      </c>
      <c r="R1578" s="44">
        <f>Plan_HubVN_Receiving_Time-Plan_HubCN_Pickup_Time</f>
        <v>3.501388889</v>
      </c>
      <c r="S1578" s="44">
        <f>TG_lấy+TG_xử_lý_CN+Thông_quan</f>
        <v>6.518055556</v>
      </c>
      <c r="T1578" s="55">
        <f>IFS(HubCN_ID="LECCNSZ",Quantity__piece*500,HubCN_ID="LECCNYW",Quantity__piece*700)</f>
        <v>2800</v>
      </c>
      <c r="U1578" s="55">
        <f>Chi_phí_lấy_hàng-Chi_phí_xử_lý</f>
        <v>19500</v>
      </c>
      <c r="V1578" s="55">
        <f>IFS(HubCN_ID="LECCNSZ",IF(Grossweight&lt;=3,17000+Quantity__piece*500,17000+(Grossweight-3)*1500+Quantity__piece*500),HubCN_ID="LECCNYW", IF(Grossweight&lt;=3,15000+Quantity__piece*700,15000+(Grossweight-3)*2500+Quantity__piece*700))</f>
        <v>22300</v>
      </c>
    </row>
    <row r="1579" ht="15.75" customHeight="1">
      <c r="A1579" s="52" t="s">
        <v>4481</v>
      </c>
      <c r="B1579" s="52" t="s">
        <v>5264</v>
      </c>
      <c r="C1579" s="52" t="s">
        <v>5253</v>
      </c>
      <c r="D1579" s="53">
        <v>44651.32777777778</v>
      </c>
      <c r="E1579" s="53">
        <v>44652.21875</v>
      </c>
      <c r="F1579" s="53">
        <v>44651.54027777778</v>
      </c>
      <c r="G1579" s="53">
        <f>HubVN_Receiving_Time</f>
        <v>44655.51597</v>
      </c>
      <c r="H1579" s="54">
        <v>44652.51458333333</v>
      </c>
      <c r="I1579" s="44">
        <f>HubCN_Receiving_Time-Order_Create_Time</f>
        <v>2.371527778</v>
      </c>
      <c r="J1579" s="44">
        <f>Plan__HubCN_Receiving_Time-Order_Create_Time</f>
        <v>1.480555556</v>
      </c>
      <c r="K1579" s="44">
        <f>HubCN_Pickup_Time-HubCN_Receiving_Time</f>
        <v>0.2958333333</v>
      </c>
      <c r="L1579" s="44">
        <f>Plan_HubCN_Pickup_Time-Plan__HubCN_Receiving_Time</f>
        <v>0.2125</v>
      </c>
      <c r="M1579" s="44">
        <f>HubCN_Receiving_Time-Vendor_PickupTime</f>
        <v>0.1659722222</v>
      </c>
      <c r="N1579" s="44">
        <f>Plan__HubCN_Receiving_Time-Plan_Vendor_Pickup_Time</f>
        <v>1.902083333</v>
      </c>
      <c r="O1579" s="44">
        <f>Vendor_PickupTime-Order_Create_Time</f>
        <v>2.205555556</v>
      </c>
      <c r="P1579" s="44">
        <f>Plan_Vendor_Pickup_Time-Order_Create_Time</f>
        <v>-0.4215277778</v>
      </c>
      <c r="Q1579" s="44">
        <f>HubVN_Receiving_Time-HubCN_Pickup_Time</f>
        <v>3.001388889</v>
      </c>
      <c r="R1579" s="44">
        <f>Plan_HubVN_Receiving_Time-Plan_HubCN_Pickup_Time</f>
        <v>3.000694444</v>
      </c>
      <c r="S1579" s="44">
        <f>TG_lấy+TG_xử_lý_CN+Thông_quan</f>
        <v>5.66875</v>
      </c>
      <c r="T1579" s="55">
        <f>IFS(HubCN_ID="LECCNSZ",Quantity__piece*500,HubCN_ID="LECCNYW",Quantity__piece*700)</f>
        <v>3500</v>
      </c>
      <c r="U1579" s="55">
        <f>Chi_phí_lấy_hàng-Chi_phí_xử_lý</f>
        <v>15000</v>
      </c>
      <c r="V1579" s="55">
        <f>IFS(HubCN_ID="LECCNSZ",IF(Grossweight&lt;=3,17000+Quantity__piece*500,17000+(Grossweight-3)*1500+Quantity__piece*500),HubCN_ID="LECCNYW", IF(Grossweight&lt;=3,15000+Quantity__piece*700,15000+(Grossweight-3)*2500+Quantity__piece*700))</f>
        <v>18500</v>
      </c>
    </row>
    <row r="1580" ht="15.75" customHeight="1">
      <c r="A1580" s="52" t="s">
        <v>4483</v>
      </c>
      <c r="B1580" s="52" t="s">
        <v>5252</v>
      </c>
      <c r="C1580" s="52" t="s">
        <v>5253</v>
      </c>
      <c r="D1580" s="53">
        <v>44650.62430555555</v>
      </c>
      <c r="E1580" s="53">
        <v>44649.95138888889</v>
      </c>
      <c r="F1580" s="53">
        <v>44650.77222222222</v>
      </c>
      <c r="G1580" s="53">
        <f>HubVN_Receiving_Time</f>
        <v>44655.25069</v>
      </c>
      <c r="H1580" s="54">
        <v>44650.248611111114</v>
      </c>
      <c r="I1580" s="44">
        <f>HubCN_Receiving_Time-Order_Create_Time</f>
        <v>1.396527778</v>
      </c>
      <c r="J1580" s="44">
        <f>Plan__HubCN_Receiving_Time-Order_Create_Time</f>
        <v>2.069444444</v>
      </c>
      <c r="K1580" s="44">
        <f>HubCN_Pickup_Time-HubCN_Receiving_Time</f>
        <v>0.2972222222</v>
      </c>
      <c r="L1580" s="44">
        <f>Plan_HubCN_Pickup_Time-Plan__HubCN_Receiving_Time</f>
        <v>0.1479166667</v>
      </c>
      <c r="M1580" s="44">
        <f>HubCN_Receiving_Time-Vendor_PickupTime</f>
        <v>0.1111111111</v>
      </c>
      <c r="N1580" s="44">
        <f>Plan__HubCN_Receiving_Time-Plan_Vendor_Pickup_Time</f>
        <v>0.5368055556</v>
      </c>
      <c r="O1580" s="44">
        <f>Vendor_PickupTime-Order_Create_Time</f>
        <v>1.285416667</v>
      </c>
      <c r="P1580" s="44">
        <f>Plan_Vendor_Pickup_Time-Order_Create_Time</f>
        <v>1.532638889</v>
      </c>
      <c r="Q1580" s="44">
        <f>HubVN_Receiving_Time-HubCN_Pickup_Time</f>
        <v>5.002083333</v>
      </c>
      <c r="R1580" s="44">
        <f>Plan_HubVN_Receiving_Time-Plan_HubCN_Pickup_Time</f>
        <v>3.504861111</v>
      </c>
      <c r="S1580" s="44">
        <f>TG_lấy+TG_xử_lý_CN+Thông_quan</f>
        <v>6.695833333</v>
      </c>
      <c r="T1580" s="55">
        <f>IFS(HubCN_ID="LECCNSZ",Quantity__piece*500,HubCN_ID="LECCNYW",Quantity__piece*700)</f>
        <v>3500</v>
      </c>
      <c r="U1580" s="55">
        <f>Chi_phí_lấy_hàng-Chi_phí_xử_lý</f>
        <v>15000</v>
      </c>
      <c r="V1580" s="55">
        <f>IFS(HubCN_ID="LECCNSZ",IF(Grossweight&lt;=3,17000+Quantity__piece*500,17000+(Grossweight-3)*1500+Quantity__piece*500),HubCN_ID="LECCNYW", IF(Grossweight&lt;=3,15000+Quantity__piece*700,15000+(Grossweight-3)*2500+Quantity__piece*700))</f>
        <v>18500</v>
      </c>
    </row>
    <row r="1581" ht="15.75" customHeight="1">
      <c r="A1581" s="52" t="s">
        <v>4486</v>
      </c>
      <c r="B1581" s="52" t="s">
        <v>5252</v>
      </c>
      <c r="C1581" s="52" t="s">
        <v>5253</v>
      </c>
      <c r="D1581" s="53">
        <v>44649.17152777778</v>
      </c>
      <c r="E1581" s="53">
        <v>44646.91111111111</v>
      </c>
      <c r="F1581" s="53">
        <v>44649.25625</v>
      </c>
      <c r="G1581" s="53">
        <f>HubVN_Receiving_Time</f>
        <v>44652.25556</v>
      </c>
      <c r="H1581" s="54">
        <v>44647.24930555555</v>
      </c>
      <c r="I1581" s="44">
        <f>HubCN_Receiving_Time-Order_Create_Time</f>
        <v>0.3555555556</v>
      </c>
      <c r="J1581" s="44">
        <f>Plan__HubCN_Receiving_Time-Order_Create_Time</f>
        <v>2.615972222</v>
      </c>
      <c r="K1581" s="44">
        <f>HubCN_Pickup_Time-HubCN_Receiving_Time</f>
        <v>0.3381944444</v>
      </c>
      <c r="L1581" s="44">
        <f>Plan_HubCN_Pickup_Time-Plan__HubCN_Receiving_Time</f>
        <v>0.08472222222</v>
      </c>
      <c r="M1581" s="44">
        <f>HubCN_Receiving_Time-Vendor_PickupTime</f>
        <v>0.1673611111</v>
      </c>
      <c r="N1581" s="44">
        <f>Plan__HubCN_Receiving_Time-Plan_Vendor_Pickup_Time</f>
        <v>1.447916667</v>
      </c>
      <c r="O1581" s="44">
        <f>Vendor_PickupTime-Order_Create_Time</f>
        <v>0.1881944444</v>
      </c>
      <c r="P1581" s="44">
        <f>Plan_Vendor_Pickup_Time-Order_Create_Time</f>
        <v>1.168055556</v>
      </c>
      <c r="Q1581" s="44">
        <f>HubVN_Receiving_Time-HubCN_Pickup_Time</f>
        <v>5.00625</v>
      </c>
      <c r="R1581" s="44">
        <f>Plan_HubVN_Receiving_Time-Plan_HubCN_Pickup_Time</f>
        <v>2.005555556</v>
      </c>
      <c r="S1581" s="44">
        <f>TG_lấy+TG_xử_lý_CN+Thông_quan</f>
        <v>5.7</v>
      </c>
      <c r="T1581" s="55">
        <f>IFS(HubCN_ID="LECCNSZ",Quantity__piece*500,HubCN_ID="LECCNYW",Quantity__piece*700)</f>
        <v>1400</v>
      </c>
      <c r="U1581" s="55">
        <f>Chi_phí_lấy_hàng-Chi_phí_xử_lý</f>
        <v>15000</v>
      </c>
      <c r="V1581" s="55">
        <f>IFS(HubCN_ID="LECCNSZ",IF(Grossweight&lt;=3,17000+Quantity__piece*500,17000+(Grossweight-3)*1500+Quantity__piece*500),HubCN_ID="LECCNYW", IF(Grossweight&lt;=3,15000+Quantity__piece*700,15000+(Grossweight-3)*2500+Quantity__piece*700))</f>
        <v>16400</v>
      </c>
    </row>
    <row r="1582" ht="15.75" customHeight="1">
      <c r="A1582" s="52" t="s">
        <v>4488</v>
      </c>
      <c r="B1582" s="52" t="s">
        <v>5295</v>
      </c>
      <c r="C1582" s="52" t="s">
        <v>5253</v>
      </c>
      <c r="D1582" s="53">
        <v>44649.85208333333</v>
      </c>
      <c r="E1582" s="53">
        <v>44650.67361111111</v>
      </c>
      <c r="F1582" s="53">
        <v>44650.02361111111</v>
      </c>
      <c r="G1582" s="53">
        <f>HubVN_Receiving_Time</f>
        <v>44654.50972</v>
      </c>
      <c r="H1582" s="54">
        <v>44651.00763888889</v>
      </c>
      <c r="I1582" s="44">
        <f>HubCN_Receiving_Time-Order_Create_Time</f>
        <v>4.029166667</v>
      </c>
      <c r="J1582" s="44">
        <f>Plan__HubCN_Receiving_Time-Order_Create_Time</f>
        <v>3.207638889</v>
      </c>
      <c r="K1582" s="44">
        <f>HubCN_Pickup_Time-HubCN_Receiving_Time</f>
        <v>0.3340277778</v>
      </c>
      <c r="L1582" s="44">
        <f>Plan_HubCN_Pickup_Time-Plan__HubCN_Receiving_Time</f>
        <v>0.1715277778</v>
      </c>
      <c r="M1582" s="44">
        <f>HubCN_Receiving_Time-Vendor_PickupTime</f>
        <v>0.2965277778</v>
      </c>
      <c r="N1582" s="44">
        <f>Plan__HubCN_Receiving_Time-Plan_Vendor_Pickup_Time</f>
        <v>2.628472222</v>
      </c>
      <c r="O1582" s="44">
        <f>Vendor_PickupTime-Order_Create_Time</f>
        <v>3.732638889</v>
      </c>
      <c r="P1582" s="44">
        <f>Plan_Vendor_Pickup_Time-Order_Create_Time</f>
        <v>0.5791666667</v>
      </c>
      <c r="Q1582" s="44">
        <f>HubVN_Receiving_Time-HubCN_Pickup_Time</f>
        <v>3.502083333</v>
      </c>
      <c r="R1582" s="44">
        <f>Plan_HubVN_Receiving_Time-Plan_HubCN_Pickup_Time</f>
        <v>3.50625</v>
      </c>
      <c r="S1582" s="44">
        <f>TG_lấy+TG_xử_lý_CN+Thông_quan</f>
        <v>7.865277778</v>
      </c>
      <c r="T1582" s="55">
        <f>IFS(HubCN_ID="LECCNSZ",Quantity__piece*500,HubCN_ID="LECCNYW",Quantity__piece*700)</f>
        <v>3500</v>
      </c>
      <c r="U1582" s="55">
        <f>Chi_phí_lấy_hàng-Chi_phí_xử_lý</f>
        <v>15000</v>
      </c>
      <c r="V1582" s="55">
        <f>IFS(HubCN_ID="LECCNSZ",IF(Grossweight&lt;=3,17000+Quantity__piece*500,17000+(Grossweight-3)*1500+Quantity__piece*500),HubCN_ID="LECCNYW", IF(Grossweight&lt;=3,15000+Quantity__piece*700,15000+(Grossweight-3)*2500+Quantity__piece*700))</f>
        <v>18500</v>
      </c>
    </row>
    <row r="1583" ht="15.75" customHeight="1">
      <c r="A1583" s="52" t="s">
        <v>4491</v>
      </c>
      <c r="B1583" s="52" t="s">
        <v>5265</v>
      </c>
      <c r="C1583" s="52" t="s">
        <v>5253</v>
      </c>
      <c r="D1583" s="53">
        <v>44648.39722222222</v>
      </c>
      <c r="E1583" s="53">
        <v>44646.970138888886</v>
      </c>
      <c r="F1583" s="53">
        <v>44648.52638888889</v>
      </c>
      <c r="G1583" s="53">
        <f>HubVN_Receiving_Time</f>
        <v>44652.26736</v>
      </c>
      <c r="H1583" s="54">
        <v>44647.26666666667</v>
      </c>
      <c r="I1583" s="44">
        <f>HubCN_Receiving_Time-Order_Create_Time</f>
        <v>0.3291666667</v>
      </c>
      <c r="J1583" s="44">
        <f>Plan__HubCN_Receiving_Time-Order_Create_Time</f>
        <v>1.75625</v>
      </c>
      <c r="K1583" s="44">
        <f>HubCN_Pickup_Time-HubCN_Receiving_Time</f>
        <v>0.2965277778</v>
      </c>
      <c r="L1583" s="44">
        <f>Plan_HubCN_Pickup_Time-Plan__HubCN_Receiving_Time</f>
        <v>0.1291666667</v>
      </c>
      <c r="M1583" s="44">
        <f>HubCN_Receiving_Time-Vendor_PickupTime</f>
        <v>0.08749999999</v>
      </c>
      <c r="N1583" s="44">
        <f>Plan__HubCN_Receiving_Time-Plan_Vendor_Pickup_Time</f>
        <v>2.7625</v>
      </c>
      <c r="O1583" s="44">
        <f>Vendor_PickupTime-Order_Create_Time</f>
        <v>0.2416666667</v>
      </c>
      <c r="P1583" s="44">
        <f>Plan_Vendor_Pickup_Time-Order_Create_Time</f>
        <v>-1.00625</v>
      </c>
      <c r="Q1583" s="44">
        <f>HubVN_Receiving_Time-HubCN_Pickup_Time</f>
        <v>5.000694444</v>
      </c>
      <c r="R1583" s="44">
        <f>Plan_HubVN_Receiving_Time-Plan_HubCN_Pickup_Time</f>
        <v>3.005555556</v>
      </c>
      <c r="S1583" s="44">
        <f>TG_lấy+TG_xử_lý_CN+Thông_quan</f>
        <v>5.626388889</v>
      </c>
      <c r="T1583" s="55">
        <f>IFS(HubCN_ID="LECCNSZ",Quantity__piece*500,HubCN_ID="LECCNYW",Quantity__piece*700)</f>
        <v>2800</v>
      </c>
      <c r="U1583" s="55">
        <f>Chi_phí_lấy_hàng-Chi_phí_xử_lý</f>
        <v>15000</v>
      </c>
      <c r="V1583" s="55">
        <f>IFS(HubCN_ID="LECCNSZ",IF(Grossweight&lt;=3,17000+Quantity__piece*500,17000+(Grossweight-3)*1500+Quantity__piece*500),HubCN_ID="LECCNYW", IF(Grossweight&lt;=3,15000+Quantity__piece*700,15000+(Grossweight-3)*2500+Quantity__piece*700))</f>
        <v>17800</v>
      </c>
    </row>
    <row r="1584" ht="15.75" customHeight="1">
      <c r="A1584" s="52" t="s">
        <v>4494</v>
      </c>
      <c r="B1584" s="52" t="s">
        <v>5286</v>
      </c>
      <c r="C1584" s="52" t="s">
        <v>5253</v>
      </c>
      <c r="D1584" s="53">
        <v>44648.575694444444</v>
      </c>
      <c r="E1584" s="53">
        <v>44649.799305555556</v>
      </c>
      <c r="F1584" s="53">
        <v>44648.785416666666</v>
      </c>
      <c r="G1584" s="53">
        <f>HubVN_Receiving_Time</f>
        <v>44653.26736</v>
      </c>
      <c r="H1584" s="54">
        <v>44650.263194444444</v>
      </c>
      <c r="I1584" s="44">
        <f>HubCN_Receiving_Time-Order_Create_Time</f>
        <v>2.078472222</v>
      </c>
      <c r="J1584" s="44">
        <f>Plan__HubCN_Receiving_Time-Order_Create_Time</f>
        <v>0.8548611111</v>
      </c>
      <c r="K1584" s="44">
        <f>HubCN_Pickup_Time-HubCN_Receiving_Time</f>
        <v>0.4638888889</v>
      </c>
      <c r="L1584" s="44">
        <f>Plan_HubCN_Pickup_Time-Plan__HubCN_Receiving_Time</f>
        <v>0.2097222222</v>
      </c>
      <c r="M1584" s="44">
        <f>HubCN_Receiving_Time-Vendor_PickupTime</f>
        <v>0.08888888889</v>
      </c>
      <c r="N1584" s="44">
        <f>Plan__HubCN_Receiving_Time-Plan_Vendor_Pickup_Time</f>
        <v>1.815277778</v>
      </c>
      <c r="O1584" s="44">
        <f>Vendor_PickupTime-Order_Create_Time</f>
        <v>1.989583333</v>
      </c>
      <c r="P1584" s="44">
        <f>Plan_Vendor_Pickup_Time-Order_Create_Time</f>
        <v>-0.9604166667</v>
      </c>
      <c r="Q1584" s="44">
        <f>HubVN_Receiving_Time-HubCN_Pickup_Time</f>
        <v>3.004166667</v>
      </c>
      <c r="R1584" s="44">
        <f>Plan_HubVN_Receiving_Time-Plan_HubCN_Pickup_Time</f>
        <v>3.500694444</v>
      </c>
      <c r="S1584" s="44">
        <f>TG_lấy+TG_xử_lý_CN+Thông_quan</f>
        <v>5.546527778</v>
      </c>
      <c r="T1584" s="55">
        <f>IFS(HubCN_ID="LECCNSZ",Quantity__piece*500,HubCN_ID="LECCNYW",Quantity__piece*700)</f>
        <v>1400</v>
      </c>
      <c r="U1584" s="55">
        <f>Chi_phí_lấy_hàng-Chi_phí_xử_lý</f>
        <v>15000</v>
      </c>
      <c r="V1584" s="55">
        <f>IFS(HubCN_ID="LECCNSZ",IF(Grossweight&lt;=3,17000+Quantity__piece*500,17000+(Grossweight-3)*1500+Quantity__piece*500),HubCN_ID="LECCNYW", IF(Grossweight&lt;=3,15000+Quantity__piece*700,15000+(Grossweight-3)*2500+Quantity__piece*700))</f>
        <v>16400</v>
      </c>
    </row>
    <row r="1585" ht="15.75" customHeight="1">
      <c r="A1585" s="52" t="s">
        <v>4497</v>
      </c>
      <c r="B1585" s="52" t="s">
        <v>5260</v>
      </c>
      <c r="C1585" s="52" t="s">
        <v>5253</v>
      </c>
      <c r="D1585" s="53">
        <v>44650.149305555555</v>
      </c>
      <c r="E1585" s="53">
        <v>44649.78611111111</v>
      </c>
      <c r="F1585" s="53">
        <v>44650.28055555555</v>
      </c>
      <c r="G1585" s="53">
        <f>HubVN_Receiving_Time</f>
        <v>44653.25278</v>
      </c>
      <c r="H1585" s="54">
        <v>44650.248611111114</v>
      </c>
      <c r="I1585" s="44">
        <f>HubCN_Receiving_Time-Order_Create_Time</f>
        <v>3.581944444</v>
      </c>
      <c r="J1585" s="44">
        <f>Plan__HubCN_Receiving_Time-Order_Create_Time</f>
        <v>3.945138889</v>
      </c>
      <c r="K1585" s="44">
        <f>HubCN_Pickup_Time-HubCN_Receiving_Time</f>
        <v>0.4625</v>
      </c>
      <c r="L1585" s="44">
        <f>Plan_HubCN_Pickup_Time-Plan__HubCN_Receiving_Time</f>
        <v>0.13125</v>
      </c>
      <c r="M1585" s="44">
        <f>HubCN_Receiving_Time-Vendor_PickupTime</f>
        <v>0.08819444445</v>
      </c>
      <c r="N1585" s="44">
        <f>Plan__HubCN_Receiving_Time-Plan_Vendor_Pickup_Time</f>
        <v>3.365277778</v>
      </c>
      <c r="O1585" s="44">
        <f>Vendor_PickupTime-Order_Create_Time</f>
        <v>3.49375</v>
      </c>
      <c r="P1585" s="44">
        <f>Plan_Vendor_Pickup_Time-Order_Create_Time</f>
        <v>0.5798611111</v>
      </c>
      <c r="Q1585" s="44">
        <f>HubVN_Receiving_Time-HubCN_Pickup_Time</f>
        <v>3.004166667</v>
      </c>
      <c r="R1585" s="44">
        <f>Plan_HubVN_Receiving_Time-Plan_HubCN_Pickup_Time</f>
        <v>2.001388889</v>
      </c>
      <c r="S1585" s="44">
        <f>TG_lấy+TG_xử_lý_CN+Thông_quan</f>
        <v>7.048611111</v>
      </c>
      <c r="T1585" s="55">
        <f>IFS(HubCN_ID="LECCNSZ",Quantity__piece*500,HubCN_ID="LECCNYW",Quantity__piece*700)</f>
        <v>2800</v>
      </c>
      <c r="U1585" s="55">
        <f>Chi_phí_lấy_hàng-Chi_phí_xử_lý</f>
        <v>15000</v>
      </c>
      <c r="V1585" s="55">
        <f>IFS(HubCN_ID="LECCNSZ",IF(Grossweight&lt;=3,17000+Quantity__piece*500,17000+(Grossweight-3)*1500+Quantity__piece*500),HubCN_ID="LECCNYW", IF(Grossweight&lt;=3,15000+Quantity__piece*700,15000+(Grossweight-3)*2500+Quantity__piece*700))</f>
        <v>17800</v>
      </c>
    </row>
    <row r="1586" ht="15.75" customHeight="1">
      <c r="A1586" s="52" t="s">
        <v>4500</v>
      </c>
      <c r="B1586" s="52" t="s">
        <v>5252</v>
      </c>
      <c r="C1586" s="52" t="s">
        <v>5253</v>
      </c>
      <c r="D1586" s="53">
        <v>44648.058333333334</v>
      </c>
      <c r="E1586" s="53">
        <v>44646.975694444445</v>
      </c>
      <c r="F1586" s="53">
        <v>44648.27222222222</v>
      </c>
      <c r="G1586" s="53">
        <f>HubVN_Receiving_Time</f>
        <v>44652.27361</v>
      </c>
      <c r="H1586" s="54">
        <v>44647.27291666667</v>
      </c>
      <c r="I1586" s="44">
        <f>HubCN_Receiving_Time-Order_Create_Time</f>
        <v>0.3388888889</v>
      </c>
      <c r="J1586" s="44">
        <f>Plan__HubCN_Receiving_Time-Order_Create_Time</f>
        <v>1.421527778</v>
      </c>
      <c r="K1586" s="44">
        <f>HubCN_Pickup_Time-HubCN_Receiving_Time</f>
        <v>0.2972222222</v>
      </c>
      <c r="L1586" s="44">
        <f>Plan_HubCN_Pickup_Time-Plan__HubCN_Receiving_Time</f>
        <v>0.2138888889</v>
      </c>
      <c r="M1586" s="44">
        <f>HubCN_Receiving_Time-Vendor_PickupTime</f>
        <v>0.08402777778</v>
      </c>
      <c r="N1586" s="44">
        <f>Plan__HubCN_Receiving_Time-Plan_Vendor_Pickup_Time</f>
        <v>0.25625</v>
      </c>
      <c r="O1586" s="44">
        <f>Vendor_PickupTime-Order_Create_Time</f>
        <v>0.2548611111</v>
      </c>
      <c r="P1586" s="44">
        <f>Plan_Vendor_Pickup_Time-Order_Create_Time</f>
        <v>1.165277778</v>
      </c>
      <c r="Q1586" s="44">
        <f>HubVN_Receiving_Time-HubCN_Pickup_Time</f>
        <v>5.000694444</v>
      </c>
      <c r="R1586" s="44">
        <f>Plan_HubVN_Receiving_Time-Plan_HubCN_Pickup_Time</f>
        <v>3.003472222</v>
      </c>
      <c r="S1586" s="44">
        <f>TG_lấy+TG_xử_lý_CN+Thông_quan</f>
        <v>5.636805556</v>
      </c>
      <c r="T1586" s="55">
        <f>IFS(HubCN_ID="LECCNSZ",Quantity__piece*500,HubCN_ID="LECCNYW",Quantity__piece*700)</f>
        <v>1400</v>
      </c>
      <c r="U1586" s="55">
        <f>Chi_phí_lấy_hàng-Chi_phí_xử_lý</f>
        <v>15000</v>
      </c>
      <c r="V1586" s="55">
        <f>IFS(HubCN_ID="LECCNSZ",IF(Grossweight&lt;=3,17000+Quantity__piece*500,17000+(Grossweight-3)*1500+Quantity__piece*500),HubCN_ID="LECCNYW", IF(Grossweight&lt;=3,15000+Quantity__piece*700,15000+(Grossweight-3)*2500+Quantity__piece*700))</f>
        <v>16400</v>
      </c>
    </row>
    <row r="1587" ht="15.75" customHeight="1">
      <c r="A1587" s="52" t="s">
        <v>4503</v>
      </c>
      <c r="B1587" s="52" t="s">
        <v>5265</v>
      </c>
      <c r="C1587" s="52" t="s">
        <v>5253</v>
      </c>
      <c r="D1587" s="53">
        <v>44652.85625</v>
      </c>
      <c r="E1587" s="53">
        <v>44652.228472222225</v>
      </c>
      <c r="F1587" s="53">
        <v>44653.006944444445</v>
      </c>
      <c r="G1587" s="53">
        <f>HubVN_Receiving_Time</f>
        <v>44655.52847</v>
      </c>
      <c r="H1587" s="54">
        <v>44652.525</v>
      </c>
      <c r="I1587" s="44">
        <f>HubCN_Receiving_Time-Order_Create_Time</f>
        <v>2.375694444</v>
      </c>
      <c r="J1587" s="44">
        <f>Plan__HubCN_Receiving_Time-Order_Create_Time</f>
        <v>3.003472222</v>
      </c>
      <c r="K1587" s="44">
        <f>HubCN_Pickup_Time-HubCN_Receiving_Time</f>
        <v>0.2965277778</v>
      </c>
      <c r="L1587" s="44">
        <f>Plan_HubCN_Pickup_Time-Plan__HubCN_Receiving_Time</f>
        <v>0.1506944444</v>
      </c>
      <c r="M1587" s="44">
        <f>HubCN_Receiving_Time-Vendor_PickupTime</f>
        <v>0.08541666667</v>
      </c>
      <c r="N1587" s="44">
        <f>Plan__HubCN_Receiving_Time-Plan_Vendor_Pickup_Time</f>
        <v>2.835416667</v>
      </c>
      <c r="O1587" s="44">
        <f>Vendor_PickupTime-Order_Create_Time</f>
        <v>2.290277778</v>
      </c>
      <c r="P1587" s="44">
        <f>Plan_Vendor_Pickup_Time-Order_Create_Time</f>
        <v>0.1680555556</v>
      </c>
      <c r="Q1587" s="44">
        <f>HubVN_Receiving_Time-HubCN_Pickup_Time</f>
        <v>3.003472222</v>
      </c>
      <c r="R1587" s="44">
        <f>Plan_HubVN_Receiving_Time-Plan_HubCN_Pickup_Time</f>
        <v>1.50625</v>
      </c>
      <c r="S1587" s="44">
        <f>TG_lấy+TG_xử_lý_CN+Thông_quan</f>
        <v>5.675694444</v>
      </c>
      <c r="T1587" s="55">
        <f>IFS(HubCN_ID="LECCNSZ",Quantity__piece*500,HubCN_ID="LECCNYW",Quantity__piece*700)</f>
        <v>3500</v>
      </c>
      <c r="U1587" s="55">
        <f>Chi_phí_lấy_hàng-Chi_phí_xử_lý</f>
        <v>15000</v>
      </c>
      <c r="V1587" s="55">
        <f>IFS(HubCN_ID="LECCNSZ",IF(Grossweight&lt;=3,17000+Quantity__piece*500,17000+(Grossweight-3)*1500+Quantity__piece*500),HubCN_ID="LECCNYW", IF(Grossweight&lt;=3,15000+Quantity__piece*700,15000+(Grossweight-3)*2500+Quantity__piece*700))</f>
        <v>18500</v>
      </c>
    </row>
    <row r="1588" ht="15.75" hidden="1" customHeight="1">
      <c r="A1588" s="52" t="s">
        <v>4505</v>
      </c>
      <c r="B1588" s="52" t="s">
        <v>5272</v>
      </c>
      <c r="C1588" s="52" t="s">
        <v>5255</v>
      </c>
      <c r="D1588" s="53">
        <v>44651.623611111114</v>
      </c>
      <c r="E1588" s="53">
        <v>44649.54236111111</v>
      </c>
      <c r="F1588" s="53">
        <v>44651.754166666666</v>
      </c>
      <c r="G1588" s="53">
        <f>HubVN_Receiving_Time</f>
        <v>44653.51736</v>
      </c>
      <c r="H1588" s="54">
        <v>44650.01666666667</v>
      </c>
      <c r="I1588" s="44">
        <f>HubCN_Receiving_Time-Order_Create_Time</f>
        <v>1.240277778</v>
      </c>
      <c r="J1588" s="44">
        <f>Plan__HubCN_Receiving_Time-Order_Create_Time</f>
        <v>3.321527778</v>
      </c>
      <c r="K1588" s="44">
        <f>HubCN_Pickup_Time-HubCN_Receiving_Time</f>
        <v>0.4743055556</v>
      </c>
      <c r="L1588" s="44">
        <f>Plan_HubCN_Pickup_Time-Plan__HubCN_Receiving_Time</f>
        <v>0.1305555556</v>
      </c>
      <c r="M1588" s="44">
        <f>HubCN_Receiving_Time-Vendor_PickupTime</f>
        <v>0.1729166667</v>
      </c>
      <c r="N1588" s="44">
        <f>Plan__HubCN_Receiving_Time-Plan_Vendor_Pickup_Time</f>
        <v>2.151388889</v>
      </c>
      <c r="O1588" s="44">
        <f>Vendor_PickupTime-Order_Create_Time</f>
        <v>1.067361111</v>
      </c>
      <c r="P1588" s="44">
        <f>Plan_Vendor_Pickup_Time-Order_Create_Time</f>
        <v>1.170138889</v>
      </c>
      <c r="Q1588" s="44">
        <f>HubVN_Receiving_Time-HubCN_Pickup_Time</f>
        <v>3.500694444</v>
      </c>
      <c r="R1588" s="44">
        <f>Plan_HubVN_Receiving_Time-Plan_HubCN_Pickup_Time</f>
        <v>1.502777778</v>
      </c>
      <c r="S1588" s="44">
        <f>TG_lấy+TG_xử_lý_CN+Thông_quan</f>
        <v>5.215277778</v>
      </c>
      <c r="T1588" s="55">
        <f>IFS(HubCN_ID="LECCNSZ",Quantity__piece*500,HubCN_ID="LECCNYW",Quantity__piece*700)</f>
        <v>2000</v>
      </c>
      <c r="U1588" s="55">
        <f>Chi_phí_lấy_hàng-Chi_phí_xử_lý</f>
        <v>17000</v>
      </c>
      <c r="V1588" s="55">
        <f>IFS(HubCN_ID="LECCNSZ",IF(Grossweight&lt;=3,17000+Quantity__piece*500,17000+(Grossweight-3)*1500+Quantity__piece*500),HubCN_ID="LECCNYW", IF(Grossweight&lt;=3,15000+Quantity__piece*700,15000+(Grossweight-3)*2500+Quantity__piece*700))</f>
        <v>19000</v>
      </c>
    </row>
    <row r="1589" ht="15.75" customHeight="1">
      <c r="A1589" s="52" t="s">
        <v>4508</v>
      </c>
      <c r="B1589" s="52" t="s">
        <v>5258</v>
      </c>
      <c r="C1589" s="52" t="s">
        <v>5253</v>
      </c>
      <c r="D1589" s="53">
        <v>44648.87777777778</v>
      </c>
      <c r="E1589" s="53">
        <v>44649.790972222225</v>
      </c>
      <c r="F1589" s="53">
        <v>44649.00763888889</v>
      </c>
      <c r="G1589" s="53">
        <f>HubVN_Receiving_Time</f>
        <v>44653.25208</v>
      </c>
      <c r="H1589" s="54">
        <v>44650.25</v>
      </c>
      <c r="I1589" s="44">
        <f>HubCN_Receiving_Time-Order_Create_Time</f>
        <v>2.079861111</v>
      </c>
      <c r="J1589" s="44">
        <f>Plan__HubCN_Receiving_Time-Order_Create_Time</f>
        <v>1.166666667</v>
      </c>
      <c r="K1589" s="44">
        <f>HubCN_Pickup_Time-HubCN_Receiving_Time</f>
        <v>0.4590277778</v>
      </c>
      <c r="L1589" s="44">
        <f>Plan_HubCN_Pickup_Time-Plan__HubCN_Receiving_Time</f>
        <v>0.1298611111</v>
      </c>
      <c r="M1589" s="44">
        <f>HubCN_Receiving_Time-Vendor_PickupTime</f>
        <v>0.08680555555</v>
      </c>
      <c r="N1589" s="44">
        <f>Plan__HubCN_Receiving_Time-Plan_Vendor_Pickup_Time</f>
        <v>2.052777778</v>
      </c>
      <c r="O1589" s="44">
        <f>Vendor_PickupTime-Order_Create_Time</f>
        <v>1.993055556</v>
      </c>
      <c r="P1589" s="44">
        <f>Plan_Vendor_Pickup_Time-Order_Create_Time</f>
        <v>-0.8861111111</v>
      </c>
      <c r="Q1589" s="44">
        <f>HubVN_Receiving_Time-HubCN_Pickup_Time</f>
        <v>3.002083333</v>
      </c>
      <c r="R1589" s="44">
        <f>Plan_HubVN_Receiving_Time-Plan_HubCN_Pickup_Time</f>
        <v>3.503472222</v>
      </c>
      <c r="S1589" s="44">
        <f>TG_lấy+TG_xử_lý_CN+Thông_quan</f>
        <v>5.540972222</v>
      </c>
      <c r="T1589" s="55">
        <f>IFS(HubCN_ID="LECCNSZ",Quantity__piece*500,HubCN_ID="LECCNYW",Quantity__piece*700)</f>
        <v>2100</v>
      </c>
      <c r="U1589" s="55">
        <f>Chi_phí_lấy_hàng-Chi_phí_xử_lý</f>
        <v>15000</v>
      </c>
      <c r="V1589" s="55">
        <f>IFS(HubCN_ID="LECCNSZ",IF(Grossweight&lt;=3,17000+Quantity__piece*500,17000+(Grossweight-3)*1500+Quantity__piece*500),HubCN_ID="LECCNYW", IF(Grossweight&lt;=3,15000+Quantity__piece*700,15000+(Grossweight-3)*2500+Quantity__piece*700))</f>
        <v>17100</v>
      </c>
    </row>
    <row r="1590" ht="15.75" customHeight="1">
      <c r="A1590" s="52" t="s">
        <v>4511</v>
      </c>
      <c r="B1590" s="52" t="s">
        <v>5257</v>
      </c>
      <c r="C1590" s="52" t="s">
        <v>5253</v>
      </c>
      <c r="D1590" s="53">
        <v>44650.68125</v>
      </c>
      <c r="E1590" s="53">
        <v>44649.85555555556</v>
      </c>
      <c r="F1590" s="53">
        <v>44650.76944444444</v>
      </c>
      <c r="G1590" s="53">
        <f>HubVN_Receiving_Time</f>
        <v>44653.29028</v>
      </c>
      <c r="H1590" s="54">
        <v>44650.28402777778</v>
      </c>
      <c r="I1590" s="44">
        <f>HubCN_Receiving_Time-Order_Create_Time</f>
        <v>2.581944444</v>
      </c>
      <c r="J1590" s="44">
        <f>Plan__HubCN_Receiving_Time-Order_Create_Time</f>
        <v>3.407638889</v>
      </c>
      <c r="K1590" s="44">
        <f>HubCN_Pickup_Time-HubCN_Receiving_Time</f>
        <v>0.4284722222</v>
      </c>
      <c r="L1590" s="44">
        <f>Plan_HubCN_Pickup_Time-Plan__HubCN_Receiving_Time</f>
        <v>0.08819444444</v>
      </c>
      <c r="M1590" s="44">
        <f>HubCN_Receiving_Time-Vendor_PickupTime</f>
        <v>0.16875</v>
      </c>
      <c r="N1590" s="44">
        <f>Plan__HubCN_Receiving_Time-Plan_Vendor_Pickup_Time</f>
        <v>2.661111111</v>
      </c>
      <c r="O1590" s="44">
        <f>Vendor_PickupTime-Order_Create_Time</f>
        <v>2.413194444</v>
      </c>
      <c r="P1590" s="44">
        <f>Plan_Vendor_Pickup_Time-Order_Create_Time</f>
        <v>0.7465277778</v>
      </c>
      <c r="Q1590" s="44">
        <f>HubVN_Receiving_Time-HubCN_Pickup_Time</f>
        <v>3.00625</v>
      </c>
      <c r="R1590" s="44">
        <f>Plan_HubVN_Receiving_Time-Plan_HubCN_Pickup_Time</f>
        <v>1.504861111</v>
      </c>
      <c r="S1590" s="44">
        <f>TG_lấy+TG_xử_lý_CN+Thông_quan</f>
        <v>6.016666667</v>
      </c>
      <c r="T1590" s="55">
        <f>IFS(HubCN_ID="LECCNSZ",Quantity__piece*500,HubCN_ID="LECCNYW",Quantity__piece*700)</f>
        <v>700</v>
      </c>
      <c r="U1590" s="55">
        <f>Chi_phí_lấy_hàng-Chi_phí_xử_lý</f>
        <v>15000</v>
      </c>
      <c r="V1590" s="55">
        <f>IFS(HubCN_ID="LECCNSZ",IF(Grossweight&lt;=3,17000+Quantity__piece*500,17000+(Grossweight-3)*1500+Quantity__piece*500),HubCN_ID="LECCNYW", IF(Grossweight&lt;=3,15000+Quantity__piece*700,15000+(Grossweight-3)*2500+Quantity__piece*700))</f>
        <v>15700</v>
      </c>
    </row>
    <row r="1591" ht="15.75" hidden="1" customHeight="1">
      <c r="A1591" s="52" t="s">
        <v>4513</v>
      </c>
      <c r="B1591" s="52" t="s">
        <v>5268</v>
      </c>
      <c r="C1591" s="52" t="s">
        <v>5255</v>
      </c>
      <c r="D1591" s="53">
        <v>44651.85138888889</v>
      </c>
      <c r="E1591" s="53">
        <v>44649.56805555556</v>
      </c>
      <c r="F1591" s="53">
        <v>44652.021527777775</v>
      </c>
      <c r="G1591" s="53">
        <f>HubVN_Receiving_Time</f>
        <v>44653.50903</v>
      </c>
      <c r="H1591" s="54">
        <v>44650.00625</v>
      </c>
      <c r="I1591" s="44">
        <f>HubCN_Receiving_Time-Order_Create_Time</f>
        <v>1.252083333</v>
      </c>
      <c r="J1591" s="44">
        <f>Plan__HubCN_Receiving_Time-Order_Create_Time</f>
        <v>3.535416667</v>
      </c>
      <c r="K1591" s="44">
        <f>HubCN_Pickup_Time-HubCN_Receiving_Time</f>
        <v>0.4381944444</v>
      </c>
      <c r="L1591" s="44">
        <f>Plan_HubCN_Pickup_Time-Plan__HubCN_Receiving_Time</f>
        <v>0.1701388889</v>
      </c>
      <c r="M1591" s="44">
        <f>HubCN_Receiving_Time-Vendor_PickupTime</f>
        <v>0.1680555556</v>
      </c>
      <c r="N1591" s="44">
        <f>Plan__HubCN_Receiving_Time-Plan_Vendor_Pickup_Time</f>
        <v>2.373611111</v>
      </c>
      <c r="O1591" s="44">
        <f>Vendor_PickupTime-Order_Create_Time</f>
        <v>1.084027778</v>
      </c>
      <c r="P1591" s="44">
        <f>Plan_Vendor_Pickup_Time-Order_Create_Time</f>
        <v>1.161805556</v>
      </c>
      <c r="Q1591" s="44">
        <f>HubVN_Receiving_Time-HubCN_Pickup_Time</f>
        <v>3.502777778</v>
      </c>
      <c r="R1591" s="44">
        <f>Plan_HubVN_Receiving_Time-Plan_HubCN_Pickup_Time</f>
        <v>1.50625</v>
      </c>
      <c r="S1591" s="44">
        <f>TG_lấy+TG_xử_lý_CN+Thông_quan</f>
        <v>5.193055556</v>
      </c>
      <c r="T1591" s="55">
        <f>IFS(HubCN_ID="LECCNSZ",Quantity__piece*500,HubCN_ID="LECCNYW",Quantity__piece*700)</f>
        <v>2000</v>
      </c>
      <c r="U1591" s="55">
        <f>Chi_phí_lấy_hàng-Chi_phí_xử_lý</f>
        <v>17000</v>
      </c>
      <c r="V1591" s="55">
        <f>IFS(HubCN_ID="LECCNSZ",IF(Grossweight&lt;=3,17000+Quantity__piece*500,17000+(Grossweight-3)*1500+Quantity__piece*500),HubCN_ID="LECCNYW", IF(Grossweight&lt;=3,15000+Quantity__piece*700,15000+(Grossweight-3)*2500+Quantity__piece*700))</f>
        <v>19000</v>
      </c>
    </row>
    <row r="1592" ht="15.75" customHeight="1">
      <c r="A1592" s="52" t="s">
        <v>4516</v>
      </c>
      <c r="B1592" s="52" t="s">
        <v>5279</v>
      </c>
      <c r="C1592" s="52" t="s">
        <v>5253</v>
      </c>
      <c r="D1592" s="53">
        <v>44649.6125</v>
      </c>
      <c r="E1592" s="53">
        <v>44646.91388888889</v>
      </c>
      <c r="F1592" s="53">
        <v>44649.782638888886</v>
      </c>
      <c r="G1592" s="53">
        <f>HubVN_Receiving_Time</f>
        <v>44652.25486</v>
      </c>
      <c r="H1592" s="54">
        <v>44647.251388888886</v>
      </c>
      <c r="I1592" s="44">
        <f>HubCN_Receiving_Time-Order_Create_Time</f>
        <v>0.3131944444</v>
      </c>
      <c r="J1592" s="44">
        <f>Plan__HubCN_Receiving_Time-Order_Create_Time</f>
        <v>3.011805556</v>
      </c>
      <c r="K1592" s="44">
        <f>HubCN_Pickup_Time-HubCN_Receiving_Time</f>
        <v>0.3375</v>
      </c>
      <c r="L1592" s="44">
        <f>Plan_HubCN_Pickup_Time-Plan__HubCN_Receiving_Time</f>
        <v>0.1701388889</v>
      </c>
      <c r="M1592" s="44">
        <f>HubCN_Receiving_Time-Vendor_PickupTime</f>
        <v>0.1694444445</v>
      </c>
      <c r="N1592" s="44">
        <f>Plan__HubCN_Receiving_Time-Plan_Vendor_Pickup_Time</f>
        <v>2.013888889</v>
      </c>
      <c r="O1592" s="44">
        <f>Vendor_PickupTime-Order_Create_Time</f>
        <v>0.14375</v>
      </c>
      <c r="P1592" s="44">
        <f>Plan_Vendor_Pickup_Time-Order_Create_Time</f>
        <v>0.9979166667</v>
      </c>
      <c r="Q1592" s="44">
        <f>HubVN_Receiving_Time-HubCN_Pickup_Time</f>
        <v>5.003472222</v>
      </c>
      <c r="R1592" s="44">
        <f>Plan_HubVN_Receiving_Time-Plan_HubCN_Pickup_Time</f>
        <v>1.502777778</v>
      </c>
      <c r="S1592" s="44">
        <f>TG_lấy+TG_xử_lý_CN+Thông_quan</f>
        <v>5.654166667</v>
      </c>
      <c r="T1592" s="55">
        <f>IFS(HubCN_ID="LECCNSZ",Quantity__piece*500,HubCN_ID="LECCNYW",Quantity__piece*700)</f>
        <v>700</v>
      </c>
      <c r="U1592" s="55">
        <f>Chi_phí_lấy_hàng-Chi_phí_xử_lý</f>
        <v>15000</v>
      </c>
      <c r="V1592" s="55">
        <f>IFS(HubCN_ID="LECCNSZ",IF(Grossweight&lt;=3,17000+Quantity__piece*500,17000+(Grossweight-3)*1500+Quantity__piece*500),HubCN_ID="LECCNYW", IF(Grossweight&lt;=3,15000+Quantity__piece*700,15000+(Grossweight-3)*2500+Quantity__piece*700))</f>
        <v>15700</v>
      </c>
    </row>
    <row r="1593" ht="15.75" customHeight="1">
      <c r="A1593" s="52" t="s">
        <v>4519</v>
      </c>
      <c r="B1593" s="52" t="s">
        <v>5263</v>
      </c>
      <c r="C1593" s="52" t="s">
        <v>5253</v>
      </c>
      <c r="D1593" s="53">
        <v>44651.0875</v>
      </c>
      <c r="E1593" s="53">
        <v>44649.913194444445</v>
      </c>
      <c r="F1593" s="53">
        <v>44651.25555555556</v>
      </c>
      <c r="G1593" s="53">
        <f>HubVN_Receiving_Time</f>
        <v>44655.25833</v>
      </c>
      <c r="H1593" s="54">
        <v>44650.25208333333</v>
      </c>
      <c r="I1593" s="44">
        <f>HubCN_Receiving_Time-Order_Create_Time</f>
        <v>0.3131944444</v>
      </c>
      <c r="J1593" s="44">
        <f>Plan__HubCN_Receiving_Time-Order_Create_Time</f>
        <v>1.4875</v>
      </c>
      <c r="K1593" s="44">
        <f>HubCN_Pickup_Time-HubCN_Receiving_Time</f>
        <v>0.3388888889</v>
      </c>
      <c r="L1593" s="44">
        <f>Plan_HubCN_Pickup_Time-Plan__HubCN_Receiving_Time</f>
        <v>0.1680555556</v>
      </c>
      <c r="M1593" s="44">
        <f>HubCN_Receiving_Time-Vendor_PickupTime</f>
        <v>0.08611111112</v>
      </c>
      <c r="N1593" s="44">
        <f>Plan__HubCN_Receiving_Time-Plan_Vendor_Pickup_Time</f>
        <v>2.482638889</v>
      </c>
      <c r="O1593" s="44">
        <f>Vendor_PickupTime-Order_Create_Time</f>
        <v>0.2270833333</v>
      </c>
      <c r="P1593" s="44">
        <f>Plan_Vendor_Pickup_Time-Order_Create_Time</f>
        <v>-0.9951388889</v>
      </c>
      <c r="Q1593" s="44">
        <f>HubVN_Receiving_Time-HubCN_Pickup_Time</f>
        <v>5.00625</v>
      </c>
      <c r="R1593" s="44">
        <f>Plan_HubVN_Receiving_Time-Plan_HubCN_Pickup_Time</f>
        <v>3.000694444</v>
      </c>
      <c r="S1593" s="44">
        <f>TG_lấy+TG_xử_lý_CN+Thông_quan</f>
        <v>5.658333333</v>
      </c>
      <c r="T1593" s="55">
        <f>IFS(HubCN_ID="LECCNSZ",Quantity__piece*500,HubCN_ID="LECCNYW",Quantity__piece*700)</f>
        <v>3500</v>
      </c>
      <c r="U1593" s="55">
        <f>Chi_phí_lấy_hàng-Chi_phí_xử_lý</f>
        <v>15000</v>
      </c>
      <c r="V1593" s="55">
        <f>IFS(HubCN_ID="LECCNSZ",IF(Grossweight&lt;=3,17000+Quantity__piece*500,17000+(Grossweight-3)*1500+Quantity__piece*500),HubCN_ID="LECCNYW", IF(Grossweight&lt;=3,15000+Quantity__piece*700,15000+(Grossweight-3)*2500+Quantity__piece*700))</f>
        <v>18500</v>
      </c>
    </row>
    <row r="1594" ht="15.75" customHeight="1">
      <c r="A1594" s="52" t="s">
        <v>4521</v>
      </c>
      <c r="B1594" s="52" t="s">
        <v>5276</v>
      </c>
      <c r="C1594" s="52" t="s">
        <v>5253</v>
      </c>
      <c r="D1594" s="53">
        <v>44651.09305555555</v>
      </c>
      <c r="E1594" s="53">
        <v>44649.92916666667</v>
      </c>
      <c r="F1594" s="53">
        <v>44651.26388888889</v>
      </c>
      <c r="G1594" s="53">
        <f>HubVN_Receiving_Time</f>
        <v>44655.26806</v>
      </c>
      <c r="H1594" s="54">
        <v>44650.26597222222</v>
      </c>
      <c r="I1594" s="44">
        <f>HubCN_Receiving_Time-Order_Create_Time</f>
        <v>0.3138888889</v>
      </c>
      <c r="J1594" s="44">
        <f>Plan__HubCN_Receiving_Time-Order_Create_Time</f>
        <v>1.477777778</v>
      </c>
      <c r="K1594" s="44">
        <f>HubCN_Pickup_Time-HubCN_Receiving_Time</f>
        <v>0.3368055556</v>
      </c>
      <c r="L1594" s="44">
        <f>Plan_HubCN_Pickup_Time-Plan__HubCN_Receiving_Time</f>
        <v>0.1708333333</v>
      </c>
      <c r="M1594" s="44">
        <f>HubCN_Receiving_Time-Vendor_PickupTime</f>
        <v>0.08819444445</v>
      </c>
      <c r="N1594" s="44">
        <f>Plan__HubCN_Receiving_Time-Plan_Vendor_Pickup_Time</f>
        <v>0.98125</v>
      </c>
      <c r="O1594" s="44">
        <f>Vendor_PickupTime-Order_Create_Time</f>
        <v>0.2256944444</v>
      </c>
      <c r="P1594" s="44">
        <f>Plan_Vendor_Pickup_Time-Order_Create_Time</f>
        <v>0.4965277778</v>
      </c>
      <c r="Q1594" s="44">
        <f>HubVN_Receiving_Time-HubCN_Pickup_Time</f>
        <v>5.002083333</v>
      </c>
      <c r="R1594" s="44">
        <f>Plan_HubVN_Receiving_Time-Plan_HubCN_Pickup_Time</f>
        <v>3.000694444</v>
      </c>
      <c r="S1594" s="44">
        <f>TG_lấy+TG_xử_lý_CN+Thông_quan</f>
        <v>5.652777778</v>
      </c>
      <c r="T1594" s="55">
        <f>IFS(HubCN_ID="LECCNSZ",Quantity__piece*500,HubCN_ID="LECCNYW",Quantity__piece*700)</f>
        <v>700</v>
      </c>
      <c r="U1594" s="55">
        <f>Chi_phí_lấy_hàng-Chi_phí_xử_lý</f>
        <v>15000</v>
      </c>
      <c r="V1594" s="55">
        <f>IFS(HubCN_ID="LECCNSZ",IF(Grossweight&lt;=3,17000+Quantity__piece*500,17000+(Grossweight-3)*1500+Quantity__piece*500),HubCN_ID="LECCNYW", IF(Grossweight&lt;=3,15000+Quantity__piece*700,15000+(Grossweight-3)*2500+Quantity__piece*700))</f>
        <v>15700</v>
      </c>
    </row>
    <row r="1595" ht="15.75" customHeight="1">
      <c r="A1595" s="52" t="s">
        <v>4524</v>
      </c>
      <c r="B1595" s="52" t="s">
        <v>5291</v>
      </c>
      <c r="C1595" s="52" t="s">
        <v>5253</v>
      </c>
      <c r="D1595" s="53">
        <v>44650.35902777778</v>
      </c>
      <c r="E1595" s="53">
        <v>44650.725</v>
      </c>
      <c r="F1595" s="53">
        <v>44650.53055555555</v>
      </c>
      <c r="G1595" s="53">
        <f>HubVN_Receiving_Time</f>
        <v>44654.52083</v>
      </c>
      <c r="H1595" s="54">
        <v>44651.018055555556</v>
      </c>
      <c r="I1595" s="44">
        <f>HubCN_Receiving_Time-Order_Create_Time</f>
        <v>3.551388889</v>
      </c>
      <c r="J1595" s="44">
        <f>Plan__HubCN_Receiving_Time-Order_Create_Time</f>
        <v>3.185416667</v>
      </c>
      <c r="K1595" s="44">
        <f>HubCN_Pickup_Time-HubCN_Receiving_Time</f>
        <v>0.2930555556</v>
      </c>
      <c r="L1595" s="44">
        <f>Plan_HubCN_Pickup_Time-Plan__HubCN_Receiving_Time</f>
        <v>0.1715277778</v>
      </c>
      <c r="M1595" s="44">
        <f>HubCN_Receiving_Time-Vendor_PickupTime</f>
        <v>0.2513888889</v>
      </c>
      <c r="N1595" s="44">
        <f>Plan__HubCN_Receiving_Time-Plan_Vendor_Pickup_Time</f>
        <v>4.192361111</v>
      </c>
      <c r="O1595" s="44">
        <f>Vendor_PickupTime-Order_Create_Time</f>
        <v>3.3</v>
      </c>
      <c r="P1595" s="44">
        <f>Plan_Vendor_Pickup_Time-Order_Create_Time</f>
        <v>-1.006944444</v>
      </c>
      <c r="Q1595" s="44">
        <f>HubVN_Receiving_Time-HubCN_Pickup_Time</f>
        <v>3.502777778</v>
      </c>
      <c r="R1595" s="44">
        <f>Plan_HubVN_Receiving_Time-Plan_HubCN_Pickup_Time</f>
        <v>3.000694444</v>
      </c>
      <c r="S1595" s="44">
        <f>TG_lấy+TG_xử_lý_CN+Thông_quan</f>
        <v>7.347222222</v>
      </c>
      <c r="T1595" s="55">
        <f>IFS(HubCN_ID="LECCNSZ",Quantity__piece*500,HubCN_ID="LECCNYW",Quantity__piece*700)</f>
        <v>1400</v>
      </c>
      <c r="U1595" s="55">
        <f>Chi_phí_lấy_hàng-Chi_phí_xử_lý</f>
        <v>15000</v>
      </c>
      <c r="V1595" s="55">
        <f>IFS(HubCN_ID="LECCNSZ",IF(Grossweight&lt;=3,17000+Quantity__piece*500,17000+(Grossweight-3)*1500+Quantity__piece*500),HubCN_ID="LECCNYW", IF(Grossweight&lt;=3,15000+Quantity__piece*700,15000+(Grossweight-3)*2500+Quantity__piece*700))</f>
        <v>16400</v>
      </c>
    </row>
    <row r="1596" ht="15.75" hidden="1" customHeight="1">
      <c r="A1596" s="52" t="s">
        <v>4526</v>
      </c>
      <c r="B1596" s="52" t="s">
        <v>5306</v>
      </c>
      <c r="C1596" s="52" t="s">
        <v>5255</v>
      </c>
      <c r="D1596" s="53">
        <v>44649.80763888889</v>
      </c>
      <c r="E1596" s="53">
        <v>44652.263194444444</v>
      </c>
      <c r="F1596" s="53">
        <v>44650.020833333336</v>
      </c>
      <c r="G1596" s="53">
        <f>HubVN_Receiving_Time</f>
        <v>44654.53681</v>
      </c>
      <c r="H1596" s="54">
        <v>44652.70208333333</v>
      </c>
      <c r="I1596" s="44">
        <f>HubCN_Receiving_Time-Order_Create_Time</f>
        <v>1.722222222</v>
      </c>
      <c r="J1596" s="44">
        <f>Plan__HubCN_Receiving_Time-Order_Create_Time</f>
        <v>-0.7333333333</v>
      </c>
      <c r="K1596" s="44">
        <f>HubCN_Pickup_Time-HubCN_Receiving_Time</f>
        <v>0.4388888889</v>
      </c>
      <c r="L1596" s="44">
        <f>Plan_HubCN_Pickup_Time-Plan__HubCN_Receiving_Time</f>
        <v>0.2131944444</v>
      </c>
      <c r="M1596" s="44">
        <f>HubCN_Receiving_Time-Vendor_PickupTime</f>
        <v>0.05763888889</v>
      </c>
      <c r="N1596" s="44">
        <f>Plan__HubCN_Receiving_Time-Plan_Vendor_Pickup_Time</f>
        <v>-0.3152777778</v>
      </c>
      <c r="O1596" s="44">
        <f>Vendor_PickupTime-Order_Create_Time</f>
        <v>1.664583333</v>
      </c>
      <c r="P1596" s="44">
        <f>Plan_Vendor_Pickup_Time-Order_Create_Time</f>
        <v>-0.4180555556</v>
      </c>
      <c r="Q1596" s="44">
        <f>HubVN_Receiving_Time-HubCN_Pickup_Time</f>
        <v>1.834722222</v>
      </c>
      <c r="R1596" s="44">
        <f>Plan_HubVN_Receiving_Time-Plan_HubCN_Pickup_Time</f>
        <v>3.502777778</v>
      </c>
      <c r="S1596" s="44">
        <f>TG_lấy+TG_xử_lý_CN+Thông_quan</f>
        <v>3.995833333</v>
      </c>
      <c r="T1596" s="55">
        <f>IFS(HubCN_ID="LECCNSZ",Quantity__piece*500,HubCN_ID="LECCNYW",Quantity__piece*700)</f>
        <v>2500</v>
      </c>
      <c r="U1596" s="55">
        <f>Chi_phí_lấy_hàng-Chi_phí_xử_lý</f>
        <v>17000</v>
      </c>
      <c r="V1596" s="55">
        <f>IFS(HubCN_ID="LECCNSZ",IF(Grossweight&lt;=3,17000+Quantity__piece*500,17000+(Grossweight-3)*1500+Quantity__piece*500),HubCN_ID="LECCNYW", IF(Grossweight&lt;=3,15000+Quantity__piece*700,15000+(Grossweight-3)*2500+Quantity__piece*700))</f>
        <v>19500</v>
      </c>
    </row>
    <row r="1597" ht="15.75" customHeight="1">
      <c r="A1597" s="52" t="s">
        <v>4529</v>
      </c>
      <c r="B1597" s="52" t="s">
        <v>5299</v>
      </c>
      <c r="C1597" s="52" t="s">
        <v>5253</v>
      </c>
      <c r="D1597" s="53">
        <v>44649.1375</v>
      </c>
      <c r="E1597" s="53">
        <v>44649.17638888889</v>
      </c>
      <c r="F1597" s="53">
        <v>44649.26597222222</v>
      </c>
      <c r="G1597" s="53">
        <f>HubVN_Receiving_Time</f>
        <v>44652.51597</v>
      </c>
      <c r="H1597" s="54">
        <v>44649.5125</v>
      </c>
      <c r="I1597" s="44">
        <f>HubCN_Receiving_Time-Order_Create_Time</f>
        <v>3.857638889</v>
      </c>
      <c r="J1597" s="44">
        <f>Plan__HubCN_Receiving_Time-Order_Create_Time</f>
        <v>3.81875</v>
      </c>
      <c r="K1597" s="44">
        <f>HubCN_Pickup_Time-HubCN_Receiving_Time</f>
        <v>0.3361111111</v>
      </c>
      <c r="L1597" s="44">
        <f>Plan_HubCN_Pickup_Time-Plan__HubCN_Receiving_Time</f>
        <v>0.1284722222</v>
      </c>
      <c r="M1597" s="44">
        <f>HubCN_Receiving_Time-Vendor_PickupTime</f>
        <v>0.1708333333</v>
      </c>
      <c r="N1597" s="44">
        <f>Plan__HubCN_Receiving_Time-Plan_Vendor_Pickup_Time</f>
        <v>2.654166667</v>
      </c>
      <c r="O1597" s="44">
        <f>Vendor_PickupTime-Order_Create_Time</f>
        <v>3.686805556</v>
      </c>
      <c r="P1597" s="44">
        <f>Plan_Vendor_Pickup_Time-Order_Create_Time</f>
        <v>1.164583333</v>
      </c>
      <c r="Q1597" s="44">
        <f>HubVN_Receiving_Time-HubCN_Pickup_Time</f>
        <v>3.003472222</v>
      </c>
      <c r="R1597" s="44">
        <f>Plan_HubVN_Receiving_Time-Plan_HubCN_Pickup_Time</f>
        <v>3.004166667</v>
      </c>
      <c r="S1597" s="44">
        <f>TG_lấy+TG_xử_lý_CN+Thông_quan</f>
        <v>7.197222222</v>
      </c>
      <c r="T1597" s="55">
        <f>IFS(HubCN_ID="LECCNSZ",Quantity__piece*500,HubCN_ID="LECCNYW",Quantity__piece*700)</f>
        <v>2100</v>
      </c>
      <c r="U1597" s="55">
        <f>Chi_phí_lấy_hàng-Chi_phí_xử_lý</f>
        <v>15000</v>
      </c>
      <c r="V1597" s="55">
        <f>IFS(HubCN_ID="LECCNSZ",IF(Grossweight&lt;=3,17000+Quantity__piece*500,17000+(Grossweight-3)*1500+Quantity__piece*500),HubCN_ID="LECCNYW", IF(Grossweight&lt;=3,15000+Quantity__piece*700,15000+(Grossweight-3)*2500+Quantity__piece*700))</f>
        <v>17100</v>
      </c>
    </row>
    <row r="1598" ht="15.75" customHeight="1">
      <c r="A1598" s="52" t="s">
        <v>4531</v>
      </c>
      <c r="B1598" s="52" t="s">
        <v>5269</v>
      </c>
      <c r="C1598" s="52" t="s">
        <v>5253</v>
      </c>
      <c r="D1598" s="53">
        <v>44651.944444444445</v>
      </c>
      <c r="E1598" s="53">
        <v>44650.7125</v>
      </c>
      <c r="F1598" s="53">
        <v>44652.02916666667</v>
      </c>
      <c r="G1598" s="53">
        <f>HubVN_Receiving_Time</f>
        <v>44654.51319</v>
      </c>
      <c r="H1598" s="54">
        <v>44651.009722222225</v>
      </c>
      <c r="I1598" s="44">
        <f>HubCN_Receiving_Time-Order_Create_Time</f>
        <v>3.540277778</v>
      </c>
      <c r="J1598" s="44">
        <f>Plan__HubCN_Receiving_Time-Order_Create_Time</f>
        <v>4.772222222</v>
      </c>
      <c r="K1598" s="44">
        <f>HubCN_Pickup_Time-HubCN_Receiving_Time</f>
        <v>0.2972222222</v>
      </c>
      <c r="L1598" s="44">
        <f>Plan_HubCN_Pickup_Time-Plan__HubCN_Receiving_Time</f>
        <v>0.08472222222</v>
      </c>
      <c r="M1598" s="44">
        <f>HubCN_Receiving_Time-Vendor_PickupTime</f>
        <v>0.2506944444</v>
      </c>
      <c r="N1598" s="44">
        <f>Plan__HubCN_Receiving_Time-Plan_Vendor_Pickup_Time</f>
        <v>3.60625</v>
      </c>
      <c r="O1598" s="44">
        <f>Vendor_PickupTime-Order_Create_Time</f>
        <v>3.289583333</v>
      </c>
      <c r="P1598" s="44">
        <f>Plan_Vendor_Pickup_Time-Order_Create_Time</f>
        <v>1.165972222</v>
      </c>
      <c r="Q1598" s="44">
        <f>HubVN_Receiving_Time-HubCN_Pickup_Time</f>
        <v>3.503472222</v>
      </c>
      <c r="R1598" s="44">
        <f>Plan_HubVN_Receiving_Time-Plan_HubCN_Pickup_Time</f>
        <v>1.504166667</v>
      </c>
      <c r="S1598" s="44">
        <f>TG_lấy+TG_xử_lý_CN+Thông_quan</f>
        <v>7.340972222</v>
      </c>
      <c r="T1598" s="55">
        <f>IFS(HubCN_ID="LECCNSZ",Quantity__piece*500,HubCN_ID="LECCNYW",Quantity__piece*700)</f>
        <v>700</v>
      </c>
      <c r="U1598" s="55">
        <f>Chi_phí_lấy_hàng-Chi_phí_xử_lý</f>
        <v>16250</v>
      </c>
      <c r="V1598" s="55">
        <f>IFS(HubCN_ID="LECCNSZ",IF(Grossweight&lt;=3,17000+Quantity__piece*500,17000+(Grossweight-3)*1500+Quantity__piece*500),HubCN_ID="LECCNYW", IF(Grossweight&lt;=3,15000+Quantity__piece*700,15000+(Grossweight-3)*2500+Quantity__piece*700))</f>
        <v>16950</v>
      </c>
    </row>
    <row r="1599" ht="15.75" customHeight="1">
      <c r="A1599" s="52" t="s">
        <v>4534</v>
      </c>
      <c r="B1599" s="52" t="s">
        <v>5303</v>
      </c>
      <c r="C1599" s="52" t="s">
        <v>5253</v>
      </c>
      <c r="D1599" s="53">
        <v>44648.82638888889</v>
      </c>
      <c r="E1599" s="53">
        <v>44649.20972222222</v>
      </c>
      <c r="F1599" s="53">
        <v>44648.998611111114</v>
      </c>
      <c r="G1599" s="53">
        <f>HubVN_Receiving_Time</f>
        <v>44652.50486</v>
      </c>
      <c r="H1599" s="54">
        <v>44649.50347222222</v>
      </c>
      <c r="I1599" s="44">
        <f>HubCN_Receiving_Time-Order_Create_Time</f>
        <v>1.876388889</v>
      </c>
      <c r="J1599" s="44">
        <f>Plan__HubCN_Receiving_Time-Order_Create_Time</f>
        <v>1.493055556</v>
      </c>
      <c r="K1599" s="44">
        <f>HubCN_Pickup_Time-HubCN_Receiving_Time</f>
        <v>0.29375</v>
      </c>
      <c r="L1599" s="44">
        <f>Plan_HubCN_Pickup_Time-Plan__HubCN_Receiving_Time</f>
        <v>0.1722222222</v>
      </c>
      <c r="M1599" s="44">
        <f>HubCN_Receiving_Time-Vendor_PickupTime</f>
        <v>0.08958333333</v>
      </c>
      <c r="N1599" s="44">
        <f>Plan__HubCN_Receiving_Time-Plan_Vendor_Pickup_Time</f>
        <v>2.955555556</v>
      </c>
      <c r="O1599" s="44">
        <f>Vendor_PickupTime-Order_Create_Time</f>
        <v>1.786805556</v>
      </c>
      <c r="P1599" s="44">
        <f>Plan_Vendor_Pickup_Time-Order_Create_Time</f>
        <v>-1.4625</v>
      </c>
      <c r="Q1599" s="44">
        <f>HubVN_Receiving_Time-HubCN_Pickup_Time</f>
        <v>3.001388889</v>
      </c>
      <c r="R1599" s="44">
        <f>Plan_HubVN_Receiving_Time-Plan_HubCN_Pickup_Time</f>
        <v>3.502777778</v>
      </c>
      <c r="S1599" s="44">
        <f>TG_lấy+TG_xử_lý_CN+Thông_quan</f>
        <v>5.171527778</v>
      </c>
      <c r="T1599" s="55">
        <f>IFS(HubCN_ID="LECCNSZ",Quantity__piece*500,HubCN_ID="LECCNYW",Quantity__piece*700)</f>
        <v>3500</v>
      </c>
      <c r="U1599" s="55">
        <f>Chi_phí_lấy_hàng-Chi_phí_xử_lý</f>
        <v>15000</v>
      </c>
      <c r="V1599" s="55">
        <f>IFS(HubCN_ID="LECCNSZ",IF(Grossweight&lt;=3,17000+Quantity__piece*500,17000+(Grossweight-3)*1500+Quantity__piece*500),HubCN_ID="LECCNYW", IF(Grossweight&lt;=3,15000+Quantity__piece*700,15000+(Grossweight-3)*2500+Quantity__piece*700))</f>
        <v>18500</v>
      </c>
    </row>
    <row r="1600" ht="15.75" hidden="1" customHeight="1">
      <c r="A1600" s="52" t="s">
        <v>4537</v>
      </c>
      <c r="B1600" s="52" t="s">
        <v>5287</v>
      </c>
      <c r="C1600" s="52" t="s">
        <v>5255</v>
      </c>
      <c r="D1600" s="53">
        <v>44650.36041666667</v>
      </c>
      <c r="E1600" s="53">
        <v>44649.55069444444</v>
      </c>
      <c r="F1600" s="53">
        <v>44650.506944444445</v>
      </c>
      <c r="G1600" s="53">
        <f>HubVN_Receiving_Time</f>
        <v>44652.52431</v>
      </c>
      <c r="H1600" s="54">
        <v>44650.02222222222</v>
      </c>
      <c r="I1600" s="44">
        <f>HubCN_Receiving_Time-Order_Create_Time</f>
        <v>2.214583333</v>
      </c>
      <c r="J1600" s="44">
        <f>Plan__HubCN_Receiving_Time-Order_Create_Time</f>
        <v>3.024305556</v>
      </c>
      <c r="K1600" s="44">
        <f>HubCN_Pickup_Time-HubCN_Receiving_Time</f>
        <v>0.4715277778</v>
      </c>
      <c r="L1600" s="44">
        <f>Plan_HubCN_Pickup_Time-Plan__HubCN_Receiving_Time</f>
        <v>0.1465277778</v>
      </c>
      <c r="M1600" s="44">
        <f>HubCN_Receiving_Time-Vendor_PickupTime</f>
        <v>0.05555555555</v>
      </c>
      <c r="N1600" s="44">
        <f>Plan__HubCN_Receiving_Time-Plan_Vendor_Pickup_Time</f>
        <v>2.944444444</v>
      </c>
      <c r="O1600" s="44">
        <f>Vendor_PickupTime-Order_Create_Time</f>
        <v>2.159027778</v>
      </c>
      <c r="P1600" s="44">
        <f>Plan_Vendor_Pickup_Time-Order_Create_Time</f>
        <v>0.07986111112</v>
      </c>
      <c r="Q1600" s="44">
        <f>HubVN_Receiving_Time-HubCN_Pickup_Time</f>
        <v>2.502083333</v>
      </c>
      <c r="R1600" s="44">
        <f>Plan_HubVN_Receiving_Time-Plan_HubCN_Pickup_Time</f>
        <v>2.001388889</v>
      </c>
      <c r="S1600" s="44">
        <f>TG_lấy+TG_xử_lý_CN+Thông_quan</f>
        <v>5.188194444</v>
      </c>
      <c r="T1600" s="55">
        <f>IFS(HubCN_ID="LECCNSZ",Quantity__piece*500,HubCN_ID="LECCNYW",Quantity__piece*700)</f>
        <v>500</v>
      </c>
      <c r="U1600" s="55">
        <f>Chi_phí_lấy_hàng-Chi_phí_xử_lý</f>
        <v>17000</v>
      </c>
      <c r="V1600" s="55">
        <f>IFS(HubCN_ID="LECCNSZ",IF(Grossweight&lt;=3,17000+Quantity__piece*500,17000+(Grossweight-3)*1500+Quantity__piece*500),HubCN_ID="LECCNYW", IF(Grossweight&lt;=3,15000+Quantity__piece*700,15000+(Grossweight-3)*2500+Quantity__piece*700))</f>
        <v>17500</v>
      </c>
    </row>
    <row r="1601" ht="15.75" customHeight="1">
      <c r="A1601" s="52" t="s">
        <v>4540</v>
      </c>
      <c r="B1601" s="52" t="s">
        <v>5278</v>
      </c>
      <c r="C1601" s="52" t="s">
        <v>5253</v>
      </c>
      <c r="D1601" s="53">
        <v>44652.92986111111</v>
      </c>
      <c r="E1601" s="53">
        <v>44652.22083333333</v>
      </c>
      <c r="F1601" s="53">
        <v>44653.01458333333</v>
      </c>
      <c r="G1601" s="53">
        <f>HubVN_Receiving_Time</f>
        <v>44655.51806</v>
      </c>
      <c r="H1601" s="54">
        <v>44652.513194444444</v>
      </c>
      <c r="I1601" s="44">
        <f>HubCN_Receiving_Time-Order_Create_Time</f>
        <v>1.900694444</v>
      </c>
      <c r="J1601" s="44">
        <f>Plan__HubCN_Receiving_Time-Order_Create_Time</f>
        <v>2.609722222</v>
      </c>
      <c r="K1601" s="44">
        <f>HubCN_Pickup_Time-HubCN_Receiving_Time</f>
        <v>0.2923611111</v>
      </c>
      <c r="L1601" s="44">
        <f>Plan_HubCN_Pickup_Time-Plan__HubCN_Receiving_Time</f>
        <v>0.08472222222</v>
      </c>
      <c r="M1601" s="44">
        <f>HubCN_Receiving_Time-Vendor_PickupTime</f>
        <v>0.1125</v>
      </c>
      <c r="N1601" s="44">
        <f>Plan__HubCN_Receiving_Time-Plan_Vendor_Pickup_Time</f>
        <v>3.490277778</v>
      </c>
      <c r="O1601" s="44">
        <f>Vendor_PickupTime-Order_Create_Time</f>
        <v>1.788194444</v>
      </c>
      <c r="P1601" s="44">
        <f>Plan_Vendor_Pickup_Time-Order_Create_Time</f>
        <v>-0.8805555556</v>
      </c>
      <c r="Q1601" s="44">
        <f>HubVN_Receiving_Time-HubCN_Pickup_Time</f>
        <v>3.004861111</v>
      </c>
      <c r="R1601" s="44">
        <f>Plan_HubVN_Receiving_Time-Plan_HubCN_Pickup_Time</f>
        <v>1.504166667</v>
      </c>
      <c r="S1601" s="44">
        <f>TG_lấy+TG_xử_lý_CN+Thông_quan</f>
        <v>5.197916667</v>
      </c>
      <c r="T1601" s="55">
        <f>IFS(HubCN_ID="LECCNSZ",Quantity__piece*500,HubCN_ID="LECCNYW",Quantity__piece*700)</f>
        <v>2800</v>
      </c>
      <c r="U1601" s="55">
        <f>Chi_phí_lấy_hàng-Chi_phí_xử_lý</f>
        <v>15000</v>
      </c>
      <c r="V1601" s="55">
        <f>IFS(HubCN_ID="LECCNSZ",IF(Grossweight&lt;=3,17000+Quantity__piece*500,17000+(Grossweight-3)*1500+Quantity__piece*500),HubCN_ID="LECCNYW", IF(Grossweight&lt;=3,15000+Quantity__piece*700,15000+(Grossweight-3)*2500+Quantity__piece*700))</f>
        <v>17800</v>
      </c>
    </row>
    <row r="1602" ht="15.75" customHeight="1">
      <c r="A1602" s="52" t="s">
        <v>4542</v>
      </c>
      <c r="B1602" s="52" t="s">
        <v>5252</v>
      </c>
      <c r="C1602" s="52" t="s">
        <v>5253</v>
      </c>
      <c r="D1602" s="53">
        <v>44650.37569444445</v>
      </c>
      <c r="E1602" s="53">
        <v>44649.813888888886</v>
      </c>
      <c r="F1602" s="53">
        <v>44650.501388888886</v>
      </c>
      <c r="G1602" s="53">
        <f>HubVN_Receiving_Time</f>
        <v>44653.27569</v>
      </c>
      <c r="H1602" s="54">
        <v>44650.275</v>
      </c>
      <c r="I1602" s="44">
        <f>HubCN_Receiving_Time-Order_Create_Time</f>
        <v>2.095833333</v>
      </c>
      <c r="J1602" s="44">
        <f>Plan__HubCN_Receiving_Time-Order_Create_Time</f>
        <v>2.657638889</v>
      </c>
      <c r="K1602" s="44">
        <f>HubCN_Pickup_Time-HubCN_Receiving_Time</f>
        <v>0.4611111111</v>
      </c>
      <c r="L1602" s="44">
        <f>Plan_HubCN_Pickup_Time-Plan__HubCN_Receiving_Time</f>
        <v>0.1256944444</v>
      </c>
      <c r="M1602" s="44">
        <f>HubCN_Receiving_Time-Vendor_PickupTime</f>
        <v>0.08611111111</v>
      </c>
      <c r="N1602" s="44">
        <f>Plan__HubCN_Receiving_Time-Plan_Vendor_Pickup_Time</f>
        <v>2.947222222</v>
      </c>
      <c r="O1602" s="44">
        <f>Vendor_PickupTime-Order_Create_Time</f>
        <v>2.009722222</v>
      </c>
      <c r="P1602" s="44">
        <f>Plan_Vendor_Pickup_Time-Order_Create_Time</f>
        <v>-0.2895833333</v>
      </c>
      <c r="Q1602" s="44">
        <f>HubVN_Receiving_Time-HubCN_Pickup_Time</f>
        <v>3.000694444</v>
      </c>
      <c r="R1602" s="44">
        <f>Plan_HubVN_Receiving_Time-Plan_HubCN_Pickup_Time</f>
        <v>2.001388889</v>
      </c>
      <c r="S1602" s="44">
        <f>TG_lấy+TG_xử_lý_CN+Thông_quan</f>
        <v>5.557638889</v>
      </c>
      <c r="T1602" s="55">
        <f>IFS(HubCN_ID="LECCNSZ",Quantity__piece*500,HubCN_ID="LECCNYW",Quantity__piece*700)</f>
        <v>2100</v>
      </c>
      <c r="U1602" s="55">
        <f>Chi_phí_lấy_hàng-Chi_phí_xử_lý</f>
        <v>15000</v>
      </c>
      <c r="V1602" s="55">
        <f>IFS(HubCN_ID="LECCNSZ",IF(Grossweight&lt;=3,17000+Quantity__piece*500,17000+(Grossweight-3)*1500+Quantity__piece*500),HubCN_ID="LECCNYW", IF(Grossweight&lt;=3,15000+Quantity__piece*700,15000+(Grossweight-3)*2500+Quantity__piece*700))</f>
        <v>17100</v>
      </c>
    </row>
    <row r="1603" ht="15.75" customHeight="1">
      <c r="A1603" s="52" t="s">
        <v>4543</v>
      </c>
      <c r="B1603" s="52" t="s">
        <v>5271</v>
      </c>
      <c r="C1603" s="52" t="s">
        <v>5253</v>
      </c>
      <c r="D1603" s="53">
        <v>44650.376388888886</v>
      </c>
      <c r="E1603" s="53">
        <v>44650.70347222222</v>
      </c>
      <c r="F1603" s="53">
        <v>44650.527083333334</v>
      </c>
      <c r="G1603" s="53">
        <f>HubVN_Receiving_Time</f>
        <v>44654.50347</v>
      </c>
      <c r="H1603" s="54">
        <v>44650.99930555555</v>
      </c>
      <c r="I1603" s="44">
        <f>HubCN_Receiving_Time-Order_Create_Time</f>
        <v>4.04375</v>
      </c>
      <c r="J1603" s="44">
        <f>Plan__HubCN_Receiving_Time-Order_Create_Time</f>
        <v>3.716666667</v>
      </c>
      <c r="K1603" s="44">
        <f>HubCN_Pickup_Time-HubCN_Receiving_Time</f>
        <v>0.2958333333</v>
      </c>
      <c r="L1603" s="44">
        <f>Plan_HubCN_Pickup_Time-Plan__HubCN_Receiving_Time</f>
        <v>0.1506944444</v>
      </c>
      <c r="M1603" s="44">
        <f>HubCN_Receiving_Time-Vendor_PickupTime</f>
        <v>0.2541666667</v>
      </c>
      <c r="N1603" s="44">
        <f>Plan__HubCN_Receiving_Time-Plan_Vendor_Pickup_Time</f>
        <v>2.550694444</v>
      </c>
      <c r="O1603" s="44">
        <f>Vendor_PickupTime-Order_Create_Time</f>
        <v>3.789583333</v>
      </c>
      <c r="P1603" s="44">
        <f>Plan_Vendor_Pickup_Time-Order_Create_Time</f>
        <v>1.165972222</v>
      </c>
      <c r="Q1603" s="44">
        <f>HubVN_Receiving_Time-HubCN_Pickup_Time</f>
        <v>3.504166667</v>
      </c>
      <c r="R1603" s="44">
        <f>Plan_HubVN_Receiving_Time-Plan_HubCN_Pickup_Time</f>
        <v>3.002777778</v>
      </c>
      <c r="S1603" s="44">
        <f>TG_lấy+TG_xử_lý_CN+Thông_quan</f>
        <v>7.84375</v>
      </c>
      <c r="T1603" s="55">
        <f>IFS(HubCN_ID="LECCNSZ",Quantity__piece*500,HubCN_ID="LECCNYW",Quantity__piece*700)</f>
        <v>1400</v>
      </c>
      <c r="U1603" s="55">
        <f>Chi_phí_lấy_hàng-Chi_phí_xử_lý</f>
        <v>16000</v>
      </c>
      <c r="V1603" s="55">
        <f>IFS(HubCN_ID="LECCNSZ",IF(Grossweight&lt;=3,17000+Quantity__piece*500,17000+(Grossweight-3)*1500+Quantity__piece*500),HubCN_ID="LECCNYW", IF(Grossweight&lt;=3,15000+Quantity__piece*700,15000+(Grossweight-3)*2500+Quantity__piece*700))</f>
        <v>17400</v>
      </c>
    </row>
    <row r="1604" ht="15.75" customHeight="1">
      <c r="A1604" s="52" t="s">
        <v>4545</v>
      </c>
      <c r="B1604" s="52" t="s">
        <v>5270</v>
      </c>
      <c r="C1604" s="52" t="s">
        <v>5253</v>
      </c>
      <c r="D1604" s="53">
        <v>44648.63055555556</v>
      </c>
      <c r="E1604" s="53">
        <v>44649.802777777775</v>
      </c>
      <c r="F1604" s="53">
        <v>44648.782638888886</v>
      </c>
      <c r="G1604" s="53">
        <f>HubVN_Receiving_Time</f>
        <v>44653.26806</v>
      </c>
      <c r="H1604" s="54">
        <v>44650.26597222222</v>
      </c>
      <c r="I1604" s="44">
        <f>HubCN_Receiving_Time-Order_Create_Time</f>
        <v>2.086111111</v>
      </c>
      <c r="J1604" s="44">
        <f>Plan__HubCN_Receiving_Time-Order_Create_Time</f>
        <v>0.9138888889</v>
      </c>
      <c r="K1604" s="44">
        <f>HubCN_Pickup_Time-HubCN_Receiving_Time</f>
        <v>0.4631944444</v>
      </c>
      <c r="L1604" s="44">
        <f>Plan_HubCN_Pickup_Time-Plan__HubCN_Receiving_Time</f>
        <v>0.1520833333</v>
      </c>
      <c r="M1604" s="44">
        <f>HubCN_Receiving_Time-Vendor_PickupTime</f>
        <v>0.08819444444</v>
      </c>
      <c r="N1604" s="44">
        <f>Plan__HubCN_Receiving_Time-Plan_Vendor_Pickup_Time</f>
        <v>1.210416667</v>
      </c>
      <c r="O1604" s="44">
        <f>Vendor_PickupTime-Order_Create_Time</f>
        <v>1.997916667</v>
      </c>
      <c r="P1604" s="44">
        <f>Plan_Vendor_Pickup_Time-Order_Create_Time</f>
        <v>-0.2965277778</v>
      </c>
      <c r="Q1604" s="44">
        <f>HubVN_Receiving_Time-HubCN_Pickup_Time</f>
        <v>3.002083333</v>
      </c>
      <c r="R1604" s="44">
        <f>Plan_HubVN_Receiving_Time-Plan_HubCN_Pickup_Time</f>
        <v>3.501388889</v>
      </c>
      <c r="S1604" s="44">
        <f>TG_lấy+TG_xử_lý_CN+Thông_quan</f>
        <v>5.551388889</v>
      </c>
      <c r="T1604" s="55">
        <f>IFS(HubCN_ID="LECCNSZ",Quantity__piece*500,HubCN_ID="LECCNYW",Quantity__piece*700)</f>
        <v>700</v>
      </c>
      <c r="U1604" s="55">
        <f>Chi_phí_lấy_hàng-Chi_phí_xử_lý</f>
        <v>15000</v>
      </c>
      <c r="V1604" s="55">
        <f>IFS(HubCN_ID="LECCNSZ",IF(Grossweight&lt;=3,17000+Quantity__piece*500,17000+(Grossweight-3)*1500+Quantity__piece*500),HubCN_ID="LECCNYW", IF(Grossweight&lt;=3,15000+Quantity__piece*700,15000+(Grossweight-3)*2500+Quantity__piece*700))</f>
        <v>15700</v>
      </c>
    </row>
    <row r="1605" ht="15.75" customHeight="1">
      <c r="A1605" s="52" t="s">
        <v>4548</v>
      </c>
      <c r="B1605" s="52" t="s">
        <v>5252</v>
      </c>
      <c r="C1605" s="52" t="s">
        <v>5253</v>
      </c>
      <c r="D1605" s="53">
        <v>44653.163194444445</v>
      </c>
      <c r="E1605" s="53">
        <v>44652.236805555556</v>
      </c>
      <c r="F1605" s="53">
        <v>44653.25277777778</v>
      </c>
      <c r="G1605" s="53">
        <f>HubVN_Receiving_Time</f>
        <v>44655.53958</v>
      </c>
      <c r="H1605" s="54">
        <v>44652.53472222222</v>
      </c>
      <c r="I1605" s="44">
        <f>HubCN_Receiving_Time-Order_Create_Time</f>
        <v>3.872916667</v>
      </c>
      <c r="J1605" s="44">
        <f>Plan__HubCN_Receiving_Time-Order_Create_Time</f>
        <v>4.799305556</v>
      </c>
      <c r="K1605" s="44">
        <f>HubCN_Pickup_Time-HubCN_Receiving_Time</f>
        <v>0.2979166667</v>
      </c>
      <c r="L1605" s="44">
        <f>Plan_HubCN_Pickup_Time-Plan__HubCN_Receiving_Time</f>
        <v>0.08958333333</v>
      </c>
      <c r="M1605" s="44">
        <f>HubCN_Receiving_Time-Vendor_PickupTime</f>
        <v>0.08541666667</v>
      </c>
      <c r="N1605" s="44">
        <f>Plan__HubCN_Receiving_Time-Plan_Vendor_Pickup_Time</f>
        <v>4.216666667</v>
      </c>
      <c r="O1605" s="44">
        <f>Vendor_PickupTime-Order_Create_Time</f>
        <v>3.7875</v>
      </c>
      <c r="P1605" s="44">
        <f>Plan_Vendor_Pickup_Time-Order_Create_Time</f>
        <v>0.5826388889</v>
      </c>
      <c r="Q1605" s="44">
        <f>HubVN_Receiving_Time-HubCN_Pickup_Time</f>
        <v>3.004861111</v>
      </c>
      <c r="R1605" s="44">
        <f>Plan_HubVN_Receiving_Time-Plan_HubCN_Pickup_Time</f>
        <v>2.002083333</v>
      </c>
      <c r="S1605" s="44">
        <f>TG_lấy+TG_xử_lý_CN+Thông_quan</f>
        <v>7.175694444</v>
      </c>
      <c r="T1605" s="55">
        <f>IFS(HubCN_ID="LECCNSZ",Quantity__piece*500,HubCN_ID="LECCNYW",Quantity__piece*700)</f>
        <v>1400</v>
      </c>
      <c r="U1605" s="55">
        <f>Chi_phí_lấy_hàng-Chi_phí_xử_lý</f>
        <v>15000</v>
      </c>
      <c r="V1605" s="55">
        <f>IFS(HubCN_ID="LECCNSZ",IF(Grossweight&lt;=3,17000+Quantity__piece*500,17000+(Grossweight-3)*1500+Quantity__piece*500),HubCN_ID="LECCNYW", IF(Grossweight&lt;=3,15000+Quantity__piece*700,15000+(Grossweight-3)*2500+Quantity__piece*700))</f>
        <v>16400</v>
      </c>
    </row>
    <row r="1606" ht="15.75" customHeight="1">
      <c r="A1606" s="52" t="s">
        <v>4550</v>
      </c>
      <c r="B1606" s="52" t="s">
        <v>5312</v>
      </c>
      <c r="C1606" s="52" t="s">
        <v>5253</v>
      </c>
      <c r="D1606" s="53">
        <v>44651.080555555556</v>
      </c>
      <c r="E1606" s="53">
        <v>44649.91388888889</v>
      </c>
      <c r="F1606" s="53">
        <v>44651.24930555555</v>
      </c>
      <c r="G1606" s="53">
        <f>HubVN_Receiving_Time</f>
        <v>44655.25764</v>
      </c>
      <c r="H1606" s="54">
        <v>44650.25347222222</v>
      </c>
      <c r="I1606" s="44">
        <f>HubCN_Receiving_Time-Order_Create_Time</f>
        <v>1.340277778</v>
      </c>
      <c r="J1606" s="44">
        <f>Plan__HubCN_Receiving_Time-Order_Create_Time</f>
        <v>2.506944444</v>
      </c>
      <c r="K1606" s="44">
        <f>HubCN_Pickup_Time-HubCN_Receiving_Time</f>
        <v>0.3395833333</v>
      </c>
      <c r="L1606" s="44">
        <f>Plan_HubCN_Pickup_Time-Plan__HubCN_Receiving_Time</f>
        <v>0.16875</v>
      </c>
      <c r="M1606" s="44">
        <f>HubCN_Receiving_Time-Vendor_PickupTime</f>
        <v>0.1104166667</v>
      </c>
      <c r="N1606" s="44">
        <f>Plan__HubCN_Receiving_Time-Plan_Vendor_Pickup_Time</f>
        <v>-0.4923611111</v>
      </c>
      <c r="O1606" s="44">
        <f>Vendor_PickupTime-Order_Create_Time</f>
        <v>1.229861111</v>
      </c>
      <c r="P1606" s="44">
        <f>Plan_Vendor_Pickup_Time-Order_Create_Time</f>
        <v>2.999305556</v>
      </c>
      <c r="Q1606" s="44">
        <f>HubVN_Receiving_Time-HubCN_Pickup_Time</f>
        <v>5.004166667</v>
      </c>
      <c r="R1606" s="44">
        <f>Plan_HubVN_Receiving_Time-Plan_HubCN_Pickup_Time</f>
        <v>3.002777778</v>
      </c>
      <c r="S1606" s="44">
        <f>TG_lấy+TG_xử_lý_CN+Thông_quan</f>
        <v>6.684027778</v>
      </c>
      <c r="T1606" s="55">
        <f>IFS(HubCN_ID="LECCNSZ",Quantity__piece*500,HubCN_ID="LECCNYW",Quantity__piece*700)</f>
        <v>2800</v>
      </c>
      <c r="U1606" s="55">
        <f>Chi_phí_lấy_hàng-Chi_phí_xử_lý</f>
        <v>15000</v>
      </c>
      <c r="V1606" s="55">
        <f>IFS(HubCN_ID="LECCNSZ",IF(Grossweight&lt;=3,17000+Quantity__piece*500,17000+(Grossweight-3)*1500+Quantity__piece*500),HubCN_ID="LECCNYW", IF(Grossweight&lt;=3,15000+Quantity__piece*700,15000+(Grossweight-3)*2500+Quantity__piece*700))</f>
        <v>17800</v>
      </c>
    </row>
    <row r="1607" ht="15.75" customHeight="1">
      <c r="A1607" s="52" t="s">
        <v>4553</v>
      </c>
      <c r="B1607" s="52" t="s">
        <v>5299</v>
      </c>
      <c r="C1607" s="52" t="s">
        <v>5253</v>
      </c>
      <c r="D1607" s="53">
        <v>44649.850694444445</v>
      </c>
      <c r="E1607" s="53">
        <v>44649.78194444445</v>
      </c>
      <c r="F1607" s="53">
        <v>44649.99722222222</v>
      </c>
      <c r="G1607" s="53">
        <f>HubVN_Receiving_Time</f>
        <v>44654.28472</v>
      </c>
      <c r="H1607" s="54">
        <v>44650.28402777778</v>
      </c>
      <c r="I1607" s="44">
        <f>HubCN_Receiving_Time-Order_Create_Time</f>
        <v>0.6180555556</v>
      </c>
      <c r="J1607" s="44">
        <f>Plan__HubCN_Receiving_Time-Order_Create_Time</f>
        <v>0.6868055556</v>
      </c>
      <c r="K1607" s="44">
        <f>HubCN_Pickup_Time-HubCN_Receiving_Time</f>
        <v>0.5020833333</v>
      </c>
      <c r="L1607" s="44">
        <f>Plan_HubCN_Pickup_Time-Plan__HubCN_Receiving_Time</f>
        <v>0.1465277778</v>
      </c>
      <c r="M1607" s="44">
        <f>HubCN_Receiving_Time-Vendor_PickupTime</f>
        <v>0.1104166667</v>
      </c>
      <c r="N1607" s="44">
        <f>Plan__HubCN_Receiving_Time-Plan_Vendor_Pickup_Time</f>
        <v>2.102777778</v>
      </c>
      <c r="O1607" s="44">
        <f>Vendor_PickupTime-Order_Create_Time</f>
        <v>0.5076388889</v>
      </c>
      <c r="P1607" s="44">
        <f>Plan_Vendor_Pickup_Time-Order_Create_Time</f>
        <v>-1.415972222</v>
      </c>
      <c r="Q1607" s="44">
        <f>HubVN_Receiving_Time-HubCN_Pickup_Time</f>
        <v>4.000694444</v>
      </c>
      <c r="R1607" s="44">
        <f>Plan_HubVN_Receiving_Time-Plan_HubCN_Pickup_Time</f>
        <v>3.50625</v>
      </c>
      <c r="S1607" s="44">
        <f>TG_lấy+TG_xử_lý_CN+Thông_quan</f>
        <v>5.120833333</v>
      </c>
      <c r="T1607" s="55">
        <f>IFS(HubCN_ID="LECCNSZ",Quantity__piece*500,HubCN_ID="LECCNYW",Quantity__piece*700)</f>
        <v>2100</v>
      </c>
      <c r="U1607" s="55">
        <f>Chi_phí_lấy_hàng-Chi_phí_xử_lý</f>
        <v>15000</v>
      </c>
      <c r="V1607" s="55">
        <f>IFS(HubCN_ID="LECCNSZ",IF(Grossweight&lt;=3,17000+Quantity__piece*500,17000+(Grossweight-3)*1500+Quantity__piece*500),HubCN_ID="LECCNYW", IF(Grossweight&lt;=3,15000+Quantity__piece*700,15000+(Grossweight-3)*2500+Quantity__piece*700))</f>
        <v>17100</v>
      </c>
    </row>
    <row r="1608" ht="15.75" customHeight="1">
      <c r="A1608" s="52" t="s">
        <v>4556</v>
      </c>
      <c r="B1608" s="52" t="s">
        <v>5305</v>
      </c>
      <c r="C1608" s="52" t="s">
        <v>5253</v>
      </c>
      <c r="D1608" s="53">
        <v>44652.10555555556</v>
      </c>
      <c r="E1608" s="53">
        <v>44649.91388888889</v>
      </c>
      <c r="F1608" s="53">
        <v>44652.25555555556</v>
      </c>
      <c r="G1608" s="53">
        <f>HubVN_Receiving_Time</f>
        <v>44655.25556</v>
      </c>
      <c r="H1608" s="54">
        <v>44650.251388888886</v>
      </c>
      <c r="I1608" s="44">
        <f>HubCN_Receiving_Time-Order_Create_Time</f>
        <v>1.343055556</v>
      </c>
      <c r="J1608" s="44">
        <f>Plan__HubCN_Receiving_Time-Order_Create_Time</f>
        <v>3.534722222</v>
      </c>
      <c r="K1608" s="44">
        <f>HubCN_Pickup_Time-HubCN_Receiving_Time</f>
        <v>0.3375</v>
      </c>
      <c r="L1608" s="44">
        <f>Plan_HubCN_Pickup_Time-Plan__HubCN_Receiving_Time</f>
        <v>0.15</v>
      </c>
      <c r="M1608" s="44">
        <f>HubCN_Receiving_Time-Vendor_PickupTime</f>
        <v>0.1145833333</v>
      </c>
      <c r="N1608" s="44">
        <f>Plan__HubCN_Receiving_Time-Plan_Vendor_Pickup_Time</f>
        <v>2.997916667</v>
      </c>
      <c r="O1608" s="44">
        <f>Vendor_PickupTime-Order_Create_Time</f>
        <v>1.228472222</v>
      </c>
      <c r="P1608" s="44">
        <f>Plan_Vendor_Pickup_Time-Order_Create_Time</f>
        <v>0.5368055556</v>
      </c>
      <c r="Q1608" s="44">
        <f>HubVN_Receiving_Time-HubCN_Pickup_Time</f>
        <v>5.004166667</v>
      </c>
      <c r="R1608" s="44">
        <f>Plan_HubVN_Receiving_Time-Plan_HubCN_Pickup_Time</f>
        <v>2.001388889</v>
      </c>
      <c r="S1608" s="44">
        <f>TG_lấy+TG_xử_lý_CN+Thông_quan</f>
        <v>6.684722222</v>
      </c>
      <c r="T1608" s="55">
        <f>IFS(HubCN_ID="LECCNSZ",Quantity__piece*500,HubCN_ID="LECCNYW",Quantity__piece*700)</f>
        <v>3500</v>
      </c>
      <c r="U1608" s="55">
        <f>Chi_phí_lấy_hàng-Chi_phí_xử_lý</f>
        <v>15000</v>
      </c>
      <c r="V1608" s="55">
        <f>IFS(HubCN_ID="LECCNSZ",IF(Grossweight&lt;=3,17000+Quantity__piece*500,17000+(Grossweight-3)*1500+Quantity__piece*500),HubCN_ID="LECCNYW", IF(Grossweight&lt;=3,15000+Quantity__piece*700,15000+(Grossweight-3)*2500+Quantity__piece*700))</f>
        <v>18500</v>
      </c>
    </row>
    <row r="1609" ht="15.75" customHeight="1">
      <c r="A1609" s="52" t="s">
        <v>4559</v>
      </c>
      <c r="B1609" s="52" t="s">
        <v>5252</v>
      </c>
      <c r="C1609" s="52" t="s">
        <v>5253</v>
      </c>
      <c r="D1609" s="53">
        <v>44649.875</v>
      </c>
      <c r="E1609" s="53">
        <v>44649.163194444445</v>
      </c>
      <c r="F1609" s="53">
        <v>44650.021527777775</v>
      </c>
      <c r="G1609" s="53">
        <f>HubVN_Receiving_Time</f>
        <v>44652.50694</v>
      </c>
      <c r="H1609" s="54">
        <v>44649.50277777778</v>
      </c>
      <c r="I1609" s="44">
        <f>HubCN_Receiving_Time-Order_Create_Time</f>
        <v>2.313194444</v>
      </c>
      <c r="J1609" s="44">
        <f>Plan__HubCN_Receiving_Time-Order_Create_Time</f>
        <v>3.025</v>
      </c>
      <c r="K1609" s="44">
        <f>HubCN_Pickup_Time-HubCN_Receiving_Time</f>
        <v>0.3395833333</v>
      </c>
      <c r="L1609" s="44">
        <f>Plan_HubCN_Pickup_Time-Plan__HubCN_Receiving_Time</f>
        <v>0.1465277778</v>
      </c>
      <c r="M1609" s="44">
        <f>HubCN_Receiving_Time-Vendor_PickupTime</f>
        <v>0.08611111112</v>
      </c>
      <c r="N1609" s="44">
        <f>Plan__HubCN_Receiving_Time-Plan_Vendor_Pickup_Time</f>
        <v>4.445138889</v>
      </c>
      <c r="O1609" s="44">
        <f>Vendor_PickupTime-Order_Create_Time</f>
        <v>2.227083333</v>
      </c>
      <c r="P1609" s="44">
        <f>Plan_Vendor_Pickup_Time-Order_Create_Time</f>
        <v>-1.420138889</v>
      </c>
      <c r="Q1609" s="44">
        <f>HubVN_Receiving_Time-HubCN_Pickup_Time</f>
        <v>3.004166667</v>
      </c>
      <c r="R1609" s="44">
        <f>Plan_HubVN_Receiving_Time-Plan_HubCN_Pickup_Time</f>
        <v>1.504166667</v>
      </c>
      <c r="S1609" s="44">
        <f>TG_lấy+TG_xử_lý_CN+Thông_quan</f>
        <v>5.656944444</v>
      </c>
      <c r="T1609" s="55">
        <f>IFS(HubCN_ID="LECCNSZ",Quantity__piece*500,HubCN_ID="LECCNYW",Quantity__piece*700)</f>
        <v>3500</v>
      </c>
      <c r="U1609" s="55">
        <f>Chi_phí_lấy_hàng-Chi_phí_xử_lý</f>
        <v>15000</v>
      </c>
      <c r="V1609" s="55">
        <f>IFS(HubCN_ID="LECCNSZ",IF(Grossweight&lt;=3,17000+Quantity__piece*500,17000+(Grossweight-3)*1500+Quantity__piece*500),HubCN_ID="LECCNYW", IF(Grossweight&lt;=3,15000+Quantity__piece*700,15000+(Grossweight-3)*2500+Quantity__piece*700))</f>
        <v>18500</v>
      </c>
    </row>
    <row r="1610" ht="15.75" hidden="1" customHeight="1">
      <c r="A1610" s="52" t="s">
        <v>4562</v>
      </c>
      <c r="B1610" s="52" t="s">
        <v>5289</v>
      </c>
      <c r="C1610" s="52" t="s">
        <v>5255</v>
      </c>
      <c r="D1610" s="53">
        <v>44651.43819444445</v>
      </c>
      <c r="E1610" s="53">
        <v>44649.77638888889</v>
      </c>
      <c r="F1610" s="53">
        <v>44651.52361111111</v>
      </c>
      <c r="G1610" s="53">
        <f>HubVN_Receiving_Time</f>
        <v>44654.2875</v>
      </c>
      <c r="H1610" s="54">
        <v>44650.28194444445</v>
      </c>
      <c r="I1610" s="44">
        <f>HubCN_Receiving_Time-Order_Create_Time</f>
        <v>1.380555556</v>
      </c>
      <c r="J1610" s="44">
        <f>Plan__HubCN_Receiving_Time-Order_Create_Time</f>
        <v>3.042361111</v>
      </c>
      <c r="K1610" s="44">
        <f>HubCN_Pickup_Time-HubCN_Receiving_Time</f>
        <v>0.5055555556</v>
      </c>
      <c r="L1610" s="44">
        <f>Plan_HubCN_Pickup_Time-Plan__HubCN_Receiving_Time</f>
        <v>0.08541666666</v>
      </c>
      <c r="M1610" s="44">
        <f>HubCN_Receiving_Time-Vendor_PickupTime</f>
        <v>0.05277777778</v>
      </c>
      <c r="N1610" s="44">
        <f>Plan__HubCN_Receiving_Time-Plan_Vendor_Pickup_Time</f>
        <v>3.505555556</v>
      </c>
      <c r="O1610" s="44">
        <f>Vendor_PickupTime-Order_Create_Time</f>
        <v>1.327777778</v>
      </c>
      <c r="P1610" s="44">
        <f>Plan_Vendor_Pickup_Time-Order_Create_Time</f>
        <v>-0.4631944444</v>
      </c>
      <c r="Q1610" s="44">
        <f>HubVN_Receiving_Time-HubCN_Pickup_Time</f>
        <v>4.005555556</v>
      </c>
      <c r="R1610" s="44">
        <f>Plan_HubVN_Receiving_Time-Plan_HubCN_Pickup_Time</f>
        <v>2.00625</v>
      </c>
      <c r="S1610" s="44">
        <f>TG_lấy+TG_xử_lý_CN+Thông_quan</f>
        <v>5.891666667</v>
      </c>
      <c r="T1610" s="55">
        <f>IFS(HubCN_ID="LECCNSZ",Quantity__piece*500,HubCN_ID="LECCNYW",Quantity__piece*700)</f>
        <v>1500</v>
      </c>
      <c r="U1610" s="55">
        <f>Chi_phí_lấy_hàng-Chi_phí_xử_lý</f>
        <v>17000</v>
      </c>
      <c r="V1610" s="55">
        <f>IFS(HubCN_ID="LECCNSZ",IF(Grossweight&lt;=3,17000+Quantity__piece*500,17000+(Grossweight-3)*1500+Quantity__piece*500),HubCN_ID="LECCNYW", IF(Grossweight&lt;=3,15000+Quantity__piece*700,15000+(Grossweight-3)*2500+Quantity__piece*700))</f>
        <v>18500</v>
      </c>
    </row>
    <row r="1611" ht="15.75" hidden="1" customHeight="1">
      <c r="A1611" s="52" t="s">
        <v>4564</v>
      </c>
      <c r="B1611" s="52" t="s">
        <v>5254</v>
      </c>
      <c r="C1611" s="52" t="s">
        <v>5255</v>
      </c>
      <c r="D1611" s="53">
        <v>44653.18125</v>
      </c>
      <c r="E1611" s="53">
        <v>44652.541666666664</v>
      </c>
      <c r="F1611" s="53">
        <v>44653.27013888889</v>
      </c>
      <c r="G1611" s="53">
        <f>HubVN_Receiving_Time</f>
        <v>44655.51319</v>
      </c>
      <c r="H1611" s="54">
        <v>44653.01111111111</v>
      </c>
      <c r="I1611" s="44">
        <f>HubCN_Receiving_Time-Order_Create_Time</f>
        <v>3.210416667</v>
      </c>
      <c r="J1611" s="44">
        <f>Plan__HubCN_Receiving_Time-Order_Create_Time</f>
        <v>3.85</v>
      </c>
      <c r="K1611" s="44">
        <f>HubCN_Pickup_Time-HubCN_Receiving_Time</f>
        <v>0.4694444444</v>
      </c>
      <c r="L1611" s="44">
        <f>Plan_HubCN_Pickup_Time-Plan__HubCN_Receiving_Time</f>
        <v>0.08888888889</v>
      </c>
      <c r="M1611" s="44">
        <f>HubCN_Receiving_Time-Vendor_PickupTime</f>
        <v>0.05694444444</v>
      </c>
      <c r="N1611" s="44">
        <f>Plan__HubCN_Receiving_Time-Plan_Vendor_Pickup_Time</f>
        <v>3.357638889</v>
      </c>
      <c r="O1611" s="44">
        <f>Vendor_PickupTime-Order_Create_Time</f>
        <v>3.153472222</v>
      </c>
      <c r="P1611" s="44">
        <f>Plan_Vendor_Pickup_Time-Order_Create_Time</f>
        <v>0.4923611111</v>
      </c>
      <c r="Q1611" s="44">
        <f>HubVN_Receiving_Time-HubCN_Pickup_Time</f>
        <v>2.502083333</v>
      </c>
      <c r="R1611" s="44">
        <f>Plan_HubVN_Receiving_Time-Plan_HubCN_Pickup_Time</f>
        <v>2.002777778</v>
      </c>
      <c r="S1611" s="44">
        <f>TG_lấy+TG_xử_lý_CN+Thông_quan</f>
        <v>6.181944444</v>
      </c>
      <c r="T1611" s="55">
        <f>IFS(HubCN_ID="LECCNSZ",Quantity__piece*500,HubCN_ID="LECCNYW",Quantity__piece*700)</f>
        <v>1500</v>
      </c>
      <c r="U1611" s="55">
        <f>Chi_phí_lấy_hàng-Chi_phí_xử_lý</f>
        <v>17000</v>
      </c>
      <c r="V1611" s="55">
        <f>IFS(HubCN_ID="LECCNSZ",IF(Grossweight&lt;=3,17000+Quantity__piece*500,17000+(Grossweight-3)*1500+Quantity__piece*500),HubCN_ID="LECCNYW", IF(Grossweight&lt;=3,15000+Quantity__piece*700,15000+(Grossweight-3)*2500+Quantity__piece*700))</f>
        <v>18500</v>
      </c>
    </row>
    <row r="1612" ht="15.75" customHeight="1">
      <c r="A1612" s="52" t="s">
        <v>4567</v>
      </c>
      <c r="B1612" s="52" t="s">
        <v>5308</v>
      </c>
      <c r="C1612" s="52" t="s">
        <v>5253</v>
      </c>
      <c r="D1612" s="53">
        <v>44650.1875</v>
      </c>
      <c r="E1612" s="53">
        <v>44649.180555555555</v>
      </c>
      <c r="F1612" s="53">
        <v>44650.274305555555</v>
      </c>
      <c r="G1612" s="53">
        <f>HubVN_Receiving_Time</f>
        <v>44652.52153</v>
      </c>
      <c r="H1612" s="54">
        <v>44649.51875</v>
      </c>
      <c r="I1612" s="44">
        <f>HubCN_Receiving_Time-Order_Create_Time</f>
        <v>3.353472222</v>
      </c>
      <c r="J1612" s="44">
        <f>Plan__HubCN_Receiving_Time-Order_Create_Time</f>
        <v>4.360416667</v>
      </c>
      <c r="K1612" s="44">
        <f>HubCN_Pickup_Time-HubCN_Receiving_Time</f>
        <v>0.3381944444</v>
      </c>
      <c r="L1612" s="44">
        <f>Plan_HubCN_Pickup_Time-Plan__HubCN_Receiving_Time</f>
        <v>0.08680555555</v>
      </c>
      <c r="M1612" s="44">
        <f>HubCN_Receiving_Time-Vendor_PickupTime</f>
        <v>0.1708333333</v>
      </c>
      <c r="N1612" s="44">
        <f>Plan__HubCN_Receiving_Time-Plan_Vendor_Pickup_Time</f>
        <v>3.360416667</v>
      </c>
      <c r="O1612" s="44">
        <f>Vendor_PickupTime-Order_Create_Time</f>
        <v>3.182638889</v>
      </c>
      <c r="P1612" s="44">
        <f>Plan_Vendor_Pickup_Time-Order_Create_Time</f>
        <v>1</v>
      </c>
      <c r="Q1612" s="44">
        <f>HubVN_Receiving_Time-HubCN_Pickup_Time</f>
        <v>3.002777778</v>
      </c>
      <c r="R1612" s="44">
        <f>Plan_HubVN_Receiving_Time-Plan_HubCN_Pickup_Time</f>
        <v>2.005555556</v>
      </c>
      <c r="S1612" s="44">
        <f>TG_lấy+TG_xử_lý_CN+Thông_quan</f>
        <v>6.694444444</v>
      </c>
      <c r="T1612" s="55">
        <f>IFS(HubCN_ID="LECCNSZ",Quantity__piece*500,HubCN_ID="LECCNYW",Quantity__piece*700)</f>
        <v>2800</v>
      </c>
      <c r="U1612" s="55">
        <f>Chi_phí_lấy_hàng-Chi_phí_xử_lý</f>
        <v>15000</v>
      </c>
      <c r="V1612" s="55">
        <f>IFS(HubCN_ID="LECCNSZ",IF(Grossweight&lt;=3,17000+Quantity__piece*500,17000+(Grossweight-3)*1500+Quantity__piece*500),HubCN_ID="LECCNYW", IF(Grossweight&lt;=3,15000+Quantity__piece*700,15000+(Grossweight-3)*2500+Quantity__piece*700))</f>
        <v>17800</v>
      </c>
    </row>
    <row r="1613" ht="15.75" customHeight="1">
      <c r="A1613" s="52" t="s">
        <v>4569</v>
      </c>
      <c r="B1613" s="52" t="s">
        <v>5284</v>
      </c>
      <c r="C1613" s="52" t="s">
        <v>5253</v>
      </c>
      <c r="D1613" s="53">
        <v>44649.34027777778</v>
      </c>
      <c r="E1613" s="53">
        <v>44646.92361111111</v>
      </c>
      <c r="F1613" s="53">
        <v>44649.51111111111</v>
      </c>
      <c r="G1613" s="53">
        <f>HubVN_Receiving_Time</f>
        <v>44652.26597</v>
      </c>
      <c r="H1613" s="54">
        <v>44647.259722222225</v>
      </c>
      <c r="I1613" s="44">
        <f>HubCN_Receiving_Time-Order_Create_Time</f>
        <v>1.315972222</v>
      </c>
      <c r="J1613" s="44">
        <f>Plan__HubCN_Receiving_Time-Order_Create_Time</f>
        <v>3.732638889</v>
      </c>
      <c r="K1613" s="44">
        <f>HubCN_Pickup_Time-HubCN_Receiving_Time</f>
        <v>0.3361111111</v>
      </c>
      <c r="L1613" s="44">
        <f>Plan_HubCN_Pickup_Time-Plan__HubCN_Receiving_Time</f>
        <v>0.1708333333</v>
      </c>
      <c r="M1613" s="44">
        <f>HubCN_Receiving_Time-Vendor_PickupTime</f>
        <v>0.08888888889</v>
      </c>
      <c r="N1613" s="44">
        <f>Plan__HubCN_Receiving_Time-Plan_Vendor_Pickup_Time</f>
        <v>0.2270833333</v>
      </c>
      <c r="O1613" s="44">
        <f>Vendor_PickupTime-Order_Create_Time</f>
        <v>1.227083333</v>
      </c>
      <c r="P1613" s="44">
        <f>Plan_Vendor_Pickup_Time-Order_Create_Time</f>
        <v>3.505555556</v>
      </c>
      <c r="Q1613" s="44">
        <f>HubVN_Receiving_Time-HubCN_Pickup_Time</f>
        <v>5.00625</v>
      </c>
      <c r="R1613" s="44">
        <f>Plan_HubVN_Receiving_Time-Plan_HubCN_Pickup_Time</f>
        <v>2.002083333</v>
      </c>
      <c r="S1613" s="44">
        <f>TG_lấy+TG_xử_lý_CN+Thông_quan</f>
        <v>6.658333333</v>
      </c>
      <c r="T1613" s="55">
        <f>IFS(HubCN_ID="LECCNSZ",Quantity__piece*500,HubCN_ID="LECCNYW",Quantity__piece*700)</f>
        <v>700</v>
      </c>
      <c r="U1613" s="55">
        <f>Chi_phí_lấy_hàng-Chi_phí_xử_lý</f>
        <v>15000</v>
      </c>
      <c r="V1613" s="55">
        <f>IFS(HubCN_ID="LECCNSZ",IF(Grossweight&lt;=3,17000+Quantity__piece*500,17000+(Grossweight-3)*1500+Quantity__piece*500),HubCN_ID="LECCNYW", IF(Grossweight&lt;=3,15000+Quantity__piece*700,15000+(Grossweight-3)*2500+Quantity__piece*700))</f>
        <v>15700</v>
      </c>
    </row>
    <row r="1614" ht="15.75" hidden="1" customHeight="1">
      <c r="A1614" s="52" t="s">
        <v>4572</v>
      </c>
      <c r="B1614" s="52" t="s">
        <v>5266</v>
      </c>
      <c r="C1614" s="52" t="s">
        <v>5255</v>
      </c>
      <c r="D1614" s="53">
        <v>44648.61875</v>
      </c>
      <c r="E1614" s="53">
        <v>44649.54236111111</v>
      </c>
      <c r="F1614" s="53">
        <v>44648.7875</v>
      </c>
      <c r="G1614" s="53">
        <f>HubVN_Receiving_Time</f>
        <v>44652.51667</v>
      </c>
      <c r="H1614" s="54">
        <v>44650.01388888889</v>
      </c>
      <c r="I1614" s="44">
        <f>HubCN_Receiving_Time-Order_Create_Time</f>
        <v>2.211111111</v>
      </c>
      <c r="J1614" s="44">
        <f>Plan__HubCN_Receiving_Time-Order_Create_Time</f>
        <v>1.2875</v>
      </c>
      <c r="K1614" s="44">
        <f>HubCN_Pickup_Time-HubCN_Receiving_Time</f>
        <v>0.4715277778</v>
      </c>
      <c r="L1614" s="44">
        <f>Plan_HubCN_Pickup_Time-Plan__HubCN_Receiving_Time</f>
        <v>0.16875</v>
      </c>
      <c r="M1614" s="44">
        <f>HubCN_Receiving_Time-Vendor_PickupTime</f>
        <v>0.05833333333</v>
      </c>
      <c r="N1614" s="44">
        <f>Plan__HubCN_Receiving_Time-Plan_Vendor_Pickup_Time</f>
        <v>0.7083333333</v>
      </c>
      <c r="O1614" s="44">
        <f>Vendor_PickupTime-Order_Create_Time</f>
        <v>2.152777778</v>
      </c>
      <c r="P1614" s="44">
        <f>Plan_Vendor_Pickup_Time-Order_Create_Time</f>
        <v>0.5791666667</v>
      </c>
      <c r="Q1614" s="44">
        <f>HubVN_Receiving_Time-HubCN_Pickup_Time</f>
        <v>2.502777778</v>
      </c>
      <c r="R1614" s="44">
        <f>Plan_HubVN_Receiving_Time-Plan_HubCN_Pickup_Time</f>
        <v>3.500694444</v>
      </c>
      <c r="S1614" s="44">
        <f>TG_lấy+TG_xử_lý_CN+Thông_quan</f>
        <v>5.185416667</v>
      </c>
      <c r="T1614" s="55">
        <f>IFS(HubCN_ID="LECCNSZ",Quantity__piece*500,HubCN_ID="LECCNYW",Quantity__piece*700)</f>
        <v>1000</v>
      </c>
      <c r="U1614" s="55">
        <f>Chi_phí_lấy_hàng-Chi_phí_xử_lý</f>
        <v>17000</v>
      </c>
      <c r="V1614" s="55">
        <f>IFS(HubCN_ID="LECCNSZ",IF(Grossweight&lt;=3,17000+Quantity__piece*500,17000+(Grossweight-3)*1500+Quantity__piece*500),HubCN_ID="LECCNYW", IF(Grossweight&lt;=3,15000+Quantity__piece*700,15000+(Grossweight-3)*2500+Quantity__piece*700))</f>
        <v>18000</v>
      </c>
    </row>
    <row r="1615" ht="15.75" customHeight="1">
      <c r="A1615" s="52" t="s">
        <v>4574</v>
      </c>
      <c r="B1615" s="52" t="s">
        <v>5263</v>
      </c>
      <c r="C1615" s="52" t="s">
        <v>5253</v>
      </c>
      <c r="D1615" s="53">
        <v>44650.700694444444</v>
      </c>
      <c r="E1615" s="53">
        <v>44649.20138888889</v>
      </c>
      <c r="F1615" s="53">
        <v>44650.78472222222</v>
      </c>
      <c r="G1615" s="53">
        <f>HubVN_Receiving_Time</f>
        <v>44652.50139</v>
      </c>
      <c r="H1615" s="54">
        <v>44649.49652777778</v>
      </c>
      <c r="I1615" s="44">
        <f>HubCN_Receiving_Time-Order_Create_Time</f>
        <v>1.832638889</v>
      </c>
      <c r="J1615" s="44">
        <f>Plan__HubCN_Receiving_Time-Order_Create_Time</f>
        <v>3.331944444</v>
      </c>
      <c r="K1615" s="44">
        <f>HubCN_Pickup_Time-HubCN_Receiving_Time</f>
        <v>0.2951388889</v>
      </c>
      <c r="L1615" s="44">
        <f>Plan_HubCN_Pickup_Time-Plan__HubCN_Receiving_Time</f>
        <v>0.08402777778</v>
      </c>
      <c r="M1615" s="44">
        <f>HubCN_Receiving_Time-Vendor_PickupTime</f>
        <v>0.08819444445</v>
      </c>
      <c r="N1615" s="44">
        <f>Plan__HubCN_Receiving_Time-Plan_Vendor_Pickup_Time</f>
        <v>4.3375</v>
      </c>
      <c r="O1615" s="44">
        <f>Vendor_PickupTime-Order_Create_Time</f>
        <v>1.744444444</v>
      </c>
      <c r="P1615" s="44">
        <f>Plan_Vendor_Pickup_Time-Order_Create_Time</f>
        <v>-1.005555556</v>
      </c>
      <c r="Q1615" s="44">
        <f>HubVN_Receiving_Time-HubCN_Pickup_Time</f>
        <v>3.004861111</v>
      </c>
      <c r="R1615" s="44">
        <f>Plan_HubVN_Receiving_Time-Plan_HubCN_Pickup_Time</f>
        <v>1.505555556</v>
      </c>
      <c r="S1615" s="44">
        <f>TG_lấy+TG_xử_lý_CN+Thông_quan</f>
        <v>5.132638889</v>
      </c>
      <c r="T1615" s="55">
        <f>IFS(HubCN_ID="LECCNSZ",Quantity__piece*500,HubCN_ID="LECCNYW",Quantity__piece*700)</f>
        <v>700</v>
      </c>
      <c r="U1615" s="55">
        <f>Chi_phí_lấy_hàng-Chi_phí_xử_lý</f>
        <v>15000</v>
      </c>
      <c r="V1615" s="55">
        <f>IFS(HubCN_ID="LECCNSZ",IF(Grossweight&lt;=3,17000+Quantity__piece*500,17000+(Grossweight-3)*1500+Quantity__piece*500),HubCN_ID="LECCNYW", IF(Grossweight&lt;=3,15000+Quantity__piece*700,15000+(Grossweight-3)*2500+Quantity__piece*700))</f>
        <v>15700</v>
      </c>
    </row>
    <row r="1616" ht="15.75" customHeight="1">
      <c r="A1616" s="52" t="s">
        <v>4577</v>
      </c>
      <c r="B1616" s="52" t="s">
        <v>5283</v>
      </c>
      <c r="C1616" s="52" t="s">
        <v>5253</v>
      </c>
      <c r="D1616" s="53">
        <v>44650.618055555555</v>
      </c>
      <c r="E1616" s="53">
        <v>44649.81180555555</v>
      </c>
      <c r="F1616" s="53">
        <v>44650.74722222222</v>
      </c>
      <c r="G1616" s="53">
        <f>HubVN_Receiving_Time</f>
        <v>44653.27708</v>
      </c>
      <c r="H1616" s="54">
        <v>44650.27569444444</v>
      </c>
      <c r="I1616" s="44">
        <f>HubCN_Receiving_Time-Order_Create_Time</f>
        <v>0.08611111111</v>
      </c>
      <c r="J1616" s="44">
        <f>Plan__HubCN_Receiving_Time-Order_Create_Time</f>
        <v>0.8923611111</v>
      </c>
      <c r="K1616" s="44">
        <f>HubCN_Pickup_Time-HubCN_Receiving_Time</f>
        <v>0.4638888889</v>
      </c>
      <c r="L1616" s="44">
        <f>Plan_HubCN_Pickup_Time-Plan__HubCN_Receiving_Time</f>
        <v>0.1291666667</v>
      </c>
      <c r="M1616" s="44">
        <f>HubCN_Receiving_Time-Vendor_PickupTime</f>
        <v>0.08472222222</v>
      </c>
      <c r="N1616" s="44">
        <f>Plan__HubCN_Receiving_Time-Plan_Vendor_Pickup_Time</f>
        <v>3.890972222</v>
      </c>
      <c r="O1616" s="44">
        <f>Vendor_PickupTime-Order_Create_Time</f>
        <v>0.001388888886</v>
      </c>
      <c r="P1616" s="44">
        <f>Plan_Vendor_Pickup_Time-Order_Create_Time</f>
        <v>-2.998611111</v>
      </c>
      <c r="Q1616" s="44">
        <f>HubVN_Receiving_Time-HubCN_Pickup_Time</f>
        <v>3.001388889</v>
      </c>
      <c r="R1616" s="44">
        <f>Plan_HubVN_Receiving_Time-Plan_HubCN_Pickup_Time</f>
        <v>1.50625</v>
      </c>
      <c r="S1616" s="44">
        <f>TG_lấy+TG_xử_lý_CN+Thông_quan</f>
        <v>3.551388889</v>
      </c>
      <c r="T1616" s="55">
        <f>IFS(HubCN_ID="LECCNSZ",Quantity__piece*500,HubCN_ID="LECCNYW",Quantity__piece*700)</f>
        <v>2800</v>
      </c>
      <c r="U1616" s="55">
        <f>Chi_phí_lấy_hàng-Chi_phí_xử_lý</f>
        <v>15000</v>
      </c>
      <c r="V1616" s="55">
        <f>IFS(HubCN_ID="LECCNSZ",IF(Grossweight&lt;=3,17000+Quantity__piece*500,17000+(Grossweight-3)*1500+Quantity__piece*500),HubCN_ID="LECCNYW", IF(Grossweight&lt;=3,15000+Quantity__piece*700,15000+(Grossweight-3)*2500+Quantity__piece*700))</f>
        <v>17800</v>
      </c>
    </row>
    <row r="1617" ht="15.75" customHeight="1">
      <c r="A1617" s="52" t="s">
        <v>4580</v>
      </c>
      <c r="B1617" s="52" t="s">
        <v>5310</v>
      </c>
      <c r="C1617" s="52" t="s">
        <v>5253</v>
      </c>
      <c r="D1617" s="53">
        <v>44650.044444444444</v>
      </c>
      <c r="E1617" s="53">
        <v>44649.78888888889</v>
      </c>
      <c r="F1617" s="53">
        <v>44650.254166666666</v>
      </c>
      <c r="G1617" s="53">
        <f>HubVN_Receiving_Time</f>
        <v>44653.25625</v>
      </c>
      <c r="H1617" s="54">
        <v>44650.251388888886</v>
      </c>
      <c r="I1617" s="44">
        <f>HubCN_Receiving_Time-Order_Create_Time</f>
        <v>2.075694444</v>
      </c>
      <c r="J1617" s="44">
        <f>Plan__HubCN_Receiving_Time-Order_Create_Time</f>
        <v>2.33125</v>
      </c>
      <c r="K1617" s="44">
        <f>HubCN_Pickup_Time-HubCN_Receiving_Time</f>
        <v>0.4625</v>
      </c>
      <c r="L1617" s="44">
        <f>Plan_HubCN_Pickup_Time-Plan__HubCN_Receiving_Time</f>
        <v>0.2097222222</v>
      </c>
      <c r="M1617" s="44">
        <f>HubCN_Receiving_Time-Vendor_PickupTime</f>
        <v>0.08958333333</v>
      </c>
      <c r="N1617" s="44">
        <f>Plan__HubCN_Receiving_Time-Plan_Vendor_Pickup_Time</f>
        <v>4.792361111</v>
      </c>
      <c r="O1617" s="44">
        <f>Vendor_PickupTime-Order_Create_Time</f>
        <v>1.986111111</v>
      </c>
      <c r="P1617" s="44">
        <f>Plan_Vendor_Pickup_Time-Order_Create_Time</f>
        <v>-2.461111111</v>
      </c>
      <c r="Q1617" s="44">
        <f>HubVN_Receiving_Time-HubCN_Pickup_Time</f>
        <v>3.004861111</v>
      </c>
      <c r="R1617" s="44">
        <f>Plan_HubVN_Receiving_Time-Plan_HubCN_Pickup_Time</f>
        <v>2.004861111</v>
      </c>
      <c r="S1617" s="44">
        <f>TG_lấy+TG_xử_lý_CN+Thông_quan</f>
        <v>5.543055556</v>
      </c>
      <c r="T1617" s="55">
        <f>IFS(HubCN_ID="LECCNSZ",Quantity__piece*500,HubCN_ID="LECCNYW",Quantity__piece*700)</f>
        <v>2800</v>
      </c>
      <c r="U1617" s="55">
        <f>Chi_phí_lấy_hàng-Chi_phí_xử_lý</f>
        <v>15000</v>
      </c>
      <c r="V1617" s="55">
        <f>IFS(HubCN_ID="LECCNSZ",IF(Grossweight&lt;=3,17000+Quantity__piece*500,17000+(Grossweight-3)*1500+Quantity__piece*500),HubCN_ID="LECCNYW", IF(Grossweight&lt;=3,15000+Quantity__piece*700,15000+(Grossweight-3)*2500+Quantity__piece*700))</f>
        <v>17800</v>
      </c>
    </row>
    <row r="1618" ht="15.75" customHeight="1">
      <c r="A1618" s="52" t="s">
        <v>4583</v>
      </c>
      <c r="B1618" s="52" t="s">
        <v>5279</v>
      </c>
      <c r="C1618" s="52" t="s">
        <v>5253</v>
      </c>
      <c r="D1618" s="53">
        <v>44650.85833333333</v>
      </c>
      <c r="E1618" s="53">
        <v>44652.24166666667</v>
      </c>
      <c r="F1618" s="53">
        <v>44651.00902777778</v>
      </c>
      <c r="G1618" s="53">
        <f>HubVN_Receiving_Time</f>
        <v>44655.53889</v>
      </c>
      <c r="H1618" s="54">
        <v>44652.538194444445</v>
      </c>
      <c r="I1618" s="44">
        <f>HubCN_Receiving_Time-Order_Create_Time</f>
        <v>3.873611111</v>
      </c>
      <c r="J1618" s="44">
        <f>Plan__HubCN_Receiving_Time-Order_Create_Time</f>
        <v>2.490277778</v>
      </c>
      <c r="K1618" s="44">
        <f>HubCN_Pickup_Time-HubCN_Receiving_Time</f>
        <v>0.2965277778</v>
      </c>
      <c r="L1618" s="44">
        <f>Plan_HubCN_Pickup_Time-Plan__HubCN_Receiving_Time</f>
        <v>0.1506944444</v>
      </c>
      <c r="M1618" s="44">
        <f>HubCN_Receiving_Time-Vendor_PickupTime</f>
        <v>0.08611111112</v>
      </c>
      <c r="N1618" s="44">
        <f>Plan__HubCN_Receiving_Time-Plan_Vendor_Pickup_Time</f>
        <v>1.488194444</v>
      </c>
      <c r="O1618" s="44">
        <f>Vendor_PickupTime-Order_Create_Time</f>
        <v>3.7875</v>
      </c>
      <c r="P1618" s="44">
        <f>Plan_Vendor_Pickup_Time-Order_Create_Time</f>
        <v>1.002083333</v>
      </c>
      <c r="Q1618" s="44">
        <f>HubVN_Receiving_Time-HubCN_Pickup_Time</f>
        <v>3.000694444</v>
      </c>
      <c r="R1618" s="44">
        <f>Plan_HubVN_Receiving_Time-Plan_HubCN_Pickup_Time</f>
        <v>3.503472222</v>
      </c>
      <c r="S1618" s="44">
        <f>TG_lấy+TG_xử_lý_CN+Thông_quan</f>
        <v>7.170833333</v>
      </c>
      <c r="T1618" s="55">
        <f>IFS(HubCN_ID="LECCNSZ",Quantity__piece*500,HubCN_ID="LECCNYW",Quantity__piece*700)</f>
        <v>3500</v>
      </c>
      <c r="U1618" s="55">
        <f>Chi_phí_lấy_hàng-Chi_phí_xử_lý</f>
        <v>15000</v>
      </c>
      <c r="V1618" s="55">
        <f>IFS(HubCN_ID="LECCNSZ",IF(Grossweight&lt;=3,17000+Quantity__piece*500,17000+(Grossweight-3)*1500+Quantity__piece*500),HubCN_ID="LECCNYW", IF(Grossweight&lt;=3,15000+Quantity__piece*700,15000+(Grossweight-3)*2500+Quantity__piece*700))</f>
        <v>18500</v>
      </c>
    </row>
    <row r="1619" ht="15.75" customHeight="1">
      <c r="A1619" s="52" t="s">
        <v>4586</v>
      </c>
      <c r="B1619" s="52" t="s">
        <v>5297</v>
      </c>
      <c r="C1619" s="52" t="s">
        <v>5253</v>
      </c>
      <c r="D1619" s="53">
        <v>44650.620833333334</v>
      </c>
      <c r="E1619" s="53">
        <v>44649.17986111111</v>
      </c>
      <c r="F1619" s="53">
        <v>44650.771527777775</v>
      </c>
      <c r="G1619" s="53">
        <f>HubVN_Receiving_Time</f>
        <v>44652.52222</v>
      </c>
      <c r="H1619" s="54">
        <v>44649.51666666667</v>
      </c>
      <c r="I1619" s="44">
        <f>HubCN_Receiving_Time-Order_Create_Time</f>
        <v>1.811805556</v>
      </c>
      <c r="J1619" s="44">
        <f>Plan__HubCN_Receiving_Time-Order_Create_Time</f>
        <v>3.252777778</v>
      </c>
      <c r="K1619" s="44">
        <f>HubCN_Pickup_Time-HubCN_Receiving_Time</f>
        <v>0.3368055556</v>
      </c>
      <c r="L1619" s="44">
        <f>Plan_HubCN_Pickup_Time-Plan__HubCN_Receiving_Time</f>
        <v>0.1506944444</v>
      </c>
      <c r="M1619" s="44">
        <f>HubCN_Receiving_Time-Vendor_PickupTime</f>
        <v>0.1666666667</v>
      </c>
      <c r="N1619" s="44">
        <f>Plan__HubCN_Receiving_Time-Plan_Vendor_Pickup_Time</f>
        <v>3.256944444</v>
      </c>
      <c r="O1619" s="44">
        <f>Vendor_PickupTime-Order_Create_Time</f>
        <v>1.645138889</v>
      </c>
      <c r="P1619" s="44">
        <f>Plan_Vendor_Pickup_Time-Order_Create_Time</f>
        <v>-0.004166666666</v>
      </c>
      <c r="Q1619" s="44">
        <f>HubVN_Receiving_Time-HubCN_Pickup_Time</f>
        <v>3.005555556</v>
      </c>
      <c r="R1619" s="44">
        <f>Plan_HubVN_Receiving_Time-Plan_HubCN_Pickup_Time</f>
        <v>1.504166667</v>
      </c>
      <c r="S1619" s="44">
        <f>TG_lấy+TG_xử_lý_CN+Thông_quan</f>
        <v>5.154166667</v>
      </c>
      <c r="T1619" s="55">
        <f>IFS(HubCN_ID="LECCNSZ",Quantity__piece*500,HubCN_ID="LECCNYW",Quantity__piece*700)</f>
        <v>1400</v>
      </c>
      <c r="U1619" s="55">
        <f>Chi_phí_lấy_hàng-Chi_phí_xử_lý</f>
        <v>15000</v>
      </c>
      <c r="V1619" s="55">
        <f>IFS(HubCN_ID="LECCNSZ",IF(Grossweight&lt;=3,17000+Quantity__piece*500,17000+(Grossweight-3)*1500+Quantity__piece*500),HubCN_ID="LECCNYW", IF(Grossweight&lt;=3,15000+Quantity__piece*700,15000+(Grossweight-3)*2500+Quantity__piece*700))</f>
        <v>16400</v>
      </c>
    </row>
    <row r="1620" ht="15.75" customHeight="1">
      <c r="A1620" s="52" t="s">
        <v>4589</v>
      </c>
      <c r="B1620" s="52" t="s">
        <v>5312</v>
      </c>
      <c r="C1620" s="52" t="s">
        <v>5253</v>
      </c>
      <c r="D1620" s="53">
        <v>44651.88402777778</v>
      </c>
      <c r="E1620" s="53">
        <v>44650.73541666667</v>
      </c>
      <c r="F1620" s="53">
        <v>44652.01458333333</v>
      </c>
      <c r="G1620" s="53">
        <f>HubVN_Receiving_Time</f>
        <v>44654.53542</v>
      </c>
      <c r="H1620" s="54">
        <v>44651.03125</v>
      </c>
      <c r="I1620" s="44">
        <f>HubCN_Receiving_Time-Order_Create_Time</f>
        <v>3.538194444</v>
      </c>
      <c r="J1620" s="44">
        <f>Plan__HubCN_Receiving_Time-Order_Create_Time</f>
        <v>4.686805556</v>
      </c>
      <c r="K1620" s="44">
        <f>HubCN_Pickup_Time-HubCN_Receiving_Time</f>
        <v>0.2958333333</v>
      </c>
      <c r="L1620" s="44">
        <f>Plan_HubCN_Pickup_Time-Plan__HubCN_Receiving_Time</f>
        <v>0.1305555556</v>
      </c>
      <c r="M1620" s="44">
        <f>HubCN_Receiving_Time-Vendor_PickupTime</f>
        <v>0.2548611111</v>
      </c>
      <c r="N1620" s="44">
        <f>Plan__HubCN_Receiving_Time-Plan_Vendor_Pickup_Time</f>
        <v>4.113888889</v>
      </c>
      <c r="O1620" s="44">
        <f>Vendor_PickupTime-Order_Create_Time</f>
        <v>3.283333333</v>
      </c>
      <c r="P1620" s="44">
        <f>Plan_Vendor_Pickup_Time-Order_Create_Time</f>
        <v>0.5729166667</v>
      </c>
      <c r="Q1620" s="44">
        <f>HubVN_Receiving_Time-HubCN_Pickup_Time</f>
        <v>3.504166667</v>
      </c>
      <c r="R1620" s="44">
        <f>Plan_HubVN_Receiving_Time-Plan_HubCN_Pickup_Time</f>
        <v>1.504166667</v>
      </c>
      <c r="S1620" s="44">
        <f>TG_lấy+TG_xử_lý_CN+Thông_quan</f>
        <v>7.338194444</v>
      </c>
      <c r="T1620" s="55">
        <f>IFS(HubCN_ID="LECCNSZ",Quantity__piece*500,HubCN_ID="LECCNYW",Quantity__piece*700)</f>
        <v>2800</v>
      </c>
      <c r="U1620" s="55">
        <f>Chi_phí_lấy_hàng-Chi_phí_xử_lý</f>
        <v>15000</v>
      </c>
      <c r="V1620" s="55">
        <f>IFS(HubCN_ID="LECCNSZ",IF(Grossweight&lt;=3,17000+Quantity__piece*500,17000+(Grossweight-3)*1500+Quantity__piece*500),HubCN_ID="LECCNYW", IF(Grossweight&lt;=3,15000+Quantity__piece*700,15000+(Grossweight-3)*2500+Quantity__piece*700))</f>
        <v>17800</v>
      </c>
    </row>
    <row r="1621" ht="15.75" hidden="1" customHeight="1">
      <c r="A1621" s="52" t="s">
        <v>4592</v>
      </c>
      <c r="B1621" s="52" t="s">
        <v>5282</v>
      </c>
      <c r="C1621" s="52" t="s">
        <v>5255</v>
      </c>
      <c r="D1621" s="53">
        <v>44649.563888888886</v>
      </c>
      <c r="E1621" s="53">
        <v>44649.49236111111</v>
      </c>
      <c r="F1621" s="53">
        <v>44649.775</v>
      </c>
      <c r="G1621" s="53">
        <f>HubVN_Receiving_Time</f>
        <v>44653.5</v>
      </c>
      <c r="H1621" s="54">
        <v>44649.99791666667</v>
      </c>
      <c r="I1621" s="44">
        <f>HubCN_Receiving_Time-Order_Create_Time</f>
        <v>1.234722222</v>
      </c>
      <c r="J1621" s="44">
        <f>Plan__HubCN_Receiving_Time-Order_Create_Time</f>
        <v>1.30625</v>
      </c>
      <c r="K1621" s="44">
        <f>HubCN_Pickup_Time-HubCN_Receiving_Time</f>
        <v>0.5055555556</v>
      </c>
      <c r="L1621" s="44">
        <f>Plan_HubCN_Pickup_Time-Plan__HubCN_Receiving_Time</f>
        <v>0.2111111111</v>
      </c>
      <c r="M1621" s="44">
        <f>HubCN_Receiving_Time-Vendor_PickupTime</f>
        <v>0.1506944444</v>
      </c>
      <c r="N1621" s="44">
        <f>Plan__HubCN_Receiving_Time-Plan_Vendor_Pickup_Time</f>
        <v>0.8145833333</v>
      </c>
      <c r="O1621" s="44">
        <f>Vendor_PickupTime-Order_Create_Time</f>
        <v>1.084027778</v>
      </c>
      <c r="P1621" s="44">
        <f>Plan_Vendor_Pickup_Time-Order_Create_Time</f>
        <v>0.4916666667</v>
      </c>
      <c r="Q1621" s="44">
        <f>HubVN_Receiving_Time-HubCN_Pickup_Time</f>
        <v>3.502083333</v>
      </c>
      <c r="R1621" s="44">
        <f>Plan_HubVN_Receiving_Time-Plan_HubCN_Pickup_Time</f>
        <v>3.503472222</v>
      </c>
      <c r="S1621" s="44">
        <f>TG_lấy+TG_xử_lý_CN+Thông_quan</f>
        <v>5.242361111</v>
      </c>
      <c r="T1621" s="55">
        <f>IFS(HubCN_ID="LECCNSZ",Quantity__piece*500,HubCN_ID="LECCNYW",Quantity__piece*700)</f>
        <v>2000</v>
      </c>
      <c r="U1621" s="55">
        <f>Chi_phí_lấy_hàng-Chi_phí_xử_lý</f>
        <v>17000</v>
      </c>
      <c r="V1621" s="55">
        <f>IFS(HubCN_ID="LECCNSZ",IF(Grossweight&lt;=3,17000+Quantity__piece*500,17000+(Grossweight-3)*1500+Quantity__piece*500),HubCN_ID="LECCNYW", IF(Grossweight&lt;=3,15000+Quantity__piece*700,15000+(Grossweight-3)*2500+Quantity__piece*700))</f>
        <v>19000</v>
      </c>
    </row>
    <row r="1622" ht="15.75" hidden="1" customHeight="1">
      <c r="A1622" s="52" t="s">
        <v>4594</v>
      </c>
      <c r="B1622" s="52" t="s">
        <v>5288</v>
      </c>
      <c r="C1622" s="52" t="s">
        <v>5255</v>
      </c>
      <c r="D1622" s="53">
        <v>44651.31875</v>
      </c>
      <c r="E1622" s="53">
        <v>44649.78611111111</v>
      </c>
      <c r="F1622" s="53">
        <v>44651.53194444445</v>
      </c>
      <c r="G1622" s="53">
        <f>HubVN_Receiving_Time</f>
        <v>44656.2625</v>
      </c>
      <c r="H1622" s="54">
        <v>44650.25763888889</v>
      </c>
      <c r="I1622" s="44">
        <f>HubCN_Receiving_Time-Order_Create_Time</f>
        <v>1.388888889</v>
      </c>
      <c r="J1622" s="44">
        <f>Plan__HubCN_Receiving_Time-Order_Create_Time</f>
        <v>2.921527778</v>
      </c>
      <c r="K1622" s="44">
        <f>HubCN_Pickup_Time-HubCN_Receiving_Time</f>
        <v>0.4715277778</v>
      </c>
      <c r="L1622" s="44">
        <f>Plan_HubCN_Pickup_Time-Plan__HubCN_Receiving_Time</f>
        <v>0.2131944444</v>
      </c>
      <c r="M1622" s="44">
        <f>HubCN_Receiving_Time-Vendor_PickupTime</f>
        <v>0.05694444445</v>
      </c>
      <c r="N1622" s="44">
        <f>Plan__HubCN_Receiving_Time-Plan_Vendor_Pickup_Time</f>
        <v>1.877083333</v>
      </c>
      <c r="O1622" s="44">
        <f>Vendor_PickupTime-Order_Create_Time</f>
        <v>1.331944444</v>
      </c>
      <c r="P1622" s="44">
        <f>Plan_Vendor_Pickup_Time-Order_Create_Time</f>
        <v>1.044444444</v>
      </c>
      <c r="Q1622" s="44">
        <f>HubVN_Receiving_Time-HubCN_Pickup_Time</f>
        <v>6.004861111</v>
      </c>
      <c r="R1622" s="44">
        <f>Plan_HubVN_Receiving_Time-Plan_HubCN_Pickup_Time</f>
        <v>2.003472222</v>
      </c>
      <c r="S1622" s="44">
        <f>TG_lấy+TG_xử_lý_CN+Thông_quan</f>
        <v>7.865277778</v>
      </c>
      <c r="T1622" s="55">
        <f>IFS(HubCN_ID="LECCNSZ",Quantity__piece*500,HubCN_ID="LECCNYW",Quantity__piece*700)</f>
        <v>1500</v>
      </c>
      <c r="U1622" s="55">
        <f>Chi_phí_lấy_hàng-Chi_phí_xử_lý</f>
        <v>17000</v>
      </c>
      <c r="V1622" s="55">
        <f>IFS(HubCN_ID="LECCNSZ",IF(Grossweight&lt;=3,17000+Quantity__piece*500,17000+(Grossweight-3)*1500+Quantity__piece*500),HubCN_ID="LECCNYW", IF(Grossweight&lt;=3,15000+Quantity__piece*700,15000+(Grossweight-3)*2500+Quantity__piece*700))</f>
        <v>18500</v>
      </c>
    </row>
    <row r="1623" ht="15.75" customHeight="1">
      <c r="A1623" s="52" t="s">
        <v>4597</v>
      </c>
      <c r="B1623" s="52" t="s">
        <v>5299</v>
      </c>
      <c r="C1623" s="52" t="s">
        <v>5253</v>
      </c>
      <c r="D1623" s="53">
        <v>44649.924305555556</v>
      </c>
      <c r="E1623" s="53">
        <v>44651.97638888889</v>
      </c>
      <c r="F1623" s="53">
        <v>44650.009722222225</v>
      </c>
      <c r="G1623" s="53">
        <f>HubVN_Receiving_Time</f>
        <v>44660.27708</v>
      </c>
      <c r="H1623" s="54">
        <v>44652.27291666667</v>
      </c>
      <c r="I1623" s="44">
        <f>HubCN_Receiving_Time-Order_Create_Time</f>
        <v>1.345833333</v>
      </c>
      <c r="J1623" s="44">
        <f>Plan__HubCN_Receiving_Time-Order_Create_Time</f>
        <v>-0.70625</v>
      </c>
      <c r="K1623" s="44">
        <f>HubCN_Pickup_Time-HubCN_Receiving_Time</f>
        <v>0.2965277778</v>
      </c>
      <c r="L1623" s="44">
        <f>Plan_HubCN_Pickup_Time-Plan__HubCN_Receiving_Time</f>
        <v>0.08541666667</v>
      </c>
      <c r="M1623" s="44">
        <f>HubCN_Receiving_Time-Vendor_PickupTime</f>
        <v>0.1020833333</v>
      </c>
      <c r="N1623" s="44">
        <f>Plan__HubCN_Receiving_Time-Plan_Vendor_Pickup_Time</f>
        <v>0.1298611111</v>
      </c>
      <c r="O1623" s="44">
        <f>Vendor_PickupTime-Order_Create_Time</f>
        <v>1.24375</v>
      </c>
      <c r="P1623" s="44">
        <f>Plan_Vendor_Pickup_Time-Order_Create_Time</f>
        <v>-0.8361111111</v>
      </c>
      <c r="Q1623" s="44">
        <f>HubVN_Receiving_Time-HubCN_Pickup_Time</f>
        <v>8.004166667</v>
      </c>
      <c r="R1623" s="44">
        <f>Plan_HubVN_Receiving_Time-Plan_HubCN_Pickup_Time</f>
        <v>1.50625</v>
      </c>
      <c r="S1623" s="44">
        <f>TG_lấy+TG_xử_lý_CN+Thông_quan</f>
        <v>9.646527778</v>
      </c>
      <c r="T1623" s="55">
        <f>IFS(HubCN_ID="LECCNSZ",Quantity__piece*500,HubCN_ID="LECCNYW",Quantity__piece*700)</f>
        <v>3500</v>
      </c>
      <c r="U1623" s="55">
        <f>Chi_phí_lấy_hàng-Chi_phí_xử_lý</f>
        <v>15000</v>
      </c>
      <c r="V1623" s="55">
        <f>IFS(HubCN_ID="LECCNSZ",IF(Grossweight&lt;=3,17000+Quantity__piece*500,17000+(Grossweight-3)*1500+Quantity__piece*500),HubCN_ID="LECCNYW", IF(Grossweight&lt;=3,15000+Quantity__piece*700,15000+(Grossweight-3)*2500+Quantity__piece*700))</f>
        <v>18500</v>
      </c>
    </row>
    <row r="1624" ht="15.75" customHeight="1">
      <c r="A1624" s="52" t="s">
        <v>4600</v>
      </c>
      <c r="B1624" s="52" t="s">
        <v>5265</v>
      </c>
      <c r="C1624" s="52" t="s">
        <v>5253</v>
      </c>
      <c r="D1624" s="53">
        <v>44650.652083333334</v>
      </c>
      <c r="E1624" s="53">
        <v>44649.80902777778</v>
      </c>
      <c r="F1624" s="53">
        <v>44650.78194444445</v>
      </c>
      <c r="G1624" s="53">
        <f>HubVN_Receiving_Time</f>
        <v>44653.27292</v>
      </c>
      <c r="H1624" s="54">
        <v>44650.26944444444</v>
      </c>
      <c r="I1624" s="44">
        <f>HubCN_Receiving_Time-Order_Create_Time</f>
        <v>3.090972222</v>
      </c>
      <c r="J1624" s="44">
        <f>Plan__HubCN_Receiving_Time-Order_Create_Time</f>
        <v>3.934027778</v>
      </c>
      <c r="K1624" s="44">
        <f>HubCN_Pickup_Time-HubCN_Receiving_Time</f>
        <v>0.4604166667</v>
      </c>
      <c r="L1624" s="44">
        <f>Plan_HubCN_Pickup_Time-Plan__HubCN_Receiving_Time</f>
        <v>0.1298611111</v>
      </c>
      <c r="M1624" s="44">
        <f>HubCN_Receiving_Time-Vendor_PickupTime</f>
        <v>0.08611111112</v>
      </c>
      <c r="N1624" s="44">
        <f>Plan__HubCN_Receiving_Time-Plan_Vendor_Pickup_Time</f>
        <v>4.015972222</v>
      </c>
      <c r="O1624" s="44">
        <f>Vendor_PickupTime-Order_Create_Time</f>
        <v>3.004861111</v>
      </c>
      <c r="P1624" s="44">
        <f>Plan_Vendor_Pickup_Time-Order_Create_Time</f>
        <v>-0.08194444444</v>
      </c>
      <c r="Q1624" s="44">
        <f>HubVN_Receiving_Time-HubCN_Pickup_Time</f>
        <v>3.003472222</v>
      </c>
      <c r="R1624" s="44">
        <f>Plan_HubVN_Receiving_Time-Plan_HubCN_Pickup_Time</f>
        <v>1.503472222</v>
      </c>
      <c r="S1624" s="44">
        <f>TG_lấy+TG_xử_lý_CN+Thông_quan</f>
        <v>6.554861111</v>
      </c>
      <c r="T1624" s="55">
        <f>IFS(HubCN_ID="LECCNSZ",Quantity__piece*500,HubCN_ID="LECCNYW",Quantity__piece*700)</f>
        <v>2100</v>
      </c>
      <c r="U1624" s="55">
        <f>Chi_phí_lấy_hàng-Chi_phí_xử_lý</f>
        <v>19500</v>
      </c>
      <c r="V1624" s="55">
        <f>IFS(HubCN_ID="LECCNSZ",IF(Grossweight&lt;=3,17000+Quantity__piece*500,17000+(Grossweight-3)*1500+Quantity__piece*500),HubCN_ID="LECCNYW", IF(Grossweight&lt;=3,15000+Quantity__piece*700,15000+(Grossweight-3)*2500+Quantity__piece*700))</f>
        <v>21600</v>
      </c>
    </row>
    <row r="1625" ht="15.75" customHeight="1">
      <c r="A1625" s="52" t="s">
        <v>4602</v>
      </c>
      <c r="B1625" s="52" t="s">
        <v>5265</v>
      </c>
      <c r="C1625" s="52" t="s">
        <v>5253</v>
      </c>
      <c r="D1625" s="53">
        <v>44652.79791666667</v>
      </c>
      <c r="E1625" s="53">
        <v>44650.669444444444</v>
      </c>
      <c r="F1625" s="53">
        <v>44653.00833333333</v>
      </c>
      <c r="G1625" s="53">
        <f>HubVN_Receiving_Time</f>
        <v>44654.50694</v>
      </c>
      <c r="H1625" s="54">
        <v>44651.00486111111</v>
      </c>
      <c r="I1625" s="44">
        <f>HubCN_Receiving_Time-Order_Create_Time</f>
        <v>3.481944444</v>
      </c>
      <c r="J1625" s="44">
        <f>Plan__HubCN_Receiving_Time-Order_Create_Time</f>
        <v>5.610416667</v>
      </c>
      <c r="K1625" s="44">
        <f>HubCN_Pickup_Time-HubCN_Receiving_Time</f>
        <v>0.3354166667</v>
      </c>
      <c r="L1625" s="44">
        <f>Plan_HubCN_Pickup_Time-Plan__HubCN_Receiving_Time</f>
        <v>0.2104166667</v>
      </c>
      <c r="M1625" s="44">
        <f>HubCN_Receiving_Time-Vendor_PickupTime</f>
        <v>0.2527777778</v>
      </c>
      <c r="N1625" s="44">
        <f>Plan__HubCN_Receiving_Time-Plan_Vendor_Pickup_Time</f>
        <v>5.120833333</v>
      </c>
      <c r="O1625" s="44">
        <f>Vendor_PickupTime-Order_Create_Time</f>
        <v>3.229166667</v>
      </c>
      <c r="P1625" s="44">
        <f>Plan_Vendor_Pickup_Time-Order_Create_Time</f>
        <v>0.4895833333</v>
      </c>
      <c r="Q1625" s="44">
        <f>HubVN_Receiving_Time-HubCN_Pickup_Time</f>
        <v>3.502083333</v>
      </c>
      <c r="R1625" s="44">
        <f>Plan_HubVN_Receiving_Time-Plan_HubCN_Pickup_Time</f>
        <v>1.50625</v>
      </c>
      <c r="S1625" s="44">
        <f>TG_lấy+TG_xử_lý_CN+Thông_quan</f>
        <v>7.319444444</v>
      </c>
      <c r="T1625" s="55">
        <f>IFS(HubCN_ID="LECCNSZ",Quantity__piece*500,HubCN_ID="LECCNYW",Quantity__piece*700)</f>
        <v>1400</v>
      </c>
      <c r="U1625" s="55">
        <f>Chi_phí_lấy_hàng-Chi_phí_xử_lý</f>
        <v>15000</v>
      </c>
      <c r="V1625" s="55">
        <f>IFS(HubCN_ID="LECCNSZ",IF(Grossweight&lt;=3,17000+Quantity__piece*500,17000+(Grossweight-3)*1500+Quantity__piece*500),HubCN_ID="LECCNYW", IF(Grossweight&lt;=3,15000+Quantity__piece*700,15000+(Grossweight-3)*2500+Quantity__piece*700))</f>
        <v>16400</v>
      </c>
    </row>
    <row r="1626" ht="15.75" customHeight="1">
      <c r="A1626" s="52" t="s">
        <v>4604</v>
      </c>
      <c r="B1626" s="52" t="s">
        <v>5270</v>
      </c>
      <c r="C1626" s="52" t="s">
        <v>5253</v>
      </c>
      <c r="D1626" s="53">
        <v>44650.85833333333</v>
      </c>
      <c r="E1626" s="53">
        <v>44649.2125</v>
      </c>
      <c r="F1626" s="53">
        <v>44651.03055555555</v>
      </c>
      <c r="G1626" s="53">
        <f>HubVN_Receiving_Time</f>
        <v>44652.51389</v>
      </c>
      <c r="H1626" s="54">
        <v>44649.509722222225</v>
      </c>
      <c r="I1626" s="44">
        <f>HubCN_Receiving_Time-Order_Create_Time</f>
        <v>1.830555556</v>
      </c>
      <c r="J1626" s="44">
        <f>Plan__HubCN_Receiving_Time-Order_Create_Time</f>
        <v>3.476388889</v>
      </c>
      <c r="K1626" s="44">
        <f>HubCN_Pickup_Time-HubCN_Receiving_Time</f>
        <v>0.2972222222</v>
      </c>
      <c r="L1626" s="44">
        <f>Plan_HubCN_Pickup_Time-Plan__HubCN_Receiving_Time</f>
        <v>0.1722222222</v>
      </c>
      <c r="M1626" s="44">
        <f>HubCN_Receiving_Time-Vendor_PickupTime</f>
        <v>0.08888888889</v>
      </c>
      <c r="N1626" s="44">
        <f>Plan__HubCN_Receiving_Time-Plan_Vendor_Pickup_Time</f>
        <v>3.315972222</v>
      </c>
      <c r="O1626" s="44">
        <f>Vendor_PickupTime-Order_Create_Time</f>
        <v>1.741666667</v>
      </c>
      <c r="P1626" s="44">
        <f>Plan_Vendor_Pickup_Time-Order_Create_Time</f>
        <v>0.1604166667</v>
      </c>
      <c r="Q1626" s="44">
        <f>HubVN_Receiving_Time-HubCN_Pickup_Time</f>
        <v>3.004166667</v>
      </c>
      <c r="R1626" s="44">
        <f>Plan_HubVN_Receiving_Time-Plan_HubCN_Pickup_Time</f>
        <v>1.503472222</v>
      </c>
      <c r="S1626" s="44">
        <f>TG_lấy+TG_xử_lý_CN+Thông_quan</f>
        <v>5.131944444</v>
      </c>
      <c r="T1626" s="55">
        <f>IFS(HubCN_ID="LECCNSZ",Quantity__piece*500,HubCN_ID="LECCNYW",Quantity__piece*700)</f>
        <v>2800</v>
      </c>
      <c r="U1626" s="55">
        <f>Chi_phí_lấy_hàng-Chi_phí_xử_lý</f>
        <v>15000</v>
      </c>
      <c r="V1626" s="55">
        <f>IFS(HubCN_ID="LECCNSZ",IF(Grossweight&lt;=3,17000+Quantity__piece*500,17000+(Grossweight-3)*1500+Quantity__piece*500),HubCN_ID="LECCNYW", IF(Grossweight&lt;=3,15000+Quantity__piece*700,15000+(Grossweight-3)*2500+Quantity__piece*700))</f>
        <v>17800</v>
      </c>
    </row>
    <row r="1627" ht="15.75" hidden="1" customHeight="1">
      <c r="A1627" s="52" t="s">
        <v>4607</v>
      </c>
      <c r="B1627" s="52" t="s">
        <v>5287</v>
      </c>
      <c r="C1627" s="52" t="s">
        <v>5255</v>
      </c>
      <c r="D1627" s="53">
        <v>44649.92222222222</v>
      </c>
      <c r="E1627" s="53">
        <v>44649.77847222222</v>
      </c>
      <c r="F1627" s="53">
        <v>44650.00763888889</v>
      </c>
      <c r="G1627" s="53">
        <f>HubVN_Receiving_Time</f>
        <v>44654.28194</v>
      </c>
      <c r="H1627" s="54">
        <v>44650.27916666667</v>
      </c>
      <c r="I1627" s="44">
        <f>HubCN_Receiving_Time-Order_Create_Time</f>
        <v>0.8909722222</v>
      </c>
      <c r="J1627" s="44">
        <f>Plan__HubCN_Receiving_Time-Order_Create_Time</f>
        <v>1.034722222</v>
      </c>
      <c r="K1627" s="44">
        <f>HubCN_Pickup_Time-HubCN_Receiving_Time</f>
        <v>0.5006944444</v>
      </c>
      <c r="L1627" s="44">
        <f>Plan_HubCN_Pickup_Time-Plan__HubCN_Receiving_Time</f>
        <v>0.08541666667</v>
      </c>
      <c r="M1627" s="44">
        <f>HubCN_Receiving_Time-Vendor_PickupTime</f>
        <v>0.05625</v>
      </c>
      <c r="N1627" s="44">
        <f>Plan__HubCN_Receiving_Time-Plan_Vendor_Pickup_Time</f>
        <v>0.03402777778</v>
      </c>
      <c r="O1627" s="44">
        <f>Vendor_PickupTime-Order_Create_Time</f>
        <v>0.8347222222</v>
      </c>
      <c r="P1627" s="44">
        <f>Plan_Vendor_Pickup_Time-Order_Create_Time</f>
        <v>1.000694444</v>
      </c>
      <c r="Q1627" s="44">
        <f>HubVN_Receiving_Time-HubCN_Pickup_Time</f>
        <v>4.002777778</v>
      </c>
      <c r="R1627" s="44">
        <f>Plan_HubVN_Receiving_Time-Plan_HubCN_Pickup_Time</f>
        <v>3.501388889</v>
      </c>
      <c r="S1627" s="44">
        <f>TG_lấy+TG_xử_lý_CN+Thông_quan</f>
        <v>5.394444444</v>
      </c>
      <c r="T1627" s="55">
        <f>IFS(HubCN_ID="LECCNSZ",Quantity__piece*500,HubCN_ID="LECCNYW",Quantity__piece*700)</f>
        <v>2500</v>
      </c>
      <c r="U1627" s="55">
        <f>Chi_phí_lấy_hàng-Chi_phí_xử_lý</f>
        <v>17750</v>
      </c>
      <c r="V1627" s="55">
        <f>IFS(HubCN_ID="LECCNSZ",IF(Grossweight&lt;=3,17000+Quantity__piece*500,17000+(Grossweight-3)*1500+Quantity__piece*500),HubCN_ID="LECCNYW", IF(Grossweight&lt;=3,15000+Quantity__piece*700,15000+(Grossweight-3)*2500+Quantity__piece*700))</f>
        <v>20250</v>
      </c>
    </row>
    <row r="1628" ht="15.75" customHeight="1">
      <c r="A1628" s="52" t="s">
        <v>4610</v>
      </c>
      <c r="B1628" s="52" t="s">
        <v>5309</v>
      </c>
      <c r="C1628" s="52" t="s">
        <v>5253</v>
      </c>
      <c r="D1628" s="53">
        <v>44649.18541666667</v>
      </c>
      <c r="E1628" s="53">
        <v>44649.175</v>
      </c>
      <c r="F1628" s="53">
        <v>44649.275</v>
      </c>
      <c r="G1628" s="53">
        <f>HubVN_Receiving_Time</f>
        <v>44652.51458</v>
      </c>
      <c r="H1628" s="54">
        <v>44649.51111111111</v>
      </c>
      <c r="I1628" s="44">
        <f>HubCN_Receiving_Time-Order_Create_Time</f>
        <v>3.861805556</v>
      </c>
      <c r="J1628" s="44">
        <f>Plan__HubCN_Receiving_Time-Order_Create_Time</f>
        <v>3.872222222</v>
      </c>
      <c r="K1628" s="44">
        <f>HubCN_Pickup_Time-HubCN_Receiving_Time</f>
        <v>0.3361111111</v>
      </c>
      <c r="L1628" s="44">
        <f>Plan_HubCN_Pickup_Time-Plan__HubCN_Receiving_Time</f>
        <v>0.08958333333</v>
      </c>
      <c r="M1628" s="44">
        <f>HubCN_Receiving_Time-Vendor_PickupTime</f>
        <v>0.1680555556</v>
      </c>
      <c r="N1628" s="44">
        <f>Plan__HubCN_Receiving_Time-Plan_Vendor_Pickup_Time</f>
        <v>2.707638889</v>
      </c>
      <c r="O1628" s="44">
        <f>Vendor_PickupTime-Order_Create_Time</f>
        <v>3.69375</v>
      </c>
      <c r="P1628" s="44">
        <f>Plan_Vendor_Pickup_Time-Order_Create_Time</f>
        <v>1.164583333</v>
      </c>
      <c r="Q1628" s="44">
        <f>HubVN_Receiving_Time-HubCN_Pickup_Time</f>
        <v>3.003472222</v>
      </c>
      <c r="R1628" s="44">
        <f>Plan_HubVN_Receiving_Time-Plan_HubCN_Pickup_Time</f>
        <v>3.004166667</v>
      </c>
      <c r="S1628" s="44">
        <f>TG_lấy+TG_xử_lý_CN+Thông_quan</f>
        <v>7.201388889</v>
      </c>
      <c r="T1628" s="55">
        <f>IFS(HubCN_ID="LECCNSZ",Quantity__piece*500,HubCN_ID="LECCNYW",Quantity__piece*700)</f>
        <v>1400</v>
      </c>
      <c r="U1628" s="55">
        <f>Chi_phí_lấy_hàng-Chi_phí_xử_lý</f>
        <v>15000</v>
      </c>
      <c r="V1628" s="55">
        <f>IFS(HubCN_ID="LECCNSZ",IF(Grossweight&lt;=3,17000+Quantity__piece*500,17000+(Grossweight-3)*1500+Quantity__piece*500),HubCN_ID="LECCNYW", IF(Grossweight&lt;=3,15000+Quantity__piece*700,15000+(Grossweight-3)*2500+Quantity__piece*700))</f>
        <v>16400</v>
      </c>
    </row>
    <row r="1629" ht="15.75" customHeight="1">
      <c r="A1629" s="52" t="s">
        <v>4613</v>
      </c>
      <c r="B1629" s="52" t="s">
        <v>5265</v>
      </c>
      <c r="C1629" s="52" t="s">
        <v>5253</v>
      </c>
      <c r="D1629" s="53">
        <v>44651.59027777778</v>
      </c>
      <c r="E1629" s="53">
        <v>44652.23611111111</v>
      </c>
      <c r="F1629" s="53">
        <v>44651.76111111111</v>
      </c>
      <c r="G1629" s="53">
        <f>HubVN_Receiving_Time</f>
        <v>44655.53472</v>
      </c>
      <c r="H1629" s="54">
        <v>44652.53333333333</v>
      </c>
      <c r="I1629" s="44">
        <f>HubCN_Receiving_Time-Order_Create_Time</f>
        <v>3.874305556</v>
      </c>
      <c r="J1629" s="44">
        <f>Plan__HubCN_Receiving_Time-Order_Create_Time</f>
        <v>3.228472222</v>
      </c>
      <c r="K1629" s="44">
        <f>HubCN_Pickup_Time-HubCN_Receiving_Time</f>
        <v>0.2972222222</v>
      </c>
      <c r="L1629" s="44">
        <f>Plan_HubCN_Pickup_Time-Plan__HubCN_Receiving_Time</f>
        <v>0.1708333333</v>
      </c>
      <c r="M1629" s="44">
        <f>HubCN_Receiving_Time-Vendor_PickupTime</f>
        <v>0.08472222222</v>
      </c>
      <c r="N1629" s="44">
        <f>Plan__HubCN_Receiving_Time-Plan_Vendor_Pickup_Time</f>
        <v>2.639583333</v>
      </c>
      <c r="O1629" s="44">
        <f>Vendor_PickupTime-Order_Create_Time</f>
        <v>3.789583333</v>
      </c>
      <c r="P1629" s="44">
        <f>Plan_Vendor_Pickup_Time-Order_Create_Time</f>
        <v>0.5888888889</v>
      </c>
      <c r="Q1629" s="44">
        <f>HubVN_Receiving_Time-HubCN_Pickup_Time</f>
        <v>3.001388889</v>
      </c>
      <c r="R1629" s="44">
        <f>Plan_HubVN_Receiving_Time-Plan_HubCN_Pickup_Time</f>
        <v>3.502777778</v>
      </c>
      <c r="S1629" s="44">
        <f>TG_lấy+TG_xử_lý_CN+Thông_quan</f>
        <v>7.172916667</v>
      </c>
      <c r="T1629" s="55">
        <f>IFS(HubCN_ID="LECCNSZ",Quantity__piece*500,HubCN_ID="LECCNYW",Quantity__piece*700)</f>
        <v>2800</v>
      </c>
      <c r="U1629" s="55">
        <f>Chi_phí_lấy_hàng-Chi_phí_xử_lý</f>
        <v>15000</v>
      </c>
      <c r="V1629" s="55">
        <f>IFS(HubCN_ID="LECCNSZ",IF(Grossweight&lt;=3,17000+Quantity__piece*500,17000+(Grossweight-3)*1500+Quantity__piece*500),HubCN_ID="LECCNYW", IF(Grossweight&lt;=3,15000+Quantity__piece*700,15000+(Grossweight-3)*2500+Quantity__piece*700))</f>
        <v>17800</v>
      </c>
    </row>
    <row r="1630" ht="15.75" hidden="1" customHeight="1">
      <c r="A1630" s="52" t="s">
        <v>4615</v>
      </c>
      <c r="B1630" s="52" t="s">
        <v>5301</v>
      </c>
      <c r="C1630" s="52" t="s">
        <v>5255</v>
      </c>
      <c r="D1630" s="53">
        <v>44651.57708333333</v>
      </c>
      <c r="E1630" s="53">
        <v>44652.54722222222</v>
      </c>
      <c r="F1630" s="53">
        <v>44651.75</v>
      </c>
      <c r="G1630" s="53">
        <f>HubVN_Receiving_Time</f>
        <v>44655.51944</v>
      </c>
      <c r="H1630" s="54">
        <v>44653.01666666667</v>
      </c>
      <c r="I1630" s="44">
        <f>HubCN_Receiving_Time-Order_Create_Time</f>
        <v>3.220138889</v>
      </c>
      <c r="J1630" s="44">
        <f>Plan__HubCN_Receiving_Time-Order_Create_Time</f>
        <v>2.25</v>
      </c>
      <c r="K1630" s="44">
        <f>HubCN_Pickup_Time-HubCN_Receiving_Time</f>
        <v>0.4694444444</v>
      </c>
      <c r="L1630" s="44">
        <f>Plan_HubCN_Pickup_Time-Plan__HubCN_Receiving_Time</f>
        <v>0.1729166667</v>
      </c>
      <c r="M1630" s="44">
        <f>HubCN_Receiving_Time-Vendor_PickupTime</f>
        <v>0.05833333333</v>
      </c>
      <c r="N1630" s="44">
        <f>Plan__HubCN_Receiving_Time-Plan_Vendor_Pickup_Time</f>
        <v>1.671527778</v>
      </c>
      <c r="O1630" s="44">
        <f>Vendor_PickupTime-Order_Create_Time</f>
        <v>3.161805556</v>
      </c>
      <c r="P1630" s="44">
        <f>Plan_Vendor_Pickup_Time-Order_Create_Time</f>
        <v>0.5784722222</v>
      </c>
      <c r="Q1630" s="44">
        <f>HubVN_Receiving_Time-HubCN_Pickup_Time</f>
        <v>2.502777778</v>
      </c>
      <c r="R1630" s="44">
        <f>Plan_HubVN_Receiving_Time-Plan_HubCN_Pickup_Time</f>
        <v>3.500694444</v>
      </c>
      <c r="S1630" s="44">
        <f>TG_lấy+TG_xử_lý_CN+Thông_quan</f>
        <v>6.192361111</v>
      </c>
      <c r="T1630" s="55">
        <f>IFS(HubCN_ID="LECCNSZ",Quantity__piece*500,HubCN_ID="LECCNYW",Quantity__piece*700)</f>
        <v>2000</v>
      </c>
      <c r="U1630" s="55">
        <f>Chi_phí_lấy_hàng-Chi_phí_xử_lý</f>
        <v>17000</v>
      </c>
      <c r="V1630" s="55">
        <f>IFS(HubCN_ID="LECCNSZ",IF(Grossweight&lt;=3,17000+Quantity__piece*500,17000+(Grossweight-3)*1500+Quantity__piece*500),HubCN_ID="LECCNYW", IF(Grossweight&lt;=3,15000+Quantity__piece*700,15000+(Grossweight-3)*2500+Quantity__piece*700))</f>
        <v>19000</v>
      </c>
    </row>
    <row r="1631" ht="15.75" customHeight="1">
      <c r="A1631" s="52" t="s">
        <v>4618</v>
      </c>
      <c r="B1631" s="52" t="s">
        <v>5277</v>
      </c>
      <c r="C1631" s="52" t="s">
        <v>5253</v>
      </c>
      <c r="D1631" s="53">
        <v>44651.36319444444</v>
      </c>
      <c r="E1631" s="53">
        <v>44652.955555555556</v>
      </c>
      <c r="F1631" s="53">
        <v>44651.51388888889</v>
      </c>
      <c r="G1631" s="53">
        <f>HubVN_Receiving_Time</f>
        <v>44660.25278</v>
      </c>
      <c r="H1631" s="54">
        <v>44653.24930555555</v>
      </c>
      <c r="I1631" s="44">
        <f>HubCN_Receiving_Time-Order_Create_Time</f>
        <v>1.404166667</v>
      </c>
      <c r="J1631" s="44">
        <f>Plan__HubCN_Receiving_Time-Order_Create_Time</f>
        <v>-0.1881944444</v>
      </c>
      <c r="K1631" s="44">
        <f>HubCN_Pickup_Time-HubCN_Receiving_Time</f>
        <v>0.29375</v>
      </c>
      <c r="L1631" s="44">
        <f>Plan_HubCN_Pickup_Time-Plan__HubCN_Receiving_Time</f>
        <v>0.1506944444</v>
      </c>
      <c r="M1631" s="44">
        <f>HubCN_Receiving_Time-Vendor_PickupTime</f>
        <v>0.1111111111</v>
      </c>
      <c r="N1631" s="44">
        <f>Plan__HubCN_Receiving_Time-Plan_Vendor_Pickup_Time</f>
        <v>2.274305556</v>
      </c>
      <c r="O1631" s="44">
        <f>Vendor_PickupTime-Order_Create_Time</f>
        <v>1.293055556</v>
      </c>
      <c r="P1631" s="44">
        <f>Plan_Vendor_Pickup_Time-Order_Create_Time</f>
        <v>-2.4625</v>
      </c>
      <c r="Q1631" s="44">
        <f>HubVN_Receiving_Time-HubCN_Pickup_Time</f>
        <v>7.003472222</v>
      </c>
      <c r="R1631" s="44">
        <f>Plan_HubVN_Receiving_Time-Plan_HubCN_Pickup_Time</f>
        <v>3.002777778</v>
      </c>
      <c r="S1631" s="44">
        <f>TG_lấy+TG_xử_lý_CN+Thông_quan</f>
        <v>8.701388889</v>
      </c>
      <c r="T1631" s="55">
        <f>IFS(HubCN_ID="LECCNSZ",Quantity__piece*500,HubCN_ID="LECCNYW",Quantity__piece*700)</f>
        <v>1400</v>
      </c>
      <c r="U1631" s="55">
        <f>Chi_phí_lấy_hàng-Chi_phí_xử_lý</f>
        <v>15000</v>
      </c>
      <c r="V1631" s="55">
        <f>IFS(HubCN_ID="LECCNSZ",IF(Grossweight&lt;=3,17000+Quantity__piece*500,17000+(Grossweight-3)*1500+Quantity__piece*500),HubCN_ID="LECCNYW", IF(Grossweight&lt;=3,15000+Quantity__piece*700,15000+(Grossweight-3)*2500+Quantity__piece*700))</f>
        <v>16400</v>
      </c>
    </row>
    <row r="1632" ht="15.75" customHeight="1">
      <c r="A1632" s="52" t="s">
        <v>4620</v>
      </c>
      <c r="B1632" s="52" t="s">
        <v>5264</v>
      </c>
      <c r="C1632" s="52" t="s">
        <v>5253</v>
      </c>
      <c r="D1632" s="53">
        <v>44651.14166666667</v>
      </c>
      <c r="E1632" s="53">
        <v>44649.93402777778</v>
      </c>
      <c r="F1632" s="53">
        <v>44651.26875</v>
      </c>
      <c r="G1632" s="53">
        <f>HubVN_Receiving_Time</f>
        <v>44655.27292</v>
      </c>
      <c r="H1632" s="54">
        <v>44650.26944444444</v>
      </c>
      <c r="I1632" s="44">
        <f>HubCN_Receiving_Time-Order_Create_Time</f>
        <v>0.3118055556</v>
      </c>
      <c r="J1632" s="44">
        <f>Plan__HubCN_Receiving_Time-Order_Create_Time</f>
        <v>1.519444444</v>
      </c>
      <c r="K1632" s="44">
        <f>HubCN_Pickup_Time-HubCN_Receiving_Time</f>
        <v>0.3354166667</v>
      </c>
      <c r="L1632" s="44">
        <f>Plan_HubCN_Pickup_Time-Plan__HubCN_Receiving_Time</f>
        <v>0.1270833333</v>
      </c>
      <c r="M1632" s="44">
        <f>HubCN_Receiving_Time-Vendor_PickupTime</f>
        <v>0.08819444445</v>
      </c>
      <c r="N1632" s="44">
        <f>Plan__HubCN_Receiving_Time-Plan_Vendor_Pickup_Time</f>
        <v>2.530555556</v>
      </c>
      <c r="O1632" s="44">
        <f>Vendor_PickupTime-Order_Create_Time</f>
        <v>0.2236111111</v>
      </c>
      <c r="P1632" s="44">
        <f>Plan_Vendor_Pickup_Time-Order_Create_Time</f>
        <v>-1.011111111</v>
      </c>
      <c r="Q1632" s="44">
        <f>HubVN_Receiving_Time-HubCN_Pickup_Time</f>
        <v>5.003472222</v>
      </c>
      <c r="R1632" s="44">
        <f>Plan_HubVN_Receiving_Time-Plan_HubCN_Pickup_Time</f>
        <v>3.004861111</v>
      </c>
      <c r="S1632" s="44">
        <f>TG_lấy+TG_xử_lý_CN+Thông_quan</f>
        <v>5.650694444</v>
      </c>
      <c r="T1632" s="55">
        <f>IFS(HubCN_ID="LECCNSZ",Quantity__piece*500,HubCN_ID="LECCNYW",Quantity__piece*700)</f>
        <v>2800</v>
      </c>
      <c r="U1632" s="55">
        <f>Chi_phí_lấy_hàng-Chi_phí_xử_lý</f>
        <v>15000</v>
      </c>
      <c r="V1632" s="55">
        <f>IFS(HubCN_ID="LECCNSZ",IF(Grossweight&lt;=3,17000+Quantity__piece*500,17000+(Grossweight-3)*1500+Quantity__piece*500),HubCN_ID="LECCNYW", IF(Grossweight&lt;=3,15000+Quantity__piece*700,15000+(Grossweight-3)*2500+Quantity__piece*700))</f>
        <v>17800</v>
      </c>
    </row>
    <row r="1633" ht="15.75" customHeight="1">
      <c r="A1633" s="52" t="s">
        <v>4623</v>
      </c>
      <c r="B1633" s="52" t="s">
        <v>5279</v>
      </c>
      <c r="C1633" s="52" t="s">
        <v>5253</v>
      </c>
      <c r="D1633" s="53">
        <v>44651.87569444445</v>
      </c>
      <c r="E1633" s="53">
        <v>44649.80347222222</v>
      </c>
      <c r="F1633" s="53">
        <v>44652.024305555555</v>
      </c>
      <c r="G1633" s="53">
        <f>HubVN_Receiving_Time</f>
        <v>44654.26875</v>
      </c>
      <c r="H1633" s="54">
        <v>44650.26527777778</v>
      </c>
      <c r="I1633" s="44">
        <f>HubCN_Receiving_Time-Order_Create_Time</f>
        <v>0.6111111111</v>
      </c>
      <c r="J1633" s="44">
        <f>Plan__HubCN_Receiving_Time-Order_Create_Time</f>
        <v>2.683333333</v>
      </c>
      <c r="K1633" s="44">
        <f>HubCN_Pickup_Time-HubCN_Receiving_Time</f>
        <v>0.4618055556</v>
      </c>
      <c r="L1633" s="44">
        <f>Plan_HubCN_Pickup_Time-Plan__HubCN_Receiving_Time</f>
        <v>0.1486111111</v>
      </c>
      <c r="M1633" s="44">
        <f>HubCN_Receiving_Time-Vendor_PickupTime</f>
        <v>0.1097222222</v>
      </c>
      <c r="N1633" s="44">
        <f>Plan__HubCN_Receiving_Time-Plan_Vendor_Pickup_Time</f>
        <v>2.518055556</v>
      </c>
      <c r="O1633" s="44">
        <f>Vendor_PickupTime-Order_Create_Time</f>
        <v>0.5013888889</v>
      </c>
      <c r="P1633" s="44">
        <f>Plan_Vendor_Pickup_Time-Order_Create_Time</f>
        <v>0.1652777778</v>
      </c>
      <c r="Q1633" s="44">
        <f>HubVN_Receiving_Time-HubCN_Pickup_Time</f>
        <v>4.003472222</v>
      </c>
      <c r="R1633" s="44">
        <f>Plan_HubVN_Receiving_Time-Plan_HubCN_Pickup_Time</f>
        <v>1.501388889</v>
      </c>
      <c r="S1633" s="44">
        <f>TG_lấy+TG_xử_lý_CN+Thông_quan</f>
        <v>5.076388889</v>
      </c>
      <c r="T1633" s="55">
        <f>IFS(HubCN_ID="LECCNSZ",Quantity__piece*500,HubCN_ID="LECCNYW",Quantity__piece*700)</f>
        <v>700</v>
      </c>
      <c r="U1633" s="55">
        <f>Chi_phí_lấy_hàng-Chi_phí_xử_lý</f>
        <v>15000</v>
      </c>
      <c r="V1633" s="55">
        <f>IFS(HubCN_ID="LECCNSZ",IF(Grossweight&lt;=3,17000+Quantity__piece*500,17000+(Grossweight-3)*1500+Quantity__piece*500),HubCN_ID="LECCNYW", IF(Grossweight&lt;=3,15000+Quantity__piece*700,15000+(Grossweight-3)*2500+Quantity__piece*700))</f>
        <v>15700</v>
      </c>
    </row>
    <row r="1634" ht="15.75" hidden="1" customHeight="1">
      <c r="A1634" s="52" t="s">
        <v>4626</v>
      </c>
      <c r="B1634" s="52" t="s">
        <v>5262</v>
      </c>
      <c r="C1634" s="52" t="s">
        <v>5255</v>
      </c>
      <c r="D1634" s="53">
        <v>44650.63055555556</v>
      </c>
      <c r="E1634" s="53">
        <v>44651.774305555555</v>
      </c>
      <c r="F1634" s="53">
        <v>44650.75902777778</v>
      </c>
      <c r="G1634" s="53">
        <f>HubVN_Receiving_Time</f>
        <v>44655.27708</v>
      </c>
      <c r="H1634" s="54">
        <v>44652.275</v>
      </c>
      <c r="I1634" s="44">
        <f>HubCN_Receiving_Time-Order_Create_Time</f>
        <v>2.629861111</v>
      </c>
      <c r="J1634" s="44">
        <f>Plan__HubCN_Receiving_Time-Order_Create_Time</f>
        <v>1.486111111</v>
      </c>
      <c r="K1634" s="44">
        <f>HubCN_Pickup_Time-HubCN_Receiving_Time</f>
        <v>0.5006944444</v>
      </c>
      <c r="L1634" s="44">
        <f>Plan_HubCN_Pickup_Time-Plan__HubCN_Receiving_Time</f>
        <v>0.1284722222</v>
      </c>
      <c r="M1634" s="44">
        <f>HubCN_Receiving_Time-Vendor_PickupTime</f>
        <v>0.1277777778</v>
      </c>
      <c r="N1634" s="44">
        <f>Plan__HubCN_Receiving_Time-Plan_Vendor_Pickup_Time</f>
        <v>1.411111111</v>
      </c>
      <c r="O1634" s="44">
        <f>Vendor_PickupTime-Order_Create_Time</f>
        <v>2.502083333</v>
      </c>
      <c r="P1634" s="44">
        <f>Plan_Vendor_Pickup_Time-Order_Create_Time</f>
        <v>0.075</v>
      </c>
      <c r="Q1634" s="44">
        <f>HubVN_Receiving_Time-HubCN_Pickup_Time</f>
        <v>3.002083333</v>
      </c>
      <c r="R1634" s="44">
        <f>Plan_HubVN_Receiving_Time-Plan_HubCN_Pickup_Time</f>
        <v>3.503472222</v>
      </c>
      <c r="S1634" s="44">
        <f>TG_lấy+TG_xử_lý_CN+Thông_quan</f>
        <v>6.132638889</v>
      </c>
      <c r="T1634" s="55">
        <f>IFS(HubCN_ID="LECCNSZ",Quantity__piece*500,HubCN_ID="LECCNYW",Quantity__piece*700)</f>
        <v>2000</v>
      </c>
      <c r="U1634" s="55">
        <f>Chi_phí_lấy_hàng-Chi_phí_xử_lý</f>
        <v>17000</v>
      </c>
      <c r="V1634" s="55">
        <f>IFS(HubCN_ID="LECCNSZ",IF(Grossweight&lt;=3,17000+Quantity__piece*500,17000+(Grossweight-3)*1500+Quantity__piece*500),HubCN_ID="LECCNYW", IF(Grossweight&lt;=3,15000+Quantity__piece*700,15000+(Grossweight-3)*2500+Quantity__piece*700))</f>
        <v>19000</v>
      </c>
    </row>
    <row r="1635" ht="15.75" customHeight="1">
      <c r="A1635" s="52" t="s">
        <v>4628</v>
      </c>
      <c r="B1635" s="52" t="s">
        <v>5265</v>
      </c>
      <c r="C1635" s="52" t="s">
        <v>5253</v>
      </c>
      <c r="D1635" s="53">
        <v>44651.3</v>
      </c>
      <c r="E1635" s="53">
        <v>44652.21666666667</v>
      </c>
      <c r="F1635" s="53">
        <v>44651.509722222225</v>
      </c>
      <c r="G1635" s="53">
        <f>HubVN_Receiving_Time</f>
        <v>44655.50972</v>
      </c>
      <c r="H1635" s="54">
        <v>44652.50902777778</v>
      </c>
      <c r="I1635" s="44">
        <f>HubCN_Receiving_Time-Order_Create_Time</f>
        <v>2.374305556</v>
      </c>
      <c r="J1635" s="44">
        <f>Plan__HubCN_Receiving_Time-Order_Create_Time</f>
        <v>1.457638889</v>
      </c>
      <c r="K1635" s="44">
        <f>HubCN_Pickup_Time-HubCN_Receiving_Time</f>
        <v>0.2923611111</v>
      </c>
      <c r="L1635" s="44">
        <f>Plan_HubCN_Pickup_Time-Plan__HubCN_Receiving_Time</f>
        <v>0.2097222222</v>
      </c>
      <c r="M1635" s="44">
        <f>HubCN_Receiving_Time-Vendor_PickupTime</f>
        <v>0.08611111111</v>
      </c>
      <c r="N1635" s="44">
        <f>Plan__HubCN_Receiving_Time-Plan_Vendor_Pickup_Time</f>
        <v>1.29375</v>
      </c>
      <c r="O1635" s="44">
        <f>Vendor_PickupTime-Order_Create_Time</f>
        <v>2.288194444</v>
      </c>
      <c r="P1635" s="44">
        <f>Plan_Vendor_Pickup_Time-Order_Create_Time</f>
        <v>0.1638888889</v>
      </c>
      <c r="Q1635" s="44">
        <f>HubVN_Receiving_Time-HubCN_Pickup_Time</f>
        <v>3.000694444</v>
      </c>
      <c r="R1635" s="44">
        <f>Plan_HubVN_Receiving_Time-Plan_HubCN_Pickup_Time</f>
        <v>3.000694444</v>
      </c>
      <c r="S1635" s="44">
        <f>TG_lấy+TG_xử_lý_CN+Thông_quan</f>
        <v>5.667361111</v>
      </c>
      <c r="T1635" s="55">
        <f>IFS(HubCN_ID="LECCNSZ",Quantity__piece*500,HubCN_ID="LECCNYW",Quantity__piece*700)</f>
        <v>3500</v>
      </c>
      <c r="U1635" s="55">
        <f>Chi_phí_lấy_hàng-Chi_phí_xử_lý</f>
        <v>15000</v>
      </c>
      <c r="V1635" s="55">
        <f>IFS(HubCN_ID="LECCNSZ",IF(Grossweight&lt;=3,17000+Quantity__piece*500,17000+(Grossweight-3)*1500+Quantity__piece*500),HubCN_ID="LECCNYW", IF(Grossweight&lt;=3,15000+Quantity__piece*700,15000+(Grossweight-3)*2500+Quantity__piece*700))</f>
        <v>18500</v>
      </c>
    </row>
    <row r="1636" ht="15.75" hidden="1" customHeight="1">
      <c r="A1636" s="52" t="s">
        <v>4630</v>
      </c>
      <c r="B1636" s="52" t="s">
        <v>5254</v>
      </c>
      <c r="C1636" s="52" t="s">
        <v>5255</v>
      </c>
      <c r="D1636" s="53">
        <v>44649.67152777778</v>
      </c>
      <c r="E1636" s="53">
        <v>44648.82986111111</v>
      </c>
      <c r="F1636" s="53">
        <v>44649.75833333333</v>
      </c>
      <c r="G1636" s="53">
        <f>HubVN_Receiving_Time</f>
        <v>44652.27222</v>
      </c>
      <c r="H1636" s="54">
        <v>44649.271527777775</v>
      </c>
      <c r="I1636" s="44">
        <f>HubCN_Receiving_Time-Order_Create_Time</f>
        <v>4.089583333</v>
      </c>
      <c r="J1636" s="44">
        <f>Plan__HubCN_Receiving_Time-Order_Create_Time</f>
        <v>4.93125</v>
      </c>
      <c r="K1636" s="44">
        <f>HubCN_Pickup_Time-HubCN_Receiving_Time</f>
        <v>0.4416666667</v>
      </c>
      <c r="L1636" s="44">
        <f>Plan_HubCN_Pickup_Time-Plan__HubCN_Receiving_Time</f>
        <v>0.08680555555</v>
      </c>
      <c r="M1636" s="44">
        <f>HubCN_Receiving_Time-Vendor_PickupTime</f>
        <v>0.1715277778</v>
      </c>
      <c r="N1636" s="44">
        <f>Plan__HubCN_Receiving_Time-Plan_Vendor_Pickup_Time</f>
        <v>4.935416667</v>
      </c>
      <c r="O1636" s="44">
        <f>Vendor_PickupTime-Order_Create_Time</f>
        <v>3.918055556</v>
      </c>
      <c r="P1636" s="44">
        <f>Plan_Vendor_Pickup_Time-Order_Create_Time</f>
        <v>-0.004166666666</v>
      </c>
      <c r="Q1636" s="44">
        <f>HubVN_Receiving_Time-HubCN_Pickup_Time</f>
        <v>3.000694444</v>
      </c>
      <c r="R1636" s="44">
        <f>Plan_HubVN_Receiving_Time-Plan_HubCN_Pickup_Time</f>
        <v>1.503472222</v>
      </c>
      <c r="S1636" s="44">
        <f>TG_lấy+TG_xử_lý_CN+Thông_quan</f>
        <v>7.531944444</v>
      </c>
      <c r="T1636" s="55">
        <f>IFS(HubCN_ID="LECCNSZ",Quantity__piece*500,HubCN_ID="LECCNYW",Quantity__piece*700)</f>
        <v>1500</v>
      </c>
      <c r="U1636" s="55">
        <f>Chi_phí_lấy_hàng-Chi_phí_xử_lý</f>
        <v>17000</v>
      </c>
      <c r="V1636" s="55">
        <f>IFS(HubCN_ID="LECCNSZ",IF(Grossweight&lt;=3,17000+Quantity__piece*500,17000+(Grossweight-3)*1500+Quantity__piece*500),HubCN_ID="LECCNYW", IF(Grossweight&lt;=3,15000+Quantity__piece*700,15000+(Grossweight-3)*2500+Quantity__piece*700))</f>
        <v>18500</v>
      </c>
    </row>
    <row r="1637" ht="15.75" customHeight="1">
      <c r="A1637" s="52" t="s">
        <v>4633</v>
      </c>
      <c r="B1637" s="52" t="s">
        <v>5252</v>
      </c>
      <c r="C1637" s="52" t="s">
        <v>5253</v>
      </c>
      <c r="D1637" s="53">
        <v>44651.930555555555</v>
      </c>
      <c r="E1637" s="53">
        <v>44649.236805555556</v>
      </c>
      <c r="F1637" s="53">
        <v>44652.018055555556</v>
      </c>
      <c r="G1637" s="53">
        <f>HubVN_Receiving_Time</f>
        <v>44653.53333</v>
      </c>
      <c r="H1637" s="54">
        <v>44649.53194444445</v>
      </c>
      <c r="I1637" s="44">
        <f>HubCN_Receiving_Time-Order_Create_Time</f>
        <v>0.3854166667</v>
      </c>
      <c r="J1637" s="44">
        <f>Plan__HubCN_Receiving_Time-Order_Create_Time</f>
        <v>3.079166667</v>
      </c>
      <c r="K1637" s="44">
        <f>HubCN_Pickup_Time-HubCN_Receiving_Time</f>
        <v>0.2951388889</v>
      </c>
      <c r="L1637" s="44">
        <f>Plan_HubCN_Pickup_Time-Plan__HubCN_Receiving_Time</f>
        <v>0.0875</v>
      </c>
      <c r="M1637" s="44">
        <f>HubCN_Receiving_Time-Vendor_PickupTime</f>
        <v>0.08958333333</v>
      </c>
      <c r="N1637" s="44">
        <f>Plan__HubCN_Receiving_Time-Plan_Vendor_Pickup_Time</f>
        <v>5.532638889</v>
      </c>
      <c r="O1637" s="44">
        <f>Vendor_PickupTime-Order_Create_Time</f>
        <v>0.2958333333</v>
      </c>
      <c r="P1637" s="44">
        <f>Plan_Vendor_Pickup_Time-Order_Create_Time</f>
        <v>-2.453472222</v>
      </c>
      <c r="Q1637" s="44">
        <f>HubVN_Receiving_Time-HubCN_Pickup_Time</f>
        <v>4.001388889</v>
      </c>
      <c r="R1637" s="44">
        <f>Plan_HubVN_Receiving_Time-Plan_HubCN_Pickup_Time</f>
        <v>1.500694444</v>
      </c>
      <c r="S1637" s="44">
        <f>TG_lấy+TG_xử_lý_CN+Thông_quan</f>
        <v>4.681944444</v>
      </c>
      <c r="T1637" s="55">
        <f>IFS(HubCN_ID="LECCNSZ",Quantity__piece*500,HubCN_ID="LECCNYW",Quantity__piece*700)</f>
        <v>3500</v>
      </c>
      <c r="U1637" s="55">
        <f>Chi_phí_lấy_hàng-Chi_phí_xử_lý</f>
        <v>15000</v>
      </c>
      <c r="V1637" s="55">
        <f>IFS(HubCN_ID="LECCNSZ",IF(Grossweight&lt;=3,17000+Quantity__piece*500,17000+(Grossweight-3)*1500+Quantity__piece*500),HubCN_ID="LECCNYW", IF(Grossweight&lt;=3,15000+Quantity__piece*700,15000+(Grossweight-3)*2500+Quantity__piece*700))</f>
        <v>18500</v>
      </c>
    </row>
    <row r="1638" ht="15.75" customHeight="1">
      <c r="A1638" s="52" t="s">
        <v>4636</v>
      </c>
      <c r="B1638" s="52" t="s">
        <v>5252</v>
      </c>
      <c r="C1638" s="52" t="s">
        <v>5253</v>
      </c>
      <c r="D1638" s="53">
        <v>44649.44236111111</v>
      </c>
      <c r="E1638" s="53">
        <v>44649.85277777778</v>
      </c>
      <c r="F1638" s="53">
        <v>44649.529861111114</v>
      </c>
      <c r="G1638" s="53">
        <f>HubVN_Receiving_Time</f>
        <v>44653.28819</v>
      </c>
      <c r="H1638" s="54">
        <v>44650.28194444445</v>
      </c>
      <c r="I1638" s="44">
        <f>HubCN_Receiving_Time-Order_Create_Time</f>
        <v>2.583333333</v>
      </c>
      <c r="J1638" s="44">
        <f>Plan__HubCN_Receiving_Time-Order_Create_Time</f>
        <v>2.172916667</v>
      </c>
      <c r="K1638" s="44">
        <f>HubCN_Pickup_Time-HubCN_Receiving_Time</f>
        <v>0.4291666667</v>
      </c>
      <c r="L1638" s="44">
        <f>Plan_HubCN_Pickup_Time-Plan__HubCN_Receiving_Time</f>
        <v>0.0875</v>
      </c>
      <c r="M1638" s="44">
        <f>HubCN_Receiving_Time-Vendor_PickupTime</f>
        <v>0.08680555555</v>
      </c>
      <c r="N1638" s="44">
        <f>Plan__HubCN_Receiving_Time-Plan_Vendor_Pickup_Time</f>
        <v>2.089583333</v>
      </c>
      <c r="O1638" s="44">
        <f>Vendor_PickupTime-Order_Create_Time</f>
        <v>2.496527778</v>
      </c>
      <c r="P1638" s="44">
        <f>Plan_Vendor_Pickup_Time-Order_Create_Time</f>
        <v>0.08333333334</v>
      </c>
      <c r="Q1638" s="44">
        <f>HubVN_Receiving_Time-HubCN_Pickup_Time</f>
        <v>3.00625</v>
      </c>
      <c r="R1638" s="44">
        <f>Plan_HubVN_Receiving_Time-Plan_HubCN_Pickup_Time</f>
        <v>3.00625</v>
      </c>
      <c r="S1638" s="44">
        <f>TG_lấy+TG_xử_lý_CN+Thông_quan</f>
        <v>6.01875</v>
      </c>
      <c r="T1638" s="55">
        <f>IFS(HubCN_ID="LECCNSZ",Quantity__piece*500,HubCN_ID="LECCNYW",Quantity__piece*700)</f>
        <v>3500</v>
      </c>
      <c r="U1638" s="55">
        <f>Chi_phí_lấy_hàng-Chi_phí_xử_lý</f>
        <v>15000</v>
      </c>
      <c r="V1638" s="55">
        <f>IFS(HubCN_ID="LECCNSZ",IF(Grossweight&lt;=3,17000+Quantity__piece*500,17000+(Grossweight-3)*1500+Quantity__piece*500),HubCN_ID="LECCNYW", IF(Grossweight&lt;=3,15000+Quantity__piece*700,15000+(Grossweight-3)*2500+Quantity__piece*700))</f>
        <v>18500</v>
      </c>
    </row>
    <row r="1639" ht="15.75" customHeight="1">
      <c r="A1639" s="52" t="s">
        <v>4639</v>
      </c>
      <c r="B1639" s="52" t="s">
        <v>5252</v>
      </c>
      <c r="C1639" s="52" t="s">
        <v>5253</v>
      </c>
      <c r="D1639" s="53">
        <v>44651.37569444445</v>
      </c>
      <c r="E1639" s="53">
        <v>44650.66388888889</v>
      </c>
      <c r="F1639" s="53">
        <v>44651.52361111111</v>
      </c>
      <c r="G1639" s="53">
        <f>HubVN_Receiving_Time</f>
        <v>44654.50556</v>
      </c>
      <c r="H1639" s="54">
        <v>44650.99930555555</v>
      </c>
      <c r="I1639" s="44">
        <f>HubCN_Receiving_Time-Order_Create_Time</f>
        <v>3.472916667</v>
      </c>
      <c r="J1639" s="44">
        <f>Plan__HubCN_Receiving_Time-Order_Create_Time</f>
        <v>4.184722222</v>
      </c>
      <c r="K1639" s="44">
        <f>HubCN_Pickup_Time-HubCN_Receiving_Time</f>
        <v>0.3354166667</v>
      </c>
      <c r="L1639" s="44">
        <f>Plan_HubCN_Pickup_Time-Plan__HubCN_Receiving_Time</f>
        <v>0.1479166667</v>
      </c>
      <c r="M1639" s="44">
        <f>HubCN_Receiving_Time-Vendor_PickupTime</f>
        <v>0.2548611111</v>
      </c>
      <c r="N1639" s="44">
        <f>Plan__HubCN_Receiving_Time-Plan_Vendor_Pickup_Time</f>
        <v>5.1875</v>
      </c>
      <c r="O1639" s="44">
        <f>Vendor_PickupTime-Order_Create_Time</f>
        <v>3.218055556</v>
      </c>
      <c r="P1639" s="44">
        <f>Plan_Vendor_Pickup_Time-Order_Create_Time</f>
        <v>-1.002777778</v>
      </c>
      <c r="Q1639" s="44">
        <f>HubVN_Receiving_Time-HubCN_Pickup_Time</f>
        <v>3.50625</v>
      </c>
      <c r="R1639" s="44">
        <f>Plan_HubVN_Receiving_Time-Plan_HubCN_Pickup_Time</f>
        <v>3.00625</v>
      </c>
      <c r="S1639" s="44">
        <f>TG_lấy+TG_xử_lý_CN+Thông_quan</f>
        <v>7.314583333</v>
      </c>
      <c r="T1639" s="55">
        <f>IFS(HubCN_ID="LECCNSZ",Quantity__piece*500,HubCN_ID="LECCNYW",Quantity__piece*700)</f>
        <v>700</v>
      </c>
      <c r="U1639" s="55">
        <f>Chi_phí_lấy_hàng-Chi_phí_xử_lý</f>
        <v>17750</v>
      </c>
      <c r="V1639" s="55">
        <f>IFS(HubCN_ID="LECCNSZ",IF(Grossweight&lt;=3,17000+Quantity__piece*500,17000+(Grossweight-3)*1500+Quantity__piece*500),HubCN_ID="LECCNYW", IF(Grossweight&lt;=3,15000+Quantity__piece*700,15000+(Grossweight-3)*2500+Quantity__piece*700))</f>
        <v>18450</v>
      </c>
    </row>
    <row r="1640" ht="15.75" customHeight="1">
      <c r="A1640" s="52" t="s">
        <v>4642</v>
      </c>
      <c r="B1640" s="52" t="s">
        <v>5278</v>
      </c>
      <c r="C1640" s="52" t="s">
        <v>5253</v>
      </c>
      <c r="D1640" s="53">
        <v>44653.04513888889</v>
      </c>
      <c r="E1640" s="53">
        <v>44652.20486111111</v>
      </c>
      <c r="F1640" s="53">
        <v>44653.256944444445</v>
      </c>
      <c r="G1640" s="53">
        <f>HubVN_Receiving_Time</f>
        <v>44655.50764</v>
      </c>
      <c r="H1640" s="54">
        <v>44652.501388888886</v>
      </c>
      <c r="I1640" s="44">
        <f>HubCN_Receiving_Time-Order_Create_Time</f>
        <v>3.410416667</v>
      </c>
      <c r="J1640" s="44">
        <f>Plan__HubCN_Receiving_Time-Order_Create_Time</f>
        <v>4.250694444</v>
      </c>
      <c r="K1640" s="44">
        <f>HubCN_Pickup_Time-HubCN_Receiving_Time</f>
        <v>0.2965277778</v>
      </c>
      <c r="L1640" s="44">
        <f>Plan_HubCN_Pickup_Time-Plan__HubCN_Receiving_Time</f>
        <v>0.2118055556</v>
      </c>
      <c r="M1640" s="44">
        <f>HubCN_Receiving_Time-Vendor_PickupTime</f>
        <v>0.1715277778</v>
      </c>
      <c r="N1640" s="44">
        <f>Plan__HubCN_Receiving_Time-Plan_Vendor_Pickup_Time</f>
        <v>5.259027778</v>
      </c>
      <c r="O1640" s="44">
        <f>Vendor_PickupTime-Order_Create_Time</f>
        <v>3.238888889</v>
      </c>
      <c r="P1640" s="44">
        <f>Plan_Vendor_Pickup_Time-Order_Create_Time</f>
        <v>-1.008333333</v>
      </c>
      <c r="Q1640" s="44">
        <f>HubVN_Receiving_Time-HubCN_Pickup_Time</f>
        <v>3.00625</v>
      </c>
      <c r="R1640" s="44">
        <f>Plan_HubVN_Receiving_Time-Plan_HubCN_Pickup_Time</f>
        <v>2.004861111</v>
      </c>
      <c r="S1640" s="44">
        <f>TG_lấy+TG_xử_lý_CN+Thông_quan</f>
        <v>6.713194444</v>
      </c>
      <c r="T1640" s="55">
        <f>IFS(HubCN_ID="LECCNSZ",Quantity__piece*500,HubCN_ID="LECCNYW",Quantity__piece*700)</f>
        <v>700</v>
      </c>
      <c r="U1640" s="55">
        <f>Chi_phí_lấy_hàng-Chi_phí_xử_lý</f>
        <v>15000</v>
      </c>
      <c r="V1640" s="55">
        <f>IFS(HubCN_ID="LECCNSZ",IF(Grossweight&lt;=3,17000+Quantity__piece*500,17000+(Grossweight-3)*1500+Quantity__piece*500),HubCN_ID="LECCNYW", IF(Grossweight&lt;=3,15000+Quantity__piece*700,15000+(Grossweight-3)*2500+Quantity__piece*700))</f>
        <v>15700</v>
      </c>
    </row>
    <row r="1641" ht="15.75" customHeight="1">
      <c r="A1641" s="52" t="s">
        <v>4645</v>
      </c>
      <c r="B1641" s="52" t="s">
        <v>5265</v>
      </c>
      <c r="C1641" s="52" t="s">
        <v>5253</v>
      </c>
      <c r="D1641" s="53">
        <v>44651.61319444444</v>
      </c>
      <c r="E1641" s="53">
        <v>44652.209027777775</v>
      </c>
      <c r="F1641" s="53">
        <v>44651.785416666666</v>
      </c>
      <c r="G1641" s="53">
        <f>HubVN_Receiving_Time</f>
        <v>44655.51181</v>
      </c>
      <c r="H1641" s="54">
        <v>44652.506944444445</v>
      </c>
      <c r="I1641" s="44">
        <f>HubCN_Receiving_Time-Order_Create_Time</f>
        <v>2.372916667</v>
      </c>
      <c r="J1641" s="44">
        <f>Plan__HubCN_Receiving_Time-Order_Create_Time</f>
        <v>1.777083333</v>
      </c>
      <c r="K1641" s="44">
        <f>HubCN_Pickup_Time-HubCN_Receiving_Time</f>
        <v>0.2979166667</v>
      </c>
      <c r="L1641" s="44">
        <f>Plan_HubCN_Pickup_Time-Plan__HubCN_Receiving_Time</f>
        <v>0.1722222222</v>
      </c>
      <c r="M1641" s="44">
        <f>HubCN_Receiving_Time-Vendor_PickupTime</f>
        <v>0.08472222222</v>
      </c>
      <c r="N1641" s="44">
        <f>Plan__HubCN_Receiving_Time-Plan_Vendor_Pickup_Time</f>
        <v>2.196527778</v>
      </c>
      <c r="O1641" s="44">
        <f>Vendor_PickupTime-Order_Create_Time</f>
        <v>2.288194444</v>
      </c>
      <c r="P1641" s="44">
        <f>Plan_Vendor_Pickup_Time-Order_Create_Time</f>
        <v>-0.4194444444</v>
      </c>
      <c r="Q1641" s="44">
        <f>HubVN_Receiving_Time-HubCN_Pickup_Time</f>
        <v>3.004861111</v>
      </c>
      <c r="R1641" s="44">
        <f>Plan_HubVN_Receiving_Time-Plan_HubCN_Pickup_Time</f>
        <v>3.504861111</v>
      </c>
      <c r="S1641" s="44">
        <f>TG_lấy+TG_xử_lý_CN+Thông_quan</f>
        <v>5.675694444</v>
      </c>
      <c r="T1641" s="55">
        <f>IFS(HubCN_ID="LECCNSZ",Quantity__piece*500,HubCN_ID="LECCNYW",Quantity__piece*700)</f>
        <v>3500</v>
      </c>
      <c r="U1641" s="55">
        <f>Chi_phí_lấy_hàng-Chi_phí_xử_lý</f>
        <v>15000</v>
      </c>
      <c r="V1641" s="55">
        <f>IFS(HubCN_ID="LECCNSZ",IF(Grossweight&lt;=3,17000+Quantity__piece*500,17000+(Grossweight-3)*1500+Quantity__piece*500),HubCN_ID="LECCNYW", IF(Grossweight&lt;=3,15000+Quantity__piece*700,15000+(Grossweight-3)*2500+Quantity__piece*700))</f>
        <v>18500</v>
      </c>
    </row>
    <row r="1642" ht="15.75" hidden="1" customHeight="1">
      <c r="A1642" s="52" t="s">
        <v>4648</v>
      </c>
      <c r="B1642" s="52" t="s">
        <v>5268</v>
      </c>
      <c r="C1642" s="52" t="s">
        <v>5255</v>
      </c>
      <c r="D1642" s="53">
        <v>44653.07361111111</v>
      </c>
      <c r="E1642" s="53">
        <v>44652.55</v>
      </c>
      <c r="F1642" s="53">
        <v>44653.24444444444</v>
      </c>
      <c r="G1642" s="53">
        <f>HubVN_Receiving_Time</f>
        <v>44655.52569</v>
      </c>
      <c r="H1642" s="54">
        <v>44653.020833333336</v>
      </c>
      <c r="I1642" s="44">
        <f>HubCN_Receiving_Time-Order_Create_Time</f>
        <v>3.209027778</v>
      </c>
      <c r="J1642" s="44">
        <f>Plan__HubCN_Receiving_Time-Order_Create_Time</f>
        <v>3.732638889</v>
      </c>
      <c r="K1642" s="44">
        <f>HubCN_Pickup_Time-HubCN_Receiving_Time</f>
        <v>0.4708333333</v>
      </c>
      <c r="L1642" s="44">
        <f>Plan_HubCN_Pickup_Time-Plan__HubCN_Receiving_Time</f>
        <v>0.1708333333</v>
      </c>
      <c r="M1642" s="44">
        <f>HubCN_Receiving_Time-Vendor_PickupTime</f>
        <v>0.05486111112</v>
      </c>
      <c r="N1642" s="44">
        <f>Plan__HubCN_Receiving_Time-Plan_Vendor_Pickup_Time</f>
        <v>2.567361111</v>
      </c>
      <c r="O1642" s="44">
        <f>Vendor_PickupTime-Order_Create_Time</f>
        <v>3.154166667</v>
      </c>
      <c r="P1642" s="44">
        <f>Plan_Vendor_Pickup_Time-Order_Create_Time</f>
        <v>1.165277778</v>
      </c>
      <c r="Q1642" s="44">
        <f>HubVN_Receiving_Time-HubCN_Pickup_Time</f>
        <v>2.504861111</v>
      </c>
      <c r="R1642" s="44">
        <f>Plan_HubVN_Receiving_Time-Plan_HubCN_Pickup_Time</f>
        <v>2.005555556</v>
      </c>
      <c r="S1642" s="44">
        <f>TG_lấy+TG_xử_lý_CN+Thông_quan</f>
        <v>6.184722222</v>
      </c>
      <c r="T1642" s="55">
        <f>IFS(HubCN_ID="LECCNSZ",Quantity__piece*500,HubCN_ID="LECCNYW",Quantity__piece*700)</f>
        <v>1500</v>
      </c>
      <c r="U1642" s="55">
        <f>Chi_phí_lấy_hàng-Chi_phí_xử_lý</f>
        <v>19700</v>
      </c>
      <c r="V1642" s="55">
        <f>IFS(HubCN_ID="LECCNSZ",IF(Grossweight&lt;=3,17000+Quantity__piece*500,17000+(Grossweight-3)*1500+Quantity__piece*500),HubCN_ID="LECCNYW", IF(Grossweight&lt;=3,15000+Quantity__piece*700,15000+(Grossweight-3)*2500+Quantity__piece*700))</f>
        <v>21200</v>
      </c>
    </row>
    <row r="1643" ht="15.75" hidden="1" customHeight="1">
      <c r="A1643" s="52" t="s">
        <v>4651</v>
      </c>
      <c r="B1643" s="52" t="s">
        <v>5272</v>
      </c>
      <c r="C1643" s="52" t="s">
        <v>5255</v>
      </c>
      <c r="D1643" s="53">
        <v>44650.36111111111</v>
      </c>
      <c r="E1643" s="53">
        <v>44649.77569444444</v>
      </c>
      <c r="F1643" s="53">
        <v>44650.53402777778</v>
      </c>
      <c r="G1643" s="53">
        <f>HubVN_Receiving_Time</f>
        <v>44654.25278</v>
      </c>
      <c r="H1643" s="54">
        <v>44650.248611111114</v>
      </c>
      <c r="I1643" s="44">
        <f>HubCN_Receiving_Time-Order_Create_Time</f>
        <v>0.8861111111</v>
      </c>
      <c r="J1643" s="44">
        <f>Plan__HubCN_Receiving_Time-Order_Create_Time</f>
        <v>1.471527778</v>
      </c>
      <c r="K1643" s="44">
        <f>HubCN_Pickup_Time-HubCN_Receiving_Time</f>
        <v>0.4729166667</v>
      </c>
      <c r="L1643" s="44">
        <f>Plan_HubCN_Pickup_Time-Plan__HubCN_Receiving_Time</f>
        <v>0.1729166667</v>
      </c>
      <c r="M1643" s="44">
        <f>HubCN_Receiving_Time-Vendor_PickupTime</f>
        <v>0.05347222222</v>
      </c>
      <c r="N1643" s="44">
        <f>Plan__HubCN_Receiving_Time-Plan_Vendor_Pickup_Time</f>
        <v>2.480555556</v>
      </c>
      <c r="O1643" s="44">
        <f>Vendor_PickupTime-Order_Create_Time</f>
        <v>0.8326388889</v>
      </c>
      <c r="P1643" s="44">
        <f>Plan_Vendor_Pickup_Time-Order_Create_Time</f>
        <v>-1.009027778</v>
      </c>
      <c r="Q1643" s="44">
        <f>HubVN_Receiving_Time-HubCN_Pickup_Time</f>
        <v>4.004166667</v>
      </c>
      <c r="R1643" s="44">
        <f>Plan_HubVN_Receiving_Time-Plan_HubCN_Pickup_Time</f>
        <v>3.00625</v>
      </c>
      <c r="S1643" s="44">
        <f>TG_lấy+TG_xử_lý_CN+Thông_quan</f>
        <v>5.363194444</v>
      </c>
      <c r="T1643" s="55">
        <f>IFS(HubCN_ID="LECCNSZ",Quantity__piece*500,HubCN_ID="LECCNYW",Quantity__piece*700)</f>
        <v>2000</v>
      </c>
      <c r="U1643" s="55">
        <f>Chi_phí_lấy_hàng-Chi_phí_xử_lý</f>
        <v>18500</v>
      </c>
      <c r="V1643" s="55">
        <f>IFS(HubCN_ID="LECCNSZ",IF(Grossweight&lt;=3,17000+Quantity__piece*500,17000+(Grossweight-3)*1500+Quantity__piece*500),HubCN_ID="LECCNYW", IF(Grossweight&lt;=3,15000+Quantity__piece*700,15000+(Grossweight-3)*2500+Quantity__piece*700))</f>
        <v>20500</v>
      </c>
    </row>
    <row r="1644" ht="15.75" customHeight="1">
      <c r="A1644" s="52" t="s">
        <v>4654</v>
      </c>
      <c r="B1644" s="52" t="s">
        <v>5252</v>
      </c>
      <c r="C1644" s="52" t="s">
        <v>5253</v>
      </c>
      <c r="D1644" s="53">
        <v>44649.42847222222</v>
      </c>
      <c r="E1644" s="53">
        <v>44648.978472222225</v>
      </c>
      <c r="F1644" s="53">
        <v>44649.51597222222</v>
      </c>
      <c r="G1644" s="53">
        <f>HubVN_Receiving_Time</f>
        <v>44657.27917</v>
      </c>
      <c r="H1644" s="54">
        <v>44649.274305555555</v>
      </c>
      <c r="I1644" s="44">
        <f>HubCN_Receiving_Time-Order_Create_Time</f>
        <v>1.35</v>
      </c>
      <c r="J1644" s="44">
        <f>Plan__HubCN_Receiving_Time-Order_Create_Time</f>
        <v>1.8</v>
      </c>
      <c r="K1644" s="44">
        <f>HubCN_Pickup_Time-HubCN_Receiving_Time</f>
        <v>0.2958333333</v>
      </c>
      <c r="L1644" s="44">
        <f>Plan_HubCN_Pickup_Time-Plan__HubCN_Receiving_Time</f>
        <v>0.0875</v>
      </c>
      <c r="M1644" s="44">
        <f>HubCN_Receiving_Time-Vendor_PickupTime</f>
        <v>0.1055555556</v>
      </c>
      <c r="N1644" s="44">
        <f>Plan__HubCN_Receiving_Time-Plan_Vendor_Pickup_Time</f>
        <v>1.972916667</v>
      </c>
      <c r="O1644" s="44">
        <f>Vendor_PickupTime-Order_Create_Time</f>
        <v>1.244444444</v>
      </c>
      <c r="P1644" s="44">
        <f>Plan_Vendor_Pickup_Time-Order_Create_Time</f>
        <v>-0.1729166667</v>
      </c>
      <c r="Q1644" s="44">
        <f>HubVN_Receiving_Time-HubCN_Pickup_Time</f>
        <v>8.004861111</v>
      </c>
      <c r="R1644" s="44">
        <f>Plan_HubVN_Receiving_Time-Plan_HubCN_Pickup_Time</f>
        <v>2.00625</v>
      </c>
      <c r="S1644" s="44">
        <f>TG_lấy+TG_xử_lý_CN+Thông_quan</f>
        <v>9.650694444</v>
      </c>
      <c r="T1644" s="55">
        <f>IFS(HubCN_ID="LECCNSZ",Quantity__piece*500,HubCN_ID="LECCNYW",Quantity__piece*700)</f>
        <v>2800</v>
      </c>
      <c r="U1644" s="55">
        <f>Chi_phí_lấy_hàng-Chi_phí_xử_lý</f>
        <v>15000</v>
      </c>
      <c r="V1644" s="55">
        <f>IFS(HubCN_ID="LECCNSZ",IF(Grossweight&lt;=3,17000+Quantity__piece*500,17000+(Grossweight-3)*1500+Quantity__piece*500),HubCN_ID="LECCNYW", IF(Grossweight&lt;=3,15000+Quantity__piece*700,15000+(Grossweight-3)*2500+Quantity__piece*700))</f>
        <v>17800</v>
      </c>
    </row>
    <row r="1645" ht="15.75" customHeight="1">
      <c r="A1645" s="52" t="s">
        <v>4656</v>
      </c>
      <c r="B1645" s="52" t="s">
        <v>5285</v>
      </c>
      <c r="C1645" s="52" t="s">
        <v>5253</v>
      </c>
      <c r="D1645" s="53">
        <v>44649.89236111111</v>
      </c>
      <c r="E1645" s="53">
        <v>44649.19583333333</v>
      </c>
      <c r="F1645" s="53">
        <v>44650.020833333336</v>
      </c>
      <c r="G1645" s="53">
        <f>HubVN_Receiving_Time</f>
        <v>44652.53819</v>
      </c>
      <c r="H1645" s="54">
        <v>44649.535416666666</v>
      </c>
      <c r="I1645" s="44">
        <f>HubCN_Receiving_Time-Order_Create_Time</f>
        <v>3.805555556</v>
      </c>
      <c r="J1645" s="44">
        <f>Plan__HubCN_Receiving_Time-Order_Create_Time</f>
        <v>4.502083333</v>
      </c>
      <c r="K1645" s="44">
        <f>HubCN_Pickup_Time-HubCN_Receiving_Time</f>
        <v>0.3395833333</v>
      </c>
      <c r="L1645" s="44">
        <f>Plan_HubCN_Pickup_Time-Plan__HubCN_Receiving_Time</f>
        <v>0.1284722222</v>
      </c>
      <c r="M1645" s="44">
        <f>HubCN_Receiving_Time-Vendor_PickupTime</f>
        <v>0.08958333333</v>
      </c>
      <c r="N1645" s="44">
        <f>Plan__HubCN_Receiving_Time-Plan_Vendor_Pickup_Time</f>
        <v>4.010416667</v>
      </c>
      <c r="O1645" s="44">
        <f>Vendor_PickupTime-Order_Create_Time</f>
        <v>3.715972222</v>
      </c>
      <c r="P1645" s="44">
        <f>Plan_Vendor_Pickup_Time-Order_Create_Time</f>
        <v>0.4916666667</v>
      </c>
      <c r="Q1645" s="44">
        <f>HubVN_Receiving_Time-HubCN_Pickup_Time</f>
        <v>3.002777778</v>
      </c>
      <c r="R1645" s="44">
        <f>Plan_HubVN_Receiving_Time-Plan_HubCN_Pickup_Time</f>
        <v>1.502777778</v>
      </c>
      <c r="S1645" s="44">
        <f>TG_lấy+TG_xử_lý_CN+Thông_quan</f>
        <v>7.147916667</v>
      </c>
      <c r="T1645" s="55">
        <f>IFS(HubCN_ID="LECCNSZ",Quantity__piece*500,HubCN_ID="LECCNYW",Quantity__piece*700)</f>
        <v>2100</v>
      </c>
      <c r="U1645" s="55">
        <f>Chi_phí_lấy_hàng-Chi_phí_xử_lý</f>
        <v>15000</v>
      </c>
      <c r="V1645" s="55">
        <f>IFS(HubCN_ID="LECCNSZ",IF(Grossweight&lt;=3,17000+Quantity__piece*500,17000+(Grossweight-3)*1500+Quantity__piece*500),HubCN_ID="LECCNYW", IF(Grossweight&lt;=3,15000+Quantity__piece*700,15000+(Grossweight-3)*2500+Quantity__piece*700))</f>
        <v>17100</v>
      </c>
    </row>
    <row r="1646" ht="15.75" customHeight="1">
      <c r="A1646" s="52" t="s">
        <v>4659</v>
      </c>
      <c r="B1646" s="52" t="s">
        <v>5276</v>
      </c>
      <c r="C1646" s="52" t="s">
        <v>5253</v>
      </c>
      <c r="D1646" s="53">
        <v>44650.29027777778</v>
      </c>
      <c r="E1646" s="53">
        <v>44651.71805555555</v>
      </c>
      <c r="F1646" s="53">
        <v>44650.50486111111</v>
      </c>
      <c r="G1646" s="53">
        <f>HubVN_Receiving_Time</f>
        <v>44660.51458</v>
      </c>
      <c r="H1646" s="54">
        <v>44652.01388888889</v>
      </c>
      <c r="I1646" s="44">
        <f>HubCN_Receiving_Time-Order_Create_Time</f>
        <v>1.088888889</v>
      </c>
      <c r="J1646" s="44">
        <f>Plan__HubCN_Receiving_Time-Order_Create_Time</f>
        <v>-0.3388888889</v>
      </c>
      <c r="K1646" s="44">
        <f>HubCN_Pickup_Time-HubCN_Receiving_Time</f>
        <v>0.2958333333</v>
      </c>
      <c r="L1646" s="44">
        <f>Plan_HubCN_Pickup_Time-Plan__HubCN_Receiving_Time</f>
        <v>0.2145833333</v>
      </c>
      <c r="M1646" s="44">
        <f>HubCN_Receiving_Time-Vendor_PickupTime</f>
        <v>0.2965277778</v>
      </c>
      <c r="N1646" s="44">
        <f>Plan__HubCN_Receiving_Time-Plan_Vendor_Pickup_Time</f>
        <v>0.6611111111</v>
      </c>
      <c r="O1646" s="44">
        <f>Vendor_PickupTime-Order_Create_Time</f>
        <v>0.7923611111</v>
      </c>
      <c r="P1646" s="44">
        <f>Plan_Vendor_Pickup_Time-Order_Create_Time</f>
        <v>-1</v>
      </c>
      <c r="Q1646" s="44">
        <f>HubVN_Receiving_Time-HubCN_Pickup_Time</f>
        <v>8.500694444</v>
      </c>
      <c r="R1646" s="44">
        <f>Plan_HubVN_Receiving_Time-Plan_HubCN_Pickup_Time</f>
        <v>3.001388889</v>
      </c>
      <c r="S1646" s="44">
        <f>TG_lấy+TG_xử_lý_CN+Thông_quan</f>
        <v>9.885416667</v>
      </c>
      <c r="T1646" s="55">
        <f>IFS(HubCN_ID="LECCNSZ",Quantity__piece*500,HubCN_ID="LECCNYW",Quantity__piece*700)</f>
        <v>3500</v>
      </c>
      <c r="U1646" s="55">
        <f>Chi_phí_lấy_hàng-Chi_phí_xử_lý</f>
        <v>15000</v>
      </c>
      <c r="V1646" s="55">
        <f>IFS(HubCN_ID="LECCNSZ",IF(Grossweight&lt;=3,17000+Quantity__piece*500,17000+(Grossweight-3)*1500+Quantity__piece*500),HubCN_ID="LECCNYW", IF(Grossweight&lt;=3,15000+Quantity__piece*700,15000+(Grossweight-3)*2500+Quantity__piece*700))</f>
        <v>18500</v>
      </c>
    </row>
    <row r="1647" ht="15.75" customHeight="1">
      <c r="A1647" s="52" t="s">
        <v>4661</v>
      </c>
      <c r="B1647" s="52" t="s">
        <v>5302</v>
      </c>
      <c r="C1647" s="52" t="s">
        <v>5253</v>
      </c>
      <c r="D1647" s="53">
        <v>44648.19583333333</v>
      </c>
      <c r="E1647" s="53">
        <v>44646.99097222222</v>
      </c>
      <c r="F1647" s="53">
        <v>44648.28125</v>
      </c>
      <c r="G1647" s="53">
        <f>HubVN_Receiving_Time</f>
        <v>44652.28889</v>
      </c>
      <c r="H1647" s="54">
        <v>44647.28402777778</v>
      </c>
      <c r="I1647" s="44">
        <f>HubCN_Receiving_Time-Order_Create_Time</f>
        <v>0.3506944444</v>
      </c>
      <c r="J1647" s="44">
        <f>Plan__HubCN_Receiving_Time-Order_Create_Time</f>
        <v>1.555555556</v>
      </c>
      <c r="K1647" s="44">
        <f>HubCN_Pickup_Time-HubCN_Receiving_Time</f>
        <v>0.2930555556</v>
      </c>
      <c r="L1647" s="44">
        <f>Plan_HubCN_Pickup_Time-Plan__HubCN_Receiving_Time</f>
        <v>0.08541666667</v>
      </c>
      <c r="M1647" s="44">
        <f>HubCN_Receiving_Time-Vendor_PickupTime</f>
        <v>0.1041666667</v>
      </c>
      <c r="N1647" s="44">
        <f>Plan__HubCN_Receiving_Time-Plan_Vendor_Pickup_Time</f>
        <v>0.9798611111</v>
      </c>
      <c r="O1647" s="44">
        <f>Vendor_PickupTime-Order_Create_Time</f>
        <v>0.2465277778</v>
      </c>
      <c r="P1647" s="44">
        <f>Plan_Vendor_Pickup_Time-Order_Create_Time</f>
        <v>0.5756944444</v>
      </c>
      <c r="Q1647" s="44">
        <f>HubVN_Receiving_Time-HubCN_Pickup_Time</f>
        <v>5.004861111</v>
      </c>
      <c r="R1647" s="44">
        <f>Plan_HubVN_Receiving_Time-Plan_HubCN_Pickup_Time</f>
        <v>3.003472222</v>
      </c>
      <c r="S1647" s="44">
        <f>TG_lấy+TG_xử_lý_CN+Thông_quan</f>
        <v>5.648611111</v>
      </c>
      <c r="T1647" s="55">
        <f>IFS(HubCN_ID="LECCNSZ",Quantity__piece*500,HubCN_ID="LECCNYW",Quantity__piece*700)</f>
        <v>2100</v>
      </c>
      <c r="U1647" s="55">
        <f>Chi_phí_lấy_hàng-Chi_phí_xử_lý</f>
        <v>15000</v>
      </c>
      <c r="V1647" s="55">
        <f>IFS(HubCN_ID="LECCNSZ",IF(Grossweight&lt;=3,17000+Quantity__piece*500,17000+(Grossweight-3)*1500+Quantity__piece*500),HubCN_ID="LECCNYW", IF(Grossweight&lt;=3,15000+Quantity__piece*700,15000+(Grossweight-3)*2500+Quantity__piece*700))</f>
        <v>17100</v>
      </c>
    </row>
    <row r="1648" ht="15.75" customHeight="1">
      <c r="A1648" s="52" t="s">
        <v>4663</v>
      </c>
      <c r="B1648" s="52" t="s">
        <v>5278</v>
      </c>
      <c r="C1648" s="52" t="s">
        <v>5253</v>
      </c>
      <c r="D1648" s="53">
        <v>44649.11111111111</v>
      </c>
      <c r="E1648" s="53">
        <v>44649.17083333333</v>
      </c>
      <c r="F1648" s="53">
        <v>44649.28333333333</v>
      </c>
      <c r="G1648" s="53">
        <f>HubVN_Receiving_Time</f>
        <v>44652.51181</v>
      </c>
      <c r="H1648" s="54">
        <v>44649.50833333333</v>
      </c>
      <c r="I1648" s="44">
        <f>HubCN_Receiving_Time-Order_Create_Time</f>
        <v>3.851388889</v>
      </c>
      <c r="J1648" s="44">
        <f>Plan__HubCN_Receiving_Time-Order_Create_Time</f>
        <v>3.791666667</v>
      </c>
      <c r="K1648" s="44">
        <f>HubCN_Pickup_Time-HubCN_Receiving_Time</f>
        <v>0.3375</v>
      </c>
      <c r="L1648" s="44">
        <f>Plan_HubCN_Pickup_Time-Plan__HubCN_Receiving_Time</f>
        <v>0.1722222222</v>
      </c>
      <c r="M1648" s="44">
        <f>HubCN_Receiving_Time-Vendor_PickupTime</f>
        <v>0.1673611111</v>
      </c>
      <c r="N1648" s="44">
        <f>Plan__HubCN_Receiving_Time-Plan_Vendor_Pickup_Time</f>
        <v>4.802083333</v>
      </c>
      <c r="O1648" s="44">
        <f>Vendor_PickupTime-Order_Create_Time</f>
        <v>3.684027778</v>
      </c>
      <c r="P1648" s="44">
        <f>Plan_Vendor_Pickup_Time-Order_Create_Time</f>
        <v>-1.010416667</v>
      </c>
      <c r="Q1648" s="44">
        <f>HubVN_Receiving_Time-HubCN_Pickup_Time</f>
        <v>3.003472222</v>
      </c>
      <c r="R1648" s="44">
        <f>Plan_HubVN_Receiving_Time-Plan_HubCN_Pickup_Time</f>
        <v>3.002777778</v>
      </c>
      <c r="S1648" s="44">
        <f>TG_lấy+TG_xử_lý_CN+Thông_quan</f>
        <v>7.192361111</v>
      </c>
      <c r="T1648" s="55">
        <f>IFS(HubCN_ID="LECCNSZ",Quantity__piece*500,HubCN_ID="LECCNYW",Quantity__piece*700)</f>
        <v>2100</v>
      </c>
      <c r="U1648" s="55">
        <f>Chi_phí_lấy_hàng-Chi_phí_xử_lý</f>
        <v>15000</v>
      </c>
      <c r="V1648" s="55">
        <f>IFS(HubCN_ID="LECCNSZ",IF(Grossweight&lt;=3,17000+Quantity__piece*500,17000+(Grossweight-3)*1500+Quantity__piece*500),HubCN_ID="LECCNYW", IF(Grossweight&lt;=3,15000+Quantity__piece*700,15000+(Grossweight-3)*2500+Quantity__piece*700))</f>
        <v>17100</v>
      </c>
    </row>
    <row r="1649" ht="15.75" customHeight="1">
      <c r="A1649" s="52" t="s">
        <v>4666</v>
      </c>
      <c r="B1649" s="52" t="s">
        <v>5285</v>
      </c>
      <c r="C1649" s="52" t="s">
        <v>5253</v>
      </c>
      <c r="D1649" s="53">
        <v>44651.842361111114</v>
      </c>
      <c r="E1649" s="53">
        <v>44649.80763888889</v>
      </c>
      <c r="F1649" s="53">
        <v>44652.01180555556</v>
      </c>
      <c r="G1649" s="53">
        <f>HubVN_Receiving_Time</f>
        <v>44654.27292</v>
      </c>
      <c r="H1649" s="54">
        <v>44650.271527777775</v>
      </c>
      <c r="I1649" s="44">
        <f>HubCN_Receiving_Time-Order_Create_Time</f>
        <v>0.6083333333</v>
      </c>
      <c r="J1649" s="44">
        <f>Plan__HubCN_Receiving_Time-Order_Create_Time</f>
        <v>2.643055556</v>
      </c>
      <c r="K1649" s="44">
        <f>HubCN_Pickup_Time-HubCN_Receiving_Time</f>
        <v>0.4638888889</v>
      </c>
      <c r="L1649" s="44">
        <f>Plan_HubCN_Pickup_Time-Plan__HubCN_Receiving_Time</f>
        <v>0.1694444444</v>
      </c>
      <c r="M1649" s="44">
        <f>HubCN_Receiving_Time-Vendor_PickupTime</f>
        <v>0.1125</v>
      </c>
      <c r="N1649" s="44">
        <f>Plan__HubCN_Receiving_Time-Plan_Vendor_Pickup_Time</f>
        <v>3.065277778</v>
      </c>
      <c r="O1649" s="44">
        <f>Vendor_PickupTime-Order_Create_Time</f>
        <v>0.4958333333</v>
      </c>
      <c r="P1649" s="44">
        <f>Plan_Vendor_Pickup_Time-Order_Create_Time</f>
        <v>-0.4222222222</v>
      </c>
      <c r="Q1649" s="44">
        <f>HubVN_Receiving_Time-HubCN_Pickup_Time</f>
        <v>4.001388889</v>
      </c>
      <c r="R1649" s="44">
        <f>Plan_HubVN_Receiving_Time-Plan_HubCN_Pickup_Time</f>
        <v>1.500694444</v>
      </c>
      <c r="S1649" s="44">
        <f>TG_lấy+TG_xử_lý_CN+Thông_quan</f>
        <v>5.073611111</v>
      </c>
      <c r="T1649" s="55">
        <f>IFS(HubCN_ID="LECCNSZ",Quantity__piece*500,HubCN_ID="LECCNYW",Quantity__piece*700)</f>
        <v>700</v>
      </c>
      <c r="U1649" s="55">
        <f>Chi_phí_lấy_hàng-Chi_phí_xử_lý</f>
        <v>15000</v>
      </c>
      <c r="V1649" s="55">
        <f>IFS(HubCN_ID="LECCNSZ",IF(Grossweight&lt;=3,17000+Quantity__piece*500,17000+(Grossweight-3)*1500+Quantity__piece*500),HubCN_ID="LECCNYW", IF(Grossweight&lt;=3,15000+Quantity__piece*700,15000+(Grossweight-3)*2500+Quantity__piece*700))</f>
        <v>15700</v>
      </c>
    </row>
    <row r="1650" ht="15.75" hidden="1" customHeight="1">
      <c r="A1650" s="52" t="s">
        <v>4669</v>
      </c>
      <c r="B1650" s="52" t="s">
        <v>5275</v>
      </c>
      <c r="C1650" s="52" t="s">
        <v>5255</v>
      </c>
      <c r="D1650" s="53">
        <v>44651.54583333333</v>
      </c>
      <c r="E1650" s="53">
        <v>44652.535416666666</v>
      </c>
      <c r="F1650" s="53">
        <v>44651.759722222225</v>
      </c>
      <c r="G1650" s="53">
        <f>HubVN_Receiving_Time</f>
        <v>44655.5125</v>
      </c>
      <c r="H1650" s="54">
        <v>44653.00625</v>
      </c>
      <c r="I1650" s="44">
        <f>HubCN_Receiving_Time-Order_Create_Time</f>
        <v>3.20625</v>
      </c>
      <c r="J1650" s="44">
        <f>Plan__HubCN_Receiving_Time-Order_Create_Time</f>
        <v>2.216666667</v>
      </c>
      <c r="K1650" s="44">
        <f>HubCN_Pickup_Time-HubCN_Receiving_Time</f>
        <v>0.4708333333</v>
      </c>
      <c r="L1650" s="44">
        <f>Plan_HubCN_Pickup_Time-Plan__HubCN_Receiving_Time</f>
        <v>0.2138888889</v>
      </c>
      <c r="M1650" s="44">
        <f>HubCN_Receiving_Time-Vendor_PickupTime</f>
        <v>0.05555555555</v>
      </c>
      <c r="N1650" s="44">
        <f>Plan__HubCN_Receiving_Time-Plan_Vendor_Pickup_Time</f>
        <v>3.217361111</v>
      </c>
      <c r="O1650" s="44">
        <f>Vendor_PickupTime-Order_Create_Time</f>
        <v>3.150694444</v>
      </c>
      <c r="P1650" s="44">
        <f>Plan_Vendor_Pickup_Time-Order_Create_Time</f>
        <v>-1.000694444</v>
      </c>
      <c r="Q1650" s="44">
        <f>HubVN_Receiving_Time-HubCN_Pickup_Time</f>
        <v>2.50625</v>
      </c>
      <c r="R1650" s="44">
        <f>Plan_HubVN_Receiving_Time-Plan_HubCN_Pickup_Time</f>
        <v>3.502083333</v>
      </c>
      <c r="S1650" s="44">
        <f>TG_lấy+TG_xử_lý_CN+Thông_quan</f>
        <v>6.183333333</v>
      </c>
      <c r="T1650" s="55">
        <f>IFS(HubCN_ID="LECCNSZ",Quantity__piece*500,HubCN_ID="LECCNYW",Quantity__piece*700)</f>
        <v>1500</v>
      </c>
      <c r="U1650" s="55">
        <f>Chi_phí_lấy_hàng-Chi_phí_xử_lý</f>
        <v>18650</v>
      </c>
      <c r="V1650" s="55">
        <f>IFS(HubCN_ID="LECCNSZ",IF(Grossweight&lt;=3,17000+Quantity__piece*500,17000+(Grossweight-3)*1500+Quantity__piece*500),HubCN_ID="LECCNYW", IF(Grossweight&lt;=3,15000+Quantity__piece*700,15000+(Grossweight-3)*2500+Quantity__piece*700))</f>
        <v>20150</v>
      </c>
    </row>
    <row r="1651" ht="15.75" hidden="1" customHeight="1">
      <c r="A1651" s="52" t="s">
        <v>4672</v>
      </c>
      <c r="B1651" s="52" t="s">
        <v>5262</v>
      </c>
      <c r="C1651" s="52" t="s">
        <v>5255</v>
      </c>
      <c r="D1651" s="53">
        <v>44653.09375</v>
      </c>
      <c r="E1651" s="53">
        <v>44652.56319444445</v>
      </c>
      <c r="F1651" s="53">
        <v>44653.26666666667</v>
      </c>
      <c r="G1651" s="53">
        <f>HubVN_Receiving_Time</f>
        <v>44655.53542</v>
      </c>
      <c r="H1651" s="54">
        <v>44653.03472222222</v>
      </c>
      <c r="I1651" s="44">
        <f>HubCN_Receiving_Time-Order_Create_Time</f>
        <v>3.232638889</v>
      </c>
      <c r="J1651" s="44">
        <f>Plan__HubCN_Receiving_Time-Order_Create_Time</f>
        <v>3.763194444</v>
      </c>
      <c r="K1651" s="44">
        <f>HubCN_Pickup_Time-HubCN_Receiving_Time</f>
        <v>0.4715277778</v>
      </c>
      <c r="L1651" s="44">
        <f>Plan_HubCN_Pickup_Time-Plan__HubCN_Receiving_Time</f>
        <v>0.1729166667</v>
      </c>
      <c r="M1651" s="44">
        <f>HubCN_Receiving_Time-Vendor_PickupTime</f>
        <v>0.1152777778</v>
      </c>
      <c r="N1651" s="44">
        <f>Plan__HubCN_Receiving_Time-Plan_Vendor_Pickup_Time</f>
        <v>2.763194444</v>
      </c>
      <c r="O1651" s="44">
        <f>Vendor_PickupTime-Order_Create_Time</f>
        <v>3.117361111</v>
      </c>
      <c r="P1651" s="44">
        <f>Plan_Vendor_Pickup_Time-Order_Create_Time</f>
        <v>1</v>
      </c>
      <c r="Q1651" s="44">
        <f>HubVN_Receiving_Time-HubCN_Pickup_Time</f>
        <v>2.500694444</v>
      </c>
      <c r="R1651" s="44">
        <f>Plan_HubVN_Receiving_Time-Plan_HubCN_Pickup_Time</f>
        <v>2.000694444</v>
      </c>
      <c r="S1651" s="44">
        <f>TG_lấy+TG_xử_lý_CN+Thông_quan</f>
        <v>6.204861111</v>
      </c>
      <c r="T1651" s="55">
        <f>IFS(HubCN_ID="LECCNSZ",Quantity__piece*500,HubCN_ID="LECCNYW",Quantity__piece*700)</f>
        <v>2000</v>
      </c>
      <c r="U1651" s="55">
        <f>Chi_phí_lấy_hàng-Chi_phí_xử_lý</f>
        <v>17000</v>
      </c>
      <c r="V1651" s="55">
        <f>IFS(HubCN_ID="LECCNSZ",IF(Grossweight&lt;=3,17000+Quantity__piece*500,17000+(Grossweight-3)*1500+Quantity__piece*500),HubCN_ID="LECCNYW", IF(Grossweight&lt;=3,15000+Quantity__piece*700,15000+(Grossweight-3)*2500+Quantity__piece*700))</f>
        <v>19000</v>
      </c>
    </row>
    <row r="1652" ht="15.75" customHeight="1">
      <c r="A1652" s="52" t="s">
        <v>4674</v>
      </c>
      <c r="B1652" s="52" t="s">
        <v>5264</v>
      </c>
      <c r="C1652" s="52" t="s">
        <v>5253</v>
      </c>
      <c r="D1652" s="53">
        <v>44648.88888888889</v>
      </c>
      <c r="E1652" s="53">
        <v>44649.78680555556</v>
      </c>
      <c r="F1652" s="53">
        <v>44649.01875</v>
      </c>
      <c r="G1652" s="53">
        <f>HubVN_Receiving_Time</f>
        <v>44653.25139</v>
      </c>
      <c r="H1652" s="54">
        <v>44650.24722222222</v>
      </c>
      <c r="I1652" s="44">
        <f>HubCN_Receiving_Time-Order_Create_Time</f>
        <v>3.586111111</v>
      </c>
      <c r="J1652" s="44">
        <f>Plan__HubCN_Receiving_Time-Order_Create_Time</f>
        <v>2.688194444</v>
      </c>
      <c r="K1652" s="44">
        <f>HubCN_Pickup_Time-HubCN_Receiving_Time</f>
        <v>0.4604166667</v>
      </c>
      <c r="L1652" s="44">
        <f>Plan_HubCN_Pickup_Time-Plan__HubCN_Receiving_Time</f>
        <v>0.1298611111</v>
      </c>
      <c r="M1652" s="44">
        <f>HubCN_Receiving_Time-Vendor_PickupTime</f>
        <v>0.08888888889</v>
      </c>
      <c r="N1652" s="44">
        <f>Plan__HubCN_Receiving_Time-Plan_Vendor_Pickup_Time</f>
        <v>3.6875</v>
      </c>
      <c r="O1652" s="44">
        <f>Vendor_PickupTime-Order_Create_Time</f>
        <v>3.497222222</v>
      </c>
      <c r="P1652" s="44">
        <f>Plan_Vendor_Pickup_Time-Order_Create_Time</f>
        <v>-0.9993055556</v>
      </c>
      <c r="Q1652" s="44">
        <f>HubVN_Receiving_Time-HubCN_Pickup_Time</f>
        <v>3.004166667</v>
      </c>
      <c r="R1652" s="44">
        <f>Plan_HubVN_Receiving_Time-Plan_HubCN_Pickup_Time</f>
        <v>3.505555556</v>
      </c>
      <c r="S1652" s="44">
        <f>TG_lấy+TG_xử_lý_CN+Thông_quan</f>
        <v>7.050694444</v>
      </c>
      <c r="T1652" s="55">
        <f>IFS(HubCN_ID="LECCNSZ",Quantity__piece*500,HubCN_ID="LECCNYW",Quantity__piece*700)</f>
        <v>2100</v>
      </c>
      <c r="U1652" s="55">
        <f>Chi_phí_lấy_hàng-Chi_phí_xử_lý</f>
        <v>15000</v>
      </c>
      <c r="V1652" s="55">
        <f>IFS(HubCN_ID="LECCNSZ",IF(Grossweight&lt;=3,17000+Quantity__piece*500,17000+(Grossweight-3)*1500+Quantity__piece*500),HubCN_ID="LECCNYW", IF(Grossweight&lt;=3,15000+Quantity__piece*700,15000+(Grossweight-3)*2500+Quantity__piece*700))</f>
        <v>17100</v>
      </c>
    </row>
    <row r="1653" ht="15.75" customHeight="1">
      <c r="A1653" s="52" t="s">
        <v>4677</v>
      </c>
      <c r="B1653" s="52" t="s">
        <v>5260</v>
      </c>
      <c r="C1653" s="52" t="s">
        <v>5253</v>
      </c>
      <c r="D1653" s="53">
        <v>44651.425</v>
      </c>
      <c r="E1653" s="53">
        <v>44652.21805555555</v>
      </c>
      <c r="F1653" s="53">
        <v>44651.51458333333</v>
      </c>
      <c r="G1653" s="53">
        <f>HubVN_Receiving_Time</f>
        <v>44655.51597</v>
      </c>
      <c r="H1653" s="54">
        <v>44652.51180555556</v>
      </c>
      <c r="I1653" s="44">
        <f>HubCN_Receiving_Time-Order_Create_Time</f>
        <v>2.372222222</v>
      </c>
      <c r="J1653" s="44">
        <f>Plan__HubCN_Receiving_Time-Order_Create_Time</f>
        <v>1.579166667</v>
      </c>
      <c r="K1653" s="44">
        <f>HubCN_Pickup_Time-HubCN_Receiving_Time</f>
        <v>0.29375</v>
      </c>
      <c r="L1653" s="44">
        <f>Plan_HubCN_Pickup_Time-Plan__HubCN_Receiving_Time</f>
        <v>0.08958333333</v>
      </c>
      <c r="M1653" s="44">
        <f>HubCN_Receiving_Time-Vendor_PickupTime</f>
        <v>0.1694444444</v>
      </c>
      <c r="N1653" s="44">
        <f>Plan__HubCN_Receiving_Time-Plan_Vendor_Pickup_Time</f>
        <v>0.8347222222</v>
      </c>
      <c r="O1653" s="44">
        <f>Vendor_PickupTime-Order_Create_Time</f>
        <v>2.202777778</v>
      </c>
      <c r="P1653" s="44">
        <f>Plan_Vendor_Pickup_Time-Order_Create_Time</f>
        <v>0.7444444444</v>
      </c>
      <c r="Q1653" s="44">
        <f>HubVN_Receiving_Time-HubCN_Pickup_Time</f>
        <v>3.004166667</v>
      </c>
      <c r="R1653" s="44">
        <f>Plan_HubVN_Receiving_Time-Plan_HubCN_Pickup_Time</f>
        <v>3.000694444</v>
      </c>
      <c r="S1653" s="44">
        <f>TG_lấy+TG_xử_lý_CN+Thông_quan</f>
        <v>5.670138889</v>
      </c>
      <c r="T1653" s="55">
        <f>IFS(HubCN_ID="LECCNSZ",Quantity__piece*500,HubCN_ID="LECCNYW",Quantity__piece*700)</f>
        <v>2800</v>
      </c>
      <c r="U1653" s="55">
        <f>Chi_phí_lấy_hàng-Chi_phí_xử_lý</f>
        <v>15000</v>
      </c>
      <c r="V1653" s="55">
        <f>IFS(HubCN_ID="LECCNSZ",IF(Grossweight&lt;=3,17000+Quantity__piece*500,17000+(Grossweight-3)*1500+Quantity__piece*500),HubCN_ID="LECCNYW", IF(Grossweight&lt;=3,15000+Quantity__piece*700,15000+(Grossweight-3)*2500+Quantity__piece*700))</f>
        <v>17800</v>
      </c>
    </row>
    <row r="1654" ht="15.75" customHeight="1">
      <c r="A1654" s="52" t="s">
        <v>4680</v>
      </c>
      <c r="B1654" s="52" t="s">
        <v>5291</v>
      </c>
      <c r="C1654" s="52" t="s">
        <v>5253</v>
      </c>
      <c r="D1654" s="53">
        <v>44650.603472222225</v>
      </c>
      <c r="E1654" s="53">
        <v>44649.20138888889</v>
      </c>
      <c r="F1654" s="53">
        <v>44650.77291666667</v>
      </c>
      <c r="G1654" s="53">
        <f>HubVN_Receiving_Time</f>
        <v>44652.50347</v>
      </c>
      <c r="H1654" s="54">
        <v>44649.49722222222</v>
      </c>
      <c r="I1654" s="44">
        <f>HubCN_Receiving_Time-Order_Create_Time</f>
        <v>1.823611111</v>
      </c>
      <c r="J1654" s="44">
        <f>Plan__HubCN_Receiving_Time-Order_Create_Time</f>
        <v>3.225694444</v>
      </c>
      <c r="K1654" s="44">
        <f>HubCN_Pickup_Time-HubCN_Receiving_Time</f>
        <v>0.2958333333</v>
      </c>
      <c r="L1654" s="44">
        <f>Plan_HubCN_Pickup_Time-Plan__HubCN_Receiving_Time</f>
        <v>0.1694444444</v>
      </c>
      <c r="M1654" s="44">
        <f>HubCN_Receiving_Time-Vendor_PickupTime</f>
        <v>0.08402777778</v>
      </c>
      <c r="N1654" s="44">
        <f>Plan__HubCN_Receiving_Time-Plan_Vendor_Pickup_Time</f>
        <v>5.235416667</v>
      </c>
      <c r="O1654" s="44">
        <f>Vendor_PickupTime-Order_Create_Time</f>
        <v>1.739583333</v>
      </c>
      <c r="P1654" s="44">
        <f>Plan_Vendor_Pickup_Time-Order_Create_Time</f>
        <v>-2.009722222</v>
      </c>
      <c r="Q1654" s="44">
        <f>HubVN_Receiving_Time-HubCN_Pickup_Time</f>
        <v>3.00625</v>
      </c>
      <c r="R1654" s="44">
        <f>Plan_HubVN_Receiving_Time-Plan_HubCN_Pickup_Time</f>
        <v>1.503472222</v>
      </c>
      <c r="S1654" s="44">
        <f>TG_lấy+TG_xử_lý_CN+Thông_quan</f>
        <v>5.125694444</v>
      </c>
      <c r="T1654" s="55">
        <f>IFS(HubCN_ID="LECCNSZ",Quantity__piece*500,HubCN_ID="LECCNYW",Quantity__piece*700)</f>
        <v>1400</v>
      </c>
      <c r="U1654" s="55">
        <f>Chi_phí_lấy_hàng-Chi_phí_xử_lý</f>
        <v>15000</v>
      </c>
      <c r="V1654" s="55">
        <f>IFS(HubCN_ID="LECCNSZ",IF(Grossweight&lt;=3,17000+Quantity__piece*500,17000+(Grossweight-3)*1500+Quantity__piece*500),HubCN_ID="LECCNYW", IF(Grossweight&lt;=3,15000+Quantity__piece*700,15000+(Grossweight-3)*2500+Quantity__piece*700))</f>
        <v>16400</v>
      </c>
    </row>
    <row r="1655" ht="15.75" customHeight="1">
      <c r="A1655" s="52" t="s">
        <v>4683</v>
      </c>
      <c r="B1655" s="52" t="s">
        <v>5265</v>
      </c>
      <c r="C1655" s="52" t="s">
        <v>5253</v>
      </c>
      <c r="D1655" s="53">
        <v>44650.36041666667</v>
      </c>
      <c r="E1655" s="53">
        <v>44649.808333333334</v>
      </c>
      <c r="F1655" s="53">
        <v>44650.53125</v>
      </c>
      <c r="G1655" s="53">
        <f>HubVN_Receiving_Time</f>
        <v>44654.27292</v>
      </c>
      <c r="H1655" s="54">
        <v>44650.27222222222</v>
      </c>
      <c r="I1655" s="44">
        <f>HubCN_Receiving_Time-Order_Create_Time</f>
        <v>0.6173611111</v>
      </c>
      <c r="J1655" s="44">
        <f>Plan__HubCN_Receiving_Time-Order_Create_Time</f>
        <v>1.169444444</v>
      </c>
      <c r="K1655" s="44">
        <f>HubCN_Pickup_Time-HubCN_Receiving_Time</f>
        <v>0.4638888889</v>
      </c>
      <c r="L1655" s="44">
        <f>Plan_HubCN_Pickup_Time-Plan__HubCN_Receiving_Time</f>
        <v>0.1708333333</v>
      </c>
      <c r="M1655" s="44">
        <f>HubCN_Receiving_Time-Vendor_PickupTime</f>
        <v>0.1111111111</v>
      </c>
      <c r="N1655" s="44">
        <f>Plan__HubCN_Receiving_Time-Plan_Vendor_Pickup_Time</f>
        <v>1.0875</v>
      </c>
      <c r="O1655" s="44">
        <f>Vendor_PickupTime-Order_Create_Time</f>
        <v>0.50625</v>
      </c>
      <c r="P1655" s="44">
        <f>Plan_Vendor_Pickup_Time-Order_Create_Time</f>
        <v>0.08194444445</v>
      </c>
      <c r="Q1655" s="44">
        <f>HubVN_Receiving_Time-HubCN_Pickup_Time</f>
        <v>4.000694444</v>
      </c>
      <c r="R1655" s="44">
        <f>Plan_HubVN_Receiving_Time-Plan_HubCN_Pickup_Time</f>
        <v>3.00625</v>
      </c>
      <c r="S1655" s="44">
        <f>TG_lấy+TG_xử_lý_CN+Thông_quan</f>
        <v>5.081944444</v>
      </c>
      <c r="T1655" s="55">
        <f>IFS(HubCN_ID="LECCNSZ",Quantity__piece*500,HubCN_ID="LECCNYW",Quantity__piece*700)</f>
        <v>2100</v>
      </c>
      <c r="U1655" s="55">
        <f>Chi_phí_lấy_hàng-Chi_phí_xử_lý</f>
        <v>17500</v>
      </c>
      <c r="V1655" s="55">
        <f>IFS(HubCN_ID="LECCNSZ",IF(Grossweight&lt;=3,17000+Quantity__piece*500,17000+(Grossweight-3)*1500+Quantity__piece*500),HubCN_ID="LECCNYW", IF(Grossweight&lt;=3,15000+Quantity__piece*700,15000+(Grossweight-3)*2500+Quantity__piece*700))</f>
        <v>19600</v>
      </c>
    </row>
    <row r="1656" ht="15.75" customHeight="1">
      <c r="A1656" s="52" t="s">
        <v>4685</v>
      </c>
      <c r="B1656" s="52" t="s">
        <v>5280</v>
      </c>
      <c r="C1656" s="52" t="s">
        <v>5253</v>
      </c>
      <c r="D1656" s="53">
        <v>44648.61319444444</v>
      </c>
      <c r="E1656" s="53">
        <v>44649.18263888889</v>
      </c>
      <c r="F1656" s="53">
        <v>44648.76180555556</v>
      </c>
      <c r="G1656" s="53">
        <f>HubVN_Receiving_Time</f>
        <v>44652.52431</v>
      </c>
      <c r="H1656" s="54">
        <v>44649.518055555556</v>
      </c>
      <c r="I1656" s="44">
        <f>HubCN_Receiving_Time-Order_Create_Time</f>
        <v>1.814583333</v>
      </c>
      <c r="J1656" s="44">
        <f>Plan__HubCN_Receiving_Time-Order_Create_Time</f>
        <v>1.245138889</v>
      </c>
      <c r="K1656" s="44">
        <f>HubCN_Pickup_Time-HubCN_Receiving_Time</f>
        <v>0.3354166667</v>
      </c>
      <c r="L1656" s="44">
        <f>Plan_HubCN_Pickup_Time-Plan__HubCN_Receiving_Time</f>
        <v>0.1486111111</v>
      </c>
      <c r="M1656" s="44">
        <f>HubCN_Receiving_Time-Vendor_PickupTime</f>
        <v>0.1673611111</v>
      </c>
      <c r="N1656" s="44">
        <f>Plan__HubCN_Receiving_Time-Plan_Vendor_Pickup_Time</f>
        <v>2.24375</v>
      </c>
      <c r="O1656" s="44">
        <f>Vendor_PickupTime-Order_Create_Time</f>
        <v>1.647222222</v>
      </c>
      <c r="P1656" s="44">
        <f>Plan_Vendor_Pickup_Time-Order_Create_Time</f>
        <v>-0.9986111111</v>
      </c>
      <c r="Q1656" s="44">
        <f>HubVN_Receiving_Time-HubCN_Pickup_Time</f>
        <v>3.00625</v>
      </c>
      <c r="R1656" s="44">
        <f>Plan_HubVN_Receiving_Time-Plan_HubCN_Pickup_Time</f>
        <v>3.505555556</v>
      </c>
      <c r="S1656" s="44">
        <f>TG_lấy+TG_xử_lý_CN+Thông_quan</f>
        <v>5.15625</v>
      </c>
      <c r="T1656" s="55">
        <f>IFS(HubCN_ID="LECCNSZ",Quantity__piece*500,HubCN_ID="LECCNYW",Quantity__piece*700)</f>
        <v>3500</v>
      </c>
      <c r="U1656" s="55">
        <f>Chi_phí_lấy_hàng-Chi_phí_xử_lý</f>
        <v>19500</v>
      </c>
      <c r="V1656" s="55">
        <f>IFS(HubCN_ID="LECCNSZ",IF(Grossweight&lt;=3,17000+Quantity__piece*500,17000+(Grossweight-3)*1500+Quantity__piece*500),HubCN_ID="LECCNYW", IF(Grossweight&lt;=3,15000+Quantity__piece*700,15000+(Grossweight-3)*2500+Quantity__piece*700))</f>
        <v>23000</v>
      </c>
    </row>
    <row r="1657" ht="15.75" customHeight="1">
      <c r="A1657" s="52" t="s">
        <v>4687</v>
      </c>
      <c r="B1657" s="52" t="s">
        <v>5284</v>
      </c>
      <c r="C1657" s="52" t="s">
        <v>5253</v>
      </c>
      <c r="D1657" s="53">
        <v>44653.163194444445</v>
      </c>
      <c r="E1657" s="53">
        <v>44652.20694444444</v>
      </c>
      <c r="F1657" s="53">
        <v>44653.24791666667</v>
      </c>
      <c r="G1657" s="53">
        <f>HubVN_Receiving_Time</f>
        <v>44655.50694</v>
      </c>
      <c r="H1657" s="54">
        <v>44652.50069444445</v>
      </c>
      <c r="I1657" s="44">
        <f>HubCN_Receiving_Time-Order_Create_Time</f>
        <v>3.414583333</v>
      </c>
      <c r="J1657" s="44">
        <f>Plan__HubCN_Receiving_Time-Order_Create_Time</f>
        <v>4.370833333</v>
      </c>
      <c r="K1657" s="44">
        <f>HubCN_Pickup_Time-HubCN_Receiving_Time</f>
        <v>0.29375</v>
      </c>
      <c r="L1657" s="44">
        <f>Plan_HubCN_Pickup_Time-Plan__HubCN_Receiving_Time</f>
        <v>0.08472222222</v>
      </c>
      <c r="M1657" s="44">
        <f>HubCN_Receiving_Time-Vendor_PickupTime</f>
        <v>0.1715277778</v>
      </c>
      <c r="N1657" s="44">
        <f>Plan__HubCN_Receiving_Time-Plan_Vendor_Pickup_Time</f>
        <v>3.791666667</v>
      </c>
      <c r="O1657" s="44">
        <f>Vendor_PickupTime-Order_Create_Time</f>
        <v>3.243055556</v>
      </c>
      <c r="P1657" s="44">
        <f>Plan_Vendor_Pickup_Time-Order_Create_Time</f>
        <v>0.5791666667</v>
      </c>
      <c r="Q1657" s="44">
        <f>HubVN_Receiving_Time-HubCN_Pickup_Time</f>
        <v>3.00625</v>
      </c>
      <c r="R1657" s="44">
        <f>Plan_HubVN_Receiving_Time-Plan_HubCN_Pickup_Time</f>
        <v>2.005555556</v>
      </c>
      <c r="S1657" s="44">
        <f>TG_lấy+TG_xử_lý_CN+Thông_quan</f>
        <v>6.714583333</v>
      </c>
      <c r="T1657" s="55">
        <f>IFS(HubCN_ID="LECCNSZ",Quantity__piece*500,HubCN_ID="LECCNYW",Quantity__piece*700)</f>
        <v>700</v>
      </c>
      <c r="U1657" s="55">
        <f>Chi_phí_lấy_hàng-Chi_phí_xử_lý</f>
        <v>15000</v>
      </c>
      <c r="V1657" s="55">
        <f>IFS(HubCN_ID="LECCNSZ",IF(Grossweight&lt;=3,17000+Quantity__piece*500,17000+(Grossweight-3)*1500+Quantity__piece*500),HubCN_ID="LECCNYW", IF(Grossweight&lt;=3,15000+Quantity__piece*700,15000+(Grossweight-3)*2500+Quantity__piece*700))</f>
        <v>15700</v>
      </c>
    </row>
    <row r="1658" ht="15.75" hidden="1" customHeight="1">
      <c r="A1658" s="52" t="s">
        <v>4689</v>
      </c>
      <c r="B1658" s="52" t="s">
        <v>5254</v>
      </c>
      <c r="C1658" s="52" t="s">
        <v>5255</v>
      </c>
      <c r="D1658" s="53">
        <v>44650.35625</v>
      </c>
      <c r="E1658" s="53">
        <v>44649.563888888886</v>
      </c>
      <c r="F1658" s="53">
        <v>44650.52638888889</v>
      </c>
      <c r="G1658" s="53">
        <f>HubVN_Receiving_Time</f>
        <v>44653.51389</v>
      </c>
      <c r="H1658" s="54">
        <v>44650.00763888889</v>
      </c>
      <c r="I1658" s="44">
        <f>HubCN_Receiving_Time-Order_Create_Time</f>
        <v>1.241666667</v>
      </c>
      <c r="J1658" s="44">
        <f>Plan__HubCN_Receiving_Time-Order_Create_Time</f>
        <v>2.034027778</v>
      </c>
      <c r="K1658" s="44">
        <f>HubCN_Pickup_Time-HubCN_Receiving_Time</f>
        <v>0.44375</v>
      </c>
      <c r="L1658" s="44">
        <f>Plan_HubCN_Pickup_Time-Plan__HubCN_Receiving_Time</f>
        <v>0.1701388889</v>
      </c>
      <c r="M1658" s="44">
        <f>HubCN_Receiving_Time-Vendor_PickupTime</f>
        <v>0.1673611111</v>
      </c>
      <c r="N1658" s="44">
        <f>Plan__HubCN_Receiving_Time-Plan_Vendor_Pickup_Time</f>
        <v>1.453472222</v>
      </c>
      <c r="O1658" s="44">
        <f>Vendor_PickupTime-Order_Create_Time</f>
        <v>1.074305556</v>
      </c>
      <c r="P1658" s="44">
        <f>Plan_Vendor_Pickup_Time-Order_Create_Time</f>
        <v>0.5805555556</v>
      </c>
      <c r="Q1658" s="44">
        <f>HubVN_Receiving_Time-HubCN_Pickup_Time</f>
        <v>3.50625</v>
      </c>
      <c r="R1658" s="44">
        <f>Plan_HubVN_Receiving_Time-Plan_HubCN_Pickup_Time</f>
        <v>3.004861111</v>
      </c>
      <c r="S1658" s="44">
        <f>TG_lấy+TG_xử_lý_CN+Thông_quan</f>
        <v>5.191666667</v>
      </c>
      <c r="T1658" s="55">
        <f>IFS(HubCN_ID="LECCNSZ",Quantity__piece*500,HubCN_ID="LECCNYW",Quantity__piece*700)</f>
        <v>500</v>
      </c>
      <c r="U1658" s="55">
        <f>Chi_phí_lấy_hàng-Chi_phí_xử_lý</f>
        <v>17000</v>
      </c>
      <c r="V1658" s="55">
        <f>IFS(HubCN_ID="LECCNSZ",IF(Grossweight&lt;=3,17000+Quantity__piece*500,17000+(Grossweight-3)*1500+Quantity__piece*500),HubCN_ID="LECCNYW", IF(Grossweight&lt;=3,15000+Quantity__piece*700,15000+(Grossweight-3)*2500+Quantity__piece*700))</f>
        <v>17500</v>
      </c>
    </row>
    <row r="1659" ht="15.75" customHeight="1">
      <c r="A1659" s="52" t="s">
        <v>4692</v>
      </c>
      <c r="B1659" s="52" t="s">
        <v>5298</v>
      </c>
      <c r="C1659" s="52" t="s">
        <v>5253</v>
      </c>
      <c r="D1659" s="53">
        <v>44647.62986111111</v>
      </c>
      <c r="E1659" s="53">
        <v>44648.96111111111</v>
      </c>
      <c r="F1659" s="53">
        <v>44647.77777777778</v>
      </c>
      <c r="G1659" s="53">
        <f>HubVN_Receiving_Time</f>
        <v>44658.2625</v>
      </c>
      <c r="H1659" s="54">
        <v>44649.25763888889</v>
      </c>
      <c r="I1659" s="44">
        <f>HubCN_Receiving_Time-Order_Create_Time</f>
        <v>1.83125</v>
      </c>
      <c r="J1659" s="44">
        <f>Plan__HubCN_Receiving_Time-Order_Create_Time</f>
        <v>0.5</v>
      </c>
      <c r="K1659" s="44">
        <f>HubCN_Pickup_Time-HubCN_Receiving_Time</f>
        <v>0.2965277778</v>
      </c>
      <c r="L1659" s="44">
        <f>Plan_HubCN_Pickup_Time-Plan__HubCN_Receiving_Time</f>
        <v>0.1479166667</v>
      </c>
      <c r="M1659" s="44">
        <f>HubCN_Receiving_Time-Vendor_PickupTime</f>
        <v>0.08541666666</v>
      </c>
      <c r="N1659" s="44">
        <f>Plan__HubCN_Receiving_Time-Plan_Vendor_Pickup_Time</f>
        <v>-0.4930555556</v>
      </c>
      <c r="O1659" s="44">
        <f>Vendor_PickupTime-Order_Create_Time</f>
        <v>1.745833333</v>
      </c>
      <c r="P1659" s="44">
        <f>Plan_Vendor_Pickup_Time-Order_Create_Time</f>
        <v>0.9930555556</v>
      </c>
      <c r="Q1659" s="44">
        <f>HubVN_Receiving_Time-HubCN_Pickup_Time</f>
        <v>9.004861111</v>
      </c>
      <c r="R1659" s="44">
        <f>Plan_HubVN_Receiving_Time-Plan_HubCN_Pickup_Time</f>
        <v>3.502777778</v>
      </c>
      <c r="S1659" s="44">
        <f>TG_lấy+TG_xử_lý_CN+Thông_quan</f>
        <v>11.13263889</v>
      </c>
      <c r="T1659" s="55">
        <f>IFS(HubCN_ID="LECCNSZ",Quantity__piece*500,HubCN_ID="LECCNYW",Quantity__piece*700)</f>
        <v>2100</v>
      </c>
      <c r="U1659" s="55">
        <f>Chi_phí_lấy_hàng-Chi_phí_xử_lý</f>
        <v>15000</v>
      </c>
      <c r="V1659" s="55">
        <f>IFS(HubCN_ID="LECCNSZ",IF(Grossweight&lt;=3,17000+Quantity__piece*500,17000+(Grossweight-3)*1500+Quantity__piece*500),HubCN_ID="LECCNYW", IF(Grossweight&lt;=3,15000+Quantity__piece*700,15000+(Grossweight-3)*2500+Quantity__piece*700))</f>
        <v>17100</v>
      </c>
    </row>
    <row r="1660" ht="15.75" customHeight="1">
      <c r="A1660" s="52" t="s">
        <v>4694</v>
      </c>
      <c r="B1660" s="52" t="s">
        <v>5299</v>
      </c>
      <c r="C1660" s="52" t="s">
        <v>5253</v>
      </c>
      <c r="D1660" s="53">
        <v>44653.69652777778</v>
      </c>
      <c r="E1660" s="53">
        <v>44652.19652777778</v>
      </c>
      <c r="F1660" s="53">
        <v>44653.78402777778</v>
      </c>
      <c r="G1660" s="53">
        <f>HubVN_Receiving_Time</f>
        <v>44655.5</v>
      </c>
      <c r="H1660" s="54">
        <v>44652.49444444444</v>
      </c>
      <c r="I1660" s="44">
        <f>HubCN_Receiving_Time-Order_Create_Time</f>
        <v>3.408333333</v>
      </c>
      <c r="J1660" s="44">
        <f>Plan__HubCN_Receiving_Time-Order_Create_Time</f>
        <v>4.908333333</v>
      </c>
      <c r="K1660" s="44">
        <f>HubCN_Pickup_Time-HubCN_Receiving_Time</f>
        <v>0.2979166667</v>
      </c>
      <c r="L1660" s="44">
        <f>Plan_HubCN_Pickup_Time-Plan__HubCN_Receiving_Time</f>
        <v>0.0875</v>
      </c>
      <c r="M1660" s="44">
        <f>HubCN_Receiving_Time-Vendor_PickupTime</f>
        <v>0.16875</v>
      </c>
      <c r="N1660" s="44">
        <f>Plan__HubCN_Receiving_Time-Plan_Vendor_Pickup_Time</f>
        <v>3.911111111</v>
      </c>
      <c r="O1660" s="44">
        <f>Vendor_PickupTime-Order_Create_Time</f>
        <v>3.239583333</v>
      </c>
      <c r="P1660" s="44">
        <f>Plan_Vendor_Pickup_Time-Order_Create_Time</f>
        <v>0.9972222222</v>
      </c>
      <c r="Q1660" s="44">
        <f>HubVN_Receiving_Time-HubCN_Pickup_Time</f>
        <v>3.005555556</v>
      </c>
      <c r="R1660" s="44">
        <f>Plan_HubVN_Receiving_Time-Plan_HubCN_Pickup_Time</f>
        <v>1.500694444</v>
      </c>
      <c r="S1660" s="44">
        <f>TG_lấy+TG_xử_lý_CN+Thông_quan</f>
        <v>6.711805556</v>
      </c>
      <c r="T1660" s="55">
        <f>IFS(HubCN_ID="LECCNSZ",Quantity__piece*500,HubCN_ID="LECCNYW",Quantity__piece*700)</f>
        <v>3500</v>
      </c>
      <c r="U1660" s="55">
        <f>Chi_phí_lấy_hàng-Chi_phí_xử_lý</f>
        <v>15000</v>
      </c>
      <c r="V1660" s="55">
        <f>IFS(HubCN_ID="LECCNSZ",IF(Grossweight&lt;=3,17000+Quantity__piece*500,17000+(Grossweight-3)*1500+Quantity__piece*500),HubCN_ID="LECCNYW", IF(Grossweight&lt;=3,15000+Quantity__piece*700,15000+(Grossweight-3)*2500+Quantity__piece*700))</f>
        <v>18500</v>
      </c>
    </row>
    <row r="1661" ht="15.75" customHeight="1">
      <c r="A1661" s="52" t="s">
        <v>4696</v>
      </c>
      <c r="B1661" s="52" t="s">
        <v>5299</v>
      </c>
      <c r="C1661" s="52" t="s">
        <v>5253</v>
      </c>
      <c r="D1661" s="53">
        <v>44649.05</v>
      </c>
      <c r="E1661" s="53">
        <v>44649.85138888889</v>
      </c>
      <c r="F1661" s="53">
        <v>44649.26180555556</v>
      </c>
      <c r="G1661" s="53">
        <f>HubVN_Receiving_Time</f>
        <v>44653.28542</v>
      </c>
      <c r="H1661" s="54">
        <v>44650.28472222222</v>
      </c>
      <c r="I1661" s="44">
        <f>HubCN_Receiving_Time-Order_Create_Time</f>
        <v>2.577777778</v>
      </c>
      <c r="J1661" s="44">
        <f>Plan__HubCN_Receiving_Time-Order_Create_Time</f>
        <v>1.776388889</v>
      </c>
      <c r="K1661" s="44">
        <f>HubCN_Pickup_Time-HubCN_Receiving_Time</f>
        <v>0.4333333333</v>
      </c>
      <c r="L1661" s="44">
        <f>Plan_HubCN_Pickup_Time-Plan__HubCN_Receiving_Time</f>
        <v>0.2118055556</v>
      </c>
      <c r="M1661" s="44">
        <f>HubCN_Receiving_Time-Vendor_PickupTime</f>
        <v>0.08958333333</v>
      </c>
      <c r="N1661" s="44">
        <f>Plan__HubCN_Receiving_Time-Plan_Vendor_Pickup_Time</f>
        <v>1.695138889</v>
      </c>
      <c r="O1661" s="44">
        <f>Vendor_PickupTime-Order_Create_Time</f>
        <v>2.488194444</v>
      </c>
      <c r="P1661" s="44">
        <f>Plan_Vendor_Pickup_Time-Order_Create_Time</f>
        <v>0.08125</v>
      </c>
      <c r="Q1661" s="44">
        <f>HubVN_Receiving_Time-HubCN_Pickup_Time</f>
        <v>3.000694444</v>
      </c>
      <c r="R1661" s="44">
        <f>Plan_HubVN_Receiving_Time-Plan_HubCN_Pickup_Time</f>
        <v>3.002083333</v>
      </c>
      <c r="S1661" s="44">
        <f>TG_lấy+TG_xử_lý_CN+Thông_quan</f>
        <v>6.011805556</v>
      </c>
      <c r="T1661" s="55">
        <f>IFS(HubCN_ID="LECCNSZ",Quantity__piece*500,HubCN_ID="LECCNYW",Quantity__piece*700)</f>
        <v>3500</v>
      </c>
      <c r="U1661" s="55">
        <f>Chi_phí_lấy_hàng-Chi_phí_xử_lý</f>
        <v>15000</v>
      </c>
      <c r="V1661" s="55">
        <f>IFS(HubCN_ID="LECCNSZ",IF(Grossweight&lt;=3,17000+Quantity__piece*500,17000+(Grossweight-3)*1500+Quantity__piece*500),HubCN_ID="LECCNYW", IF(Grossweight&lt;=3,15000+Quantity__piece*700,15000+(Grossweight-3)*2500+Quantity__piece*700))</f>
        <v>18500</v>
      </c>
    </row>
    <row r="1662" ht="15.75" customHeight="1">
      <c r="A1662" s="52" t="s">
        <v>4699</v>
      </c>
      <c r="B1662" s="52" t="s">
        <v>5269</v>
      </c>
      <c r="C1662" s="52" t="s">
        <v>5253</v>
      </c>
      <c r="D1662" s="53">
        <v>44652.3</v>
      </c>
      <c r="E1662" s="53">
        <v>44650.74097222222</v>
      </c>
      <c r="F1662" s="53">
        <v>44652.51458333333</v>
      </c>
      <c r="G1662" s="53">
        <f>HubVN_Receiving_Time</f>
        <v>44654.53889</v>
      </c>
      <c r="H1662" s="54">
        <v>44651.03472222222</v>
      </c>
      <c r="I1662" s="44">
        <f>HubCN_Receiving_Time-Order_Create_Time</f>
        <v>2.04375</v>
      </c>
      <c r="J1662" s="44">
        <f>Plan__HubCN_Receiving_Time-Order_Create_Time</f>
        <v>3.602777778</v>
      </c>
      <c r="K1662" s="44">
        <f>HubCN_Pickup_Time-HubCN_Receiving_Time</f>
        <v>0.29375</v>
      </c>
      <c r="L1662" s="44">
        <f>Plan_HubCN_Pickup_Time-Plan__HubCN_Receiving_Time</f>
        <v>0.2145833333</v>
      </c>
      <c r="M1662" s="44">
        <f>HubCN_Receiving_Time-Vendor_PickupTime</f>
        <v>0.2555555556</v>
      </c>
      <c r="N1662" s="44">
        <f>Plan__HubCN_Receiving_Time-Plan_Vendor_Pickup_Time</f>
        <v>3.900694444</v>
      </c>
      <c r="O1662" s="44">
        <f>Vendor_PickupTime-Order_Create_Time</f>
        <v>1.788194444</v>
      </c>
      <c r="P1662" s="44">
        <f>Plan_Vendor_Pickup_Time-Order_Create_Time</f>
        <v>-0.2979166667</v>
      </c>
      <c r="Q1662" s="44">
        <f>HubVN_Receiving_Time-HubCN_Pickup_Time</f>
        <v>3.504166667</v>
      </c>
      <c r="R1662" s="44">
        <f>Plan_HubVN_Receiving_Time-Plan_HubCN_Pickup_Time</f>
        <v>2.002083333</v>
      </c>
      <c r="S1662" s="44">
        <f>TG_lấy+TG_xử_lý_CN+Thông_quan</f>
        <v>5.841666667</v>
      </c>
      <c r="T1662" s="55">
        <f>IFS(HubCN_ID="LECCNSZ",Quantity__piece*500,HubCN_ID="LECCNYW",Quantity__piece*700)</f>
        <v>3500</v>
      </c>
      <c r="U1662" s="55">
        <f>Chi_phí_lấy_hàng-Chi_phí_xử_lý</f>
        <v>15000</v>
      </c>
      <c r="V1662" s="55">
        <f>IFS(HubCN_ID="LECCNSZ",IF(Grossweight&lt;=3,17000+Quantity__piece*500,17000+(Grossweight-3)*1500+Quantity__piece*500),HubCN_ID="LECCNYW", IF(Grossweight&lt;=3,15000+Quantity__piece*700,15000+(Grossweight-3)*2500+Quantity__piece*700))</f>
        <v>18500</v>
      </c>
    </row>
    <row r="1663" ht="15.75" customHeight="1">
      <c r="A1663" s="52" t="s">
        <v>4702</v>
      </c>
      <c r="B1663" s="52" t="s">
        <v>5278</v>
      </c>
      <c r="C1663" s="52" t="s">
        <v>5253</v>
      </c>
      <c r="D1663" s="53">
        <v>44650.080555555556</v>
      </c>
      <c r="E1663" s="53">
        <v>44649.78958333333</v>
      </c>
      <c r="F1663" s="53">
        <v>44650.24791666667</v>
      </c>
      <c r="G1663" s="53">
        <f>HubVN_Receiving_Time</f>
        <v>44653.25694</v>
      </c>
      <c r="H1663" s="54">
        <v>44650.25069444445</v>
      </c>
      <c r="I1663" s="44">
        <f>HubCN_Receiving_Time-Order_Create_Time</f>
        <v>2.084027778</v>
      </c>
      <c r="J1663" s="44">
        <f>Plan__HubCN_Receiving_Time-Order_Create_Time</f>
        <v>2.375</v>
      </c>
      <c r="K1663" s="44">
        <f>HubCN_Pickup_Time-HubCN_Receiving_Time</f>
        <v>0.4611111111</v>
      </c>
      <c r="L1663" s="44">
        <f>Plan_HubCN_Pickup_Time-Plan__HubCN_Receiving_Time</f>
        <v>0.1673611111</v>
      </c>
      <c r="M1663" s="44">
        <f>HubCN_Receiving_Time-Vendor_PickupTime</f>
        <v>0.08819444444</v>
      </c>
      <c r="N1663" s="44">
        <f>Plan__HubCN_Receiving_Time-Plan_Vendor_Pickup_Time</f>
        <v>4.829166667</v>
      </c>
      <c r="O1663" s="44">
        <f>Vendor_PickupTime-Order_Create_Time</f>
        <v>1.995833333</v>
      </c>
      <c r="P1663" s="44">
        <f>Plan_Vendor_Pickup_Time-Order_Create_Time</f>
        <v>-2.454166667</v>
      </c>
      <c r="Q1663" s="44">
        <f>HubVN_Receiving_Time-HubCN_Pickup_Time</f>
        <v>3.00625</v>
      </c>
      <c r="R1663" s="44">
        <f>Plan_HubVN_Receiving_Time-Plan_HubCN_Pickup_Time</f>
        <v>2.004861111</v>
      </c>
      <c r="S1663" s="44">
        <f>TG_lấy+TG_xử_lý_CN+Thông_quan</f>
        <v>5.551388889</v>
      </c>
      <c r="T1663" s="55">
        <f>IFS(HubCN_ID="LECCNSZ",Quantity__piece*500,HubCN_ID="LECCNYW",Quantity__piece*700)</f>
        <v>2100</v>
      </c>
      <c r="U1663" s="55">
        <f>Chi_phí_lấy_hàng-Chi_phí_xử_lý</f>
        <v>15000</v>
      </c>
      <c r="V1663" s="55">
        <f>IFS(HubCN_ID="LECCNSZ",IF(Grossweight&lt;=3,17000+Quantity__piece*500,17000+(Grossweight-3)*1500+Quantity__piece*500),HubCN_ID="LECCNYW", IF(Grossweight&lt;=3,15000+Quantity__piece*700,15000+(Grossweight-3)*2500+Quantity__piece*700))</f>
        <v>17100</v>
      </c>
    </row>
    <row r="1664" ht="15.75" customHeight="1">
      <c r="A1664" s="52" t="s">
        <v>4704</v>
      </c>
      <c r="B1664" s="52" t="s">
        <v>5258</v>
      </c>
      <c r="C1664" s="52" t="s">
        <v>5253</v>
      </c>
      <c r="D1664" s="53">
        <v>44649.57777777778</v>
      </c>
      <c r="E1664" s="53">
        <v>44646.91805555556</v>
      </c>
      <c r="F1664" s="53">
        <v>44649.748611111114</v>
      </c>
      <c r="G1664" s="53">
        <f>HubVN_Receiving_Time</f>
        <v>44652.26111</v>
      </c>
      <c r="H1664" s="54">
        <v>44647.25625</v>
      </c>
      <c r="I1664" s="44">
        <f>HubCN_Receiving_Time-Order_Create_Time</f>
        <v>0.3097222222</v>
      </c>
      <c r="J1664" s="44">
        <f>Plan__HubCN_Receiving_Time-Order_Create_Time</f>
        <v>2.969444444</v>
      </c>
      <c r="K1664" s="44">
        <f>HubCN_Pickup_Time-HubCN_Receiving_Time</f>
        <v>0.3381944444</v>
      </c>
      <c r="L1664" s="44">
        <f>Plan_HubCN_Pickup_Time-Plan__HubCN_Receiving_Time</f>
        <v>0.1708333333</v>
      </c>
      <c r="M1664" s="44">
        <f>HubCN_Receiving_Time-Vendor_PickupTime</f>
        <v>0.08472222222</v>
      </c>
      <c r="N1664" s="44">
        <f>Plan__HubCN_Receiving_Time-Plan_Vendor_Pickup_Time</f>
        <v>2.390277778</v>
      </c>
      <c r="O1664" s="44">
        <f>Vendor_PickupTime-Order_Create_Time</f>
        <v>0.225</v>
      </c>
      <c r="P1664" s="44">
        <f>Plan_Vendor_Pickup_Time-Order_Create_Time</f>
        <v>0.5791666667</v>
      </c>
      <c r="Q1664" s="44">
        <f>HubVN_Receiving_Time-HubCN_Pickup_Time</f>
        <v>5.004861111</v>
      </c>
      <c r="R1664" s="44">
        <f>Plan_HubVN_Receiving_Time-Plan_HubCN_Pickup_Time</f>
        <v>1.504861111</v>
      </c>
      <c r="S1664" s="44">
        <f>TG_lấy+TG_xử_lý_CN+Thông_quan</f>
        <v>5.652777778</v>
      </c>
      <c r="T1664" s="55">
        <f>IFS(HubCN_ID="LECCNSZ",Quantity__piece*500,HubCN_ID="LECCNYW",Quantity__piece*700)</f>
        <v>3500</v>
      </c>
      <c r="U1664" s="55">
        <f>Chi_phí_lấy_hàng-Chi_phí_xử_lý</f>
        <v>15000</v>
      </c>
      <c r="V1664" s="55">
        <f>IFS(HubCN_ID="LECCNSZ",IF(Grossweight&lt;=3,17000+Quantity__piece*500,17000+(Grossweight-3)*1500+Quantity__piece*500),HubCN_ID="LECCNYW", IF(Grossweight&lt;=3,15000+Quantity__piece*700,15000+(Grossweight-3)*2500+Quantity__piece*700))</f>
        <v>18500</v>
      </c>
    </row>
    <row r="1665" ht="15.75" customHeight="1">
      <c r="A1665" s="52" t="s">
        <v>4707</v>
      </c>
      <c r="B1665" s="52" t="s">
        <v>5276</v>
      </c>
      <c r="C1665" s="52" t="s">
        <v>5253</v>
      </c>
      <c r="D1665" s="53">
        <v>44650.31875</v>
      </c>
      <c r="E1665" s="53">
        <v>44649.805555555555</v>
      </c>
      <c r="F1665" s="53">
        <v>44650.52847222222</v>
      </c>
      <c r="G1665" s="53">
        <f>HubVN_Receiving_Time</f>
        <v>44660.27361</v>
      </c>
      <c r="H1665" s="54">
        <v>44650.26944444444</v>
      </c>
      <c r="I1665" s="44">
        <f>HubCN_Receiving_Time-Order_Create_Time</f>
        <v>1.077777778</v>
      </c>
      <c r="J1665" s="44">
        <f>Plan__HubCN_Receiving_Time-Order_Create_Time</f>
        <v>1.590972222</v>
      </c>
      <c r="K1665" s="44">
        <f>HubCN_Pickup_Time-HubCN_Receiving_Time</f>
        <v>0.4638888889</v>
      </c>
      <c r="L1665" s="44">
        <f>Plan_HubCN_Pickup_Time-Plan__HubCN_Receiving_Time</f>
        <v>0.2097222222</v>
      </c>
      <c r="M1665" s="44">
        <f>HubCN_Receiving_Time-Vendor_PickupTime</f>
        <v>0.08472222222</v>
      </c>
      <c r="N1665" s="44">
        <f>Plan__HubCN_Receiving_Time-Plan_Vendor_Pickup_Time</f>
        <v>1.595138889</v>
      </c>
      <c r="O1665" s="44">
        <f>Vendor_PickupTime-Order_Create_Time</f>
        <v>0.9930555556</v>
      </c>
      <c r="P1665" s="44">
        <f>Plan_Vendor_Pickup_Time-Order_Create_Time</f>
        <v>-0.004166666666</v>
      </c>
      <c r="Q1665" s="44">
        <f>HubVN_Receiving_Time-HubCN_Pickup_Time</f>
        <v>10.00416667</v>
      </c>
      <c r="R1665" s="44">
        <f>Plan_HubVN_Receiving_Time-Plan_HubCN_Pickup_Time</f>
        <v>2.002083333</v>
      </c>
      <c r="S1665" s="44">
        <f>TG_lấy+TG_xử_lý_CN+Thông_quan</f>
        <v>11.54583333</v>
      </c>
      <c r="T1665" s="55">
        <f>IFS(HubCN_ID="LECCNSZ",Quantity__piece*500,HubCN_ID="LECCNYW",Quantity__piece*700)</f>
        <v>700</v>
      </c>
      <c r="U1665" s="55">
        <f>Chi_phí_lấy_hàng-Chi_phí_xử_lý</f>
        <v>15000</v>
      </c>
      <c r="V1665" s="55">
        <f>IFS(HubCN_ID="LECCNSZ",IF(Grossweight&lt;=3,17000+Quantity__piece*500,17000+(Grossweight-3)*1500+Quantity__piece*500),HubCN_ID="LECCNYW", IF(Grossweight&lt;=3,15000+Quantity__piece*700,15000+(Grossweight-3)*2500+Quantity__piece*700))</f>
        <v>15700</v>
      </c>
    </row>
    <row r="1666" ht="15.75" hidden="1" customHeight="1">
      <c r="A1666" s="52" t="s">
        <v>4709</v>
      </c>
      <c r="B1666" s="52" t="s">
        <v>5268</v>
      </c>
      <c r="C1666" s="52" t="s">
        <v>5255</v>
      </c>
      <c r="D1666" s="53">
        <v>44652.07361111111</v>
      </c>
      <c r="E1666" s="53">
        <v>44652.54027777778</v>
      </c>
      <c r="F1666" s="53">
        <v>44652.245833333334</v>
      </c>
      <c r="G1666" s="53">
        <f>HubVN_Receiving_Time</f>
        <v>44655.51875</v>
      </c>
      <c r="H1666" s="54">
        <v>44653.0125</v>
      </c>
      <c r="I1666" s="44">
        <f>HubCN_Receiving_Time-Order_Create_Time</f>
        <v>3.206944444</v>
      </c>
      <c r="J1666" s="44">
        <f>Plan__HubCN_Receiving_Time-Order_Create_Time</f>
        <v>2.740277778</v>
      </c>
      <c r="K1666" s="44">
        <f>HubCN_Pickup_Time-HubCN_Receiving_Time</f>
        <v>0.4722222222</v>
      </c>
      <c r="L1666" s="44">
        <f>Plan_HubCN_Pickup_Time-Plan__HubCN_Receiving_Time</f>
        <v>0.1722222222</v>
      </c>
      <c r="M1666" s="44">
        <f>HubCN_Receiving_Time-Vendor_PickupTime</f>
        <v>0.05486111111</v>
      </c>
      <c r="N1666" s="44">
        <f>Plan__HubCN_Receiving_Time-Plan_Vendor_Pickup_Time</f>
        <v>2.168055556</v>
      </c>
      <c r="O1666" s="44">
        <f>Vendor_PickupTime-Order_Create_Time</f>
        <v>3.152083333</v>
      </c>
      <c r="P1666" s="44">
        <f>Plan_Vendor_Pickup_Time-Order_Create_Time</f>
        <v>0.5722222222</v>
      </c>
      <c r="Q1666" s="44">
        <f>HubVN_Receiving_Time-HubCN_Pickup_Time</f>
        <v>2.50625</v>
      </c>
      <c r="R1666" s="44">
        <f>Plan_HubVN_Receiving_Time-Plan_HubCN_Pickup_Time</f>
        <v>3.004861111</v>
      </c>
      <c r="S1666" s="44">
        <f>TG_lấy+TG_xử_lý_CN+Thông_quan</f>
        <v>6.185416667</v>
      </c>
      <c r="T1666" s="55">
        <f>IFS(HubCN_ID="LECCNSZ",Quantity__piece*500,HubCN_ID="LECCNYW",Quantity__piece*700)</f>
        <v>2500</v>
      </c>
      <c r="U1666" s="55">
        <f>Chi_phí_lấy_hàng-Chi_phí_xử_lý</f>
        <v>17000</v>
      </c>
      <c r="V1666" s="55">
        <f>IFS(HubCN_ID="LECCNSZ",IF(Grossweight&lt;=3,17000+Quantity__piece*500,17000+(Grossweight-3)*1500+Quantity__piece*500),HubCN_ID="LECCNYW", IF(Grossweight&lt;=3,15000+Quantity__piece*700,15000+(Grossweight-3)*2500+Quantity__piece*700))</f>
        <v>19500</v>
      </c>
    </row>
    <row r="1667" ht="15.75" hidden="1" customHeight="1">
      <c r="A1667" s="52" t="s">
        <v>4712</v>
      </c>
      <c r="B1667" s="52" t="s">
        <v>5262</v>
      </c>
      <c r="C1667" s="52" t="s">
        <v>5255</v>
      </c>
      <c r="D1667" s="53">
        <v>44652.61875</v>
      </c>
      <c r="E1667" s="53">
        <v>44651.78194444445</v>
      </c>
      <c r="F1667" s="53">
        <v>44652.76597222222</v>
      </c>
      <c r="G1667" s="53">
        <f>HubVN_Receiving_Time</f>
        <v>44655.28681</v>
      </c>
      <c r="H1667" s="54">
        <v>44652.28402777778</v>
      </c>
      <c r="I1667" s="44">
        <f>HubCN_Receiving_Time-Order_Create_Time</f>
        <v>4.054861111</v>
      </c>
      <c r="J1667" s="44">
        <f>Plan__HubCN_Receiving_Time-Order_Create_Time</f>
        <v>4.891666667</v>
      </c>
      <c r="K1667" s="44">
        <f>HubCN_Pickup_Time-HubCN_Receiving_Time</f>
        <v>0.5020833333</v>
      </c>
      <c r="L1667" s="44">
        <f>Plan_HubCN_Pickup_Time-Plan__HubCN_Receiving_Time</f>
        <v>0.1472222222</v>
      </c>
      <c r="M1667" s="44">
        <f>HubCN_Receiving_Time-Vendor_PickupTime</f>
        <v>0.05625</v>
      </c>
      <c r="N1667" s="44">
        <f>Plan__HubCN_Receiving_Time-Plan_Vendor_Pickup_Time</f>
        <v>4.313194444</v>
      </c>
      <c r="O1667" s="44">
        <f>Vendor_PickupTime-Order_Create_Time</f>
        <v>3.998611111</v>
      </c>
      <c r="P1667" s="44">
        <f>Plan_Vendor_Pickup_Time-Order_Create_Time</f>
        <v>0.5784722222</v>
      </c>
      <c r="Q1667" s="44">
        <f>HubVN_Receiving_Time-HubCN_Pickup_Time</f>
        <v>3.002777778</v>
      </c>
      <c r="R1667" s="44">
        <f>Plan_HubVN_Receiving_Time-Plan_HubCN_Pickup_Time</f>
        <v>1.504166667</v>
      </c>
      <c r="S1667" s="44">
        <f>TG_lấy+TG_xử_lý_CN+Thông_quan</f>
        <v>7.559722222</v>
      </c>
      <c r="T1667" s="55">
        <f>IFS(HubCN_ID="LECCNSZ",Quantity__piece*500,HubCN_ID="LECCNYW",Quantity__piece*700)</f>
        <v>2500</v>
      </c>
      <c r="U1667" s="55">
        <f>Chi_phí_lấy_hàng-Chi_phí_xử_lý</f>
        <v>17000</v>
      </c>
      <c r="V1667" s="55">
        <f>IFS(HubCN_ID="LECCNSZ",IF(Grossweight&lt;=3,17000+Quantity__piece*500,17000+(Grossweight-3)*1500+Quantity__piece*500),HubCN_ID="LECCNYW", IF(Grossweight&lt;=3,15000+Quantity__piece*700,15000+(Grossweight-3)*2500+Quantity__piece*700))</f>
        <v>19500</v>
      </c>
    </row>
    <row r="1668" ht="15.75" customHeight="1">
      <c r="A1668" s="52" t="s">
        <v>4715</v>
      </c>
      <c r="B1668" s="52" t="s">
        <v>5280</v>
      </c>
      <c r="C1668" s="52" t="s">
        <v>5253</v>
      </c>
      <c r="D1668" s="53">
        <v>44648.14861111111</v>
      </c>
      <c r="E1668" s="53">
        <v>44646.9125</v>
      </c>
      <c r="F1668" s="53">
        <v>44648.279861111114</v>
      </c>
      <c r="G1668" s="53">
        <f>HubVN_Receiving_Time</f>
        <v>44652.25069</v>
      </c>
      <c r="H1668" s="54">
        <v>44647.25</v>
      </c>
      <c r="I1668" s="44">
        <f>HubCN_Receiving_Time-Order_Create_Time</f>
        <v>0.3604166667</v>
      </c>
      <c r="J1668" s="44">
        <f>Plan__HubCN_Receiving_Time-Order_Create_Time</f>
        <v>1.596527778</v>
      </c>
      <c r="K1668" s="44">
        <f>HubCN_Pickup_Time-HubCN_Receiving_Time</f>
        <v>0.3375</v>
      </c>
      <c r="L1668" s="44">
        <f>Plan_HubCN_Pickup_Time-Plan__HubCN_Receiving_Time</f>
        <v>0.13125</v>
      </c>
      <c r="M1668" s="44">
        <f>HubCN_Receiving_Time-Vendor_PickupTime</f>
        <v>0.1708333333</v>
      </c>
      <c r="N1668" s="44">
        <f>Plan__HubCN_Receiving_Time-Plan_Vendor_Pickup_Time</f>
        <v>0.4291666667</v>
      </c>
      <c r="O1668" s="44">
        <f>Vendor_PickupTime-Order_Create_Time</f>
        <v>0.1895833333</v>
      </c>
      <c r="P1668" s="44">
        <f>Plan_Vendor_Pickup_Time-Order_Create_Time</f>
        <v>1.167361111</v>
      </c>
      <c r="Q1668" s="44">
        <f>HubVN_Receiving_Time-HubCN_Pickup_Time</f>
        <v>5.000694444</v>
      </c>
      <c r="R1668" s="44">
        <f>Plan_HubVN_Receiving_Time-Plan_HubCN_Pickup_Time</f>
        <v>3.005555556</v>
      </c>
      <c r="S1668" s="44">
        <f>TG_lấy+TG_xử_lý_CN+Thông_quan</f>
        <v>5.698611111</v>
      </c>
      <c r="T1668" s="55">
        <f>IFS(HubCN_ID="LECCNSZ",Quantity__piece*500,HubCN_ID="LECCNYW",Quantity__piece*700)</f>
        <v>2800</v>
      </c>
      <c r="U1668" s="55">
        <f>Chi_phí_lấy_hàng-Chi_phí_xử_lý</f>
        <v>15000</v>
      </c>
      <c r="V1668" s="55">
        <f>IFS(HubCN_ID="LECCNSZ",IF(Grossweight&lt;=3,17000+Quantity__piece*500,17000+(Grossweight-3)*1500+Quantity__piece*500),HubCN_ID="LECCNYW", IF(Grossweight&lt;=3,15000+Quantity__piece*700,15000+(Grossweight-3)*2500+Quantity__piece*700))</f>
        <v>17800</v>
      </c>
    </row>
    <row r="1669" ht="15.75" customHeight="1">
      <c r="A1669" s="52" t="s">
        <v>4718</v>
      </c>
      <c r="B1669" s="52" t="s">
        <v>5278</v>
      </c>
      <c r="C1669" s="52" t="s">
        <v>5253</v>
      </c>
      <c r="D1669" s="53">
        <v>44650.361805555556</v>
      </c>
      <c r="E1669" s="53">
        <v>44649.802777777775</v>
      </c>
      <c r="F1669" s="53">
        <v>44650.51111111111</v>
      </c>
      <c r="G1669" s="53">
        <f>HubVN_Receiving_Time</f>
        <v>44654.27014</v>
      </c>
      <c r="H1669" s="54">
        <v>44650.26388888889</v>
      </c>
      <c r="I1669" s="44">
        <f>HubCN_Receiving_Time-Order_Create_Time</f>
        <v>0.6069444444</v>
      </c>
      <c r="J1669" s="44">
        <f>Plan__HubCN_Receiving_Time-Order_Create_Time</f>
        <v>1.165972222</v>
      </c>
      <c r="K1669" s="44">
        <f>HubCN_Pickup_Time-HubCN_Receiving_Time</f>
        <v>0.4611111111</v>
      </c>
      <c r="L1669" s="44">
        <f>Plan_HubCN_Pickup_Time-Plan__HubCN_Receiving_Time</f>
        <v>0.1493055556</v>
      </c>
      <c r="M1669" s="44">
        <f>HubCN_Receiving_Time-Vendor_PickupTime</f>
        <v>0.1097222222</v>
      </c>
      <c r="N1669" s="44">
        <f>Plan__HubCN_Receiving_Time-Plan_Vendor_Pickup_Time</f>
        <v>1.588194444</v>
      </c>
      <c r="O1669" s="44">
        <f>Vendor_PickupTime-Order_Create_Time</f>
        <v>0.4972222222</v>
      </c>
      <c r="P1669" s="44">
        <f>Plan_Vendor_Pickup_Time-Order_Create_Time</f>
        <v>-0.4222222222</v>
      </c>
      <c r="Q1669" s="44">
        <f>HubVN_Receiving_Time-HubCN_Pickup_Time</f>
        <v>4.00625</v>
      </c>
      <c r="R1669" s="44">
        <f>Plan_HubVN_Receiving_Time-Plan_HubCN_Pickup_Time</f>
        <v>3.003472222</v>
      </c>
      <c r="S1669" s="44">
        <f>TG_lấy+TG_xử_lý_CN+Thông_quan</f>
        <v>5.074305556</v>
      </c>
      <c r="T1669" s="55">
        <f>IFS(HubCN_ID="LECCNSZ",Quantity__piece*500,HubCN_ID="LECCNYW",Quantity__piece*700)</f>
        <v>2100</v>
      </c>
      <c r="U1669" s="55">
        <f>Chi_phí_lấy_hàng-Chi_phí_xử_lý</f>
        <v>15000</v>
      </c>
      <c r="V1669" s="55">
        <f>IFS(HubCN_ID="LECCNSZ",IF(Grossweight&lt;=3,17000+Quantity__piece*500,17000+(Grossweight-3)*1500+Quantity__piece*500),HubCN_ID="LECCNYW", IF(Grossweight&lt;=3,15000+Quantity__piece*700,15000+(Grossweight-3)*2500+Quantity__piece*700))</f>
        <v>17100</v>
      </c>
    </row>
    <row r="1670" ht="15.75" customHeight="1">
      <c r="A1670" s="52" t="s">
        <v>4721</v>
      </c>
      <c r="B1670" s="52" t="s">
        <v>5294</v>
      </c>
      <c r="C1670" s="52" t="s">
        <v>5253</v>
      </c>
      <c r="D1670" s="53">
        <v>44650.05972222222</v>
      </c>
      <c r="E1670" s="53">
        <v>44649.78333333333</v>
      </c>
      <c r="F1670" s="53">
        <v>44650.27013888889</v>
      </c>
      <c r="G1670" s="53">
        <f>HubVN_Receiving_Time</f>
        <v>44654.2875</v>
      </c>
      <c r="H1670" s="54">
        <v>44650.28611111111</v>
      </c>
      <c r="I1670" s="44">
        <f>HubCN_Receiving_Time-Order_Create_Time</f>
        <v>0.6131944444</v>
      </c>
      <c r="J1670" s="44">
        <f>Plan__HubCN_Receiving_Time-Order_Create_Time</f>
        <v>0.8895833333</v>
      </c>
      <c r="K1670" s="44">
        <f>HubCN_Pickup_Time-HubCN_Receiving_Time</f>
        <v>0.5027777778</v>
      </c>
      <c r="L1670" s="44">
        <f>Plan_HubCN_Pickup_Time-Plan__HubCN_Receiving_Time</f>
        <v>0.2104166667</v>
      </c>
      <c r="M1670" s="44">
        <f>HubCN_Receiving_Time-Vendor_PickupTime</f>
        <v>0.1131944444</v>
      </c>
      <c r="N1670" s="44">
        <f>Plan__HubCN_Receiving_Time-Plan_Vendor_Pickup_Time</f>
        <v>0.8125</v>
      </c>
      <c r="O1670" s="44">
        <f>Vendor_PickupTime-Order_Create_Time</f>
        <v>0.5</v>
      </c>
      <c r="P1670" s="44">
        <f>Plan_Vendor_Pickup_Time-Order_Create_Time</f>
        <v>0.07708333333</v>
      </c>
      <c r="Q1670" s="44">
        <f>HubVN_Receiving_Time-HubCN_Pickup_Time</f>
        <v>4.001388889</v>
      </c>
      <c r="R1670" s="44">
        <f>Plan_HubVN_Receiving_Time-Plan_HubCN_Pickup_Time</f>
        <v>3.004861111</v>
      </c>
      <c r="S1670" s="44">
        <f>TG_lấy+TG_xử_lý_CN+Thông_quan</f>
        <v>5.117361111</v>
      </c>
      <c r="T1670" s="55">
        <f>IFS(HubCN_ID="LECCNSZ",Quantity__piece*500,HubCN_ID="LECCNYW",Quantity__piece*700)</f>
        <v>2100</v>
      </c>
      <c r="U1670" s="55">
        <f>Chi_phí_lấy_hàng-Chi_phí_xử_lý</f>
        <v>15000</v>
      </c>
      <c r="V1670" s="55">
        <f>IFS(HubCN_ID="LECCNSZ",IF(Grossweight&lt;=3,17000+Quantity__piece*500,17000+(Grossweight-3)*1500+Quantity__piece*500),HubCN_ID="LECCNYW", IF(Grossweight&lt;=3,15000+Quantity__piece*700,15000+(Grossweight-3)*2500+Quantity__piece*700))</f>
        <v>17100</v>
      </c>
    </row>
    <row r="1671" ht="15.75" customHeight="1">
      <c r="A1671" s="52" t="s">
        <v>4724</v>
      </c>
      <c r="B1671" s="52" t="s">
        <v>5309</v>
      </c>
      <c r="C1671" s="52" t="s">
        <v>5253</v>
      </c>
      <c r="D1671" s="53">
        <v>44651.853472222225</v>
      </c>
      <c r="E1671" s="53">
        <v>44649.83194444444</v>
      </c>
      <c r="F1671" s="53">
        <v>44652.001388888886</v>
      </c>
      <c r="G1671" s="53">
        <f>HubVN_Receiving_Time</f>
        <v>44654.26597</v>
      </c>
      <c r="H1671" s="54">
        <v>44650.26180555556</v>
      </c>
      <c r="I1671" s="44">
        <f>HubCN_Receiving_Time-Order_Create_Time</f>
        <v>2.104166667</v>
      </c>
      <c r="J1671" s="44">
        <f>Plan__HubCN_Receiving_Time-Order_Create_Time</f>
        <v>4.125694444</v>
      </c>
      <c r="K1671" s="44">
        <f>HubCN_Pickup_Time-HubCN_Receiving_Time</f>
        <v>0.4298611111</v>
      </c>
      <c r="L1671" s="44">
        <f>Plan_HubCN_Pickup_Time-Plan__HubCN_Receiving_Time</f>
        <v>0.1479166667</v>
      </c>
      <c r="M1671" s="44">
        <f>HubCN_Receiving_Time-Vendor_PickupTime</f>
        <v>0.1145833333</v>
      </c>
      <c r="N1671" s="44">
        <f>Plan__HubCN_Receiving_Time-Plan_Vendor_Pickup_Time</f>
        <v>3.547916667</v>
      </c>
      <c r="O1671" s="44">
        <f>Vendor_PickupTime-Order_Create_Time</f>
        <v>1.989583333</v>
      </c>
      <c r="P1671" s="44">
        <f>Plan_Vendor_Pickup_Time-Order_Create_Time</f>
        <v>0.5777777778</v>
      </c>
      <c r="Q1671" s="44">
        <f>HubVN_Receiving_Time-HubCN_Pickup_Time</f>
        <v>4.004166667</v>
      </c>
      <c r="R1671" s="44">
        <f>Plan_HubVN_Receiving_Time-Plan_HubCN_Pickup_Time</f>
        <v>1.500694444</v>
      </c>
      <c r="S1671" s="44">
        <f>TG_lấy+TG_xử_lý_CN+Thông_quan</f>
        <v>6.538194444</v>
      </c>
      <c r="T1671" s="55">
        <f>IFS(HubCN_ID="LECCNSZ",Quantity__piece*500,HubCN_ID="LECCNYW",Quantity__piece*700)</f>
        <v>2100</v>
      </c>
      <c r="U1671" s="55">
        <f>Chi_phí_lấy_hàng-Chi_phí_xử_lý</f>
        <v>15000</v>
      </c>
      <c r="V1671" s="55">
        <f>IFS(HubCN_ID="LECCNSZ",IF(Grossweight&lt;=3,17000+Quantity__piece*500,17000+(Grossweight-3)*1500+Quantity__piece*500),HubCN_ID="LECCNYW", IF(Grossweight&lt;=3,15000+Quantity__piece*700,15000+(Grossweight-3)*2500+Quantity__piece*700))</f>
        <v>17100</v>
      </c>
    </row>
    <row r="1672" ht="15.75" customHeight="1">
      <c r="A1672" s="52" t="s">
        <v>4727</v>
      </c>
      <c r="B1672" s="52" t="s">
        <v>5279</v>
      </c>
      <c r="C1672" s="52" t="s">
        <v>5253</v>
      </c>
      <c r="D1672" s="53">
        <v>44652.415972222225</v>
      </c>
      <c r="E1672" s="53">
        <v>44652.231944444444</v>
      </c>
      <c r="F1672" s="53">
        <v>44652.50208333333</v>
      </c>
      <c r="G1672" s="53">
        <f>HubVN_Receiving_Time</f>
        <v>44655.52639</v>
      </c>
      <c r="H1672" s="54">
        <v>44652.52569444444</v>
      </c>
      <c r="I1672" s="44">
        <f>HubCN_Receiving_Time-Order_Create_Time</f>
        <v>1.903472222</v>
      </c>
      <c r="J1672" s="44">
        <f>Plan__HubCN_Receiving_Time-Order_Create_Time</f>
        <v>2.0875</v>
      </c>
      <c r="K1672" s="44">
        <f>HubCN_Pickup_Time-HubCN_Receiving_Time</f>
        <v>0.29375</v>
      </c>
      <c r="L1672" s="44">
        <f>Plan_HubCN_Pickup_Time-Plan__HubCN_Receiving_Time</f>
        <v>0.08611111111</v>
      </c>
      <c r="M1672" s="44">
        <f>HubCN_Receiving_Time-Vendor_PickupTime</f>
        <v>0.1131944444</v>
      </c>
      <c r="N1672" s="44">
        <f>Plan__HubCN_Receiving_Time-Plan_Vendor_Pickup_Time</f>
        <v>2.39375</v>
      </c>
      <c r="O1672" s="44">
        <f>Vendor_PickupTime-Order_Create_Time</f>
        <v>1.790277778</v>
      </c>
      <c r="P1672" s="44">
        <f>Plan_Vendor_Pickup_Time-Order_Create_Time</f>
        <v>-0.30625</v>
      </c>
      <c r="Q1672" s="44">
        <f>HubVN_Receiving_Time-HubCN_Pickup_Time</f>
        <v>3.000694444</v>
      </c>
      <c r="R1672" s="44">
        <f>Plan_HubVN_Receiving_Time-Plan_HubCN_Pickup_Time</f>
        <v>3.004166667</v>
      </c>
      <c r="S1672" s="44">
        <f>TG_lấy+TG_xử_lý_CN+Thông_quan</f>
        <v>5.197916667</v>
      </c>
      <c r="T1672" s="55">
        <f>IFS(HubCN_ID="LECCNSZ",Quantity__piece*500,HubCN_ID="LECCNYW",Quantity__piece*700)</f>
        <v>3500</v>
      </c>
      <c r="U1672" s="55">
        <f>Chi_phí_lấy_hàng-Chi_phí_xử_lý</f>
        <v>15000</v>
      </c>
      <c r="V1672" s="55">
        <f>IFS(HubCN_ID="LECCNSZ",IF(Grossweight&lt;=3,17000+Quantity__piece*500,17000+(Grossweight-3)*1500+Quantity__piece*500),HubCN_ID="LECCNYW", IF(Grossweight&lt;=3,15000+Quantity__piece*700,15000+(Grossweight-3)*2500+Quantity__piece*700))</f>
        <v>18500</v>
      </c>
    </row>
    <row r="1673" ht="15.75" customHeight="1">
      <c r="A1673" s="52" t="s">
        <v>4729</v>
      </c>
      <c r="B1673" s="52" t="s">
        <v>5303</v>
      </c>
      <c r="C1673" s="52" t="s">
        <v>5253</v>
      </c>
      <c r="D1673" s="53">
        <v>44649.302777777775</v>
      </c>
      <c r="E1673" s="53">
        <v>44649.853472222225</v>
      </c>
      <c r="F1673" s="53">
        <v>44649.51527777778</v>
      </c>
      <c r="G1673" s="53">
        <f>HubVN_Receiving_Time</f>
        <v>44653.28681</v>
      </c>
      <c r="H1673" s="54">
        <v>44650.28125</v>
      </c>
      <c r="I1673" s="44">
        <f>HubCN_Receiving_Time-Order_Create_Time</f>
        <v>2.59375</v>
      </c>
      <c r="J1673" s="44">
        <f>Plan__HubCN_Receiving_Time-Order_Create_Time</f>
        <v>2.043055556</v>
      </c>
      <c r="K1673" s="44">
        <f>HubCN_Pickup_Time-HubCN_Receiving_Time</f>
        <v>0.4277777778</v>
      </c>
      <c r="L1673" s="44">
        <f>Plan_HubCN_Pickup_Time-Plan__HubCN_Receiving_Time</f>
        <v>0.2125</v>
      </c>
      <c r="M1673" s="44">
        <f>HubCN_Receiving_Time-Vendor_PickupTime</f>
        <v>0.08472222222</v>
      </c>
      <c r="N1673" s="44">
        <f>Plan__HubCN_Receiving_Time-Plan_Vendor_Pickup_Time</f>
        <v>2.460416667</v>
      </c>
      <c r="O1673" s="44">
        <f>Vendor_PickupTime-Order_Create_Time</f>
        <v>2.509027778</v>
      </c>
      <c r="P1673" s="44">
        <f>Plan_Vendor_Pickup_Time-Order_Create_Time</f>
        <v>-0.4173611111</v>
      </c>
      <c r="Q1673" s="44">
        <f>HubVN_Receiving_Time-HubCN_Pickup_Time</f>
        <v>3.005555556</v>
      </c>
      <c r="R1673" s="44">
        <f>Plan_HubVN_Receiving_Time-Plan_HubCN_Pickup_Time</f>
        <v>3.001388889</v>
      </c>
      <c r="S1673" s="44">
        <f>TG_lấy+TG_xử_lý_CN+Thông_quan</f>
        <v>6.027083333</v>
      </c>
      <c r="T1673" s="55">
        <f>IFS(HubCN_ID="LECCNSZ",Quantity__piece*500,HubCN_ID="LECCNYW",Quantity__piece*700)</f>
        <v>3500</v>
      </c>
      <c r="U1673" s="55">
        <f>Chi_phí_lấy_hàng-Chi_phí_xử_lý</f>
        <v>17250</v>
      </c>
      <c r="V1673" s="55">
        <f>IFS(HubCN_ID="LECCNSZ",IF(Grossweight&lt;=3,17000+Quantity__piece*500,17000+(Grossweight-3)*1500+Quantity__piece*500),HubCN_ID="LECCNYW", IF(Grossweight&lt;=3,15000+Quantity__piece*700,15000+(Grossweight-3)*2500+Quantity__piece*700))</f>
        <v>20750</v>
      </c>
    </row>
    <row r="1674" ht="15.75" hidden="1" customHeight="1">
      <c r="A1674" s="52" t="s">
        <v>4732</v>
      </c>
      <c r="B1674" s="52" t="s">
        <v>5268</v>
      </c>
      <c r="C1674" s="52" t="s">
        <v>5255</v>
      </c>
      <c r="D1674" s="53">
        <v>44649.85625</v>
      </c>
      <c r="E1674" s="53">
        <v>44649.58888888889</v>
      </c>
      <c r="F1674" s="53">
        <v>44650.025</v>
      </c>
      <c r="G1674" s="53">
        <f>HubVN_Receiving_Time</f>
        <v>44652.53056</v>
      </c>
      <c r="H1674" s="54">
        <v>44650.02777777778</v>
      </c>
      <c r="I1674" s="44">
        <f>HubCN_Receiving_Time-Order_Create_Time</f>
        <v>3.740277778</v>
      </c>
      <c r="J1674" s="44">
        <f>Plan__HubCN_Receiving_Time-Order_Create_Time</f>
        <v>4.007638889</v>
      </c>
      <c r="K1674" s="44">
        <f>HubCN_Pickup_Time-HubCN_Receiving_Time</f>
        <v>0.4388888889</v>
      </c>
      <c r="L1674" s="44">
        <f>Plan_HubCN_Pickup_Time-Plan__HubCN_Receiving_Time</f>
        <v>0.16875</v>
      </c>
      <c r="M1674" s="44">
        <f>HubCN_Receiving_Time-Vendor_PickupTime</f>
        <v>0.1166666667</v>
      </c>
      <c r="N1674" s="44">
        <f>Plan__HubCN_Receiving_Time-Plan_Vendor_Pickup_Time</f>
        <v>3.009027778</v>
      </c>
      <c r="O1674" s="44">
        <f>Vendor_PickupTime-Order_Create_Time</f>
        <v>3.623611111</v>
      </c>
      <c r="P1674" s="44">
        <f>Plan_Vendor_Pickup_Time-Order_Create_Time</f>
        <v>0.9986111111</v>
      </c>
      <c r="Q1674" s="44">
        <f>HubVN_Receiving_Time-HubCN_Pickup_Time</f>
        <v>2.502777778</v>
      </c>
      <c r="R1674" s="44">
        <f>Plan_HubVN_Receiving_Time-Plan_HubCN_Pickup_Time</f>
        <v>1.500694444</v>
      </c>
      <c r="S1674" s="44">
        <f>TG_lấy+TG_xử_lý_CN+Thông_quan</f>
        <v>6.681944444</v>
      </c>
      <c r="T1674" s="55">
        <f>IFS(HubCN_ID="LECCNSZ",Quantity__piece*500,HubCN_ID="LECCNYW",Quantity__piece*700)</f>
        <v>1500</v>
      </c>
      <c r="U1674" s="55">
        <f>Chi_phí_lấy_hàng-Chi_phí_xử_lý</f>
        <v>18500</v>
      </c>
      <c r="V1674" s="55">
        <f>IFS(HubCN_ID="LECCNSZ",IF(Grossweight&lt;=3,17000+Quantity__piece*500,17000+(Grossweight-3)*1500+Quantity__piece*500),HubCN_ID="LECCNYW", IF(Grossweight&lt;=3,15000+Quantity__piece*700,15000+(Grossweight-3)*2500+Quantity__piece*700))</f>
        <v>20000</v>
      </c>
    </row>
    <row r="1675" ht="15.75" customHeight="1">
      <c r="A1675" s="52" t="s">
        <v>4735</v>
      </c>
      <c r="B1675" s="52" t="s">
        <v>5284</v>
      </c>
      <c r="C1675" s="52" t="s">
        <v>5253</v>
      </c>
      <c r="D1675" s="53">
        <v>44652.0375</v>
      </c>
      <c r="E1675" s="53">
        <v>44652.20277777778</v>
      </c>
      <c r="F1675" s="53">
        <v>44652.24722222222</v>
      </c>
      <c r="G1675" s="53">
        <f>HubVN_Receiving_Time</f>
        <v>44655.5</v>
      </c>
      <c r="H1675" s="54">
        <v>44652.49513888889</v>
      </c>
      <c r="I1675" s="44">
        <f>HubCN_Receiving_Time-Order_Create_Time</f>
        <v>3.420138889</v>
      </c>
      <c r="J1675" s="44">
        <f>Plan__HubCN_Receiving_Time-Order_Create_Time</f>
        <v>3.254861111</v>
      </c>
      <c r="K1675" s="44">
        <f>HubCN_Pickup_Time-HubCN_Receiving_Time</f>
        <v>0.2923611111</v>
      </c>
      <c r="L1675" s="44">
        <f>Plan_HubCN_Pickup_Time-Plan__HubCN_Receiving_Time</f>
        <v>0.2097222222</v>
      </c>
      <c r="M1675" s="44">
        <f>HubCN_Receiving_Time-Vendor_PickupTime</f>
        <v>0.1722222222</v>
      </c>
      <c r="N1675" s="44">
        <f>Plan__HubCN_Receiving_Time-Plan_Vendor_Pickup_Time</f>
        <v>2.758333333</v>
      </c>
      <c r="O1675" s="44">
        <f>Vendor_PickupTime-Order_Create_Time</f>
        <v>3.247916667</v>
      </c>
      <c r="P1675" s="44">
        <f>Plan_Vendor_Pickup_Time-Order_Create_Time</f>
        <v>0.4965277778</v>
      </c>
      <c r="Q1675" s="44">
        <f>HubVN_Receiving_Time-HubCN_Pickup_Time</f>
        <v>3.004861111</v>
      </c>
      <c r="R1675" s="44">
        <f>Plan_HubVN_Receiving_Time-Plan_HubCN_Pickup_Time</f>
        <v>3.003472222</v>
      </c>
      <c r="S1675" s="44">
        <f>TG_lấy+TG_xử_lý_CN+Thông_quan</f>
        <v>6.717361111</v>
      </c>
      <c r="T1675" s="55">
        <f>IFS(HubCN_ID="LECCNSZ",Quantity__piece*500,HubCN_ID="LECCNYW",Quantity__piece*700)</f>
        <v>2800</v>
      </c>
      <c r="U1675" s="55">
        <f>Chi_phí_lấy_hàng-Chi_phí_xử_lý</f>
        <v>17250</v>
      </c>
      <c r="V1675" s="55">
        <f>IFS(HubCN_ID="LECCNSZ",IF(Grossweight&lt;=3,17000+Quantity__piece*500,17000+(Grossweight-3)*1500+Quantity__piece*500),HubCN_ID="LECCNYW", IF(Grossweight&lt;=3,15000+Quantity__piece*700,15000+(Grossweight-3)*2500+Quantity__piece*700))</f>
        <v>20050</v>
      </c>
    </row>
    <row r="1676" ht="15.75" customHeight="1">
      <c r="A1676" s="52" t="s">
        <v>4738</v>
      </c>
      <c r="B1676" s="52" t="s">
        <v>5278</v>
      </c>
      <c r="C1676" s="52" t="s">
        <v>5253</v>
      </c>
      <c r="D1676" s="53">
        <v>44651.32916666667</v>
      </c>
      <c r="E1676" s="53">
        <v>44649.22777777778</v>
      </c>
      <c r="F1676" s="53">
        <v>44651.501388888886</v>
      </c>
      <c r="G1676" s="53">
        <f>HubVN_Receiving_Time</f>
        <v>44653.52569</v>
      </c>
      <c r="H1676" s="54">
        <v>44649.52222222222</v>
      </c>
      <c r="I1676" s="44">
        <f>HubCN_Receiving_Time-Order_Create_Time</f>
        <v>0.3368055556</v>
      </c>
      <c r="J1676" s="44">
        <f>Plan__HubCN_Receiving_Time-Order_Create_Time</f>
        <v>2.438194444</v>
      </c>
      <c r="K1676" s="44">
        <f>HubCN_Pickup_Time-HubCN_Receiving_Time</f>
        <v>0.2944444444</v>
      </c>
      <c r="L1676" s="44">
        <f>Plan_HubCN_Pickup_Time-Plan__HubCN_Receiving_Time</f>
        <v>0.1722222222</v>
      </c>
      <c r="M1676" s="44">
        <f>HubCN_Receiving_Time-Vendor_PickupTime</f>
        <v>0.08888888889</v>
      </c>
      <c r="N1676" s="44">
        <f>Plan__HubCN_Receiving_Time-Plan_Vendor_Pickup_Time</f>
        <v>3.436111111</v>
      </c>
      <c r="O1676" s="44">
        <f>Vendor_PickupTime-Order_Create_Time</f>
        <v>0.2479166667</v>
      </c>
      <c r="P1676" s="44">
        <f>Plan_Vendor_Pickup_Time-Order_Create_Time</f>
        <v>-0.9979166667</v>
      </c>
      <c r="Q1676" s="44">
        <f>HubVN_Receiving_Time-HubCN_Pickup_Time</f>
        <v>4.003472222</v>
      </c>
      <c r="R1676" s="44">
        <f>Plan_HubVN_Receiving_Time-Plan_HubCN_Pickup_Time</f>
        <v>2.005555556</v>
      </c>
      <c r="S1676" s="44">
        <f>TG_lấy+TG_xử_lý_CN+Thông_quan</f>
        <v>4.634722222</v>
      </c>
      <c r="T1676" s="55">
        <f>IFS(HubCN_ID="LECCNSZ",Quantity__piece*500,HubCN_ID="LECCNYW",Quantity__piece*700)</f>
        <v>1400</v>
      </c>
      <c r="U1676" s="55">
        <f>Chi_phí_lấy_hàng-Chi_phí_xử_lý</f>
        <v>17500</v>
      </c>
      <c r="V1676" s="55">
        <f>IFS(HubCN_ID="LECCNSZ",IF(Grossweight&lt;=3,17000+Quantity__piece*500,17000+(Grossweight-3)*1500+Quantity__piece*500),HubCN_ID="LECCNYW", IF(Grossweight&lt;=3,15000+Quantity__piece*700,15000+(Grossweight-3)*2500+Quantity__piece*700))</f>
        <v>18900</v>
      </c>
    </row>
    <row r="1677" ht="15.75" customHeight="1">
      <c r="A1677" s="52" t="s">
        <v>4740</v>
      </c>
      <c r="B1677" s="52" t="s">
        <v>5270</v>
      </c>
      <c r="C1677" s="52" t="s">
        <v>5253</v>
      </c>
      <c r="D1677" s="53">
        <v>44649.61319444444</v>
      </c>
      <c r="E1677" s="53">
        <v>44649.23819444444</v>
      </c>
      <c r="F1677" s="53">
        <v>44649.785416666666</v>
      </c>
      <c r="G1677" s="53">
        <f>HubVN_Receiving_Time</f>
        <v>44653.53958</v>
      </c>
      <c r="H1677" s="54">
        <v>44649.53472222222</v>
      </c>
      <c r="I1677" s="44">
        <f>HubCN_Receiving_Time-Order_Create_Time</f>
        <v>0.3722222222</v>
      </c>
      <c r="J1677" s="44">
        <f>Plan__HubCN_Receiving_Time-Order_Create_Time</f>
        <v>0.7472222222</v>
      </c>
      <c r="K1677" s="44">
        <f>HubCN_Pickup_Time-HubCN_Receiving_Time</f>
        <v>0.2965277778</v>
      </c>
      <c r="L1677" s="44">
        <f>Plan_HubCN_Pickup_Time-Plan__HubCN_Receiving_Time</f>
        <v>0.1722222222</v>
      </c>
      <c r="M1677" s="44">
        <f>HubCN_Receiving_Time-Vendor_PickupTime</f>
        <v>0.08472222222</v>
      </c>
      <c r="N1677" s="44">
        <f>Plan__HubCN_Receiving_Time-Plan_Vendor_Pickup_Time</f>
        <v>1.243055556</v>
      </c>
      <c r="O1677" s="44">
        <f>Vendor_PickupTime-Order_Create_Time</f>
        <v>0.2875</v>
      </c>
      <c r="P1677" s="44">
        <f>Plan_Vendor_Pickup_Time-Order_Create_Time</f>
        <v>-0.4958333333</v>
      </c>
      <c r="Q1677" s="44">
        <f>HubVN_Receiving_Time-HubCN_Pickup_Time</f>
        <v>4.004861111</v>
      </c>
      <c r="R1677" s="44">
        <f>Plan_HubVN_Receiving_Time-Plan_HubCN_Pickup_Time</f>
        <v>3.504861111</v>
      </c>
      <c r="S1677" s="44">
        <f>TG_lấy+TG_xử_lý_CN+Thông_quan</f>
        <v>4.673611111</v>
      </c>
      <c r="T1677" s="55">
        <f>IFS(HubCN_ID="LECCNSZ",Quantity__piece*500,HubCN_ID="LECCNYW",Quantity__piece*700)</f>
        <v>2800</v>
      </c>
      <c r="U1677" s="55">
        <f>Chi_phí_lấy_hàng-Chi_phí_xử_lý</f>
        <v>15000</v>
      </c>
      <c r="V1677" s="55">
        <f>IFS(HubCN_ID="LECCNSZ",IF(Grossweight&lt;=3,17000+Quantity__piece*500,17000+(Grossweight-3)*1500+Quantity__piece*500),HubCN_ID="LECCNYW", IF(Grossweight&lt;=3,15000+Quantity__piece*700,15000+(Grossweight-3)*2500+Quantity__piece*700))</f>
        <v>17800</v>
      </c>
    </row>
    <row r="1678" ht="15.75" hidden="1" customHeight="1">
      <c r="A1678" s="52" t="s">
        <v>4743</v>
      </c>
      <c r="B1678" s="52" t="s">
        <v>5289</v>
      </c>
      <c r="C1678" s="52" t="s">
        <v>5255</v>
      </c>
      <c r="D1678" s="53">
        <v>44650.322916666664</v>
      </c>
      <c r="E1678" s="53">
        <v>44649.56875</v>
      </c>
      <c r="F1678" s="53">
        <v>44650.535416666666</v>
      </c>
      <c r="G1678" s="53">
        <f>HubVN_Receiving_Time</f>
        <v>44653.51181</v>
      </c>
      <c r="H1678" s="54">
        <v>44650.00833333333</v>
      </c>
      <c r="I1678" s="44">
        <f>HubCN_Receiving_Time-Order_Create_Time</f>
        <v>1.248611111</v>
      </c>
      <c r="J1678" s="44">
        <f>Plan__HubCN_Receiving_Time-Order_Create_Time</f>
        <v>2.002777778</v>
      </c>
      <c r="K1678" s="44">
        <f>HubCN_Pickup_Time-HubCN_Receiving_Time</f>
        <v>0.4395833333</v>
      </c>
      <c r="L1678" s="44">
        <f>Plan_HubCN_Pickup_Time-Plan__HubCN_Receiving_Time</f>
        <v>0.2125</v>
      </c>
      <c r="M1678" s="44">
        <f>HubCN_Receiving_Time-Vendor_PickupTime</f>
        <v>0.1729166667</v>
      </c>
      <c r="N1678" s="44">
        <f>Plan__HubCN_Receiving_Time-Plan_Vendor_Pickup_Time</f>
        <v>3.011111111</v>
      </c>
      <c r="O1678" s="44">
        <f>Vendor_PickupTime-Order_Create_Time</f>
        <v>1.075694444</v>
      </c>
      <c r="P1678" s="44">
        <f>Plan_Vendor_Pickup_Time-Order_Create_Time</f>
        <v>-1.008333333</v>
      </c>
      <c r="Q1678" s="44">
        <f>HubVN_Receiving_Time-HubCN_Pickup_Time</f>
        <v>3.503472222</v>
      </c>
      <c r="R1678" s="44">
        <f>Plan_HubVN_Receiving_Time-Plan_HubCN_Pickup_Time</f>
        <v>3.004166667</v>
      </c>
      <c r="S1678" s="44">
        <f>TG_lấy+TG_xử_lý_CN+Thông_quan</f>
        <v>5.191666667</v>
      </c>
      <c r="T1678" s="55">
        <f>IFS(HubCN_ID="LECCNSZ",Quantity__piece*500,HubCN_ID="LECCNYW",Quantity__piece*700)</f>
        <v>2500</v>
      </c>
      <c r="U1678" s="55">
        <f>Chi_phí_lấy_hàng-Chi_phí_xử_lý</f>
        <v>18350</v>
      </c>
      <c r="V1678" s="55">
        <f>IFS(HubCN_ID="LECCNSZ",IF(Grossweight&lt;=3,17000+Quantity__piece*500,17000+(Grossweight-3)*1500+Quantity__piece*500),HubCN_ID="LECCNYW", IF(Grossweight&lt;=3,15000+Quantity__piece*700,15000+(Grossweight-3)*2500+Quantity__piece*700))</f>
        <v>20850</v>
      </c>
    </row>
    <row r="1679" ht="15.75" customHeight="1">
      <c r="A1679" s="52" t="s">
        <v>4745</v>
      </c>
      <c r="B1679" s="52" t="s">
        <v>5260</v>
      </c>
      <c r="C1679" s="52" t="s">
        <v>5253</v>
      </c>
      <c r="D1679" s="53">
        <v>44651.44513888889</v>
      </c>
      <c r="E1679" s="53">
        <v>44649.166666666664</v>
      </c>
      <c r="F1679" s="53">
        <v>44651.532638888886</v>
      </c>
      <c r="G1679" s="53">
        <f>HubVN_Receiving_Time</f>
        <v>44653.51181</v>
      </c>
      <c r="H1679" s="54">
        <v>44649.50625</v>
      </c>
      <c r="I1679" s="44">
        <f>HubCN_Receiving_Time-Order_Create_Time</f>
        <v>0.3055555556</v>
      </c>
      <c r="J1679" s="44">
        <f>Plan__HubCN_Receiving_Time-Order_Create_Time</f>
        <v>2.584027778</v>
      </c>
      <c r="K1679" s="44">
        <f>HubCN_Pickup_Time-HubCN_Receiving_Time</f>
        <v>0.3395833333</v>
      </c>
      <c r="L1679" s="44">
        <f>Plan_HubCN_Pickup_Time-Plan__HubCN_Receiving_Time</f>
        <v>0.08749999999</v>
      </c>
      <c r="M1679" s="44">
        <f>HubCN_Receiving_Time-Vendor_PickupTime</f>
        <v>0.08541666666</v>
      </c>
      <c r="N1679" s="44">
        <f>Plan__HubCN_Receiving_Time-Plan_Vendor_Pickup_Time</f>
        <v>4.048611111</v>
      </c>
      <c r="O1679" s="44">
        <f>Vendor_PickupTime-Order_Create_Time</f>
        <v>0.2201388889</v>
      </c>
      <c r="P1679" s="44">
        <f>Plan_Vendor_Pickup_Time-Order_Create_Time</f>
        <v>-1.464583333</v>
      </c>
      <c r="Q1679" s="44">
        <f>HubVN_Receiving_Time-HubCN_Pickup_Time</f>
        <v>4.005555556</v>
      </c>
      <c r="R1679" s="44">
        <f>Plan_HubVN_Receiving_Time-Plan_HubCN_Pickup_Time</f>
        <v>2.004861111</v>
      </c>
      <c r="S1679" s="44">
        <f>TG_lấy+TG_xử_lý_CN+Thông_quan</f>
        <v>4.650694444</v>
      </c>
      <c r="T1679" s="55">
        <f>IFS(HubCN_ID="LECCNSZ",Quantity__piece*500,HubCN_ID="LECCNYW",Quantity__piece*700)</f>
        <v>1400</v>
      </c>
      <c r="U1679" s="55">
        <f>Chi_phí_lấy_hàng-Chi_phí_xử_lý</f>
        <v>15000</v>
      </c>
      <c r="V1679" s="55">
        <f>IFS(HubCN_ID="LECCNSZ",IF(Grossweight&lt;=3,17000+Quantity__piece*500,17000+(Grossweight-3)*1500+Quantity__piece*500),HubCN_ID="LECCNYW", IF(Grossweight&lt;=3,15000+Quantity__piece*700,15000+(Grossweight-3)*2500+Quantity__piece*700))</f>
        <v>16400</v>
      </c>
    </row>
    <row r="1680" ht="15.75" hidden="1" customHeight="1">
      <c r="A1680" s="52" t="s">
        <v>4748</v>
      </c>
      <c r="B1680" s="52" t="s">
        <v>5259</v>
      </c>
      <c r="C1680" s="52" t="s">
        <v>5255</v>
      </c>
      <c r="D1680" s="53">
        <v>44653.638194444444</v>
      </c>
      <c r="E1680" s="53">
        <v>44652.552083333336</v>
      </c>
      <c r="F1680" s="53">
        <v>44653.76388888889</v>
      </c>
      <c r="G1680" s="53">
        <f>HubVN_Receiving_Time</f>
        <v>44655.52917</v>
      </c>
      <c r="H1680" s="54">
        <v>44653.024305555555</v>
      </c>
      <c r="I1680" s="44">
        <f>HubCN_Receiving_Time-Order_Create_Time</f>
        <v>1.779861111</v>
      </c>
      <c r="J1680" s="44">
        <f>Plan__HubCN_Receiving_Time-Order_Create_Time</f>
        <v>2.865972222</v>
      </c>
      <c r="K1680" s="44">
        <f>HubCN_Pickup_Time-HubCN_Receiving_Time</f>
        <v>0.4722222222</v>
      </c>
      <c r="L1680" s="44">
        <f>Plan_HubCN_Pickup_Time-Plan__HubCN_Receiving_Time</f>
        <v>0.1256944444</v>
      </c>
      <c r="M1680" s="44">
        <f>HubCN_Receiving_Time-Vendor_PickupTime</f>
        <v>0.1298611111</v>
      </c>
      <c r="N1680" s="44">
        <f>Plan__HubCN_Receiving_Time-Plan_Vendor_Pickup_Time</f>
        <v>3.663888889</v>
      </c>
      <c r="O1680" s="44">
        <f>Vendor_PickupTime-Order_Create_Time</f>
        <v>1.65</v>
      </c>
      <c r="P1680" s="44">
        <f>Plan_Vendor_Pickup_Time-Order_Create_Time</f>
        <v>-0.7979166667</v>
      </c>
      <c r="Q1680" s="44">
        <f>HubVN_Receiving_Time-HubCN_Pickup_Time</f>
        <v>2.504861111</v>
      </c>
      <c r="R1680" s="44">
        <f>Plan_HubVN_Receiving_Time-Plan_HubCN_Pickup_Time</f>
        <v>1.503472222</v>
      </c>
      <c r="S1680" s="44">
        <f>TG_lấy+TG_xử_lý_CN+Thông_quan</f>
        <v>4.756944444</v>
      </c>
      <c r="T1680" s="55">
        <f>IFS(HubCN_ID="LECCNSZ",Quantity__piece*500,HubCN_ID="LECCNYW",Quantity__piece*700)</f>
        <v>1500</v>
      </c>
      <c r="U1680" s="55">
        <f>Chi_phí_lấy_hàng-Chi_phí_xử_lý</f>
        <v>17000</v>
      </c>
      <c r="V1680" s="55">
        <f>IFS(HubCN_ID="LECCNSZ",IF(Grossweight&lt;=3,17000+Quantity__piece*500,17000+(Grossweight-3)*1500+Quantity__piece*500),HubCN_ID="LECCNYW", IF(Grossweight&lt;=3,15000+Quantity__piece*700,15000+(Grossweight-3)*2500+Quantity__piece*700))</f>
        <v>18500</v>
      </c>
    </row>
    <row r="1681" ht="15.75" customHeight="1">
      <c r="A1681" s="52" t="s">
        <v>4751</v>
      </c>
      <c r="B1681" s="52" t="s">
        <v>5252</v>
      </c>
      <c r="C1681" s="52" t="s">
        <v>5253</v>
      </c>
      <c r="D1681" s="53">
        <v>44653.041666666664</v>
      </c>
      <c r="E1681" s="53">
        <v>44652.239583333336</v>
      </c>
      <c r="F1681" s="53">
        <v>44653.25625</v>
      </c>
      <c r="G1681" s="53">
        <f>HubVN_Receiving_Time</f>
        <v>44655.53333</v>
      </c>
      <c r="H1681" s="54">
        <v>44652.532638888886</v>
      </c>
      <c r="I1681" s="44">
        <f>HubCN_Receiving_Time-Order_Create_Time</f>
        <v>3.872916667</v>
      </c>
      <c r="J1681" s="44">
        <f>Plan__HubCN_Receiving_Time-Order_Create_Time</f>
        <v>4.675</v>
      </c>
      <c r="K1681" s="44">
        <f>HubCN_Pickup_Time-HubCN_Receiving_Time</f>
        <v>0.2930555556</v>
      </c>
      <c r="L1681" s="44">
        <f>Plan_HubCN_Pickup_Time-Plan__HubCN_Receiving_Time</f>
        <v>0.2145833333</v>
      </c>
      <c r="M1681" s="44">
        <f>HubCN_Receiving_Time-Vendor_PickupTime</f>
        <v>0.0875</v>
      </c>
      <c r="N1681" s="44">
        <f>Plan__HubCN_Receiving_Time-Plan_Vendor_Pickup_Time</f>
        <v>5.677777778</v>
      </c>
      <c r="O1681" s="44">
        <f>Vendor_PickupTime-Order_Create_Time</f>
        <v>3.785416667</v>
      </c>
      <c r="P1681" s="44">
        <f>Plan_Vendor_Pickup_Time-Order_Create_Time</f>
        <v>-1.002777778</v>
      </c>
      <c r="Q1681" s="44">
        <f>HubVN_Receiving_Time-HubCN_Pickup_Time</f>
        <v>3.000694444</v>
      </c>
      <c r="R1681" s="44">
        <f>Plan_HubVN_Receiving_Time-Plan_HubCN_Pickup_Time</f>
        <v>2.002083333</v>
      </c>
      <c r="S1681" s="44">
        <f>TG_lấy+TG_xử_lý_CN+Thông_quan</f>
        <v>7.166666667</v>
      </c>
      <c r="T1681" s="55">
        <f>IFS(HubCN_ID="LECCNSZ",Quantity__piece*500,HubCN_ID="LECCNYW",Quantity__piece*700)</f>
        <v>3500</v>
      </c>
      <c r="U1681" s="55">
        <f>Chi_phí_lấy_hàng-Chi_phí_xử_lý</f>
        <v>15000</v>
      </c>
      <c r="V1681" s="55">
        <f>IFS(HubCN_ID="LECCNSZ",IF(Grossweight&lt;=3,17000+Quantity__piece*500,17000+(Grossweight-3)*1500+Quantity__piece*500),HubCN_ID="LECCNYW", IF(Grossweight&lt;=3,15000+Quantity__piece*700,15000+(Grossweight-3)*2500+Quantity__piece*700))</f>
        <v>18500</v>
      </c>
    </row>
    <row r="1682" ht="15.75" customHeight="1">
      <c r="A1682" s="52" t="s">
        <v>4754</v>
      </c>
      <c r="B1682" s="52" t="s">
        <v>5264</v>
      </c>
      <c r="C1682" s="52" t="s">
        <v>5253</v>
      </c>
      <c r="D1682" s="53">
        <v>44651.149305555555</v>
      </c>
      <c r="E1682" s="53">
        <v>44650.71597222222</v>
      </c>
      <c r="F1682" s="53">
        <v>44651.27777777778</v>
      </c>
      <c r="G1682" s="53">
        <f>HubVN_Receiving_Time</f>
        <v>44654.51944</v>
      </c>
      <c r="H1682" s="54">
        <v>44651.013194444444</v>
      </c>
      <c r="I1682" s="44">
        <f>HubCN_Receiving_Time-Order_Create_Time</f>
        <v>4.08125</v>
      </c>
      <c r="J1682" s="44">
        <f>Plan__HubCN_Receiving_Time-Order_Create_Time</f>
        <v>4.514583333</v>
      </c>
      <c r="K1682" s="44">
        <f>HubCN_Pickup_Time-HubCN_Receiving_Time</f>
        <v>0.2972222222</v>
      </c>
      <c r="L1682" s="44">
        <f>Plan_HubCN_Pickup_Time-Plan__HubCN_Receiving_Time</f>
        <v>0.1284722222</v>
      </c>
      <c r="M1682" s="44">
        <f>HubCN_Receiving_Time-Vendor_PickupTime</f>
        <v>0.29375</v>
      </c>
      <c r="N1682" s="44">
        <f>Plan__HubCN_Receiving_Time-Plan_Vendor_Pickup_Time</f>
        <v>3.5125</v>
      </c>
      <c r="O1682" s="44">
        <f>Vendor_PickupTime-Order_Create_Time</f>
        <v>3.7875</v>
      </c>
      <c r="P1682" s="44">
        <f>Plan_Vendor_Pickup_Time-Order_Create_Time</f>
        <v>1.002083333</v>
      </c>
      <c r="Q1682" s="44">
        <f>HubVN_Receiving_Time-HubCN_Pickup_Time</f>
        <v>3.50625</v>
      </c>
      <c r="R1682" s="44">
        <f>Plan_HubVN_Receiving_Time-Plan_HubCN_Pickup_Time</f>
        <v>3.004166667</v>
      </c>
      <c r="S1682" s="44">
        <f>TG_lấy+TG_xử_lý_CN+Thông_quan</f>
        <v>7.884722222</v>
      </c>
      <c r="T1682" s="55">
        <f>IFS(HubCN_ID="LECCNSZ",Quantity__piece*500,HubCN_ID="LECCNYW",Quantity__piece*700)</f>
        <v>2100</v>
      </c>
      <c r="U1682" s="55">
        <f>Chi_phí_lấy_hàng-Chi_phí_xử_lý</f>
        <v>15000</v>
      </c>
      <c r="V1682" s="55">
        <f>IFS(HubCN_ID="LECCNSZ",IF(Grossweight&lt;=3,17000+Quantity__piece*500,17000+(Grossweight-3)*1500+Quantity__piece*500),HubCN_ID="LECCNYW", IF(Grossweight&lt;=3,15000+Quantity__piece*700,15000+(Grossweight-3)*2500+Quantity__piece*700))</f>
        <v>17100</v>
      </c>
    </row>
    <row r="1683" ht="15.75" hidden="1" customHeight="1">
      <c r="A1683" s="52" t="s">
        <v>4757</v>
      </c>
      <c r="B1683" s="52" t="s">
        <v>5254</v>
      </c>
      <c r="C1683" s="52" t="s">
        <v>5255</v>
      </c>
      <c r="D1683" s="53">
        <v>44651.44305555556</v>
      </c>
      <c r="E1683" s="53">
        <v>44650.79027777778</v>
      </c>
      <c r="F1683" s="53">
        <v>44651.53194444445</v>
      </c>
      <c r="G1683" s="53">
        <f>HubVN_Receiving_Time</f>
        <v>44657.26597</v>
      </c>
      <c r="H1683" s="54">
        <v>44651.26527777778</v>
      </c>
      <c r="I1683" s="44">
        <f>HubCN_Receiving_Time-Order_Create_Time</f>
        <v>0.8861111111</v>
      </c>
      <c r="J1683" s="44">
        <f>Plan__HubCN_Receiving_Time-Order_Create_Time</f>
        <v>1.538888889</v>
      </c>
      <c r="K1683" s="44">
        <f>HubCN_Pickup_Time-HubCN_Receiving_Time</f>
        <v>0.475</v>
      </c>
      <c r="L1683" s="44">
        <f>Plan_HubCN_Pickup_Time-Plan__HubCN_Receiving_Time</f>
        <v>0.08888888889</v>
      </c>
      <c r="M1683" s="44">
        <f>HubCN_Receiving_Time-Vendor_PickupTime</f>
        <v>0.05833333333</v>
      </c>
      <c r="N1683" s="44">
        <f>Plan__HubCN_Receiving_Time-Plan_Vendor_Pickup_Time</f>
        <v>0.7930555556</v>
      </c>
      <c r="O1683" s="44">
        <f>Vendor_PickupTime-Order_Create_Time</f>
        <v>0.8277777778</v>
      </c>
      <c r="P1683" s="44">
        <f>Plan_Vendor_Pickup_Time-Order_Create_Time</f>
        <v>0.7458333333</v>
      </c>
      <c r="Q1683" s="44">
        <f>HubVN_Receiving_Time-HubCN_Pickup_Time</f>
        <v>6.000694444</v>
      </c>
      <c r="R1683" s="44">
        <f>Plan_HubVN_Receiving_Time-Plan_HubCN_Pickup_Time</f>
        <v>2.005555556</v>
      </c>
      <c r="S1683" s="44">
        <f>TG_lấy+TG_xử_lý_CN+Thông_quan</f>
        <v>7.361805556</v>
      </c>
      <c r="T1683" s="55">
        <f>IFS(HubCN_ID="LECCNSZ",Quantity__piece*500,HubCN_ID="LECCNYW",Quantity__piece*700)</f>
        <v>1000</v>
      </c>
      <c r="U1683" s="55">
        <f>Chi_phí_lấy_hàng-Chi_phí_xử_lý</f>
        <v>17000</v>
      </c>
      <c r="V1683" s="55">
        <f>IFS(HubCN_ID="LECCNSZ",IF(Grossweight&lt;=3,17000+Quantity__piece*500,17000+(Grossweight-3)*1500+Quantity__piece*500),HubCN_ID="LECCNYW", IF(Grossweight&lt;=3,15000+Quantity__piece*700,15000+(Grossweight-3)*2500+Quantity__piece*700))</f>
        <v>18000</v>
      </c>
    </row>
    <row r="1684" ht="15.75" customHeight="1">
      <c r="A1684" s="52" t="s">
        <v>4759</v>
      </c>
      <c r="B1684" s="52" t="s">
        <v>5313</v>
      </c>
      <c r="C1684" s="52" t="s">
        <v>5253</v>
      </c>
      <c r="D1684" s="53">
        <v>44649.89166666667</v>
      </c>
      <c r="E1684" s="53">
        <v>44649.81597222222</v>
      </c>
      <c r="F1684" s="53">
        <v>44650.02013888889</v>
      </c>
      <c r="G1684" s="53">
        <f>HubVN_Receiving_Time</f>
        <v>44654.25139</v>
      </c>
      <c r="H1684" s="54">
        <v>44650.24513888889</v>
      </c>
      <c r="I1684" s="44">
        <f>HubCN_Receiving_Time-Order_Create_Time</f>
        <v>2.110416667</v>
      </c>
      <c r="J1684" s="44">
        <f>Plan__HubCN_Receiving_Time-Order_Create_Time</f>
        <v>2.186111111</v>
      </c>
      <c r="K1684" s="44">
        <f>HubCN_Pickup_Time-HubCN_Receiving_Time</f>
        <v>0.4291666667</v>
      </c>
      <c r="L1684" s="44">
        <f>Plan_HubCN_Pickup_Time-Plan__HubCN_Receiving_Time</f>
        <v>0.1284722222</v>
      </c>
      <c r="M1684" s="44">
        <f>HubCN_Receiving_Time-Vendor_PickupTime</f>
        <v>0.1125</v>
      </c>
      <c r="N1684" s="44">
        <f>Plan__HubCN_Receiving_Time-Plan_Vendor_Pickup_Time</f>
        <v>3.193055556</v>
      </c>
      <c r="O1684" s="44">
        <f>Vendor_PickupTime-Order_Create_Time</f>
        <v>1.997916667</v>
      </c>
      <c r="P1684" s="44">
        <f>Plan_Vendor_Pickup_Time-Order_Create_Time</f>
        <v>-1.006944444</v>
      </c>
      <c r="Q1684" s="44">
        <f>HubVN_Receiving_Time-HubCN_Pickup_Time</f>
        <v>4.00625</v>
      </c>
      <c r="R1684" s="44">
        <f>Plan_HubVN_Receiving_Time-Plan_HubCN_Pickup_Time</f>
        <v>3.501388889</v>
      </c>
      <c r="S1684" s="44">
        <f>TG_lấy+TG_xử_lý_CN+Thông_quan</f>
        <v>6.545833333</v>
      </c>
      <c r="T1684" s="55">
        <f>IFS(HubCN_ID="LECCNSZ",Quantity__piece*500,HubCN_ID="LECCNYW",Quantity__piece*700)</f>
        <v>700</v>
      </c>
      <c r="U1684" s="55">
        <f>Chi_phí_lấy_hàng-Chi_phí_xử_lý</f>
        <v>15000</v>
      </c>
      <c r="V1684" s="55">
        <f>IFS(HubCN_ID="LECCNSZ",IF(Grossweight&lt;=3,17000+Quantity__piece*500,17000+(Grossweight-3)*1500+Quantity__piece*500),HubCN_ID="LECCNYW", IF(Grossweight&lt;=3,15000+Quantity__piece*700,15000+(Grossweight-3)*2500+Quantity__piece*700))</f>
        <v>15700</v>
      </c>
    </row>
    <row r="1685" ht="15.75" customHeight="1">
      <c r="A1685" s="52" t="s">
        <v>4761</v>
      </c>
      <c r="B1685" s="52" t="s">
        <v>5252</v>
      </c>
      <c r="C1685" s="52" t="s">
        <v>5253</v>
      </c>
      <c r="D1685" s="53">
        <v>44652.13125</v>
      </c>
      <c r="E1685" s="53">
        <v>44649.91527777778</v>
      </c>
      <c r="F1685" s="53">
        <v>44652.27847222222</v>
      </c>
      <c r="G1685" s="53">
        <f>HubVN_Receiving_Time</f>
        <v>44657.25556</v>
      </c>
      <c r="H1685" s="54">
        <v>44650.254166666666</v>
      </c>
      <c r="I1685" s="44">
        <f>HubCN_Receiving_Time-Order_Create_Time</f>
        <v>1.332638889</v>
      </c>
      <c r="J1685" s="44">
        <f>Plan__HubCN_Receiving_Time-Order_Create_Time</f>
        <v>3.548611111</v>
      </c>
      <c r="K1685" s="44">
        <f>HubCN_Pickup_Time-HubCN_Receiving_Time</f>
        <v>0.3388888889</v>
      </c>
      <c r="L1685" s="44">
        <f>Plan_HubCN_Pickup_Time-Plan__HubCN_Receiving_Time</f>
        <v>0.1472222222</v>
      </c>
      <c r="M1685" s="44">
        <f>HubCN_Receiving_Time-Vendor_PickupTime</f>
        <v>0.1145833333</v>
      </c>
      <c r="N1685" s="44">
        <f>Plan__HubCN_Receiving_Time-Plan_Vendor_Pickup_Time</f>
        <v>0.8486111111</v>
      </c>
      <c r="O1685" s="44">
        <f>Vendor_PickupTime-Order_Create_Time</f>
        <v>1.218055556</v>
      </c>
      <c r="P1685" s="44">
        <f>Plan_Vendor_Pickup_Time-Order_Create_Time</f>
        <v>2.7</v>
      </c>
      <c r="Q1685" s="44">
        <f>HubVN_Receiving_Time-HubCN_Pickup_Time</f>
        <v>7.001388889</v>
      </c>
      <c r="R1685" s="44">
        <f>Plan_HubVN_Receiving_Time-Plan_HubCN_Pickup_Time</f>
        <v>2.002777778</v>
      </c>
      <c r="S1685" s="44">
        <f>TG_lấy+TG_xử_lý_CN+Thông_quan</f>
        <v>8.672916667</v>
      </c>
      <c r="T1685" s="55">
        <f>IFS(HubCN_ID="LECCNSZ",Quantity__piece*500,HubCN_ID="LECCNYW",Quantity__piece*700)</f>
        <v>1400</v>
      </c>
      <c r="U1685" s="55">
        <f>Chi_phí_lấy_hàng-Chi_phí_xử_lý</f>
        <v>15000</v>
      </c>
      <c r="V1685" s="55">
        <f>IFS(HubCN_ID="LECCNSZ",IF(Grossweight&lt;=3,17000+Quantity__piece*500,17000+(Grossweight-3)*1500+Quantity__piece*500),HubCN_ID="LECCNYW", IF(Grossweight&lt;=3,15000+Quantity__piece*700,15000+(Grossweight-3)*2500+Quantity__piece*700))</f>
        <v>16400</v>
      </c>
    </row>
    <row r="1686" ht="15.75" customHeight="1">
      <c r="A1686" s="52" t="s">
        <v>4764</v>
      </c>
      <c r="B1686" s="52" t="s">
        <v>5252</v>
      </c>
      <c r="C1686" s="52" t="s">
        <v>5253</v>
      </c>
      <c r="D1686" s="53">
        <v>44650.6</v>
      </c>
      <c r="E1686" s="53">
        <v>44649.17638888889</v>
      </c>
      <c r="F1686" s="53">
        <v>44650.77291666667</v>
      </c>
      <c r="G1686" s="53">
        <f>HubVN_Receiving_Time</f>
        <v>44652.52083</v>
      </c>
      <c r="H1686" s="54">
        <v>44649.51597222222</v>
      </c>
      <c r="I1686" s="44">
        <f>HubCN_Receiving_Time-Order_Create_Time</f>
        <v>1.804166667</v>
      </c>
      <c r="J1686" s="44">
        <f>Plan__HubCN_Receiving_Time-Order_Create_Time</f>
        <v>3.227777778</v>
      </c>
      <c r="K1686" s="44">
        <f>HubCN_Pickup_Time-HubCN_Receiving_Time</f>
        <v>0.3395833333</v>
      </c>
      <c r="L1686" s="44">
        <f>Plan_HubCN_Pickup_Time-Plan__HubCN_Receiving_Time</f>
        <v>0.1729166667</v>
      </c>
      <c r="M1686" s="44">
        <f>HubCN_Receiving_Time-Vendor_PickupTime</f>
        <v>0.1680555556</v>
      </c>
      <c r="N1686" s="44">
        <f>Plan__HubCN_Receiving_Time-Plan_Vendor_Pickup_Time</f>
        <v>3.732638889</v>
      </c>
      <c r="O1686" s="44">
        <f>Vendor_PickupTime-Order_Create_Time</f>
        <v>1.636111111</v>
      </c>
      <c r="P1686" s="44">
        <f>Plan_Vendor_Pickup_Time-Order_Create_Time</f>
        <v>-0.5048611111</v>
      </c>
      <c r="Q1686" s="44">
        <f>HubVN_Receiving_Time-HubCN_Pickup_Time</f>
        <v>3.004861111</v>
      </c>
      <c r="R1686" s="44">
        <f>Plan_HubVN_Receiving_Time-Plan_HubCN_Pickup_Time</f>
        <v>1.505555556</v>
      </c>
      <c r="S1686" s="44">
        <f>TG_lấy+TG_xử_lý_CN+Thông_quan</f>
        <v>5.148611111</v>
      </c>
      <c r="T1686" s="55">
        <f>IFS(HubCN_ID="LECCNSZ",Quantity__piece*500,HubCN_ID="LECCNYW",Quantity__piece*700)</f>
        <v>700</v>
      </c>
      <c r="U1686" s="55">
        <f>Chi_phí_lấy_hàng-Chi_phí_xử_lý</f>
        <v>15000</v>
      </c>
      <c r="V1686" s="55">
        <f>IFS(HubCN_ID="LECCNSZ",IF(Grossweight&lt;=3,17000+Quantity__piece*500,17000+(Grossweight-3)*1500+Quantity__piece*500),HubCN_ID="LECCNYW", IF(Grossweight&lt;=3,15000+Quantity__piece*700,15000+(Grossweight-3)*2500+Quantity__piece*700))</f>
        <v>15700</v>
      </c>
    </row>
    <row r="1687" ht="15.75" customHeight="1">
      <c r="A1687" s="52" t="s">
        <v>4766</v>
      </c>
      <c r="B1687" s="52" t="s">
        <v>5264</v>
      </c>
      <c r="C1687" s="52" t="s">
        <v>5253</v>
      </c>
      <c r="D1687" s="53">
        <v>44649.84375</v>
      </c>
      <c r="E1687" s="53">
        <v>44650.72222222222</v>
      </c>
      <c r="F1687" s="53">
        <v>44650.01458333333</v>
      </c>
      <c r="G1687" s="53">
        <f>HubVN_Receiving_Time</f>
        <v>44654.52292</v>
      </c>
      <c r="H1687" s="54">
        <v>44651.02013888889</v>
      </c>
      <c r="I1687" s="44">
        <f>HubCN_Receiving_Time-Order_Create_Time</f>
        <v>4.088194444</v>
      </c>
      <c r="J1687" s="44">
        <f>Plan__HubCN_Receiving_Time-Order_Create_Time</f>
        <v>3.209722222</v>
      </c>
      <c r="K1687" s="44">
        <f>HubCN_Pickup_Time-HubCN_Receiving_Time</f>
        <v>0.2979166667</v>
      </c>
      <c r="L1687" s="44">
        <f>Plan_HubCN_Pickup_Time-Plan__HubCN_Receiving_Time</f>
        <v>0.1708333333</v>
      </c>
      <c r="M1687" s="44">
        <f>HubCN_Receiving_Time-Vendor_PickupTime</f>
        <v>0.2972222222</v>
      </c>
      <c r="N1687" s="44">
        <f>Plan__HubCN_Receiving_Time-Plan_Vendor_Pickup_Time</f>
        <v>2.215277778</v>
      </c>
      <c r="O1687" s="44">
        <f>Vendor_PickupTime-Order_Create_Time</f>
        <v>3.790972222</v>
      </c>
      <c r="P1687" s="44">
        <f>Plan_Vendor_Pickup_Time-Order_Create_Time</f>
        <v>0.9944444444</v>
      </c>
      <c r="Q1687" s="44">
        <f>HubVN_Receiving_Time-HubCN_Pickup_Time</f>
        <v>3.502777778</v>
      </c>
      <c r="R1687" s="44">
        <f>Plan_HubVN_Receiving_Time-Plan_HubCN_Pickup_Time</f>
        <v>3.50625</v>
      </c>
      <c r="S1687" s="44">
        <f>TG_lấy+TG_xử_lý_CN+Thông_quan</f>
        <v>7.888888889</v>
      </c>
      <c r="T1687" s="55">
        <f>IFS(HubCN_ID="LECCNSZ",Quantity__piece*500,HubCN_ID="LECCNYW",Quantity__piece*700)</f>
        <v>2800</v>
      </c>
      <c r="U1687" s="55">
        <f>Chi_phí_lấy_hàng-Chi_phí_xử_lý</f>
        <v>15000</v>
      </c>
      <c r="V1687" s="55">
        <f>IFS(HubCN_ID="LECCNSZ",IF(Grossweight&lt;=3,17000+Quantity__piece*500,17000+(Grossweight-3)*1500+Quantity__piece*500),HubCN_ID="LECCNYW", IF(Grossweight&lt;=3,15000+Quantity__piece*700,15000+(Grossweight-3)*2500+Quantity__piece*700))</f>
        <v>17800</v>
      </c>
    </row>
    <row r="1688" ht="15.75" customHeight="1">
      <c r="A1688" s="52" t="s">
        <v>4769</v>
      </c>
      <c r="B1688" s="52" t="s">
        <v>5252</v>
      </c>
      <c r="C1688" s="52" t="s">
        <v>5253</v>
      </c>
      <c r="D1688" s="53">
        <v>44650.16388888889</v>
      </c>
      <c r="E1688" s="53">
        <v>44649.2</v>
      </c>
      <c r="F1688" s="53">
        <v>44650.25069444445</v>
      </c>
      <c r="G1688" s="53">
        <f>HubVN_Receiving_Time</f>
        <v>44652.50278</v>
      </c>
      <c r="H1688" s="54">
        <v>44649.49652777778</v>
      </c>
      <c r="I1688" s="44">
        <f>HubCN_Receiving_Time-Order_Create_Time</f>
        <v>1.869444444</v>
      </c>
      <c r="J1688" s="44">
        <f>Plan__HubCN_Receiving_Time-Order_Create_Time</f>
        <v>2.833333333</v>
      </c>
      <c r="K1688" s="44">
        <f>HubCN_Pickup_Time-HubCN_Receiving_Time</f>
        <v>0.2965277778</v>
      </c>
      <c r="L1688" s="44">
        <f>Plan_HubCN_Pickup_Time-Plan__HubCN_Receiving_Time</f>
        <v>0.08680555555</v>
      </c>
      <c r="M1688" s="44">
        <f>HubCN_Receiving_Time-Vendor_PickupTime</f>
        <v>0.08402777778</v>
      </c>
      <c r="N1688" s="44">
        <f>Plan__HubCN_Receiving_Time-Plan_Vendor_Pickup_Time</f>
        <v>3.706944444</v>
      </c>
      <c r="O1688" s="44">
        <f>Vendor_PickupTime-Order_Create_Time</f>
        <v>1.785416667</v>
      </c>
      <c r="P1688" s="44">
        <f>Plan_Vendor_Pickup_Time-Order_Create_Time</f>
        <v>-0.8736111111</v>
      </c>
      <c r="Q1688" s="44">
        <f>HubVN_Receiving_Time-HubCN_Pickup_Time</f>
        <v>3.00625</v>
      </c>
      <c r="R1688" s="44">
        <f>Plan_HubVN_Receiving_Time-Plan_HubCN_Pickup_Time</f>
        <v>2.005555556</v>
      </c>
      <c r="S1688" s="44">
        <f>TG_lấy+TG_xử_lý_CN+Thông_quan</f>
        <v>5.172222222</v>
      </c>
      <c r="T1688" s="55">
        <f>IFS(HubCN_ID="LECCNSZ",Quantity__piece*500,HubCN_ID="LECCNYW",Quantity__piece*700)</f>
        <v>2800</v>
      </c>
      <c r="U1688" s="55">
        <f>Chi_phí_lấy_hàng-Chi_phí_xử_lý</f>
        <v>15000</v>
      </c>
      <c r="V1688" s="55">
        <f>IFS(HubCN_ID="LECCNSZ",IF(Grossweight&lt;=3,17000+Quantity__piece*500,17000+(Grossweight-3)*1500+Quantity__piece*500),HubCN_ID="LECCNYW", IF(Grossweight&lt;=3,15000+Quantity__piece*700,15000+(Grossweight-3)*2500+Quantity__piece*700))</f>
        <v>17800</v>
      </c>
    </row>
    <row r="1689" ht="15.75" hidden="1" customHeight="1">
      <c r="A1689" s="52" t="s">
        <v>4772</v>
      </c>
      <c r="B1689" s="52" t="s">
        <v>5272</v>
      </c>
      <c r="C1689" s="52" t="s">
        <v>5255</v>
      </c>
      <c r="D1689" s="53">
        <v>44652.427083333336</v>
      </c>
      <c r="E1689" s="53">
        <v>44652.54305555556</v>
      </c>
      <c r="F1689" s="53">
        <v>44652.51527777778</v>
      </c>
      <c r="G1689" s="53">
        <f>HubVN_Receiving_Time</f>
        <v>44655.52153</v>
      </c>
      <c r="H1689" s="54">
        <v>44653.018055555556</v>
      </c>
      <c r="I1689" s="44">
        <f>HubCN_Receiving_Time-Order_Create_Time</f>
        <v>3.28125</v>
      </c>
      <c r="J1689" s="44">
        <f>Plan__HubCN_Receiving_Time-Order_Create_Time</f>
        <v>3.165277778</v>
      </c>
      <c r="K1689" s="44">
        <f>HubCN_Pickup_Time-HubCN_Receiving_Time</f>
        <v>0.475</v>
      </c>
      <c r="L1689" s="44">
        <f>Plan_HubCN_Pickup_Time-Plan__HubCN_Receiving_Time</f>
        <v>0.08819444444</v>
      </c>
      <c r="M1689" s="44">
        <f>HubCN_Receiving_Time-Vendor_PickupTime</f>
        <v>0.1284722222</v>
      </c>
      <c r="N1689" s="44">
        <f>Plan__HubCN_Receiving_Time-Plan_Vendor_Pickup_Time</f>
        <v>3.077777778</v>
      </c>
      <c r="O1689" s="44">
        <f>Vendor_PickupTime-Order_Create_Time</f>
        <v>3.152777778</v>
      </c>
      <c r="P1689" s="44">
        <f>Plan_Vendor_Pickup_Time-Order_Create_Time</f>
        <v>0.0875</v>
      </c>
      <c r="Q1689" s="44">
        <f>HubVN_Receiving_Time-HubCN_Pickup_Time</f>
        <v>2.503472222</v>
      </c>
      <c r="R1689" s="44">
        <f>Plan_HubVN_Receiving_Time-Plan_HubCN_Pickup_Time</f>
        <v>2.004861111</v>
      </c>
      <c r="S1689" s="44">
        <f>TG_lấy+TG_xử_lý_CN+Thông_quan</f>
        <v>6.259722222</v>
      </c>
      <c r="T1689" s="55">
        <f>IFS(HubCN_ID="LECCNSZ",Quantity__piece*500,HubCN_ID="LECCNYW",Quantity__piece*700)</f>
        <v>2500</v>
      </c>
      <c r="U1689" s="55">
        <f>Chi_phí_lấy_hàng-Chi_phí_xử_lý</f>
        <v>17000</v>
      </c>
      <c r="V1689" s="55">
        <f>IFS(HubCN_ID="LECCNSZ",IF(Grossweight&lt;=3,17000+Quantity__piece*500,17000+(Grossweight-3)*1500+Quantity__piece*500),HubCN_ID="LECCNYW", IF(Grossweight&lt;=3,15000+Quantity__piece*700,15000+(Grossweight-3)*2500+Quantity__piece*700))</f>
        <v>19500</v>
      </c>
    </row>
    <row r="1690" ht="15.75" customHeight="1">
      <c r="A1690" s="52" t="s">
        <v>4775</v>
      </c>
      <c r="B1690" s="52" t="s">
        <v>5252</v>
      </c>
      <c r="C1690" s="52" t="s">
        <v>5253</v>
      </c>
      <c r="D1690" s="53">
        <v>44651.78194444445</v>
      </c>
      <c r="E1690" s="53">
        <v>44649.17222222222</v>
      </c>
      <c r="F1690" s="53">
        <v>44651.99444444444</v>
      </c>
      <c r="G1690" s="53">
        <f>HubVN_Receiving_Time</f>
        <v>44653.51181</v>
      </c>
      <c r="H1690" s="54">
        <v>44649.509722222225</v>
      </c>
      <c r="I1690" s="44">
        <f>HubCN_Receiving_Time-Order_Create_Time</f>
        <v>0.3131944444</v>
      </c>
      <c r="J1690" s="44">
        <f>Plan__HubCN_Receiving_Time-Order_Create_Time</f>
        <v>2.922916667</v>
      </c>
      <c r="K1690" s="44">
        <f>HubCN_Pickup_Time-HubCN_Receiving_Time</f>
        <v>0.3375</v>
      </c>
      <c r="L1690" s="44">
        <f>Plan_HubCN_Pickup_Time-Plan__HubCN_Receiving_Time</f>
        <v>0.2125</v>
      </c>
      <c r="M1690" s="44">
        <f>HubCN_Receiving_Time-Vendor_PickupTime</f>
        <v>0.08888888889</v>
      </c>
      <c r="N1690" s="44">
        <f>Plan__HubCN_Receiving_Time-Plan_Vendor_Pickup_Time</f>
        <v>4.3875</v>
      </c>
      <c r="O1690" s="44">
        <f>Vendor_PickupTime-Order_Create_Time</f>
        <v>0.2243055556</v>
      </c>
      <c r="P1690" s="44">
        <f>Plan_Vendor_Pickup_Time-Order_Create_Time</f>
        <v>-1.464583333</v>
      </c>
      <c r="Q1690" s="44">
        <f>HubVN_Receiving_Time-HubCN_Pickup_Time</f>
        <v>4.002083333</v>
      </c>
      <c r="R1690" s="44">
        <f>Plan_HubVN_Receiving_Time-Plan_HubCN_Pickup_Time</f>
        <v>1.50625</v>
      </c>
      <c r="S1690" s="44">
        <f>TG_lấy+TG_xử_lý_CN+Thông_quan</f>
        <v>4.652777778</v>
      </c>
      <c r="T1690" s="55">
        <f>IFS(HubCN_ID="LECCNSZ",Quantity__piece*500,HubCN_ID="LECCNYW",Quantity__piece*700)</f>
        <v>700</v>
      </c>
      <c r="U1690" s="55">
        <f>Chi_phí_lấy_hàng-Chi_phí_xử_lý</f>
        <v>15000</v>
      </c>
      <c r="V1690" s="55">
        <f>IFS(HubCN_ID="LECCNSZ",IF(Grossweight&lt;=3,17000+Quantity__piece*500,17000+(Grossweight-3)*1500+Quantity__piece*500),HubCN_ID="LECCNYW", IF(Grossweight&lt;=3,15000+Quantity__piece*700,15000+(Grossweight-3)*2500+Quantity__piece*700))</f>
        <v>15700</v>
      </c>
    </row>
    <row r="1691" ht="15.75" hidden="1" customHeight="1">
      <c r="A1691" s="52" t="s">
        <v>4778</v>
      </c>
      <c r="B1691" s="52" t="s">
        <v>5292</v>
      </c>
      <c r="C1691" s="52" t="s">
        <v>5255</v>
      </c>
      <c r="D1691" s="53">
        <v>44648.87847222222</v>
      </c>
      <c r="E1691" s="53">
        <v>44650.77847222222</v>
      </c>
      <c r="F1691" s="53">
        <v>44649.02777777778</v>
      </c>
      <c r="G1691" s="53">
        <f>HubVN_Receiving_Time</f>
        <v>44653.28333</v>
      </c>
      <c r="H1691" s="54">
        <v>44651.279861111114</v>
      </c>
      <c r="I1691" s="44">
        <f>HubCN_Receiving_Time-Order_Create_Time</f>
        <v>2.896527778</v>
      </c>
      <c r="J1691" s="44">
        <f>Plan__HubCN_Receiving_Time-Order_Create_Time</f>
        <v>0.9965277778</v>
      </c>
      <c r="K1691" s="44">
        <f>HubCN_Pickup_Time-HubCN_Receiving_Time</f>
        <v>0.5013888889</v>
      </c>
      <c r="L1691" s="44">
        <f>Plan_HubCN_Pickup_Time-Plan__HubCN_Receiving_Time</f>
        <v>0.1493055556</v>
      </c>
      <c r="M1691" s="44">
        <f>HubCN_Receiving_Time-Vendor_PickupTime</f>
        <v>0.1506944444</v>
      </c>
      <c r="N1691" s="44">
        <f>Plan__HubCN_Receiving_Time-Plan_Vendor_Pickup_Time</f>
        <v>1.00625</v>
      </c>
      <c r="O1691" s="44">
        <f>Vendor_PickupTime-Order_Create_Time</f>
        <v>2.745833333</v>
      </c>
      <c r="P1691" s="44">
        <f>Plan_Vendor_Pickup_Time-Order_Create_Time</f>
        <v>-0.009722222225</v>
      </c>
      <c r="Q1691" s="44">
        <f>HubVN_Receiving_Time-HubCN_Pickup_Time</f>
        <v>2.003472222</v>
      </c>
      <c r="R1691" s="44">
        <f>Plan_HubVN_Receiving_Time-Plan_HubCN_Pickup_Time</f>
        <v>3.50625</v>
      </c>
      <c r="S1691" s="44">
        <f>TG_lấy+TG_xử_lý_CN+Thông_quan</f>
        <v>5.401388889</v>
      </c>
      <c r="T1691" s="55">
        <f>IFS(HubCN_ID="LECCNSZ",Quantity__piece*500,HubCN_ID="LECCNYW",Quantity__piece*700)</f>
        <v>2000</v>
      </c>
      <c r="U1691" s="55">
        <f>Chi_phí_lấy_hàng-Chi_phí_xử_lý</f>
        <v>17000</v>
      </c>
      <c r="V1691" s="55">
        <f>IFS(HubCN_ID="LECCNSZ",IF(Grossweight&lt;=3,17000+Quantity__piece*500,17000+(Grossweight-3)*1500+Quantity__piece*500),HubCN_ID="LECCNYW", IF(Grossweight&lt;=3,15000+Quantity__piece*700,15000+(Grossweight-3)*2500+Quantity__piece*700))</f>
        <v>19000</v>
      </c>
    </row>
    <row r="1692" ht="15.75" customHeight="1">
      <c r="A1692" s="52" t="s">
        <v>4780</v>
      </c>
      <c r="B1692" s="52" t="s">
        <v>5258</v>
      </c>
      <c r="C1692" s="52" t="s">
        <v>5253</v>
      </c>
      <c r="D1692" s="53">
        <v>44650.36319444444</v>
      </c>
      <c r="E1692" s="53">
        <v>44649.78611111111</v>
      </c>
      <c r="F1692" s="53">
        <v>44650.53055555555</v>
      </c>
      <c r="G1692" s="53">
        <f>HubVN_Receiving_Time</f>
        <v>44654.28819</v>
      </c>
      <c r="H1692" s="54">
        <v>44650.28680555556</v>
      </c>
      <c r="I1692" s="44">
        <f>HubCN_Receiving_Time-Order_Create_Time</f>
        <v>0.6131944444</v>
      </c>
      <c r="J1692" s="44">
        <f>Plan__HubCN_Receiving_Time-Order_Create_Time</f>
        <v>1.190277778</v>
      </c>
      <c r="K1692" s="44">
        <f>HubCN_Pickup_Time-HubCN_Receiving_Time</f>
        <v>0.5006944444</v>
      </c>
      <c r="L1692" s="44">
        <f>Plan_HubCN_Pickup_Time-Plan__HubCN_Receiving_Time</f>
        <v>0.1673611111</v>
      </c>
      <c r="M1692" s="44">
        <f>HubCN_Receiving_Time-Vendor_PickupTime</f>
        <v>0.1111111111</v>
      </c>
      <c r="N1692" s="44">
        <f>Plan__HubCN_Receiving_Time-Plan_Vendor_Pickup_Time</f>
        <v>2.606944444</v>
      </c>
      <c r="O1692" s="44">
        <f>Vendor_PickupTime-Order_Create_Time</f>
        <v>0.5020833333</v>
      </c>
      <c r="P1692" s="44">
        <f>Plan_Vendor_Pickup_Time-Order_Create_Time</f>
        <v>-1.416666667</v>
      </c>
      <c r="Q1692" s="44">
        <f>HubVN_Receiving_Time-HubCN_Pickup_Time</f>
        <v>4.001388889</v>
      </c>
      <c r="R1692" s="44">
        <f>Plan_HubVN_Receiving_Time-Plan_HubCN_Pickup_Time</f>
        <v>3.000694444</v>
      </c>
      <c r="S1692" s="44">
        <f>TG_lấy+TG_xử_lý_CN+Thông_quan</f>
        <v>5.115277778</v>
      </c>
      <c r="T1692" s="55">
        <f>IFS(HubCN_ID="LECCNSZ",Quantity__piece*500,HubCN_ID="LECCNYW",Quantity__piece*700)</f>
        <v>1400</v>
      </c>
      <c r="U1692" s="55">
        <f>Chi_phí_lấy_hàng-Chi_phí_xử_lý</f>
        <v>15000</v>
      </c>
      <c r="V1692" s="55">
        <f>IFS(HubCN_ID="LECCNSZ",IF(Grossweight&lt;=3,17000+Quantity__piece*500,17000+(Grossweight-3)*1500+Quantity__piece*500),HubCN_ID="LECCNYW", IF(Grossweight&lt;=3,15000+Quantity__piece*700,15000+(Grossweight-3)*2500+Quantity__piece*700))</f>
        <v>16400</v>
      </c>
    </row>
    <row r="1693" ht="15.75" hidden="1" customHeight="1">
      <c r="A1693" s="52" t="s">
        <v>4783</v>
      </c>
      <c r="B1693" s="52" t="s">
        <v>5272</v>
      </c>
      <c r="C1693" s="52" t="s">
        <v>5255</v>
      </c>
      <c r="D1693" s="53">
        <v>44650.620833333334</v>
      </c>
      <c r="E1693" s="53">
        <v>44649.552083333336</v>
      </c>
      <c r="F1693" s="53">
        <v>44650.74652777778</v>
      </c>
      <c r="G1693" s="53">
        <f>HubVN_Receiving_Time</f>
        <v>44652.52639</v>
      </c>
      <c r="H1693" s="54">
        <v>44650.02361111111</v>
      </c>
      <c r="I1693" s="44">
        <f>HubCN_Receiving_Time-Order_Create_Time</f>
        <v>2.2125</v>
      </c>
      <c r="J1693" s="44">
        <f>Plan__HubCN_Receiving_Time-Order_Create_Time</f>
        <v>3.28125</v>
      </c>
      <c r="K1693" s="44">
        <f>HubCN_Pickup_Time-HubCN_Receiving_Time</f>
        <v>0.4715277778</v>
      </c>
      <c r="L1693" s="44">
        <f>Plan_HubCN_Pickup_Time-Plan__HubCN_Receiving_Time</f>
        <v>0.1256944444</v>
      </c>
      <c r="M1693" s="44">
        <f>HubCN_Receiving_Time-Vendor_PickupTime</f>
        <v>0.05277777778</v>
      </c>
      <c r="N1693" s="44">
        <f>Plan__HubCN_Receiving_Time-Plan_Vendor_Pickup_Time</f>
        <v>2.538194444</v>
      </c>
      <c r="O1693" s="44">
        <f>Vendor_PickupTime-Order_Create_Time</f>
        <v>2.159722222</v>
      </c>
      <c r="P1693" s="44">
        <f>Plan_Vendor_Pickup_Time-Order_Create_Time</f>
        <v>0.7430555556</v>
      </c>
      <c r="Q1693" s="44">
        <f>HubVN_Receiving_Time-HubCN_Pickup_Time</f>
        <v>2.502777778</v>
      </c>
      <c r="R1693" s="44">
        <f>Plan_HubVN_Receiving_Time-Plan_HubCN_Pickup_Time</f>
        <v>1.503472222</v>
      </c>
      <c r="S1693" s="44">
        <f>TG_lấy+TG_xử_lý_CN+Thông_quan</f>
        <v>5.186805556</v>
      </c>
      <c r="T1693" s="55">
        <f>IFS(HubCN_ID="LECCNSZ",Quantity__piece*500,HubCN_ID="LECCNYW",Quantity__piece*700)</f>
        <v>2000</v>
      </c>
      <c r="U1693" s="55">
        <f>Chi_phí_lấy_hàng-Chi_phí_xử_lý</f>
        <v>17000</v>
      </c>
      <c r="V1693" s="55">
        <f>IFS(HubCN_ID="LECCNSZ",IF(Grossweight&lt;=3,17000+Quantity__piece*500,17000+(Grossweight-3)*1500+Quantity__piece*500),HubCN_ID="LECCNYW", IF(Grossweight&lt;=3,15000+Quantity__piece*700,15000+(Grossweight-3)*2500+Quantity__piece*700))</f>
        <v>19000</v>
      </c>
    </row>
    <row r="1694" ht="15.75" customHeight="1">
      <c r="A1694" s="52" t="s">
        <v>4786</v>
      </c>
      <c r="B1694" s="52" t="s">
        <v>5277</v>
      </c>
      <c r="C1694" s="52" t="s">
        <v>5253</v>
      </c>
      <c r="D1694" s="53">
        <v>44650.28472222222</v>
      </c>
      <c r="E1694" s="53">
        <v>44649.20694444444</v>
      </c>
      <c r="F1694" s="53">
        <v>44650.495833333334</v>
      </c>
      <c r="G1694" s="53">
        <f>HubVN_Receiving_Time</f>
        <v>44652.50556</v>
      </c>
      <c r="H1694" s="54">
        <v>44649.50277777778</v>
      </c>
      <c r="I1694" s="44">
        <f>HubCN_Receiving_Time-Order_Create_Time</f>
        <v>3.380555556</v>
      </c>
      <c r="J1694" s="44">
        <f>Plan__HubCN_Receiving_Time-Order_Create_Time</f>
        <v>4.458333333</v>
      </c>
      <c r="K1694" s="44">
        <f>HubCN_Pickup_Time-HubCN_Receiving_Time</f>
        <v>0.2958333333</v>
      </c>
      <c r="L1694" s="44">
        <f>Plan_HubCN_Pickup_Time-Plan__HubCN_Receiving_Time</f>
        <v>0.2111111111</v>
      </c>
      <c r="M1694" s="44">
        <f>HubCN_Receiving_Time-Vendor_PickupTime</f>
        <v>0.0875</v>
      </c>
      <c r="N1694" s="44">
        <f>Plan__HubCN_Receiving_Time-Plan_Vendor_Pickup_Time</f>
        <v>4.464583333</v>
      </c>
      <c r="O1694" s="44">
        <f>Vendor_PickupTime-Order_Create_Time</f>
        <v>3.293055556</v>
      </c>
      <c r="P1694" s="44">
        <f>Plan_Vendor_Pickup_Time-Order_Create_Time</f>
        <v>-0.006249999999</v>
      </c>
      <c r="Q1694" s="44">
        <f>HubVN_Receiving_Time-HubCN_Pickup_Time</f>
        <v>3.002777778</v>
      </c>
      <c r="R1694" s="44">
        <f>Plan_HubVN_Receiving_Time-Plan_HubCN_Pickup_Time</f>
        <v>2.004861111</v>
      </c>
      <c r="S1694" s="44">
        <f>TG_lấy+TG_xử_lý_CN+Thông_quan</f>
        <v>6.679166667</v>
      </c>
      <c r="T1694" s="55">
        <f>IFS(HubCN_ID="LECCNSZ",Quantity__piece*500,HubCN_ID="LECCNYW",Quantity__piece*700)</f>
        <v>700</v>
      </c>
      <c r="U1694" s="55">
        <f>Chi_phí_lấy_hàng-Chi_phí_xử_lý</f>
        <v>15000</v>
      </c>
      <c r="V1694" s="55">
        <f>IFS(HubCN_ID="LECCNSZ",IF(Grossweight&lt;=3,17000+Quantity__piece*500,17000+(Grossweight-3)*1500+Quantity__piece*500),HubCN_ID="LECCNYW", IF(Grossweight&lt;=3,15000+Quantity__piece*700,15000+(Grossweight-3)*2500+Quantity__piece*700))</f>
        <v>15700</v>
      </c>
    </row>
    <row r="1695" ht="15.75" customHeight="1">
      <c r="A1695" s="52" t="s">
        <v>4789</v>
      </c>
      <c r="B1695" s="52" t="s">
        <v>5308</v>
      </c>
      <c r="C1695" s="52" t="s">
        <v>5253</v>
      </c>
      <c r="D1695" s="53">
        <v>44650.79791666667</v>
      </c>
      <c r="E1695" s="53">
        <v>44652.2125</v>
      </c>
      <c r="F1695" s="53">
        <v>44651.0125</v>
      </c>
      <c r="G1695" s="53">
        <f>HubVN_Receiving_Time</f>
        <v>44655.51111</v>
      </c>
      <c r="H1695" s="54">
        <v>44652.50625</v>
      </c>
      <c r="I1695" s="44">
        <f>HubCN_Receiving_Time-Order_Create_Time</f>
        <v>1.914583333</v>
      </c>
      <c r="J1695" s="44">
        <f>Plan__HubCN_Receiving_Time-Order_Create_Time</f>
        <v>0.5</v>
      </c>
      <c r="K1695" s="44">
        <f>HubCN_Pickup_Time-HubCN_Receiving_Time</f>
        <v>0.29375</v>
      </c>
      <c r="L1695" s="44">
        <f>Plan_HubCN_Pickup_Time-Plan__HubCN_Receiving_Time</f>
        <v>0.2145833333</v>
      </c>
      <c r="M1695" s="44">
        <f>HubCN_Receiving_Time-Vendor_PickupTime</f>
        <v>0.1701388889</v>
      </c>
      <c r="N1695" s="44">
        <f>Plan__HubCN_Receiving_Time-Plan_Vendor_Pickup_Time</f>
        <v>1.384027778</v>
      </c>
      <c r="O1695" s="44">
        <f>Vendor_PickupTime-Order_Create_Time</f>
        <v>1.744444444</v>
      </c>
      <c r="P1695" s="44">
        <f>Plan_Vendor_Pickup_Time-Order_Create_Time</f>
        <v>-0.8840277778</v>
      </c>
      <c r="Q1695" s="44">
        <f>HubVN_Receiving_Time-HubCN_Pickup_Time</f>
        <v>3.004861111</v>
      </c>
      <c r="R1695" s="44">
        <f>Plan_HubVN_Receiving_Time-Plan_HubCN_Pickup_Time</f>
        <v>3.501388889</v>
      </c>
      <c r="S1695" s="44">
        <f>TG_lấy+TG_xử_lý_CN+Thông_quan</f>
        <v>5.213194444</v>
      </c>
      <c r="T1695" s="55">
        <f>IFS(HubCN_ID="LECCNSZ",Quantity__piece*500,HubCN_ID="LECCNYW",Quantity__piece*700)</f>
        <v>1400</v>
      </c>
      <c r="U1695" s="55">
        <f>Chi_phí_lấy_hàng-Chi_phí_xử_lý</f>
        <v>16750</v>
      </c>
      <c r="V1695" s="55">
        <f>IFS(HubCN_ID="LECCNSZ",IF(Grossweight&lt;=3,17000+Quantity__piece*500,17000+(Grossweight-3)*1500+Quantity__piece*500),HubCN_ID="LECCNYW", IF(Grossweight&lt;=3,15000+Quantity__piece*700,15000+(Grossweight-3)*2500+Quantity__piece*700))</f>
        <v>18150</v>
      </c>
    </row>
    <row r="1696" ht="15.75" hidden="1" customHeight="1">
      <c r="A1696" s="52" t="s">
        <v>4792</v>
      </c>
      <c r="B1696" s="52" t="s">
        <v>5262</v>
      </c>
      <c r="C1696" s="52" t="s">
        <v>5255</v>
      </c>
      <c r="D1696" s="53">
        <v>44650.17916666667</v>
      </c>
      <c r="E1696" s="53">
        <v>44650.80763888889</v>
      </c>
      <c r="F1696" s="53">
        <v>44650.26597222222</v>
      </c>
      <c r="G1696" s="53">
        <f>HubVN_Receiving_Time</f>
        <v>44653.25764</v>
      </c>
      <c r="H1696" s="54">
        <v>44651.251388888886</v>
      </c>
      <c r="I1696" s="44">
        <f>HubCN_Receiving_Time-Order_Create_Time</f>
        <v>3.472222222</v>
      </c>
      <c r="J1696" s="44">
        <f>Plan__HubCN_Receiving_Time-Order_Create_Time</f>
        <v>2.84375</v>
      </c>
      <c r="K1696" s="44">
        <f>HubCN_Pickup_Time-HubCN_Receiving_Time</f>
        <v>0.44375</v>
      </c>
      <c r="L1696" s="44">
        <f>Plan_HubCN_Pickup_Time-Plan__HubCN_Receiving_Time</f>
        <v>0.08680555555</v>
      </c>
      <c r="M1696" s="44">
        <f>HubCN_Receiving_Time-Vendor_PickupTime</f>
        <v>0.1513888889</v>
      </c>
      <c r="N1696" s="44">
        <f>Plan__HubCN_Receiving_Time-Plan_Vendor_Pickup_Time</f>
        <v>2.852083333</v>
      </c>
      <c r="O1696" s="44">
        <f>Vendor_PickupTime-Order_Create_Time</f>
        <v>3.320833333</v>
      </c>
      <c r="P1696" s="44">
        <f>Plan_Vendor_Pickup_Time-Order_Create_Time</f>
        <v>-0.008333333339</v>
      </c>
      <c r="Q1696" s="44">
        <f>HubVN_Receiving_Time-HubCN_Pickup_Time</f>
        <v>2.00625</v>
      </c>
      <c r="R1696" s="44">
        <f>Plan_HubVN_Receiving_Time-Plan_HubCN_Pickup_Time</f>
        <v>2.000694444</v>
      </c>
      <c r="S1696" s="44">
        <f>TG_lấy+TG_xử_lý_CN+Thông_quan</f>
        <v>5.922222222</v>
      </c>
      <c r="T1696" s="55">
        <f>IFS(HubCN_ID="LECCNSZ",Quantity__piece*500,HubCN_ID="LECCNYW",Quantity__piece*700)</f>
        <v>2500</v>
      </c>
      <c r="U1696" s="55">
        <f>Chi_phí_lấy_hàng-Chi_phí_xử_lý</f>
        <v>17600</v>
      </c>
      <c r="V1696" s="55">
        <f>IFS(HubCN_ID="LECCNSZ",IF(Grossweight&lt;=3,17000+Quantity__piece*500,17000+(Grossweight-3)*1500+Quantity__piece*500),HubCN_ID="LECCNYW", IF(Grossweight&lt;=3,15000+Quantity__piece*700,15000+(Grossweight-3)*2500+Quantity__piece*700))</f>
        <v>20100</v>
      </c>
    </row>
    <row r="1697" ht="15.75" hidden="1" customHeight="1">
      <c r="A1697" s="52" t="s">
        <v>4795</v>
      </c>
      <c r="B1697" s="52" t="s">
        <v>5288</v>
      </c>
      <c r="C1697" s="52" t="s">
        <v>5255</v>
      </c>
      <c r="D1697" s="53">
        <v>44649.833333333336</v>
      </c>
      <c r="E1697" s="53">
        <v>44649.76736111111</v>
      </c>
      <c r="F1697" s="53">
        <v>44650.00486111111</v>
      </c>
      <c r="G1697" s="53">
        <f>HubVN_Receiving_Time</f>
        <v>44654.27847</v>
      </c>
      <c r="H1697" s="54">
        <v>44650.27361111111</v>
      </c>
      <c r="I1697" s="44">
        <f>HubCN_Receiving_Time-Order_Create_Time</f>
        <v>0.8777777778</v>
      </c>
      <c r="J1697" s="44">
        <f>Plan__HubCN_Receiving_Time-Order_Create_Time</f>
        <v>0.94375</v>
      </c>
      <c r="K1697" s="44">
        <f>HubCN_Pickup_Time-HubCN_Receiving_Time</f>
        <v>0.50625</v>
      </c>
      <c r="L1697" s="44">
        <f>Plan_HubCN_Pickup_Time-Plan__HubCN_Receiving_Time</f>
        <v>0.1715277778</v>
      </c>
      <c r="M1697" s="44">
        <f>HubCN_Receiving_Time-Vendor_PickupTime</f>
        <v>0.05347222222</v>
      </c>
      <c r="N1697" s="44">
        <f>Plan__HubCN_Receiving_Time-Plan_Vendor_Pickup_Time</f>
        <v>-0.2208333333</v>
      </c>
      <c r="O1697" s="44">
        <f>Vendor_PickupTime-Order_Create_Time</f>
        <v>0.8243055556</v>
      </c>
      <c r="P1697" s="44">
        <f>Plan_Vendor_Pickup_Time-Order_Create_Time</f>
        <v>1.164583333</v>
      </c>
      <c r="Q1697" s="44">
        <f>HubVN_Receiving_Time-HubCN_Pickup_Time</f>
        <v>4.004861111</v>
      </c>
      <c r="R1697" s="44">
        <f>Plan_HubVN_Receiving_Time-Plan_HubCN_Pickup_Time</f>
        <v>3.505555556</v>
      </c>
      <c r="S1697" s="44">
        <f>TG_lấy+TG_xử_lý_CN+Thông_quan</f>
        <v>5.388888889</v>
      </c>
      <c r="T1697" s="55">
        <f>IFS(HubCN_ID="LECCNSZ",Quantity__piece*500,HubCN_ID="LECCNYW",Quantity__piece*700)</f>
        <v>1500</v>
      </c>
      <c r="U1697" s="55">
        <f>Chi_phí_lấy_hàng-Chi_phí_xử_lý</f>
        <v>17000</v>
      </c>
      <c r="V1697" s="55">
        <f>IFS(HubCN_ID="LECCNSZ",IF(Grossweight&lt;=3,17000+Quantity__piece*500,17000+(Grossweight-3)*1500+Quantity__piece*500),HubCN_ID="LECCNYW", IF(Grossweight&lt;=3,15000+Quantity__piece*700,15000+(Grossweight-3)*2500+Quantity__piece*700))</f>
        <v>18500</v>
      </c>
    </row>
    <row r="1698" ht="15.75" customHeight="1">
      <c r="A1698" s="52" t="s">
        <v>4798</v>
      </c>
      <c r="B1698" s="52" t="s">
        <v>5252</v>
      </c>
      <c r="C1698" s="52" t="s">
        <v>5253</v>
      </c>
      <c r="D1698" s="53">
        <v>44651.43680555555</v>
      </c>
      <c r="E1698" s="53">
        <v>44652.220138888886</v>
      </c>
      <c r="F1698" s="53">
        <v>44651.52638888889</v>
      </c>
      <c r="G1698" s="53">
        <f>HubVN_Receiving_Time</f>
        <v>44655.52292</v>
      </c>
      <c r="H1698" s="54">
        <v>44652.518055555556</v>
      </c>
      <c r="I1698" s="44">
        <f>HubCN_Receiving_Time-Order_Create_Time</f>
        <v>2.395833333</v>
      </c>
      <c r="J1698" s="44">
        <f>Plan__HubCN_Receiving_Time-Order_Create_Time</f>
        <v>1.6125</v>
      </c>
      <c r="K1698" s="44">
        <f>HubCN_Pickup_Time-HubCN_Receiving_Time</f>
        <v>0.2979166667</v>
      </c>
      <c r="L1698" s="44">
        <f>Plan_HubCN_Pickup_Time-Plan__HubCN_Receiving_Time</f>
        <v>0.08958333333</v>
      </c>
      <c r="M1698" s="44">
        <f>HubCN_Receiving_Time-Vendor_PickupTime</f>
        <v>0.1131944444</v>
      </c>
      <c r="N1698" s="44">
        <f>Plan__HubCN_Receiving_Time-Plan_Vendor_Pickup_Time</f>
        <v>1.442361111</v>
      </c>
      <c r="O1698" s="44">
        <f>Vendor_PickupTime-Order_Create_Time</f>
        <v>2.282638889</v>
      </c>
      <c r="P1698" s="44">
        <f>Plan_Vendor_Pickup_Time-Order_Create_Time</f>
        <v>0.1701388889</v>
      </c>
      <c r="Q1698" s="44">
        <f>HubVN_Receiving_Time-HubCN_Pickup_Time</f>
        <v>3.004861111</v>
      </c>
      <c r="R1698" s="44">
        <f>Plan_HubVN_Receiving_Time-Plan_HubCN_Pickup_Time</f>
        <v>3.002083333</v>
      </c>
      <c r="S1698" s="44">
        <f>TG_lấy+TG_xử_lý_CN+Thông_quan</f>
        <v>5.698611111</v>
      </c>
      <c r="T1698" s="55">
        <f>IFS(HubCN_ID="LECCNSZ",Quantity__piece*500,HubCN_ID="LECCNYW",Quantity__piece*700)</f>
        <v>3500</v>
      </c>
      <c r="U1698" s="55">
        <f>Chi_phí_lấy_hàng-Chi_phí_xử_lý</f>
        <v>15000</v>
      </c>
      <c r="V1698" s="55">
        <f>IFS(HubCN_ID="LECCNSZ",IF(Grossweight&lt;=3,17000+Quantity__piece*500,17000+(Grossweight-3)*1500+Quantity__piece*500),HubCN_ID="LECCNYW", IF(Grossweight&lt;=3,15000+Quantity__piece*700,15000+(Grossweight-3)*2500+Quantity__piece*700))</f>
        <v>18500</v>
      </c>
    </row>
    <row r="1699" ht="15.75" hidden="1" customHeight="1">
      <c r="A1699" s="52" t="s">
        <v>4801</v>
      </c>
      <c r="B1699" s="52" t="s">
        <v>5289</v>
      </c>
      <c r="C1699" s="52" t="s">
        <v>5255</v>
      </c>
      <c r="D1699" s="53">
        <v>44651.63055555556</v>
      </c>
      <c r="E1699" s="53">
        <v>44649.49236111111</v>
      </c>
      <c r="F1699" s="53">
        <v>44651.75833333333</v>
      </c>
      <c r="G1699" s="53">
        <f>HubVN_Receiving_Time</f>
        <v>44653.50069</v>
      </c>
      <c r="H1699" s="54">
        <v>44649.998611111114</v>
      </c>
      <c r="I1699" s="44">
        <f>HubCN_Receiving_Time-Order_Create_Time</f>
        <v>1.170138889</v>
      </c>
      <c r="J1699" s="44">
        <f>Plan__HubCN_Receiving_Time-Order_Create_Time</f>
        <v>3.308333333</v>
      </c>
      <c r="K1699" s="44">
        <f>HubCN_Pickup_Time-HubCN_Receiving_Time</f>
        <v>0.50625</v>
      </c>
      <c r="L1699" s="44">
        <f>Plan_HubCN_Pickup_Time-Plan__HubCN_Receiving_Time</f>
        <v>0.1277777778</v>
      </c>
      <c r="M1699" s="44">
        <f>HubCN_Receiving_Time-Vendor_PickupTime</f>
        <v>0.16875</v>
      </c>
      <c r="N1699" s="44">
        <f>Plan__HubCN_Receiving_Time-Plan_Vendor_Pickup_Time</f>
        <v>3.313888889</v>
      </c>
      <c r="O1699" s="44">
        <f>Vendor_PickupTime-Order_Create_Time</f>
        <v>1.001388889</v>
      </c>
      <c r="P1699" s="44">
        <f>Plan_Vendor_Pickup_Time-Order_Create_Time</f>
        <v>-0.005555555559</v>
      </c>
      <c r="Q1699" s="44">
        <f>HubVN_Receiving_Time-HubCN_Pickup_Time</f>
        <v>3.502083333</v>
      </c>
      <c r="R1699" s="44">
        <f>Plan_HubVN_Receiving_Time-Plan_HubCN_Pickup_Time</f>
        <v>1.502777778</v>
      </c>
      <c r="S1699" s="44">
        <f>TG_lấy+TG_xử_lý_CN+Thông_quan</f>
        <v>5.178472222</v>
      </c>
      <c r="T1699" s="55">
        <f>IFS(HubCN_ID="LECCNSZ",Quantity__piece*500,HubCN_ID="LECCNYW",Quantity__piece*700)</f>
        <v>2500</v>
      </c>
      <c r="U1699" s="55">
        <f>Chi_phí_lấy_hàng-Chi_phí_xử_lý</f>
        <v>17000</v>
      </c>
      <c r="V1699" s="55">
        <f>IFS(HubCN_ID="LECCNSZ",IF(Grossweight&lt;=3,17000+Quantity__piece*500,17000+(Grossweight-3)*1500+Quantity__piece*500),HubCN_ID="LECCNYW", IF(Grossweight&lt;=3,15000+Quantity__piece*700,15000+(Grossweight-3)*2500+Quantity__piece*700))</f>
        <v>19500</v>
      </c>
    </row>
    <row r="1700" ht="15.75" customHeight="1">
      <c r="A1700" s="52" t="s">
        <v>4803</v>
      </c>
      <c r="B1700" s="52" t="s">
        <v>5295</v>
      </c>
      <c r="C1700" s="52" t="s">
        <v>5253</v>
      </c>
      <c r="D1700" s="53">
        <v>44652.654861111114</v>
      </c>
      <c r="E1700" s="53">
        <v>44649.924305555556</v>
      </c>
      <c r="F1700" s="53">
        <v>44652.78055555555</v>
      </c>
      <c r="G1700" s="53">
        <f>HubVN_Receiving_Time</f>
        <v>44655.26319</v>
      </c>
      <c r="H1700" s="54">
        <v>44650.2625</v>
      </c>
      <c r="I1700" s="44">
        <f>HubCN_Receiving_Time-Order_Create_Time</f>
        <v>0.3118055556</v>
      </c>
      <c r="J1700" s="44">
        <f>Plan__HubCN_Receiving_Time-Order_Create_Time</f>
        <v>3.042361111</v>
      </c>
      <c r="K1700" s="44">
        <f>HubCN_Pickup_Time-HubCN_Receiving_Time</f>
        <v>0.3381944444</v>
      </c>
      <c r="L1700" s="44">
        <f>Plan_HubCN_Pickup_Time-Plan__HubCN_Receiving_Time</f>
        <v>0.1256944444</v>
      </c>
      <c r="M1700" s="44">
        <f>HubCN_Receiving_Time-Vendor_PickupTime</f>
        <v>0.08472222222</v>
      </c>
      <c r="N1700" s="44">
        <f>Plan__HubCN_Receiving_Time-Plan_Vendor_Pickup_Time</f>
        <v>2.461805556</v>
      </c>
      <c r="O1700" s="44">
        <f>Vendor_PickupTime-Order_Create_Time</f>
        <v>0.2270833333</v>
      </c>
      <c r="P1700" s="44">
        <f>Plan_Vendor_Pickup_Time-Order_Create_Time</f>
        <v>0.5805555556</v>
      </c>
      <c r="Q1700" s="44">
        <f>HubVN_Receiving_Time-HubCN_Pickup_Time</f>
        <v>5.000694444</v>
      </c>
      <c r="R1700" s="44">
        <f>Plan_HubVN_Receiving_Time-Plan_HubCN_Pickup_Time</f>
        <v>1.502083333</v>
      </c>
      <c r="S1700" s="44">
        <f>TG_lấy+TG_xử_lý_CN+Thông_quan</f>
        <v>5.650694444</v>
      </c>
      <c r="T1700" s="55">
        <f>IFS(HubCN_ID="LECCNSZ",Quantity__piece*500,HubCN_ID="LECCNYW",Quantity__piece*700)</f>
        <v>700</v>
      </c>
      <c r="U1700" s="55">
        <f>Chi_phí_lấy_hàng-Chi_phí_xử_lý</f>
        <v>15000</v>
      </c>
      <c r="V1700" s="55">
        <f>IFS(HubCN_ID="LECCNSZ",IF(Grossweight&lt;=3,17000+Quantity__piece*500,17000+(Grossweight-3)*1500+Quantity__piece*500),HubCN_ID="LECCNYW", IF(Grossweight&lt;=3,15000+Quantity__piece*700,15000+(Grossweight-3)*2500+Quantity__piece*700))</f>
        <v>15700</v>
      </c>
    </row>
    <row r="1701" ht="15.75" hidden="1" customHeight="1">
      <c r="A1701" s="52" t="s">
        <v>4806</v>
      </c>
      <c r="B1701" s="52" t="s">
        <v>5262</v>
      </c>
      <c r="C1701" s="52" t="s">
        <v>5255</v>
      </c>
      <c r="D1701" s="53">
        <v>44653.63055555556</v>
      </c>
      <c r="E1701" s="53">
        <v>44652.53333333333</v>
      </c>
      <c r="F1701" s="53">
        <v>44653.75625</v>
      </c>
      <c r="G1701" s="53">
        <f>HubVN_Receiving_Time</f>
        <v>44655.50903</v>
      </c>
      <c r="H1701" s="54">
        <v>44653.00763888889</v>
      </c>
      <c r="I1701" s="44">
        <f>HubCN_Receiving_Time-Order_Create_Time</f>
        <v>3.238194444</v>
      </c>
      <c r="J1701" s="44">
        <f>Plan__HubCN_Receiving_Time-Order_Create_Time</f>
        <v>4.335416667</v>
      </c>
      <c r="K1701" s="44">
        <f>HubCN_Pickup_Time-HubCN_Receiving_Time</f>
        <v>0.4743055556</v>
      </c>
      <c r="L1701" s="44">
        <f>Plan_HubCN_Pickup_Time-Plan__HubCN_Receiving_Time</f>
        <v>0.1256944444</v>
      </c>
      <c r="M1701" s="44">
        <f>HubCN_Receiving_Time-Vendor_PickupTime</f>
        <v>0.1715277778</v>
      </c>
      <c r="N1701" s="44">
        <f>Plan__HubCN_Receiving_Time-Plan_Vendor_Pickup_Time</f>
        <v>3.838194444</v>
      </c>
      <c r="O1701" s="44">
        <f>Vendor_PickupTime-Order_Create_Time</f>
        <v>3.066666667</v>
      </c>
      <c r="P1701" s="44">
        <f>Plan_Vendor_Pickup_Time-Order_Create_Time</f>
        <v>0.4972222222</v>
      </c>
      <c r="Q1701" s="44">
        <f>HubVN_Receiving_Time-HubCN_Pickup_Time</f>
        <v>2.501388889</v>
      </c>
      <c r="R1701" s="44">
        <f>Plan_HubVN_Receiving_Time-Plan_HubCN_Pickup_Time</f>
        <v>1.504861111</v>
      </c>
      <c r="S1701" s="44">
        <f>TG_lấy+TG_xử_lý_CN+Thông_quan</f>
        <v>6.213888889</v>
      </c>
      <c r="T1701" s="55">
        <f>IFS(HubCN_ID="LECCNSZ",Quantity__piece*500,HubCN_ID="LECCNYW",Quantity__piece*700)</f>
        <v>500</v>
      </c>
      <c r="U1701" s="55">
        <f>Chi_phí_lấy_hàng-Chi_phí_xử_lý</f>
        <v>17600</v>
      </c>
      <c r="V1701" s="55">
        <f>IFS(HubCN_ID="LECCNSZ",IF(Grossweight&lt;=3,17000+Quantity__piece*500,17000+(Grossweight-3)*1500+Quantity__piece*500),HubCN_ID="LECCNYW", IF(Grossweight&lt;=3,15000+Quantity__piece*700,15000+(Grossweight-3)*2500+Quantity__piece*700))</f>
        <v>18100</v>
      </c>
    </row>
    <row r="1702" ht="15.75" customHeight="1">
      <c r="A1702" s="52" t="s">
        <v>4809</v>
      </c>
      <c r="B1702" s="52" t="s">
        <v>5284</v>
      </c>
      <c r="C1702" s="52" t="s">
        <v>5253</v>
      </c>
      <c r="D1702" s="53">
        <v>44651.79027777778</v>
      </c>
      <c r="E1702" s="53">
        <v>44649.81041666667</v>
      </c>
      <c r="F1702" s="53">
        <v>44652.004166666666</v>
      </c>
      <c r="G1702" s="53">
        <f>HubVN_Receiving_Time</f>
        <v>44654.27431</v>
      </c>
      <c r="H1702" s="54">
        <v>44650.271527777775</v>
      </c>
      <c r="I1702" s="44">
        <f>HubCN_Receiving_Time-Order_Create_Time</f>
        <v>1.111111111</v>
      </c>
      <c r="J1702" s="44">
        <f>Plan__HubCN_Receiving_Time-Order_Create_Time</f>
        <v>3.090972222</v>
      </c>
      <c r="K1702" s="44">
        <f>HubCN_Pickup_Time-HubCN_Receiving_Time</f>
        <v>0.4611111111</v>
      </c>
      <c r="L1702" s="44">
        <f>Plan_HubCN_Pickup_Time-Plan__HubCN_Receiving_Time</f>
        <v>0.2138888889</v>
      </c>
      <c r="M1702" s="44">
        <f>HubCN_Receiving_Time-Vendor_PickupTime</f>
        <v>0.1104166667</v>
      </c>
      <c r="N1702" s="44">
        <f>Plan__HubCN_Receiving_Time-Plan_Vendor_Pickup_Time</f>
        <v>2.592361111</v>
      </c>
      <c r="O1702" s="44">
        <f>Vendor_PickupTime-Order_Create_Time</f>
        <v>1.000694444</v>
      </c>
      <c r="P1702" s="44">
        <f>Plan_Vendor_Pickup_Time-Order_Create_Time</f>
        <v>0.4986111111</v>
      </c>
      <c r="Q1702" s="44">
        <f>HubVN_Receiving_Time-HubCN_Pickup_Time</f>
        <v>4.002777778</v>
      </c>
      <c r="R1702" s="44">
        <f>Plan_HubVN_Receiving_Time-Plan_HubCN_Pickup_Time</f>
        <v>1.504166667</v>
      </c>
      <c r="S1702" s="44">
        <f>TG_lấy+TG_xử_lý_CN+Thông_quan</f>
        <v>5.575</v>
      </c>
      <c r="T1702" s="55">
        <f>IFS(HubCN_ID="LECCNSZ",Quantity__piece*500,HubCN_ID="LECCNYW",Quantity__piece*700)</f>
        <v>700</v>
      </c>
      <c r="U1702" s="55">
        <f>Chi_phí_lấy_hàng-Chi_phí_xử_lý</f>
        <v>15000</v>
      </c>
      <c r="V1702" s="55">
        <f>IFS(HubCN_ID="LECCNSZ",IF(Grossweight&lt;=3,17000+Quantity__piece*500,17000+(Grossweight-3)*1500+Quantity__piece*500),HubCN_ID="LECCNYW", IF(Grossweight&lt;=3,15000+Quantity__piece*700,15000+(Grossweight-3)*2500+Quantity__piece*700))</f>
        <v>15700</v>
      </c>
    </row>
    <row r="1703" ht="15.75" customHeight="1">
      <c r="A1703" s="52" t="s">
        <v>4812</v>
      </c>
      <c r="B1703" s="52" t="s">
        <v>5258</v>
      </c>
      <c r="C1703" s="52" t="s">
        <v>5253</v>
      </c>
      <c r="D1703" s="53">
        <v>44651.57777777778</v>
      </c>
      <c r="E1703" s="53">
        <v>44649.76388888889</v>
      </c>
      <c r="F1703" s="53">
        <v>44651.7875</v>
      </c>
      <c r="G1703" s="53">
        <f>HubVN_Receiving_Time</f>
        <v>44654.27569</v>
      </c>
      <c r="H1703" s="54">
        <v>44650.27013888889</v>
      </c>
      <c r="I1703" s="44">
        <f>HubCN_Receiving_Time-Order_Create_Time</f>
        <v>0.59375</v>
      </c>
      <c r="J1703" s="44">
        <f>Plan__HubCN_Receiving_Time-Order_Create_Time</f>
        <v>2.407638889</v>
      </c>
      <c r="K1703" s="44">
        <f>HubCN_Pickup_Time-HubCN_Receiving_Time</f>
        <v>0.50625</v>
      </c>
      <c r="L1703" s="44">
        <f>Plan_HubCN_Pickup_Time-Plan__HubCN_Receiving_Time</f>
        <v>0.2097222222</v>
      </c>
      <c r="M1703" s="44">
        <f>HubCN_Receiving_Time-Vendor_PickupTime</f>
        <v>0.1131944444</v>
      </c>
      <c r="N1703" s="44">
        <f>Plan__HubCN_Receiving_Time-Plan_Vendor_Pickup_Time</f>
        <v>2.329861111</v>
      </c>
      <c r="O1703" s="44">
        <f>Vendor_PickupTime-Order_Create_Time</f>
        <v>0.4805555556</v>
      </c>
      <c r="P1703" s="44">
        <f>Plan_Vendor_Pickup_Time-Order_Create_Time</f>
        <v>0.07777777778</v>
      </c>
      <c r="Q1703" s="44">
        <f>HubVN_Receiving_Time-HubCN_Pickup_Time</f>
        <v>4.005555556</v>
      </c>
      <c r="R1703" s="44">
        <f>Plan_HubVN_Receiving_Time-Plan_HubCN_Pickup_Time</f>
        <v>1.503472222</v>
      </c>
      <c r="S1703" s="44">
        <f>TG_lấy+TG_xử_lý_CN+Thông_quan</f>
        <v>5.105555556</v>
      </c>
      <c r="T1703" s="55">
        <f>IFS(HubCN_ID="LECCNSZ",Quantity__piece*500,HubCN_ID="LECCNYW",Quantity__piece*700)</f>
        <v>1400</v>
      </c>
      <c r="U1703" s="55">
        <f>Chi_phí_lấy_hàng-Chi_phí_xử_lý</f>
        <v>15000</v>
      </c>
      <c r="V1703" s="55">
        <f>IFS(HubCN_ID="LECCNSZ",IF(Grossweight&lt;=3,17000+Quantity__piece*500,17000+(Grossweight-3)*1500+Quantity__piece*500),HubCN_ID="LECCNYW", IF(Grossweight&lt;=3,15000+Quantity__piece*700,15000+(Grossweight-3)*2500+Quantity__piece*700))</f>
        <v>16400</v>
      </c>
    </row>
    <row r="1704" ht="15.75" customHeight="1">
      <c r="A1704" s="52" t="s">
        <v>4815</v>
      </c>
      <c r="B1704" s="52" t="s">
        <v>5283</v>
      </c>
      <c r="C1704" s="52" t="s">
        <v>5253</v>
      </c>
      <c r="D1704" s="53">
        <v>44648.629166666666</v>
      </c>
      <c r="E1704" s="53">
        <v>44649.20625</v>
      </c>
      <c r="F1704" s="53">
        <v>44648.75833333333</v>
      </c>
      <c r="G1704" s="53">
        <f>HubVN_Receiving_Time</f>
        <v>44652.50694</v>
      </c>
      <c r="H1704" s="54">
        <v>44649.50347222222</v>
      </c>
      <c r="I1704" s="44">
        <f>HubCN_Receiving_Time-Order_Create_Time</f>
        <v>1.872222222</v>
      </c>
      <c r="J1704" s="44">
        <f>Plan__HubCN_Receiving_Time-Order_Create_Time</f>
        <v>1.295138889</v>
      </c>
      <c r="K1704" s="44">
        <f>HubCN_Pickup_Time-HubCN_Receiving_Time</f>
        <v>0.2972222222</v>
      </c>
      <c r="L1704" s="44">
        <f>Plan_HubCN_Pickup_Time-Plan__HubCN_Receiving_Time</f>
        <v>0.1291666667</v>
      </c>
      <c r="M1704" s="44">
        <f>HubCN_Receiving_Time-Vendor_PickupTime</f>
        <v>0.08402777778</v>
      </c>
      <c r="N1704" s="44">
        <f>Plan__HubCN_Receiving_Time-Plan_Vendor_Pickup_Time</f>
        <v>1.594444444</v>
      </c>
      <c r="O1704" s="44">
        <f>Vendor_PickupTime-Order_Create_Time</f>
        <v>1.788194444</v>
      </c>
      <c r="P1704" s="44">
        <f>Plan_Vendor_Pickup_Time-Order_Create_Time</f>
        <v>-0.2993055556</v>
      </c>
      <c r="Q1704" s="44">
        <f>HubVN_Receiving_Time-HubCN_Pickup_Time</f>
        <v>3.003472222</v>
      </c>
      <c r="R1704" s="44">
        <f>Plan_HubVN_Receiving_Time-Plan_HubCN_Pickup_Time</f>
        <v>3.503472222</v>
      </c>
      <c r="S1704" s="44">
        <f>TG_lấy+TG_xử_lý_CN+Thông_quan</f>
        <v>5.172916667</v>
      </c>
      <c r="T1704" s="55">
        <f>IFS(HubCN_ID="LECCNSZ",Quantity__piece*500,HubCN_ID="LECCNYW",Quantity__piece*700)</f>
        <v>700</v>
      </c>
      <c r="U1704" s="55">
        <f>Chi_phí_lấy_hàng-Chi_phí_xử_lý</f>
        <v>17750</v>
      </c>
      <c r="V1704" s="55">
        <f>IFS(HubCN_ID="LECCNSZ",IF(Grossweight&lt;=3,17000+Quantity__piece*500,17000+(Grossweight-3)*1500+Quantity__piece*500),HubCN_ID="LECCNYW", IF(Grossweight&lt;=3,15000+Quantity__piece*700,15000+(Grossweight-3)*2500+Quantity__piece*700))</f>
        <v>18450</v>
      </c>
    </row>
    <row r="1705" ht="15.75" customHeight="1">
      <c r="A1705" s="52" t="s">
        <v>4817</v>
      </c>
      <c r="B1705" s="52" t="s">
        <v>5279</v>
      </c>
      <c r="C1705" s="52" t="s">
        <v>5253</v>
      </c>
      <c r="D1705" s="53">
        <v>44652.42013888889</v>
      </c>
      <c r="E1705" s="53">
        <v>44652.208333333336</v>
      </c>
      <c r="F1705" s="53">
        <v>44652.50763888889</v>
      </c>
      <c r="G1705" s="53">
        <f>HubVN_Receiving_Time</f>
        <v>44655.50764</v>
      </c>
      <c r="H1705" s="54">
        <v>44652.50555555556</v>
      </c>
      <c r="I1705" s="44">
        <f>HubCN_Receiving_Time-Order_Create_Time</f>
        <v>2.372916667</v>
      </c>
      <c r="J1705" s="44">
        <f>Plan__HubCN_Receiving_Time-Order_Create_Time</f>
        <v>2.584722222</v>
      </c>
      <c r="K1705" s="44">
        <f>HubCN_Pickup_Time-HubCN_Receiving_Time</f>
        <v>0.2972222222</v>
      </c>
      <c r="L1705" s="44">
        <f>Plan_HubCN_Pickup_Time-Plan__HubCN_Receiving_Time</f>
        <v>0.0875</v>
      </c>
      <c r="M1705" s="44">
        <f>HubCN_Receiving_Time-Vendor_PickupTime</f>
        <v>0.08819444445</v>
      </c>
      <c r="N1705" s="44">
        <f>Plan__HubCN_Receiving_Time-Plan_Vendor_Pickup_Time</f>
        <v>4.000694444</v>
      </c>
      <c r="O1705" s="44">
        <f>Vendor_PickupTime-Order_Create_Time</f>
        <v>2.284722222</v>
      </c>
      <c r="P1705" s="44">
        <f>Plan_Vendor_Pickup_Time-Order_Create_Time</f>
        <v>-1.415972222</v>
      </c>
      <c r="Q1705" s="44">
        <f>HubVN_Receiving_Time-HubCN_Pickup_Time</f>
        <v>3.002083333</v>
      </c>
      <c r="R1705" s="44">
        <f>Plan_HubVN_Receiving_Time-Plan_HubCN_Pickup_Time</f>
        <v>3.000694444</v>
      </c>
      <c r="S1705" s="44">
        <f>TG_lấy+TG_xử_lý_CN+Thông_quan</f>
        <v>5.672222222</v>
      </c>
      <c r="T1705" s="55">
        <f>IFS(HubCN_ID="LECCNSZ",Quantity__piece*500,HubCN_ID="LECCNYW",Quantity__piece*700)</f>
        <v>3500</v>
      </c>
      <c r="U1705" s="55">
        <f>Chi_phí_lấy_hàng-Chi_phí_xử_lý</f>
        <v>15000</v>
      </c>
      <c r="V1705" s="55">
        <f>IFS(HubCN_ID="LECCNSZ",IF(Grossweight&lt;=3,17000+Quantity__piece*500,17000+(Grossweight-3)*1500+Quantity__piece*500),HubCN_ID="LECCNYW", IF(Grossweight&lt;=3,15000+Quantity__piece*700,15000+(Grossweight-3)*2500+Quantity__piece*700))</f>
        <v>18500</v>
      </c>
    </row>
    <row r="1706" ht="15.75" customHeight="1">
      <c r="A1706" s="52" t="s">
        <v>4820</v>
      </c>
      <c r="B1706" s="52" t="s">
        <v>5261</v>
      </c>
      <c r="C1706" s="52" t="s">
        <v>5253</v>
      </c>
      <c r="D1706" s="53">
        <v>44649.37569444445</v>
      </c>
      <c r="E1706" s="53">
        <v>44649.17152777778</v>
      </c>
      <c r="F1706" s="53">
        <v>44649.52777777778</v>
      </c>
      <c r="G1706" s="53">
        <f>HubVN_Receiving_Time</f>
        <v>44652.51181</v>
      </c>
      <c r="H1706" s="54">
        <v>44649.51111111111</v>
      </c>
      <c r="I1706" s="44">
        <f>HubCN_Receiving_Time-Order_Create_Time</f>
        <v>1.815277778</v>
      </c>
      <c r="J1706" s="44">
        <f>Plan__HubCN_Receiving_Time-Order_Create_Time</f>
        <v>2.019444444</v>
      </c>
      <c r="K1706" s="44">
        <f>HubCN_Pickup_Time-HubCN_Receiving_Time</f>
        <v>0.3395833333</v>
      </c>
      <c r="L1706" s="44">
        <f>Plan_HubCN_Pickup_Time-Plan__HubCN_Receiving_Time</f>
        <v>0.1520833333</v>
      </c>
      <c r="M1706" s="44">
        <f>HubCN_Receiving_Time-Vendor_PickupTime</f>
        <v>0.08680555555</v>
      </c>
      <c r="N1706" s="44">
        <f>Plan__HubCN_Receiving_Time-Plan_Vendor_Pickup_Time</f>
        <v>4.022222222</v>
      </c>
      <c r="O1706" s="44">
        <f>Vendor_PickupTime-Order_Create_Time</f>
        <v>1.728472222</v>
      </c>
      <c r="P1706" s="44">
        <f>Plan_Vendor_Pickup_Time-Order_Create_Time</f>
        <v>-2.002777778</v>
      </c>
      <c r="Q1706" s="44">
        <f>HubVN_Receiving_Time-HubCN_Pickup_Time</f>
        <v>3.000694444</v>
      </c>
      <c r="R1706" s="44">
        <f>Plan_HubVN_Receiving_Time-Plan_HubCN_Pickup_Time</f>
        <v>2.002777778</v>
      </c>
      <c r="S1706" s="44">
        <f>TG_lấy+TG_xử_lý_CN+Thông_quan</f>
        <v>5.155555556</v>
      </c>
      <c r="T1706" s="55">
        <f>IFS(HubCN_ID="LECCNSZ",Quantity__piece*500,HubCN_ID="LECCNYW",Quantity__piece*700)</f>
        <v>700</v>
      </c>
      <c r="U1706" s="55">
        <f>Chi_phí_lấy_hàng-Chi_phí_xử_lý</f>
        <v>15000</v>
      </c>
      <c r="V1706" s="55">
        <f>IFS(HubCN_ID="LECCNSZ",IF(Grossweight&lt;=3,17000+Quantity__piece*500,17000+(Grossweight-3)*1500+Quantity__piece*500),HubCN_ID="LECCNYW", IF(Grossweight&lt;=3,15000+Quantity__piece*700,15000+(Grossweight-3)*2500+Quantity__piece*700))</f>
        <v>15700</v>
      </c>
    </row>
    <row r="1707" ht="15.75" customHeight="1">
      <c r="A1707" s="52" t="s">
        <v>4823</v>
      </c>
      <c r="B1707" s="52" t="s">
        <v>5279</v>
      </c>
      <c r="C1707" s="52" t="s">
        <v>5253</v>
      </c>
      <c r="D1707" s="53">
        <v>44648.5875</v>
      </c>
      <c r="E1707" s="53">
        <v>44649.211805555555</v>
      </c>
      <c r="F1707" s="53">
        <v>44648.756944444445</v>
      </c>
      <c r="G1707" s="53">
        <f>HubVN_Receiving_Time</f>
        <v>44652.50556</v>
      </c>
      <c r="H1707" s="54">
        <v>44649.50486111111</v>
      </c>
      <c r="I1707" s="44">
        <f>HubCN_Receiving_Time-Order_Create_Time</f>
        <v>1.836805556</v>
      </c>
      <c r="J1707" s="44">
        <f>Plan__HubCN_Receiving_Time-Order_Create_Time</f>
        <v>1.2125</v>
      </c>
      <c r="K1707" s="44">
        <f>HubCN_Pickup_Time-HubCN_Receiving_Time</f>
        <v>0.2930555556</v>
      </c>
      <c r="L1707" s="44">
        <f>Plan_HubCN_Pickup_Time-Plan__HubCN_Receiving_Time</f>
        <v>0.1694444444</v>
      </c>
      <c r="M1707" s="44">
        <f>HubCN_Receiving_Time-Vendor_PickupTime</f>
        <v>0.08402777778</v>
      </c>
      <c r="N1707" s="44">
        <f>Plan__HubCN_Receiving_Time-Plan_Vendor_Pickup_Time</f>
        <v>1.722222222</v>
      </c>
      <c r="O1707" s="44">
        <f>Vendor_PickupTime-Order_Create_Time</f>
        <v>1.752777778</v>
      </c>
      <c r="P1707" s="44">
        <f>Plan_Vendor_Pickup_Time-Order_Create_Time</f>
        <v>-0.5097222222</v>
      </c>
      <c r="Q1707" s="44">
        <f>HubVN_Receiving_Time-HubCN_Pickup_Time</f>
        <v>3.000694444</v>
      </c>
      <c r="R1707" s="44">
        <f>Plan_HubVN_Receiving_Time-Plan_HubCN_Pickup_Time</f>
        <v>3.502083333</v>
      </c>
      <c r="S1707" s="44">
        <f>TG_lấy+TG_xử_lý_CN+Thông_quan</f>
        <v>5.130555556</v>
      </c>
      <c r="T1707" s="55">
        <f>IFS(HubCN_ID="LECCNSZ",Quantity__piece*500,HubCN_ID="LECCNYW",Quantity__piece*700)</f>
        <v>2100</v>
      </c>
      <c r="U1707" s="55">
        <f>Chi_phí_lấy_hàng-Chi_phí_xử_lý</f>
        <v>15000</v>
      </c>
      <c r="V1707" s="55">
        <f>IFS(HubCN_ID="LECCNSZ",IF(Grossweight&lt;=3,17000+Quantity__piece*500,17000+(Grossweight-3)*1500+Quantity__piece*500),HubCN_ID="LECCNYW", IF(Grossweight&lt;=3,15000+Quantity__piece*700,15000+(Grossweight-3)*2500+Quantity__piece*700))</f>
        <v>17100</v>
      </c>
    </row>
    <row r="1708" ht="15.75" customHeight="1">
      <c r="A1708" s="52" t="s">
        <v>4825</v>
      </c>
      <c r="B1708" s="52" t="s">
        <v>5278</v>
      </c>
      <c r="C1708" s="52" t="s">
        <v>5253</v>
      </c>
      <c r="D1708" s="53">
        <v>44648.915972222225</v>
      </c>
      <c r="E1708" s="53">
        <v>44649.21111111111</v>
      </c>
      <c r="F1708" s="53">
        <v>44649.00208333333</v>
      </c>
      <c r="G1708" s="53">
        <f>HubVN_Receiving_Time</f>
        <v>44652.51111</v>
      </c>
      <c r="H1708" s="54">
        <v>44649.50555555556</v>
      </c>
      <c r="I1708" s="44">
        <f>HubCN_Receiving_Time-Order_Create_Time</f>
        <v>1.832638889</v>
      </c>
      <c r="J1708" s="44">
        <f>Plan__HubCN_Receiving_Time-Order_Create_Time</f>
        <v>1.5375</v>
      </c>
      <c r="K1708" s="44">
        <f>HubCN_Pickup_Time-HubCN_Receiving_Time</f>
        <v>0.2944444445</v>
      </c>
      <c r="L1708" s="44">
        <f>Plan_HubCN_Pickup_Time-Plan__HubCN_Receiving_Time</f>
        <v>0.08611111111</v>
      </c>
      <c r="M1708" s="44">
        <f>HubCN_Receiving_Time-Vendor_PickupTime</f>
        <v>0.08611111111</v>
      </c>
      <c r="N1708" s="44">
        <f>Plan__HubCN_Receiving_Time-Plan_Vendor_Pickup_Time</f>
        <v>1.550694444</v>
      </c>
      <c r="O1708" s="44">
        <f>Vendor_PickupTime-Order_Create_Time</f>
        <v>1.746527778</v>
      </c>
      <c r="P1708" s="44">
        <f>Plan_Vendor_Pickup_Time-Order_Create_Time</f>
        <v>-0.01319444444</v>
      </c>
      <c r="Q1708" s="44">
        <f>HubVN_Receiving_Time-HubCN_Pickup_Time</f>
        <v>3.005555556</v>
      </c>
      <c r="R1708" s="44">
        <f>Plan_HubVN_Receiving_Time-Plan_HubCN_Pickup_Time</f>
        <v>3.504166667</v>
      </c>
      <c r="S1708" s="44">
        <f>TG_lấy+TG_xử_lý_CN+Thông_quan</f>
        <v>5.132638889</v>
      </c>
      <c r="T1708" s="55">
        <f>IFS(HubCN_ID="LECCNSZ",Quantity__piece*500,HubCN_ID="LECCNYW",Quantity__piece*700)</f>
        <v>2100</v>
      </c>
      <c r="U1708" s="55">
        <f>Chi_phí_lấy_hàng-Chi_phí_xử_lý</f>
        <v>15000</v>
      </c>
      <c r="V1708" s="55">
        <f>IFS(HubCN_ID="LECCNSZ",IF(Grossweight&lt;=3,17000+Quantity__piece*500,17000+(Grossweight-3)*1500+Quantity__piece*500),HubCN_ID="LECCNYW", IF(Grossweight&lt;=3,15000+Quantity__piece*700,15000+(Grossweight-3)*2500+Quantity__piece*700))</f>
        <v>17100</v>
      </c>
    </row>
    <row r="1709" ht="15.75" customHeight="1">
      <c r="A1709" s="52" t="s">
        <v>4828</v>
      </c>
      <c r="B1709" s="52" t="s">
        <v>5280</v>
      </c>
      <c r="C1709" s="52" t="s">
        <v>5253</v>
      </c>
      <c r="D1709" s="53">
        <v>44650.586805555555</v>
      </c>
      <c r="E1709" s="53">
        <v>44649.808333333334</v>
      </c>
      <c r="F1709" s="53">
        <v>44650.756944444445</v>
      </c>
      <c r="G1709" s="53">
        <f>HubVN_Receiving_Time</f>
        <v>44653.27431</v>
      </c>
      <c r="H1709" s="54">
        <v>44650.271527777775</v>
      </c>
      <c r="I1709" s="44">
        <f>HubCN_Receiving_Time-Order_Create_Time</f>
        <v>1.08125</v>
      </c>
      <c r="J1709" s="44">
        <f>Plan__HubCN_Receiving_Time-Order_Create_Time</f>
        <v>1.859722222</v>
      </c>
      <c r="K1709" s="44">
        <f>HubCN_Pickup_Time-HubCN_Receiving_Time</f>
        <v>0.4631944444</v>
      </c>
      <c r="L1709" s="44">
        <f>Plan_HubCN_Pickup_Time-Plan__HubCN_Receiving_Time</f>
        <v>0.1701388889</v>
      </c>
      <c r="M1709" s="44">
        <f>HubCN_Receiving_Time-Vendor_PickupTime</f>
        <v>0.08402777778</v>
      </c>
      <c r="N1709" s="44">
        <f>Plan__HubCN_Receiving_Time-Plan_Vendor_Pickup_Time</f>
        <v>2.865972222</v>
      </c>
      <c r="O1709" s="44">
        <f>Vendor_PickupTime-Order_Create_Time</f>
        <v>0.9972222222</v>
      </c>
      <c r="P1709" s="44">
        <f>Plan_Vendor_Pickup_Time-Order_Create_Time</f>
        <v>-1.00625</v>
      </c>
      <c r="Q1709" s="44">
        <f>HubVN_Receiving_Time-HubCN_Pickup_Time</f>
        <v>3.002777778</v>
      </c>
      <c r="R1709" s="44">
        <f>Plan_HubVN_Receiving_Time-Plan_HubCN_Pickup_Time</f>
        <v>1.502777778</v>
      </c>
      <c r="S1709" s="44">
        <f>TG_lấy+TG_xử_lý_CN+Thông_quan</f>
        <v>4.547222222</v>
      </c>
      <c r="T1709" s="55">
        <f>IFS(HubCN_ID="LECCNSZ",Quantity__piece*500,HubCN_ID="LECCNYW",Quantity__piece*700)</f>
        <v>1400</v>
      </c>
      <c r="U1709" s="55">
        <f>Chi_phí_lấy_hàng-Chi_phí_xử_lý</f>
        <v>15000</v>
      </c>
      <c r="V1709" s="55">
        <f>IFS(HubCN_ID="LECCNSZ",IF(Grossweight&lt;=3,17000+Quantity__piece*500,17000+(Grossweight-3)*1500+Quantity__piece*500),HubCN_ID="LECCNYW", IF(Grossweight&lt;=3,15000+Quantity__piece*700,15000+(Grossweight-3)*2500+Quantity__piece*700))</f>
        <v>16400</v>
      </c>
    </row>
    <row r="1710" ht="15.75" customHeight="1">
      <c r="A1710" s="52" t="s">
        <v>4830</v>
      </c>
      <c r="B1710" s="52" t="s">
        <v>5309</v>
      </c>
      <c r="C1710" s="52" t="s">
        <v>5253</v>
      </c>
      <c r="D1710" s="53">
        <v>44651.666666666664</v>
      </c>
      <c r="E1710" s="53">
        <v>44652.23125</v>
      </c>
      <c r="F1710" s="53">
        <v>44651.75208333333</v>
      </c>
      <c r="G1710" s="53">
        <f>HubVN_Receiving_Time</f>
        <v>44655.52917</v>
      </c>
      <c r="H1710" s="54">
        <v>44652.52569444444</v>
      </c>
      <c r="I1710" s="44">
        <f>HubCN_Receiving_Time-Order_Create_Time</f>
        <v>2.393055556</v>
      </c>
      <c r="J1710" s="44">
        <f>Plan__HubCN_Receiving_Time-Order_Create_Time</f>
        <v>1.828472222</v>
      </c>
      <c r="K1710" s="44">
        <f>HubCN_Pickup_Time-HubCN_Receiving_Time</f>
        <v>0.2944444444</v>
      </c>
      <c r="L1710" s="44">
        <f>Plan_HubCN_Pickup_Time-Plan__HubCN_Receiving_Time</f>
        <v>0.08541666667</v>
      </c>
      <c r="M1710" s="44">
        <f>HubCN_Receiving_Time-Vendor_PickupTime</f>
        <v>0.1090277778</v>
      </c>
      <c r="N1710" s="44">
        <f>Plan__HubCN_Receiving_Time-Plan_Vendor_Pickup_Time</f>
        <v>3.252083333</v>
      </c>
      <c r="O1710" s="44">
        <f>Vendor_PickupTime-Order_Create_Time</f>
        <v>2.284027778</v>
      </c>
      <c r="P1710" s="44">
        <f>Plan_Vendor_Pickup_Time-Order_Create_Time</f>
        <v>-1.423611111</v>
      </c>
      <c r="Q1710" s="44">
        <f>HubVN_Receiving_Time-HubCN_Pickup_Time</f>
        <v>3.003472222</v>
      </c>
      <c r="R1710" s="44">
        <f>Plan_HubVN_Receiving_Time-Plan_HubCN_Pickup_Time</f>
        <v>3.502777778</v>
      </c>
      <c r="S1710" s="44">
        <f>TG_lấy+TG_xử_lý_CN+Thông_quan</f>
        <v>5.690972222</v>
      </c>
      <c r="T1710" s="55">
        <f>IFS(HubCN_ID="LECCNSZ",Quantity__piece*500,HubCN_ID="LECCNYW",Quantity__piece*700)</f>
        <v>700</v>
      </c>
      <c r="U1710" s="55">
        <f>Chi_phí_lấy_hàng-Chi_phí_xử_lý</f>
        <v>15000</v>
      </c>
      <c r="V1710" s="55">
        <f>IFS(HubCN_ID="LECCNSZ",IF(Grossweight&lt;=3,17000+Quantity__piece*500,17000+(Grossweight-3)*1500+Quantity__piece*500),HubCN_ID="LECCNYW", IF(Grossweight&lt;=3,15000+Quantity__piece*700,15000+(Grossweight-3)*2500+Quantity__piece*700))</f>
        <v>15700</v>
      </c>
    </row>
    <row r="1711" ht="15.75" customHeight="1">
      <c r="A1711" s="52" t="s">
        <v>4832</v>
      </c>
      <c r="B1711" s="52" t="s">
        <v>5279</v>
      </c>
      <c r="C1711" s="52" t="s">
        <v>5253</v>
      </c>
      <c r="D1711" s="53">
        <v>44650.135416666664</v>
      </c>
      <c r="E1711" s="53">
        <v>44649.20277777778</v>
      </c>
      <c r="F1711" s="53">
        <v>44650.285416666666</v>
      </c>
      <c r="G1711" s="53">
        <f>HubVN_Receiving_Time</f>
        <v>44653.5</v>
      </c>
      <c r="H1711" s="54">
        <v>44649.495833333334</v>
      </c>
      <c r="I1711" s="44">
        <f>HubCN_Receiving_Time-Order_Create_Time</f>
        <v>1.336805556</v>
      </c>
      <c r="J1711" s="44">
        <f>Plan__HubCN_Receiving_Time-Order_Create_Time</f>
        <v>2.269444444</v>
      </c>
      <c r="K1711" s="44">
        <f>HubCN_Pickup_Time-HubCN_Receiving_Time</f>
        <v>0.2930555556</v>
      </c>
      <c r="L1711" s="44">
        <f>Plan_HubCN_Pickup_Time-Plan__HubCN_Receiving_Time</f>
        <v>0.15</v>
      </c>
      <c r="M1711" s="44">
        <f>HubCN_Receiving_Time-Vendor_PickupTime</f>
        <v>0.08541666667</v>
      </c>
      <c r="N1711" s="44">
        <f>Plan__HubCN_Receiving_Time-Plan_Vendor_Pickup_Time</f>
        <v>2.936805556</v>
      </c>
      <c r="O1711" s="44">
        <f>Vendor_PickupTime-Order_Create_Time</f>
        <v>1.251388889</v>
      </c>
      <c r="P1711" s="44">
        <f>Plan_Vendor_Pickup_Time-Order_Create_Time</f>
        <v>-0.6673611111</v>
      </c>
      <c r="Q1711" s="44">
        <f>HubVN_Receiving_Time-HubCN_Pickup_Time</f>
        <v>4.004166667</v>
      </c>
      <c r="R1711" s="44">
        <f>Plan_HubVN_Receiving_Time-Plan_HubCN_Pickup_Time</f>
        <v>3.004861111</v>
      </c>
      <c r="S1711" s="44">
        <f>TG_lấy+TG_xử_lý_CN+Thông_quan</f>
        <v>5.634027778</v>
      </c>
      <c r="T1711" s="55">
        <f>IFS(HubCN_ID="LECCNSZ",Quantity__piece*500,HubCN_ID="LECCNYW",Quantity__piece*700)</f>
        <v>2800</v>
      </c>
      <c r="U1711" s="55">
        <f>Chi_phí_lấy_hàng-Chi_phí_xử_lý</f>
        <v>15000</v>
      </c>
      <c r="V1711" s="55">
        <f>IFS(HubCN_ID="LECCNSZ",IF(Grossweight&lt;=3,17000+Quantity__piece*500,17000+(Grossweight-3)*1500+Quantity__piece*500),HubCN_ID="LECCNYW", IF(Grossweight&lt;=3,15000+Quantity__piece*700,15000+(Grossweight-3)*2500+Quantity__piece*700))</f>
        <v>17800</v>
      </c>
    </row>
    <row r="1712" ht="15.75" customHeight="1">
      <c r="A1712" s="52" t="s">
        <v>4835</v>
      </c>
      <c r="B1712" s="52" t="s">
        <v>5274</v>
      </c>
      <c r="C1712" s="52" t="s">
        <v>5253</v>
      </c>
      <c r="D1712" s="53">
        <v>44650.0375</v>
      </c>
      <c r="E1712" s="53">
        <v>44649.23125</v>
      </c>
      <c r="F1712" s="53">
        <v>44650.25208333333</v>
      </c>
      <c r="G1712" s="53">
        <f>HubVN_Receiving_Time</f>
        <v>44653.53125</v>
      </c>
      <c r="H1712" s="54">
        <v>44649.52638888889</v>
      </c>
      <c r="I1712" s="44">
        <f>HubCN_Receiving_Time-Order_Create_Time</f>
        <v>0.33125</v>
      </c>
      <c r="J1712" s="44">
        <f>Plan__HubCN_Receiving_Time-Order_Create_Time</f>
        <v>1.1375</v>
      </c>
      <c r="K1712" s="44">
        <f>HubCN_Pickup_Time-HubCN_Receiving_Time</f>
        <v>0.2951388889</v>
      </c>
      <c r="L1712" s="44">
        <f>Plan_HubCN_Pickup_Time-Plan__HubCN_Receiving_Time</f>
        <v>0.2145833333</v>
      </c>
      <c r="M1712" s="44">
        <f>HubCN_Receiving_Time-Vendor_PickupTime</f>
        <v>0.08680555555</v>
      </c>
      <c r="N1712" s="44">
        <f>Plan__HubCN_Receiving_Time-Plan_Vendor_Pickup_Time</f>
        <v>1.560416667</v>
      </c>
      <c r="O1712" s="44">
        <f>Vendor_PickupTime-Order_Create_Time</f>
        <v>0.2444444444</v>
      </c>
      <c r="P1712" s="44">
        <f>Plan_Vendor_Pickup_Time-Order_Create_Time</f>
        <v>-0.4229166667</v>
      </c>
      <c r="Q1712" s="44">
        <f>HubVN_Receiving_Time-HubCN_Pickup_Time</f>
        <v>4.004861111</v>
      </c>
      <c r="R1712" s="44">
        <f>Plan_HubVN_Receiving_Time-Plan_HubCN_Pickup_Time</f>
        <v>3.004166667</v>
      </c>
      <c r="S1712" s="44">
        <f>TG_lấy+TG_xử_lý_CN+Thông_quan</f>
        <v>4.63125</v>
      </c>
      <c r="T1712" s="55">
        <f>IFS(HubCN_ID="LECCNSZ",Quantity__piece*500,HubCN_ID="LECCNYW",Quantity__piece*700)</f>
        <v>700</v>
      </c>
      <c r="U1712" s="55">
        <f>Chi_phí_lấy_hàng-Chi_phí_xử_lý</f>
        <v>15000</v>
      </c>
      <c r="V1712" s="55">
        <f>IFS(HubCN_ID="LECCNSZ",IF(Grossweight&lt;=3,17000+Quantity__piece*500,17000+(Grossweight-3)*1500+Quantity__piece*500),HubCN_ID="LECCNYW", IF(Grossweight&lt;=3,15000+Quantity__piece*700,15000+(Grossweight-3)*2500+Quantity__piece*700))</f>
        <v>15700</v>
      </c>
    </row>
    <row r="1713" ht="15.75" customHeight="1">
      <c r="A1713" s="52" t="s">
        <v>4838</v>
      </c>
      <c r="B1713" s="52" t="s">
        <v>5278</v>
      </c>
      <c r="C1713" s="52" t="s">
        <v>5253</v>
      </c>
      <c r="D1713" s="53">
        <v>44652.895833333336</v>
      </c>
      <c r="E1713" s="53">
        <v>44650.67638888889</v>
      </c>
      <c r="F1713" s="53">
        <v>44653.02222222222</v>
      </c>
      <c r="G1713" s="53">
        <f>HubVN_Receiving_Time</f>
        <v>44654.51667</v>
      </c>
      <c r="H1713" s="54">
        <v>44651.01111111111</v>
      </c>
      <c r="I1713" s="44">
        <f>HubCN_Receiving_Time-Order_Create_Time</f>
        <v>4.01875</v>
      </c>
      <c r="J1713" s="44">
        <f>Plan__HubCN_Receiving_Time-Order_Create_Time</f>
        <v>6.238194444</v>
      </c>
      <c r="K1713" s="44">
        <f>HubCN_Pickup_Time-HubCN_Receiving_Time</f>
        <v>0.3347222222</v>
      </c>
      <c r="L1713" s="44">
        <f>Plan_HubCN_Pickup_Time-Plan__HubCN_Receiving_Time</f>
        <v>0.1263888889</v>
      </c>
      <c r="M1713" s="44">
        <f>HubCN_Receiving_Time-Vendor_PickupTime</f>
        <v>0.2951388889</v>
      </c>
      <c r="N1713" s="44">
        <f>Plan__HubCN_Receiving_Time-Plan_Vendor_Pickup_Time</f>
        <v>5.076388889</v>
      </c>
      <c r="O1713" s="44">
        <f>Vendor_PickupTime-Order_Create_Time</f>
        <v>3.723611111</v>
      </c>
      <c r="P1713" s="44">
        <f>Plan_Vendor_Pickup_Time-Order_Create_Time</f>
        <v>1.161805556</v>
      </c>
      <c r="Q1713" s="44">
        <f>HubVN_Receiving_Time-HubCN_Pickup_Time</f>
        <v>3.505555556</v>
      </c>
      <c r="R1713" s="44">
        <f>Plan_HubVN_Receiving_Time-Plan_HubCN_Pickup_Time</f>
        <v>1.504166667</v>
      </c>
      <c r="S1713" s="44">
        <f>TG_lấy+TG_xử_lý_CN+Thông_quan</f>
        <v>7.859027778</v>
      </c>
      <c r="T1713" s="55">
        <f>IFS(HubCN_ID="LECCNSZ",Quantity__piece*500,HubCN_ID="LECCNYW",Quantity__piece*700)</f>
        <v>1400</v>
      </c>
      <c r="U1713" s="55">
        <f>Chi_phí_lấy_hàng-Chi_phí_xử_lý</f>
        <v>15000</v>
      </c>
      <c r="V1713" s="55">
        <f>IFS(HubCN_ID="LECCNSZ",IF(Grossweight&lt;=3,17000+Quantity__piece*500,17000+(Grossweight-3)*1500+Quantity__piece*500),HubCN_ID="LECCNYW", IF(Grossweight&lt;=3,15000+Quantity__piece*700,15000+(Grossweight-3)*2500+Quantity__piece*700))</f>
        <v>16400</v>
      </c>
    </row>
    <row r="1714" ht="15.75" customHeight="1">
      <c r="A1714" s="52" t="s">
        <v>4841</v>
      </c>
      <c r="B1714" s="52" t="s">
        <v>5279</v>
      </c>
      <c r="C1714" s="52" t="s">
        <v>5253</v>
      </c>
      <c r="D1714" s="53">
        <v>44651.416666666664</v>
      </c>
      <c r="E1714" s="53">
        <v>44650.72361111111</v>
      </c>
      <c r="F1714" s="53">
        <v>44651.50555555556</v>
      </c>
      <c r="G1714" s="53">
        <f>HubVN_Receiving_Time</f>
        <v>44654.52083</v>
      </c>
      <c r="H1714" s="54">
        <v>44651.01666666667</v>
      </c>
      <c r="I1714" s="44">
        <f>HubCN_Receiving_Time-Order_Create_Time</f>
        <v>3.538888889</v>
      </c>
      <c r="J1714" s="44">
        <f>Plan__HubCN_Receiving_Time-Order_Create_Time</f>
        <v>4.231944444</v>
      </c>
      <c r="K1714" s="44">
        <f>HubCN_Pickup_Time-HubCN_Receiving_Time</f>
        <v>0.2930555556</v>
      </c>
      <c r="L1714" s="44">
        <f>Plan_HubCN_Pickup_Time-Plan__HubCN_Receiving_Time</f>
        <v>0.08888888889</v>
      </c>
      <c r="M1714" s="44">
        <f>HubCN_Receiving_Time-Vendor_PickupTime</f>
        <v>0.2972222222</v>
      </c>
      <c r="N1714" s="44">
        <f>Plan__HubCN_Receiving_Time-Plan_Vendor_Pickup_Time</f>
        <v>3.234722222</v>
      </c>
      <c r="O1714" s="44">
        <f>Vendor_PickupTime-Order_Create_Time</f>
        <v>3.241666667</v>
      </c>
      <c r="P1714" s="44">
        <f>Plan_Vendor_Pickup_Time-Order_Create_Time</f>
        <v>0.9972222222</v>
      </c>
      <c r="Q1714" s="44">
        <f>HubVN_Receiving_Time-HubCN_Pickup_Time</f>
        <v>3.504166667</v>
      </c>
      <c r="R1714" s="44">
        <f>Plan_HubVN_Receiving_Time-Plan_HubCN_Pickup_Time</f>
        <v>2.004861111</v>
      </c>
      <c r="S1714" s="44">
        <f>TG_lấy+TG_xử_lý_CN+Thông_quan</f>
        <v>7.336111111</v>
      </c>
      <c r="T1714" s="55">
        <f>IFS(HubCN_ID="LECCNSZ",Quantity__piece*500,HubCN_ID="LECCNYW",Quantity__piece*700)</f>
        <v>3500</v>
      </c>
      <c r="U1714" s="55">
        <f>Chi_phí_lấy_hàng-Chi_phí_xử_lý</f>
        <v>15000</v>
      </c>
      <c r="V1714" s="55">
        <f>IFS(HubCN_ID="LECCNSZ",IF(Grossweight&lt;=3,17000+Quantity__piece*500,17000+(Grossweight-3)*1500+Quantity__piece*500),HubCN_ID="LECCNYW", IF(Grossweight&lt;=3,15000+Quantity__piece*700,15000+(Grossweight-3)*2500+Quantity__piece*700))</f>
        <v>18500</v>
      </c>
    </row>
    <row r="1715" ht="15.75" customHeight="1">
      <c r="A1715" s="52" t="s">
        <v>4844</v>
      </c>
      <c r="B1715" s="52" t="s">
        <v>5286</v>
      </c>
      <c r="C1715" s="52" t="s">
        <v>5253</v>
      </c>
      <c r="D1715" s="53">
        <v>44651.05138888889</v>
      </c>
      <c r="E1715" s="53">
        <v>44649.95208333333</v>
      </c>
      <c r="F1715" s="53">
        <v>44651.26180555556</v>
      </c>
      <c r="G1715" s="53">
        <f>HubVN_Receiving_Time</f>
        <v>44658.25208</v>
      </c>
      <c r="H1715" s="54">
        <v>44650.248611111114</v>
      </c>
      <c r="I1715" s="44">
        <f>HubCN_Receiving_Time-Order_Create_Time</f>
        <v>1.394444444</v>
      </c>
      <c r="J1715" s="44">
        <f>Plan__HubCN_Receiving_Time-Order_Create_Time</f>
        <v>2.49375</v>
      </c>
      <c r="K1715" s="44">
        <f>HubCN_Pickup_Time-HubCN_Receiving_Time</f>
        <v>0.2965277778</v>
      </c>
      <c r="L1715" s="44">
        <f>Plan_HubCN_Pickup_Time-Plan__HubCN_Receiving_Time</f>
        <v>0.2104166667</v>
      </c>
      <c r="M1715" s="44">
        <f>HubCN_Receiving_Time-Vendor_PickupTime</f>
        <v>0.1097222222</v>
      </c>
      <c r="N1715" s="44">
        <f>Plan__HubCN_Receiving_Time-Plan_Vendor_Pickup_Time</f>
        <v>0.9527777778</v>
      </c>
      <c r="O1715" s="44">
        <f>Vendor_PickupTime-Order_Create_Time</f>
        <v>1.284722222</v>
      </c>
      <c r="P1715" s="44">
        <f>Plan_Vendor_Pickup_Time-Order_Create_Time</f>
        <v>1.540972222</v>
      </c>
      <c r="Q1715" s="44">
        <f>HubVN_Receiving_Time-HubCN_Pickup_Time</f>
        <v>8.003472222</v>
      </c>
      <c r="R1715" s="44">
        <f>Plan_HubVN_Receiving_Time-Plan_HubCN_Pickup_Time</f>
        <v>3.004861111</v>
      </c>
      <c r="S1715" s="44">
        <f>TG_lấy+TG_xử_lý_CN+Thông_quan</f>
        <v>9.694444444</v>
      </c>
      <c r="T1715" s="55">
        <f>IFS(HubCN_ID="LECCNSZ",Quantity__piece*500,HubCN_ID="LECCNYW",Quantity__piece*700)</f>
        <v>3500</v>
      </c>
      <c r="U1715" s="55">
        <f>Chi_phí_lấy_hàng-Chi_phí_xử_lý</f>
        <v>15000</v>
      </c>
      <c r="V1715" s="55">
        <f>IFS(HubCN_ID="LECCNSZ",IF(Grossweight&lt;=3,17000+Quantity__piece*500,17000+(Grossweight-3)*1500+Quantity__piece*500),HubCN_ID="LECCNYW", IF(Grossweight&lt;=3,15000+Quantity__piece*700,15000+(Grossweight-3)*2500+Quantity__piece*700))</f>
        <v>18500</v>
      </c>
    </row>
    <row r="1716" ht="15.75" customHeight="1">
      <c r="A1716" s="52" t="s">
        <v>4847</v>
      </c>
      <c r="B1716" s="52" t="s">
        <v>5286</v>
      </c>
      <c r="C1716" s="52" t="s">
        <v>5253</v>
      </c>
      <c r="D1716" s="53">
        <v>44651.6625</v>
      </c>
      <c r="E1716" s="53">
        <v>44649.80416666667</v>
      </c>
      <c r="F1716" s="53">
        <v>44651.75069444445</v>
      </c>
      <c r="G1716" s="53">
        <f>HubVN_Receiving_Time</f>
        <v>44654.27292</v>
      </c>
      <c r="H1716" s="54">
        <v>44650.268055555556</v>
      </c>
      <c r="I1716" s="44">
        <f>HubCN_Receiving_Time-Order_Create_Time</f>
        <v>0.6027777778</v>
      </c>
      <c r="J1716" s="44">
        <f>Plan__HubCN_Receiving_Time-Order_Create_Time</f>
        <v>2.461111111</v>
      </c>
      <c r="K1716" s="44">
        <f>HubCN_Pickup_Time-HubCN_Receiving_Time</f>
        <v>0.4638888889</v>
      </c>
      <c r="L1716" s="44">
        <f>Plan_HubCN_Pickup_Time-Plan__HubCN_Receiving_Time</f>
        <v>0.08819444445</v>
      </c>
      <c r="M1716" s="44">
        <f>HubCN_Receiving_Time-Vendor_PickupTime</f>
        <v>0.1090277778</v>
      </c>
      <c r="N1716" s="44">
        <f>Plan__HubCN_Receiving_Time-Plan_Vendor_Pickup_Time</f>
        <v>1.884027778</v>
      </c>
      <c r="O1716" s="44">
        <f>Vendor_PickupTime-Order_Create_Time</f>
        <v>0.49375</v>
      </c>
      <c r="P1716" s="44">
        <f>Plan_Vendor_Pickup_Time-Order_Create_Time</f>
        <v>0.5770833333</v>
      </c>
      <c r="Q1716" s="44">
        <f>HubVN_Receiving_Time-HubCN_Pickup_Time</f>
        <v>4.004861111</v>
      </c>
      <c r="R1716" s="44">
        <f>Plan_HubVN_Receiving_Time-Plan_HubCN_Pickup_Time</f>
        <v>1.50625</v>
      </c>
      <c r="S1716" s="44">
        <f>TG_lấy+TG_xử_lý_CN+Thông_quan</f>
        <v>5.071527778</v>
      </c>
      <c r="T1716" s="55">
        <f>IFS(HubCN_ID="LECCNSZ",Quantity__piece*500,HubCN_ID="LECCNYW",Quantity__piece*700)</f>
        <v>2800</v>
      </c>
      <c r="U1716" s="55">
        <f>Chi_phí_lấy_hàng-Chi_phí_xử_lý</f>
        <v>15000</v>
      </c>
      <c r="V1716" s="55">
        <f>IFS(HubCN_ID="LECCNSZ",IF(Grossweight&lt;=3,17000+Quantity__piece*500,17000+(Grossweight-3)*1500+Quantity__piece*500),HubCN_ID="LECCNYW", IF(Grossweight&lt;=3,15000+Quantity__piece*700,15000+(Grossweight-3)*2500+Quantity__piece*700))</f>
        <v>17800</v>
      </c>
    </row>
    <row r="1717" ht="15.75" customHeight="1">
      <c r="A1717" s="52" t="s">
        <v>4850</v>
      </c>
      <c r="B1717" s="52" t="s">
        <v>5311</v>
      </c>
      <c r="C1717" s="52" t="s">
        <v>5253</v>
      </c>
      <c r="D1717" s="53">
        <v>44651.63611111111</v>
      </c>
      <c r="E1717" s="53">
        <v>44649.779861111114</v>
      </c>
      <c r="F1717" s="53">
        <v>44651.76458333333</v>
      </c>
      <c r="G1717" s="53">
        <f>HubVN_Receiving_Time</f>
        <v>44654.28681</v>
      </c>
      <c r="H1717" s="54">
        <v>44650.28055555555</v>
      </c>
      <c r="I1717" s="44">
        <f>HubCN_Receiving_Time-Order_Create_Time</f>
        <v>0.6013888889</v>
      </c>
      <c r="J1717" s="44">
        <f>Plan__HubCN_Receiving_Time-Order_Create_Time</f>
        <v>2.457638889</v>
      </c>
      <c r="K1717" s="44">
        <f>HubCN_Pickup_Time-HubCN_Receiving_Time</f>
        <v>0.5006944444</v>
      </c>
      <c r="L1717" s="44">
        <f>Plan_HubCN_Pickup_Time-Plan__HubCN_Receiving_Time</f>
        <v>0.1284722222</v>
      </c>
      <c r="M1717" s="44">
        <f>HubCN_Receiving_Time-Vendor_PickupTime</f>
        <v>0.1097222222</v>
      </c>
      <c r="N1717" s="44">
        <f>Plan__HubCN_Receiving_Time-Plan_Vendor_Pickup_Time</f>
        <v>3.879166667</v>
      </c>
      <c r="O1717" s="44">
        <f>Vendor_PickupTime-Order_Create_Time</f>
        <v>0.4916666667</v>
      </c>
      <c r="P1717" s="44">
        <f>Plan_Vendor_Pickup_Time-Order_Create_Time</f>
        <v>-1.421527778</v>
      </c>
      <c r="Q1717" s="44">
        <f>HubVN_Receiving_Time-HubCN_Pickup_Time</f>
        <v>4.00625</v>
      </c>
      <c r="R1717" s="44">
        <f>Plan_HubVN_Receiving_Time-Plan_HubCN_Pickup_Time</f>
        <v>1.502083333</v>
      </c>
      <c r="S1717" s="44">
        <f>TG_lấy+TG_xử_lý_CN+Thông_quan</f>
        <v>5.108333333</v>
      </c>
      <c r="T1717" s="55">
        <f>IFS(HubCN_ID="LECCNSZ",Quantity__piece*500,HubCN_ID="LECCNYW",Quantity__piece*700)</f>
        <v>700</v>
      </c>
      <c r="U1717" s="55">
        <f>Chi_phí_lấy_hàng-Chi_phí_xử_lý</f>
        <v>15000</v>
      </c>
      <c r="V1717" s="55">
        <f>IFS(HubCN_ID="LECCNSZ",IF(Grossweight&lt;=3,17000+Quantity__piece*500,17000+(Grossweight-3)*1500+Quantity__piece*500),HubCN_ID="LECCNYW", IF(Grossweight&lt;=3,15000+Quantity__piece*700,15000+(Grossweight-3)*2500+Quantity__piece*700))</f>
        <v>15700</v>
      </c>
    </row>
    <row r="1718" ht="15.75" customHeight="1">
      <c r="A1718" s="52" t="s">
        <v>4852</v>
      </c>
      <c r="B1718" s="52" t="s">
        <v>5291</v>
      </c>
      <c r="C1718" s="52" t="s">
        <v>5253</v>
      </c>
      <c r="D1718" s="53">
        <v>44649.59027777778</v>
      </c>
      <c r="E1718" s="53">
        <v>44649.2375</v>
      </c>
      <c r="F1718" s="53">
        <v>44649.763194444444</v>
      </c>
      <c r="G1718" s="53">
        <f>HubVN_Receiving_Time</f>
        <v>44653.53681</v>
      </c>
      <c r="H1718" s="54">
        <v>44649.53472222222</v>
      </c>
      <c r="I1718" s="44">
        <f>HubCN_Receiving_Time-Order_Create_Time</f>
        <v>0.375</v>
      </c>
      <c r="J1718" s="44">
        <f>Plan__HubCN_Receiving_Time-Order_Create_Time</f>
        <v>0.7277777778</v>
      </c>
      <c r="K1718" s="44">
        <f>HubCN_Pickup_Time-HubCN_Receiving_Time</f>
        <v>0.2972222222</v>
      </c>
      <c r="L1718" s="44">
        <f>Plan_HubCN_Pickup_Time-Plan__HubCN_Receiving_Time</f>
        <v>0.1729166667</v>
      </c>
      <c r="M1718" s="44">
        <f>HubCN_Receiving_Time-Vendor_PickupTime</f>
        <v>0.08819444445</v>
      </c>
      <c r="N1718" s="44">
        <f>Plan__HubCN_Receiving_Time-Plan_Vendor_Pickup_Time</f>
        <v>3.190972222</v>
      </c>
      <c r="O1718" s="44">
        <f>Vendor_PickupTime-Order_Create_Time</f>
        <v>0.2868055556</v>
      </c>
      <c r="P1718" s="44">
        <f>Plan_Vendor_Pickup_Time-Order_Create_Time</f>
        <v>-2.463194444</v>
      </c>
      <c r="Q1718" s="44">
        <f>HubVN_Receiving_Time-HubCN_Pickup_Time</f>
        <v>4.002083333</v>
      </c>
      <c r="R1718" s="44">
        <f>Plan_HubVN_Receiving_Time-Plan_HubCN_Pickup_Time</f>
        <v>3.502777778</v>
      </c>
      <c r="S1718" s="44">
        <f>TG_lấy+TG_xử_lý_CN+Thông_quan</f>
        <v>4.674305556</v>
      </c>
      <c r="T1718" s="55">
        <f>IFS(HubCN_ID="LECCNSZ",Quantity__piece*500,HubCN_ID="LECCNYW",Quantity__piece*700)</f>
        <v>3500</v>
      </c>
      <c r="U1718" s="55">
        <f>Chi_phí_lấy_hàng-Chi_phí_xử_lý</f>
        <v>15000</v>
      </c>
      <c r="V1718" s="55">
        <f>IFS(HubCN_ID="LECCNSZ",IF(Grossweight&lt;=3,17000+Quantity__piece*500,17000+(Grossweight-3)*1500+Quantity__piece*500),HubCN_ID="LECCNYW", IF(Grossweight&lt;=3,15000+Quantity__piece*700,15000+(Grossweight-3)*2500+Quantity__piece*700))</f>
        <v>18500</v>
      </c>
    </row>
    <row r="1719" ht="15.75" hidden="1" customHeight="1">
      <c r="A1719" s="52" t="s">
        <v>4855</v>
      </c>
      <c r="B1719" s="52" t="s">
        <v>5272</v>
      </c>
      <c r="C1719" s="52" t="s">
        <v>5255</v>
      </c>
      <c r="D1719" s="53">
        <v>44649.82986111111</v>
      </c>
      <c r="E1719" s="53">
        <v>44649.52222222222</v>
      </c>
      <c r="F1719" s="53">
        <v>44650.00277777778</v>
      </c>
      <c r="G1719" s="53">
        <f>HubVN_Receiving_Time</f>
        <v>44653.52917</v>
      </c>
      <c r="H1719" s="54">
        <v>44650.02638888889</v>
      </c>
      <c r="I1719" s="44">
        <f>HubCN_Receiving_Time-Order_Create_Time</f>
        <v>1.168055556</v>
      </c>
      <c r="J1719" s="44">
        <f>Plan__HubCN_Receiving_Time-Order_Create_Time</f>
        <v>1.475694444</v>
      </c>
      <c r="K1719" s="44">
        <f>HubCN_Pickup_Time-HubCN_Receiving_Time</f>
        <v>0.5041666667</v>
      </c>
      <c r="L1719" s="44">
        <f>Plan_HubCN_Pickup_Time-Plan__HubCN_Receiving_Time</f>
        <v>0.1729166667</v>
      </c>
      <c r="M1719" s="44">
        <f>HubCN_Receiving_Time-Vendor_PickupTime</f>
        <v>0.1715277778</v>
      </c>
      <c r="N1719" s="44">
        <f>Plan__HubCN_Receiving_Time-Plan_Vendor_Pickup_Time</f>
        <v>0.4722222222</v>
      </c>
      <c r="O1719" s="44">
        <f>Vendor_PickupTime-Order_Create_Time</f>
        <v>0.9965277778</v>
      </c>
      <c r="P1719" s="44">
        <f>Plan_Vendor_Pickup_Time-Order_Create_Time</f>
        <v>1.003472222</v>
      </c>
      <c r="Q1719" s="44">
        <f>HubVN_Receiving_Time-HubCN_Pickup_Time</f>
        <v>3.502777778</v>
      </c>
      <c r="R1719" s="44">
        <f>Plan_HubVN_Receiving_Time-Plan_HubCN_Pickup_Time</f>
        <v>3.505555556</v>
      </c>
      <c r="S1719" s="44">
        <f>TG_lấy+TG_xử_lý_CN+Thông_quan</f>
        <v>5.175</v>
      </c>
      <c r="T1719" s="55">
        <f>IFS(HubCN_ID="LECCNSZ",Quantity__piece*500,HubCN_ID="LECCNYW",Quantity__piece*700)</f>
        <v>1000</v>
      </c>
      <c r="U1719" s="55">
        <f>Chi_phí_lấy_hàng-Chi_phí_xử_lý</f>
        <v>17600</v>
      </c>
      <c r="V1719" s="55">
        <f>IFS(HubCN_ID="LECCNSZ",IF(Grossweight&lt;=3,17000+Quantity__piece*500,17000+(Grossweight-3)*1500+Quantity__piece*500),HubCN_ID="LECCNYW", IF(Grossweight&lt;=3,15000+Quantity__piece*700,15000+(Grossweight-3)*2500+Quantity__piece*700))</f>
        <v>18600</v>
      </c>
    </row>
    <row r="1720" ht="15.75" customHeight="1">
      <c r="A1720" s="52" t="s">
        <v>4857</v>
      </c>
      <c r="B1720" s="52" t="s">
        <v>5260</v>
      </c>
      <c r="C1720" s="52" t="s">
        <v>5253</v>
      </c>
      <c r="D1720" s="53">
        <v>44650.61666666667</v>
      </c>
      <c r="E1720" s="53">
        <v>44650.725</v>
      </c>
      <c r="F1720" s="53">
        <v>44650.763194444444</v>
      </c>
      <c r="G1720" s="53">
        <f>HubVN_Receiving_Time</f>
        <v>44654.52569</v>
      </c>
      <c r="H1720" s="54">
        <v>44651.02291666667</v>
      </c>
      <c r="I1720" s="44">
        <f>HubCN_Receiving_Time-Order_Create_Time</f>
        <v>3.54375</v>
      </c>
      <c r="J1720" s="44">
        <f>Plan__HubCN_Receiving_Time-Order_Create_Time</f>
        <v>3.435416667</v>
      </c>
      <c r="K1720" s="44">
        <f>HubCN_Pickup_Time-HubCN_Receiving_Time</f>
        <v>0.2979166667</v>
      </c>
      <c r="L1720" s="44">
        <f>Plan_HubCN_Pickup_Time-Plan__HubCN_Receiving_Time</f>
        <v>0.1465277778</v>
      </c>
      <c r="M1720" s="44">
        <f>HubCN_Receiving_Time-Vendor_PickupTime</f>
        <v>0.2930555556</v>
      </c>
      <c r="N1720" s="44">
        <f>Plan__HubCN_Receiving_Time-Plan_Vendor_Pickup_Time</f>
        <v>2.936805556</v>
      </c>
      <c r="O1720" s="44">
        <f>Vendor_PickupTime-Order_Create_Time</f>
        <v>3.250694444</v>
      </c>
      <c r="P1720" s="44">
        <f>Plan_Vendor_Pickup_Time-Order_Create_Time</f>
        <v>0.4986111111</v>
      </c>
      <c r="Q1720" s="44">
        <f>HubVN_Receiving_Time-HubCN_Pickup_Time</f>
        <v>3.502777778</v>
      </c>
      <c r="R1720" s="44">
        <f>Plan_HubVN_Receiving_Time-Plan_HubCN_Pickup_Time</f>
        <v>3.501388889</v>
      </c>
      <c r="S1720" s="44">
        <f>TG_lấy+TG_xử_lý_CN+Thông_quan</f>
        <v>7.344444444</v>
      </c>
      <c r="T1720" s="55">
        <f>IFS(HubCN_ID="LECCNSZ",Quantity__piece*500,HubCN_ID="LECCNYW",Quantity__piece*700)</f>
        <v>700</v>
      </c>
      <c r="U1720" s="55">
        <f>Chi_phí_lấy_hàng-Chi_phí_xử_lý</f>
        <v>16000</v>
      </c>
      <c r="V1720" s="55">
        <f>IFS(HubCN_ID="LECCNSZ",IF(Grossweight&lt;=3,17000+Quantity__piece*500,17000+(Grossweight-3)*1500+Quantity__piece*500),HubCN_ID="LECCNYW", IF(Grossweight&lt;=3,15000+Quantity__piece*700,15000+(Grossweight-3)*2500+Quantity__piece*700))</f>
        <v>16700</v>
      </c>
    </row>
    <row r="1721" ht="15.75" customHeight="1">
      <c r="A1721" s="52" t="s">
        <v>4860</v>
      </c>
      <c r="B1721" s="52" t="s">
        <v>5278</v>
      </c>
      <c r="C1721" s="52" t="s">
        <v>5253</v>
      </c>
      <c r="D1721" s="53">
        <v>44651.13125</v>
      </c>
      <c r="E1721" s="53">
        <v>44649.819444444445</v>
      </c>
      <c r="F1721" s="53">
        <v>44651.259722222225</v>
      </c>
      <c r="G1721" s="53">
        <f>HubVN_Receiving_Time</f>
        <v>44654.25486</v>
      </c>
      <c r="H1721" s="54">
        <v>44650.25</v>
      </c>
      <c r="I1721" s="44">
        <f>HubCN_Receiving_Time-Order_Create_Time</f>
        <v>2.108333333</v>
      </c>
      <c r="J1721" s="44">
        <f>Plan__HubCN_Receiving_Time-Order_Create_Time</f>
        <v>3.420138889</v>
      </c>
      <c r="K1721" s="44">
        <f>HubCN_Pickup_Time-HubCN_Receiving_Time</f>
        <v>0.4305555556</v>
      </c>
      <c r="L1721" s="44">
        <f>Plan_HubCN_Pickup_Time-Plan__HubCN_Receiving_Time</f>
        <v>0.1284722222</v>
      </c>
      <c r="M1721" s="44">
        <f>HubCN_Receiving_Time-Vendor_PickupTime</f>
        <v>0.1131944444</v>
      </c>
      <c r="N1721" s="44">
        <f>Plan__HubCN_Receiving_Time-Plan_Vendor_Pickup_Time</f>
        <v>4.421527778</v>
      </c>
      <c r="O1721" s="44">
        <f>Vendor_PickupTime-Order_Create_Time</f>
        <v>1.995138889</v>
      </c>
      <c r="P1721" s="44">
        <f>Plan_Vendor_Pickup_Time-Order_Create_Time</f>
        <v>-1.001388889</v>
      </c>
      <c r="Q1721" s="44">
        <f>HubVN_Receiving_Time-HubCN_Pickup_Time</f>
        <v>4.004861111</v>
      </c>
      <c r="R1721" s="44">
        <f>Plan_HubVN_Receiving_Time-Plan_HubCN_Pickup_Time</f>
        <v>2.002777778</v>
      </c>
      <c r="S1721" s="44">
        <f>TG_lấy+TG_xử_lý_CN+Thông_quan</f>
        <v>6.54375</v>
      </c>
      <c r="T1721" s="55">
        <f>IFS(HubCN_ID="LECCNSZ",Quantity__piece*500,HubCN_ID="LECCNYW",Quantity__piece*700)</f>
        <v>2800</v>
      </c>
      <c r="U1721" s="55">
        <f>Chi_phí_lấy_hàng-Chi_phí_xử_lý</f>
        <v>15000</v>
      </c>
      <c r="V1721" s="55">
        <f>IFS(HubCN_ID="LECCNSZ",IF(Grossweight&lt;=3,17000+Quantity__piece*500,17000+(Grossweight-3)*1500+Quantity__piece*500),HubCN_ID="LECCNYW", IF(Grossweight&lt;=3,15000+Quantity__piece*700,15000+(Grossweight-3)*2500+Quantity__piece*700))</f>
        <v>17800</v>
      </c>
    </row>
    <row r="1722" ht="15.75" hidden="1" customHeight="1">
      <c r="A1722" s="52" t="s">
        <v>4862</v>
      </c>
      <c r="B1722" s="52" t="s">
        <v>5254</v>
      </c>
      <c r="C1722" s="52" t="s">
        <v>5255</v>
      </c>
      <c r="D1722" s="53">
        <v>44649.8875</v>
      </c>
      <c r="E1722" s="53">
        <v>44649.57916666667</v>
      </c>
      <c r="F1722" s="53">
        <v>44650.013194444444</v>
      </c>
      <c r="G1722" s="53">
        <f>HubVN_Receiving_Time</f>
        <v>44653.52431</v>
      </c>
      <c r="H1722" s="54">
        <v>44650.018055555556</v>
      </c>
      <c r="I1722" s="44">
        <f>HubCN_Receiving_Time-Order_Create_Time</f>
        <v>1.249305556</v>
      </c>
      <c r="J1722" s="44">
        <f>Plan__HubCN_Receiving_Time-Order_Create_Time</f>
        <v>1.557638889</v>
      </c>
      <c r="K1722" s="44">
        <f>HubCN_Pickup_Time-HubCN_Receiving_Time</f>
        <v>0.4388888889</v>
      </c>
      <c r="L1722" s="44">
        <f>Plan_HubCN_Pickup_Time-Plan__HubCN_Receiving_Time</f>
        <v>0.1256944444</v>
      </c>
      <c r="M1722" s="44">
        <f>HubCN_Receiving_Time-Vendor_PickupTime</f>
        <v>0.1680555556</v>
      </c>
      <c r="N1722" s="44">
        <f>Plan__HubCN_Receiving_Time-Plan_Vendor_Pickup_Time</f>
        <v>0.5618055556</v>
      </c>
      <c r="O1722" s="44">
        <f>Vendor_PickupTime-Order_Create_Time</f>
        <v>1.08125</v>
      </c>
      <c r="P1722" s="44">
        <f>Plan_Vendor_Pickup_Time-Order_Create_Time</f>
        <v>0.9958333333</v>
      </c>
      <c r="Q1722" s="44">
        <f>HubVN_Receiving_Time-HubCN_Pickup_Time</f>
        <v>3.50625</v>
      </c>
      <c r="R1722" s="44">
        <f>Plan_HubVN_Receiving_Time-Plan_HubCN_Pickup_Time</f>
        <v>3.501388889</v>
      </c>
      <c r="S1722" s="44">
        <f>TG_lấy+TG_xử_lý_CN+Thông_quan</f>
        <v>5.194444444</v>
      </c>
      <c r="T1722" s="55">
        <f>IFS(HubCN_ID="LECCNSZ",Quantity__piece*500,HubCN_ID="LECCNYW",Quantity__piece*700)</f>
        <v>500</v>
      </c>
      <c r="U1722" s="55">
        <f>Chi_phí_lấy_hàng-Chi_phí_xử_lý</f>
        <v>18500</v>
      </c>
      <c r="V1722" s="55">
        <f>IFS(HubCN_ID="LECCNSZ",IF(Grossweight&lt;=3,17000+Quantity__piece*500,17000+(Grossweight-3)*1500+Quantity__piece*500),HubCN_ID="LECCNYW", IF(Grossweight&lt;=3,15000+Quantity__piece*700,15000+(Grossweight-3)*2500+Quantity__piece*700))</f>
        <v>19000</v>
      </c>
    </row>
    <row r="1723" ht="15.75" hidden="1" customHeight="1">
      <c r="A1723" s="52" t="s">
        <v>4865</v>
      </c>
      <c r="B1723" s="52" t="s">
        <v>5289</v>
      </c>
      <c r="C1723" s="52" t="s">
        <v>5255</v>
      </c>
      <c r="D1723" s="53">
        <v>44652.345138888886</v>
      </c>
      <c r="E1723" s="53">
        <v>44651.77638888889</v>
      </c>
      <c r="F1723" s="53">
        <v>44652.51388888889</v>
      </c>
      <c r="G1723" s="53">
        <f>HubVN_Receiving_Time</f>
        <v>44655.28333</v>
      </c>
      <c r="H1723" s="54">
        <v>44652.27916666667</v>
      </c>
      <c r="I1723" s="44">
        <f>HubCN_Receiving_Time-Order_Create_Time</f>
        <v>4.067361111</v>
      </c>
      <c r="J1723" s="44">
        <f>Plan__HubCN_Receiving_Time-Order_Create_Time</f>
        <v>4.636111111</v>
      </c>
      <c r="K1723" s="44">
        <f>HubCN_Pickup_Time-HubCN_Receiving_Time</f>
        <v>0.5027777778</v>
      </c>
      <c r="L1723" s="44">
        <f>Plan_HubCN_Pickup_Time-Plan__HubCN_Receiving_Time</f>
        <v>0.16875</v>
      </c>
      <c r="M1723" s="44">
        <f>HubCN_Receiving_Time-Vendor_PickupTime</f>
        <v>0.1125</v>
      </c>
      <c r="N1723" s="44">
        <f>Plan__HubCN_Receiving_Time-Plan_Vendor_Pickup_Time</f>
        <v>3.643055556</v>
      </c>
      <c r="O1723" s="44">
        <f>Vendor_PickupTime-Order_Create_Time</f>
        <v>3.954861111</v>
      </c>
      <c r="P1723" s="44">
        <f>Plan_Vendor_Pickup_Time-Order_Create_Time</f>
        <v>0.9930555556</v>
      </c>
      <c r="Q1723" s="44">
        <f>HubVN_Receiving_Time-HubCN_Pickup_Time</f>
        <v>3.004166667</v>
      </c>
      <c r="R1723" s="44">
        <f>Plan_HubVN_Receiving_Time-Plan_HubCN_Pickup_Time</f>
        <v>2.001388889</v>
      </c>
      <c r="S1723" s="44">
        <f>TG_lấy+TG_xử_lý_CN+Thông_quan</f>
        <v>7.574305556</v>
      </c>
      <c r="T1723" s="55">
        <f>IFS(HubCN_ID="LECCNSZ",Quantity__piece*500,HubCN_ID="LECCNYW",Quantity__piece*700)</f>
        <v>2500</v>
      </c>
      <c r="U1723" s="55">
        <f>Chi_phí_lấy_hàng-Chi_phí_xử_lý</f>
        <v>17000</v>
      </c>
      <c r="V1723" s="55">
        <f>IFS(HubCN_ID="LECCNSZ",IF(Grossweight&lt;=3,17000+Quantity__piece*500,17000+(Grossweight-3)*1500+Quantity__piece*500),HubCN_ID="LECCNYW", IF(Grossweight&lt;=3,15000+Quantity__piece*700,15000+(Grossweight-3)*2500+Quantity__piece*700))</f>
        <v>19500</v>
      </c>
    </row>
    <row r="1724" ht="15.75" customHeight="1">
      <c r="A1724" s="52" t="s">
        <v>4868</v>
      </c>
      <c r="B1724" s="52" t="s">
        <v>5278</v>
      </c>
      <c r="C1724" s="52" t="s">
        <v>5253</v>
      </c>
      <c r="D1724" s="53">
        <v>44650.36388888889</v>
      </c>
      <c r="E1724" s="53">
        <v>44649.785416666666</v>
      </c>
      <c r="F1724" s="53">
        <v>44650.5125</v>
      </c>
      <c r="G1724" s="53">
        <f>HubVN_Receiving_Time</f>
        <v>44654.29097</v>
      </c>
      <c r="H1724" s="54">
        <v>44650.29027777778</v>
      </c>
      <c r="I1724" s="44">
        <f>HubCN_Receiving_Time-Order_Create_Time</f>
        <v>0.6083333333</v>
      </c>
      <c r="J1724" s="44">
        <f>Plan__HubCN_Receiving_Time-Order_Create_Time</f>
        <v>1.186805556</v>
      </c>
      <c r="K1724" s="44">
        <f>HubCN_Pickup_Time-HubCN_Receiving_Time</f>
        <v>0.5048611111</v>
      </c>
      <c r="L1724" s="44">
        <f>Plan_HubCN_Pickup_Time-Plan__HubCN_Receiving_Time</f>
        <v>0.1486111111</v>
      </c>
      <c r="M1724" s="44">
        <f>HubCN_Receiving_Time-Vendor_PickupTime</f>
        <v>0.1111111111</v>
      </c>
      <c r="N1724" s="44">
        <f>Plan__HubCN_Receiving_Time-Plan_Vendor_Pickup_Time</f>
        <v>0.6069444444</v>
      </c>
      <c r="O1724" s="44">
        <f>Vendor_PickupTime-Order_Create_Time</f>
        <v>0.4972222222</v>
      </c>
      <c r="P1724" s="44">
        <f>Plan_Vendor_Pickup_Time-Order_Create_Time</f>
        <v>0.5798611111</v>
      </c>
      <c r="Q1724" s="44">
        <f>HubVN_Receiving_Time-HubCN_Pickup_Time</f>
        <v>4.000694444</v>
      </c>
      <c r="R1724" s="44">
        <f>Plan_HubVN_Receiving_Time-Plan_HubCN_Pickup_Time</f>
        <v>3.004861111</v>
      </c>
      <c r="S1724" s="44">
        <f>TG_lấy+TG_xử_lý_CN+Thông_quan</f>
        <v>5.113888889</v>
      </c>
      <c r="T1724" s="55">
        <f>IFS(HubCN_ID="LECCNSZ",Quantity__piece*500,HubCN_ID="LECCNYW",Quantity__piece*700)</f>
        <v>700</v>
      </c>
      <c r="U1724" s="55">
        <f>Chi_phí_lấy_hàng-Chi_phí_xử_lý</f>
        <v>15000</v>
      </c>
      <c r="V1724" s="55">
        <f>IFS(HubCN_ID="LECCNSZ",IF(Grossweight&lt;=3,17000+Quantity__piece*500,17000+(Grossweight-3)*1500+Quantity__piece*500),HubCN_ID="LECCNYW", IF(Grossweight&lt;=3,15000+Quantity__piece*700,15000+(Grossweight-3)*2500+Quantity__piece*700))</f>
        <v>15700</v>
      </c>
    </row>
    <row r="1725" ht="15.75" customHeight="1">
      <c r="A1725" s="52" t="s">
        <v>4871</v>
      </c>
      <c r="B1725" s="52" t="s">
        <v>5264</v>
      </c>
      <c r="C1725" s="52" t="s">
        <v>5253</v>
      </c>
      <c r="D1725" s="53">
        <v>44650.146527777775</v>
      </c>
      <c r="E1725" s="53">
        <v>44649.802777777775</v>
      </c>
      <c r="F1725" s="53">
        <v>44650.27638888889</v>
      </c>
      <c r="G1725" s="53">
        <f>HubVN_Receiving_Time</f>
        <v>44653.26667</v>
      </c>
      <c r="H1725" s="54">
        <v>44650.26458333333</v>
      </c>
      <c r="I1725" s="44">
        <f>HubCN_Receiving_Time-Order_Create_Time</f>
        <v>2.084027778</v>
      </c>
      <c r="J1725" s="44">
        <f>Plan__HubCN_Receiving_Time-Order_Create_Time</f>
        <v>2.427777778</v>
      </c>
      <c r="K1725" s="44">
        <f>HubCN_Pickup_Time-HubCN_Receiving_Time</f>
        <v>0.4618055556</v>
      </c>
      <c r="L1725" s="44">
        <f>Plan_HubCN_Pickup_Time-Plan__HubCN_Receiving_Time</f>
        <v>0.1298611111</v>
      </c>
      <c r="M1725" s="44">
        <f>HubCN_Receiving_Time-Vendor_PickupTime</f>
        <v>0.08472222222</v>
      </c>
      <c r="N1725" s="44">
        <f>Plan__HubCN_Receiving_Time-Plan_Vendor_Pickup_Time</f>
        <v>2.895138889</v>
      </c>
      <c r="O1725" s="44">
        <f>Vendor_PickupTime-Order_Create_Time</f>
        <v>1.999305556</v>
      </c>
      <c r="P1725" s="44">
        <f>Plan_Vendor_Pickup_Time-Order_Create_Time</f>
        <v>-0.4673611111</v>
      </c>
      <c r="Q1725" s="44">
        <f>HubVN_Receiving_Time-HubCN_Pickup_Time</f>
        <v>3.002083333</v>
      </c>
      <c r="R1725" s="44">
        <f>Plan_HubVN_Receiving_Time-Plan_HubCN_Pickup_Time</f>
        <v>2.001388889</v>
      </c>
      <c r="S1725" s="44">
        <f>TG_lấy+TG_xử_lý_CN+Thông_quan</f>
        <v>5.547916667</v>
      </c>
      <c r="T1725" s="55">
        <f>IFS(HubCN_ID="LECCNSZ",Quantity__piece*500,HubCN_ID="LECCNYW",Quantity__piece*700)</f>
        <v>1400</v>
      </c>
      <c r="U1725" s="55">
        <f>Chi_phí_lấy_hàng-Chi_phí_xử_lý</f>
        <v>15000</v>
      </c>
      <c r="V1725" s="55">
        <f>IFS(HubCN_ID="LECCNSZ",IF(Grossweight&lt;=3,17000+Quantity__piece*500,17000+(Grossweight-3)*1500+Quantity__piece*500),HubCN_ID="LECCNYW", IF(Grossweight&lt;=3,15000+Quantity__piece*700,15000+(Grossweight-3)*2500+Quantity__piece*700))</f>
        <v>16400</v>
      </c>
    </row>
    <row r="1726" ht="15.75" hidden="1" customHeight="1">
      <c r="A1726" s="52" t="s">
        <v>4874</v>
      </c>
      <c r="B1726" s="52" t="s">
        <v>5281</v>
      </c>
      <c r="C1726" s="52" t="s">
        <v>5255</v>
      </c>
      <c r="D1726" s="53">
        <v>44651.861805555556</v>
      </c>
      <c r="E1726" s="53">
        <v>44649.55972222222</v>
      </c>
      <c r="F1726" s="53">
        <v>44652.032638888886</v>
      </c>
      <c r="G1726" s="53">
        <f>HubVN_Receiving_Time</f>
        <v>44653.50625</v>
      </c>
      <c r="H1726" s="54">
        <v>44650.001388888886</v>
      </c>
      <c r="I1726" s="44">
        <f>HubCN_Receiving_Time-Order_Create_Time</f>
        <v>1.247916667</v>
      </c>
      <c r="J1726" s="44">
        <f>Plan__HubCN_Receiving_Time-Order_Create_Time</f>
        <v>3.55</v>
      </c>
      <c r="K1726" s="44">
        <f>HubCN_Pickup_Time-HubCN_Receiving_Time</f>
        <v>0.4416666667</v>
      </c>
      <c r="L1726" s="44">
        <f>Plan_HubCN_Pickup_Time-Plan__HubCN_Receiving_Time</f>
        <v>0.1708333333</v>
      </c>
      <c r="M1726" s="44">
        <f>HubCN_Receiving_Time-Vendor_PickupTime</f>
        <v>0.1673611111</v>
      </c>
      <c r="N1726" s="44">
        <f>Plan__HubCN_Receiving_Time-Plan_Vendor_Pickup_Time</f>
        <v>2.970138889</v>
      </c>
      <c r="O1726" s="44">
        <f>Vendor_PickupTime-Order_Create_Time</f>
        <v>1.080555556</v>
      </c>
      <c r="P1726" s="44">
        <f>Plan_Vendor_Pickup_Time-Order_Create_Time</f>
        <v>0.5798611111</v>
      </c>
      <c r="Q1726" s="44">
        <f>HubVN_Receiving_Time-HubCN_Pickup_Time</f>
        <v>3.504861111</v>
      </c>
      <c r="R1726" s="44">
        <f>Plan_HubVN_Receiving_Time-Plan_HubCN_Pickup_Time</f>
        <v>1.504166667</v>
      </c>
      <c r="S1726" s="44">
        <f>TG_lấy+TG_xử_lý_CN+Thông_quan</f>
        <v>5.194444444</v>
      </c>
      <c r="T1726" s="55">
        <f>IFS(HubCN_ID="LECCNSZ",Quantity__piece*500,HubCN_ID="LECCNYW",Quantity__piece*700)</f>
        <v>2500</v>
      </c>
      <c r="U1726" s="55">
        <f>Chi_phí_lấy_hàng-Chi_phí_xử_lý</f>
        <v>17000</v>
      </c>
      <c r="V1726" s="55">
        <f>IFS(HubCN_ID="LECCNSZ",IF(Grossweight&lt;=3,17000+Quantity__piece*500,17000+(Grossweight-3)*1500+Quantity__piece*500),HubCN_ID="LECCNYW", IF(Grossweight&lt;=3,15000+Quantity__piece*700,15000+(Grossweight-3)*2500+Quantity__piece*700))</f>
        <v>19500</v>
      </c>
    </row>
    <row r="1727" ht="15.75" hidden="1" customHeight="1">
      <c r="A1727" s="52" t="s">
        <v>4876</v>
      </c>
      <c r="B1727" s="52" t="s">
        <v>5272</v>
      </c>
      <c r="C1727" s="52" t="s">
        <v>5255</v>
      </c>
      <c r="D1727" s="53">
        <v>44652.08194444444</v>
      </c>
      <c r="E1727" s="53">
        <v>44651.74791666667</v>
      </c>
      <c r="F1727" s="53">
        <v>44652.25277777778</v>
      </c>
      <c r="G1727" s="53">
        <f>HubVN_Receiving_Time</f>
        <v>44655.25764</v>
      </c>
      <c r="H1727" s="54">
        <v>44652.25347222222</v>
      </c>
      <c r="I1727" s="44">
        <f>HubCN_Receiving_Time-Order_Create_Time</f>
        <v>2.627083333</v>
      </c>
      <c r="J1727" s="44">
        <f>Plan__HubCN_Receiving_Time-Order_Create_Time</f>
        <v>2.961111111</v>
      </c>
      <c r="K1727" s="44">
        <f>HubCN_Pickup_Time-HubCN_Receiving_Time</f>
        <v>0.5055555556</v>
      </c>
      <c r="L1727" s="44">
        <f>Plan_HubCN_Pickup_Time-Plan__HubCN_Receiving_Time</f>
        <v>0.1708333333</v>
      </c>
      <c r="M1727" s="44">
        <f>HubCN_Receiving_Time-Vendor_PickupTime</f>
        <v>0.1277777778</v>
      </c>
      <c r="N1727" s="44">
        <f>Plan__HubCN_Receiving_Time-Plan_Vendor_Pickup_Time</f>
        <v>4.377083333</v>
      </c>
      <c r="O1727" s="44">
        <f>Vendor_PickupTime-Order_Create_Time</f>
        <v>2.499305556</v>
      </c>
      <c r="P1727" s="44">
        <f>Plan_Vendor_Pickup_Time-Order_Create_Time</f>
        <v>-1.415972222</v>
      </c>
      <c r="Q1727" s="44">
        <f>HubVN_Receiving_Time-HubCN_Pickup_Time</f>
        <v>3.004166667</v>
      </c>
      <c r="R1727" s="44">
        <f>Plan_HubVN_Receiving_Time-Plan_HubCN_Pickup_Time</f>
        <v>2.001388889</v>
      </c>
      <c r="S1727" s="44">
        <f>TG_lấy+TG_xử_lý_CN+Thông_quan</f>
        <v>6.136805556</v>
      </c>
      <c r="T1727" s="55">
        <f>IFS(HubCN_ID="LECCNSZ",Quantity__piece*500,HubCN_ID="LECCNYW",Quantity__piece*700)</f>
        <v>1500</v>
      </c>
      <c r="U1727" s="55">
        <f>Chi_phí_lấy_hàng-Chi_phí_xử_lý</f>
        <v>17000</v>
      </c>
      <c r="V1727" s="55">
        <f>IFS(HubCN_ID="LECCNSZ",IF(Grossweight&lt;=3,17000+Quantity__piece*500,17000+(Grossweight-3)*1500+Quantity__piece*500),HubCN_ID="LECCNYW", IF(Grossweight&lt;=3,15000+Quantity__piece*700,15000+(Grossweight-3)*2500+Quantity__piece*700))</f>
        <v>18500</v>
      </c>
    </row>
    <row r="1728" ht="15.75" customHeight="1">
      <c r="A1728" s="52" t="s">
        <v>4879</v>
      </c>
      <c r="B1728" s="52" t="s">
        <v>5252</v>
      </c>
      <c r="C1728" s="52" t="s">
        <v>5253</v>
      </c>
      <c r="D1728" s="53">
        <v>44653.38125</v>
      </c>
      <c r="E1728" s="53">
        <v>44652.23125</v>
      </c>
      <c r="F1728" s="53">
        <v>44653.52777777778</v>
      </c>
      <c r="G1728" s="53">
        <f>HubVN_Receiving_Time</f>
        <v>44655.53056</v>
      </c>
      <c r="H1728" s="54">
        <v>44652.524305555555</v>
      </c>
      <c r="I1728" s="44">
        <f>HubCN_Receiving_Time-Order_Create_Time</f>
        <v>2.400694444</v>
      </c>
      <c r="J1728" s="44">
        <f>Plan__HubCN_Receiving_Time-Order_Create_Time</f>
        <v>3.550694444</v>
      </c>
      <c r="K1728" s="44">
        <f>HubCN_Pickup_Time-HubCN_Receiving_Time</f>
        <v>0.2930555556</v>
      </c>
      <c r="L1728" s="44">
        <f>Plan_HubCN_Pickup_Time-Plan__HubCN_Receiving_Time</f>
        <v>0.1465277778</v>
      </c>
      <c r="M1728" s="44">
        <f>HubCN_Receiving_Time-Vendor_PickupTime</f>
        <v>0.1118055556</v>
      </c>
      <c r="N1728" s="44">
        <f>Plan__HubCN_Receiving_Time-Plan_Vendor_Pickup_Time</f>
        <v>2.807638889</v>
      </c>
      <c r="O1728" s="44">
        <f>Vendor_PickupTime-Order_Create_Time</f>
        <v>2.288888889</v>
      </c>
      <c r="P1728" s="44">
        <f>Plan_Vendor_Pickup_Time-Order_Create_Time</f>
        <v>0.7430555556</v>
      </c>
      <c r="Q1728" s="44">
        <f>HubVN_Receiving_Time-HubCN_Pickup_Time</f>
        <v>3.00625</v>
      </c>
      <c r="R1728" s="44">
        <f>Plan_HubVN_Receiving_Time-Plan_HubCN_Pickup_Time</f>
        <v>2.002083333</v>
      </c>
      <c r="S1728" s="44">
        <f>TG_lấy+TG_xử_lý_CN+Thông_quan</f>
        <v>5.7</v>
      </c>
      <c r="T1728" s="55">
        <f>IFS(HubCN_ID="LECCNSZ",Quantity__piece*500,HubCN_ID="LECCNYW",Quantity__piece*700)</f>
        <v>700</v>
      </c>
      <c r="U1728" s="55">
        <f>Chi_phí_lấy_hàng-Chi_phí_xử_lý</f>
        <v>15000</v>
      </c>
      <c r="V1728" s="55">
        <f>IFS(HubCN_ID="LECCNSZ",IF(Grossweight&lt;=3,17000+Quantity__piece*500,17000+(Grossweight-3)*1500+Quantity__piece*500),HubCN_ID="LECCNYW", IF(Grossweight&lt;=3,15000+Quantity__piece*700,15000+(Grossweight-3)*2500+Quantity__piece*700))</f>
        <v>15700</v>
      </c>
    </row>
    <row r="1729" ht="15.75" customHeight="1">
      <c r="A1729" s="52" t="s">
        <v>4881</v>
      </c>
      <c r="B1729" s="52" t="s">
        <v>5293</v>
      </c>
      <c r="C1729" s="52" t="s">
        <v>5253</v>
      </c>
      <c r="D1729" s="53">
        <v>44648.15555555555</v>
      </c>
      <c r="E1729" s="53">
        <v>44646.910416666666</v>
      </c>
      <c r="F1729" s="53">
        <v>44648.28472222222</v>
      </c>
      <c r="G1729" s="53">
        <f>HubVN_Receiving_Time</f>
        <v>44652.25139</v>
      </c>
      <c r="H1729" s="54">
        <v>44647.25</v>
      </c>
      <c r="I1729" s="44">
        <f>HubCN_Receiving_Time-Order_Create_Time</f>
        <v>0.3083333333</v>
      </c>
      <c r="J1729" s="44">
        <f>Plan__HubCN_Receiving_Time-Order_Create_Time</f>
        <v>1.553472222</v>
      </c>
      <c r="K1729" s="44">
        <f>HubCN_Pickup_Time-HubCN_Receiving_Time</f>
        <v>0.3395833333</v>
      </c>
      <c r="L1729" s="44">
        <f>Plan_HubCN_Pickup_Time-Plan__HubCN_Receiving_Time</f>
        <v>0.1291666667</v>
      </c>
      <c r="M1729" s="44">
        <f>HubCN_Receiving_Time-Vendor_PickupTime</f>
        <v>0.1673611111</v>
      </c>
      <c r="N1729" s="44">
        <f>Plan__HubCN_Receiving_Time-Plan_Vendor_Pickup_Time</f>
        <v>1.559722222</v>
      </c>
      <c r="O1729" s="44">
        <f>Vendor_PickupTime-Order_Create_Time</f>
        <v>0.1409722222</v>
      </c>
      <c r="P1729" s="44">
        <f>Plan_Vendor_Pickup_Time-Order_Create_Time</f>
        <v>-0.006249999999</v>
      </c>
      <c r="Q1729" s="44">
        <f>HubVN_Receiving_Time-HubCN_Pickup_Time</f>
        <v>5.001388889</v>
      </c>
      <c r="R1729" s="44">
        <f>Plan_HubVN_Receiving_Time-Plan_HubCN_Pickup_Time</f>
        <v>3.002083333</v>
      </c>
      <c r="S1729" s="44">
        <f>TG_lấy+TG_xử_lý_CN+Thông_quan</f>
        <v>5.649305556</v>
      </c>
      <c r="T1729" s="55">
        <f>IFS(HubCN_ID="LECCNSZ",Quantity__piece*500,HubCN_ID="LECCNYW",Quantity__piece*700)</f>
        <v>700</v>
      </c>
      <c r="U1729" s="55">
        <f>Chi_phí_lấy_hàng-Chi_phí_xử_lý</f>
        <v>19500</v>
      </c>
      <c r="V1729" s="55">
        <f>IFS(HubCN_ID="LECCNSZ",IF(Grossweight&lt;=3,17000+Quantity__piece*500,17000+(Grossweight-3)*1500+Quantity__piece*500),HubCN_ID="LECCNYW", IF(Grossweight&lt;=3,15000+Quantity__piece*700,15000+(Grossweight-3)*2500+Quantity__piece*700))</f>
        <v>20200</v>
      </c>
    </row>
    <row r="1730" ht="15.75" hidden="1" customHeight="1">
      <c r="A1730" s="52" t="s">
        <v>4884</v>
      </c>
      <c r="B1730" s="52" t="s">
        <v>5301</v>
      </c>
      <c r="C1730" s="52" t="s">
        <v>5255</v>
      </c>
      <c r="D1730" s="53">
        <v>44651.07361111111</v>
      </c>
      <c r="E1730" s="53">
        <v>44649.825</v>
      </c>
      <c r="F1730" s="53">
        <v>44651.285416666666</v>
      </c>
      <c r="G1730" s="53">
        <f>HubVN_Receiving_Time</f>
        <v>44654.27222</v>
      </c>
      <c r="H1730" s="54">
        <v>44650.268055555556</v>
      </c>
      <c r="I1730" s="44">
        <f>HubCN_Receiving_Time-Order_Create_Time</f>
        <v>0.375</v>
      </c>
      <c r="J1730" s="44">
        <f>Plan__HubCN_Receiving_Time-Order_Create_Time</f>
        <v>1.623611111</v>
      </c>
      <c r="K1730" s="44">
        <f>HubCN_Pickup_Time-HubCN_Receiving_Time</f>
        <v>0.4430555556</v>
      </c>
      <c r="L1730" s="44">
        <f>Plan_HubCN_Pickup_Time-Plan__HubCN_Receiving_Time</f>
        <v>0.2118055556</v>
      </c>
      <c r="M1730" s="44">
        <f>HubCN_Receiving_Time-Vendor_PickupTime</f>
        <v>0.05416666666</v>
      </c>
      <c r="N1730" s="44">
        <f>Plan__HubCN_Receiving_Time-Plan_Vendor_Pickup_Time</f>
        <v>1.129166667</v>
      </c>
      <c r="O1730" s="44">
        <f>Vendor_PickupTime-Order_Create_Time</f>
        <v>0.3208333333</v>
      </c>
      <c r="P1730" s="44">
        <f>Plan_Vendor_Pickup_Time-Order_Create_Time</f>
        <v>0.4944444444</v>
      </c>
      <c r="Q1730" s="44">
        <f>HubVN_Receiving_Time-HubCN_Pickup_Time</f>
        <v>4.004166667</v>
      </c>
      <c r="R1730" s="44">
        <f>Plan_HubVN_Receiving_Time-Plan_HubCN_Pickup_Time</f>
        <v>2.004861111</v>
      </c>
      <c r="S1730" s="44">
        <f>TG_lấy+TG_xử_lý_CN+Thông_quan</f>
        <v>4.822222222</v>
      </c>
      <c r="T1730" s="55">
        <f>IFS(HubCN_ID="LECCNSZ",Quantity__piece*500,HubCN_ID="LECCNYW",Quantity__piece*700)</f>
        <v>2000</v>
      </c>
      <c r="U1730" s="55">
        <f>Chi_phí_lấy_hàng-Chi_phí_xử_lý</f>
        <v>17000</v>
      </c>
      <c r="V1730" s="55">
        <f>IFS(HubCN_ID="LECCNSZ",IF(Grossweight&lt;=3,17000+Quantity__piece*500,17000+(Grossweight-3)*1500+Quantity__piece*500),HubCN_ID="LECCNYW", IF(Grossweight&lt;=3,15000+Quantity__piece*700,15000+(Grossweight-3)*2500+Quantity__piece*700))</f>
        <v>19000</v>
      </c>
    </row>
    <row r="1731" ht="15.75" hidden="1" customHeight="1">
      <c r="A1731" s="52" t="s">
        <v>4887</v>
      </c>
      <c r="B1731" s="52" t="s">
        <v>5287</v>
      </c>
      <c r="C1731" s="52" t="s">
        <v>5255</v>
      </c>
      <c r="D1731" s="53">
        <v>44651.03333333333</v>
      </c>
      <c r="E1731" s="53">
        <v>44649.77916666667</v>
      </c>
      <c r="F1731" s="53">
        <v>44651.245833333334</v>
      </c>
      <c r="G1731" s="53">
        <f>HubVN_Receiving_Time</f>
        <v>44654.25347</v>
      </c>
      <c r="H1731" s="54">
        <v>44650.25069444445</v>
      </c>
      <c r="I1731" s="44">
        <f>HubCN_Receiving_Time-Order_Create_Time</f>
        <v>0.8840277778</v>
      </c>
      <c r="J1731" s="44">
        <f>Plan__HubCN_Receiving_Time-Order_Create_Time</f>
        <v>2.138194444</v>
      </c>
      <c r="K1731" s="44">
        <f>HubCN_Pickup_Time-HubCN_Receiving_Time</f>
        <v>0.4715277778</v>
      </c>
      <c r="L1731" s="44">
        <f>Plan_HubCN_Pickup_Time-Plan__HubCN_Receiving_Time</f>
        <v>0.2125</v>
      </c>
      <c r="M1731" s="44">
        <f>HubCN_Receiving_Time-Vendor_PickupTime</f>
        <v>0.05763888889</v>
      </c>
      <c r="N1731" s="44">
        <f>Plan__HubCN_Receiving_Time-Plan_Vendor_Pickup_Time</f>
        <v>1.649305556</v>
      </c>
      <c r="O1731" s="44">
        <f>Vendor_PickupTime-Order_Create_Time</f>
        <v>0.8263888889</v>
      </c>
      <c r="P1731" s="44">
        <f>Plan_Vendor_Pickup_Time-Order_Create_Time</f>
        <v>0.4888888889</v>
      </c>
      <c r="Q1731" s="44">
        <f>HubVN_Receiving_Time-HubCN_Pickup_Time</f>
        <v>4.002777778</v>
      </c>
      <c r="R1731" s="44">
        <f>Plan_HubVN_Receiving_Time-Plan_HubCN_Pickup_Time</f>
        <v>2.00625</v>
      </c>
      <c r="S1731" s="44">
        <f>TG_lấy+TG_xử_lý_CN+Thông_quan</f>
        <v>5.358333333</v>
      </c>
      <c r="T1731" s="55">
        <f>IFS(HubCN_ID="LECCNSZ",Quantity__piece*500,HubCN_ID="LECCNYW",Quantity__piece*700)</f>
        <v>1000</v>
      </c>
      <c r="U1731" s="55">
        <f>Chi_phí_lấy_hàng-Chi_phí_xử_lý</f>
        <v>17000</v>
      </c>
      <c r="V1731" s="55">
        <f>IFS(HubCN_ID="LECCNSZ",IF(Grossweight&lt;=3,17000+Quantity__piece*500,17000+(Grossweight-3)*1500+Quantity__piece*500),HubCN_ID="LECCNYW", IF(Grossweight&lt;=3,15000+Quantity__piece*700,15000+(Grossweight-3)*2500+Quantity__piece*700))</f>
        <v>18000</v>
      </c>
    </row>
    <row r="1732" ht="15.75" hidden="1" customHeight="1">
      <c r="A1732" s="52" t="s">
        <v>4890</v>
      </c>
      <c r="B1732" s="52" t="s">
        <v>5266</v>
      </c>
      <c r="C1732" s="52" t="s">
        <v>5255</v>
      </c>
      <c r="D1732" s="53">
        <v>44653.35277777778</v>
      </c>
      <c r="E1732" s="53">
        <v>44652.552083333336</v>
      </c>
      <c r="F1732" s="53">
        <v>44653.504166666666</v>
      </c>
      <c r="G1732" s="53">
        <f>HubVN_Receiving_Time</f>
        <v>44655.52639</v>
      </c>
      <c r="H1732" s="54">
        <v>44653.02569444444</v>
      </c>
      <c r="I1732" s="44">
        <f>HubCN_Receiving_Time-Order_Create_Time</f>
        <v>3.285416667</v>
      </c>
      <c r="J1732" s="44">
        <f>Plan__HubCN_Receiving_Time-Order_Create_Time</f>
        <v>4.086111111</v>
      </c>
      <c r="K1732" s="44">
        <f>HubCN_Pickup_Time-HubCN_Receiving_Time</f>
        <v>0.4736111111</v>
      </c>
      <c r="L1732" s="44">
        <f>Plan_HubCN_Pickup_Time-Plan__HubCN_Receiving_Time</f>
        <v>0.1513888889</v>
      </c>
      <c r="M1732" s="44">
        <f>HubCN_Receiving_Time-Vendor_PickupTime</f>
        <v>0.1270833333</v>
      </c>
      <c r="N1732" s="44">
        <f>Plan__HubCN_Receiving_Time-Plan_Vendor_Pickup_Time</f>
        <v>5.006944444</v>
      </c>
      <c r="O1732" s="44">
        <f>Vendor_PickupTime-Order_Create_Time</f>
        <v>3.158333333</v>
      </c>
      <c r="P1732" s="44">
        <f>Plan_Vendor_Pickup_Time-Order_Create_Time</f>
        <v>-0.9208333333</v>
      </c>
      <c r="Q1732" s="44">
        <f>HubVN_Receiving_Time-HubCN_Pickup_Time</f>
        <v>2.500694444</v>
      </c>
      <c r="R1732" s="44">
        <f>Plan_HubVN_Receiving_Time-Plan_HubCN_Pickup_Time</f>
        <v>2.005555556</v>
      </c>
      <c r="S1732" s="44">
        <f>TG_lấy+TG_xử_lý_CN+Thông_quan</f>
        <v>6.259722222</v>
      </c>
      <c r="T1732" s="55">
        <f>IFS(HubCN_ID="LECCNSZ",Quantity__piece*500,HubCN_ID="LECCNYW",Quantity__piece*700)</f>
        <v>1000</v>
      </c>
      <c r="U1732" s="55">
        <f>Chi_phí_lấy_hàng-Chi_phí_xử_lý</f>
        <v>17000</v>
      </c>
      <c r="V1732" s="55">
        <f>IFS(HubCN_ID="LECCNSZ",IF(Grossweight&lt;=3,17000+Quantity__piece*500,17000+(Grossweight-3)*1500+Quantity__piece*500),HubCN_ID="LECCNYW", IF(Grossweight&lt;=3,15000+Quantity__piece*700,15000+(Grossweight-3)*2500+Quantity__piece*700))</f>
        <v>18000</v>
      </c>
    </row>
    <row r="1733" ht="15.75" hidden="1" customHeight="1">
      <c r="A1733" s="52" t="s">
        <v>4893</v>
      </c>
      <c r="B1733" s="52" t="s">
        <v>5254</v>
      </c>
      <c r="C1733" s="52" t="s">
        <v>5255</v>
      </c>
      <c r="D1733" s="53">
        <v>44650.299305555556</v>
      </c>
      <c r="E1733" s="53">
        <v>44652.256944444445</v>
      </c>
      <c r="F1733" s="53">
        <v>44650.509722222225</v>
      </c>
      <c r="G1733" s="53">
        <f>HubVN_Receiving_Time</f>
        <v>44654.53194</v>
      </c>
      <c r="H1733" s="54">
        <v>44652.69652777778</v>
      </c>
      <c r="I1733" s="44">
        <f>HubCN_Receiving_Time-Order_Create_Time</f>
        <v>1.717361111</v>
      </c>
      <c r="J1733" s="44">
        <f>Plan__HubCN_Receiving_Time-Order_Create_Time</f>
        <v>-0.2402777778</v>
      </c>
      <c r="K1733" s="44">
        <f>HubCN_Pickup_Time-HubCN_Receiving_Time</f>
        <v>0.4395833333</v>
      </c>
      <c r="L1733" s="44">
        <f>Plan_HubCN_Pickup_Time-Plan__HubCN_Receiving_Time</f>
        <v>0.2104166667</v>
      </c>
      <c r="M1733" s="44">
        <f>HubCN_Receiving_Time-Vendor_PickupTime</f>
        <v>0.05625</v>
      </c>
      <c r="N1733" s="44">
        <f>Plan__HubCN_Receiving_Time-Plan_Vendor_Pickup_Time</f>
        <v>0.76875</v>
      </c>
      <c r="O1733" s="44">
        <f>Vendor_PickupTime-Order_Create_Time</f>
        <v>1.661111111</v>
      </c>
      <c r="P1733" s="44">
        <f>Plan_Vendor_Pickup_Time-Order_Create_Time</f>
        <v>-1.009027778</v>
      </c>
      <c r="Q1733" s="44">
        <f>HubVN_Receiving_Time-HubCN_Pickup_Time</f>
        <v>1.835416667</v>
      </c>
      <c r="R1733" s="44">
        <f>Plan_HubVN_Receiving_Time-Plan_HubCN_Pickup_Time</f>
        <v>3.004166667</v>
      </c>
      <c r="S1733" s="44">
        <f>TG_lấy+TG_xử_lý_CN+Thông_quan</f>
        <v>3.992361111</v>
      </c>
      <c r="T1733" s="55">
        <f>IFS(HubCN_ID="LECCNSZ",Quantity__piece*500,HubCN_ID="LECCNYW",Quantity__piece*700)</f>
        <v>2500</v>
      </c>
      <c r="U1733" s="55">
        <f>Chi_phí_lấy_hàng-Chi_phí_xử_lý</f>
        <v>17000</v>
      </c>
      <c r="V1733" s="55">
        <f>IFS(HubCN_ID="LECCNSZ",IF(Grossweight&lt;=3,17000+Quantity__piece*500,17000+(Grossweight-3)*1500+Quantity__piece*500),HubCN_ID="LECCNYW", IF(Grossweight&lt;=3,15000+Quantity__piece*700,15000+(Grossweight-3)*2500+Quantity__piece*700))</f>
        <v>19500</v>
      </c>
    </row>
    <row r="1734" ht="15.75" customHeight="1">
      <c r="A1734" s="52" t="s">
        <v>4896</v>
      </c>
      <c r="B1734" s="52" t="s">
        <v>5278</v>
      </c>
      <c r="C1734" s="52" t="s">
        <v>5253</v>
      </c>
      <c r="D1734" s="53">
        <v>44653.938888888886</v>
      </c>
      <c r="E1734" s="53">
        <v>44652.231944444444</v>
      </c>
      <c r="F1734" s="53">
        <v>44654.02569444444</v>
      </c>
      <c r="G1734" s="53">
        <f>HubVN_Receiving_Time</f>
        <v>44655.52847</v>
      </c>
      <c r="H1734" s="54">
        <v>44652.52638888889</v>
      </c>
      <c r="I1734" s="44">
        <f>HubCN_Receiving_Time-Order_Create_Time</f>
        <v>2.397916667</v>
      </c>
      <c r="J1734" s="44">
        <f>Plan__HubCN_Receiving_Time-Order_Create_Time</f>
        <v>4.104861111</v>
      </c>
      <c r="K1734" s="44">
        <f>HubCN_Pickup_Time-HubCN_Receiving_Time</f>
        <v>0.2944444444</v>
      </c>
      <c r="L1734" s="44">
        <f>Plan_HubCN_Pickup_Time-Plan__HubCN_Receiving_Time</f>
        <v>0.08680555555</v>
      </c>
      <c r="M1734" s="44">
        <f>HubCN_Receiving_Time-Vendor_PickupTime</f>
        <v>0.1104166667</v>
      </c>
      <c r="N1734" s="44">
        <f>Plan__HubCN_Receiving_Time-Plan_Vendor_Pickup_Time</f>
        <v>3.525</v>
      </c>
      <c r="O1734" s="44">
        <f>Vendor_PickupTime-Order_Create_Time</f>
        <v>2.2875</v>
      </c>
      <c r="P1734" s="44">
        <f>Plan_Vendor_Pickup_Time-Order_Create_Time</f>
        <v>0.5798611111</v>
      </c>
      <c r="Q1734" s="44">
        <f>HubVN_Receiving_Time-HubCN_Pickup_Time</f>
        <v>3.002083333</v>
      </c>
      <c r="R1734" s="44">
        <f>Plan_HubVN_Receiving_Time-Plan_HubCN_Pickup_Time</f>
        <v>1.502083333</v>
      </c>
      <c r="S1734" s="44">
        <f>TG_lấy+TG_xử_lý_CN+Thông_quan</f>
        <v>5.694444444</v>
      </c>
      <c r="T1734" s="55">
        <f>IFS(HubCN_ID="LECCNSZ",Quantity__piece*500,HubCN_ID="LECCNYW",Quantity__piece*700)</f>
        <v>700</v>
      </c>
      <c r="U1734" s="55">
        <f>Chi_phí_lấy_hàng-Chi_phí_xử_lý</f>
        <v>16750</v>
      </c>
      <c r="V1734" s="55">
        <f>IFS(HubCN_ID="LECCNSZ",IF(Grossweight&lt;=3,17000+Quantity__piece*500,17000+(Grossweight-3)*1500+Quantity__piece*500),HubCN_ID="LECCNYW", IF(Grossweight&lt;=3,15000+Quantity__piece*700,15000+(Grossweight-3)*2500+Quantity__piece*700))</f>
        <v>17450</v>
      </c>
    </row>
    <row r="1735" ht="15.75" customHeight="1">
      <c r="A1735" s="52" t="s">
        <v>4899</v>
      </c>
      <c r="B1735" s="52" t="s">
        <v>5280</v>
      </c>
      <c r="C1735" s="52" t="s">
        <v>5253</v>
      </c>
      <c r="D1735" s="53">
        <v>44650.129166666666</v>
      </c>
      <c r="E1735" s="53">
        <v>44649.77916666667</v>
      </c>
      <c r="F1735" s="53">
        <v>44650.25486111111</v>
      </c>
      <c r="G1735" s="53">
        <f>HubVN_Receiving_Time</f>
        <v>44654.28542</v>
      </c>
      <c r="H1735" s="54">
        <v>44650.28125</v>
      </c>
      <c r="I1735" s="44">
        <f>HubCN_Receiving_Time-Order_Create_Time</f>
        <v>0.6076388889</v>
      </c>
      <c r="J1735" s="44">
        <f>Plan__HubCN_Receiving_Time-Order_Create_Time</f>
        <v>0.9576388889</v>
      </c>
      <c r="K1735" s="44">
        <f>HubCN_Pickup_Time-HubCN_Receiving_Time</f>
        <v>0.5020833333</v>
      </c>
      <c r="L1735" s="44">
        <f>Plan_HubCN_Pickup_Time-Plan__HubCN_Receiving_Time</f>
        <v>0.1256944444</v>
      </c>
      <c r="M1735" s="44">
        <f>HubCN_Receiving_Time-Vendor_PickupTime</f>
        <v>0.1097222222</v>
      </c>
      <c r="N1735" s="44">
        <f>Plan__HubCN_Receiving_Time-Plan_Vendor_Pickup_Time</f>
        <v>0.8791666667</v>
      </c>
      <c r="O1735" s="44">
        <f>Vendor_PickupTime-Order_Create_Time</f>
        <v>0.4979166667</v>
      </c>
      <c r="P1735" s="44">
        <f>Plan_Vendor_Pickup_Time-Order_Create_Time</f>
        <v>0.07847222222</v>
      </c>
      <c r="Q1735" s="44">
        <f>HubVN_Receiving_Time-HubCN_Pickup_Time</f>
        <v>4.004166667</v>
      </c>
      <c r="R1735" s="44">
        <f>Plan_HubVN_Receiving_Time-Plan_HubCN_Pickup_Time</f>
        <v>3.004861111</v>
      </c>
      <c r="S1735" s="44">
        <f>TG_lấy+TG_xử_lý_CN+Thông_quan</f>
        <v>5.113888889</v>
      </c>
      <c r="T1735" s="55">
        <f>IFS(HubCN_ID="LECCNSZ",Quantity__piece*500,HubCN_ID="LECCNYW",Quantity__piece*700)</f>
        <v>2800</v>
      </c>
      <c r="U1735" s="55">
        <f>Chi_phí_lấy_hàng-Chi_phí_xử_lý</f>
        <v>15000</v>
      </c>
      <c r="V1735" s="55">
        <f>IFS(HubCN_ID="LECCNSZ",IF(Grossweight&lt;=3,17000+Quantity__piece*500,17000+(Grossweight-3)*1500+Quantity__piece*500),HubCN_ID="LECCNYW", IF(Grossweight&lt;=3,15000+Quantity__piece*700,15000+(Grossweight-3)*2500+Quantity__piece*700))</f>
        <v>17800</v>
      </c>
    </row>
    <row r="1736" ht="15.75" customHeight="1">
      <c r="A1736" s="52" t="s">
        <v>4901</v>
      </c>
      <c r="B1736" s="52" t="s">
        <v>5290</v>
      </c>
      <c r="C1736" s="52" t="s">
        <v>5253</v>
      </c>
      <c r="D1736" s="53">
        <v>44649.86319444444</v>
      </c>
      <c r="E1736" s="53">
        <v>44649.82777777778</v>
      </c>
      <c r="F1736" s="53">
        <v>44650.01180555556</v>
      </c>
      <c r="G1736" s="53">
        <f>HubVN_Receiving_Time</f>
        <v>44654.25972</v>
      </c>
      <c r="H1736" s="54">
        <v>44650.25625</v>
      </c>
      <c r="I1736" s="44">
        <f>HubCN_Receiving_Time-Order_Create_Time</f>
        <v>2.110416667</v>
      </c>
      <c r="J1736" s="44">
        <f>Plan__HubCN_Receiving_Time-Order_Create_Time</f>
        <v>2.145833333</v>
      </c>
      <c r="K1736" s="44">
        <f>HubCN_Pickup_Time-HubCN_Receiving_Time</f>
        <v>0.4284722222</v>
      </c>
      <c r="L1736" s="44">
        <f>Plan_HubCN_Pickup_Time-Plan__HubCN_Receiving_Time</f>
        <v>0.1486111111</v>
      </c>
      <c r="M1736" s="44">
        <f>HubCN_Receiving_Time-Vendor_PickupTime</f>
        <v>0.1111111111</v>
      </c>
      <c r="N1736" s="44">
        <f>Plan__HubCN_Receiving_Time-Plan_Vendor_Pickup_Time</f>
        <v>1.565277778</v>
      </c>
      <c r="O1736" s="44">
        <f>Vendor_PickupTime-Order_Create_Time</f>
        <v>1.999305556</v>
      </c>
      <c r="P1736" s="44">
        <f>Plan_Vendor_Pickup_Time-Order_Create_Time</f>
        <v>0.5805555556</v>
      </c>
      <c r="Q1736" s="44">
        <f>HubVN_Receiving_Time-HubCN_Pickup_Time</f>
        <v>4.003472222</v>
      </c>
      <c r="R1736" s="44">
        <f>Plan_HubVN_Receiving_Time-Plan_HubCN_Pickup_Time</f>
        <v>3.50625</v>
      </c>
      <c r="S1736" s="44">
        <f>TG_lấy+TG_xử_lý_CN+Thông_quan</f>
        <v>6.542361111</v>
      </c>
      <c r="T1736" s="55">
        <f>IFS(HubCN_ID="LECCNSZ",Quantity__piece*500,HubCN_ID="LECCNYW",Quantity__piece*700)</f>
        <v>700</v>
      </c>
      <c r="U1736" s="55">
        <f>Chi_phí_lấy_hàng-Chi_phí_xử_lý</f>
        <v>15000</v>
      </c>
      <c r="V1736" s="55">
        <f>IFS(HubCN_ID="LECCNSZ",IF(Grossweight&lt;=3,17000+Quantity__piece*500,17000+(Grossweight-3)*1500+Quantity__piece*500),HubCN_ID="LECCNYW", IF(Grossweight&lt;=3,15000+Quantity__piece*700,15000+(Grossweight-3)*2500+Quantity__piece*700))</f>
        <v>15700</v>
      </c>
    </row>
    <row r="1737" ht="15.75" customHeight="1">
      <c r="A1737" s="52" t="s">
        <v>4904</v>
      </c>
      <c r="B1737" s="52" t="s">
        <v>5278</v>
      </c>
      <c r="C1737" s="52" t="s">
        <v>5253</v>
      </c>
      <c r="D1737" s="53">
        <v>44649.4125</v>
      </c>
      <c r="E1737" s="53">
        <v>44649.82916666667</v>
      </c>
      <c r="F1737" s="53">
        <v>44649.49930555555</v>
      </c>
      <c r="G1737" s="53">
        <f>HubVN_Receiving_Time</f>
        <v>44653.2625</v>
      </c>
      <c r="H1737" s="54">
        <v>44650.26111111111</v>
      </c>
      <c r="I1737" s="44">
        <f>HubCN_Receiving_Time-Order_Create_Time</f>
        <v>3.082638889</v>
      </c>
      <c r="J1737" s="44">
        <f>Plan__HubCN_Receiving_Time-Order_Create_Time</f>
        <v>2.665972222</v>
      </c>
      <c r="K1737" s="44">
        <f>HubCN_Pickup_Time-HubCN_Receiving_Time</f>
        <v>0.4319444444</v>
      </c>
      <c r="L1737" s="44">
        <f>Plan_HubCN_Pickup_Time-Plan__HubCN_Receiving_Time</f>
        <v>0.08680555555</v>
      </c>
      <c r="M1737" s="44">
        <f>HubCN_Receiving_Time-Vendor_PickupTime</f>
        <v>0.0875</v>
      </c>
      <c r="N1737" s="44">
        <f>Plan__HubCN_Receiving_Time-Plan_Vendor_Pickup_Time</f>
        <v>2.752777778</v>
      </c>
      <c r="O1737" s="44">
        <f>Vendor_PickupTime-Order_Create_Time</f>
        <v>2.995138889</v>
      </c>
      <c r="P1737" s="44">
        <f>Plan_Vendor_Pickup_Time-Order_Create_Time</f>
        <v>-0.08680555556</v>
      </c>
      <c r="Q1737" s="44">
        <f>HubVN_Receiving_Time-HubCN_Pickup_Time</f>
        <v>3.001388889</v>
      </c>
      <c r="R1737" s="44">
        <f>Plan_HubVN_Receiving_Time-Plan_HubCN_Pickup_Time</f>
        <v>3.00625</v>
      </c>
      <c r="S1737" s="44">
        <f>TG_lấy+TG_xử_lý_CN+Thông_quan</f>
        <v>6.515972222</v>
      </c>
      <c r="T1737" s="55">
        <f>IFS(HubCN_ID="LECCNSZ",Quantity__piece*500,HubCN_ID="LECCNYW",Quantity__piece*700)</f>
        <v>2800</v>
      </c>
      <c r="U1737" s="55">
        <f>Chi_phí_lấy_hàng-Chi_phí_xử_lý</f>
        <v>15000</v>
      </c>
      <c r="V1737" s="55">
        <f>IFS(HubCN_ID="LECCNSZ",IF(Grossweight&lt;=3,17000+Quantity__piece*500,17000+(Grossweight-3)*1500+Quantity__piece*500),HubCN_ID="LECCNYW", IF(Grossweight&lt;=3,15000+Quantity__piece*700,15000+(Grossweight-3)*2500+Quantity__piece*700))</f>
        <v>17800</v>
      </c>
    </row>
    <row r="1738" ht="15.75" customHeight="1">
      <c r="A1738" s="52" t="s">
        <v>4907</v>
      </c>
      <c r="B1738" s="52" t="s">
        <v>5278</v>
      </c>
      <c r="C1738" s="52" t="s">
        <v>5253</v>
      </c>
      <c r="D1738" s="53">
        <v>44651.700694444444</v>
      </c>
      <c r="E1738" s="53">
        <v>44652.20208333333</v>
      </c>
      <c r="F1738" s="53">
        <v>44651.78680555556</v>
      </c>
      <c r="G1738" s="53">
        <f>HubVN_Receiving_Time</f>
        <v>44655.50139</v>
      </c>
      <c r="H1738" s="54">
        <v>44652.49652777778</v>
      </c>
      <c r="I1738" s="44">
        <f>HubCN_Receiving_Time-Order_Create_Time</f>
        <v>3.415972222</v>
      </c>
      <c r="J1738" s="44">
        <f>Plan__HubCN_Receiving_Time-Order_Create_Time</f>
        <v>2.914583333</v>
      </c>
      <c r="K1738" s="44">
        <f>HubCN_Pickup_Time-HubCN_Receiving_Time</f>
        <v>0.2944444445</v>
      </c>
      <c r="L1738" s="44">
        <f>Plan_HubCN_Pickup_Time-Plan__HubCN_Receiving_Time</f>
        <v>0.08611111112</v>
      </c>
      <c r="M1738" s="44">
        <f>HubCN_Receiving_Time-Vendor_PickupTime</f>
        <v>0.1701388889</v>
      </c>
      <c r="N1738" s="44">
        <f>Plan__HubCN_Receiving_Time-Plan_Vendor_Pickup_Time</f>
        <v>1.750694444</v>
      </c>
      <c r="O1738" s="44">
        <f>Vendor_PickupTime-Order_Create_Time</f>
        <v>3.245833333</v>
      </c>
      <c r="P1738" s="44">
        <f>Plan_Vendor_Pickup_Time-Order_Create_Time</f>
        <v>1.163888889</v>
      </c>
      <c r="Q1738" s="44">
        <f>HubVN_Receiving_Time-HubCN_Pickup_Time</f>
        <v>3.004861111</v>
      </c>
      <c r="R1738" s="44">
        <f>Plan_HubVN_Receiving_Time-Plan_HubCN_Pickup_Time</f>
        <v>3.501388889</v>
      </c>
      <c r="S1738" s="44">
        <f>TG_lấy+TG_xử_lý_CN+Thông_quan</f>
        <v>6.715277778</v>
      </c>
      <c r="T1738" s="55">
        <f>IFS(HubCN_ID="LECCNSZ",Quantity__piece*500,HubCN_ID="LECCNYW",Quantity__piece*700)</f>
        <v>2100</v>
      </c>
      <c r="U1738" s="55">
        <f>Chi_phí_lấy_hàng-Chi_phí_xử_lý</f>
        <v>16000</v>
      </c>
      <c r="V1738" s="55">
        <f>IFS(HubCN_ID="LECCNSZ",IF(Grossweight&lt;=3,17000+Quantity__piece*500,17000+(Grossweight-3)*1500+Quantity__piece*500),HubCN_ID="LECCNYW", IF(Grossweight&lt;=3,15000+Quantity__piece*700,15000+(Grossweight-3)*2500+Quantity__piece*700))</f>
        <v>18100</v>
      </c>
    </row>
    <row r="1739" ht="15.75" customHeight="1">
      <c r="A1739" s="52" t="s">
        <v>4910</v>
      </c>
      <c r="B1739" s="52" t="s">
        <v>5264</v>
      </c>
      <c r="C1739" s="52" t="s">
        <v>5253</v>
      </c>
      <c r="D1739" s="53">
        <v>44651.634722222225</v>
      </c>
      <c r="E1739" s="53">
        <v>44649.830555555556</v>
      </c>
      <c r="F1739" s="53">
        <v>44651.76111111111</v>
      </c>
      <c r="G1739" s="53">
        <f>HubVN_Receiving_Time</f>
        <v>44654.26319</v>
      </c>
      <c r="H1739" s="54">
        <v>44650.26180555556</v>
      </c>
      <c r="I1739" s="44">
        <f>HubCN_Receiving_Time-Order_Create_Time</f>
        <v>2.108333333</v>
      </c>
      <c r="J1739" s="44">
        <f>Plan__HubCN_Receiving_Time-Order_Create_Time</f>
        <v>3.9125</v>
      </c>
      <c r="K1739" s="44">
        <f>HubCN_Pickup_Time-HubCN_Receiving_Time</f>
        <v>0.43125</v>
      </c>
      <c r="L1739" s="44">
        <f>Plan_HubCN_Pickup_Time-Plan__HubCN_Receiving_Time</f>
        <v>0.1263888889</v>
      </c>
      <c r="M1739" s="44">
        <f>HubCN_Receiving_Time-Vendor_PickupTime</f>
        <v>0.1111111111</v>
      </c>
      <c r="N1739" s="44">
        <f>Plan__HubCN_Receiving_Time-Plan_Vendor_Pickup_Time</f>
        <v>3.918055556</v>
      </c>
      <c r="O1739" s="44">
        <f>Vendor_PickupTime-Order_Create_Time</f>
        <v>1.997222222</v>
      </c>
      <c r="P1739" s="44">
        <f>Plan_Vendor_Pickup_Time-Order_Create_Time</f>
        <v>-0.005555555552</v>
      </c>
      <c r="Q1739" s="44">
        <f>HubVN_Receiving_Time-HubCN_Pickup_Time</f>
        <v>4.001388889</v>
      </c>
      <c r="R1739" s="44">
        <f>Plan_HubVN_Receiving_Time-Plan_HubCN_Pickup_Time</f>
        <v>1.503472222</v>
      </c>
      <c r="S1739" s="44">
        <f>TG_lấy+TG_xử_lý_CN+Thông_quan</f>
        <v>6.540972222</v>
      </c>
      <c r="T1739" s="55">
        <f>IFS(HubCN_ID="LECCNSZ",Quantity__piece*500,HubCN_ID="LECCNYW",Quantity__piece*700)</f>
        <v>3500</v>
      </c>
      <c r="U1739" s="55">
        <f>Chi_phí_lấy_hàng-Chi_phí_xử_lý</f>
        <v>15000</v>
      </c>
      <c r="V1739" s="55">
        <f>IFS(HubCN_ID="LECCNSZ",IF(Grossweight&lt;=3,17000+Quantity__piece*500,17000+(Grossweight-3)*1500+Quantity__piece*500),HubCN_ID="LECCNYW", IF(Grossweight&lt;=3,15000+Quantity__piece*700,15000+(Grossweight-3)*2500+Quantity__piece*700))</f>
        <v>18500</v>
      </c>
    </row>
    <row r="1740" ht="15.75" customHeight="1">
      <c r="A1740" s="52" t="s">
        <v>4913</v>
      </c>
      <c r="B1740" s="52" t="s">
        <v>5279</v>
      </c>
      <c r="C1740" s="52" t="s">
        <v>5253</v>
      </c>
      <c r="D1740" s="53">
        <v>44649.07638888889</v>
      </c>
      <c r="E1740" s="53">
        <v>44649.175</v>
      </c>
      <c r="F1740" s="53">
        <v>44649.28611111111</v>
      </c>
      <c r="G1740" s="53">
        <f>HubVN_Receiving_Time</f>
        <v>44652.51667</v>
      </c>
      <c r="H1740" s="54">
        <v>44649.513194444444</v>
      </c>
      <c r="I1740" s="44">
        <f>HubCN_Receiving_Time-Order_Create_Time</f>
        <v>1.801388889</v>
      </c>
      <c r="J1740" s="44">
        <f>Plan__HubCN_Receiving_Time-Order_Create_Time</f>
        <v>1.702777778</v>
      </c>
      <c r="K1740" s="44">
        <f>HubCN_Pickup_Time-HubCN_Receiving_Time</f>
        <v>0.3381944444</v>
      </c>
      <c r="L1740" s="44">
        <f>Plan_HubCN_Pickup_Time-Plan__HubCN_Receiving_Time</f>
        <v>0.2097222222</v>
      </c>
      <c r="M1740" s="44">
        <f>HubCN_Receiving_Time-Vendor_PickupTime</f>
        <v>0.1680555556</v>
      </c>
      <c r="N1740" s="44">
        <f>Plan__HubCN_Receiving_Time-Plan_Vendor_Pickup_Time</f>
        <v>1.711111111</v>
      </c>
      <c r="O1740" s="44">
        <f>Vendor_PickupTime-Order_Create_Time</f>
        <v>1.633333333</v>
      </c>
      <c r="P1740" s="44">
        <f>Plan_Vendor_Pickup_Time-Order_Create_Time</f>
        <v>-0.008333333339</v>
      </c>
      <c r="Q1740" s="44">
        <f>HubVN_Receiving_Time-HubCN_Pickup_Time</f>
        <v>3.003472222</v>
      </c>
      <c r="R1740" s="44">
        <f>Plan_HubVN_Receiving_Time-Plan_HubCN_Pickup_Time</f>
        <v>3.002083333</v>
      </c>
      <c r="S1740" s="44">
        <f>TG_lấy+TG_xử_lý_CN+Thông_quan</f>
        <v>5.143055556</v>
      </c>
      <c r="T1740" s="55">
        <f>IFS(HubCN_ID="LECCNSZ",Quantity__piece*500,HubCN_ID="LECCNYW",Quantity__piece*700)</f>
        <v>1400</v>
      </c>
      <c r="U1740" s="55">
        <f>Chi_phí_lấy_hàng-Chi_phí_xử_lý</f>
        <v>15000</v>
      </c>
      <c r="V1740" s="55">
        <f>IFS(HubCN_ID="LECCNSZ",IF(Grossweight&lt;=3,17000+Quantity__piece*500,17000+(Grossweight-3)*1500+Quantity__piece*500),HubCN_ID="LECCNYW", IF(Grossweight&lt;=3,15000+Quantity__piece*700,15000+(Grossweight-3)*2500+Quantity__piece*700))</f>
        <v>16400</v>
      </c>
    </row>
    <row r="1741" ht="15.75" customHeight="1">
      <c r="A1741" s="52" t="s">
        <v>4916</v>
      </c>
      <c r="B1741" s="52" t="s">
        <v>5252</v>
      </c>
      <c r="C1741" s="52" t="s">
        <v>5253</v>
      </c>
      <c r="D1741" s="53">
        <v>44650.66527777778</v>
      </c>
      <c r="E1741" s="53">
        <v>44649.19097222222</v>
      </c>
      <c r="F1741" s="53">
        <v>44650.75277777778</v>
      </c>
      <c r="G1741" s="53">
        <f>HubVN_Receiving_Time</f>
        <v>44652.52847</v>
      </c>
      <c r="H1741" s="54">
        <v>44649.52777777778</v>
      </c>
      <c r="I1741" s="44">
        <f>HubCN_Receiving_Time-Order_Create_Time</f>
        <v>1.854166667</v>
      </c>
      <c r="J1741" s="44">
        <f>Plan__HubCN_Receiving_Time-Order_Create_Time</f>
        <v>3.328472222</v>
      </c>
      <c r="K1741" s="44">
        <f>HubCN_Pickup_Time-HubCN_Receiving_Time</f>
        <v>0.3368055556</v>
      </c>
      <c r="L1741" s="44">
        <f>Plan_HubCN_Pickup_Time-Plan__HubCN_Receiving_Time</f>
        <v>0.0875</v>
      </c>
      <c r="M1741" s="44">
        <f>HubCN_Receiving_Time-Vendor_PickupTime</f>
        <v>0.16875</v>
      </c>
      <c r="N1741" s="44">
        <f>Plan__HubCN_Receiving_Time-Plan_Vendor_Pickup_Time</f>
        <v>3.793055556</v>
      </c>
      <c r="O1741" s="44">
        <f>Vendor_PickupTime-Order_Create_Time</f>
        <v>1.685416667</v>
      </c>
      <c r="P1741" s="44">
        <f>Plan_Vendor_Pickup_Time-Order_Create_Time</f>
        <v>-0.4645833333</v>
      </c>
      <c r="Q1741" s="44">
        <f>HubVN_Receiving_Time-HubCN_Pickup_Time</f>
        <v>3.000694444</v>
      </c>
      <c r="R1741" s="44">
        <f>Plan_HubVN_Receiving_Time-Plan_HubCN_Pickup_Time</f>
        <v>1.502083333</v>
      </c>
      <c r="S1741" s="44">
        <f>TG_lấy+TG_xử_lý_CN+Thông_quan</f>
        <v>5.191666667</v>
      </c>
      <c r="T1741" s="55">
        <f>IFS(HubCN_ID="LECCNSZ",Quantity__piece*500,HubCN_ID="LECCNYW",Quantity__piece*700)</f>
        <v>1400</v>
      </c>
      <c r="U1741" s="55">
        <f>Chi_phí_lấy_hàng-Chi_phí_xử_lý</f>
        <v>15000</v>
      </c>
      <c r="V1741" s="55">
        <f>IFS(HubCN_ID="LECCNSZ",IF(Grossweight&lt;=3,17000+Quantity__piece*500,17000+(Grossweight-3)*1500+Quantity__piece*500),HubCN_ID="LECCNYW", IF(Grossweight&lt;=3,15000+Quantity__piece*700,15000+(Grossweight-3)*2500+Quantity__piece*700))</f>
        <v>16400</v>
      </c>
    </row>
    <row r="1742" ht="15.75" hidden="1" customHeight="1">
      <c r="A1742" s="52" t="s">
        <v>4919</v>
      </c>
      <c r="B1742" s="52" t="s">
        <v>5287</v>
      </c>
      <c r="C1742" s="52" t="s">
        <v>5255</v>
      </c>
      <c r="D1742" s="53">
        <v>44651.88333333333</v>
      </c>
      <c r="E1742" s="53">
        <v>44649.83194444444</v>
      </c>
      <c r="F1742" s="53">
        <v>44652.00902777778</v>
      </c>
      <c r="G1742" s="53">
        <f>HubVN_Receiving_Time</f>
        <v>44654.27639</v>
      </c>
      <c r="H1742" s="54">
        <v>44650.275</v>
      </c>
      <c r="I1742" s="44">
        <f>HubCN_Receiving_Time-Order_Create_Time</f>
        <v>0.3840277778</v>
      </c>
      <c r="J1742" s="44">
        <f>Plan__HubCN_Receiving_Time-Order_Create_Time</f>
        <v>2.435416667</v>
      </c>
      <c r="K1742" s="44">
        <f>HubCN_Pickup_Time-HubCN_Receiving_Time</f>
        <v>0.4430555556</v>
      </c>
      <c r="L1742" s="44">
        <f>Plan_HubCN_Pickup_Time-Plan__HubCN_Receiving_Time</f>
        <v>0.1256944444</v>
      </c>
      <c r="M1742" s="44">
        <f>HubCN_Receiving_Time-Vendor_PickupTime</f>
        <v>0.05763888889</v>
      </c>
      <c r="N1742" s="44">
        <f>Plan__HubCN_Receiving_Time-Plan_Vendor_Pickup_Time</f>
        <v>4.106944444</v>
      </c>
      <c r="O1742" s="44">
        <f>Vendor_PickupTime-Order_Create_Time</f>
        <v>0.3263888889</v>
      </c>
      <c r="P1742" s="44">
        <f>Plan_Vendor_Pickup_Time-Order_Create_Time</f>
        <v>-1.671527778</v>
      </c>
      <c r="Q1742" s="44">
        <f>HubVN_Receiving_Time-HubCN_Pickup_Time</f>
        <v>4.001388889</v>
      </c>
      <c r="R1742" s="44">
        <f>Plan_HubVN_Receiving_Time-Plan_HubCN_Pickup_Time</f>
        <v>1.50625</v>
      </c>
      <c r="S1742" s="44">
        <f>TG_lấy+TG_xử_lý_CN+Thông_quan</f>
        <v>4.828472222</v>
      </c>
      <c r="T1742" s="55">
        <f>IFS(HubCN_ID="LECCNSZ",Quantity__piece*500,HubCN_ID="LECCNYW",Quantity__piece*700)</f>
        <v>1500</v>
      </c>
      <c r="U1742" s="55">
        <f>Chi_phí_lấy_hàng-Chi_phí_xử_lý</f>
        <v>17000</v>
      </c>
      <c r="V1742" s="55">
        <f>IFS(HubCN_ID="LECCNSZ",IF(Grossweight&lt;=3,17000+Quantity__piece*500,17000+(Grossweight-3)*1500+Quantity__piece*500),HubCN_ID="LECCNYW", IF(Grossweight&lt;=3,15000+Quantity__piece*700,15000+(Grossweight-3)*2500+Quantity__piece*700))</f>
        <v>18500</v>
      </c>
    </row>
    <row r="1743" ht="15.75" hidden="1" customHeight="1">
      <c r="A1743" s="52" t="s">
        <v>4921</v>
      </c>
      <c r="B1743" s="52" t="s">
        <v>5254</v>
      </c>
      <c r="C1743" s="52" t="s">
        <v>5255</v>
      </c>
      <c r="D1743" s="53">
        <v>44653.30763888889</v>
      </c>
      <c r="E1743" s="53">
        <v>44652.53680555556</v>
      </c>
      <c r="F1743" s="53">
        <v>44653.51736111111</v>
      </c>
      <c r="G1743" s="53">
        <f>HubVN_Receiving_Time</f>
        <v>44655.50972</v>
      </c>
      <c r="H1743" s="54">
        <v>44653.00763888889</v>
      </c>
      <c r="I1743" s="44">
        <f>HubCN_Receiving_Time-Order_Create_Time</f>
        <v>3.242361111</v>
      </c>
      <c r="J1743" s="44">
        <f>Plan__HubCN_Receiving_Time-Order_Create_Time</f>
        <v>4.013194444</v>
      </c>
      <c r="K1743" s="44">
        <f>HubCN_Pickup_Time-HubCN_Receiving_Time</f>
        <v>0.4708333333</v>
      </c>
      <c r="L1743" s="44">
        <f>Plan_HubCN_Pickup_Time-Plan__HubCN_Receiving_Time</f>
        <v>0.2097222222</v>
      </c>
      <c r="M1743" s="44">
        <f>HubCN_Receiving_Time-Vendor_PickupTime</f>
        <v>0.1722222222</v>
      </c>
      <c r="N1743" s="44">
        <f>Plan__HubCN_Receiving_Time-Plan_Vendor_Pickup_Time</f>
        <v>3.429861111</v>
      </c>
      <c r="O1743" s="44">
        <f>Vendor_PickupTime-Order_Create_Time</f>
        <v>3.070138889</v>
      </c>
      <c r="P1743" s="44">
        <f>Plan_Vendor_Pickup_Time-Order_Create_Time</f>
        <v>0.5833333333</v>
      </c>
      <c r="Q1743" s="44">
        <f>HubVN_Receiving_Time-HubCN_Pickup_Time</f>
        <v>2.502083333</v>
      </c>
      <c r="R1743" s="44">
        <f>Plan_HubVN_Receiving_Time-Plan_HubCN_Pickup_Time</f>
        <v>2.003472222</v>
      </c>
      <c r="S1743" s="44">
        <f>TG_lấy+TG_xử_lý_CN+Thông_quan</f>
        <v>6.215277778</v>
      </c>
      <c r="T1743" s="55">
        <f>IFS(HubCN_ID="LECCNSZ",Quantity__piece*500,HubCN_ID="LECCNYW",Quantity__piece*700)</f>
        <v>1000</v>
      </c>
      <c r="U1743" s="55">
        <f>Chi_phí_lấy_hàng-Chi_phí_xử_lý</f>
        <v>17600</v>
      </c>
      <c r="V1743" s="55">
        <f>IFS(HubCN_ID="LECCNSZ",IF(Grossweight&lt;=3,17000+Quantity__piece*500,17000+(Grossweight-3)*1500+Quantity__piece*500),HubCN_ID="LECCNYW", IF(Grossweight&lt;=3,15000+Quantity__piece*700,15000+(Grossweight-3)*2500+Quantity__piece*700))</f>
        <v>18600</v>
      </c>
    </row>
    <row r="1744" ht="15.75" customHeight="1">
      <c r="A1744" s="52" t="s">
        <v>4924</v>
      </c>
      <c r="B1744" s="52" t="s">
        <v>5283</v>
      </c>
      <c r="C1744" s="52" t="s">
        <v>5253</v>
      </c>
      <c r="D1744" s="53">
        <v>44653.361805555556</v>
      </c>
      <c r="E1744" s="53">
        <v>44652.21875</v>
      </c>
      <c r="F1744" s="53">
        <v>44653.513194444444</v>
      </c>
      <c r="G1744" s="53">
        <f>HubVN_Receiving_Time</f>
        <v>44655.51736</v>
      </c>
      <c r="H1744" s="54">
        <v>44652.51666666667</v>
      </c>
      <c r="I1744" s="44">
        <f>HubCN_Receiving_Time-Order_Create_Time</f>
        <v>2.393055556</v>
      </c>
      <c r="J1744" s="44">
        <f>Plan__HubCN_Receiving_Time-Order_Create_Time</f>
        <v>3.536111111</v>
      </c>
      <c r="K1744" s="44">
        <f>HubCN_Pickup_Time-HubCN_Receiving_Time</f>
        <v>0.2979166667</v>
      </c>
      <c r="L1744" s="44">
        <f>Plan_HubCN_Pickup_Time-Plan__HubCN_Receiving_Time</f>
        <v>0.1513888889</v>
      </c>
      <c r="M1744" s="44">
        <f>HubCN_Receiving_Time-Vendor_PickupTime</f>
        <v>0.1145833333</v>
      </c>
      <c r="N1744" s="44">
        <f>Plan__HubCN_Receiving_Time-Plan_Vendor_Pickup_Time</f>
        <v>4.953472222</v>
      </c>
      <c r="O1744" s="44">
        <f>Vendor_PickupTime-Order_Create_Time</f>
        <v>2.278472222</v>
      </c>
      <c r="P1744" s="44">
        <f>Plan_Vendor_Pickup_Time-Order_Create_Time</f>
        <v>-1.417361111</v>
      </c>
      <c r="Q1744" s="44">
        <f>HubVN_Receiving_Time-HubCN_Pickup_Time</f>
        <v>3.000694444</v>
      </c>
      <c r="R1744" s="44">
        <f>Plan_HubVN_Receiving_Time-Plan_HubCN_Pickup_Time</f>
        <v>2.001388889</v>
      </c>
      <c r="S1744" s="44">
        <f>TG_lấy+TG_xử_lý_CN+Thông_quan</f>
        <v>5.691666667</v>
      </c>
      <c r="T1744" s="55">
        <f>IFS(HubCN_ID="LECCNSZ",Quantity__piece*500,HubCN_ID="LECCNYW",Quantity__piece*700)</f>
        <v>2100</v>
      </c>
      <c r="U1744" s="55">
        <f>Chi_phí_lấy_hàng-Chi_phí_xử_lý</f>
        <v>15000</v>
      </c>
      <c r="V1744" s="55">
        <f>IFS(HubCN_ID="LECCNSZ",IF(Grossweight&lt;=3,17000+Quantity__piece*500,17000+(Grossweight-3)*1500+Quantity__piece*500),HubCN_ID="LECCNYW", IF(Grossweight&lt;=3,15000+Quantity__piece*700,15000+(Grossweight-3)*2500+Quantity__piece*700))</f>
        <v>17100</v>
      </c>
    </row>
    <row r="1745" ht="15.75" customHeight="1">
      <c r="A1745" s="52" t="s">
        <v>4927</v>
      </c>
      <c r="B1745" s="52" t="s">
        <v>5284</v>
      </c>
      <c r="C1745" s="52" t="s">
        <v>5253</v>
      </c>
      <c r="D1745" s="53">
        <v>44652.06527777778</v>
      </c>
      <c r="E1745" s="53">
        <v>44649.93402777778</v>
      </c>
      <c r="F1745" s="53">
        <v>44652.27777777778</v>
      </c>
      <c r="G1745" s="53">
        <f>HubVN_Receiving_Time</f>
        <v>44655.27222</v>
      </c>
      <c r="H1745" s="54">
        <v>44650.270833333336</v>
      </c>
      <c r="I1745" s="44">
        <f>HubCN_Receiving_Time-Order_Create_Time</f>
        <v>0.3152777778</v>
      </c>
      <c r="J1745" s="44">
        <f>Plan__HubCN_Receiving_Time-Order_Create_Time</f>
        <v>2.446527778</v>
      </c>
      <c r="K1745" s="44">
        <f>HubCN_Pickup_Time-HubCN_Receiving_Time</f>
        <v>0.3368055556</v>
      </c>
      <c r="L1745" s="44">
        <f>Plan_HubCN_Pickup_Time-Plan__HubCN_Receiving_Time</f>
        <v>0.2125</v>
      </c>
      <c r="M1745" s="44">
        <f>HubCN_Receiving_Time-Vendor_PickupTime</f>
        <v>0.0875</v>
      </c>
      <c r="N1745" s="44">
        <f>Plan__HubCN_Receiving_Time-Plan_Vendor_Pickup_Time</f>
        <v>1.285416667</v>
      </c>
      <c r="O1745" s="44">
        <f>Vendor_PickupTime-Order_Create_Time</f>
        <v>0.2277777778</v>
      </c>
      <c r="P1745" s="44">
        <f>Plan_Vendor_Pickup_Time-Order_Create_Time</f>
        <v>1.161111111</v>
      </c>
      <c r="Q1745" s="44">
        <f>HubVN_Receiving_Time-HubCN_Pickup_Time</f>
        <v>5.001388889</v>
      </c>
      <c r="R1745" s="44">
        <f>Plan_HubVN_Receiving_Time-Plan_HubCN_Pickup_Time</f>
        <v>2.005555556</v>
      </c>
      <c r="S1745" s="44">
        <f>TG_lấy+TG_xử_lý_CN+Thông_quan</f>
        <v>5.653472222</v>
      </c>
      <c r="T1745" s="55">
        <f>IFS(HubCN_ID="LECCNSZ",Quantity__piece*500,HubCN_ID="LECCNYW",Quantity__piece*700)</f>
        <v>2800</v>
      </c>
      <c r="U1745" s="55">
        <f>Chi_phí_lấy_hàng-Chi_phí_xử_lý</f>
        <v>15000</v>
      </c>
      <c r="V1745" s="55">
        <f>IFS(HubCN_ID="LECCNSZ",IF(Grossweight&lt;=3,17000+Quantity__piece*500,17000+(Grossweight-3)*1500+Quantity__piece*500),HubCN_ID="LECCNYW", IF(Grossweight&lt;=3,15000+Quantity__piece*700,15000+(Grossweight-3)*2500+Quantity__piece*700))</f>
        <v>17800</v>
      </c>
    </row>
    <row r="1746" ht="15.75" hidden="1" customHeight="1">
      <c r="A1746" s="52" t="s">
        <v>4930</v>
      </c>
      <c r="B1746" s="52" t="s">
        <v>5272</v>
      </c>
      <c r="C1746" s="52" t="s">
        <v>5255</v>
      </c>
      <c r="D1746" s="53">
        <v>44647.87847222222</v>
      </c>
      <c r="E1746" s="53">
        <v>44649.549305555556</v>
      </c>
      <c r="F1746" s="53">
        <v>44648.03055555555</v>
      </c>
      <c r="G1746" s="53">
        <f>HubVN_Receiving_Time</f>
        <v>44652.52569</v>
      </c>
      <c r="H1746" s="54">
        <v>44650.02013888889</v>
      </c>
      <c r="I1746" s="44">
        <f>HubCN_Receiving_Time-Order_Create_Time</f>
        <v>2.211805556</v>
      </c>
      <c r="J1746" s="44">
        <f>Plan__HubCN_Receiving_Time-Order_Create_Time</f>
        <v>0.5409722222</v>
      </c>
      <c r="K1746" s="44">
        <f>HubCN_Pickup_Time-HubCN_Receiving_Time</f>
        <v>0.4708333333</v>
      </c>
      <c r="L1746" s="44">
        <f>Plan_HubCN_Pickup_Time-Plan__HubCN_Receiving_Time</f>
        <v>0.1520833333</v>
      </c>
      <c r="M1746" s="44">
        <f>HubCN_Receiving_Time-Vendor_PickupTime</f>
        <v>0.05416666667</v>
      </c>
      <c r="N1746" s="44">
        <f>Plan__HubCN_Receiving_Time-Plan_Vendor_Pickup_Time</f>
        <v>0.3784722222</v>
      </c>
      <c r="O1746" s="44">
        <f>Vendor_PickupTime-Order_Create_Time</f>
        <v>2.157638889</v>
      </c>
      <c r="P1746" s="44">
        <f>Plan_Vendor_Pickup_Time-Order_Create_Time</f>
        <v>0.1625</v>
      </c>
      <c r="Q1746" s="44">
        <f>HubVN_Receiving_Time-HubCN_Pickup_Time</f>
        <v>2.505555556</v>
      </c>
      <c r="R1746" s="44">
        <f>Plan_HubVN_Receiving_Time-Plan_HubCN_Pickup_Time</f>
        <v>3.501388889</v>
      </c>
      <c r="S1746" s="44">
        <f>TG_lấy+TG_xử_lý_CN+Thông_quan</f>
        <v>5.188194444</v>
      </c>
      <c r="T1746" s="55">
        <f>IFS(HubCN_ID="LECCNSZ",Quantity__piece*500,HubCN_ID="LECCNYW",Quantity__piece*700)</f>
        <v>2000</v>
      </c>
      <c r="U1746" s="55">
        <f>Chi_phí_lấy_hàng-Chi_phí_xử_lý</f>
        <v>17000</v>
      </c>
      <c r="V1746" s="55">
        <f>IFS(HubCN_ID="LECCNSZ",IF(Grossweight&lt;=3,17000+Quantity__piece*500,17000+(Grossweight-3)*1500+Quantity__piece*500),HubCN_ID="LECCNYW", IF(Grossweight&lt;=3,15000+Quantity__piece*700,15000+(Grossweight-3)*2500+Quantity__piece*700))</f>
        <v>19000</v>
      </c>
    </row>
    <row r="1747" ht="15.75" hidden="1" customHeight="1">
      <c r="A1747" s="52" t="s">
        <v>4933</v>
      </c>
      <c r="B1747" s="52" t="s">
        <v>5281</v>
      </c>
      <c r="C1747" s="52" t="s">
        <v>5255</v>
      </c>
      <c r="D1747" s="53">
        <v>44649.638194444444</v>
      </c>
      <c r="E1747" s="53">
        <v>44649.785416666666</v>
      </c>
      <c r="F1747" s="53">
        <v>44649.7875</v>
      </c>
      <c r="G1747" s="53">
        <f>HubVN_Receiving_Time</f>
        <v>44654.26111</v>
      </c>
      <c r="H1747" s="54">
        <v>44650.260416666664</v>
      </c>
      <c r="I1747" s="44">
        <f>HubCN_Receiving_Time-Order_Create_Time</f>
        <v>1.382638889</v>
      </c>
      <c r="J1747" s="44">
        <f>Plan__HubCN_Receiving_Time-Order_Create_Time</f>
        <v>1.235416667</v>
      </c>
      <c r="K1747" s="44">
        <f>HubCN_Pickup_Time-HubCN_Receiving_Time</f>
        <v>0.475</v>
      </c>
      <c r="L1747" s="44">
        <f>Plan_HubCN_Pickup_Time-Plan__HubCN_Receiving_Time</f>
        <v>0.1493055556</v>
      </c>
      <c r="M1747" s="44">
        <f>HubCN_Receiving_Time-Vendor_PickupTime</f>
        <v>0.05416666667</v>
      </c>
      <c r="N1747" s="44">
        <f>Plan__HubCN_Receiving_Time-Plan_Vendor_Pickup_Time</f>
        <v>0.2027777778</v>
      </c>
      <c r="O1747" s="44">
        <f>Vendor_PickupTime-Order_Create_Time</f>
        <v>1.328472222</v>
      </c>
      <c r="P1747" s="44">
        <f>Plan_Vendor_Pickup_Time-Order_Create_Time</f>
        <v>1.032638889</v>
      </c>
      <c r="Q1747" s="44">
        <f>HubVN_Receiving_Time-HubCN_Pickup_Time</f>
        <v>4.000694444</v>
      </c>
      <c r="R1747" s="44">
        <f>Plan_HubVN_Receiving_Time-Plan_HubCN_Pickup_Time</f>
        <v>3.502083333</v>
      </c>
      <c r="S1747" s="44">
        <f>TG_lấy+TG_xử_lý_CN+Thông_quan</f>
        <v>5.858333333</v>
      </c>
      <c r="T1747" s="55">
        <f>IFS(HubCN_ID="LECCNSZ",Quantity__piece*500,HubCN_ID="LECCNYW",Quantity__piece*700)</f>
        <v>2500</v>
      </c>
      <c r="U1747" s="55">
        <f>Chi_phí_lấy_hàng-Chi_phí_xử_lý</f>
        <v>17000</v>
      </c>
      <c r="V1747" s="55">
        <f>IFS(HubCN_ID="LECCNSZ",IF(Grossweight&lt;=3,17000+Quantity__piece*500,17000+(Grossweight-3)*1500+Quantity__piece*500),HubCN_ID="LECCNYW", IF(Grossweight&lt;=3,15000+Quantity__piece*700,15000+(Grossweight-3)*2500+Quantity__piece*700))</f>
        <v>19500</v>
      </c>
    </row>
    <row r="1748" ht="15.75" customHeight="1">
      <c r="A1748" s="52" t="s">
        <v>4936</v>
      </c>
      <c r="B1748" s="52" t="s">
        <v>5284</v>
      </c>
      <c r="C1748" s="52" t="s">
        <v>5253</v>
      </c>
      <c r="D1748" s="53">
        <v>44651.118055555555</v>
      </c>
      <c r="E1748" s="53">
        <v>44649.933333333334</v>
      </c>
      <c r="F1748" s="53">
        <v>44651.248611111114</v>
      </c>
      <c r="G1748" s="53">
        <f>HubVN_Receiving_Time</f>
        <v>44655.27431</v>
      </c>
      <c r="H1748" s="54">
        <v>44650.268055555556</v>
      </c>
      <c r="I1748" s="44">
        <f>HubCN_Receiving_Time-Order_Create_Time</f>
        <v>0.3097222222</v>
      </c>
      <c r="J1748" s="44">
        <f>Plan__HubCN_Receiving_Time-Order_Create_Time</f>
        <v>1.494444444</v>
      </c>
      <c r="K1748" s="44">
        <f>HubCN_Pickup_Time-HubCN_Receiving_Time</f>
        <v>0.3347222222</v>
      </c>
      <c r="L1748" s="44">
        <f>Plan_HubCN_Pickup_Time-Plan__HubCN_Receiving_Time</f>
        <v>0.1305555556</v>
      </c>
      <c r="M1748" s="44">
        <f>HubCN_Receiving_Time-Vendor_PickupTime</f>
        <v>0.08472222222</v>
      </c>
      <c r="N1748" s="44">
        <f>Plan__HubCN_Receiving_Time-Plan_Vendor_Pickup_Time</f>
        <v>1.497222222</v>
      </c>
      <c r="O1748" s="44">
        <f>Vendor_PickupTime-Order_Create_Time</f>
        <v>0.225</v>
      </c>
      <c r="P1748" s="44">
        <f>Plan_Vendor_Pickup_Time-Order_Create_Time</f>
        <v>-0.00277777778</v>
      </c>
      <c r="Q1748" s="44">
        <f>HubVN_Receiving_Time-HubCN_Pickup_Time</f>
        <v>5.00625</v>
      </c>
      <c r="R1748" s="44">
        <f>Plan_HubVN_Receiving_Time-Plan_HubCN_Pickup_Time</f>
        <v>3.005555556</v>
      </c>
      <c r="S1748" s="44">
        <f>TG_lấy+TG_xử_lý_CN+Thông_quan</f>
        <v>5.650694444</v>
      </c>
      <c r="T1748" s="55">
        <f>IFS(HubCN_ID="LECCNSZ",Quantity__piece*500,HubCN_ID="LECCNYW",Quantity__piece*700)</f>
        <v>1400</v>
      </c>
      <c r="U1748" s="55">
        <f>Chi_phí_lấy_hàng-Chi_phí_xử_lý</f>
        <v>15000</v>
      </c>
      <c r="V1748" s="55">
        <f>IFS(HubCN_ID="LECCNSZ",IF(Grossweight&lt;=3,17000+Quantity__piece*500,17000+(Grossweight-3)*1500+Quantity__piece*500),HubCN_ID="LECCNYW", IF(Grossweight&lt;=3,15000+Quantity__piece*700,15000+(Grossweight-3)*2500+Quantity__piece*700))</f>
        <v>16400</v>
      </c>
    </row>
    <row r="1749" ht="15.75" customHeight="1">
      <c r="A1749" s="52" t="s">
        <v>4939</v>
      </c>
      <c r="B1749" s="52" t="s">
        <v>5276</v>
      </c>
      <c r="C1749" s="52" t="s">
        <v>5253</v>
      </c>
      <c r="D1749" s="53">
        <v>44652.94513888889</v>
      </c>
      <c r="E1749" s="53">
        <v>44650.669444444444</v>
      </c>
      <c r="F1749" s="53">
        <v>44653.03055555555</v>
      </c>
      <c r="G1749" s="53">
        <f>HubVN_Receiving_Time</f>
        <v>44654.50903</v>
      </c>
      <c r="H1749" s="54">
        <v>44651.00833333333</v>
      </c>
      <c r="I1749" s="44">
        <f>HubCN_Receiving_Time-Order_Create_Time</f>
        <v>4.021527778</v>
      </c>
      <c r="J1749" s="44">
        <f>Plan__HubCN_Receiving_Time-Order_Create_Time</f>
        <v>6.297222222</v>
      </c>
      <c r="K1749" s="44">
        <f>HubCN_Pickup_Time-HubCN_Receiving_Time</f>
        <v>0.3388888889</v>
      </c>
      <c r="L1749" s="44">
        <f>Plan_HubCN_Pickup_Time-Plan__HubCN_Receiving_Time</f>
        <v>0.08541666666</v>
      </c>
      <c r="M1749" s="44">
        <f>HubCN_Receiving_Time-Vendor_PickupTime</f>
        <v>0.2972222222</v>
      </c>
      <c r="N1749" s="44">
        <f>Plan__HubCN_Receiving_Time-Plan_Vendor_Pickup_Time</f>
        <v>5.299305556</v>
      </c>
      <c r="O1749" s="44">
        <f>Vendor_PickupTime-Order_Create_Time</f>
        <v>3.724305556</v>
      </c>
      <c r="P1749" s="44">
        <f>Plan_Vendor_Pickup_Time-Order_Create_Time</f>
        <v>0.9979166667</v>
      </c>
      <c r="Q1749" s="44">
        <f>HubVN_Receiving_Time-HubCN_Pickup_Time</f>
        <v>3.500694444</v>
      </c>
      <c r="R1749" s="44">
        <f>Plan_HubVN_Receiving_Time-Plan_HubCN_Pickup_Time</f>
        <v>1.502777778</v>
      </c>
      <c r="S1749" s="44">
        <f>TG_lấy+TG_xử_lý_CN+Thông_quan</f>
        <v>7.861111111</v>
      </c>
      <c r="T1749" s="55">
        <f>IFS(HubCN_ID="LECCNSZ",Quantity__piece*500,HubCN_ID="LECCNYW",Quantity__piece*700)</f>
        <v>1400</v>
      </c>
      <c r="U1749" s="55">
        <f>Chi_phí_lấy_hàng-Chi_phí_xử_lý</f>
        <v>15000</v>
      </c>
      <c r="V1749" s="55">
        <f>IFS(HubCN_ID="LECCNSZ",IF(Grossweight&lt;=3,17000+Quantity__piece*500,17000+(Grossweight-3)*1500+Quantity__piece*500),HubCN_ID="LECCNYW", IF(Grossweight&lt;=3,15000+Quantity__piece*700,15000+(Grossweight-3)*2500+Quantity__piece*700))</f>
        <v>16400</v>
      </c>
    </row>
    <row r="1750" ht="15.75" customHeight="1">
      <c r="A1750" s="52" t="s">
        <v>4941</v>
      </c>
      <c r="B1750" s="52" t="s">
        <v>5260</v>
      </c>
      <c r="C1750" s="52" t="s">
        <v>5253</v>
      </c>
      <c r="D1750" s="53">
        <v>44652.88333333333</v>
      </c>
      <c r="E1750" s="53">
        <v>44649.92013888889</v>
      </c>
      <c r="F1750" s="53">
        <v>44653.03194444445</v>
      </c>
      <c r="G1750" s="53">
        <f>HubVN_Receiving_Time</f>
        <v>44655.26111</v>
      </c>
      <c r="H1750" s="54">
        <v>44650.259722222225</v>
      </c>
      <c r="I1750" s="44">
        <f>HubCN_Receiving_Time-Order_Create_Time</f>
        <v>1.336111111</v>
      </c>
      <c r="J1750" s="44">
        <f>Plan__HubCN_Receiving_Time-Order_Create_Time</f>
        <v>4.299305556</v>
      </c>
      <c r="K1750" s="44">
        <f>HubCN_Pickup_Time-HubCN_Receiving_Time</f>
        <v>0.3395833333</v>
      </c>
      <c r="L1750" s="44">
        <f>Plan_HubCN_Pickup_Time-Plan__HubCN_Receiving_Time</f>
        <v>0.1486111111</v>
      </c>
      <c r="M1750" s="44">
        <f>HubCN_Receiving_Time-Vendor_PickupTime</f>
        <v>0.1118055556</v>
      </c>
      <c r="N1750" s="44">
        <f>Plan__HubCN_Receiving_Time-Plan_Vendor_Pickup_Time</f>
        <v>1.301388889</v>
      </c>
      <c r="O1750" s="44">
        <f>Vendor_PickupTime-Order_Create_Time</f>
        <v>1.224305556</v>
      </c>
      <c r="P1750" s="44">
        <f>Plan_Vendor_Pickup_Time-Order_Create_Time</f>
        <v>2.997916667</v>
      </c>
      <c r="Q1750" s="44">
        <f>HubVN_Receiving_Time-HubCN_Pickup_Time</f>
        <v>5.001388889</v>
      </c>
      <c r="R1750" s="44">
        <f>Plan_HubVN_Receiving_Time-Plan_HubCN_Pickup_Time</f>
        <v>1.505555556</v>
      </c>
      <c r="S1750" s="44">
        <f>TG_lấy+TG_xử_lý_CN+Thông_quan</f>
        <v>6.677083333</v>
      </c>
      <c r="T1750" s="55">
        <f>IFS(HubCN_ID="LECCNSZ",Quantity__piece*500,HubCN_ID="LECCNYW",Quantity__piece*700)</f>
        <v>3500</v>
      </c>
      <c r="U1750" s="55">
        <f>Chi_phí_lấy_hàng-Chi_phí_xử_lý</f>
        <v>17500</v>
      </c>
      <c r="V1750" s="55">
        <f>IFS(HubCN_ID="LECCNSZ",IF(Grossweight&lt;=3,17000+Quantity__piece*500,17000+(Grossweight-3)*1500+Quantity__piece*500),HubCN_ID="LECCNYW", IF(Grossweight&lt;=3,15000+Quantity__piece*700,15000+(Grossweight-3)*2500+Quantity__piece*700))</f>
        <v>21000</v>
      </c>
    </row>
    <row r="1751" ht="15.75" customHeight="1">
      <c r="A1751" s="52" t="s">
        <v>4944</v>
      </c>
      <c r="B1751" s="52" t="s">
        <v>5264</v>
      </c>
      <c r="C1751" s="52" t="s">
        <v>5253</v>
      </c>
      <c r="D1751" s="53">
        <v>44649.35625</v>
      </c>
      <c r="E1751" s="53">
        <v>44649.180555555555</v>
      </c>
      <c r="F1751" s="53">
        <v>44649.504166666666</v>
      </c>
      <c r="G1751" s="53">
        <f>HubVN_Receiving_Time</f>
        <v>44652.52292</v>
      </c>
      <c r="H1751" s="54">
        <v>44649.51666666667</v>
      </c>
      <c r="I1751" s="44">
        <f>HubCN_Receiving_Time-Order_Create_Time</f>
        <v>1.805555556</v>
      </c>
      <c r="J1751" s="44">
        <f>Plan__HubCN_Receiving_Time-Order_Create_Time</f>
        <v>1.98125</v>
      </c>
      <c r="K1751" s="44">
        <f>HubCN_Pickup_Time-HubCN_Receiving_Time</f>
        <v>0.3361111111</v>
      </c>
      <c r="L1751" s="44">
        <f>Plan_HubCN_Pickup_Time-Plan__HubCN_Receiving_Time</f>
        <v>0.1479166667</v>
      </c>
      <c r="M1751" s="44">
        <f>HubCN_Receiving_Time-Vendor_PickupTime</f>
        <v>0.1680555556</v>
      </c>
      <c r="N1751" s="44">
        <f>Plan__HubCN_Receiving_Time-Plan_Vendor_Pickup_Time</f>
        <v>2.983333333</v>
      </c>
      <c r="O1751" s="44">
        <f>Vendor_PickupTime-Order_Create_Time</f>
        <v>1.6375</v>
      </c>
      <c r="P1751" s="44">
        <f>Plan_Vendor_Pickup_Time-Order_Create_Time</f>
        <v>-1.002083333</v>
      </c>
      <c r="Q1751" s="44">
        <f>HubVN_Receiving_Time-HubCN_Pickup_Time</f>
        <v>3.00625</v>
      </c>
      <c r="R1751" s="44">
        <f>Plan_HubVN_Receiving_Time-Plan_HubCN_Pickup_Time</f>
        <v>3.004166667</v>
      </c>
      <c r="S1751" s="44">
        <f>TG_lấy+TG_xử_lý_CN+Thông_quan</f>
        <v>5.147916667</v>
      </c>
      <c r="T1751" s="55">
        <f>IFS(HubCN_ID="LECCNSZ",Quantity__piece*500,HubCN_ID="LECCNYW",Quantity__piece*700)</f>
        <v>700</v>
      </c>
      <c r="U1751" s="55">
        <f>Chi_phí_lấy_hàng-Chi_phí_xử_lý</f>
        <v>15000</v>
      </c>
      <c r="V1751" s="55">
        <f>IFS(HubCN_ID="LECCNSZ",IF(Grossweight&lt;=3,17000+Quantity__piece*500,17000+(Grossweight-3)*1500+Quantity__piece*500),HubCN_ID="LECCNYW", IF(Grossweight&lt;=3,15000+Quantity__piece*700,15000+(Grossweight-3)*2500+Quantity__piece*700))</f>
        <v>15700</v>
      </c>
    </row>
    <row r="1752" ht="15.75" customHeight="1">
      <c r="A1752" s="52" t="s">
        <v>4947</v>
      </c>
      <c r="B1752" s="52" t="s">
        <v>5264</v>
      </c>
      <c r="C1752" s="52" t="s">
        <v>5253</v>
      </c>
      <c r="D1752" s="53">
        <v>44649.40138888889</v>
      </c>
      <c r="E1752" s="53">
        <v>44649.183333333334</v>
      </c>
      <c r="F1752" s="53">
        <v>44649.532638888886</v>
      </c>
      <c r="G1752" s="53">
        <f>HubVN_Receiving_Time</f>
        <v>44652.52014</v>
      </c>
      <c r="H1752" s="54">
        <v>44649.518055555556</v>
      </c>
      <c r="I1752" s="44">
        <f>HubCN_Receiving_Time-Order_Create_Time</f>
        <v>1.816666667</v>
      </c>
      <c r="J1752" s="44">
        <f>Plan__HubCN_Receiving_Time-Order_Create_Time</f>
        <v>2.034722222</v>
      </c>
      <c r="K1752" s="44">
        <f>HubCN_Pickup_Time-HubCN_Receiving_Time</f>
        <v>0.3347222222</v>
      </c>
      <c r="L1752" s="44">
        <f>Plan_HubCN_Pickup_Time-Plan__HubCN_Receiving_Time</f>
        <v>0.13125</v>
      </c>
      <c r="M1752" s="44">
        <f>HubCN_Receiving_Time-Vendor_PickupTime</f>
        <v>0.1659722222</v>
      </c>
      <c r="N1752" s="44">
        <f>Plan__HubCN_Receiving_Time-Plan_Vendor_Pickup_Time</f>
        <v>2.454861111</v>
      </c>
      <c r="O1752" s="44">
        <f>Vendor_PickupTime-Order_Create_Time</f>
        <v>1.650694444</v>
      </c>
      <c r="P1752" s="44">
        <f>Plan_Vendor_Pickup_Time-Order_Create_Time</f>
        <v>-0.4201388889</v>
      </c>
      <c r="Q1752" s="44">
        <f>HubVN_Receiving_Time-HubCN_Pickup_Time</f>
        <v>3.002083333</v>
      </c>
      <c r="R1752" s="44">
        <f>Plan_HubVN_Receiving_Time-Plan_HubCN_Pickup_Time</f>
        <v>3.004861111</v>
      </c>
      <c r="S1752" s="44">
        <f>TG_lấy+TG_xử_lý_CN+Thông_quan</f>
        <v>5.153472222</v>
      </c>
      <c r="T1752" s="55">
        <f>IFS(HubCN_ID="LECCNSZ",Quantity__piece*500,HubCN_ID="LECCNYW",Quantity__piece*700)</f>
        <v>1400</v>
      </c>
      <c r="U1752" s="55">
        <f>Chi_phí_lấy_hàng-Chi_phí_xử_lý</f>
        <v>15000</v>
      </c>
      <c r="V1752" s="55">
        <f>IFS(HubCN_ID="LECCNSZ",IF(Grossweight&lt;=3,17000+Quantity__piece*500,17000+(Grossweight-3)*1500+Quantity__piece*500),HubCN_ID="LECCNYW", IF(Grossweight&lt;=3,15000+Quantity__piece*700,15000+(Grossweight-3)*2500+Quantity__piece*700))</f>
        <v>16400</v>
      </c>
    </row>
    <row r="1753" ht="15.75" customHeight="1">
      <c r="A1753" s="52" t="s">
        <v>4949</v>
      </c>
      <c r="B1753" s="52" t="s">
        <v>5263</v>
      </c>
      <c r="C1753" s="52" t="s">
        <v>5253</v>
      </c>
      <c r="D1753" s="53">
        <v>44651.43125</v>
      </c>
      <c r="E1753" s="53">
        <v>44652.2125</v>
      </c>
      <c r="F1753" s="53">
        <v>44651.51666666667</v>
      </c>
      <c r="G1753" s="53">
        <f>HubVN_Receiving_Time</f>
        <v>44655.51597</v>
      </c>
      <c r="H1753" s="54">
        <v>44652.509722222225</v>
      </c>
      <c r="I1753" s="44">
        <f>HubCN_Receiving_Time-Order_Create_Time</f>
        <v>2.368055556</v>
      </c>
      <c r="J1753" s="44">
        <f>Plan__HubCN_Receiving_Time-Order_Create_Time</f>
        <v>1.586805556</v>
      </c>
      <c r="K1753" s="44">
        <f>HubCN_Pickup_Time-HubCN_Receiving_Time</f>
        <v>0.2972222222</v>
      </c>
      <c r="L1753" s="44">
        <f>Plan_HubCN_Pickup_Time-Plan__HubCN_Receiving_Time</f>
        <v>0.08541666667</v>
      </c>
      <c r="M1753" s="44">
        <f>HubCN_Receiving_Time-Vendor_PickupTime</f>
        <v>0.08402777778</v>
      </c>
      <c r="N1753" s="44">
        <f>Plan__HubCN_Receiving_Time-Plan_Vendor_Pickup_Time</f>
        <v>1.420138889</v>
      </c>
      <c r="O1753" s="44">
        <f>Vendor_PickupTime-Order_Create_Time</f>
        <v>2.284027778</v>
      </c>
      <c r="P1753" s="44">
        <f>Plan_Vendor_Pickup_Time-Order_Create_Time</f>
        <v>0.1666666667</v>
      </c>
      <c r="Q1753" s="44">
        <f>HubVN_Receiving_Time-HubCN_Pickup_Time</f>
        <v>3.00625</v>
      </c>
      <c r="R1753" s="44">
        <f>Plan_HubVN_Receiving_Time-Plan_HubCN_Pickup_Time</f>
        <v>3.000694444</v>
      </c>
      <c r="S1753" s="44">
        <f>TG_lấy+TG_xử_lý_CN+Thông_quan</f>
        <v>5.671527778</v>
      </c>
      <c r="T1753" s="55">
        <f>IFS(HubCN_ID="LECCNSZ",Quantity__piece*500,HubCN_ID="LECCNYW",Quantity__piece*700)</f>
        <v>2100</v>
      </c>
      <c r="U1753" s="55">
        <f>Chi_phí_lấy_hàng-Chi_phí_xử_lý</f>
        <v>17750</v>
      </c>
      <c r="V1753" s="55">
        <f>IFS(HubCN_ID="LECCNSZ",IF(Grossweight&lt;=3,17000+Quantity__piece*500,17000+(Grossweight-3)*1500+Quantity__piece*500),HubCN_ID="LECCNYW", IF(Grossweight&lt;=3,15000+Quantity__piece*700,15000+(Grossweight-3)*2500+Quantity__piece*700))</f>
        <v>19850</v>
      </c>
    </row>
    <row r="1754" ht="15.75" customHeight="1">
      <c r="A1754" s="52" t="s">
        <v>4952</v>
      </c>
      <c r="B1754" s="52" t="s">
        <v>5258</v>
      </c>
      <c r="C1754" s="52" t="s">
        <v>5253</v>
      </c>
      <c r="D1754" s="53">
        <v>44650.87986111111</v>
      </c>
      <c r="E1754" s="53">
        <v>44649.2</v>
      </c>
      <c r="F1754" s="53">
        <v>44651.00902777778</v>
      </c>
      <c r="G1754" s="53">
        <f>HubVN_Receiving_Time</f>
        <v>44652.53958</v>
      </c>
      <c r="H1754" s="54">
        <v>44649.53888888889</v>
      </c>
      <c r="I1754" s="44">
        <f>HubCN_Receiving_Time-Order_Create_Time</f>
        <v>3.815277778</v>
      </c>
      <c r="J1754" s="44">
        <f>Plan__HubCN_Receiving_Time-Order_Create_Time</f>
        <v>5.495138889</v>
      </c>
      <c r="K1754" s="44">
        <f>HubCN_Pickup_Time-HubCN_Receiving_Time</f>
        <v>0.3388888889</v>
      </c>
      <c r="L1754" s="44">
        <f>Plan_HubCN_Pickup_Time-Plan__HubCN_Receiving_Time</f>
        <v>0.1291666667</v>
      </c>
      <c r="M1754" s="44">
        <f>HubCN_Receiving_Time-Vendor_PickupTime</f>
        <v>0.08888888889</v>
      </c>
      <c r="N1754" s="44">
        <f>Plan__HubCN_Receiving_Time-Plan_Vendor_Pickup_Time</f>
        <v>4.911805556</v>
      </c>
      <c r="O1754" s="44">
        <f>Vendor_PickupTime-Order_Create_Time</f>
        <v>3.726388889</v>
      </c>
      <c r="P1754" s="44">
        <f>Plan_Vendor_Pickup_Time-Order_Create_Time</f>
        <v>0.5833333333</v>
      </c>
      <c r="Q1754" s="44">
        <f>HubVN_Receiving_Time-HubCN_Pickup_Time</f>
        <v>3.000694444</v>
      </c>
      <c r="R1754" s="44">
        <f>Plan_HubVN_Receiving_Time-Plan_HubCN_Pickup_Time</f>
        <v>1.503472222</v>
      </c>
      <c r="S1754" s="44">
        <f>TG_lấy+TG_xử_lý_CN+Thông_quan</f>
        <v>7.154861111</v>
      </c>
      <c r="T1754" s="55">
        <f>IFS(HubCN_ID="LECCNSZ",Quantity__piece*500,HubCN_ID="LECCNYW",Quantity__piece*700)</f>
        <v>1400</v>
      </c>
      <c r="U1754" s="55">
        <f>Chi_phí_lấy_hàng-Chi_phí_xử_lý</f>
        <v>17750</v>
      </c>
      <c r="V1754" s="55">
        <f>IFS(HubCN_ID="LECCNSZ",IF(Grossweight&lt;=3,17000+Quantity__piece*500,17000+(Grossweight-3)*1500+Quantity__piece*500),HubCN_ID="LECCNYW", IF(Grossweight&lt;=3,15000+Quantity__piece*700,15000+(Grossweight-3)*2500+Quantity__piece*700))</f>
        <v>19150</v>
      </c>
    </row>
    <row r="1755" ht="15.75" customHeight="1">
      <c r="A1755" s="52" t="s">
        <v>4955</v>
      </c>
      <c r="B1755" s="52" t="s">
        <v>5276</v>
      </c>
      <c r="C1755" s="52" t="s">
        <v>5253</v>
      </c>
      <c r="D1755" s="53">
        <v>44648.38680555556</v>
      </c>
      <c r="E1755" s="53">
        <v>44649.17013888889</v>
      </c>
      <c r="F1755" s="53">
        <v>44648.535416666666</v>
      </c>
      <c r="G1755" s="53">
        <f>HubVN_Receiving_Time</f>
        <v>44652.50833</v>
      </c>
      <c r="H1755" s="54">
        <v>44649.504166666666</v>
      </c>
      <c r="I1755" s="44">
        <f>HubCN_Receiving_Time-Order_Create_Time</f>
        <v>1.810416667</v>
      </c>
      <c r="J1755" s="44">
        <f>Plan__HubCN_Receiving_Time-Order_Create_Time</f>
        <v>1.027083333</v>
      </c>
      <c r="K1755" s="44">
        <f>HubCN_Pickup_Time-HubCN_Receiving_Time</f>
        <v>0.3340277778</v>
      </c>
      <c r="L1755" s="44">
        <f>Plan_HubCN_Pickup_Time-Plan__HubCN_Receiving_Time</f>
        <v>0.1486111111</v>
      </c>
      <c r="M1755" s="44">
        <f>HubCN_Receiving_Time-Vendor_PickupTime</f>
        <v>0.08611111112</v>
      </c>
      <c r="N1755" s="44">
        <f>Plan__HubCN_Receiving_Time-Plan_Vendor_Pickup_Time</f>
        <v>3.026388889</v>
      </c>
      <c r="O1755" s="44">
        <f>Vendor_PickupTime-Order_Create_Time</f>
        <v>1.724305556</v>
      </c>
      <c r="P1755" s="44">
        <f>Plan_Vendor_Pickup_Time-Order_Create_Time</f>
        <v>-1.999305556</v>
      </c>
      <c r="Q1755" s="44">
        <f>HubVN_Receiving_Time-HubCN_Pickup_Time</f>
        <v>3.004166667</v>
      </c>
      <c r="R1755" s="44">
        <f>Plan_HubVN_Receiving_Time-Plan_HubCN_Pickup_Time</f>
        <v>3.003472222</v>
      </c>
      <c r="S1755" s="44">
        <f>TG_lấy+TG_xử_lý_CN+Thông_quan</f>
        <v>5.148611111</v>
      </c>
      <c r="T1755" s="55">
        <f>IFS(HubCN_ID="LECCNSZ",Quantity__piece*500,HubCN_ID="LECCNYW",Quantity__piece*700)</f>
        <v>2100</v>
      </c>
      <c r="U1755" s="55">
        <f>Chi_phí_lấy_hàng-Chi_phí_xử_lý</f>
        <v>15000</v>
      </c>
      <c r="V1755" s="55">
        <f>IFS(HubCN_ID="LECCNSZ",IF(Grossweight&lt;=3,17000+Quantity__piece*500,17000+(Grossweight-3)*1500+Quantity__piece*500),HubCN_ID="LECCNYW", IF(Grossweight&lt;=3,15000+Quantity__piece*700,15000+(Grossweight-3)*2500+Quantity__piece*700))</f>
        <v>17100</v>
      </c>
    </row>
    <row r="1756" ht="15.75" customHeight="1">
      <c r="A1756" s="52" t="s">
        <v>4957</v>
      </c>
      <c r="B1756" s="52" t="s">
        <v>5284</v>
      </c>
      <c r="C1756" s="52" t="s">
        <v>5253</v>
      </c>
      <c r="D1756" s="53">
        <v>44650.930555555555</v>
      </c>
      <c r="E1756" s="53">
        <v>44650.72222222222</v>
      </c>
      <c r="F1756" s="53">
        <v>44651.01597222222</v>
      </c>
      <c r="G1756" s="53">
        <f>HubVN_Receiving_Time</f>
        <v>44654.51736</v>
      </c>
      <c r="H1756" s="54">
        <v>44651.01666666667</v>
      </c>
      <c r="I1756" s="44">
        <f>HubCN_Receiving_Time-Order_Create_Time</f>
        <v>1.999305556</v>
      </c>
      <c r="J1756" s="44">
        <f>Plan__HubCN_Receiving_Time-Order_Create_Time</f>
        <v>2.207638889</v>
      </c>
      <c r="K1756" s="44">
        <f>HubCN_Pickup_Time-HubCN_Receiving_Time</f>
        <v>0.2944444445</v>
      </c>
      <c r="L1756" s="44">
        <f>Plan_HubCN_Pickup_Time-Plan__HubCN_Receiving_Time</f>
        <v>0.08541666667</v>
      </c>
      <c r="M1756" s="44">
        <f>HubCN_Receiving_Time-Vendor_PickupTime</f>
        <v>0.2555555556</v>
      </c>
      <c r="N1756" s="44">
        <f>Plan__HubCN_Receiving_Time-Plan_Vendor_Pickup_Time</f>
        <v>3.088194444</v>
      </c>
      <c r="O1756" s="44">
        <f>Vendor_PickupTime-Order_Create_Time</f>
        <v>1.74375</v>
      </c>
      <c r="P1756" s="44">
        <f>Plan_Vendor_Pickup_Time-Order_Create_Time</f>
        <v>-0.8805555556</v>
      </c>
      <c r="Q1756" s="44">
        <f>HubVN_Receiving_Time-HubCN_Pickup_Time</f>
        <v>3.500694444</v>
      </c>
      <c r="R1756" s="44">
        <f>Plan_HubVN_Receiving_Time-Plan_HubCN_Pickup_Time</f>
        <v>3.505555556</v>
      </c>
      <c r="S1756" s="44">
        <f>TG_lấy+TG_xử_lý_CN+Thông_quan</f>
        <v>5.794444444</v>
      </c>
      <c r="T1756" s="55">
        <f>IFS(HubCN_ID="LECCNSZ",Quantity__piece*500,HubCN_ID="LECCNYW",Quantity__piece*700)</f>
        <v>1400</v>
      </c>
      <c r="U1756" s="55">
        <f>Chi_phí_lấy_hàng-Chi_phí_xử_lý</f>
        <v>15000</v>
      </c>
      <c r="V1756" s="55">
        <f>IFS(HubCN_ID="LECCNSZ",IF(Grossweight&lt;=3,17000+Quantity__piece*500,17000+(Grossweight-3)*1500+Quantity__piece*500),HubCN_ID="LECCNYW", IF(Grossweight&lt;=3,15000+Quantity__piece*700,15000+(Grossweight-3)*2500+Quantity__piece*700))</f>
        <v>16400</v>
      </c>
    </row>
    <row r="1757" ht="15.75" hidden="1" customHeight="1">
      <c r="A1757" s="52" t="s">
        <v>4960</v>
      </c>
      <c r="B1757" s="52" t="s">
        <v>5272</v>
      </c>
      <c r="C1757" s="52" t="s">
        <v>5255</v>
      </c>
      <c r="D1757" s="53">
        <v>44649.125</v>
      </c>
      <c r="E1757" s="53">
        <v>44649.53611111111</v>
      </c>
      <c r="F1757" s="53">
        <v>44649.25347222222</v>
      </c>
      <c r="G1757" s="53">
        <f>HubVN_Receiving_Time</f>
        <v>44652.51111</v>
      </c>
      <c r="H1757" s="54">
        <v>44650.00763888889</v>
      </c>
      <c r="I1757" s="44">
        <f>HubCN_Receiving_Time-Order_Create_Time</f>
        <v>2.206944444</v>
      </c>
      <c r="J1757" s="44">
        <f>Plan__HubCN_Receiving_Time-Order_Create_Time</f>
        <v>1.795833333</v>
      </c>
      <c r="K1757" s="44">
        <f>HubCN_Pickup_Time-HubCN_Receiving_Time</f>
        <v>0.4715277778</v>
      </c>
      <c r="L1757" s="44">
        <f>Plan_HubCN_Pickup_Time-Plan__HubCN_Receiving_Time</f>
        <v>0.1284722222</v>
      </c>
      <c r="M1757" s="44">
        <f>HubCN_Receiving_Time-Vendor_PickupTime</f>
        <v>0.05763888889</v>
      </c>
      <c r="N1757" s="44">
        <f>Plan__HubCN_Receiving_Time-Plan_Vendor_Pickup_Time</f>
        <v>1.215972222</v>
      </c>
      <c r="O1757" s="44">
        <f>Vendor_PickupTime-Order_Create_Time</f>
        <v>2.149305556</v>
      </c>
      <c r="P1757" s="44">
        <f>Plan_Vendor_Pickup_Time-Order_Create_Time</f>
        <v>0.5798611111</v>
      </c>
      <c r="Q1757" s="44">
        <f>HubVN_Receiving_Time-HubCN_Pickup_Time</f>
        <v>2.503472222</v>
      </c>
      <c r="R1757" s="44">
        <f>Plan_HubVN_Receiving_Time-Plan_HubCN_Pickup_Time</f>
        <v>3.004861111</v>
      </c>
      <c r="S1757" s="44">
        <f>TG_lấy+TG_xử_lý_CN+Thông_quan</f>
        <v>5.181944444</v>
      </c>
      <c r="T1757" s="55">
        <f>IFS(HubCN_ID="LECCNSZ",Quantity__piece*500,HubCN_ID="LECCNYW",Quantity__piece*700)</f>
        <v>1500</v>
      </c>
      <c r="U1757" s="55">
        <f>Chi_phí_lấy_hàng-Chi_phí_xử_lý</f>
        <v>17000</v>
      </c>
      <c r="V1757" s="55">
        <f>IFS(HubCN_ID="LECCNSZ",IF(Grossweight&lt;=3,17000+Quantity__piece*500,17000+(Grossweight-3)*1500+Quantity__piece*500),HubCN_ID="LECCNYW", IF(Grossweight&lt;=3,15000+Quantity__piece*700,15000+(Grossweight-3)*2500+Quantity__piece*700))</f>
        <v>18500</v>
      </c>
    </row>
    <row r="1758" ht="15.75" hidden="1" customHeight="1">
      <c r="A1758" s="52" t="s">
        <v>4963</v>
      </c>
      <c r="B1758" s="52" t="s">
        <v>5306</v>
      </c>
      <c r="C1758" s="52" t="s">
        <v>5255</v>
      </c>
      <c r="D1758" s="53">
        <v>44651.356944444444</v>
      </c>
      <c r="E1758" s="53">
        <v>44649.774305555555</v>
      </c>
      <c r="F1758" s="53">
        <v>44651.50486111111</v>
      </c>
      <c r="G1758" s="53">
        <f>HubVN_Receiving_Time</f>
        <v>44654.27847</v>
      </c>
      <c r="H1758" s="54">
        <v>44650.275</v>
      </c>
      <c r="I1758" s="44">
        <f>HubCN_Receiving_Time-Order_Create_Time</f>
        <v>0.8881944444</v>
      </c>
      <c r="J1758" s="44">
        <f>Plan__HubCN_Receiving_Time-Order_Create_Time</f>
        <v>2.470833333</v>
      </c>
      <c r="K1758" s="44">
        <f>HubCN_Pickup_Time-HubCN_Receiving_Time</f>
        <v>0.5006944444</v>
      </c>
      <c r="L1758" s="44">
        <f>Plan_HubCN_Pickup_Time-Plan__HubCN_Receiving_Time</f>
        <v>0.1479166667</v>
      </c>
      <c r="M1758" s="44">
        <f>HubCN_Receiving_Time-Vendor_PickupTime</f>
        <v>0.05625</v>
      </c>
      <c r="N1758" s="44">
        <f>Plan__HubCN_Receiving_Time-Plan_Vendor_Pickup_Time</f>
        <v>2.470138889</v>
      </c>
      <c r="O1758" s="44">
        <f>Vendor_PickupTime-Order_Create_Time</f>
        <v>0.8319444444</v>
      </c>
      <c r="P1758" s="44">
        <f>Plan_Vendor_Pickup_Time-Order_Create_Time</f>
        <v>0.0006944444467</v>
      </c>
      <c r="Q1758" s="44">
        <f>HubVN_Receiving_Time-HubCN_Pickup_Time</f>
        <v>4.003472222</v>
      </c>
      <c r="R1758" s="44">
        <f>Plan_HubVN_Receiving_Time-Plan_HubCN_Pickup_Time</f>
        <v>2.004166667</v>
      </c>
      <c r="S1758" s="44">
        <f>TG_lấy+TG_xử_lý_CN+Thông_quan</f>
        <v>5.392361111</v>
      </c>
      <c r="T1758" s="55">
        <f>IFS(HubCN_ID="LECCNSZ",Quantity__piece*500,HubCN_ID="LECCNYW",Quantity__piece*700)</f>
        <v>500</v>
      </c>
      <c r="U1758" s="55">
        <f>Chi_phí_lấy_hàng-Chi_phí_xử_lý</f>
        <v>19700</v>
      </c>
      <c r="V1758" s="55">
        <f>IFS(HubCN_ID="LECCNSZ",IF(Grossweight&lt;=3,17000+Quantity__piece*500,17000+(Grossweight-3)*1500+Quantity__piece*500),HubCN_ID="LECCNYW", IF(Grossweight&lt;=3,15000+Quantity__piece*700,15000+(Grossweight-3)*2500+Quantity__piece*700))</f>
        <v>20200</v>
      </c>
    </row>
    <row r="1759" ht="15.75" customHeight="1">
      <c r="A1759" s="52" t="s">
        <v>4965</v>
      </c>
      <c r="B1759" s="52" t="s">
        <v>5265</v>
      </c>
      <c r="C1759" s="52" t="s">
        <v>5253</v>
      </c>
      <c r="D1759" s="53">
        <v>44650.6875</v>
      </c>
      <c r="E1759" s="53">
        <v>44649.80694444444</v>
      </c>
      <c r="F1759" s="53">
        <v>44650.775</v>
      </c>
      <c r="G1759" s="53">
        <f>HubVN_Receiving_Time</f>
        <v>44653.27083</v>
      </c>
      <c r="H1759" s="54">
        <v>44650.26875</v>
      </c>
      <c r="I1759" s="44">
        <f>HubCN_Receiving_Time-Order_Create_Time</f>
        <v>2.091666667</v>
      </c>
      <c r="J1759" s="44">
        <f>Plan__HubCN_Receiving_Time-Order_Create_Time</f>
        <v>2.972222222</v>
      </c>
      <c r="K1759" s="44">
        <f>HubCN_Pickup_Time-HubCN_Receiving_Time</f>
        <v>0.4618055556</v>
      </c>
      <c r="L1759" s="44">
        <f>Plan_HubCN_Pickup_Time-Plan__HubCN_Receiving_Time</f>
        <v>0.0875</v>
      </c>
      <c r="M1759" s="44">
        <f>HubCN_Receiving_Time-Vendor_PickupTime</f>
        <v>0.08819444444</v>
      </c>
      <c r="N1759" s="44">
        <f>Plan__HubCN_Receiving_Time-Plan_Vendor_Pickup_Time</f>
        <v>3.263194444</v>
      </c>
      <c r="O1759" s="44">
        <f>Vendor_PickupTime-Order_Create_Time</f>
        <v>2.003472222</v>
      </c>
      <c r="P1759" s="44">
        <f>Plan_Vendor_Pickup_Time-Order_Create_Time</f>
        <v>-0.2909722222</v>
      </c>
      <c r="Q1759" s="44">
        <f>HubVN_Receiving_Time-HubCN_Pickup_Time</f>
        <v>3.002083333</v>
      </c>
      <c r="R1759" s="44">
        <f>Plan_HubVN_Receiving_Time-Plan_HubCN_Pickup_Time</f>
        <v>1.504166667</v>
      </c>
      <c r="S1759" s="44">
        <f>TG_lấy+TG_xử_lý_CN+Thông_quan</f>
        <v>5.555555556</v>
      </c>
      <c r="T1759" s="55">
        <f>IFS(HubCN_ID="LECCNSZ",Quantity__piece*500,HubCN_ID="LECCNYW",Quantity__piece*700)</f>
        <v>700</v>
      </c>
      <c r="U1759" s="55">
        <f>Chi_phí_lấy_hàng-Chi_phí_xử_lý</f>
        <v>15000</v>
      </c>
      <c r="V1759" s="55">
        <f>IFS(HubCN_ID="LECCNSZ",IF(Grossweight&lt;=3,17000+Quantity__piece*500,17000+(Grossweight-3)*1500+Quantity__piece*500),HubCN_ID="LECCNYW", IF(Grossweight&lt;=3,15000+Quantity__piece*700,15000+(Grossweight-3)*2500+Quantity__piece*700))</f>
        <v>15700</v>
      </c>
    </row>
    <row r="1760" ht="15.75" hidden="1" customHeight="1">
      <c r="A1760" s="52" t="s">
        <v>4968</v>
      </c>
      <c r="B1760" s="52" t="s">
        <v>5275</v>
      </c>
      <c r="C1760" s="52" t="s">
        <v>5255</v>
      </c>
      <c r="D1760" s="53">
        <v>44649.36875</v>
      </c>
      <c r="E1760" s="53">
        <v>44650.80694444444</v>
      </c>
      <c r="F1760" s="53">
        <v>44649.538194444445</v>
      </c>
      <c r="G1760" s="53">
        <f>HubVN_Receiving_Time</f>
        <v>44653.25139</v>
      </c>
      <c r="H1760" s="54">
        <v>44651.24513888889</v>
      </c>
      <c r="I1760" s="44">
        <f>HubCN_Receiving_Time-Order_Create_Time</f>
        <v>3.48125</v>
      </c>
      <c r="J1760" s="44">
        <f>Plan__HubCN_Receiving_Time-Order_Create_Time</f>
        <v>2.043055556</v>
      </c>
      <c r="K1760" s="44">
        <f>HubCN_Pickup_Time-HubCN_Receiving_Time</f>
        <v>0.4381944444</v>
      </c>
      <c r="L1760" s="44">
        <f>Plan_HubCN_Pickup_Time-Plan__HubCN_Receiving_Time</f>
        <v>0.1694444444</v>
      </c>
      <c r="M1760" s="44">
        <f>HubCN_Receiving_Time-Vendor_PickupTime</f>
        <v>0.1520833333</v>
      </c>
      <c r="N1760" s="44">
        <f>Plan__HubCN_Receiving_Time-Plan_Vendor_Pickup_Time</f>
        <v>1.040972222</v>
      </c>
      <c r="O1760" s="44">
        <f>Vendor_PickupTime-Order_Create_Time</f>
        <v>3.329166667</v>
      </c>
      <c r="P1760" s="44">
        <f>Plan_Vendor_Pickup_Time-Order_Create_Time</f>
        <v>1.002083333</v>
      </c>
      <c r="Q1760" s="44">
        <f>HubVN_Receiving_Time-HubCN_Pickup_Time</f>
        <v>2.00625</v>
      </c>
      <c r="R1760" s="44">
        <f>Plan_HubVN_Receiving_Time-Plan_HubCN_Pickup_Time</f>
        <v>3.001388889</v>
      </c>
      <c r="S1760" s="44">
        <f>TG_lấy+TG_xử_lý_CN+Thông_quan</f>
        <v>5.925694444</v>
      </c>
      <c r="T1760" s="55">
        <f>IFS(HubCN_ID="LECCNSZ",Quantity__piece*500,HubCN_ID="LECCNYW",Quantity__piece*700)</f>
        <v>1500</v>
      </c>
      <c r="U1760" s="55">
        <f>Chi_phí_lấy_hàng-Chi_phí_xử_lý</f>
        <v>18350</v>
      </c>
      <c r="V1760" s="55">
        <f>IFS(HubCN_ID="LECCNSZ",IF(Grossweight&lt;=3,17000+Quantity__piece*500,17000+(Grossweight-3)*1500+Quantity__piece*500),HubCN_ID="LECCNYW", IF(Grossweight&lt;=3,15000+Quantity__piece*700,15000+(Grossweight-3)*2500+Quantity__piece*700))</f>
        <v>19850</v>
      </c>
    </row>
    <row r="1761" ht="15.75" customHeight="1">
      <c r="A1761" s="52" t="s">
        <v>4970</v>
      </c>
      <c r="B1761" s="52" t="s">
        <v>5299</v>
      </c>
      <c r="C1761" s="52" t="s">
        <v>5253</v>
      </c>
      <c r="D1761" s="53">
        <v>44651.42152777778</v>
      </c>
      <c r="E1761" s="53">
        <v>44649.23611111111</v>
      </c>
      <c r="F1761" s="53">
        <v>44651.51111111111</v>
      </c>
      <c r="G1761" s="53">
        <f>HubVN_Receiving_Time</f>
        <v>44653.52986</v>
      </c>
      <c r="H1761" s="54">
        <v>44649.52847222222</v>
      </c>
      <c r="I1761" s="44">
        <f>HubCN_Receiving_Time-Order_Create_Time</f>
        <v>0.3423611111</v>
      </c>
      <c r="J1761" s="44">
        <f>Plan__HubCN_Receiving_Time-Order_Create_Time</f>
        <v>2.527777778</v>
      </c>
      <c r="K1761" s="44">
        <f>HubCN_Pickup_Time-HubCN_Receiving_Time</f>
        <v>0.2923611111</v>
      </c>
      <c r="L1761" s="44">
        <f>Plan_HubCN_Pickup_Time-Plan__HubCN_Receiving_Time</f>
        <v>0.08958333333</v>
      </c>
      <c r="M1761" s="44">
        <f>HubCN_Receiving_Time-Vendor_PickupTime</f>
        <v>0.08541666667</v>
      </c>
      <c r="N1761" s="44">
        <f>Plan__HubCN_Receiving_Time-Plan_Vendor_Pickup_Time</f>
        <v>2.945138889</v>
      </c>
      <c r="O1761" s="44">
        <f>Vendor_PickupTime-Order_Create_Time</f>
        <v>0.2569444444</v>
      </c>
      <c r="P1761" s="44">
        <f>Plan_Vendor_Pickup_Time-Order_Create_Time</f>
        <v>-0.4173611111</v>
      </c>
      <c r="Q1761" s="44">
        <f>HubVN_Receiving_Time-HubCN_Pickup_Time</f>
        <v>4.001388889</v>
      </c>
      <c r="R1761" s="44">
        <f>Plan_HubVN_Receiving_Time-Plan_HubCN_Pickup_Time</f>
        <v>2.00625</v>
      </c>
      <c r="S1761" s="44">
        <f>TG_lấy+TG_xử_lý_CN+Thông_quan</f>
        <v>4.636111111</v>
      </c>
      <c r="T1761" s="55">
        <f>IFS(HubCN_ID="LECCNSZ",Quantity__piece*500,HubCN_ID="LECCNYW",Quantity__piece*700)</f>
        <v>2100</v>
      </c>
      <c r="U1761" s="55">
        <f>Chi_phí_lấy_hàng-Chi_phí_xử_lý</f>
        <v>19500</v>
      </c>
      <c r="V1761" s="55">
        <f>IFS(HubCN_ID="LECCNSZ",IF(Grossweight&lt;=3,17000+Quantity__piece*500,17000+(Grossweight-3)*1500+Quantity__piece*500),HubCN_ID="LECCNYW", IF(Grossweight&lt;=3,15000+Quantity__piece*700,15000+(Grossweight-3)*2500+Quantity__piece*700))</f>
        <v>21600</v>
      </c>
    </row>
    <row r="1762" ht="15.75" customHeight="1">
      <c r="A1762" s="52" t="s">
        <v>4973</v>
      </c>
      <c r="B1762" s="52" t="s">
        <v>5276</v>
      </c>
      <c r="C1762" s="52" t="s">
        <v>5253</v>
      </c>
      <c r="D1762" s="53">
        <v>44650.40138888889</v>
      </c>
      <c r="E1762" s="53">
        <v>44649.774305555555</v>
      </c>
      <c r="F1762" s="53">
        <v>44650.53125</v>
      </c>
      <c r="G1762" s="53">
        <f>HubVN_Receiving_Time</f>
        <v>44654.27986</v>
      </c>
      <c r="H1762" s="54">
        <v>44650.27777777778</v>
      </c>
      <c r="I1762" s="44">
        <f>HubCN_Receiving_Time-Order_Create_Time</f>
        <v>0.6055555556</v>
      </c>
      <c r="J1762" s="44">
        <f>Plan__HubCN_Receiving_Time-Order_Create_Time</f>
        <v>1.232638889</v>
      </c>
      <c r="K1762" s="44">
        <f>HubCN_Pickup_Time-HubCN_Receiving_Time</f>
        <v>0.5034722222</v>
      </c>
      <c r="L1762" s="44">
        <f>Plan_HubCN_Pickup_Time-Plan__HubCN_Receiving_Time</f>
        <v>0.1298611111</v>
      </c>
      <c r="M1762" s="44">
        <f>HubCN_Receiving_Time-Vendor_PickupTime</f>
        <v>0.1125</v>
      </c>
      <c r="N1762" s="44">
        <f>Plan__HubCN_Receiving_Time-Plan_Vendor_Pickup_Time</f>
        <v>1.661111111</v>
      </c>
      <c r="O1762" s="44">
        <f>Vendor_PickupTime-Order_Create_Time</f>
        <v>0.4930555556</v>
      </c>
      <c r="P1762" s="44">
        <f>Plan_Vendor_Pickup_Time-Order_Create_Time</f>
        <v>-0.4284722222</v>
      </c>
      <c r="Q1762" s="44">
        <f>HubVN_Receiving_Time-HubCN_Pickup_Time</f>
        <v>4.002083333</v>
      </c>
      <c r="R1762" s="44">
        <f>Plan_HubVN_Receiving_Time-Plan_HubCN_Pickup_Time</f>
        <v>3.004166667</v>
      </c>
      <c r="S1762" s="44">
        <f>TG_lấy+TG_xử_lý_CN+Thông_quan</f>
        <v>5.111111111</v>
      </c>
      <c r="T1762" s="55">
        <f>IFS(HubCN_ID="LECCNSZ",Quantity__piece*500,HubCN_ID="LECCNYW",Quantity__piece*700)</f>
        <v>2100</v>
      </c>
      <c r="U1762" s="55">
        <f>Chi_phí_lấy_hàng-Chi_phí_xử_lý</f>
        <v>15000</v>
      </c>
      <c r="V1762" s="55">
        <f>IFS(HubCN_ID="LECCNSZ",IF(Grossweight&lt;=3,17000+Quantity__piece*500,17000+(Grossweight-3)*1500+Quantity__piece*500),HubCN_ID="LECCNYW", IF(Grossweight&lt;=3,15000+Quantity__piece*700,15000+(Grossweight-3)*2500+Quantity__piece*700))</f>
        <v>17100</v>
      </c>
    </row>
    <row r="1763" ht="15.75" hidden="1" customHeight="1">
      <c r="A1763" s="52" t="s">
        <v>4975</v>
      </c>
      <c r="B1763" s="52" t="s">
        <v>5254</v>
      </c>
      <c r="C1763" s="52" t="s">
        <v>5255</v>
      </c>
      <c r="D1763" s="53">
        <v>44647.85555555556</v>
      </c>
      <c r="E1763" s="53">
        <v>44649.54791666667</v>
      </c>
      <c r="F1763" s="53">
        <v>44648.025</v>
      </c>
      <c r="G1763" s="53">
        <f>HubVN_Receiving_Time</f>
        <v>44652.52361</v>
      </c>
      <c r="H1763" s="54">
        <v>44650.021527777775</v>
      </c>
      <c r="I1763" s="44">
        <f>HubCN_Receiving_Time-Order_Create_Time</f>
        <v>2.210416667</v>
      </c>
      <c r="J1763" s="44">
        <f>Plan__HubCN_Receiving_Time-Order_Create_Time</f>
        <v>0.5180555556</v>
      </c>
      <c r="K1763" s="44">
        <f>HubCN_Pickup_Time-HubCN_Receiving_Time</f>
        <v>0.4736111111</v>
      </c>
      <c r="L1763" s="44">
        <f>Plan_HubCN_Pickup_Time-Plan__HubCN_Receiving_Time</f>
        <v>0.1694444444</v>
      </c>
      <c r="M1763" s="44">
        <f>HubCN_Receiving_Time-Vendor_PickupTime</f>
        <v>0.05277777778</v>
      </c>
      <c r="N1763" s="44">
        <f>Plan__HubCN_Receiving_Time-Plan_Vendor_Pickup_Time</f>
        <v>-0.2291666667</v>
      </c>
      <c r="O1763" s="44">
        <f>Vendor_PickupTime-Order_Create_Time</f>
        <v>2.157638889</v>
      </c>
      <c r="P1763" s="44">
        <f>Plan_Vendor_Pickup_Time-Order_Create_Time</f>
        <v>0.7472222222</v>
      </c>
      <c r="Q1763" s="44">
        <f>HubVN_Receiving_Time-HubCN_Pickup_Time</f>
        <v>2.502083333</v>
      </c>
      <c r="R1763" s="44">
        <f>Plan_HubVN_Receiving_Time-Plan_HubCN_Pickup_Time</f>
        <v>3.503472222</v>
      </c>
      <c r="S1763" s="44">
        <f>TG_lấy+TG_xử_lý_CN+Thông_quan</f>
        <v>5.186111111</v>
      </c>
      <c r="T1763" s="55">
        <f>IFS(HubCN_ID="LECCNSZ",Quantity__piece*500,HubCN_ID="LECCNYW",Quantity__piece*700)</f>
        <v>2000</v>
      </c>
      <c r="U1763" s="55">
        <f>Chi_phí_lấy_hàng-Chi_phí_xử_lý</f>
        <v>17000</v>
      </c>
      <c r="V1763" s="55">
        <f>IFS(HubCN_ID="LECCNSZ",IF(Grossweight&lt;=3,17000+Quantity__piece*500,17000+(Grossweight-3)*1500+Quantity__piece*500),HubCN_ID="LECCNYW", IF(Grossweight&lt;=3,15000+Quantity__piece*700,15000+(Grossweight-3)*2500+Quantity__piece*700))</f>
        <v>19000</v>
      </c>
    </row>
    <row r="1764" ht="15.75" customHeight="1">
      <c r="A1764" s="52" t="s">
        <v>4978</v>
      </c>
      <c r="B1764" s="52" t="s">
        <v>5278</v>
      </c>
      <c r="C1764" s="52" t="s">
        <v>5253</v>
      </c>
      <c r="D1764" s="53">
        <v>44649.39375</v>
      </c>
      <c r="E1764" s="53">
        <v>44649.21111111111</v>
      </c>
      <c r="F1764" s="53">
        <v>44649.524305555555</v>
      </c>
      <c r="G1764" s="53">
        <f>HubVN_Receiving_Time</f>
        <v>44652.50694</v>
      </c>
      <c r="H1764" s="54">
        <v>44649.50555555556</v>
      </c>
      <c r="I1764" s="44">
        <f>HubCN_Receiving_Time-Order_Create_Time</f>
        <v>2.370833333</v>
      </c>
      <c r="J1764" s="44">
        <f>Plan__HubCN_Receiving_Time-Order_Create_Time</f>
        <v>2.553472222</v>
      </c>
      <c r="K1764" s="44">
        <f>HubCN_Pickup_Time-HubCN_Receiving_Time</f>
        <v>0.2944444445</v>
      </c>
      <c r="L1764" s="44">
        <f>Plan_HubCN_Pickup_Time-Plan__HubCN_Receiving_Time</f>
        <v>0.1305555556</v>
      </c>
      <c r="M1764" s="44">
        <f>HubCN_Receiving_Time-Vendor_PickupTime</f>
        <v>0.08888888889</v>
      </c>
      <c r="N1764" s="44">
        <f>Plan__HubCN_Receiving_Time-Plan_Vendor_Pickup_Time</f>
        <v>2.480555556</v>
      </c>
      <c r="O1764" s="44">
        <f>Vendor_PickupTime-Order_Create_Time</f>
        <v>2.281944444</v>
      </c>
      <c r="P1764" s="44">
        <f>Plan_Vendor_Pickup_Time-Order_Create_Time</f>
        <v>0.07291666666</v>
      </c>
      <c r="Q1764" s="44">
        <f>HubVN_Receiving_Time-HubCN_Pickup_Time</f>
        <v>3.001388889</v>
      </c>
      <c r="R1764" s="44">
        <f>Plan_HubVN_Receiving_Time-Plan_HubCN_Pickup_Time</f>
        <v>2.003472222</v>
      </c>
      <c r="S1764" s="44">
        <f>TG_lấy+TG_xử_lý_CN+Thông_quan</f>
        <v>5.666666667</v>
      </c>
      <c r="T1764" s="55">
        <f>IFS(HubCN_ID="LECCNSZ",Quantity__piece*500,HubCN_ID="LECCNYW",Quantity__piece*700)</f>
        <v>1400</v>
      </c>
      <c r="U1764" s="55">
        <f>Chi_phí_lấy_hàng-Chi_phí_xử_lý</f>
        <v>15000</v>
      </c>
      <c r="V1764" s="55">
        <f>IFS(HubCN_ID="LECCNSZ",IF(Grossweight&lt;=3,17000+Quantity__piece*500,17000+(Grossweight-3)*1500+Quantity__piece*500),HubCN_ID="LECCNYW", IF(Grossweight&lt;=3,15000+Quantity__piece*700,15000+(Grossweight-3)*2500+Quantity__piece*700))</f>
        <v>16400</v>
      </c>
    </row>
    <row r="1765" ht="15.75" customHeight="1">
      <c r="A1765" s="52" t="s">
        <v>4981</v>
      </c>
      <c r="B1765" s="52" t="s">
        <v>5278</v>
      </c>
      <c r="C1765" s="52" t="s">
        <v>5253</v>
      </c>
      <c r="D1765" s="53">
        <v>44650.63611111111</v>
      </c>
      <c r="E1765" s="53">
        <v>44649.78958333333</v>
      </c>
      <c r="F1765" s="53">
        <v>44650.763194444444</v>
      </c>
      <c r="G1765" s="53">
        <f>HubVN_Receiving_Time</f>
        <v>44653.25347</v>
      </c>
      <c r="H1765" s="54">
        <v>44650.25069444445</v>
      </c>
      <c r="I1765" s="44">
        <f>HubCN_Receiving_Time-Order_Create_Time</f>
        <v>2.078472222</v>
      </c>
      <c r="J1765" s="44">
        <f>Plan__HubCN_Receiving_Time-Order_Create_Time</f>
        <v>2.925</v>
      </c>
      <c r="K1765" s="44">
        <f>HubCN_Pickup_Time-HubCN_Receiving_Time</f>
        <v>0.4611111111</v>
      </c>
      <c r="L1765" s="44">
        <f>Plan_HubCN_Pickup_Time-Plan__HubCN_Receiving_Time</f>
        <v>0.1270833333</v>
      </c>
      <c r="M1765" s="44">
        <f>HubCN_Receiving_Time-Vendor_PickupTime</f>
        <v>0.08958333333</v>
      </c>
      <c r="N1765" s="44">
        <f>Plan__HubCN_Receiving_Time-Plan_Vendor_Pickup_Time</f>
        <v>4.391666667</v>
      </c>
      <c r="O1765" s="44">
        <f>Vendor_PickupTime-Order_Create_Time</f>
        <v>1.988888889</v>
      </c>
      <c r="P1765" s="44">
        <f>Plan_Vendor_Pickup_Time-Order_Create_Time</f>
        <v>-1.466666667</v>
      </c>
      <c r="Q1765" s="44">
        <f>HubVN_Receiving_Time-HubCN_Pickup_Time</f>
        <v>3.002777778</v>
      </c>
      <c r="R1765" s="44">
        <f>Plan_HubVN_Receiving_Time-Plan_HubCN_Pickup_Time</f>
        <v>1.503472222</v>
      </c>
      <c r="S1765" s="44">
        <f>TG_lấy+TG_xử_lý_CN+Thông_quan</f>
        <v>5.542361111</v>
      </c>
      <c r="T1765" s="55">
        <f>IFS(HubCN_ID="LECCNSZ",Quantity__piece*500,HubCN_ID="LECCNYW",Quantity__piece*700)</f>
        <v>2800</v>
      </c>
      <c r="U1765" s="55">
        <f>Chi_phí_lấy_hàng-Chi_phí_xử_lý</f>
        <v>15000</v>
      </c>
      <c r="V1765" s="55">
        <f>IFS(HubCN_ID="LECCNSZ",IF(Grossweight&lt;=3,17000+Quantity__piece*500,17000+(Grossweight-3)*1500+Quantity__piece*500),HubCN_ID="LECCNYW", IF(Grossweight&lt;=3,15000+Quantity__piece*700,15000+(Grossweight-3)*2500+Quantity__piece*700))</f>
        <v>17800</v>
      </c>
    </row>
    <row r="1766" ht="15.75" hidden="1" customHeight="1">
      <c r="A1766" s="52" t="s">
        <v>4983</v>
      </c>
      <c r="B1766" s="52" t="s">
        <v>5272</v>
      </c>
      <c r="C1766" s="52" t="s">
        <v>5255</v>
      </c>
      <c r="D1766" s="53">
        <v>44651.65277777778</v>
      </c>
      <c r="E1766" s="53">
        <v>44649.5625</v>
      </c>
      <c r="F1766" s="53">
        <v>44651.779861111114</v>
      </c>
      <c r="G1766" s="53">
        <f>HubVN_Receiving_Time</f>
        <v>44653.53958</v>
      </c>
      <c r="H1766" s="54">
        <v>44650.03680555556</v>
      </c>
      <c r="I1766" s="44">
        <f>HubCN_Receiving_Time-Order_Create_Time</f>
        <v>1.240972222</v>
      </c>
      <c r="J1766" s="44">
        <f>Plan__HubCN_Receiving_Time-Order_Create_Time</f>
        <v>3.33125</v>
      </c>
      <c r="K1766" s="44">
        <f>HubCN_Pickup_Time-HubCN_Receiving_Time</f>
        <v>0.4743055556</v>
      </c>
      <c r="L1766" s="44">
        <f>Plan_HubCN_Pickup_Time-Plan__HubCN_Receiving_Time</f>
        <v>0.1270833333</v>
      </c>
      <c r="M1766" s="44">
        <f>HubCN_Receiving_Time-Vendor_PickupTime</f>
        <v>0.1701388889</v>
      </c>
      <c r="N1766" s="44">
        <f>Plan__HubCN_Receiving_Time-Plan_Vendor_Pickup_Time</f>
        <v>2.338194444</v>
      </c>
      <c r="O1766" s="44">
        <f>Vendor_PickupTime-Order_Create_Time</f>
        <v>1.070833333</v>
      </c>
      <c r="P1766" s="44">
        <f>Plan_Vendor_Pickup_Time-Order_Create_Time</f>
        <v>0.9930555556</v>
      </c>
      <c r="Q1766" s="44">
        <f>HubVN_Receiving_Time-HubCN_Pickup_Time</f>
        <v>3.502777778</v>
      </c>
      <c r="R1766" s="44">
        <f>Plan_HubVN_Receiving_Time-Plan_HubCN_Pickup_Time</f>
        <v>1.502083333</v>
      </c>
      <c r="S1766" s="44">
        <f>TG_lấy+TG_xử_lý_CN+Thông_quan</f>
        <v>5.218055556</v>
      </c>
      <c r="T1766" s="55">
        <f>IFS(HubCN_ID="LECCNSZ",Quantity__piece*500,HubCN_ID="LECCNYW",Quantity__piece*700)</f>
        <v>2000</v>
      </c>
      <c r="U1766" s="55">
        <f>Chi_phí_lấy_hàng-Chi_phí_xử_lý</f>
        <v>17000</v>
      </c>
      <c r="V1766" s="55">
        <f>IFS(HubCN_ID="LECCNSZ",IF(Grossweight&lt;=3,17000+Quantity__piece*500,17000+(Grossweight-3)*1500+Quantity__piece*500),HubCN_ID="LECCNYW", IF(Grossweight&lt;=3,15000+Quantity__piece*700,15000+(Grossweight-3)*2500+Quantity__piece*700))</f>
        <v>19000</v>
      </c>
    </row>
    <row r="1767" ht="15.75" customHeight="1">
      <c r="A1767" s="52" t="s">
        <v>4986</v>
      </c>
      <c r="B1767" s="52" t="s">
        <v>5284</v>
      </c>
      <c r="C1767" s="52" t="s">
        <v>5253</v>
      </c>
      <c r="D1767" s="53">
        <v>44651.43263888889</v>
      </c>
      <c r="E1767" s="53">
        <v>44649.927083333336</v>
      </c>
      <c r="F1767" s="53">
        <v>44651.520833333336</v>
      </c>
      <c r="G1767" s="53">
        <f>HubVN_Receiving_Time</f>
        <v>44655.26597</v>
      </c>
      <c r="H1767" s="54">
        <v>44650.263194444444</v>
      </c>
      <c r="I1767" s="44">
        <f>HubCN_Receiving_Time-Order_Create_Time</f>
        <v>0.3145833333</v>
      </c>
      <c r="J1767" s="44">
        <f>Plan__HubCN_Receiving_Time-Order_Create_Time</f>
        <v>1.820138889</v>
      </c>
      <c r="K1767" s="44">
        <f>HubCN_Pickup_Time-HubCN_Receiving_Time</f>
        <v>0.3361111111</v>
      </c>
      <c r="L1767" s="44">
        <f>Plan_HubCN_Pickup_Time-Plan__HubCN_Receiving_Time</f>
        <v>0.08819444445</v>
      </c>
      <c r="M1767" s="44">
        <f>HubCN_Receiving_Time-Vendor_PickupTime</f>
        <v>0.08888888889</v>
      </c>
      <c r="N1767" s="44">
        <f>Plan__HubCN_Receiving_Time-Plan_Vendor_Pickup_Time</f>
        <v>1.240277778</v>
      </c>
      <c r="O1767" s="44">
        <f>Vendor_PickupTime-Order_Create_Time</f>
        <v>0.2256944444</v>
      </c>
      <c r="P1767" s="44">
        <f>Plan_Vendor_Pickup_Time-Order_Create_Time</f>
        <v>0.5798611111</v>
      </c>
      <c r="Q1767" s="44">
        <f>HubVN_Receiving_Time-HubCN_Pickup_Time</f>
        <v>5.002777778</v>
      </c>
      <c r="R1767" s="44">
        <f>Plan_HubVN_Receiving_Time-Plan_HubCN_Pickup_Time</f>
        <v>3.001388889</v>
      </c>
      <c r="S1767" s="44">
        <f>TG_lấy+TG_xử_lý_CN+Thông_quan</f>
        <v>5.653472222</v>
      </c>
      <c r="T1767" s="55">
        <f>IFS(HubCN_ID="LECCNSZ",Quantity__piece*500,HubCN_ID="LECCNYW",Quantity__piece*700)</f>
        <v>700</v>
      </c>
      <c r="U1767" s="55">
        <f>Chi_phí_lấy_hàng-Chi_phí_xử_lý</f>
        <v>15000</v>
      </c>
      <c r="V1767" s="55">
        <f>IFS(HubCN_ID="LECCNSZ",IF(Grossweight&lt;=3,17000+Quantity__piece*500,17000+(Grossweight-3)*1500+Quantity__piece*500),HubCN_ID="LECCNYW", IF(Grossweight&lt;=3,15000+Quantity__piece*700,15000+(Grossweight-3)*2500+Quantity__piece*700))</f>
        <v>15700</v>
      </c>
    </row>
    <row r="1768" ht="15.75" customHeight="1">
      <c r="A1768" s="52" t="s">
        <v>4988</v>
      </c>
      <c r="B1768" s="52" t="s">
        <v>5279</v>
      </c>
      <c r="C1768" s="52" t="s">
        <v>5253</v>
      </c>
      <c r="D1768" s="53">
        <v>44650.402083333334</v>
      </c>
      <c r="E1768" s="53">
        <v>44650.66458333333</v>
      </c>
      <c r="F1768" s="53">
        <v>44650.529861111114</v>
      </c>
      <c r="G1768" s="53">
        <f>HubVN_Receiving_Time</f>
        <v>44654.50556</v>
      </c>
      <c r="H1768" s="54">
        <v>44650.99930555555</v>
      </c>
      <c r="I1768" s="44">
        <f>HubCN_Receiving_Time-Order_Create_Time</f>
        <v>3.479166667</v>
      </c>
      <c r="J1768" s="44">
        <f>Plan__HubCN_Receiving_Time-Order_Create_Time</f>
        <v>3.216666667</v>
      </c>
      <c r="K1768" s="44">
        <f>HubCN_Pickup_Time-HubCN_Receiving_Time</f>
        <v>0.3347222222</v>
      </c>
      <c r="L1768" s="44">
        <f>Plan_HubCN_Pickup_Time-Plan__HubCN_Receiving_Time</f>
        <v>0.1277777778</v>
      </c>
      <c r="M1768" s="44">
        <f>HubCN_Receiving_Time-Vendor_PickupTime</f>
        <v>0.2548611111</v>
      </c>
      <c r="N1768" s="44">
        <f>Plan__HubCN_Receiving_Time-Plan_Vendor_Pickup_Time</f>
        <v>2.634722222</v>
      </c>
      <c r="O1768" s="44">
        <f>Vendor_PickupTime-Order_Create_Time</f>
        <v>3.224305556</v>
      </c>
      <c r="P1768" s="44">
        <f>Plan_Vendor_Pickup_Time-Order_Create_Time</f>
        <v>0.5819444444</v>
      </c>
      <c r="Q1768" s="44">
        <f>HubVN_Receiving_Time-HubCN_Pickup_Time</f>
        <v>3.50625</v>
      </c>
      <c r="R1768" s="44">
        <f>Plan_HubVN_Receiving_Time-Plan_HubCN_Pickup_Time</f>
        <v>3.005555556</v>
      </c>
      <c r="S1768" s="44">
        <f>TG_lấy+TG_xử_lý_CN+Thông_quan</f>
        <v>7.320138889</v>
      </c>
      <c r="T1768" s="55">
        <f>IFS(HubCN_ID="LECCNSZ",Quantity__piece*500,HubCN_ID="LECCNYW",Quantity__piece*700)</f>
        <v>1400</v>
      </c>
      <c r="U1768" s="55">
        <f>Chi_phí_lấy_hàng-Chi_phí_xử_lý</f>
        <v>15000</v>
      </c>
      <c r="V1768" s="55">
        <f>IFS(HubCN_ID="LECCNSZ",IF(Grossweight&lt;=3,17000+Quantity__piece*500,17000+(Grossweight-3)*1500+Quantity__piece*500),HubCN_ID="LECCNYW", IF(Grossweight&lt;=3,15000+Quantity__piece*700,15000+(Grossweight-3)*2500+Quantity__piece*700))</f>
        <v>16400</v>
      </c>
    </row>
    <row r="1769" ht="15.75" customHeight="1">
      <c r="A1769" s="52" t="s">
        <v>4991</v>
      </c>
      <c r="B1769" s="52" t="s">
        <v>5264</v>
      </c>
      <c r="C1769" s="52" t="s">
        <v>5253</v>
      </c>
      <c r="D1769" s="53">
        <v>44651.356944444444</v>
      </c>
      <c r="E1769" s="53">
        <v>44649.82916666667</v>
      </c>
      <c r="F1769" s="53">
        <v>44651.506944444445</v>
      </c>
      <c r="G1769" s="53">
        <f>HubVN_Receiving_Time</f>
        <v>44654.26597</v>
      </c>
      <c r="H1769" s="54">
        <v>44650.26111111111</v>
      </c>
      <c r="I1769" s="44">
        <f>HubCN_Receiving_Time-Order_Create_Time</f>
        <v>2.1</v>
      </c>
      <c r="J1769" s="44">
        <f>Plan__HubCN_Receiving_Time-Order_Create_Time</f>
        <v>3.627777778</v>
      </c>
      <c r="K1769" s="44">
        <f>HubCN_Pickup_Time-HubCN_Receiving_Time</f>
        <v>0.4319444444</v>
      </c>
      <c r="L1769" s="44">
        <f>Plan_HubCN_Pickup_Time-Plan__HubCN_Receiving_Time</f>
        <v>0.15</v>
      </c>
      <c r="M1769" s="44">
        <f>HubCN_Receiving_Time-Vendor_PickupTime</f>
        <v>0.1138888889</v>
      </c>
      <c r="N1769" s="44">
        <f>Plan__HubCN_Receiving_Time-Plan_Vendor_Pickup_Time</f>
        <v>3.638194444</v>
      </c>
      <c r="O1769" s="44">
        <f>Vendor_PickupTime-Order_Create_Time</f>
        <v>1.986111111</v>
      </c>
      <c r="P1769" s="44">
        <f>Plan_Vendor_Pickup_Time-Order_Create_Time</f>
        <v>-0.01041666666</v>
      </c>
      <c r="Q1769" s="44">
        <f>HubVN_Receiving_Time-HubCN_Pickup_Time</f>
        <v>4.004861111</v>
      </c>
      <c r="R1769" s="44">
        <f>Plan_HubVN_Receiving_Time-Plan_HubCN_Pickup_Time</f>
        <v>2.002777778</v>
      </c>
      <c r="S1769" s="44">
        <f>TG_lấy+TG_xử_lý_CN+Thông_quan</f>
        <v>6.536805556</v>
      </c>
      <c r="T1769" s="55">
        <f>IFS(HubCN_ID="LECCNSZ",Quantity__piece*500,HubCN_ID="LECCNYW",Quantity__piece*700)</f>
        <v>700</v>
      </c>
      <c r="U1769" s="55">
        <f>Chi_phí_lấy_hàng-Chi_phí_xử_lý</f>
        <v>16000</v>
      </c>
      <c r="V1769" s="55">
        <f>IFS(HubCN_ID="LECCNSZ",IF(Grossweight&lt;=3,17000+Quantity__piece*500,17000+(Grossweight-3)*1500+Quantity__piece*500),HubCN_ID="LECCNYW", IF(Grossweight&lt;=3,15000+Quantity__piece*700,15000+(Grossweight-3)*2500+Quantity__piece*700))</f>
        <v>16700</v>
      </c>
    </row>
    <row r="1770" ht="15.75" hidden="1" customHeight="1">
      <c r="A1770" s="52" t="s">
        <v>4993</v>
      </c>
      <c r="B1770" s="52" t="s">
        <v>5268</v>
      </c>
      <c r="C1770" s="52" t="s">
        <v>5255</v>
      </c>
      <c r="D1770" s="53">
        <v>44648.339583333334</v>
      </c>
      <c r="E1770" s="53">
        <v>44649.52916666667</v>
      </c>
      <c r="F1770" s="53">
        <v>44648.510416666664</v>
      </c>
      <c r="G1770" s="53">
        <f>HubVN_Receiving_Time</f>
        <v>44652.50208</v>
      </c>
      <c r="H1770" s="54">
        <v>44649.99930555555</v>
      </c>
      <c r="I1770" s="44">
        <f>HubCN_Receiving_Time-Order_Create_Time</f>
        <v>2.208333333</v>
      </c>
      <c r="J1770" s="44">
        <f>Plan__HubCN_Receiving_Time-Order_Create_Time</f>
        <v>1.01875</v>
      </c>
      <c r="K1770" s="44">
        <f>HubCN_Pickup_Time-HubCN_Receiving_Time</f>
        <v>0.4701388889</v>
      </c>
      <c r="L1770" s="44">
        <f>Plan_HubCN_Pickup_Time-Plan__HubCN_Receiving_Time</f>
        <v>0.1708333333</v>
      </c>
      <c r="M1770" s="44">
        <f>HubCN_Receiving_Time-Vendor_PickupTime</f>
        <v>0.05625</v>
      </c>
      <c r="N1770" s="44">
        <f>Plan__HubCN_Receiving_Time-Plan_Vendor_Pickup_Time</f>
        <v>0.2777777778</v>
      </c>
      <c r="O1770" s="44">
        <f>Vendor_PickupTime-Order_Create_Time</f>
        <v>2.152083333</v>
      </c>
      <c r="P1770" s="44">
        <f>Plan_Vendor_Pickup_Time-Order_Create_Time</f>
        <v>0.7409722222</v>
      </c>
      <c r="Q1770" s="44">
        <f>HubVN_Receiving_Time-HubCN_Pickup_Time</f>
        <v>2.502777778</v>
      </c>
      <c r="R1770" s="44">
        <f>Plan_HubVN_Receiving_Time-Plan_HubCN_Pickup_Time</f>
        <v>3.00625</v>
      </c>
      <c r="S1770" s="44">
        <f>TG_lấy+TG_xử_lý_CN+Thông_quan</f>
        <v>5.18125</v>
      </c>
      <c r="T1770" s="55">
        <f>IFS(HubCN_ID="LECCNSZ",Quantity__piece*500,HubCN_ID="LECCNYW",Quantity__piece*700)</f>
        <v>1500</v>
      </c>
      <c r="U1770" s="55">
        <f>Chi_phí_lấy_hàng-Chi_phí_xử_lý</f>
        <v>19700</v>
      </c>
      <c r="V1770" s="55">
        <f>IFS(HubCN_ID="LECCNSZ",IF(Grossweight&lt;=3,17000+Quantity__piece*500,17000+(Grossweight-3)*1500+Quantity__piece*500),HubCN_ID="LECCNYW", IF(Grossweight&lt;=3,15000+Quantity__piece*700,15000+(Grossweight-3)*2500+Quantity__piece*700))</f>
        <v>21200</v>
      </c>
    </row>
    <row r="1771" ht="15.75" customHeight="1">
      <c r="A1771" s="52" t="s">
        <v>4995</v>
      </c>
      <c r="B1771" s="52" t="s">
        <v>5264</v>
      </c>
      <c r="C1771" s="52" t="s">
        <v>5253</v>
      </c>
      <c r="D1771" s="53">
        <v>44650.600694444445</v>
      </c>
      <c r="E1771" s="53">
        <v>44649.813888888886</v>
      </c>
      <c r="F1771" s="53">
        <v>44650.74930555555</v>
      </c>
      <c r="G1771" s="53">
        <f>HubVN_Receiving_Time</f>
        <v>44653.27569</v>
      </c>
      <c r="H1771" s="54">
        <v>44650.27361111111</v>
      </c>
      <c r="I1771" s="44">
        <f>HubCN_Receiving_Time-Order_Create_Time</f>
        <v>3.0875</v>
      </c>
      <c r="J1771" s="44">
        <f>Plan__HubCN_Receiving_Time-Order_Create_Time</f>
        <v>3.874305556</v>
      </c>
      <c r="K1771" s="44">
        <f>HubCN_Pickup_Time-HubCN_Receiving_Time</f>
        <v>0.4597222222</v>
      </c>
      <c r="L1771" s="44">
        <f>Plan_HubCN_Pickup_Time-Plan__HubCN_Receiving_Time</f>
        <v>0.1486111111</v>
      </c>
      <c r="M1771" s="44">
        <f>HubCN_Receiving_Time-Vendor_PickupTime</f>
        <v>0.08472222222</v>
      </c>
      <c r="N1771" s="44">
        <f>Plan__HubCN_Receiving_Time-Plan_Vendor_Pickup_Time</f>
        <v>3.959027778</v>
      </c>
      <c r="O1771" s="44">
        <f>Vendor_PickupTime-Order_Create_Time</f>
        <v>3.002777778</v>
      </c>
      <c r="P1771" s="44">
        <f>Plan_Vendor_Pickup_Time-Order_Create_Time</f>
        <v>-0.08472222222</v>
      </c>
      <c r="Q1771" s="44">
        <f>HubVN_Receiving_Time-HubCN_Pickup_Time</f>
        <v>3.002083333</v>
      </c>
      <c r="R1771" s="44">
        <f>Plan_HubVN_Receiving_Time-Plan_HubCN_Pickup_Time</f>
        <v>1.505555556</v>
      </c>
      <c r="S1771" s="44">
        <f>TG_lấy+TG_xử_lý_CN+Thông_quan</f>
        <v>6.549305556</v>
      </c>
      <c r="T1771" s="55">
        <f>IFS(HubCN_ID="LECCNSZ",Quantity__piece*500,HubCN_ID="LECCNYW",Quantity__piece*700)</f>
        <v>3500</v>
      </c>
      <c r="U1771" s="55">
        <f>Chi_phí_lấy_hàng-Chi_phí_xử_lý</f>
        <v>15000</v>
      </c>
      <c r="V1771" s="55">
        <f>IFS(HubCN_ID="LECCNSZ",IF(Grossweight&lt;=3,17000+Quantity__piece*500,17000+(Grossweight-3)*1500+Quantity__piece*500),HubCN_ID="LECCNYW", IF(Grossweight&lt;=3,15000+Quantity__piece*700,15000+(Grossweight-3)*2500+Quantity__piece*700))</f>
        <v>18500</v>
      </c>
    </row>
    <row r="1772" ht="15.75" customHeight="1">
      <c r="A1772" s="52" t="s">
        <v>4997</v>
      </c>
      <c r="B1772" s="52" t="s">
        <v>5286</v>
      </c>
      <c r="C1772" s="52" t="s">
        <v>5253</v>
      </c>
      <c r="D1772" s="53">
        <v>44652.623611111114</v>
      </c>
      <c r="E1772" s="53">
        <v>44649.93958333333</v>
      </c>
      <c r="F1772" s="53">
        <v>44652.751388888886</v>
      </c>
      <c r="G1772" s="53">
        <f>HubVN_Receiving_Time</f>
        <v>44655.27986</v>
      </c>
      <c r="H1772" s="54">
        <v>44650.27916666667</v>
      </c>
      <c r="I1772" s="44">
        <f>HubCN_Receiving_Time-Order_Create_Time</f>
        <v>1.308333333</v>
      </c>
      <c r="J1772" s="44">
        <f>Plan__HubCN_Receiving_Time-Order_Create_Time</f>
        <v>3.992361111</v>
      </c>
      <c r="K1772" s="44">
        <f>HubCN_Pickup_Time-HubCN_Receiving_Time</f>
        <v>0.3395833333</v>
      </c>
      <c r="L1772" s="44">
        <f>Plan_HubCN_Pickup_Time-Plan__HubCN_Receiving_Time</f>
        <v>0.1277777778</v>
      </c>
      <c r="M1772" s="44">
        <f>HubCN_Receiving_Time-Vendor_PickupTime</f>
        <v>0.1666666667</v>
      </c>
      <c r="N1772" s="44">
        <f>Plan__HubCN_Receiving_Time-Plan_Vendor_Pickup_Time</f>
        <v>1.954861111</v>
      </c>
      <c r="O1772" s="44">
        <f>Vendor_PickupTime-Order_Create_Time</f>
        <v>1.141666667</v>
      </c>
      <c r="P1772" s="44">
        <f>Plan_Vendor_Pickup_Time-Order_Create_Time</f>
        <v>2.0375</v>
      </c>
      <c r="Q1772" s="44">
        <f>HubVN_Receiving_Time-HubCN_Pickup_Time</f>
        <v>5.000694444</v>
      </c>
      <c r="R1772" s="44">
        <f>Plan_HubVN_Receiving_Time-Plan_HubCN_Pickup_Time</f>
        <v>1.502083333</v>
      </c>
      <c r="S1772" s="44">
        <f>TG_lấy+TG_xử_lý_CN+Thông_quan</f>
        <v>6.648611111</v>
      </c>
      <c r="T1772" s="55">
        <f>IFS(HubCN_ID="LECCNSZ",Quantity__piece*500,HubCN_ID="LECCNYW",Quantity__piece*700)</f>
        <v>2800</v>
      </c>
      <c r="U1772" s="55">
        <f>Chi_phí_lấy_hàng-Chi_phí_xử_lý</f>
        <v>15000</v>
      </c>
      <c r="V1772" s="55">
        <f>IFS(HubCN_ID="LECCNSZ",IF(Grossweight&lt;=3,17000+Quantity__piece*500,17000+(Grossweight-3)*1500+Quantity__piece*500),HubCN_ID="LECCNYW", IF(Grossweight&lt;=3,15000+Quantity__piece*700,15000+(Grossweight-3)*2500+Quantity__piece*700))</f>
        <v>17800</v>
      </c>
    </row>
    <row r="1773" ht="15.75" customHeight="1">
      <c r="A1773" s="52" t="s">
        <v>5000</v>
      </c>
      <c r="B1773" s="52" t="s">
        <v>5279</v>
      </c>
      <c r="C1773" s="52" t="s">
        <v>5253</v>
      </c>
      <c r="D1773" s="53">
        <v>44649.90277777778</v>
      </c>
      <c r="E1773" s="53">
        <v>44649.81041666667</v>
      </c>
      <c r="F1773" s="53">
        <v>44650.02847222222</v>
      </c>
      <c r="G1773" s="53">
        <f>HubVN_Receiving_Time</f>
        <v>44654.27431</v>
      </c>
      <c r="H1773" s="54">
        <v>44650.27291666667</v>
      </c>
      <c r="I1773" s="44">
        <f>HubCN_Receiving_Time-Order_Create_Time</f>
        <v>2.10625</v>
      </c>
      <c r="J1773" s="44">
        <f>Plan__HubCN_Receiving_Time-Order_Create_Time</f>
        <v>2.198611111</v>
      </c>
      <c r="K1773" s="44">
        <f>HubCN_Pickup_Time-HubCN_Receiving_Time</f>
        <v>0.4625</v>
      </c>
      <c r="L1773" s="44">
        <f>Plan_HubCN_Pickup_Time-Plan__HubCN_Receiving_Time</f>
        <v>0.1256944444</v>
      </c>
      <c r="M1773" s="44">
        <f>HubCN_Receiving_Time-Vendor_PickupTime</f>
        <v>0.1145833333</v>
      </c>
      <c r="N1773" s="44">
        <f>Plan__HubCN_Receiving_Time-Plan_Vendor_Pickup_Time</f>
        <v>1.701388889</v>
      </c>
      <c r="O1773" s="44">
        <f>Vendor_PickupTime-Order_Create_Time</f>
        <v>1.991666667</v>
      </c>
      <c r="P1773" s="44">
        <f>Plan_Vendor_Pickup_Time-Order_Create_Time</f>
        <v>0.4972222222</v>
      </c>
      <c r="Q1773" s="44">
        <f>HubVN_Receiving_Time-HubCN_Pickup_Time</f>
        <v>4.001388889</v>
      </c>
      <c r="R1773" s="44">
        <f>Plan_HubVN_Receiving_Time-Plan_HubCN_Pickup_Time</f>
        <v>3.505555556</v>
      </c>
      <c r="S1773" s="44">
        <f>TG_lấy+TG_xử_lý_CN+Thông_quan</f>
        <v>6.570138889</v>
      </c>
      <c r="T1773" s="55">
        <f>IFS(HubCN_ID="LECCNSZ",Quantity__piece*500,HubCN_ID="LECCNYW",Quantity__piece*700)</f>
        <v>700</v>
      </c>
      <c r="U1773" s="55">
        <f>Chi_phí_lấy_hàng-Chi_phí_xử_lý</f>
        <v>15000</v>
      </c>
      <c r="V1773" s="55">
        <f>IFS(HubCN_ID="LECCNSZ",IF(Grossweight&lt;=3,17000+Quantity__piece*500,17000+(Grossweight-3)*1500+Quantity__piece*500),HubCN_ID="LECCNYW", IF(Grossweight&lt;=3,15000+Quantity__piece*700,15000+(Grossweight-3)*2500+Quantity__piece*700))</f>
        <v>15700</v>
      </c>
    </row>
    <row r="1774" ht="15.75" customHeight="1">
      <c r="A1774" s="52" t="s">
        <v>5003</v>
      </c>
      <c r="B1774" s="52" t="s">
        <v>5311</v>
      </c>
      <c r="C1774" s="52" t="s">
        <v>5253</v>
      </c>
      <c r="D1774" s="53">
        <v>44653.89097222222</v>
      </c>
      <c r="E1774" s="53">
        <v>44652.22361111111</v>
      </c>
      <c r="F1774" s="53">
        <v>44654.020833333336</v>
      </c>
      <c r="G1774" s="53">
        <f>HubVN_Receiving_Time</f>
        <v>44655.525</v>
      </c>
      <c r="H1774" s="54">
        <v>44652.51944444444</v>
      </c>
      <c r="I1774" s="44">
        <f>HubCN_Receiving_Time-Order_Create_Time</f>
        <v>1.901388889</v>
      </c>
      <c r="J1774" s="44">
        <f>Plan__HubCN_Receiving_Time-Order_Create_Time</f>
        <v>3.56875</v>
      </c>
      <c r="K1774" s="44">
        <f>HubCN_Pickup_Time-HubCN_Receiving_Time</f>
        <v>0.2958333333</v>
      </c>
      <c r="L1774" s="44">
        <f>Plan_HubCN_Pickup_Time-Plan__HubCN_Receiving_Time</f>
        <v>0.1298611111</v>
      </c>
      <c r="M1774" s="44">
        <f>HubCN_Receiving_Time-Vendor_PickupTime</f>
        <v>0.1125</v>
      </c>
      <c r="N1774" s="44">
        <f>Plan__HubCN_Receiving_Time-Plan_Vendor_Pickup_Time</f>
        <v>4.531944444</v>
      </c>
      <c r="O1774" s="44">
        <f>Vendor_PickupTime-Order_Create_Time</f>
        <v>1.788888889</v>
      </c>
      <c r="P1774" s="44">
        <f>Plan_Vendor_Pickup_Time-Order_Create_Time</f>
        <v>-0.9631944444</v>
      </c>
      <c r="Q1774" s="44">
        <f>HubVN_Receiving_Time-HubCN_Pickup_Time</f>
        <v>3.005555556</v>
      </c>
      <c r="R1774" s="44">
        <f>Plan_HubVN_Receiving_Time-Plan_HubCN_Pickup_Time</f>
        <v>1.500694444</v>
      </c>
      <c r="S1774" s="44">
        <f>TG_lấy+TG_xử_lý_CN+Thông_quan</f>
        <v>5.202777778</v>
      </c>
      <c r="T1774" s="55">
        <f>IFS(HubCN_ID="LECCNSZ",Quantity__piece*500,HubCN_ID="LECCNYW",Quantity__piece*700)</f>
        <v>3500</v>
      </c>
      <c r="U1774" s="55">
        <f>Chi_phí_lấy_hàng-Chi_phí_xử_lý</f>
        <v>15000</v>
      </c>
      <c r="V1774" s="55">
        <f>IFS(HubCN_ID="LECCNSZ",IF(Grossweight&lt;=3,17000+Quantity__piece*500,17000+(Grossweight-3)*1500+Quantity__piece*500),HubCN_ID="LECCNYW", IF(Grossweight&lt;=3,15000+Quantity__piece*700,15000+(Grossweight-3)*2500+Quantity__piece*700))</f>
        <v>18500</v>
      </c>
    </row>
    <row r="1775" ht="15.75" hidden="1" customHeight="1">
      <c r="A1775" s="52" t="s">
        <v>5006</v>
      </c>
      <c r="B1775" s="52" t="s">
        <v>5266</v>
      </c>
      <c r="C1775" s="52" t="s">
        <v>5255</v>
      </c>
      <c r="D1775" s="53">
        <v>44652.35833333333</v>
      </c>
      <c r="E1775" s="53">
        <v>44652.54583333333</v>
      </c>
      <c r="F1775" s="53">
        <v>44652.509722222225</v>
      </c>
      <c r="G1775" s="53">
        <f>HubVN_Receiving_Time</f>
        <v>44655.51806</v>
      </c>
      <c r="H1775" s="54">
        <v>44653.01527777778</v>
      </c>
      <c r="I1775" s="44">
        <f>HubCN_Receiving_Time-Order_Create_Time</f>
        <v>3.211805556</v>
      </c>
      <c r="J1775" s="44">
        <f>Plan__HubCN_Receiving_Time-Order_Create_Time</f>
        <v>3.024305556</v>
      </c>
      <c r="K1775" s="44">
        <f>HubCN_Pickup_Time-HubCN_Receiving_Time</f>
        <v>0.4694444444</v>
      </c>
      <c r="L1775" s="44">
        <f>Plan_HubCN_Pickup_Time-Plan__HubCN_Receiving_Time</f>
        <v>0.1513888889</v>
      </c>
      <c r="M1775" s="44">
        <f>HubCN_Receiving_Time-Vendor_PickupTime</f>
        <v>0.05416666666</v>
      </c>
      <c r="N1775" s="44">
        <f>Plan__HubCN_Receiving_Time-Plan_Vendor_Pickup_Time</f>
        <v>2.024305556</v>
      </c>
      <c r="O1775" s="44">
        <f>Vendor_PickupTime-Order_Create_Time</f>
        <v>3.157638889</v>
      </c>
      <c r="P1775" s="44">
        <f>Plan_Vendor_Pickup_Time-Order_Create_Time</f>
        <v>1</v>
      </c>
      <c r="Q1775" s="44">
        <f>HubVN_Receiving_Time-HubCN_Pickup_Time</f>
        <v>2.502777778</v>
      </c>
      <c r="R1775" s="44">
        <f>Plan_HubVN_Receiving_Time-Plan_HubCN_Pickup_Time</f>
        <v>2.001388889</v>
      </c>
      <c r="S1775" s="44">
        <f>TG_lấy+TG_xử_lý_CN+Thông_quan</f>
        <v>6.184027778</v>
      </c>
      <c r="T1775" s="55">
        <f>IFS(HubCN_ID="LECCNSZ",Quantity__piece*500,HubCN_ID="LECCNYW",Quantity__piece*700)</f>
        <v>2500</v>
      </c>
      <c r="U1775" s="55">
        <f>Chi_phí_lấy_hàng-Chi_phí_xử_lý</f>
        <v>17000</v>
      </c>
      <c r="V1775" s="55">
        <f>IFS(HubCN_ID="LECCNSZ",IF(Grossweight&lt;=3,17000+Quantity__piece*500,17000+(Grossweight-3)*1500+Quantity__piece*500),HubCN_ID="LECCNYW", IF(Grossweight&lt;=3,15000+Quantity__piece*700,15000+(Grossweight-3)*2500+Quantity__piece*700))</f>
        <v>19500</v>
      </c>
    </row>
    <row r="1776" ht="15.75" customHeight="1">
      <c r="A1776" s="52" t="s">
        <v>5009</v>
      </c>
      <c r="B1776" s="52" t="s">
        <v>5274</v>
      </c>
      <c r="C1776" s="52" t="s">
        <v>5253</v>
      </c>
      <c r="D1776" s="53">
        <v>44653.177083333336</v>
      </c>
      <c r="E1776" s="53">
        <v>44652.20763888889</v>
      </c>
      <c r="F1776" s="53">
        <v>44653.26388888889</v>
      </c>
      <c r="G1776" s="53">
        <f>HubVN_Receiving_Time</f>
        <v>44655.50556</v>
      </c>
      <c r="H1776" s="54">
        <v>44652.5</v>
      </c>
      <c r="I1776" s="44">
        <f>HubCN_Receiving_Time-Order_Create_Time</f>
        <v>2.376388889</v>
      </c>
      <c r="J1776" s="44">
        <f>Plan__HubCN_Receiving_Time-Order_Create_Time</f>
        <v>3.345833333</v>
      </c>
      <c r="K1776" s="44">
        <f>HubCN_Pickup_Time-HubCN_Receiving_Time</f>
        <v>0.2923611111</v>
      </c>
      <c r="L1776" s="44">
        <f>Plan_HubCN_Pickup_Time-Plan__HubCN_Receiving_Time</f>
        <v>0.08680555555</v>
      </c>
      <c r="M1776" s="44">
        <f>HubCN_Receiving_Time-Vendor_PickupTime</f>
        <v>0.08472222222</v>
      </c>
      <c r="N1776" s="44">
        <f>Plan__HubCN_Receiving_Time-Plan_Vendor_Pickup_Time</f>
        <v>4.766666667</v>
      </c>
      <c r="O1776" s="44">
        <f>Vendor_PickupTime-Order_Create_Time</f>
        <v>2.291666667</v>
      </c>
      <c r="P1776" s="44">
        <f>Plan_Vendor_Pickup_Time-Order_Create_Time</f>
        <v>-1.420833333</v>
      </c>
      <c r="Q1776" s="44">
        <f>HubVN_Receiving_Time-HubCN_Pickup_Time</f>
        <v>3.005555556</v>
      </c>
      <c r="R1776" s="44">
        <f>Plan_HubVN_Receiving_Time-Plan_HubCN_Pickup_Time</f>
        <v>2.005555556</v>
      </c>
      <c r="S1776" s="44">
        <f>TG_lấy+TG_xử_lý_CN+Thông_quan</f>
        <v>5.674305556</v>
      </c>
      <c r="T1776" s="55">
        <f>IFS(HubCN_ID="LECCNSZ",Quantity__piece*500,HubCN_ID="LECCNYW",Quantity__piece*700)</f>
        <v>2100</v>
      </c>
      <c r="U1776" s="55">
        <f>Chi_phí_lấy_hàng-Chi_phí_xử_lý</f>
        <v>15000</v>
      </c>
      <c r="V1776" s="55">
        <f>IFS(HubCN_ID="LECCNSZ",IF(Grossweight&lt;=3,17000+Quantity__piece*500,17000+(Grossweight-3)*1500+Quantity__piece*500),HubCN_ID="LECCNYW", IF(Grossweight&lt;=3,15000+Quantity__piece*700,15000+(Grossweight-3)*2500+Quantity__piece*700))</f>
        <v>17100</v>
      </c>
    </row>
    <row r="1777" ht="15.75" customHeight="1">
      <c r="A1777" s="52" t="s">
        <v>5012</v>
      </c>
      <c r="B1777" s="52" t="s">
        <v>5269</v>
      </c>
      <c r="C1777" s="52" t="s">
        <v>5253</v>
      </c>
      <c r="D1777" s="53">
        <v>44651.354166666664</v>
      </c>
      <c r="E1777" s="53">
        <v>44649.16388888889</v>
      </c>
      <c r="F1777" s="53">
        <v>44651.501388888886</v>
      </c>
      <c r="G1777" s="53">
        <f>HubVN_Receiving_Time</f>
        <v>44653.50347</v>
      </c>
      <c r="H1777" s="54">
        <v>44649.49791666667</v>
      </c>
      <c r="I1777" s="44">
        <f>HubCN_Receiving_Time-Order_Create_Time</f>
        <v>0.3208333333</v>
      </c>
      <c r="J1777" s="44">
        <f>Plan__HubCN_Receiving_Time-Order_Create_Time</f>
        <v>2.511111111</v>
      </c>
      <c r="K1777" s="44">
        <f>HubCN_Pickup_Time-HubCN_Receiving_Time</f>
        <v>0.3340277778</v>
      </c>
      <c r="L1777" s="44">
        <f>Plan_HubCN_Pickup_Time-Plan__HubCN_Receiving_Time</f>
        <v>0.1472222222</v>
      </c>
      <c r="M1777" s="44">
        <f>HubCN_Receiving_Time-Vendor_PickupTime</f>
        <v>0.08680555556</v>
      </c>
      <c r="N1777" s="44">
        <f>Plan__HubCN_Receiving_Time-Plan_Vendor_Pickup_Time</f>
        <v>3.970833333</v>
      </c>
      <c r="O1777" s="44">
        <f>Vendor_PickupTime-Order_Create_Time</f>
        <v>0.2340277778</v>
      </c>
      <c r="P1777" s="44">
        <f>Plan_Vendor_Pickup_Time-Order_Create_Time</f>
        <v>-1.459722222</v>
      </c>
      <c r="Q1777" s="44">
        <f>HubVN_Receiving_Time-HubCN_Pickup_Time</f>
        <v>4.005555556</v>
      </c>
      <c r="R1777" s="44">
        <f>Plan_HubVN_Receiving_Time-Plan_HubCN_Pickup_Time</f>
        <v>2.005555556</v>
      </c>
      <c r="S1777" s="44">
        <f>TG_lấy+TG_xử_lý_CN+Thông_quan</f>
        <v>4.660416667</v>
      </c>
      <c r="T1777" s="55">
        <f>IFS(HubCN_ID="LECCNSZ",Quantity__piece*500,HubCN_ID="LECCNYW",Quantity__piece*700)</f>
        <v>3500</v>
      </c>
      <c r="U1777" s="55">
        <f>Chi_phí_lấy_hàng-Chi_phí_xử_lý</f>
        <v>15000</v>
      </c>
      <c r="V1777" s="55">
        <f>IFS(HubCN_ID="LECCNSZ",IF(Grossweight&lt;=3,17000+Quantity__piece*500,17000+(Grossweight-3)*1500+Quantity__piece*500),HubCN_ID="LECCNYW", IF(Grossweight&lt;=3,15000+Quantity__piece*700,15000+(Grossweight-3)*2500+Quantity__piece*700))</f>
        <v>18500</v>
      </c>
    </row>
    <row r="1778" ht="15.75" customHeight="1">
      <c r="A1778" s="52" t="s">
        <v>5015</v>
      </c>
      <c r="B1778" s="52" t="s">
        <v>5308</v>
      </c>
      <c r="C1778" s="52" t="s">
        <v>5253</v>
      </c>
      <c r="D1778" s="53">
        <v>44651.075694444444</v>
      </c>
      <c r="E1778" s="53">
        <v>44649.924305555556</v>
      </c>
      <c r="F1778" s="53">
        <v>44651.28680555556</v>
      </c>
      <c r="G1778" s="53">
        <f>HubVN_Receiving_Time</f>
        <v>44655.26528</v>
      </c>
      <c r="H1778" s="54">
        <v>44650.260416666664</v>
      </c>
      <c r="I1778" s="44">
        <f>HubCN_Receiving_Time-Order_Create_Time</f>
        <v>0.30625</v>
      </c>
      <c r="J1778" s="44">
        <f>Plan__HubCN_Receiving_Time-Order_Create_Time</f>
        <v>1.457638889</v>
      </c>
      <c r="K1778" s="44">
        <f>HubCN_Pickup_Time-HubCN_Receiving_Time</f>
        <v>0.3361111111</v>
      </c>
      <c r="L1778" s="44">
        <f>Plan_HubCN_Pickup_Time-Plan__HubCN_Receiving_Time</f>
        <v>0.2111111111</v>
      </c>
      <c r="M1778" s="44">
        <f>HubCN_Receiving_Time-Vendor_PickupTime</f>
        <v>0.08402777778</v>
      </c>
      <c r="N1778" s="44">
        <f>Plan__HubCN_Receiving_Time-Plan_Vendor_Pickup_Time</f>
        <v>0.8798611111</v>
      </c>
      <c r="O1778" s="44">
        <f>Vendor_PickupTime-Order_Create_Time</f>
        <v>0.2222222222</v>
      </c>
      <c r="P1778" s="44">
        <f>Plan_Vendor_Pickup_Time-Order_Create_Time</f>
        <v>0.5777777778</v>
      </c>
      <c r="Q1778" s="44">
        <f>HubVN_Receiving_Time-HubCN_Pickup_Time</f>
        <v>5.004861111</v>
      </c>
      <c r="R1778" s="44">
        <f>Plan_HubVN_Receiving_Time-Plan_HubCN_Pickup_Time</f>
        <v>3.002083333</v>
      </c>
      <c r="S1778" s="44">
        <f>TG_lấy+TG_xử_lý_CN+Thông_quan</f>
        <v>5.647222222</v>
      </c>
      <c r="T1778" s="55">
        <f>IFS(HubCN_ID="LECCNSZ",Quantity__piece*500,HubCN_ID="LECCNYW",Quantity__piece*700)</f>
        <v>3500</v>
      </c>
      <c r="U1778" s="55">
        <f>Chi_phí_lấy_hàng-Chi_phí_xử_lý</f>
        <v>15000</v>
      </c>
      <c r="V1778" s="55">
        <f>IFS(HubCN_ID="LECCNSZ",IF(Grossweight&lt;=3,17000+Quantity__piece*500,17000+(Grossweight-3)*1500+Quantity__piece*500),HubCN_ID="LECCNYW", IF(Grossweight&lt;=3,15000+Quantity__piece*700,15000+(Grossweight-3)*2500+Quantity__piece*700))</f>
        <v>18500</v>
      </c>
    </row>
    <row r="1779" ht="15.75" customHeight="1">
      <c r="A1779" s="52" t="s">
        <v>5018</v>
      </c>
      <c r="B1779" s="52" t="s">
        <v>5283</v>
      </c>
      <c r="C1779" s="52" t="s">
        <v>5253</v>
      </c>
      <c r="D1779" s="53">
        <v>44650.38125</v>
      </c>
      <c r="E1779" s="53">
        <v>44649.816666666666</v>
      </c>
      <c r="F1779" s="53">
        <v>44650.5125</v>
      </c>
      <c r="G1779" s="53">
        <f>HubVN_Receiving_Time</f>
        <v>44654.25556</v>
      </c>
      <c r="H1779" s="54">
        <v>44650.25</v>
      </c>
      <c r="I1779" s="44">
        <f>HubCN_Receiving_Time-Order_Create_Time</f>
        <v>2.109027778</v>
      </c>
      <c r="J1779" s="44">
        <f>Plan__HubCN_Receiving_Time-Order_Create_Time</f>
        <v>2.673611111</v>
      </c>
      <c r="K1779" s="44">
        <f>HubCN_Pickup_Time-HubCN_Receiving_Time</f>
        <v>0.4333333333</v>
      </c>
      <c r="L1779" s="44">
        <f>Plan_HubCN_Pickup_Time-Plan__HubCN_Receiving_Time</f>
        <v>0.13125</v>
      </c>
      <c r="M1779" s="44">
        <f>HubCN_Receiving_Time-Vendor_PickupTime</f>
        <v>0.1097222222</v>
      </c>
      <c r="N1779" s="44">
        <f>Plan__HubCN_Receiving_Time-Plan_Vendor_Pickup_Time</f>
        <v>2.172222222</v>
      </c>
      <c r="O1779" s="44">
        <f>Vendor_PickupTime-Order_Create_Time</f>
        <v>1.999305556</v>
      </c>
      <c r="P1779" s="44">
        <f>Plan_Vendor_Pickup_Time-Order_Create_Time</f>
        <v>0.5013888889</v>
      </c>
      <c r="Q1779" s="44">
        <f>HubVN_Receiving_Time-HubCN_Pickup_Time</f>
        <v>4.005555556</v>
      </c>
      <c r="R1779" s="44">
        <f>Plan_HubVN_Receiving_Time-Plan_HubCN_Pickup_Time</f>
        <v>3.004861111</v>
      </c>
      <c r="S1779" s="44">
        <f>TG_lấy+TG_xử_lý_CN+Thông_quan</f>
        <v>6.547916667</v>
      </c>
      <c r="T1779" s="55">
        <f>IFS(HubCN_ID="LECCNSZ",Quantity__piece*500,HubCN_ID="LECCNYW",Quantity__piece*700)</f>
        <v>2800</v>
      </c>
      <c r="U1779" s="55">
        <f>Chi_phí_lấy_hàng-Chi_phí_xử_lý</f>
        <v>16750</v>
      </c>
      <c r="V1779" s="55">
        <f>IFS(HubCN_ID="LECCNSZ",IF(Grossweight&lt;=3,17000+Quantity__piece*500,17000+(Grossweight-3)*1500+Quantity__piece*500),HubCN_ID="LECCNYW", IF(Grossweight&lt;=3,15000+Quantity__piece*700,15000+(Grossweight-3)*2500+Quantity__piece*700))</f>
        <v>19550</v>
      </c>
    </row>
    <row r="1780" ht="15.75" hidden="1" customHeight="1">
      <c r="A1780" s="52" t="s">
        <v>5020</v>
      </c>
      <c r="B1780" s="52" t="s">
        <v>5281</v>
      </c>
      <c r="C1780" s="52" t="s">
        <v>5255</v>
      </c>
      <c r="D1780" s="53">
        <v>44650.34583333333</v>
      </c>
      <c r="E1780" s="53">
        <v>44649.78611111111</v>
      </c>
      <c r="F1780" s="53">
        <v>44650.49791666667</v>
      </c>
      <c r="G1780" s="53">
        <f>HubVN_Receiving_Time</f>
        <v>44654.26181</v>
      </c>
      <c r="H1780" s="54">
        <v>44650.25555555556</v>
      </c>
      <c r="I1780" s="44">
        <f>HubCN_Receiving_Time-Order_Create_Time</f>
        <v>0.8805555556</v>
      </c>
      <c r="J1780" s="44">
        <f>Plan__HubCN_Receiving_Time-Order_Create_Time</f>
        <v>1.440277778</v>
      </c>
      <c r="K1780" s="44">
        <f>HubCN_Pickup_Time-HubCN_Receiving_Time</f>
        <v>0.4694444444</v>
      </c>
      <c r="L1780" s="44">
        <f>Plan_HubCN_Pickup_Time-Plan__HubCN_Receiving_Time</f>
        <v>0.1520833333</v>
      </c>
      <c r="M1780" s="44">
        <f>HubCN_Receiving_Time-Vendor_PickupTime</f>
        <v>0.05555555555</v>
      </c>
      <c r="N1780" s="44">
        <f>Plan__HubCN_Receiving_Time-Plan_Vendor_Pickup_Time</f>
        <v>0.3631944444</v>
      </c>
      <c r="O1780" s="44">
        <f>Vendor_PickupTime-Order_Create_Time</f>
        <v>0.825</v>
      </c>
      <c r="P1780" s="44">
        <f>Plan_Vendor_Pickup_Time-Order_Create_Time</f>
        <v>1.077083333</v>
      </c>
      <c r="Q1780" s="44">
        <f>HubVN_Receiving_Time-HubCN_Pickup_Time</f>
        <v>4.00625</v>
      </c>
      <c r="R1780" s="44">
        <f>Plan_HubVN_Receiving_Time-Plan_HubCN_Pickup_Time</f>
        <v>3.002083333</v>
      </c>
      <c r="S1780" s="44">
        <f>TG_lấy+TG_xử_lý_CN+Thông_quan</f>
        <v>5.35625</v>
      </c>
      <c r="T1780" s="55">
        <f>IFS(HubCN_ID="LECCNSZ",Quantity__piece*500,HubCN_ID="LECCNYW",Quantity__piece*700)</f>
        <v>1500</v>
      </c>
      <c r="U1780" s="55">
        <f>Chi_phí_lấy_hàng-Chi_phí_xử_lý</f>
        <v>17000</v>
      </c>
      <c r="V1780" s="55">
        <f>IFS(HubCN_ID="LECCNSZ",IF(Grossweight&lt;=3,17000+Quantity__piece*500,17000+(Grossweight-3)*1500+Quantity__piece*500),HubCN_ID="LECCNYW", IF(Grossweight&lt;=3,15000+Quantity__piece*700,15000+(Grossweight-3)*2500+Quantity__piece*700))</f>
        <v>18500</v>
      </c>
    </row>
    <row r="1781" ht="15.75" customHeight="1">
      <c r="A1781" s="52" t="s">
        <v>5023</v>
      </c>
      <c r="B1781" s="52" t="s">
        <v>5291</v>
      </c>
      <c r="C1781" s="52" t="s">
        <v>5253</v>
      </c>
      <c r="D1781" s="53">
        <v>44647.85972222222</v>
      </c>
      <c r="E1781" s="53">
        <v>44649.18541666667</v>
      </c>
      <c r="F1781" s="53">
        <v>44648.00763888889</v>
      </c>
      <c r="G1781" s="53">
        <f>HubVN_Receiving_Time</f>
        <v>44652.52292</v>
      </c>
      <c r="H1781" s="54">
        <v>44649.520833333336</v>
      </c>
      <c r="I1781" s="44">
        <f>HubCN_Receiving_Time-Order_Create_Time</f>
        <v>1.813888889</v>
      </c>
      <c r="J1781" s="44">
        <f>Plan__HubCN_Receiving_Time-Order_Create_Time</f>
        <v>0.4881944444</v>
      </c>
      <c r="K1781" s="44">
        <f>HubCN_Pickup_Time-HubCN_Receiving_Time</f>
        <v>0.3354166667</v>
      </c>
      <c r="L1781" s="44">
        <f>Plan_HubCN_Pickup_Time-Plan__HubCN_Receiving_Time</f>
        <v>0.1479166667</v>
      </c>
      <c r="M1781" s="44">
        <f>HubCN_Receiving_Time-Vendor_PickupTime</f>
        <v>0.1645833333</v>
      </c>
      <c r="N1781" s="44">
        <f>Plan__HubCN_Receiving_Time-Plan_Vendor_Pickup_Time</f>
        <v>0.9833333333</v>
      </c>
      <c r="O1781" s="44">
        <f>Vendor_PickupTime-Order_Create_Time</f>
        <v>1.649305556</v>
      </c>
      <c r="P1781" s="44">
        <f>Plan_Vendor_Pickup_Time-Order_Create_Time</f>
        <v>-0.4951388889</v>
      </c>
      <c r="Q1781" s="44">
        <f>HubVN_Receiving_Time-HubCN_Pickup_Time</f>
        <v>3.002083333</v>
      </c>
      <c r="R1781" s="44">
        <f>Plan_HubVN_Receiving_Time-Plan_HubCN_Pickup_Time</f>
        <v>3.504861111</v>
      </c>
      <c r="S1781" s="44">
        <f>TG_lấy+TG_xử_lý_CN+Thông_quan</f>
        <v>5.151388889</v>
      </c>
      <c r="T1781" s="55">
        <f>IFS(HubCN_ID="LECCNSZ",Quantity__piece*500,HubCN_ID="LECCNYW",Quantity__piece*700)</f>
        <v>2800</v>
      </c>
      <c r="U1781" s="55">
        <f>Chi_phí_lấy_hàng-Chi_phí_xử_lý</f>
        <v>15000</v>
      </c>
      <c r="V1781" s="55">
        <f>IFS(HubCN_ID="LECCNSZ",IF(Grossweight&lt;=3,17000+Quantity__piece*500,17000+(Grossweight-3)*1500+Quantity__piece*500),HubCN_ID="LECCNYW", IF(Grossweight&lt;=3,15000+Quantity__piece*700,15000+(Grossweight-3)*2500+Quantity__piece*700))</f>
        <v>17800</v>
      </c>
    </row>
    <row r="1782" ht="15.75" customHeight="1">
      <c r="A1782" s="52" t="s">
        <v>5026</v>
      </c>
      <c r="B1782" s="52" t="s">
        <v>5299</v>
      </c>
      <c r="C1782" s="52" t="s">
        <v>5253</v>
      </c>
      <c r="D1782" s="53">
        <v>44649.11944444444</v>
      </c>
      <c r="E1782" s="53">
        <v>44646.91180555556</v>
      </c>
      <c r="F1782" s="53">
        <v>44649.26597222222</v>
      </c>
      <c r="G1782" s="53">
        <f>HubVN_Receiving_Time</f>
        <v>44652.25625</v>
      </c>
      <c r="H1782" s="54">
        <v>44647.25069444445</v>
      </c>
      <c r="I1782" s="44">
        <f>HubCN_Receiving_Time-Order_Create_Time</f>
        <v>0.3486111111</v>
      </c>
      <c r="J1782" s="44">
        <f>Plan__HubCN_Receiving_Time-Order_Create_Time</f>
        <v>2.55625</v>
      </c>
      <c r="K1782" s="44">
        <f>HubCN_Pickup_Time-HubCN_Receiving_Time</f>
        <v>0.3388888889</v>
      </c>
      <c r="L1782" s="44">
        <f>Plan_HubCN_Pickup_Time-Plan__HubCN_Receiving_Time</f>
        <v>0.1465277778</v>
      </c>
      <c r="M1782" s="44">
        <f>HubCN_Receiving_Time-Vendor_PickupTime</f>
        <v>0.1680555556</v>
      </c>
      <c r="N1782" s="44">
        <f>Plan__HubCN_Receiving_Time-Plan_Vendor_Pickup_Time</f>
        <v>3.557638889</v>
      </c>
      <c r="O1782" s="44">
        <f>Vendor_PickupTime-Order_Create_Time</f>
        <v>0.1805555556</v>
      </c>
      <c r="P1782" s="44">
        <f>Plan_Vendor_Pickup_Time-Order_Create_Time</f>
        <v>-1.001388889</v>
      </c>
      <c r="Q1782" s="44">
        <f>HubVN_Receiving_Time-HubCN_Pickup_Time</f>
        <v>5.005555556</v>
      </c>
      <c r="R1782" s="44">
        <f>Plan_HubVN_Receiving_Time-Plan_HubCN_Pickup_Time</f>
        <v>2.00625</v>
      </c>
      <c r="S1782" s="44">
        <f>TG_lấy+TG_xử_lý_CN+Thông_quan</f>
        <v>5.693055556</v>
      </c>
      <c r="T1782" s="55">
        <f>IFS(HubCN_ID="LECCNSZ",Quantity__piece*500,HubCN_ID="LECCNYW",Quantity__piece*700)</f>
        <v>2800</v>
      </c>
      <c r="U1782" s="55">
        <f>Chi_phí_lấy_hàng-Chi_phí_xử_lý</f>
        <v>15000</v>
      </c>
      <c r="V1782" s="55">
        <f>IFS(HubCN_ID="LECCNSZ",IF(Grossweight&lt;=3,17000+Quantity__piece*500,17000+(Grossweight-3)*1500+Quantity__piece*500),HubCN_ID="LECCNYW", IF(Grossweight&lt;=3,15000+Quantity__piece*700,15000+(Grossweight-3)*2500+Quantity__piece*700))</f>
        <v>17800</v>
      </c>
    </row>
    <row r="1783" ht="15.75" customHeight="1">
      <c r="A1783" s="52" t="s">
        <v>5028</v>
      </c>
      <c r="B1783" s="52" t="s">
        <v>5286</v>
      </c>
      <c r="C1783" s="52" t="s">
        <v>5253</v>
      </c>
      <c r="D1783" s="53">
        <v>44651.347916666666</v>
      </c>
      <c r="E1783" s="53">
        <v>44652.19861111111</v>
      </c>
      <c r="F1783" s="53">
        <v>44651.49513888889</v>
      </c>
      <c r="G1783" s="53">
        <f>HubVN_Receiving_Time</f>
        <v>44655.50278</v>
      </c>
      <c r="H1783" s="54">
        <v>44652.49652777778</v>
      </c>
      <c r="I1783" s="44">
        <f>HubCN_Receiving_Time-Order_Create_Time</f>
        <v>3.407638889</v>
      </c>
      <c r="J1783" s="44">
        <f>Plan__HubCN_Receiving_Time-Order_Create_Time</f>
        <v>2.556944444</v>
      </c>
      <c r="K1783" s="44">
        <f>HubCN_Pickup_Time-HubCN_Receiving_Time</f>
        <v>0.2979166667</v>
      </c>
      <c r="L1783" s="44">
        <f>Plan_HubCN_Pickup_Time-Plan__HubCN_Receiving_Time</f>
        <v>0.1472222222</v>
      </c>
      <c r="M1783" s="44">
        <f>HubCN_Receiving_Time-Vendor_PickupTime</f>
        <v>0.1708333333</v>
      </c>
      <c r="N1783" s="44">
        <f>Plan__HubCN_Receiving_Time-Plan_Vendor_Pickup_Time</f>
        <v>2.060416667</v>
      </c>
      <c r="O1783" s="44">
        <f>Vendor_PickupTime-Order_Create_Time</f>
        <v>3.236805556</v>
      </c>
      <c r="P1783" s="44">
        <f>Plan_Vendor_Pickup_Time-Order_Create_Time</f>
        <v>0.4965277778</v>
      </c>
      <c r="Q1783" s="44">
        <f>HubVN_Receiving_Time-HubCN_Pickup_Time</f>
        <v>3.00625</v>
      </c>
      <c r="R1783" s="44">
        <f>Plan_HubVN_Receiving_Time-Plan_HubCN_Pickup_Time</f>
        <v>3.004861111</v>
      </c>
      <c r="S1783" s="44">
        <f>TG_lấy+TG_xử_lý_CN+Thông_quan</f>
        <v>6.711805556</v>
      </c>
      <c r="T1783" s="55">
        <f>IFS(HubCN_ID="LECCNSZ",Quantity__piece*500,HubCN_ID="LECCNYW",Quantity__piece*700)</f>
        <v>2800</v>
      </c>
      <c r="U1783" s="55">
        <f>Chi_phí_lấy_hàng-Chi_phí_xử_lý</f>
        <v>15000</v>
      </c>
      <c r="V1783" s="55">
        <f>IFS(HubCN_ID="LECCNSZ",IF(Grossweight&lt;=3,17000+Quantity__piece*500,17000+(Grossweight-3)*1500+Quantity__piece*500),HubCN_ID="LECCNYW", IF(Grossweight&lt;=3,15000+Quantity__piece*700,15000+(Grossweight-3)*2500+Quantity__piece*700))</f>
        <v>17800</v>
      </c>
    </row>
    <row r="1784" ht="15.75" customHeight="1">
      <c r="A1784" s="52" t="s">
        <v>5031</v>
      </c>
      <c r="B1784" s="52" t="s">
        <v>5261</v>
      </c>
      <c r="C1784" s="52" t="s">
        <v>5253</v>
      </c>
      <c r="D1784" s="53">
        <v>44650.56458333333</v>
      </c>
      <c r="E1784" s="53">
        <v>44649.95486111111</v>
      </c>
      <c r="F1784" s="53">
        <v>44650.77847222222</v>
      </c>
      <c r="G1784" s="53">
        <f>HubVN_Receiving_Time</f>
        <v>44655.25278</v>
      </c>
      <c r="H1784" s="54">
        <v>44650.25</v>
      </c>
      <c r="I1784" s="44">
        <f>HubCN_Receiving_Time-Order_Create_Time</f>
        <v>1.395833333</v>
      </c>
      <c r="J1784" s="44">
        <f>Plan__HubCN_Receiving_Time-Order_Create_Time</f>
        <v>2.005555556</v>
      </c>
      <c r="K1784" s="44">
        <f>HubCN_Pickup_Time-HubCN_Receiving_Time</f>
        <v>0.2951388889</v>
      </c>
      <c r="L1784" s="44">
        <f>Plan_HubCN_Pickup_Time-Plan__HubCN_Receiving_Time</f>
        <v>0.2138888889</v>
      </c>
      <c r="M1784" s="44">
        <f>HubCN_Receiving_Time-Vendor_PickupTime</f>
        <v>0.1090277778</v>
      </c>
      <c r="N1784" s="44">
        <f>Plan__HubCN_Receiving_Time-Plan_Vendor_Pickup_Time</f>
        <v>-0.6972222222</v>
      </c>
      <c r="O1784" s="44">
        <f>Vendor_PickupTime-Order_Create_Time</f>
        <v>1.286805556</v>
      </c>
      <c r="P1784" s="44">
        <f>Plan_Vendor_Pickup_Time-Order_Create_Time</f>
        <v>2.702777778</v>
      </c>
      <c r="Q1784" s="44">
        <f>HubVN_Receiving_Time-HubCN_Pickup_Time</f>
        <v>5.002777778</v>
      </c>
      <c r="R1784" s="44">
        <f>Plan_HubVN_Receiving_Time-Plan_HubCN_Pickup_Time</f>
        <v>3.50625</v>
      </c>
      <c r="S1784" s="44">
        <f>TG_lấy+TG_xử_lý_CN+Thông_quan</f>
        <v>6.69375</v>
      </c>
      <c r="T1784" s="55">
        <f>IFS(HubCN_ID="LECCNSZ",Quantity__piece*500,HubCN_ID="LECCNYW",Quantity__piece*700)</f>
        <v>3500</v>
      </c>
      <c r="U1784" s="55">
        <f>Chi_phí_lấy_hàng-Chi_phí_xử_lý</f>
        <v>15000</v>
      </c>
      <c r="V1784" s="55">
        <f>IFS(HubCN_ID="LECCNSZ",IF(Grossweight&lt;=3,17000+Quantity__piece*500,17000+(Grossweight-3)*1500+Quantity__piece*500),HubCN_ID="LECCNYW", IF(Grossweight&lt;=3,15000+Quantity__piece*700,15000+(Grossweight-3)*2500+Quantity__piece*700))</f>
        <v>18500</v>
      </c>
    </row>
    <row r="1785" ht="15.75" hidden="1" customHeight="1">
      <c r="A1785" s="52" t="s">
        <v>5033</v>
      </c>
      <c r="B1785" s="52" t="s">
        <v>5301</v>
      </c>
      <c r="C1785" s="52" t="s">
        <v>5255</v>
      </c>
      <c r="D1785" s="53">
        <v>44648.94375</v>
      </c>
      <c r="E1785" s="53">
        <v>44649.589583333334</v>
      </c>
      <c r="F1785" s="53">
        <v>44649.032638888886</v>
      </c>
      <c r="G1785" s="53">
        <f>HubVN_Receiving_Time</f>
        <v>44652.53264</v>
      </c>
      <c r="H1785" s="54">
        <v>44650.02777777778</v>
      </c>
      <c r="I1785" s="44">
        <f>HubCN_Receiving_Time-Order_Create_Time</f>
        <v>3.738194444</v>
      </c>
      <c r="J1785" s="44">
        <f>Plan__HubCN_Receiving_Time-Order_Create_Time</f>
        <v>3.092361111</v>
      </c>
      <c r="K1785" s="44">
        <f>HubCN_Pickup_Time-HubCN_Receiving_Time</f>
        <v>0.4381944444</v>
      </c>
      <c r="L1785" s="44">
        <f>Plan_HubCN_Pickup_Time-Plan__HubCN_Receiving_Time</f>
        <v>0.08888888889</v>
      </c>
      <c r="M1785" s="44">
        <f>HubCN_Receiving_Time-Vendor_PickupTime</f>
        <v>0.1166666667</v>
      </c>
      <c r="N1785" s="44">
        <f>Plan__HubCN_Receiving_Time-Plan_Vendor_Pickup_Time</f>
        <v>2.093055556</v>
      </c>
      <c r="O1785" s="44">
        <f>Vendor_PickupTime-Order_Create_Time</f>
        <v>3.621527778</v>
      </c>
      <c r="P1785" s="44">
        <f>Plan_Vendor_Pickup_Time-Order_Create_Time</f>
        <v>0.9993055556</v>
      </c>
      <c r="Q1785" s="44">
        <f>HubVN_Receiving_Time-HubCN_Pickup_Time</f>
        <v>2.504861111</v>
      </c>
      <c r="R1785" s="44">
        <f>Plan_HubVN_Receiving_Time-Plan_HubCN_Pickup_Time</f>
        <v>3.50625</v>
      </c>
      <c r="S1785" s="44">
        <f>TG_lấy+TG_xử_lý_CN+Thông_quan</f>
        <v>6.68125</v>
      </c>
      <c r="T1785" s="55">
        <f>IFS(HubCN_ID="LECCNSZ",Quantity__piece*500,HubCN_ID="LECCNYW",Quantity__piece*700)</f>
        <v>500</v>
      </c>
      <c r="U1785" s="55">
        <f>Chi_phí_lấy_hàng-Chi_phí_xử_lý</f>
        <v>17000</v>
      </c>
      <c r="V1785" s="55">
        <f>IFS(HubCN_ID="LECCNSZ",IF(Grossweight&lt;=3,17000+Quantity__piece*500,17000+(Grossweight-3)*1500+Quantity__piece*500),HubCN_ID="LECCNYW", IF(Grossweight&lt;=3,15000+Quantity__piece*700,15000+(Grossweight-3)*2500+Quantity__piece*700))</f>
        <v>17500</v>
      </c>
    </row>
    <row r="1786" ht="15.75" hidden="1" customHeight="1">
      <c r="A1786" s="52" t="s">
        <v>5036</v>
      </c>
      <c r="B1786" s="52" t="s">
        <v>5289</v>
      </c>
      <c r="C1786" s="52" t="s">
        <v>5255</v>
      </c>
      <c r="D1786" s="53">
        <v>44649.388194444444</v>
      </c>
      <c r="E1786" s="53">
        <v>44648.80972222222</v>
      </c>
      <c r="F1786" s="53">
        <v>44649.51388888889</v>
      </c>
      <c r="G1786" s="53">
        <f>HubVN_Receiving_Time</f>
        <v>44652.28611</v>
      </c>
      <c r="H1786" s="54">
        <v>44649.28055555555</v>
      </c>
      <c r="I1786" s="44">
        <f>HubCN_Receiving_Time-Order_Create_Time</f>
        <v>4.122222222</v>
      </c>
      <c r="J1786" s="44">
        <f>Plan__HubCN_Receiving_Time-Order_Create_Time</f>
        <v>4.700694444</v>
      </c>
      <c r="K1786" s="44">
        <f>HubCN_Pickup_Time-HubCN_Receiving_Time</f>
        <v>0.4708333333</v>
      </c>
      <c r="L1786" s="44">
        <f>Plan_HubCN_Pickup_Time-Plan__HubCN_Receiving_Time</f>
        <v>0.1256944444</v>
      </c>
      <c r="M1786" s="44">
        <f>HubCN_Receiving_Time-Vendor_PickupTime</f>
        <v>0.1256944444</v>
      </c>
      <c r="N1786" s="44">
        <f>Plan__HubCN_Receiving_Time-Plan_Vendor_Pickup_Time</f>
        <v>3.702083333</v>
      </c>
      <c r="O1786" s="44">
        <f>Vendor_PickupTime-Order_Create_Time</f>
        <v>3.996527778</v>
      </c>
      <c r="P1786" s="44">
        <f>Plan_Vendor_Pickup_Time-Order_Create_Time</f>
        <v>0.9986111111</v>
      </c>
      <c r="Q1786" s="44">
        <f>HubVN_Receiving_Time-HubCN_Pickup_Time</f>
        <v>3.005555556</v>
      </c>
      <c r="R1786" s="44">
        <f>Plan_HubVN_Receiving_Time-Plan_HubCN_Pickup_Time</f>
        <v>2.002777778</v>
      </c>
      <c r="S1786" s="44">
        <f>TG_lấy+TG_xử_lý_CN+Thông_quan</f>
        <v>7.598611111</v>
      </c>
      <c r="T1786" s="55">
        <f>IFS(HubCN_ID="LECCNSZ",Quantity__piece*500,HubCN_ID="LECCNYW",Quantity__piece*700)</f>
        <v>500</v>
      </c>
      <c r="U1786" s="55">
        <f>Chi_phí_lấy_hàng-Chi_phí_xử_lý</f>
        <v>17000</v>
      </c>
      <c r="V1786" s="55">
        <f>IFS(HubCN_ID="LECCNSZ",IF(Grossweight&lt;=3,17000+Quantity__piece*500,17000+(Grossweight-3)*1500+Quantity__piece*500),HubCN_ID="LECCNYW", IF(Grossweight&lt;=3,15000+Quantity__piece*700,15000+(Grossweight-3)*2500+Quantity__piece*700))</f>
        <v>17500</v>
      </c>
    </row>
    <row r="1787" ht="15.75" customHeight="1">
      <c r="A1787" s="52" t="s">
        <v>5039</v>
      </c>
      <c r="B1787" s="52" t="s">
        <v>5293</v>
      </c>
      <c r="C1787" s="52" t="s">
        <v>5253</v>
      </c>
      <c r="D1787" s="53">
        <v>44650.34444444445</v>
      </c>
      <c r="E1787" s="53">
        <v>44649.16180555556</v>
      </c>
      <c r="F1787" s="53">
        <v>44650.49513888889</v>
      </c>
      <c r="G1787" s="53">
        <f>HubVN_Receiving_Time</f>
        <v>44652.50625</v>
      </c>
      <c r="H1787" s="54">
        <v>44649.5</v>
      </c>
      <c r="I1787" s="44">
        <f>HubCN_Receiving_Time-Order_Create_Time</f>
        <v>2.30625</v>
      </c>
      <c r="J1787" s="44">
        <f>Plan__HubCN_Receiving_Time-Order_Create_Time</f>
        <v>3.488888889</v>
      </c>
      <c r="K1787" s="44">
        <f>HubCN_Pickup_Time-HubCN_Receiving_Time</f>
        <v>0.3381944444</v>
      </c>
      <c r="L1787" s="44">
        <f>Plan_HubCN_Pickup_Time-Plan__HubCN_Receiving_Time</f>
        <v>0.1506944444</v>
      </c>
      <c r="M1787" s="44">
        <f>HubCN_Receiving_Time-Vendor_PickupTime</f>
        <v>0.08680555556</v>
      </c>
      <c r="N1787" s="44">
        <f>Plan__HubCN_Receiving_Time-Plan_Vendor_Pickup_Time</f>
        <v>3.331944444</v>
      </c>
      <c r="O1787" s="44">
        <f>Vendor_PickupTime-Order_Create_Time</f>
        <v>2.219444444</v>
      </c>
      <c r="P1787" s="44">
        <f>Plan_Vendor_Pickup_Time-Order_Create_Time</f>
        <v>0.1569444444</v>
      </c>
      <c r="Q1787" s="44">
        <f>HubVN_Receiving_Time-HubCN_Pickup_Time</f>
        <v>3.00625</v>
      </c>
      <c r="R1787" s="44">
        <f>Plan_HubVN_Receiving_Time-Plan_HubCN_Pickup_Time</f>
        <v>2.004861111</v>
      </c>
      <c r="S1787" s="44">
        <f>TG_lấy+TG_xử_lý_CN+Thông_quan</f>
        <v>5.650694444</v>
      </c>
      <c r="T1787" s="55">
        <f>IFS(HubCN_ID="LECCNSZ",Quantity__piece*500,HubCN_ID="LECCNYW",Quantity__piece*700)</f>
        <v>1400</v>
      </c>
      <c r="U1787" s="55">
        <f>Chi_phí_lấy_hàng-Chi_phí_xử_lý</f>
        <v>15000</v>
      </c>
      <c r="V1787" s="55">
        <f>IFS(HubCN_ID="LECCNSZ",IF(Grossweight&lt;=3,17000+Quantity__piece*500,17000+(Grossweight-3)*1500+Quantity__piece*500),HubCN_ID="LECCNYW", IF(Grossweight&lt;=3,15000+Quantity__piece*700,15000+(Grossweight-3)*2500+Quantity__piece*700))</f>
        <v>16400</v>
      </c>
    </row>
    <row r="1788" ht="15.75" customHeight="1">
      <c r="A1788" s="52" t="s">
        <v>5041</v>
      </c>
      <c r="B1788" s="52" t="s">
        <v>5297</v>
      </c>
      <c r="C1788" s="52" t="s">
        <v>5253</v>
      </c>
      <c r="D1788" s="53">
        <v>44647.88263888889</v>
      </c>
      <c r="E1788" s="53">
        <v>44646.91458333333</v>
      </c>
      <c r="F1788" s="53">
        <v>44648.02916666667</v>
      </c>
      <c r="G1788" s="53">
        <f>HubVN_Receiving_Time</f>
        <v>44652.25417</v>
      </c>
      <c r="H1788" s="54">
        <v>44647.25208333333</v>
      </c>
      <c r="I1788" s="44">
        <f>HubCN_Receiving_Time-Order_Create_Time</f>
        <v>0.3027777778</v>
      </c>
      <c r="J1788" s="44">
        <f>Plan__HubCN_Receiving_Time-Order_Create_Time</f>
        <v>1.270833333</v>
      </c>
      <c r="K1788" s="44">
        <f>HubCN_Pickup_Time-HubCN_Receiving_Time</f>
        <v>0.3375</v>
      </c>
      <c r="L1788" s="44">
        <f>Plan_HubCN_Pickup_Time-Plan__HubCN_Receiving_Time</f>
        <v>0.1465277778</v>
      </c>
      <c r="M1788" s="44">
        <f>HubCN_Receiving_Time-Vendor_PickupTime</f>
        <v>0.1659722222</v>
      </c>
      <c r="N1788" s="44">
        <f>Plan__HubCN_Receiving_Time-Plan_Vendor_Pickup_Time</f>
        <v>0.6958333333</v>
      </c>
      <c r="O1788" s="44">
        <f>Vendor_PickupTime-Order_Create_Time</f>
        <v>0.1368055556</v>
      </c>
      <c r="P1788" s="44">
        <f>Plan_Vendor_Pickup_Time-Order_Create_Time</f>
        <v>0.575</v>
      </c>
      <c r="Q1788" s="44">
        <f>HubVN_Receiving_Time-HubCN_Pickup_Time</f>
        <v>5.002083333</v>
      </c>
      <c r="R1788" s="44">
        <f>Plan_HubVN_Receiving_Time-Plan_HubCN_Pickup_Time</f>
        <v>3.505555556</v>
      </c>
      <c r="S1788" s="44">
        <f>TG_lấy+TG_xử_lý_CN+Thông_quan</f>
        <v>5.642361111</v>
      </c>
      <c r="T1788" s="55">
        <f>IFS(HubCN_ID="LECCNSZ",Quantity__piece*500,HubCN_ID="LECCNYW",Quantity__piece*700)</f>
        <v>1400</v>
      </c>
      <c r="U1788" s="55">
        <f>Chi_phí_lấy_hàng-Chi_phí_xử_lý</f>
        <v>15000</v>
      </c>
      <c r="V1788" s="55">
        <f>IFS(HubCN_ID="LECCNSZ",IF(Grossweight&lt;=3,17000+Quantity__piece*500,17000+(Grossweight-3)*1500+Quantity__piece*500),HubCN_ID="LECCNYW", IF(Grossweight&lt;=3,15000+Quantity__piece*700,15000+(Grossweight-3)*2500+Quantity__piece*700))</f>
        <v>16400</v>
      </c>
    </row>
    <row r="1789" ht="15.75" hidden="1" customHeight="1">
      <c r="A1789" s="52" t="s">
        <v>5044</v>
      </c>
      <c r="B1789" s="52" t="s">
        <v>5254</v>
      </c>
      <c r="C1789" s="52" t="s">
        <v>5255</v>
      </c>
      <c r="D1789" s="53">
        <v>44652.41111111111</v>
      </c>
      <c r="E1789" s="53">
        <v>44652.558333333334</v>
      </c>
      <c r="F1789" s="53">
        <v>44652.5375</v>
      </c>
      <c r="G1789" s="53">
        <f>HubVN_Receiving_Time</f>
        <v>44655.53194</v>
      </c>
      <c r="H1789" s="54">
        <v>44653.03125</v>
      </c>
      <c r="I1789" s="44">
        <f>HubCN_Receiving_Time-Order_Create_Time</f>
        <v>1.777777778</v>
      </c>
      <c r="J1789" s="44">
        <f>Plan__HubCN_Receiving_Time-Order_Create_Time</f>
        <v>1.630555556</v>
      </c>
      <c r="K1789" s="44">
        <f>HubCN_Pickup_Time-HubCN_Receiving_Time</f>
        <v>0.4729166667</v>
      </c>
      <c r="L1789" s="44">
        <f>Plan_HubCN_Pickup_Time-Plan__HubCN_Receiving_Time</f>
        <v>0.1263888889</v>
      </c>
      <c r="M1789" s="44">
        <f>HubCN_Receiving_Time-Vendor_PickupTime</f>
        <v>0.1277777778</v>
      </c>
      <c r="N1789" s="44">
        <f>Plan__HubCN_Receiving_Time-Plan_Vendor_Pickup_Time</f>
        <v>2.425694444</v>
      </c>
      <c r="O1789" s="44">
        <f>Vendor_PickupTime-Order_Create_Time</f>
        <v>1.65</v>
      </c>
      <c r="P1789" s="44">
        <f>Plan_Vendor_Pickup_Time-Order_Create_Time</f>
        <v>-0.7951388889</v>
      </c>
      <c r="Q1789" s="44">
        <f>HubVN_Receiving_Time-HubCN_Pickup_Time</f>
        <v>2.500694444</v>
      </c>
      <c r="R1789" s="44">
        <f>Plan_HubVN_Receiving_Time-Plan_HubCN_Pickup_Time</f>
        <v>2.002777778</v>
      </c>
      <c r="S1789" s="44">
        <f>TG_lấy+TG_xử_lý_CN+Thông_quan</f>
        <v>4.751388889</v>
      </c>
      <c r="T1789" s="55">
        <f>IFS(HubCN_ID="LECCNSZ",Quantity__piece*500,HubCN_ID="LECCNYW",Quantity__piece*700)</f>
        <v>2000</v>
      </c>
      <c r="U1789" s="55">
        <f>Chi_phí_lấy_hàng-Chi_phí_xử_lý</f>
        <v>17000</v>
      </c>
      <c r="V1789" s="55">
        <f>IFS(HubCN_ID="LECCNSZ",IF(Grossweight&lt;=3,17000+Quantity__piece*500,17000+(Grossweight-3)*1500+Quantity__piece*500),HubCN_ID="LECCNYW", IF(Grossweight&lt;=3,15000+Quantity__piece*700,15000+(Grossweight-3)*2500+Quantity__piece*700))</f>
        <v>19000</v>
      </c>
    </row>
    <row r="1790" ht="15.75" hidden="1" customHeight="1">
      <c r="A1790" s="52" t="s">
        <v>5047</v>
      </c>
      <c r="B1790" s="52" t="s">
        <v>5289</v>
      </c>
      <c r="C1790" s="52" t="s">
        <v>5255</v>
      </c>
      <c r="D1790" s="53">
        <v>44650.111805555556</v>
      </c>
      <c r="E1790" s="53">
        <v>44649.774305555555</v>
      </c>
      <c r="F1790" s="53">
        <v>44650.26388888889</v>
      </c>
      <c r="G1790" s="53">
        <f>HubVN_Receiving_Time</f>
        <v>44654.28056</v>
      </c>
      <c r="H1790" s="54">
        <v>44650.27847222222</v>
      </c>
      <c r="I1790" s="44">
        <f>HubCN_Receiving_Time-Order_Create_Time</f>
        <v>0.8819444444</v>
      </c>
      <c r="J1790" s="44">
        <f>Plan__HubCN_Receiving_Time-Order_Create_Time</f>
        <v>1.219444444</v>
      </c>
      <c r="K1790" s="44">
        <f>HubCN_Pickup_Time-HubCN_Receiving_Time</f>
        <v>0.5041666667</v>
      </c>
      <c r="L1790" s="44">
        <f>Plan_HubCN_Pickup_Time-Plan__HubCN_Receiving_Time</f>
        <v>0.1520833333</v>
      </c>
      <c r="M1790" s="44">
        <f>HubCN_Receiving_Time-Vendor_PickupTime</f>
        <v>0.05833333333</v>
      </c>
      <c r="N1790" s="44">
        <f>Plan__HubCN_Receiving_Time-Plan_Vendor_Pickup_Time</f>
        <v>0.06180555555</v>
      </c>
      <c r="O1790" s="44">
        <f>Vendor_PickupTime-Order_Create_Time</f>
        <v>0.8236111111</v>
      </c>
      <c r="P1790" s="44">
        <f>Plan_Vendor_Pickup_Time-Order_Create_Time</f>
        <v>1.157638889</v>
      </c>
      <c r="Q1790" s="44">
        <f>HubVN_Receiving_Time-HubCN_Pickup_Time</f>
        <v>4.002083333</v>
      </c>
      <c r="R1790" s="44">
        <f>Plan_HubVN_Receiving_Time-Plan_HubCN_Pickup_Time</f>
        <v>3.003472222</v>
      </c>
      <c r="S1790" s="44">
        <f>TG_lấy+TG_xử_lý_CN+Thông_quan</f>
        <v>5.388194444</v>
      </c>
      <c r="T1790" s="55">
        <f>IFS(HubCN_ID="LECCNSZ",Quantity__piece*500,HubCN_ID="LECCNYW",Quantity__piece*700)</f>
        <v>500</v>
      </c>
      <c r="U1790" s="55">
        <f>Chi_phí_lấy_hàng-Chi_phí_xử_lý</f>
        <v>17000</v>
      </c>
      <c r="V1790" s="55">
        <f>IFS(HubCN_ID="LECCNSZ",IF(Grossweight&lt;=3,17000+Quantity__piece*500,17000+(Grossweight-3)*1500+Quantity__piece*500),HubCN_ID="LECCNYW", IF(Grossweight&lt;=3,15000+Quantity__piece*700,15000+(Grossweight-3)*2500+Quantity__piece*700))</f>
        <v>17500</v>
      </c>
    </row>
    <row r="1791" ht="15.75" customHeight="1">
      <c r="A1791" s="52" t="s">
        <v>5050</v>
      </c>
      <c r="B1791" s="52" t="s">
        <v>5273</v>
      </c>
      <c r="C1791" s="52" t="s">
        <v>5253</v>
      </c>
      <c r="D1791" s="53">
        <v>44648.1375</v>
      </c>
      <c r="E1791" s="53">
        <v>44651.92222222222</v>
      </c>
      <c r="F1791" s="53">
        <v>44648.285416666666</v>
      </c>
      <c r="G1791" s="53">
        <f>HubVN_Receiving_Time</f>
        <v>44659.26528</v>
      </c>
      <c r="H1791" s="54">
        <v>44652.25902777778</v>
      </c>
      <c r="I1791" s="44">
        <f>HubCN_Receiving_Time-Order_Create_Time</f>
        <v>1.3125</v>
      </c>
      <c r="J1791" s="44">
        <f>Plan__HubCN_Receiving_Time-Order_Create_Time</f>
        <v>-2.472222222</v>
      </c>
      <c r="K1791" s="44">
        <f>HubCN_Pickup_Time-HubCN_Receiving_Time</f>
        <v>0.3368055556</v>
      </c>
      <c r="L1791" s="44">
        <f>Plan_HubCN_Pickup_Time-Plan__HubCN_Receiving_Time</f>
        <v>0.1479166667</v>
      </c>
      <c r="M1791" s="44">
        <f>HubCN_Receiving_Time-Vendor_PickupTime</f>
        <v>0.08958333333</v>
      </c>
      <c r="N1791" s="44">
        <f>Plan__HubCN_Receiving_Time-Plan_Vendor_Pickup_Time</f>
        <v>0.5284722222</v>
      </c>
      <c r="O1791" s="44">
        <f>Vendor_PickupTime-Order_Create_Time</f>
        <v>1.222916667</v>
      </c>
      <c r="P1791" s="44">
        <f>Plan_Vendor_Pickup_Time-Order_Create_Time</f>
        <v>-3.000694444</v>
      </c>
      <c r="Q1791" s="44">
        <f>HubVN_Receiving_Time-HubCN_Pickup_Time</f>
        <v>7.00625</v>
      </c>
      <c r="R1791" s="44">
        <f>Plan_HubVN_Receiving_Time-Plan_HubCN_Pickup_Time</f>
        <v>3.002777778</v>
      </c>
      <c r="S1791" s="44">
        <f>TG_lấy+TG_xử_lý_CN+Thông_quan</f>
        <v>8.655555556</v>
      </c>
      <c r="T1791" s="55">
        <f>IFS(HubCN_ID="LECCNSZ",Quantity__piece*500,HubCN_ID="LECCNYW",Quantity__piece*700)</f>
        <v>2100</v>
      </c>
      <c r="U1791" s="55">
        <f>Chi_phí_lấy_hàng-Chi_phí_xử_lý</f>
        <v>15000</v>
      </c>
      <c r="V1791" s="55">
        <f>IFS(HubCN_ID="LECCNSZ",IF(Grossweight&lt;=3,17000+Quantity__piece*500,17000+(Grossweight-3)*1500+Quantity__piece*500),HubCN_ID="LECCNYW", IF(Grossweight&lt;=3,15000+Quantity__piece*700,15000+(Grossweight-3)*2500+Quantity__piece*700))</f>
        <v>17100</v>
      </c>
    </row>
    <row r="1792" ht="15.75" customHeight="1">
      <c r="A1792" s="52" t="s">
        <v>5053</v>
      </c>
      <c r="B1792" s="52" t="s">
        <v>5277</v>
      </c>
      <c r="C1792" s="52" t="s">
        <v>5253</v>
      </c>
      <c r="D1792" s="53">
        <v>44651.56805555556</v>
      </c>
      <c r="E1792" s="53">
        <v>44652.21041666667</v>
      </c>
      <c r="F1792" s="53">
        <v>44651.777083333334</v>
      </c>
      <c r="G1792" s="53">
        <f>HubVN_Receiving_Time</f>
        <v>44655.51042</v>
      </c>
      <c r="H1792" s="54">
        <v>44652.50486111111</v>
      </c>
      <c r="I1792" s="44">
        <f>HubCN_Receiving_Time-Order_Create_Time</f>
        <v>2.370833333</v>
      </c>
      <c r="J1792" s="44">
        <f>Plan__HubCN_Receiving_Time-Order_Create_Time</f>
        <v>1.728472222</v>
      </c>
      <c r="K1792" s="44">
        <f>HubCN_Pickup_Time-HubCN_Receiving_Time</f>
        <v>0.2944444444</v>
      </c>
      <c r="L1792" s="44">
        <f>Plan_HubCN_Pickup_Time-Plan__HubCN_Receiving_Time</f>
        <v>0.2090277778</v>
      </c>
      <c r="M1792" s="44">
        <f>HubCN_Receiving_Time-Vendor_PickupTime</f>
        <v>0.08402777778</v>
      </c>
      <c r="N1792" s="44">
        <f>Plan__HubCN_Receiving_Time-Plan_Vendor_Pickup_Time</f>
        <v>3.149305556</v>
      </c>
      <c r="O1792" s="44">
        <f>Vendor_PickupTime-Order_Create_Time</f>
        <v>2.286805556</v>
      </c>
      <c r="P1792" s="44">
        <f>Plan_Vendor_Pickup_Time-Order_Create_Time</f>
        <v>-1.420833333</v>
      </c>
      <c r="Q1792" s="44">
        <f>HubVN_Receiving_Time-HubCN_Pickup_Time</f>
        <v>3.005555556</v>
      </c>
      <c r="R1792" s="44">
        <f>Plan_HubVN_Receiving_Time-Plan_HubCN_Pickup_Time</f>
        <v>3.50625</v>
      </c>
      <c r="S1792" s="44">
        <f>TG_lấy+TG_xử_lý_CN+Thông_quan</f>
        <v>5.670833333</v>
      </c>
      <c r="T1792" s="55">
        <f>IFS(HubCN_ID="LECCNSZ",Quantity__piece*500,HubCN_ID="LECCNYW",Quantity__piece*700)</f>
        <v>1400</v>
      </c>
      <c r="U1792" s="55">
        <f>Chi_phí_lấy_hàng-Chi_phí_xử_lý</f>
        <v>15000</v>
      </c>
      <c r="V1792" s="55">
        <f>IFS(HubCN_ID="LECCNSZ",IF(Grossweight&lt;=3,17000+Quantity__piece*500,17000+(Grossweight-3)*1500+Quantity__piece*500),HubCN_ID="LECCNYW", IF(Grossweight&lt;=3,15000+Quantity__piece*700,15000+(Grossweight-3)*2500+Quantity__piece*700))</f>
        <v>16400</v>
      </c>
    </row>
    <row r="1793" ht="15.75" customHeight="1">
      <c r="A1793" s="52" t="s">
        <v>5056</v>
      </c>
      <c r="B1793" s="52" t="s">
        <v>5252</v>
      </c>
      <c r="C1793" s="52" t="s">
        <v>5253</v>
      </c>
      <c r="D1793" s="53">
        <v>44649.8875</v>
      </c>
      <c r="E1793" s="53">
        <v>44649.17916666667</v>
      </c>
      <c r="F1793" s="53">
        <v>44650.013194444444</v>
      </c>
      <c r="G1793" s="53">
        <f>HubVN_Receiving_Time</f>
        <v>44653.52361</v>
      </c>
      <c r="H1793" s="54">
        <v>44649.51875</v>
      </c>
      <c r="I1793" s="44">
        <f>HubCN_Receiving_Time-Order_Create_Time</f>
        <v>0.3083333333</v>
      </c>
      <c r="J1793" s="44">
        <f>Plan__HubCN_Receiving_Time-Order_Create_Time</f>
        <v>1.016666667</v>
      </c>
      <c r="K1793" s="44">
        <f>HubCN_Pickup_Time-HubCN_Receiving_Time</f>
        <v>0.3395833333</v>
      </c>
      <c r="L1793" s="44">
        <f>Plan_HubCN_Pickup_Time-Plan__HubCN_Receiving_Time</f>
        <v>0.1256944444</v>
      </c>
      <c r="M1793" s="44">
        <f>HubCN_Receiving_Time-Vendor_PickupTime</f>
        <v>0.08402777778</v>
      </c>
      <c r="N1793" s="44">
        <f>Plan__HubCN_Receiving_Time-Plan_Vendor_Pickup_Time</f>
        <v>1.440972222</v>
      </c>
      <c r="O1793" s="44">
        <f>Vendor_PickupTime-Order_Create_Time</f>
        <v>0.2243055556</v>
      </c>
      <c r="P1793" s="44">
        <f>Plan_Vendor_Pickup_Time-Order_Create_Time</f>
        <v>-0.4243055556</v>
      </c>
      <c r="Q1793" s="44">
        <f>HubVN_Receiving_Time-HubCN_Pickup_Time</f>
        <v>4.004861111</v>
      </c>
      <c r="R1793" s="44">
        <f>Plan_HubVN_Receiving_Time-Plan_HubCN_Pickup_Time</f>
        <v>3.505555556</v>
      </c>
      <c r="S1793" s="44">
        <f>TG_lấy+TG_xử_lý_CN+Thông_quan</f>
        <v>4.652777778</v>
      </c>
      <c r="T1793" s="55">
        <f>IFS(HubCN_ID="LECCNSZ",Quantity__piece*500,HubCN_ID="LECCNYW",Quantity__piece*700)</f>
        <v>2100</v>
      </c>
      <c r="U1793" s="55">
        <f>Chi_phí_lấy_hàng-Chi_phí_xử_lý</f>
        <v>15000</v>
      </c>
      <c r="V1793" s="55">
        <f>IFS(HubCN_ID="LECCNSZ",IF(Grossweight&lt;=3,17000+Quantity__piece*500,17000+(Grossweight-3)*1500+Quantity__piece*500),HubCN_ID="LECCNYW", IF(Grossweight&lt;=3,15000+Quantity__piece*700,15000+(Grossweight-3)*2500+Quantity__piece*700))</f>
        <v>17100</v>
      </c>
    </row>
    <row r="1794" ht="15.75" customHeight="1">
      <c r="A1794" s="52" t="s">
        <v>5059</v>
      </c>
      <c r="B1794" s="52" t="s">
        <v>5273</v>
      </c>
      <c r="C1794" s="52" t="s">
        <v>5253</v>
      </c>
      <c r="D1794" s="53">
        <v>44651.91458333333</v>
      </c>
      <c r="E1794" s="53">
        <v>44649.82013888889</v>
      </c>
      <c r="F1794" s="53">
        <v>44651.998611111114</v>
      </c>
      <c r="G1794" s="53">
        <f>HubVN_Receiving_Time</f>
        <v>44654.25208</v>
      </c>
      <c r="H1794" s="54">
        <v>44650.248611111114</v>
      </c>
      <c r="I1794" s="44">
        <f>HubCN_Receiving_Time-Order_Create_Time</f>
        <v>2.110416667</v>
      </c>
      <c r="J1794" s="44">
        <f>Plan__HubCN_Receiving_Time-Order_Create_Time</f>
        <v>4.204861111</v>
      </c>
      <c r="K1794" s="44">
        <f>HubCN_Pickup_Time-HubCN_Receiving_Time</f>
        <v>0.4284722222</v>
      </c>
      <c r="L1794" s="44">
        <f>Plan_HubCN_Pickup_Time-Plan__HubCN_Receiving_Time</f>
        <v>0.08402777778</v>
      </c>
      <c r="M1794" s="44">
        <f>HubCN_Receiving_Time-Vendor_PickupTime</f>
        <v>0.1118055556</v>
      </c>
      <c r="N1794" s="44">
        <f>Plan__HubCN_Receiving_Time-Plan_Vendor_Pickup_Time</f>
        <v>5.209722222</v>
      </c>
      <c r="O1794" s="44">
        <f>Vendor_PickupTime-Order_Create_Time</f>
        <v>1.998611111</v>
      </c>
      <c r="P1794" s="44">
        <f>Plan_Vendor_Pickup_Time-Order_Create_Time</f>
        <v>-1.004861111</v>
      </c>
      <c r="Q1794" s="44">
        <f>HubVN_Receiving_Time-HubCN_Pickup_Time</f>
        <v>4.003472222</v>
      </c>
      <c r="R1794" s="44">
        <f>Plan_HubVN_Receiving_Time-Plan_HubCN_Pickup_Time</f>
        <v>1.504861111</v>
      </c>
      <c r="S1794" s="44">
        <f>TG_lấy+TG_xử_lý_CN+Thông_quan</f>
        <v>6.542361111</v>
      </c>
      <c r="T1794" s="55">
        <f>IFS(HubCN_ID="LECCNSZ",Quantity__piece*500,HubCN_ID="LECCNYW",Quantity__piece*700)</f>
        <v>3500</v>
      </c>
      <c r="U1794" s="55">
        <f>Chi_phí_lấy_hàng-Chi_phí_xử_lý</f>
        <v>15000</v>
      </c>
      <c r="V1794" s="55">
        <f>IFS(HubCN_ID="LECCNSZ",IF(Grossweight&lt;=3,17000+Quantity__piece*500,17000+(Grossweight-3)*1500+Quantity__piece*500),HubCN_ID="LECCNYW", IF(Grossweight&lt;=3,15000+Quantity__piece*700,15000+(Grossweight-3)*2500+Quantity__piece*700))</f>
        <v>18500</v>
      </c>
    </row>
    <row r="1795" ht="15.75" customHeight="1">
      <c r="A1795" s="52" t="s">
        <v>5062</v>
      </c>
      <c r="B1795" s="52" t="s">
        <v>5302</v>
      </c>
      <c r="C1795" s="52" t="s">
        <v>5253</v>
      </c>
      <c r="D1795" s="53">
        <v>44650.86111111111</v>
      </c>
      <c r="E1795" s="53">
        <v>44649.944444444445</v>
      </c>
      <c r="F1795" s="53">
        <v>44651.032638888886</v>
      </c>
      <c r="G1795" s="53">
        <f>HubVN_Receiving_Time</f>
        <v>44655.28958</v>
      </c>
      <c r="H1795" s="54">
        <v>44650.28333333333</v>
      </c>
      <c r="I1795" s="44">
        <f>HubCN_Receiving_Time-Order_Create_Time</f>
        <v>0.3208333333</v>
      </c>
      <c r="J1795" s="44">
        <f>Plan__HubCN_Receiving_Time-Order_Create_Time</f>
        <v>1.2375</v>
      </c>
      <c r="K1795" s="44">
        <f>HubCN_Pickup_Time-HubCN_Receiving_Time</f>
        <v>0.3388888889</v>
      </c>
      <c r="L1795" s="44">
        <f>Plan_HubCN_Pickup_Time-Plan__HubCN_Receiving_Time</f>
        <v>0.1715277778</v>
      </c>
      <c r="M1795" s="44">
        <f>HubCN_Receiving_Time-Vendor_PickupTime</f>
        <v>0.1027777778</v>
      </c>
      <c r="N1795" s="44">
        <f>Plan__HubCN_Receiving_Time-Plan_Vendor_Pickup_Time</f>
        <v>0.6638888889</v>
      </c>
      <c r="O1795" s="44">
        <f>Vendor_PickupTime-Order_Create_Time</f>
        <v>0.2180555556</v>
      </c>
      <c r="P1795" s="44">
        <f>Plan_Vendor_Pickup_Time-Order_Create_Time</f>
        <v>0.5736111111</v>
      </c>
      <c r="Q1795" s="44">
        <f>HubVN_Receiving_Time-HubCN_Pickup_Time</f>
        <v>5.00625</v>
      </c>
      <c r="R1795" s="44">
        <f>Plan_HubVN_Receiving_Time-Plan_HubCN_Pickup_Time</f>
        <v>3.500694444</v>
      </c>
      <c r="S1795" s="44">
        <f>TG_lấy+TG_xử_lý_CN+Thông_quan</f>
        <v>5.665972222</v>
      </c>
      <c r="T1795" s="55">
        <f>IFS(HubCN_ID="LECCNSZ",Quantity__piece*500,HubCN_ID="LECCNYW",Quantity__piece*700)</f>
        <v>1400</v>
      </c>
      <c r="U1795" s="55">
        <f>Chi_phí_lấy_hàng-Chi_phí_xử_lý</f>
        <v>15000</v>
      </c>
      <c r="V1795" s="55">
        <f>IFS(HubCN_ID="LECCNSZ",IF(Grossweight&lt;=3,17000+Quantity__piece*500,17000+(Grossweight-3)*1500+Quantity__piece*500),HubCN_ID="LECCNYW", IF(Grossweight&lt;=3,15000+Quantity__piece*700,15000+(Grossweight-3)*2500+Quantity__piece*700))</f>
        <v>16400</v>
      </c>
    </row>
    <row r="1796" ht="15.75" customHeight="1">
      <c r="A1796" s="52" t="s">
        <v>5065</v>
      </c>
      <c r="B1796" s="52" t="s">
        <v>5308</v>
      </c>
      <c r="C1796" s="52" t="s">
        <v>5253</v>
      </c>
      <c r="D1796" s="53">
        <v>44651.15555555555</v>
      </c>
      <c r="E1796" s="53">
        <v>44650.675</v>
      </c>
      <c r="F1796" s="53">
        <v>44651.28611111111</v>
      </c>
      <c r="G1796" s="53">
        <f>HubVN_Receiving_Time</f>
        <v>44654.51042</v>
      </c>
      <c r="H1796" s="54">
        <v>44651.009722222225</v>
      </c>
      <c r="I1796" s="44">
        <f>HubCN_Receiving_Time-Order_Create_Time</f>
        <v>4.025694444</v>
      </c>
      <c r="J1796" s="44">
        <f>Plan__HubCN_Receiving_Time-Order_Create_Time</f>
        <v>4.50625</v>
      </c>
      <c r="K1796" s="44">
        <f>HubCN_Pickup_Time-HubCN_Receiving_Time</f>
        <v>0.3347222222</v>
      </c>
      <c r="L1796" s="44">
        <f>Plan_HubCN_Pickup_Time-Plan__HubCN_Receiving_Time</f>
        <v>0.1305555556</v>
      </c>
      <c r="M1796" s="44">
        <f>HubCN_Receiving_Time-Vendor_PickupTime</f>
        <v>0.29375</v>
      </c>
      <c r="N1796" s="44">
        <f>Plan__HubCN_Receiving_Time-Plan_Vendor_Pickup_Time</f>
        <v>5.513194444</v>
      </c>
      <c r="O1796" s="44">
        <f>Vendor_PickupTime-Order_Create_Time</f>
        <v>3.731944444</v>
      </c>
      <c r="P1796" s="44">
        <f>Plan_Vendor_Pickup_Time-Order_Create_Time</f>
        <v>-1.006944444</v>
      </c>
      <c r="Q1796" s="44">
        <f>HubVN_Receiving_Time-HubCN_Pickup_Time</f>
        <v>3.500694444</v>
      </c>
      <c r="R1796" s="44">
        <f>Plan_HubVN_Receiving_Time-Plan_HubCN_Pickup_Time</f>
        <v>3.001388889</v>
      </c>
      <c r="S1796" s="44">
        <f>TG_lấy+TG_xử_lý_CN+Thông_quan</f>
        <v>7.861111111</v>
      </c>
      <c r="T1796" s="55">
        <f>IFS(HubCN_ID="LECCNSZ",Quantity__piece*500,HubCN_ID="LECCNYW",Quantity__piece*700)</f>
        <v>3500</v>
      </c>
      <c r="U1796" s="55">
        <f>Chi_phí_lấy_hàng-Chi_phí_xử_lý</f>
        <v>15000</v>
      </c>
      <c r="V1796" s="55">
        <f>IFS(HubCN_ID="LECCNSZ",IF(Grossweight&lt;=3,17000+Quantity__piece*500,17000+(Grossweight-3)*1500+Quantity__piece*500),HubCN_ID="LECCNYW", IF(Grossweight&lt;=3,15000+Quantity__piece*700,15000+(Grossweight-3)*2500+Quantity__piece*700))</f>
        <v>18500</v>
      </c>
    </row>
    <row r="1797" ht="15.75" customHeight="1">
      <c r="A1797" s="52" t="s">
        <v>5068</v>
      </c>
      <c r="B1797" s="52" t="s">
        <v>5257</v>
      </c>
      <c r="C1797" s="52" t="s">
        <v>5253</v>
      </c>
      <c r="D1797" s="53">
        <v>44649.32986111111</v>
      </c>
      <c r="E1797" s="53">
        <v>44649.17916666667</v>
      </c>
      <c r="F1797" s="53">
        <v>44649.5</v>
      </c>
      <c r="G1797" s="53">
        <f>HubVN_Receiving_Time</f>
        <v>44652.51806</v>
      </c>
      <c r="H1797" s="54">
        <v>44649.51597222222</v>
      </c>
      <c r="I1797" s="44">
        <f>HubCN_Receiving_Time-Order_Create_Time</f>
        <v>1.809722222</v>
      </c>
      <c r="J1797" s="44">
        <f>Plan__HubCN_Receiving_Time-Order_Create_Time</f>
        <v>1.960416667</v>
      </c>
      <c r="K1797" s="44">
        <f>HubCN_Pickup_Time-HubCN_Receiving_Time</f>
        <v>0.3368055556</v>
      </c>
      <c r="L1797" s="44">
        <f>Plan_HubCN_Pickup_Time-Plan__HubCN_Receiving_Time</f>
        <v>0.1701388889</v>
      </c>
      <c r="M1797" s="44">
        <f>HubCN_Receiving_Time-Vendor_PickupTime</f>
        <v>0.1680555556</v>
      </c>
      <c r="N1797" s="44">
        <f>Plan__HubCN_Receiving_Time-Plan_Vendor_Pickup_Time</f>
        <v>2.379166667</v>
      </c>
      <c r="O1797" s="44">
        <f>Vendor_PickupTime-Order_Create_Time</f>
        <v>1.641666667</v>
      </c>
      <c r="P1797" s="44">
        <f>Plan_Vendor_Pickup_Time-Order_Create_Time</f>
        <v>-0.41875</v>
      </c>
      <c r="Q1797" s="44">
        <f>HubVN_Receiving_Time-HubCN_Pickup_Time</f>
        <v>3.002083333</v>
      </c>
      <c r="R1797" s="44">
        <f>Plan_HubVN_Receiving_Time-Plan_HubCN_Pickup_Time</f>
        <v>3.000694444</v>
      </c>
      <c r="S1797" s="44">
        <f>TG_lấy+TG_xử_lý_CN+Thông_quan</f>
        <v>5.148611111</v>
      </c>
      <c r="T1797" s="55">
        <f>IFS(HubCN_ID="LECCNSZ",Quantity__piece*500,HubCN_ID="LECCNYW",Quantity__piece*700)</f>
        <v>700</v>
      </c>
      <c r="U1797" s="55">
        <f>Chi_phí_lấy_hàng-Chi_phí_xử_lý</f>
        <v>15000</v>
      </c>
      <c r="V1797" s="55">
        <f>IFS(HubCN_ID="LECCNSZ",IF(Grossweight&lt;=3,17000+Quantity__piece*500,17000+(Grossweight-3)*1500+Quantity__piece*500),HubCN_ID="LECCNYW", IF(Grossweight&lt;=3,15000+Quantity__piece*700,15000+(Grossweight-3)*2500+Quantity__piece*700))</f>
        <v>15700</v>
      </c>
    </row>
    <row r="1798" ht="15.75" customHeight="1">
      <c r="A1798" s="52" t="s">
        <v>5071</v>
      </c>
      <c r="B1798" s="52" t="s">
        <v>5252</v>
      </c>
      <c r="C1798" s="52" t="s">
        <v>5253</v>
      </c>
      <c r="D1798" s="53">
        <v>44650.37708333333</v>
      </c>
      <c r="E1798" s="53">
        <v>44649.81041666667</v>
      </c>
      <c r="F1798" s="53">
        <v>44650.525</v>
      </c>
      <c r="G1798" s="53">
        <f>HubVN_Receiving_Time</f>
        <v>44654.275</v>
      </c>
      <c r="H1798" s="54">
        <v>44650.271527777775</v>
      </c>
      <c r="I1798" s="44">
        <f>HubCN_Receiving_Time-Order_Create_Time</f>
        <v>2.109722222</v>
      </c>
      <c r="J1798" s="44">
        <f>Plan__HubCN_Receiving_Time-Order_Create_Time</f>
        <v>2.676388889</v>
      </c>
      <c r="K1798" s="44">
        <f>HubCN_Pickup_Time-HubCN_Receiving_Time</f>
        <v>0.4611111111</v>
      </c>
      <c r="L1798" s="44">
        <f>Plan_HubCN_Pickup_Time-Plan__HubCN_Receiving_Time</f>
        <v>0.1479166667</v>
      </c>
      <c r="M1798" s="44">
        <f>HubCN_Receiving_Time-Vendor_PickupTime</f>
        <v>0.1125</v>
      </c>
      <c r="N1798" s="44">
        <f>Plan__HubCN_Receiving_Time-Plan_Vendor_Pickup_Time</f>
        <v>3.677777778</v>
      </c>
      <c r="O1798" s="44">
        <f>Vendor_PickupTime-Order_Create_Time</f>
        <v>1.997222222</v>
      </c>
      <c r="P1798" s="44">
        <f>Plan_Vendor_Pickup_Time-Order_Create_Time</f>
        <v>-1.001388889</v>
      </c>
      <c r="Q1798" s="44">
        <f>HubVN_Receiving_Time-HubCN_Pickup_Time</f>
        <v>4.003472222</v>
      </c>
      <c r="R1798" s="44">
        <f>Plan_HubVN_Receiving_Time-Plan_HubCN_Pickup_Time</f>
        <v>3.005555556</v>
      </c>
      <c r="S1798" s="44">
        <f>TG_lấy+TG_xử_lý_CN+Thông_quan</f>
        <v>6.574305556</v>
      </c>
      <c r="T1798" s="55">
        <f>IFS(HubCN_ID="LECCNSZ",Quantity__piece*500,HubCN_ID="LECCNYW",Quantity__piece*700)</f>
        <v>1400</v>
      </c>
      <c r="U1798" s="55">
        <f>Chi_phí_lấy_hàng-Chi_phí_xử_lý</f>
        <v>15000</v>
      </c>
      <c r="V1798" s="55">
        <f>IFS(HubCN_ID="LECCNSZ",IF(Grossweight&lt;=3,17000+Quantity__piece*500,17000+(Grossweight-3)*1500+Quantity__piece*500),HubCN_ID="LECCNYW", IF(Grossweight&lt;=3,15000+Quantity__piece*700,15000+(Grossweight-3)*2500+Quantity__piece*700))</f>
        <v>16400</v>
      </c>
    </row>
    <row r="1799" ht="15.75" customHeight="1">
      <c r="A1799" s="52" t="s">
        <v>5074</v>
      </c>
      <c r="B1799" s="52" t="s">
        <v>5295</v>
      </c>
      <c r="C1799" s="52" t="s">
        <v>5253</v>
      </c>
      <c r="D1799" s="53">
        <v>44651.657638888886</v>
      </c>
      <c r="E1799" s="53">
        <v>44652.225694444445</v>
      </c>
      <c r="F1799" s="53">
        <v>44651.78402777778</v>
      </c>
      <c r="G1799" s="53">
        <f>HubVN_Receiving_Time</f>
        <v>44655.52847</v>
      </c>
      <c r="H1799" s="54">
        <v>44652.52222222222</v>
      </c>
      <c r="I1799" s="44">
        <f>HubCN_Receiving_Time-Order_Create_Time</f>
        <v>2.370833333</v>
      </c>
      <c r="J1799" s="44">
        <f>Plan__HubCN_Receiving_Time-Order_Create_Time</f>
        <v>1.802777778</v>
      </c>
      <c r="K1799" s="44">
        <f>HubCN_Pickup_Time-HubCN_Receiving_Time</f>
        <v>0.2965277778</v>
      </c>
      <c r="L1799" s="44">
        <f>Plan_HubCN_Pickup_Time-Plan__HubCN_Receiving_Time</f>
        <v>0.1263888889</v>
      </c>
      <c r="M1799" s="44">
        <f>HubCN_Receiving_Time-Vendor_PickupTime</f>
        <v>0.08680555555</v>
      </c>
      <c r="N1799" s="44">
        <f>Plan__HubCN_Receiving_Time-Plan_Vendor_Pickup_Time</f>
        <v>1.732638889</v>
      </c>
      <c r="O1799" s="44">
        <f>Vendor_PickupTime-Order_Create_Time</f>
        <v>2.284027778</v>
      </c>
      <c r="P1799" s="44">
        <f>Plan_Vendor_Pickup_Time-Order_Create_Time</f>
        <v>0.07013888889</v>
      </c>
      <c r="Q1799" s="44">
        <f>HubVN_Receiving_Time-HubCN_Pickup_Time</f>
        <v>3.00625</v>
      </c>
      <c r="R1799" s="44">
        <f>Plan_HubVN_Receiving_Time-Plan_HubCN_Pickup_Time</f>
        <v>3.504166667</v>
      </c>
      <c r="S1799" s="44">
        <f>TG_lấy+TG_xử_lý_CN+Thông_quan</f>
        <v>5.673611111</v>
      </c>
      <c r="T1799" s="55">
        <f>IFS(HubCN_ID="LECCNSZ",Quantity__piece*500,HubCN_ID="LECCNYW",Quantity__piece*700)</f>
        <v>3500</v>
      </c>
      <c r="U1799" s="55">
        <f>Chi_phí_lấy_hàng-Chi_phí_xử_lý</f>
        <v>15000</v>
      </c>
      <c r="V1799" s="55">
        <f>IFS(HubCN_ID="LECCNSZ",IF(Grossweight&lt;=3,17000+Quantity__piece*500,17000+(Grossweight-3)*1500+Quantity__piece*500),HubCN_ID="LECCNYW", IF(Grossweight&lt;=3,15000+Quantity__piece*700,15000+(Grossweight-3)*2500+Quantity__piece*700))</f>
        <v>18500</v>
      </c>
    </row>
    <row r="1800" ht="15.75" customHeight="1">
      <c r="A1800" s="52" t="s">
        <v>5077</v>
      </c>
      <c r="B1800" s="52" t="s">
        <v>5276</v>
      </c>
      <c r="C1800" s="52" t="s">
        <v>5253</v>
      </c>
      <c r="D1800" s="53">
        <v>44649.31736111111</v>
      </c>
      <c r="E1800" s="53">
        <v>44649.214583333334</v>
      </c>
      <c r="F1800" s="53">
        <v>44649.53125</v>
      </c>
      <c r="G1800" s="53">
        <f>HubVN_Receiving_Time</f>
        <v>44653.51458</v>
      </c>
      <c r="H1800" s="54">
        <v>44649.51111111111</v>
      </c>
      <c r="I1800" s="44">
        <f>HubCN_Receiving_Time-Order_Create_Time</f>
        <v>0.3708333333</v>
      </c>
      <c r="J1800" s="44">
        <f>Plan__HubCN_Receiving_Time-Order_Create_Time</f>
        <v>0.4736111111</v>
      </c>
      <c r="K1800" s="44">
        <f>HubCN_Pickup_Time-HubCN_Receiving_Time</f>
        <v>0.2965277778</v>
      </c>
      <c r="L1800" s="44">
        <f>Plan_HubCN_Pickup_Time-Plan__HubCN_Receiving_Time</f>
        <v>0.2138888889</v>
      </c>
      <c r="M1800" s="44">
        <f>HubCN_Receiving_Time-Vendor_PickupTime</f>
        <v>0.0875</v>
      </c>
      <c r="N1800" s="44">
        <f>Plan__HubCN_Receiving_Time-Plan_Vendor_Pickup_Time</f>
        <v>1.436805556</v>
      </c>
      <c r="O1800" s="44">
        <f>Vendor_PickupTime-Order_Create_Time</f>
        <v>0.2833333333</v>
      </c>
      <c r="P1800" s="44">
        <f>Plan_Vendor_Pickup_Time-Order_Create_Time</f>
        <v>-0.9631944444</v>
      </c>
      <c r="Q1800" s="44">
        <f>HubVN_Receiving_Time-HubCN_Pickup_Time</f>
        <v>4.003472222</v>
      </c>
      <c r="R1800" s="44">
        <f>Plan_HubVN_Receiving_Time-Plan_HubCN_Pickup_Time</f>
        <v>3.000694444</v>
      </c>
      <c r="S1800" s="44">
        <f>TG_lấy+TG_xử_lý_CN+Thông_quan</f>
        <v>4.670833333</v>
      </c>
      <c r="T1800" s="55">
        <f>IFS(HubCN_ID="LECCNSZ",Quantity__piece*500,HubCN_ID="LECCNYW",Quantity__piece*700)</f>
        <v>700</v>
      </c>
      <c r="U1800" s="55">
        <f>Chi_phí_lấy_hàng-Chi_phí_xử_lý</f>
        <v>15000</v>
      </c>
      <c r="V1800" s="55">
        <f>IFS(HubCN_ID="LECCNSZ",IF(Grossweight&lt;=3,17000+Quantity__piece*500,17000+(Grossweight-3)*1500+Quantity__piece*500),HubCN_ID="LECCNYW", IF(Grossweight&lt;=3,15000+Quantity__piece*700,15000+(Grossweight-3)*2500+Quantity__piece*700))</f>
        <v>15700</v>
      </c>
    </row>
    <row r="1801" ht="15.75" customHeight="1">
      <c r="A1801" s="52" t="s">
        <v>5079</v>
      </c>
      <c r="B1801" s="52" t="s">
        <v>5286</v>
      </c>
      <c r="C1801" s="52" t="s">
        <v>5253</v>
      </c>
      <c r="D1801" s="53">
        <v>44648.85277777778</v>
      </c>
      <c r="E1801" s="53">
        <v>44649.808333333334</v>
      </c>
      <c r="F1801" s="53">
        <v>44649.00208333333</v>
      </c>
      <c r="G1801" s="53">
        <f>HubVN_Receiving_Time</f>
        <v>44653.275</v>
      </c>
      <c r="H1801" s="54">
        <v>44650.270833333336</v>
      </c>
      <c r="I1801" s="44">
        <f>HubCN_Receiving_Time-Order_Create_Time</f>
        <v>2.081944444</v>
      </c>
      <c r="J1801" s="44">
        <f>Plan__HubCN_Receiving_Time-Order_Create_Time</f>
        <v>1.126388889</v>
      </c>
      <c r="K1801" s="44">
        <f>HubCN_Pickup_Time-HubCN_Receiving_Time</f>
        <v>0.4625</v>
      </c>
      <c r="L1801" s="44">
        <f>Plan_HubCN_Pickup_Time-Plan__HubCN_Receiving_Time</f>
        <v>0.1493055556</v>
      </c>
      <c r="M1801" s="44">
        <f>HubCN_Receiving_Time-Vendor_PickupTime</f>
        <v>0.08819444445</v>
      </c>
      <c r="N1801" s="44">
        <f>Plan__HubCN_Receiving_Time-Plan_Vendor_Pickup_Time</f>
        <v>2.097222222</v>
      </c>
      <c r="O1801" s="44">
        <f>Vendor_PickupTime-Order_Create_Time</f>
        <v>1.99375</v>
      </c>
      <c r="P1801" s="44">
        <f>Plan_Vendor_Pickup_Time-Order_Create_Time</f>
        <v>-0.9708333333</v>
      </c>
      <c r="Q1801" s="44">
        <f>HubVN_Receiving_Time-HubCN_Pickup_Time</f>
        <v>3.004166667</v>
      </c>
      <c r="R1801" s="44">
        <f>Plan_HubVN_Receiving_Time-Plan_HubCN_Pickup_Time</f>
        <v>3.502083333</v>
      </c>
      <c r="S1801" s="44">
        <f>TG_lấy+TG_xử_lý_CN+Thông_quan</f>
        <v>5.548611111</v>
      </c>
      <c r="T1801" s="55">
        <f>IFS(HubCN_ID="LECCNSZ",Quantity__piece*500,HubCN_ID="LECCNYW",Quantity__piece*700)</f>
        <v>1400</v>
      </c>
      <c r="U1801" s="55">
        <f>Chi_phí_lấy_hàng-Chi_phí_xử_lý</f>
        <v>15000</v>
      </c>
      <c r="V1801" s="55">
        <f>IFS(HubCN_ID="LECCNSZ",IF(Grossweight&lt;=3,17000+Quantity__piece*500,17000+(Grossweight-3)*1500+Quantity__piece*500),HubCN_ID="LECCNYW", IF(Grossweight&lt;=3,15000+Quantity__piece*700,15000+(Grossweight-3)*2500+Quantity__piece*700))</f>
        <v>16400</v>
      </c>
    </row>
    <row r="1802" ht="15.75" customHeight="1">
      <c r="A1802" s="52" t="s">
        <v>5082</v>
      </c>
      <c r="B1802" s="52" t="s">
        <v>5252</v>
      </c>
      <c r="C1802" s="52" t="s">
        <v>5253</v>
      </c>
      <c r="D1802" s="53">
        <v>44649.052777777775</v>
      </c>
      <c r="E1802" s="53">
        <v>44646.91736111111</v>
      </c>
      <c r="F1802" s="53">
        <v>44649.26458333333</v>
      </c>
      <c r="G1802" s="53">
        <f>HubVN_Receiving_Time</f>
        <v>44652.26181</v>
      </c>
      <c r="H1802" s="54">
        <v>44647.25625</v>
      </c>
      <c r="I1802" s="44">
        <f>HubCN_Receiving_Time-Order_Create_Time</f>
        <v>0.3527777778</v>
      </c>
      <c r="J1802" s="44">
        <f>Plan__HubCN_Receiving_Time-Order_Create_Time</f>
        <v>2.488194444</v>
      </c>
      <c r="K1802" s="44">
        <f>HubCN_Pickup_Time-HubCN_Receiving_Time</f>
        <v>0.3388888889</v>
      </c>
      <c r="L1802" s="44">
        <f>Plan_HubCN_Pickup_Time-Plan__HubCN_Receiving_Time</f>
        <v>0.2118055556</v>
      </c>
      <c r="M1802" s="44">
        <f>HubCN_Receiving_Time-Vendor_PickupTime</f>
        <v>0.16875</v>
      </c>
      <c r="N1802" s="44">
        <f>Plan__HubCN_Receiving_Time-Plan_Vendor_Pickup_Time</f>
        <v>1.324305556</v>
      </c>
      <c r="O1802" s="44">
        <f>Vendor_PickupTime-Order_Create_Time</f>
        <v>0.1840277778</v>
      </c>
      <c r="P1802" s="44">
        <f>Plan_Vendor_Pickup_Time-Order_Create_Time</f>
        <v>1.163888889</v>
      </c>
      <c r="Q1802" s="44">
        <f>HubVN_Receiving_Time-HubCN_Pickup_Time</f>
        <v>5.005555556</v>
      </c>
      <c r="R1802" s="44">
        <f>Plan_HubVN_Receiving_Time-Plan_HubCN_Pickup_Time</f>
        <v>2.004861111</v>
      </c>
      <c r="S1802" s="44">
        <f>TG_lấy+TG_xử_lý_CN+Thông_quan</f>
        <v>5.697222222</v>
      </c>
      <c r="T1802" s="55">
        <f>IFS(HubCN_ID="LECCNSZ",Quantity__piece*500,HubCN_ID="LECCNYW",Quantity__piece*700)</f>
        <v>3500</v>
      </c>
      <c r="U1802" s="55">
        <f>Chi_phí_lấy_hàng-Chi_phí_xử_lý</f>
        <v>15000</v>
      </c>
      <c r="V1802" s="55">
        <f>IFS(HubCN_ID="LECCNSZ",IF(Grossweight&lt;=3,17000+Quantity__piece*500,17000+(Grossweight-3)*1500+Quantity__piece*500),HubCN_ID="LECCNYW", IF(Grossweight&lt;=3,15000+Quantity__piece*700,15000+(Grossweight-3)*2500+Quantity__piece*700))</f>
        <v>18500</v>
      </c>
    </row>
    <row r="1803" ht="15.75" customHeight="1">
      <c r="A1803" s="52" t="s">
        <v>5085</v>
      </c>
      <c r="B1803" s="52" t="s">
        <v>5269</v>
      </c>
      <c r="C1803" s="52" t="s">
        <v>5253</v>
      </c>
      <c r="D1803" s="53">
        <v>44652.623611111114</v>
      </c>
      <c r="E1803" s="53">
        <v>44649.92986111111</v>
      </c>
      <c r="F1803" s="53">
        <v>44652.774305555555</v>
      </c>
      <c r="G1803" s="53">
        <f>HubVN_Receiving_Time</f>
        <v>44655.26875</v>
      </c>
      <c r="H1803" s="54">
        <v>44650.26458333333</v>
      </c>
      <c r="I1803" s="44">
        <f>HubCN_Receiving_Time-Order_Create_Time</f>
        <v>0.3104166667</v>
      </c>
      <c r="J1803" s="44">
        <f>Plan__HubCN_Receiving_Time-Order_Create_Time</f>
        <v>3.004166667</v>
      </c>
      <c r="K1803" s="44">
        <f>HubCN_Pickup_Time-HubCN_Receiving_Time</f>
        <v>0.3347222222</v>
      </c>
      <c r="L1803" s="44">
        <f>Plan_HubCN_Pickup_Time-Plan__HubCN_Receiving_Time</f>
        <v>0.1506944444</v>
      </c>
      <c r="M1803" s="44">
        <f>HubCN_Receiving_Time-Vendor_PickupTime</f>
        <v>0.08958333333</v>
      </c>
      <c r="N1803" s="44">
        <f>Plan__HubCN_Receiving_Time-Plan_Vendor_Pickup_Time</f>
        <v>1.84375</v>
      </c>
      <c r="O1803" s="44">
        <f>Vendor_PickupTime-Order_Create_Time</f>
        <v>0.2208333333</v>
      </c>
      <c r="P1803" s="44">
        <f>Plan_Vendor_Pickup_Time-Order_Create_Time</f>
        <v>1.160416667</v>
      </c>
      <c r="Q1803" s="44">
        <f>HubVN_Receiving_Time-HubCN_Pickup_Time</f>
        <v>5.004166667</v>
      </c>
      <c r="R1803" s="44">
        <f>Plan_HubVN_Receiving_Time-Plan_HubCN_Pickup_Time</f>
        <v>1.500694444</v>
      </c>
      <c r="S1803" s="44">
        <f>TG_lấy+TG_xử_lý_CN+Thông_quan</f>
        <v>5.649305556</v>
      </c>
      <c r="T1803" s="55">
        <f>IFS(HubCN_ID="LECCNSZ",Quantity__piece*500,HubCN_ID="LECCNYW",Quantity__piece*700)</f>
        <v>2800</v>
      </c>
      <c r="U1803" s="55">
        <f>Chi_phí_lấy_hàng-Chi_phí_xử_lý</f>
        <v>15000</v>
      </c>
      <c r="V1803" s="55">
        <f>IFS(HubCN_ID="LECCNSZ",IF(Grossweight&lt;=3,17000+Quantity__piece*500,17000+(Grossweight-3)*1500+Quantity__piece*500),HubCN_ID="LECCNYW", IF(Grossweight&lt;=3,15000+Quantity__piece*700,15000+(Grossweight-3)*2500+Quantity__piece*700))</f>
        <v>17800</v>
      </c>
    </row>
    <row r="1804" ht="15.75" customHeight="1">
      <c r="A1804" s="52" t="s">
        <v>5087</v>
      </c>
      <c r="B1804" s="52" t="s">
        <v>5279</v>
      </c>
      <c r="C1804" s="52" t="s">
        <v>5253</v>
      </c>
      <c r="D1804" s="53">
        <v>44653.69583333333</v>
      </c>
      <c r="E1804" s="53">
        <v>44652.220138888886</v>
      </c>
      <c r="F1804" s="53">
        <v>44653.78194444445</v>
      </c>
      <c r="G1804" s="53">
        <f>HubVN_Receiving_Time</f>
        <v>44655.51528</v>
      </c>
      <c r="H1804" s="54">
        <v>44652.51458333333</v>
      </c>
      <c r="I1804" s="44">
        <f>HubCN_Receiving_Time-Order_Create_Time</f>
        <v>2.36875</v>
      </c>
      <c r="J1804" s="44">
        <f>Plan__HubCN_Receiving_Time-Order_Create_Time</f>
        <v>3.844444444</v>
      </c>
      <c r="K1804" s="44">
        <f>HubCN_Pickup_Time-HubCN_Receiving_Time</f>
        <v>0.2944444444</v>
      </c>
      <c r="L1804" s="44">
        <f>Plan_HubCN_Pickup_Time-Plan__HubCN_Receiving_Time</f>
        <v>0.08611111112</v>
      </c>
      <c r="M1804" s="44">
        <f>HubCN_Receiving_Time-Vendor_PickupTime</f>
        <v>0.1673611111</v>
      </c>
      <c r="N1804" s="44">
        <f>Plan__HubCN_Receiving_Time-Plan_Vendor_Pickup_Time</f>
        <v>4.266666667</v>
      </c>
      <c r="O1804" s="44">
        <f>Vendor_PickupTime-Order_Create_Time</f>
        <v>2.201388889</v>
      </c>
      <c r="P1804" s="44">
        <f>Plan_Vendor_Pickup_Time-Order_Create_Time</f>
        <v>-0.4222222222</v>
      </c>
      <c r="Q1804" s="44">
        <f>HubVN_Receiving_Time-HubCN_Pickup_Time</f>
        <v>3.000694444</v>
      </c>
      <c r="R1804" s="44">
        <f>Plan_HubVN_Receiving_Time-Plan_HubCN_Pickup_Time</f>
        <v>1.501388889</v>
      </c>
      <c r="S1804" s="44">
        <f>TG_lấy+TG_xử_lý_CN+Thông_quan</f>
        <v>5.663888889</v>
      </c>
      <c r="T1804" s="55">
        <f>IFS(HubCN_ID="LECCNSZ",Quantity__piece*500,HubCN_ID="LECCNYW",Quantity__piece*700)</f>
        <v>2800</v>
      </c>
      <c r="U1804" s="55">
        <f>Chi_phí_lấy_hàng-Chi_phí_xử_lý</f>
        <v>17750</v>
      </c>
      <c r="V1804" s="55">
        <f>IFS(HubCN_ID="LECCNSZ",IF(Grossweight&lt;=3,17000+Quantity__piece*500,17000+(Grossweight-3)*1500+Quantity__piece*500),HubCN_ID="LECCNYW", IF(Grossweight&lt;=3,15000+Quantity__piece*700,15000+(Grossweight-3)*2500+Quantity__piece*700))</f>
        <v>20550</v>
      </c>
    </row>
    <row r="1805" ht="15.75" hidden="1" customHeight="1">
      <c r="A1805" s="52" t="s">
        <v>5089</v>
      </c>
      <c r="B1805" s="52" t="s">
        <v>5289</v>
      </c>
      <c r="C1805" s="52" t="s">
        <v>5255</v>
      </c>
      <c r="D1805" s="53">
        <v>44652.79583333333</v>
      </c>
      <c r="E1805" s="53">
        <v>44652.54583333333</v>
      </c>
      <c r="F1805" s="53">
        <v>44653.00625</v>
      </c>
      <c r="G1805" s="53">
        <f>HubVN_Receiving_Time</f>
        <v>44655.52569</v>
      </c>
      <c r="H1805" s="54">
        <v>44653.020833333336</v>
      </c>
      <c r="I1805" s="44">
        <f>HubCN_Receiving_Time-Order_Create_Time</f>
        <v>1.775</v>
      </c>
      <c r="J1805" s="44">
        <f>Plan__HubCN_Receiving_Time-Order_Create_Time</f>
        <v>2.025</v>
      </c>
      <c r="K1805" s="44">
        <f>HubCN_Pickup_Time-HubCN_Receiving_Time</f>
        <v>0.475</v>
      </c>
      <c r="L1805" s="44">
        <f>Plan_HubCN_Pickup_Time-Plan__HubCN_Receiving_Time</f>
        <v>0.2104166667</v>
      </c>
      <c r="M1805" s="44">
        <f>HubCN_Receiving_Time-Vendor_PickupTime</f>
        <v>0.1270833333</v>
      </c>
      <c r="N1805" s="44">
        <f>Plan__HubCN_Receiving_Time-Plan_Vendor_Pickup_Time</f>
        <v>4.40625</v>
      </c>
      <c r="O1805" s="44">
        <f>Vendor_PickupTime-Order_Create_Time</f>
        <v>1.647916667</v>
      </c>
      <c r="P1805" s="44">
        <f>Plan_Vendor_Pickup_Time-Order_Create_Time</f>
        <v>-2.38125</v>
      </c>
      <c r="Q1805" s="44">
        <f>HubVN_Receiving_Time-HubCN_Pickup_Time</f>
        <v>2.504861111</v>
      </c>
      <c r="R1805" s="44">
        <f>Plan_HubVN_Receiving_Time-Plan_HubCN_Pickup_Time</f>
        <v>1.504166667</v>
      </c>
      <c r="S1805" s="44">
        <f>TG_lấy+TG_xử_lý_CN+Thông_quan</f>
        <v>4.754861111</v>
      </c>
      <c r="T1805" s="55">
        <f>IFS(HubCN_ID="LECCNSZ",Quantity__piece*500,HubCN_ID="LECCNYW",Quantity__piece*700)</f>
        <v>1500</v>
      </c>
      <c r="U1805" s="55">
        <f>Chi_phí_lấy_hàng-Chi_phí_xử_lý</f>
        <v>17000</v>
      </c>
      <c r="V1805" s="55">
        <f>IFS(HubCN_ID="LECCNSZ",IF(Grossweight&lt;=3,17000+Quantity__piece*500,17000+(Grossweight-3)*1500+Quantity__piece*500),HubCN_ID="LECCNYW", IF(Grossweight&lt;=3,15000+Quantity__piece*700,15000+(Grossweight-3)*2500+Quantity__piece*700))</f>
        <v>18500</v>
      </c>
    </row>
    <row r="1806" ht="15.75" customHeight="1">
      <c r="A1806" s="52" t="s">
        <v>5092</v>
      </c>
      <c r="B1806" s="52" t="s">
        <v>5279</v>
      </c>
      <c r="C1806" s="52" t="s">
        <v>5253</v>
      </c>
      <c r="D1806" s="53">
        <v>44647.62847222222</v>
      </c>
      <c r="E1806" s="53">
        <v>44646.97222222222</v>
      </c>
      <c r="F1806" s="53">
        <v>44647.777083333334</v>
      </c>
      <c r="G1806" s="53">
        <f>HubVN_Receiving_Time</f>
        <v>44652.27014</v>
      </c>
      <c r="H1806" s="54">
        <v>44647.26736111111</v>
      </c>
      <c r="I1806" s="44">
        <f>HubCN_Receiving_Time-Order_Create_Time</f>
        <v>0.3388888889</v>
      </c>
      <c r="J1806" s="44">
        <f>Plan__HubCN_Receiving_Time-Order_Create_Time</f>
        <v>0.9951388889</v>
      </c>
      <c r="K1806" s="44">
        <f>HubCN_Pickup_Time-HubCN_Receiving_Time</f>
        <v>0.2951388889</v>
      </c>
      <c r="L1806" s="44">
        <f>Plan_HubCN_Pickup_Time-Plan__HubCN_Receiving_Time</f>
        <v>0.1486111111</v>
      </c>
      <c r="M1806" s="44">
        <f>HubCN_Receiving_Time-Vendor_PickupTime</f>
        <v>0.08472222222</v>
      </c>
      <c r="N1806" s="44">
        <f>Plan__HubCN_Receiving_Time-Plan_Vendor_Pickup_Time</f>
        <v>-0.006250000006</v>
      </c>
      <c r="O1806" s="44">
        <f>Vendor_PickupTime-Order_Create_Time</f>
        <v>0.2541666667</v>
      </c>
      <c r="P1806" s="44">
        <f>Plan_Vendor_Pickup_Time-Order_Create_Time</f>
        <v>1.001388889</v>
      </c>
      <c r="Q1806" s="44">
        <f>HubVN_Receiving_Time-HubCN_Pickup_Time</f>
        <v>5.002777778</v>
      </c>
      <c r="R1806" s="44">
        <f>Plan_HubVN_Receiving_Time-Plan_HubCN_Pickup_Time</f>
        <v>3.502777778</v>
      </c>
      <c r="S1806" s="44">
        <f>TG_lấy+TG_xử_lý_CN+Thông_quan</f>
        <v>5.636805556</v>
      </c>
      <c r="T1806" s="55">
        <f>IFS(HubCN_ID="LECCNSZ",Quantity__piece*500,HubCN_ID="LECCNYW",Quantity__piece*700)</f>
        <v>2100</v>
      </c>
      <c r="U1806" s="55">
        <f>Chi_phí_lấy_hàng-Chi_phí_xử_lý</f>
        <v>15000</v>
      </c>
      <c r="V1806" s="55">
        <f>IFS(HubCN_ID="LECCNSZ",IF(Grossweight&lt;=3,17000+Quantity__piece*500,17000+(Grossweight-3)*1500+Quantity__piece*500),HubCN_ID="LECCNYW", IF(Grossweight&lt;=3,15000+Quantity__piece*700,15000+(Grossweight-3)*2500+Quantity__piece*700))</f>
        <v>17100</v>
      </c>
    </row>
    <row r="1807" ht="15.75" customHeight="1">
      <c r="A1807" s="52" t="s">
        <v>5095</v>
      </c>
      <c r="B1807" s="52" t="s">
        <v>5291</v>
      </c>
      <c r="C1807" s="52" t="s">
        <v>5253</v>
      </c>
      <c r="D1807" s="53">
        <v>44650.16805555556</v>
      </c>
      <c r="E1807" s="53">
        <v>44649.22986111111</v>
      </c>
      <c r="F1807" s="53">
        <v>44650.25208333333</v>
      </c>
      <c r="G1807" s="53">
        <f>HubVN_Receiving_Time</f>
        <v>44653.52847</v>
      </c>
      <c r="H1807" s="54">
        <v>44649.52361111111</v>
      </c>
      <c r="I1807" s="44">
        <f>HubCN_Receiving_Time-Order_Create_Time</f>
        <v>0.3354166667</v>
      </c>
      <c r="J1807" s="44">
        <f>Plan__HubCN_Receiving_Time-Order_Create_Time</f>
        <v>1.273611111</v>
      </c>
      <c r="K1807" s="44">
        <f>HubCN_Pickup_Time-HubCN_Receiving_Time</f>
        <v>0.29375</v>
      </c>
      <c r="L1807" s="44">
        <f>Plan_HubCN_Pickup_Time-Plan__HubCN_Receiving_Time</f>
        <v>0.08402777778</v>
      </c>
      <c r="M1807" s="44">
        <f>HubCN_Receiving_Time-Vendor_PickupTime</f>
        <v>0.08611111111</v>
      </c>
      <c r="N1807" s="44">
        <f>Plan__HubCN_Receiving_Time-Plan_Vendor_Pickup_Time</f>
        <v>1.698611111</v>
      </c>
      <c r="O1807" s="44">
        <f>Vendor_PickupTime-Order_Create_Time</f>
        <v>0.2493055556</v>
      </c>
      <c r="P1807" s="44">
        <f>Plan_Vendor_Pickup_Time-Order_Create_Time</f>
        <v>-0.425</v>
      </c>
      <c r="Q1807" s="44">
        <f>HubVN_Receiving_Time-HubCN_Pickup_Time</f>
        <v>4.004861111</v>
      </c>
      <c r="R1807" s="44">
        <f>Plan_HubVN_Receiving_Time-Plan_HubCN_Pickup_Time</f>
        <v>3.001388889</v>
      </c>
      <c r="S1807" s="44">
        <f>TG_lấy+TG_xử_lý_CN+Thông_quan</f>
        <v>4.634027778</v>
      </c>
      <c r="T1807" s="55">
        <f>IFS(HubCN_ID="LECCNSZ",Quantity__piece*500,HubCN_ID="LECCNYW",Quantity__piece*700)</f>
        <v>2100</v>
      </c>
      <c r="U1807" s="55">
        <f>Chi_phí_lấy_hàng-Chi_phí_xử_lý</f>
        <v>15000</v>
      </c>
      <c r="V1807" s="55">
        <f>IFS(HubCN_ID="LECCNSZ",IF(Grossweight&lt;=3,17000+Quantity__piece*500,17000+(Grossweight-3)*1500+Quantity__piece*500),HubCN_ID="LECCNYW", IF(Grossweight&lt;=3,15000+Quantity__piece*700,15000+(Grossweight-3)*2500+Quantity__piece*700))</f>
        <v>17100</v>
      </c>
    </row>
    <row r="1808" ht="15.75" customHeight="1">
      <c r="A1808" s="52" t="s">
        <v>5098</v>
      </c>
      <c r="B1808" s="52" t="s">
        <v>5278</v>
      </c>
      <c r="C1808" s="52" t="s">
        <v>5253</v>
      </c>
      <c r="D1808" s="53">
        <v>44648.92986111111</v>
      </c>
      <c r="E1808" s="53">
        <v>44649.20277777778</v>
      </c>
      <c r="F1808" s="53">
        <v>44649.01458333333</v>
      </c>
      <c r="G1808" s="53">
        <f>HubVN_Receiving_Time</f>
        <v>44652.54028</v>
      </c>
      <c r="H1808" s="54">
        <v>44649.53958333333</v>
      </c>
      <c r="I1808" s="44">
        <f>HubCN_Receiving_Time-Order_Create_Time</f>
        <v>1.829861111</v>
      </c>
      <c r="J1808" s="44">
        <f>Plan__HubCN_Receiving_Time-Order_Create_Time</f>
        <v>1.556944444</v>
      </c>
      <c r="K1808" s="44">
        <f>HubCN_Pickup_Time-HubCN_Receiving_Time</f>
        <v>0.3368055556</v>
      </c>
      <c r="L1808" s="44">
        <f>Plan_HubCN_Pickup_Time-Plan__HubCN_Receiving_Time</f>
        <v>0.08472222222</v>
      </c>
      <c r="M1808" s="44">
        <f>HubCN_Receiving_Time-Vendor_PickupTime</f>
        <v>0.1020833333</v>
      </c>
      <c r="N1808" s="44">
        <f>Plan__HubCN_Receiving_Time-Plan_Vendor_Pickup_Time</f>
        <v>1.559722222</v>
      </c>
      <c r="O1808" s="44">
        <f>Vendor_PickupTime-Order_Create_Time</f>
        <v>1.727777778</v>
      </c>
      <c r="P1808" s="44">
        <f>Plan_Vendor_Pickup_Time-Order_Create_Time</f>
        <v>-0.00277777778</v>
      </c>
      <c r="Q1808" s="44">
        <f>HubVN_Receiving_Time-HubCN_Pickup_Time</f>
        <v>3.000694444</v>
      </c>
      <c r="R1808" s="44">
        <f>Plan_HubVN_Receiving_Time-Plan_HubCN_Pickup_Time</f>
        <v>3.504861111</v>
      </c>
      <c r="S1808" s="44">
        <f>TG_lấy+TG_xử_lý_CN+Thông_quan</f>
        <v>5.167361111</v>
      </c>
      <c r="T1808" s="55">
        <f>IFS(HubCN_ID="LECCNSZ",Quantity__piece*500,HubCN_ID="LECCNYW",Quantity__piece*700)</f>
        <v>2800</v>
      </c>
      <c r="U1808" s="55">
        <f>Chi_phí_lấy_hàng-Chi_phí_xử_lý</f>
        <v>15000</v>
      </c>
      <c r="V1808" s="55">
        <f>IFS(HubCN_ID="LECCNSZ",IF(Grossweight&lt;=3,17000+Quantity__piece*500,17000+(Grossweight-3)*1500+Quantity__piece*500),HubCN_ID="LECCNYW", IF(Grossweight&lt;=3,15000+Quantity__piece*700,15000+(Grossweight-3)*2500+Quantity__piece*700))</f>
        <v>17800</v>
      </c>
    </row>
    <row r="1809" ht="15.75" customHeight="1">
      <c r="A1809" s="52" t="s">
        <v>5100</v>
      </c>
      <c r="B1809" s="52" t="s">
        <v>5308</v>
      </c>
      <c r="C1809" s="52" t="s">
        <v>5253</v>
      </c>
      <c r="D1809" s="53">
        <v>44650.37291666667</v>
      </c>
      <c r="E1809" s="53">
        <v>44649.22638888889</v>
      </c>
      <c r="F1809" s="53">
        <v>44650.521527777775</v>
      </c>
      <c r="G1809" s="53">
        <f>HubVN_Receiving_Time</f>
        <v>44653.52222</v>
      </c>
      <c r="H1809" s="54">
        <v>44649.51944444444</v>
      </c>
      <c r="I1809" s="44">
        <f>HubCN_Receiving_Time-Order_Create_Time</f>
        <v>0.3388888889</v>
      </c>
      <c r="J1809" s="44">
        <f>Plan__HubCN_Receiving_Time-Order_Create_Time</f>
        <v>1.485416667</v>
      </c>
      <c r="K1809" s="44">
        <f>HubCN_Pickup_Time-HubCN_Receiving_Time</f>
        <v>0.2930555556</v>
      </c>
      <c r="L1809" s="44">
        <f>Plan_HubCN_Pickup_Time-Plan__HubCN_Receiving_Time</f>
        <v>0.1486111111</v>
      </c>
      <c r="M1809" s="44">
        <f>HubCN_Receiving_Time-Vendor_PickupTime</f>
        <v>0.08888888889</v>
      </c>
      <c r="N1809" s="44">
        <f>Plan__HubCN_Receiving_Time-Plan_Vendor_Pickup_Time</f>
        <v>1.986805556</v>
      </c>
      <c r="O1809" s="44">
        <f>Vendor_PickupTime-Order_Create_Time</f>
        <v>0.25</v>
      </c>
      <c r="P1809" s="44">
        <f>Plan_Vendor_Pickup_Time-Order_Create_Time</f>
        <v>-0.5013888889</v>
      </c>
      <c r="Q1809" s="44">
        <f>HubVN_Receiving_Time-HubCN_Pickup_Time</f>
        <v>4.002777778</v>
      </c>
      <c r="R1809" s="44">
        <f>Plan_HubVN_Receiving_Time-Plan_HubCN_Pickup_Time</f>
        <v>2.001388889</v>
      </c>
      <c r="S1809" s="44">
        <f>TG_lấy+TG_xử_lý_CN+Thông_quan</f>
        <v>4.634722222</v>
      </c>
      <c r="T1809" s="55">
        <f>IFS(HubCN_ID="LECCNSZ",Quantity__piece*500,HubCN_ID="LECCNYW",Quantity__piece*700)</f>
        <v>2800</v>
      </c>
      <c r="U1809" s="55">
        <f>Chi_phí_lấy_hàng-Chi_phí_xử_lý</f>
        <v>15000</v>
      </c>
      <c r="V1809" s="55">
        <f>IFS(HubCN_ID="LECCNSZ",IF(Grossweight&lt;=3,17000+Quantity__piece*500,17000+(Grossweight-3)*1500+Quantity__piece*500),HubCN_ID="LECCNYW", IF(Grossweight&lt;=3,15000+Quantity__piece*700,15000+(Grossweight-3)*2500+Quantity__piece*700))</f>
        <v>17800</v>
      </c>
    </row>
    <row r="1810" ht="15.75" customHeight="1">
      <c r="A1810" s="52" t="s">
        <v>5102</v>
      </c>
      <c r="B1810" s="52" t="s">
        <v>5274</v>
      </c>
      <c r="C1810" s="52" t="s">
        <v>5253</v>
      </c>
      <c r="D1810" s="53">
        <v>44650.17361111111</v>
      </c>
      <c r="E1810" s="53">
        <v>44649.80763888889</v>
      </c>
      <c r="F1810" s="53">
        <v>44650.25902777778</v>
      </c>
      <c r="G1810" s="53">
        <f>HubVN_Receiving_Time</f>
        <v>44653.27083</v>
      </c>
      <c r="H1810" s="54">
        <v>44650.27013888889</v>
      </c>
      <c r="I1810" s="44">
        <f>HubCN_Receiving_Time-Order_Create_Time</f>
        <v>2.0875</v>
      </c>
      <c r="J1810" s="44">
        <f>Plan__HubCN_Receiving_Time-Order_Create_Time</f>
        <v>2.453472222</v>
      </c>
      <c r="K1810" s="44">
        <f>HubCN_Pickup_Time-HubCN_Receiving_Time</f>
        <v>0.4625</v>
      </c>
      <c r="L1810" s="44">
        <f>Plan_HubCN_Pickup_Time-Plan__HubCN_Receiving_Time</f>
        <v>0.08541666667</v>
      </c>
      <c r="M1810" s="44">
        <f>HubCN_Receiving_Time-Vendor_PickupTime</f>
        <v>0.0875</v>
      </c>
      <c r="N1810" s="44">
        <f>Plan__HubCN_Receiving_Time-Plan_Vendor_Pickup_Time</f>
        <v>3.334722222</v>
      </c>
      <c r="O1810" s="44">
        <f>Vendor_PickupTime-Order_Create_Time</f>
        <v>2</v>
      </c>
      <c r="P1810" s="44">
        <f>Plan_Vendor_Pickup_Time-Order_Create_Time</f>
        <v>-0.88125</v>
      </c>
      <c r="Q1810" s="44">
        <f>HubVN_Receiving_Time-HubCN_Pickup_Time</f>
        <v>3.000694444</v>
      </c>
      <c r="R1810" s="44">
        <f>Plan_HubVN_Receiving_Time-Plan_HubCN_Pickup_Time</f>
        <v>2.004861111</v>
      </c>
      <c r="S1810" s="44">
        <f>TG_lấy+TG_xử_lý_CN+Thông_quan</f>
        <v>5.550694444</v>
      </c>
      <c r="T1810" s="55">
        <f>IFS(HubCN_ID="LECCNSZ",Quantity__piece*500,HubCN_ID="LECCNYW",Quantity__piece*700)</f>
        <v>2100</v>
      </c>
      <c r="U1810" s="55">
        <f>Chi_phí_lấy_hàng-Chi_phí_xử_lý</f>
        <v>15000</v>
      </c>
      <c r="V1810" s="55">
        <f>IFS(HubCN_ID="LECCNSZ",IF(Grossweight&lt;=3,17000+Quantity__piece*500,17000+(Grossweight-3)*1500+Quantity__piece*500),HubCN_ID="LECCNYW", IF(Grossweight&lt;=3,15000+Quantity__piece*700,15000+(Grossweight-3)*2500+Quantity__piece*700))</f>
        <v>17100</v>
      </c>
    </row>
    <row r="1811" ht="15.75" hidden="1" customHeight="1">
      <c r="A1811" s="52" t="s">
        <v>5105</v>
      </c>
      <c r="B1811" s="52" t="s">
        <v>5281</v>
      </c>
      <c r="C1811" s="52" t="s">
        <v>5255</v>
      </c>
      <c r="D1811" s="53">
        <v>44651.37777777778</v>
      </c>
      <c r="E1811" s="53">
        <v>44649.79236111111</v>
      </c>
      <c r="F1811" s="53">
        <v>44651.52638888889</v>
      </c>
      <c r="G1811" s="53">
        <f>HubVN_Receiving_Time</f>
        <v>44654.26736</v>
      </c>
      <c r="H1811" s="54">
        <v>44650.26527777778</v>
      </c>
      <c r="I1811" s="44">
        <f>HubCN_Receiving_Time-Order_Create_Time</f>
        <v>0.8888888889</v>
      </c>
      <c r="J1811" s="44">
        <f>Plan__HubCN_Receiving_Time-Order_Create_Time</f>
        <v>2.474305556</v>
      </c>
      <c r="K1811" s="44">
        <f>HubCN_Pickup_Time-HubCN_Receiving_Time</f>
        <v>0.4729166667</v>
      </c>
      <c r="L1811" s="44">
        <f>Plan_HubCN_Pickup_Time-Plan__HubCN_Receiving_Time</f>
        <v>0.1486111111</v>
      </c>
      <c r="M1811" s="44">
        <f>HubCN_Receiving_Time-Vendor_PickupTime</f>
        <v>0.05555555555</v>
      </c>
      <c r="N1811" s="44">
        <f>Plan__HubCN_Receiving_Time-Plan_Vendor_Pickup_Time</f>
        <v>2.898611111</v>
      </c>
      <c r="O1811" s="44">
        <f>Vendor_PickupTime-Order_Create_Time</f>
        <v>0.8333333333</v>
      </c>
      <c r="P1811" s="44">
        <f>Plan_Vendor_Pickup_Time-Order_Create_Time</f>
        <v>-0.4243055556</v>
      </c>
      <c r="Q1811" s="44">
        <f>HubVN_Receiving_Time-HubCN_Pickup_Time</f>
        <v>4.002083333</v>
      </c>
      <c r="R1811" s="44">
        <f>Plan_HubVN_Receiving_Time-Plan_HubCN_Pickup_Time</f>
        <v>2.00625</v>
      </c>
      <c r="S1811" s="44">
        <f>TG_lấy+TG_xử_lý_CN+Thông_quan</f>
        <v>5.363888889</v>
      </c>
      <c r="T1811" s="55">
        <f>IFS(HubCN_ID="LECCNSZ",Quantity__piece*500,HubCN_ID="LECCNYW",Quantity__piece*700)</f>
        <v>1000</v>
      </c>
      <c r="U1811" s="55">
        <f>Chi_phí_lấy_hàng-Chi_phí_xử_lý</f>
        <v>17000</v>
      </c>
      <c r="V1811" s="55">
        <f>IFS(HubCN_ID="LECCNSZ",IF(Grossweight&lt;=3,17000+Quantity__piece*500,17000+(Grossweight-3)*1500+Quantity__piece*500),HubCN_ID="LECCNYW", IF(Grossweight&lt;=3,15000+Quantity__piece*700,15000+(Grossweight-3)*2500+Quantity__piece*700))</f>
        <v>18000</v>
      </c>
    </row>
    <row r="1812" ht="15.75" customHeight="1">
      <c r="A1812" s="52" t="s">
        <v>5107</v>
      </c>
      <c r="B1812" s="52" t="s">
        <v>5252</v>
      </c>
      <c r="C1812" s="52" t="s">
        <v>5253</v>
      </c>
      <c r="D1812" s="53">
        <v>44651.30347222222</v>
      </c>
      <c r="E1812" s="53">
        <v>44650.669444444444</v>
      </c>
      <c r="F1812" s="53">
        <v>44651.51388888889</v>
      </c>
      <c r="G1812" s="53">
        <f>HubVN_Receiving_Time</f>
        <v>44654.50764</v>
      </c>
      <c r="H1812" s="54">
        <v>44651.00486111111</v>
      </c>
      <c r="I1812" s="44">
        <f>HubCN_Receiving_Time-Order_Create_Time</f>
        <v>3.482638889</v>
      </c>
      <c r="J1812" s="44">
        <f>Plan__HubCN_Receiving_Time-Order_Create_Time</f>
        <v>4.116666667</v>
      </c>
      <c r="K1812" s="44">
        <f>HubCN_Pickup_Time-HubCN_Receiving_Time</f>
        <v>0.3354166667</v>
      </c>
      <c r="L1812" s="44">
        <f>Plan_HubCN_Pickup_Time-Plan__HubCN_Receiving_Time</f>
        <v>0.2104166667</v>
      </c>
      <c r="M1812" s="44">
        <f>HubCN_Receiving_Time-Vendor_PickupTime</f>
        <v>0.25625</v>
      </c>
      <c r="N1812" s="44">
        <f>Plan__HubCN_Receiving_Time-Plan_Vendor_Pickup_Time</f>
        <v>3.625</v>
      </c>
      <c r="O1812" s="44">
        <f>Vendor_PickupTime-Order_Create_Time</f>
        <v>3.226388889</v>
      </c>
      <c r="P1812" s="44">
        <f>Plan_Vendor_Pickup_Time-Order_Create_Time</f>
        <v>0.4916666667</v>
      </c>
      <c r="Q1812" s="44">
        <f>HubVN_Receiving_Time-HubCN_Pickup_Time</f>
        <v>3.502777778</v>
      </c>
      <c r="R1812" s="44">
        <f>Plan_HubVN_Receiving_Time-Plan_HubCN_Pickup_Time</f>
        <v>2.004861111</v>
      </c>
      <c r="S1812" s="44">
        <f>TG_lấy+TG_xử_lý_CN+Thông_quan</f>
        <v>7.320833333</v>
      </c>
      <c r="T1812" s="55">
        <f>IFS(HubCN_ID="LECCNSZ",Quantity__piece*500,HubCN_ID="LECCNYW",Quantity__piece*700)</f>
        <v>1400</v>
      </c>
      <c r="U1812" s="55">
        <f>Chi_phí_lấy_hàng-Chi_phí_xử_lý</f>
        <v>16000</v>
      </c>
      <c r="V1812" s="55">
        <f>IFS(HubCN_ID="LECCNSZ",IF(Grossweight&lt;=3,17000+Quantity__piece*500,17000+(Grossweight-3)*1500+Quantity__piece*500),HubCN_ID="LECCNYW", IF(Grossweight&lt;=3,15000+Quantity__piece*700,15000+(Grossweight-3)*2500+Quantity__piece*700))</f>
        <v>17400</v>
      </c>
    </row>
    <row r="1813" ht="15.75" customHeight="1">
      <c r="A1813" s="52" t="s">
        <v>5110</v>
      </c>
      <c r="B1813" s="52" t="s">
        <v>5308</v>
      </c>
      <c r="C1813" s="52" t="s">
        <v>5253</v>
      </c>
      <c r="D1813" s="53">
        <v>44651.92569444444</v>
      </c>
      <c r="E1813" s="53">
        <v>44649.80902777778</v>
      </c>
      <c r="F1813" s="53">
        <v>44652.01458333333</v>
      </c>
      <c r="G1813" s="53">
        <f>HubVN_Receiving_Time</f>
        <v>44654.27569</v>
      </c>
      <c r="H1813" s="54">
        <v>44650.27013888889</v>
      </c>
      <c r="I1813" s="44">
        <f>HubCN_Receiving_Time-Order_Create_Time</f>
        <v>1.102777778</v>
      </c>
      <c r="J1813" s="44">
        <f>Plan__HubCN_Receiving_Time-Order_Create_Time</f>
        <v>3.219444444</v>
      </c>
      <c r="K1813" s="44">
        <f>HubCN_Pickup_Time-HubCN_Receiving_Time</f>
        <v>0.4611111111</v>
      </c>
      <c r="L1813" s="44">
        <f>Plan_HubCN_Pickup_Time-Plan__HubCN_Receiving_Time</f>
        <v>0.08888888889</v>
      </c>
      <c r="M1813" s="44">
        <f>HubCN_Receiving_Time-Vendor_PickupTime</f>
        <v>0.1118055556</v>
      </c>
      <c r="N1813" s="44">
        <f>Plan__HubCN_Receiving_Time-Plan_Vendor_Pickup_Time</f>
        <v>2.726388889</v>
      </c>
      <c r="O1813" s="44">
        <f>Vendor_PickupTime-Order_Create_Time</f>
        <v>0.9909722222</v>
      </c>
      <c r="P1813" s="44">
        <f>Plan_Vendor_Pickup_Time-Order_Create_Time</f>
        <v>0.4930555556</v>
      </c>
      <c r="Q1813" s="44">
        <f>HubVN_Receiving_Time-HubCN_Pickup_Time</f>
        <v>4.005555556</v>
      </c>
      <c r="R1813" s="44">
        <f>Plan_HubVN_Receiving_Time-Plan_HubCN_Pickup_Time</f>
        <v>1.501388889</v>
      </c>
      <c r="S1813" s="44">
        <f>TG_lấy+TG_xử_lý_CN+Thông_quan</f>
        <v>5.569444444</v>
      </c>
      <c r="T1813" s="55">
        <f>IFS(HubCN_ID="LECCNSZ",Quantity__piece*500,HubCN_ID="LECCNYW",Quantity__piece*700)</f>
        <v>700</v>
      </c>
      <c r="U1813" s="55">
        <f>Chi_phí_lấy_hàng-Chi_phí_xử_lý</f>
        <v>17750</v>
      </c>
      <c r="V1813" s="55">
        <f>IFS(HubCN_ID="LECCNSZ",IF(Grossweight&lt;=3,17000+Quantity__piece*500,17000+(Grossweight-3)*1500+Quantity__piece*500),HubCN_ID="LECCNYW", IF(Grossweight&lt;=3,15000+Quantity__piece*700,15000+(Grossweight-3)*2500+Quantity__piece*700))</f>
        <v>18450</v>
      </c>
    </row>
    <row r="1814" ht="15.75" customHeight="1">
      <c r="A1814" s="52" t="s">
        <v>5112</v>
      </c>
      <c r="B1814" s="52" t="s">
        <v>5260</v>
      </c>
      <c r="C1814" s="52" t="s">
        <v>5253</v>
      </c>
      <c r="D1814" s="53">
        <v>44650.08125</v>
      </c>
      <c r="E1814" s="53">
        <v>44649.18472222222</v>
      </c>
      <c r="F1814" s="53">
        <v>44650.248611111114</v>
      </c>
      <c r="G1814" s="53">
        <f>HubVN_Receiving_Time</f>
        <v>44652.525</v>
      </c>
      <c r="H1814" s="54">
        <v>44649.52361111111</v>
      </c>
      <c r="I1814" s="44">
        <f>HubCN_Receiving_Time-Order_Create_Time</f>
        <v>1.808333333</v>
      </c>
      <c r="J1814" s="44">
        <f>Plan__HubCN_Receiving_Time-Order_Create_Time</f>
        <v>2.704861111</v>
      </c>
      <c r="K1814" s="44">
        <f>HubCN_Pickup_Time-HubCN_Receiving_Time</f>
        <v>0.3388888889</v>
      </c>
      <c r="L1814" s="44">
        <f>Plan_HubCN_Pickup_Time-Plan__HubCN_Receiving_Time</f>
        <v>0.1673611111</v>
      </c>
      <c r="M1814" s="44">
        <f>HubCN_Receiving_Time-Vendor_PickupTime</f>
        <v>0.16875</v>
      </c>
      <c r="N1814" s="44">
        <f>Plan__HubCN_Receiving_Time-Plan_Vendor_Pickup_Time</f>
        <v>2.543055556</v>
      </c>
      <c r="O1814" s="44">
        <f>Vendor_PickupTime-Order_Create_Time</f>
        <v>1.639583333</v>
      </c>
      <c r="P1814" s="44">
        <f>Plan_Vendor_Pickup_Time-Order_Create_Time</f>
        <v>0.1618055556</v>
      </c>
      <c r="Q1814" s="44">
        <f>HubVN_Receiving_Time-HubCN_Pickup_Time</f>
        <v>3.001388889</v>
      </c>
      <c r="R1814" s="44">
        <f>Plan_HubVN_Receiving_Time-Plan_HubCN_Pickup_Time</f>
        <v>2.00625</v>
      </c>
      <c r="S1814" s="44">
        <f>TG_lấy+TG_xử_lý_CN+Thông_quan</f>
        <v>5.148611111</v>
      </c>
      <c r="T1814" s="55">
        <f>IFS(HubCN_ID="LECCNSZ",Quantity__piece*500,HubCN_ID="LECCNYW",Quantity__piece*700)</f>
        <v>2800</v>
      </c>
      <c r="U1814" s="55">
        <f>Chi_phí_lấy_hàng-Chi_phí_xử_lý</f>
        <v>15000</v>
      </c>
      <c r="V1814" s="55">
        <f>IFS(HubCN_ID="LECCNSZ",IF(Grossweight&lt;=3,17000+Quantity__piece*500,17000+(Grossweight-3)*1500+Quantity__piece*500),HubCN_ID="LECCNYW", IF(Grossweight&lt;=3,15000+Quantity__piece*700,15000+(Grossweight-3)*2500+Quantity__piece*700))</f>
        <v>17800</v>
      </c>
    </row>
    <row r="1815" ht="15.75" customHeight="1">
      <c r="A1815" s="52" t="s">
        <v>5114</v>
      </c>
      <c r="B1815" s="52" t="s">
        <v>5304</v>
      </c>
      <c r="C1815" s="52" t="s">
        <v>5253</v>
      </c>
      <c r="D1815" s="53">
        <v>44652.37708333333</v>
      </c>
      <c r="E1815" s="53">
        <v>44650.74097222222</v>
      </c>
      <c r="F1815" s="53">
        <v>44652.504166666666</v>
      </c>
      <c r="G1815" s="53">
        <f>HubVN_Receiving_Time</f>
        <v>44654.53819</v>
      </c>
      <c r="H1815" s="54">
        <v>44651.035416666666</v>
      </c>
      <c r="I1815" s="44">
        <f>HubCN_Receiving_Time-Order_Create_Time</f>
        <v>2.0375</v>
      </c>
      <c r="J1815" s="44">
        <f>Plan__HubCN_Receiving_Time-Order_Create_Time</f>
        <v>3.673611111</v>
      </c>
      <c r="K1815" s="44">
        <f>HubCN_Pickup_Time-HubCN_Receiving_Time</f>
        <v>0.2944444444</v>
      </c>
      <c r="L1815" s="44">
        <f>Plan_HubCN_Pickup_Time-Plan__HubCN_Receiving_Time</f>
        <v>0.1270833333</v>
      </c>
      <c r="M1815" s="44">
        <f>HubCN_Receiving_Time-Vendor_PickupTime</f>
        <v>0.25625</v>
      </c>
      <c r="N1815" s="44">
        <f>Plan__HubCN_Receiving_Time-Plan_Vendor_Pickup_Time</f>
        <v>4.145138889</v>
      </c>
      <c r="O1815" s="44">
        <f>Vendor_PickupTime-Order_Create_Time</f>
        <v>1.78125</v>
      </c>
      <c r="P1815" s="44">
        <f>Plan_Vendor_Pickup_Time-Order_Create_Time</f>
        <v>-0.4715277778</v>
      </c>
      <c r="Q1815" s="44">
        <f>HubVN_Receiving_Time-HubCN_Pickup_Time</f>
        <v>3.502777778</v>
      </c>
      <c r="R1815" s="44">
        <f>Plan_HubVN_Receiving_Time-Plan_HubCN_Pickup_Time</f>
        <v>2.00625</v>
      </c>
      <c r="S1815" s="44">
        <f>TG_lấy+TG_xử_lý_CN+Thông_quan</f>
        <v>5.834722222</v>
      </c>
      <c r="T1815" s="55">
        <f>IFS(HubCN_ID="LECCNSZ",Quantity__piece*500,HubCN_ID="LECCNYW",Quantity__piece*700)</f>
        <v>2800</v>
      </c>
      <c r="U1815" s="55">
        <f>Chi_phí_lấy_hàng-Chi_phí_xử_lý</f>
        <v>15000</v>
      </c>
      <c r="V1815" s="55">
        <f>IFS(HubCN_ID="LECCNSZ",IF(Grossweight&lt;=3,17000+Quantity__piece*500,17000+(Grossweight-3)*1500+Quantity__piece*500),HubCN_ID="LECCNYW", IF(Grossweight&lt;=3,15000+Quantity__piece*700,15000+(Grossweight-3)*2500+Quantity__piece*700))</f>
        <v>17800</v>
      </c>
    </row>
    <row r="1816" ht="15.75" customHeight="1">
      <c r="A1816" s="52" t="s">
        <v>5117</v>
      </c>
      <c r="B1816" s="52" t="s">
        <v>5258</v>
      </c>
      <c r="C1816" s="52" t="s">
        <v>5253</v>
      </c>
      <c r="D1816" s="53">
        <v>44648.325694444444</v>
      </c>
      <c r="E1816" s="53">
        <v>44646.98333333333</v>
      </c>
      <c r="F1816" s="53">
        <v>44648.535416666666</v>
      </c>
      <c r="G1816" s="53">
        <f>HubVN_Receiving_Time</f>
        <v>44652.28125</v>
      </c>
      <c r="H1816" s="54">
        <v>44647.27916666667</v>
      </c>
      <c r="I1816" s="44">
        <f>HubCN_Receiving_Time-Order_Create_Time</f>
        <v>1.851388889</v>
      </c>
      <c r="J1816" s="44">
        <f>Plan__HubCN_Receiving_Time-Order_Create_Time</f>
        <v>3.19375</v>
      </c>
      <c r="K1816" s="44">
        <f>HubCN_Pickup_Time-HubCN_Receiving_Time</f>
        <v>0.2958333333</v>
      </c>
      <c r="L1816" s="44">
        <f>Plan_HubCN_Pickup_Time-Plan__HubCN_Receiving_Time</f>
        <v>0.2097222222</v>
      </c>
      <c r="M1816" s="44">
        <f>HubCN_Receiving_Time-Vendor_PickupTime</f>
        <v>0.1020833333</v>
      </c>
      <c r="N1816" s="44">
        <f>Plan__HubCN_Receiving_Time-Plan_Vendor_Pickup_Time</f>
        <v>1.199305556</v>
      </c>
      <c r="O1816" s="44">
        <f>Vendor_PickupTime-Order_Create_Time</f>
        <v>1.749305556</v>
      </c>
      <c r="P1816" s="44">
        <f>Plan_Vendor_Pickup_Time-Order_Create_Time</f>
        <v>1.994444444</v>
      </c>
      <c r="Q1816" s="44">
        <f>HubVN_Receiving_Time-HubCN_Pickup_Time</f>
        <v>5.002083333</v>
      </c>
      <c r="R1816" s="44">
        <f>Plan_HubVN_Receiving_Time-Plan_HubCN_Pickup_Time</f>
        <v>3.000694444</v>
      </c>
      <c r="S1816" s="44">
        <f>TG_lấy+TG_xử_lý_CN+Thông_quan</f>
        <v>7.149305556</v>
      </c>
      <c r="T1816" s="55">
        <f>IFS(HubCN_ID="LECCNSZ",Quantity__piece*500,HubCN_ID="LECCNYW",Quantity__piece*700)</f>
        <v>1400</v>
      </c>
      <c r="U1816" s="55">
        <f>Chi_phí_lấy_hàng-Chi_phí_xử_lý</f>
        <v>15000</v>
      </c>
      <c r="V1816" s="55">
        <f>IFS(HubCN_ID="LECCNSZ",IF(Grossweight&lt;=3,17000+Quantity__piece*500,17000+(Grossweight-3)*1500+Quantity__piece*500),HubCN_ID="LECCNYW", IF(Grossweight&lt;=3,15000+Quantity__piece*700,15000+(Grossweight-3)*2500+Quantity__piece*700))</f>
        <v>16400</v>
      </c>
    </row>
    <row r="1817" ht="15.75" hidden="1" customHeight="1">
      <c r="A1817" s="52" t="s">
        <v>5120</v>
      </c>
      <c r="B1817" s="52" t="s">
        <v>5301</v>
      </c>
      <c r="C1817" s="52" t="s">
        <v>5255</v>
      </c>
      <c r="D1817" s="53">
        <v>44651.032638888886</v>
      </c>
      <c r="E1817" s="53">
        <v>44649.77638888889</v>
      </c>
      <c r="F1817" s="53">
        <v>44651.24652777778</v>
      </c>
      <c r="G1817" s="53">
        <f>HubVN_Receiving_Time</f>
        <v>44654.25278</v>
      </c>
      <c r="H1817" s="54">
        <v>44650.24722222222</v>
      </c>
      <c r="I1817" s="44">
        <f>HubCN_Receiving_Time-Order_Create_Time</f>
        <v>0.8833333333</v>
      </c>
      <c r="J1817" s="44">
        <f>Plan__HubCN_Receiving_Time-Order_Create_Time</f>
        <v>2.139583333</v>
      </c>
      <c r="K1817" s="44">
        <f>HubCN_Pickup_Time-HubCN_Receiving_Time</f>
        <v>0.4708333333</v>
      </c>
      <c r="L1817" s="44">
        <f>Plan_HubCN_Pickup_Time-Plan__HubCN_Receiving_Time</f>
        <v>0.2138888889</v>
      </c>
      <c r="M1817" s="44">
        <f>HubCN_Receiving_Time-Vendor_PickupTime</f>
        <v>0.05486111111</v>
      </c>
      <c r="N1817" s="44">
        <f>Plan__HubCN_Receiving_Time-Plan_Vendor_Pickup_Time</f>
        <v>1.647222222</v>
      </c>
      <c r="O1817" s="44">
        <f>Vendor_PickupTime-Order_Create_Time</f>
        <v>0.8284722222</v>
      </c>
      <c r="P1817" s="44">
        <f>Plan_Vendor_Pickup_Time-Order_Create_Time</f>
        <v>0.4923611111</v>
      </c>
      <c r="Q1817" s="44">
        <f>HubVN_Receiving_Time-HubCN_Pickup_Time</f>
        <v>4.005555556</v>
      </c>
      <c r="R1817" s="44">
        <f>Plan_HubVN_Receiving_Time-Plan_HubCN_Pickup_Time</f>
        <v>2.004861111</v>
      </c>
      <c r="S1817" s="44">
        <f>TG_lấy+TG_xử_lý_CN+Thông_quan</f>
        <v>5.359722222</v>
      </c>
      <c r="T1817" s="55">
        <f>IFS(HubCN_ID="LECCNSZ",Quantity__piece*500,HubCN_ID="LECCNYW",Quantity__piece*700)</f>
        <v>2500</v>
      </c>
      <c r="U1817" s="55">
        <f>Chi_phí_lấy_hàng-Chi_phí_xử_lý</f>
        <v>18050</v>
      </c>
      <c r="V1817" s="55">
        <f>IFS(HubCN_ID="LECCNSZ",IF(Grossweight&lt;=3,17000+Quantity__piece*500,17000+(Grossweight-3)*1500+Quantity__piece*500),HubCN_ID="LECCNYW", IF(Grossweight&lt;=3,15000+Quantity__piece*700,15000+(Grossweight-3)*2500+Quantity__piece*700))</f>
        <v>20550</v>
      </c>
    </row>
    <row r="1818" ht="15.75" customHeight="1">
      <c r="A1818" s="52" t="s">
        <v>5121</v>
      </c>
      <c r="B1818" s="52" t="s">
        <v>5299</v>
      </c>
      <c r="C1818" s="52" t="s">
        <v>5253</v>
      </c>
      <c r="D1818" s="53">
        <v>44651.62152777778</v>
      </c>
      <c r="E1818" s="53">
        <v>44649.83263888889</v>
      </c>
      <c r="F1818" s="53">
        <v>44651.75069444445</v>
      </c>
      <c r="G1818" s="53">
        <f>HubVN_Receiving_Time</f>
        <v>44654.26458</v>
      </c>
      <c r="H1818" s="54">
        <v>44650.26388888889</v>
      </c>
      <c r="I1818" s="44">
        <f>HubCN_Receiving_Time-Order_Create_Time</f>
        <v>2.113194444</v>
      </c>
      <c r="J1818" s="44">
        <f>Plan__HubCN_Receiving_Time-Order_Create_Time</f>
        <v>3.902083333</v>
      </c>
      <c r="K1818" s="44">
        <f>HubCN_Pickup_Time-HubCN_Receiving_Time</f>
        <v>0.43125</v>
      </c>
      <c r="L1818" s="44">
        <f>Plan_HubCN_Pickup_Time-Plan__HubCN_Receiving_Time</f>
        <v>0.1291666667</v>
      </c>
      <c r="M1818" s="44">
        <f>HubCN_Receiving_Time-Vendor_PickupTime</f>
        <v>0.1131944444</v>
      </c>
      <c r="N1818" s="44">
        <f>Plan__HubCN_Receiving_Time-Plan_Vendor_Pickup_Time</f>
        <v>2.736805556</v>
      </c>
      <c r="O1818" s="44">
        <f>Vendor_PickupTime-Order_Create_Time</f>
        <v>2</v>
      </c>
      <c r="P1818" s="44">
        <f>Plan_Vendor_Pickup_Time-Order_Create_Time</f>
        <v>1.165277778</v>
      </c>
      <c r="Q1818" s="44">
        <f>HubVN_Receiving_Time-HubCN_Pickup_Time</f>
        <v>4.000694444</v>
      </c>
      <c r="R1818" s="44">
        <f>Plan_HubVN_Receiving_Time-Plan_HubCN_Pickup_Time</f>
        <v>1.501388889</v>
      </c>
      <c r="S1818" s="44">
        <f>TG_lấy+TG_xử_lý_CN+Thông_quan</f>
        <v>6.545138889</v>
      </c>
      <c r="T1818" s="55">
        <f>IFS(HubCN_ID="LECCNSZ",Quantity__piece*500,HubCN_ID="LECCNYW",Quantity__piece*700)</f>
        <v>2800</v>
      </c>
      <c r="U1818" s="55">
        <f>Chi_phí_lấy_hàng-Chi_phí_xử_lý</f>
        <v>17500</v>
      </c>
      <c r="V1818" s="55">
        <f>IFS(HubCN_ID="LECCNSZ",IF(Grossweight&lt;=3,17000+Quantity__piece*500,17000+(Grossweight-3)*1500+Quantity__piece*500),HubCN_ID="LECCNYW", IF(Grossweight&lt;=3,15000+Quantity__piece*700,15000+(Grossweight-3)*2500+Quantity__piece*700))</f>
        <v>20300</v>
      </c>
    </row>
    <row r="1819" ht="15.75" customHeight="1">
      <c r="A1819" s="52" t="s">
        <v>5124</v>
      </c>
      <c r="B1819" s="52" t="s">
        <v>5276</v>
      </c>
      <c r="C1819" s="52" t="s">
        <v>5253</v>
      </c>
      <c r="D1819" s="53">
        <v>44650.07708333333</v>
      </c>
      <c r="E1819" s="53">
        <v>44649.18194444444</v>
      </c>
      <c r="F1819" s="53">
        <v>44650.24652777778</v>
      </c>
      <c r="G1819" s="53">
        <f>HubVN_Receiving_Time</f>
        <v>44652.52153</v>
      </c>
      <c r="H1819" s="54">
        <v>44649.51597222222</v>
      </c>
      <c r="I1819" s="44">
        <f>HubCN_Receiving_Time-Order_Create_Time</f>
        <v>1.808333333</v>
      </c>
      <c r="J1819" s="44">
        <f>Plan__HubCN_Receiving_Time-Order_Create_Time</f>
        <v>2.703472222</v>
      </c>
      <c r="K1819" s="44">
        <f>HubCN_Pickup_Time-HubCN_Receiving_Time</f>
        <v>0.3340277778</v>
      </c>
      <c r="L1819" s="44">
        <f>Plan_HubCN_Pickup_Time-Plan__HubCN_Receiving_Time</f>
        <v>0.1694444445</v>
      </c>
      <c r="M1819" s="44">
        <f>HubCN_Receiving_Time-Vendor_PickupTime</f>
        <v>0.1666666667</v>
      </c>
      <c r="N1819" s="44">
        <f>Plan__HubCN_Receiving_Time-Plan_Vendor_Pickup_Time</f>
        <v>3.122222222</v>
      </c>
      <c r="O1819" s="44">
        <f>Vendor_PickupTime-Order_Create_Time</f>
        <v>1.641666667</v>
      </c>
      <c r="P1819" s="44">
        <f>Plan_Vendor_Pickup_Time-Order_Create_Time</f>
        <v>-0.41875</v>
      </c>
      <c r="Q1819" s="44">
        <f>HubVN_Receiving_Time-HubCN_Pickup_Time</f>
        <v>3.005555556</v>
      </c>
      <c r="R1819" s="44">
        <f>Plan_HubVN_Receiving_Time-Plan_HubCN_Pickup_Time</f>
        <v>2.004166667</v>
      </c>
      <c r="S1819" s="44">
        <f>TG_lấy+TG_xử_lý_CN+Thông_quan</f>
        <v>5.147916667</v>
      </c>
      <c r="T1819" s="55">
        <f>IFS(HubCN_ID="LECCNSZ",Quantity__piece*500,HubCN_ID="LECCNYW",Quantity__piece*700)</f>
        <v>2100</v>
      </c>
      <c r="U1819" s="55">
        <f>Chi_phí_lấy_hàng-Chi_phí_xử_lý</f>
        <v>15000</v>
      </c>
      <c r="V1819" s="55">
        <f>IFS(HubCN_ID="LECCNSZ",IF(Grossweight&lt;=3,17000+Quantity__piece*500,17000+(Grossweight-3)*1500+Quantity__piece*500),HubCN_ID="LECCNYW", IF(Grossweight&lt;=3,15000+Quantity__piece*700,15000+(Grossweight-3)*2500+Quantity__piece*700))</f>
        <v>17100</v>
      </c>
    </row>
    <row r="1820" ht="15.75" customHeight="1">
      <c r="A1820" s="52" t="s">
        <v>5127</v>
      </c>
      <c r="B1820" s="52" t="s">
        <v>5304</v>
      </c>
      <c r="C1820" s="52" t="s">
        <v>5253</v>
      </c>
      <c r="D1820" s="53">
        <v>44651.43194444444</v>
      </c>
      <c r="E1820" s="53">
        <v>44650.73333333333</v>
      </c>
      <c r="F1820" s="53">
        <v>44651.51875</v>
      </c>
      <c r="G1820" s="53">
        <f>HubVN_Receiving_Time</f>
        <v>44654.53542</v>
      </c>
      <c r="H1820" s="54">
        <v>44651.03125</v>
      </c>
      <c r="I1820" s="44">
        <f>HubCN_Receiving_Time-Order_Create_Time</f>
        <v>3.538888889</v>
      </c>
      <c r="J1820" s="44">
        <f>Plan__HubCN_Receiving_Time-Order_Create_Time</f>
        <v>4.2375</v>
      </c>
      <c r="K1820" s="44">
        <f>HubCN_Pickup_Time-HubCN_Receiving_Time</f>
        <v>0.2979166667</v>
      </c>
      <c r="L1820" s="44">
        <f>Plan_HubCN_Pickup_Time-Plan__HubCN_Receiving_Time</f>
        <v>0.08680555556</v>
      </c>
      <c r="M1820" s="44">
        <f>HubCN_Receiving_Time-Vendor_PickupTime</f>
        <v>0.2548611111</v>
      </c>
      <c r="N1820" s="44">
        <f>Plan__HubCN_Receiving_Time-Plan_Vendor_Pickup_Time</f>
        <v>4.240277778</v>
      </c>
      <c r="O1820" s="44">
        <f>Vendor_PickupTime-Order_Create_Time</f>
        <v>3.284027778</v>
      </c>
      <c r="P1820" s="44">
        <f>Plan_Vendor_Pickup_Time-Order_Create_Time</f>
        <v>-0.00277777778</v>
      </c>
      <c r="Q1820" s="44">
        <f>HubVN_Receiving_Time-HubCN_Pickup_Time</f>
        <v>3.504166667</v>
      </c>
      <c r="R1820" s="44">
        <f>Plan_HubVN_Receiving_Time-Plan_HubCN_Pickup_Time</f>
        <v>2.005555556</v>
      </c>
      <c r="S1820" s="44">
        <f>TG_lấy+TG_xử_lý_CN+Thông_quan</f>
        <v>7.340972222</v>
      </c>
      <c r="T1820" s="55">
        <f>IFS(HubCN_ID="LECCNSZ",Quantity__piece*500,HubCN_ID="LECCNYW",Quantity__piece*700)</f>
        <v>2800</v>
      </c>
      <c r="U1820" s="55">
        <f>Chi_phí_lấy_hàng-Chi_phí_xử_lý</f>
        <v>15000</v>
      </c>
      <c r="V1820" s="55">
        <f>IFS(HubCN_ID="LECCNSZ",IF(Grossweight&lt;=3,17000+Quantity__piece*500,17000+(Grossweight-3)*1500+Quantity__piece*500),HubCN_ID="LECCNYW", IF(Grossweight&lt;=3,15000+Quantity__piece*700,15000+(Grossweight-3)*2500+Quantity__piece*700))</f>
        <v>17800</v>
      </c>
    </row>
    <row r="1821" ht="15.75" hidden="1" customHeight="1">
      <c r="A1821" s="52" t="s">
        <v>5130</v>
      </c>
      <c r="B1821" s="52" t="s">
        <v>5301</v>
      </c>
      <c r="C1821" s="52" t="s">
        <v>5255</v>
      </c>
      <c r="D1821" s="53">
        <v>44650.15416666667</v>
      </c>
      <c r="E1821" s="53">
        <v>44649.53958333333</v>
      </c>
      <c r="F1821" s="53">
        <v>44650.282638888886</v>
      </c>
      <c r="G1821" s="53">
        <f>HubVN_Receiving_Time</f>
        <v>44652.51458</v>
      </c>
      <c r="H1821" s="54">
        <v>44650.010416666664</v>
      </c>
      <c r="I1821" s="44">
        <f>HubCN_Receiving_Time-Order_Create_Time</f>
        <v>2.208333333</v>
      </c>
      <c r="J1821" s="44">
        <f>Plan__HubCN_Receiving_Time-Order_Create_Time</f>
        <v>2.822916667</v>
      </c>
      <c r="K1821" s="44">
        <f>HubCN_Pickup_Time-HubCN_Receiving_Time</f>
        <v>0.4708333333</v>
      </c>
      <c r="L1821" s="44">
        <f>Plan_HubCN_Pickup_Time-Plan__HubCN_Receiving_Time</f>
        <v>0.1284722222</v>
      </c>
      <c r="M1821" s="44">
        <f>HubCN_Receiving_Time-Vendor_PickupTime</f>
        <v>0.05555555555</v>
      </c>
      <c r="N1821" s="44">
        <f>Plan__HubCN_Receiving_Time-Plan_Vendor_Pickup_Time</f>
        <v>3.248611111</v>
      </c>
      <c r="O1821" s="44">
        <f>Vendor_PickupTime-Order_Create_Time</f>
        <v>2.152777778</v>
      </c>
      <c r="P1821" s="44">
        <f>Plan_Vendor_Pickup_Time-Order_Create_Time</f>
        <v>-0.4256944444</v>
      </c>
      <c r="Q1821" s="44">
        <f>HubVN_Receiving_Time-HubCN_Pickup_Time</f>
        <v>2.504166667</v>
      </c>
      <c r="R1821" s="44">
        <f>Plan_HubVN_Receiving_Time-Plan_HubCN_Pickup_Time</f>
        <v>2.002777778</v>
      </c>
      <c r="S1821" s="44">
        <f>TG_lấy+TG_xử_lý_CN+Thông_quan</f>
        <v>5.183333333</v>
      </c>
      <c r="T1821" s="55">
        <f>IFS(HubCN_ID="LECCNSZ",Quantity__piece*500,HubCN_ID="LECCNYW",Quantity__piece*700)</f>
        <v>500</v>
      </c>
      <c r="U1821" s="55">
        <f>Chi_phí_lấy_hàng-Chi_phí_xử_lý</f>
        <v>17000</v>
      </c>
      <c r="V1821" s="55">
        <f>IFS(HubCN_ID="LECCNSZ",IF(Grossweight&lt;=3,17000+Quantity__piece*500,17000+(Grossweight-3)*1500+Quantity__piece*500),HubCN_ID="LECCNYW", IF(Grossweight&lt;=3,15000+Quantity__piece*700,15000+(Grossweight-3)*2500+Quantity__piece*700))</f>
        <v>17500</v>
      </c>
    </row>
    <row r="1822" ht="15.75" customHeight="1">
      <c r="A1822" s="52" t="s">
        <v>5133</v>
      </c>
      <c r="B1822" s="52" t="s">
        <v>5264</v>
      </c>
      <c r="C1822" s="52" t="s">
        <v>5253</v>
      </c>
      <c r="D1822" s="53">
        <v>44651.325</v>
      </c>
      <c r="E1822" s="53">
        <v>44649.77361111111</v>
      </c>
      <c r="F1822" s="53">
        <v>44651.53472222222</v>
      </c>
      <c r="G1822" s="53">
        <f>HubVN_Receiving_Time</f>
        <v>44654.28264</v>
      </c>
      <c r="H1822" s="54">
        <v>44650.277083333334</v>
      </c>
      <c r="I1822" s="44">
        <f>HubCN_Receiving_Time-Order_Create_Time</f>
        <v>0.60625</v>
      </c>
      <c r="J1822" s="44">
        <f>Plan__HubCN_Receiving_Time-Order_Create_Time</f>
        <v>2.157638889</v>
      </c>
      <c r="K1822" s="44">
        <f>HubCN_Pickup_Time-HubCN_Receiving_Time</f>
        <v>0.5034722222</v>
      </c>
      <c r="L1822" s="44">
        <f>Plan_HubCN_Pickup_Time-Plan__HubCN_Receiving_Time</f>
        <v>0.2097222222</v>
      </c>
      <c r="M1822" s="44">
        <f>HubCN_Receiving_Time-Vendor_PickupTime</f>
        <v>0.1090277778</v>
      </c>
      <c r="N1822" s="44">
        <f>Plan__HubCN_Receiving_Time-Plan_Vendor_Pickup_Time</f>
        <v>2.085416667</v>
      </c>
      <c r="O1822" s="44">
        <f>Vendor_PickupTime-Order_Create_Time</f>
        <v>0.4972222222</v>
      </c>
      <c r="P1822" s="44">
        <f>Plan_Vendor_Pickup_Time-Order_Create_Time</f>
        <v>0.07222222222</v>
      </c>
      <c r="Q1822" s="44">
        <f>HubVN_Receiving_Time-HubCN_Pickup_Time</f>
        <v>4.005555556</v>
      </c>
      <c r="R1822" s="44">
        <f>Plan_HubVN_Receiving_Time-Plan_HubCN_Pickup_Time</f>
        <v>2.002777778</v>
      </c>
      <c r="S1822" s="44">
        <f>TG_lấy+TG_xử_lý_CN+Thông_quan</f>
        <v>5.115277778</v>
      </c>
      <c r="T1822" s="55">
        <f>IFS(HubCN_ID="LECCNSZ",Quantity__piece*500,HubCN_ID="LECCNYW",Quantity__piece*700)</f>
        <v>3500</v>
      </c>
      <c r="U1822" s="55">
        <f>Chi_phí_lấy_hàng-Chi_phí_xử_lý</f>
        <v>15000</v>
      </c>
      <c r="V1822" s="55">
        <f>IFS(HubCN_ID="LECCNSZ",IF(Grossweight&lt;=3,17000+Quantity__piece*500,17000+(Grossweight-3)*1500+Quantity__piece*500),HubCN_ID="LECCNYW", IF(Grossweight&lt;=3,15000+Quantity__piece*700,15000+(Grossweight-3)*2500+Quantity__piece*700))</f>
        <v>18500</v>
      </c>
    </row>
    <row r="1823" ht="15.75" hidden="1" customHeight="1">
      <c r="A1823" s="52" t="s">
        <v>5135</v>
      </c>
      <c r="B1823" s="52" t="s">
        <v>5289</v>
      </c>
      <c r="C1823" s="52" t="s">
        <v>5255</v>
      </c>
      <c r="D1823" s="53">
        <v>44653.14027777778</v>
      </c>
      <c r="E1823" s="53">
        <v>44652.55069444444</v>
      </c>
      <c r="F1823" s="53">
        <v>44653.26666666667</v>
      </c>
      <c r="G1823" s="53">
        <f>HubVN_Receiving_Time</f>
        <v>44655.52431</v>
      </c>
      <c r="H1823" s="54">
        <v>44653.02222222222</v>
      </c>
      <c r="I1823" s="44">
        <f>HubCN_Receiving_Time-Order_Create_Time</f>
        <v>1.784722222</v>
      </c>
      <c r="J1823" s="44">
        <f>Plan__HubCN_Receiving_Time-Order_Create_Time</f>
        <v>2.374305556</v>
      </c>
      <c r="K1823" s="44">
        <f>HubCN_Pickup_Time-HubCN_Receiving_Time</f>
        <v>0.4715277778</v>
      </c>
      <c r="L1823" s="44">
        <f>Plan_HubCN_Pickup_Time-Plan__HubCN_Receiving_Time</f>
        <v>0.1263888889</v>
      </c>
      <c r="M1823" s="44">
        <f>HubCN_Receiving_Time-Vendor_PickupTime</f>
        <v>0.13125</v>
      </c>
      <c r="N1823" s="44">
        <f>Plan__HubCN_Receiving_Time-Plan_Vendor_Pickup_Time</f>
        <v>2.583333333</v>
      </c>
      <c r="O1823" s="44">
        <f>Vendor_PickupTime-Order_Create_Time</f>
        <v>1.653472222</v>
      </c>
      <c r="P1823" s="44">
        <f>Plan_Vendor_Pickup_Time-Order_Create_Time</f>
        <v>-0.2090277778</v>
      </c>
      <c r="Q1823" s="44">
        <f>HubVN_Receiving_Time-HubCN_Pickup_Time</f>
        <v>2.502083333</v>
      </c>
      <c r="R1823" s="44">
        <f>Plan_HubVN_Receiving_Time-Plan_HubCN_Pickup_Time</f>
        <v>2.005555556</v>
      </c>
      <c r="S1823" s="44">
        <f>TG_lấy+TG_xử_lý_CN+Thông_quan</f>
        <v>4.758333333</v>
      </c>
      <c r="T1823" s="55">
        <f>IFS(HubCN_ID="LECCNSZ",Quantity__piece*500,HubCN_ID="LECCNYW",Quantity__piece*700)</f>
        <v>500</v>
      </c>
      <c r="U1823" s="55">
        <f>Chi_phí_lấy_hàng-Chi_phí_xử_lý</f>
        <v>17000</v>
      </c>
      <c r="V1823" s="55">
        <f>IFS(HubCN_ID="LECCNSZ",IF(Grossweight&lt;=3,17000+Quantity__piece*500,17000+(Grossweight-3)*1500+Quantity__piece*500),HubCN_ID="LECCNYW", IF(Grossweight&lt;=3,15000+Quantity__piece*700,15000+(Grossweight-3)*2500+Quantity__piece*700))</f>
        <v>17500</v>
      </c>
    </row>
    <row r="1824" ht="15.75" customHeight="1">
      <c r="A1824" s="52" t="s">
        <v>5137</v>
      </c>
      <c r="B1824" s="52" t="s">
        <v>5258</v>
      </c>
      <c r="C1824" s="52" t="s">
        <v>5253</v>
      </c>
      <c r="D1824" s="53">
        <v>44651.79861111111</v>
      </c>
      <c r="E1824" s="53">
        <v>44650.69027777778</v>
      </c>
      <c r="F1824" s="53">
        <v>44652.01180555556</v>
      </c>
      <c r="G1824" s="53">
        <f>HubVN_Receiving_Time</f>
        <v>44654.53264</v>
      </c>
      <c r="H1824" s="54">
        <v>44651.029861111114</v>
      </c>
      <c r="I1824" s="44">
        <f>HubCN_Receiving_Time-Order_Create_Time</f>
        <v>1.977777778</v>
      </c>
      <c r="J1824" s="44">
        <f>Plan__HubCN_Receiving_Time-Order_Create_Time</f>
        <v>3.086111111</v>
      </c>
      <c r="K1824" s="44">
        <f>HubCN_Pickup_Time-HubCN_Receiving_Time</f>
        <v>0.3395833333</v>
      </c>
      <c r="L1824" s="44">
        <f>Plan_HubCN_Pickup_Time-Plan__HubCN_Receiving_Time</f>
        <v>0.2131944444</v>
      </c>
      <c r="M1824" s="44">
        <f>HubCN_Receiving_Time-Vendor_PickupTime</f>
        <v>0.2513888889</v>
      </c>
      <c r="N1824" s="44">
        <f>Plan__HubCN_Receiving_Time-Plan_Vendor_Pickup_Time</f>
        <v>5.551388889</v>
      </c>
      <c r="O1824" s="44">
        <f>Vendor_PickupTime-Order_Create_Time</f>
        <v>1.726388889</v>
      </c>
      <c r="P1824" s="44">
        <f>Plan_Vendor_Pickup_Time-Order_Create_Time</f>
        <v>-2.465277778</v>
      </c>
      <c r="Q1824" s="44">
        <f>HubVN_Receiving_Time-HubCN_Pickup_Time</f>
        <v>3.502777778</v>
      </c>
      <c r="R1824" s="44">
        <f>Plan_HubVN_Receiving_Time-Plan_HubCN_Pickup_Time</f>
        <v>1.501388889</v>
      </c>
      <c r="S1824" s="44">
        <f>TG_lấy+TG_xử_lý_CN+Thông_quan</f>
        <v>5.820138889</v>
      </c>
      <c r="T1824" s="55">
        <f>IFS(HubCN_ID="LECCNSZ",Quantity__piece*500,HubCN_ID="LECCNYW",Quantity__piece*700)</f>
        <v>3500</v>
      </c>
      <c r="U1824" s="55">
        <f>Chi_phí_lấy_hàng-Chi_phí_xử_lý</f>
        <v>15000</v>
      </c>
      <c r="V1824" s="55">
        <f>IFS(HubCN_ID="LECCNSZ",IF(Grossweight&lt;=3,17000+Quantity__piece*500,17000+(Grossweight-3)*1500+Quantity__piece*500),HubCN_ID="LECCNYW", IF(Grossweight&lt;=3,15000+Quantity__piece*700,15000+(Grossweight-3)*2500+Quantity__piece*700))</f>
        <v>18500</v>
      </c>
    </row>
    <row r="1825" ht="15.75" customHeight="1">
      <c r="A1825" s="52" t="s">
        <v>5140</v>
      </c>
      <c r="B1825" s="52" t="s">
        <v>5299</v>
      </c>
      <c r="C1825" s="52" t="s">
        <v>5253</v>
      </c>
      <c r="D1825" s="53">
        <v>44652.45277777778</v>
      </c>
      <c r="E1825" s="53">
        <v>44650.70625</v>
      </c>
      <c r="F1825" s="53">
        <v>44652.5375</v>
      </c>
      <c r="G1825" s="53">
        <f>HubVN_Receiving_Time</f>
        <v>44654.50208</v>
      </c>
      <c r="H1825" s="54">
        <v>44651.0</v>
      </c>
      <c r="I1825" s="44">
        <f>HubCN_Receiving_Time-Order_Create_Time</f>
        <v>2.003472222</v>
      </c>
      <c r="J1825" s="44">
        <f>Plan__HubCN_Receiving_Time-Order_Create_Time</f>
        <v>3.75</v>
      </c>
      <c r="K1825" s="44">
        <f>HubCN_Pickup_Time-HubCN_Receiving_Time</f>
        <v>0.29375</v>
      </c>
      <c r="L1825" s="44">
        <f>Plan_HubCN_Pickup_Time-Plan__HubCN_Receiving_Time</f>
        <v>0.08472222222</v>
      </c>
      <c r="M1825" s="44">
        <f>HubCN_Receiving_Time-Vendor_PickupTime</f>
        <v>0.25625</v>
      </c>
      <c r="N1825" s="44">
        <f>Plan__HubCN_Receiving_Time-Plan_Vendor_Pickup_Time</f>
        <v>5.211111111</v>
      </c>
      <c r="O1825" s="44">
        <f>Vendor_PickupTime-Order_Create_Time</f>
        <v>1.747222222</v>
      </c>
      <c r="P1825" s="44">
        <f>Plan_Vendor_Pickup_Time-Order_Create_Time</f>
        <v>-1.461111111</v>
      </c>
      <c r="Q1825" s="44">
        <f>HubVN_Receiving_Time-HubCN_Pickup_Time</f>
        <v>3.502083333</v>
      </c>
      <c r="R1825" s="44">
        <f>Plan_HubVN_Receiving_Time-Plan_HubCN_Pickup_Time</f>
        <v>2.002777778</v>
      </c>
      <c r="S1825" s="44">
        <f>TG_lấy+TG_xử_lý_CN+Thông_quan</f>
        <v>5.799305556</v>
      </c>
      <c r="T1825" s="55">
        <f>IFS(HubCN_ID="LECCNSZ",Quantity__piece*500,HubCN_ID="LECCNYW",Quantity__piece*700)</f>
        <v>700</v>
      </c>
      <c r="U1825" s="55">
        <f>Chi_phí_lấy_hàng-Chi_phí_xử_lý</f>
        <v>15000</v>
      </c>
      <c r="V1825" s="55">
        <f>IFS(HubCN_ID="LECCNSZ",IF(Grossweight&lt;=3,17000+Quantity__piece*500,17000+(Grossweight-3)*1500+Quantity__piece*500),HubCN_ID="LECCNYW", IF(Grossweight&lt;=3,15000+Quantity__piece*700,15000+(Grossweight-3)*2500+Quantity__piece*700))</f>
        <v>15700</v>
      </c>
    </row>
    <row r="1826" ht="15.75" hidden="1" customHeight="1">
      <c r="A1826" s="52" t="s">
        <v>5143</v>
      </c>
      <c r="B1826" s="52" t="s">
        <v>5289</v>
      </c>
      <c r="C1826" s="52" t="s">
        <v>5255</v>
      </c>
      <c r="D1826" s="53">
        <v>44650.654861111114</v>
      </c>
      <c r="E1826" s="53">
        <v>44649.55069444444</v>
      </c>
      <c r="F1826" s="53">
        <v>44650.78055555555</v>
      </c>
      <c r="G1826" s="53">
        <f>HubVN_Receiving_Time</f>
        <v>44652.525</v>
      </c>
      <c r="H1826" s="54">
        <v>44650.02222222222</v>
      </c>
      <c r="I1826" s="44">
        <f>HubCN_Receiving_Time-Order_Create_Time</f>
        <v>3.704861111</v>
      </c>
      <c r="J1826" s="44">
        <f>Plan__HubCN_Receiving_Time-Order_Create_Time</f>
        <v>4.809027778</v>
      </c>
      <c r="K1826" s="44">
        <f>HubCN_Pickup_Time-HubCN_Receiving_Time</f>
        <v>0.4715277778</v>
      </c>
      <c r="L1826" s="44">
        <f>Plan_HubCN_Pickup_Time-Plan__HubCN_Receiving_Time</f>
        <v>0.1256944444</v>
      </c>
      <c r="M1826" s="44">
        <f>HubCN_Receiving_Time-Vendor_PickupTime</f>
        <v>0.05347222222</v>
      </c>
      <c r="N1826" s="44">
        <f>Plan__HubCN_Receiving_Time-Plan_Vendor_Pickup_Time</f>
        <v>3.811805556</v>
      </c>
      <c r="O1826" s="44">
        <f>Vendor_PickupTime-Order_Create_Time</f>
        <v>3.651388889</v>
      </c>
      <c r="P1826" s="44">
        <f>Plan_Vendor_Pickup_Time-Order_Create_Time</f>
        <v>0.9972222222</v>
      </c>
      <c r="Q1826" s="44">
        <f>HubVN_Receiving_Time-HubCN_Pickup_Time</f>
        <v>2.502777778</v>
      </c>
      <c r="R1826" s="44">
        <f>Plan_HubVN_Receiving_Time-Plan_HubCN_Pickup_Time</f>
        <v>1.50625</v>
      </c>
      <c r="S1826" s="44">
        <f>TG_lấy+TG_xử_lý_CN+Thông_quan</f>
        <v>6.679166667</v>
      </c>
      <c r="T1826" s="55">
        <f>IFS(HubCN_ID="LECCNSZ",Quantity__piece*500,HubCN_ID="LECCNYW",Quantity__piece*700)</f>
        <v>1500</v>
      </c>
      <c r="U1826" s="55">
        <f>Chi_phí_lấy_hàng-Chi_phí_xử_lý</f>
        <v>17000</v>
      </c>
      <c r="V1826" s="55">
        <f>IFS(HubCN_ID="LECCNSZ",IF(Grossweight&lt;=3,17000+Quantity__piece*500,17000+(Grossweight-3)*1500+Quantity__piece*500),HubCN_ID="LECCNYW", IF(Grossweight&lt;=3,15000+Quantity__piece*700,15000+(Grossweight-3)*2500+Quantity__piece*700))</f>
        <v>18500</v>
      </c>
    </row>
    <row r="1827" ht="15.75" customHeight="1">
      <c r="A1827" s="52" t="s">
        <v>5146</v>
      </c>
      <c r="B1827" s="52" t="s">
        <v>5258</v>
      </c>
      <c r="C1827" s="52" t="s">
        <v>5253</v>
      </c>
      <c r="D1827" s="53">
        <v>44651.90625</v>
      </c>
      <c r="E1827" s="53">
        <v>44649.82708333333</v>
      </c>
      <c r="F1827" s="53">
        <v>44652.0375</v>
      </c>
      <c r="G1827" s="53">
        <f>HubVN_Receiving_Time</f>
        <v>44654.26111</v>
      </c>
      <c r="H1827" s="54">
        <v>44650.260416666664</v>
      </c>
      <c r="I1827" s="44">
        <f>HubCN_Receiving_Time-Order_Create_Time</f>
        <v>2.107638889</v>
      </c>
      <c r="J1827" s="44">
        <f>Plan__HubCN_Receiving_Time-Order_Create_Time</f>
        <v>4.186805556</v>
      </c>
      <c r="K1827" s="44">
        <f>HubCN_Pickup_Time-HubCN_Receiving_Time</f>
        <v>0.4333333333</v>
      </c>
      <c r="L1827" s="44">
        <f>Plan_HubCN_Pickup_Time-Plan__HubCN_Receiving_Time</f>
        <v>0.13125</v>
      </c>
      <c r="M1827" s="44">
        <f>HubCN_Receiving_Time-Vendor_PickupTime</f>
        <v>0.1111111111</v>
      </c>
      <c r="N1827" s="44">
        <f>Plan__HubCN_Receiving_Time-Plan_Vendor_Pickup_Time</f>
        <v>5.19375</v>
      </c>
      <c r="O1827" s="44">
        <f>Vendor_PickupTime-Order_Create_Time</f>
        <v>1.996527778</v>
      </c>
      <c r="P1827" s="44">
        <f>Plan_Vendor_Pickup_Time-Order_Create_Time</f>
        <v>-1.006944444</v>
      </c>
      <c r="Q1827" s="44">
        <f>HubVN_Receiving_Time-HubCN_Pickup_Time</f>
        <v>4.000694444</v>
      </c>
      <c r="R1827" s="44">
        <f>Plan_HubVN_Receiving_Time-Plan_HubCN_Pickup_Time</f>
        <v>1.503472222</v>
      </c>
      <c r="S1827" s="44">
        <f>TG_lấy+TG_xử_lý_CN+Thông_quan</f>
        <v>6.541666667</v>
      </c>
      <c r="T1827" s="55">
        <f>IFS(HubCN_ID="LECCNSZ",Quantity__piece*500,HubCN_ID="LECCNYW",Quantity__piece*700)</f>
        <v>3500</v>
      </c>
      <c r="U1827" s="55">
        <f>Chi_phí_lấy_hàng-Chi_phí_xử_lý</f>
        <v>15000</v>
      </c>
      <c r="V1827" s="55">
        <f>IFS(HubCN_ID="LECCNSZ",IF(Grossweight&lt;=3,17000+Quantity__piece*500,17000+(Grossweight-3)*1500+Quantity__piece*500),HubCN_ID="LECCNYW", IF(Grossweight&lt;=3,15000+Quantity__piece*700,15000+(Grossweight-3)*2500+Quantity__piece*700))</f>
        <v>18500</v>
      </c>
    </row>
    <row r="1828" ht="15.75" hidden="1" customHeight="1">
      <c r="A1828" s="52" t="s">
        <v>5148</v>
      </c>
      <c r="B1828" s="52" t="s">
        <v>5268</v>
      </c>
      <c r="C1828" s="52" t="s">
        <v>5255</v>
      </c>
      <c r="D1828" s="53">
        <v>44650.325</v>
      </c>
      <c r="E1828" s="53">
        <v>44649.779861111114</v>
      </c>
      <c r="F1828" s="53">
        <v>44650.5375</v>
      </c>
      <c r="G1828" s="53">
        <f>HubVN_Receiving_Time</f>
        <v>44654.25417</v>
      </c>
      <c r="H1828" s="54">
        <v>44650.25347222222</v>
      </c>
      <c r="I1828" s="44">
        <f>HubCN_Receiving_Time-Order_Create_Time</f>
        <v>1.386805556</v>
      </c>
      <c r="J1828" s="44">
        <f>Plan__HubCN_Receiving_Time-Order_Create_Time</f>
        <v>1.931944444</v>
      </c>
      <c r="K1828" s="44">
        <f>HubCN_Pickup_Time-HubCN_Receiving_Time</f>
        <v>0.4736111111</v>
      </c>
      <c r="L1828" s="44">
        <f>Plan_HubCN_Pickup_Time-Plan__HubCN_Receiving_Time</f>
        <v>0.2125</v>
      </c>
      <c r="M1828" s="44">
        <f>HubCN_Receiving_Time-Vendor_PickupTime</f>
        <v>0.05555555555</v>
      </c>
      <c r="N1828" s="44">
        <f>Plan__HubCN_Receiving_Time-Plan_Vendor_Pickup_Time</f>
        <v>0.2236111111</v>
      </c>
      <c r="O1828" s="44">
        <f>Vendor_PickupTime-Order_Create_Time</f>
        <v>1.33125</v>
      </c>
      <c r="P1828" s="44">
        <f>Plan_Vendor_Pickup_Time-Order_Create_Time</f>
        <v>1.708333333</v>
      </c>
      <c r="Q1828" s="44">
        <f>HubVN_Receiving_Time-HubCN_Pickup_Time</f>
        <v>4.000694444</v>
      </c>
      <c r="R1828" s="44">
        <f>Plan_HubVN_Receiving_Time-Plan_HubCN_Pickup_Time</f>
        <v>3.001388889</v>
      </c>
      <c r="S1828" s="44">
        <f>TG_lấy+TG_xử_lý_CN+Thông_quan</f>
        <v>5.861111111</v>
      </c>
      <c r="T1828" s="55">
        <f>IFS(HubCN_ID="LECCNSZ",Quantity__piece*500,HubCN_ID="LECCNYW",Quantity__piece*700)</f>
        <v>500</v>
      </c>
      <c r="U1828" s="55">
        <f>Chi_phí_lấy_hàng-Chi_phí_xử_lý</f>
        <v>17000</v>
      </c>
      <c r="V1828" s="55">
        <f>IFS(HubCN_ID="LECCNSZ",IF(Grossweight&lt;=3,17000+Quantity__piece*500,17000+(Grossweight-3)*1500+Quantity__piece*500),HubCN_ID="LECCNYW", IF(Grossweight&lt;=3,15000+Quantity__piece*700,15000+(Grossweight-3)*2500+Quantity__piece*700))</f>
        <v>17500</v>
      </c>
    </row>
    <row r="1829" ht="15.75" customHeight="1">
      <c r="A1829" s="52" t="s">
        <v>5151</v>
      </c>
      <c r="B1829" s="52" t="s">
        <v>5305</v>
      </c>
      <c r="C1829" s="52" t="s">
        <v>5253</v>
      </c>
      <c r="D1829" s="53">
        <v>44651.87708333333</v>
      </c>
      <c r="E1829" s="53">
        <v>44649.775</v>
      </c>
      <c r="F1829" s="53">
        <v>44652.00555555556</v>
      </c>
      <c r="G1829" s="53">
        <f>HubVN_Receiving_Time</f>
        <v>44654.28264</v>
      </c>
      <c r="H1829" s="54">
        <v>44650.27638888889</v>
      </c>
      <c r="I1829" s="44">
        <f>HubCN_Receiving_Time-Order_Create_Time</f>
        <v>0.6125</v>
      </c>
      <c r="J1829" s="44">
        <f>Plan__HubCN_Receiving_Time-Order_Create_Time</f>
        <v>2.714583333</v>
      </c>
      <c r="K1829" s="44">
        <f>HubCN_Pickup_Time-HubCN_Receiving_Time</f>
        <v>0.5013888889</v>
      </c>
      <c r="L1829" s="44">
        <f>Plan_HubCN_Pickup_Time-Plan__HubCN_Receiving_Time</f>
        <v>0.1284722222</v>
      </c>
      <c r="M1829" s="44">
        <f>HubCN_Receiving_Time-Vendor_PickupTime</f>
        <v>0.1138888889</v>
      </c>
      <c r="N1829" s="44">
        <f>Plan__HubCN_Receiving_Time-Plan_Vendor_Pickup_Time</f>
        <v>1.971527778</v>
      </c>
      <c r="O1829" s="44">
        <f>Vendor_PickupTime-Order_Create_Time</f>
        <v>0.4986111111</v>
      </c>
      <c r="P1829" s="44">
        <f>Plan_Vendor_Pickup_Time-Order_Create_Time</f>
        <v>0.7430555556</v>
      </c>
      <c r="Q1829" s="44">
        <f>HubVN_Receiving_Time-HubCN_Pickup_Time</f>
        <v>4.00625</v>
      </c>
      <c r="R1829" s="44">
        <f>Plan_HubVN_Receiving_Time-Plan_HubCN_Pickup_Time</f>
        <v>1.501388889</v>
      </c>
      <c r="S1829" s="44">
        <f>TG_lấy+TG_xử_lý_CN+Thông_quan</f>
        <v>5.120138889</v>
      </c>
      <c r="T1829" s="55">
        <f>IFS(HubCN_ID="LECCNSZ",Quantity__piece*500,HubCN_ID="LECCNYW",Quantity__piece*700)</f>
        <v>2800</v>
      </c>
      <c r="U1829" s="55">
        <f>Chi_phí_lấy_hàng-Chi_phí_xử_lý</f>
        <v>15000</v>
      </c>
      <c r="V1829" s="55">
        <f>IFS(HubCN_ID="LECCNSZ",IF(Grossweight&lt;=3,17000+Quantity__piece*500,17000+(Grossweight-3)*1500+Quantity__piece*500),HubCN_ID="LECCNYW", IF(Grossweight&lt;=3,15000+Quantity__piece*700,15000+(Grossweight-3)*2500+Quantity__piece*700))</f>
        <v>17800</v>
      </c>
    </row>
    <row r="1830" ht="15.75" customHeight="1">
      <c r="A1830" s="52" t="s">
        <v>5153</v>
      </c>
      <c r="B1830" s="52" t="s">
        <v>5265</v>
      </c>
      <c r="C1830" s="52" t="s">
        <v>5253</v>
      </c>
      <c r="D1830" s="53">
        <v>44650.33194444444</v>
      </c>
      <c r="E1830" s="53">
        <v>44649.78055555555</v>
      </c>
      <c r="F1830" s="53">
        <v>44650.50347222222</v>
      </c>
      <c r="G1830" s="53">
        <f>HubVN_Receiving_Time</f>
        <v>44654.28542</v>
      </c>
      <c r="H1830" s="54">
        <v>44650.28194444445</v>
      </c>
      <c r="I1830" s="44">
        <f>HubCN_Receiving_Time-Order_Create_Time</f>
        <v>0.6138888889</v>
      </c>
      <c r="J1830" s="44">
        <f>Plan__HubCN_Receiving_Time-Order_Create_Time</f>
        <v>1.165277778</v>
      </c>
      <c r="K1830" s="44">
        <f>HubCN_Pickup_Time-HubCN_Receiving_Time</f>
        <v>0.5013888889</v>
      </c>
      <c r="L1830" s="44">
        <f>Plan_HubCN_Pickup_Time-Plan__HubCN_Receiving_Time</f>
        <v>0.1715277778</v>
      </c>
      <c r="M1830" s="44">
        <f>HubCN_Receiving_Time-Vendor_PickupTime</f>
        <v>0.1104166667</v>
      </c>
      <c r="N1830" s="44">
        <f>Plan__HubCN_Receiving_Time-Plan_Vendor_Pickup_Time</f>
        <v>0.5833333333</v>
      </c>
      <c r="O1830" s="44">
        <f>Vendor_PickupTime-Order_Create_Time</f>
        <v>0.5034722222</v>
      </c>
      <c r="P1830" s="44">
        <f>Plan_Vendor_Pickup_Time-Order_Create_Time</f>
        <v>0.5819444444</v>
      </c>
      <c r="Q1830" s="44">
        <f>HubVN_Receiving_Time-HubCN_Pickup_Time</f>
        <v>4.003472222</v>
      </c>
      <c r="R1830" s="44">
        <f>Plan_HubVN_Receiving_Time-Plan_HubCN_Pickup_Time</f>
        <v>3.002777778</v>
      </c>
      <c r="S1830" s="44">
        <f>TG_lấy+TG_xử_lý_CN+Thông_quan</f>
        <v>5.11875</v>
      </c>
      <c r="T1830" s="55">
        <f>IFS(HubCN_ID="LECCNSZ",Quantity__piece*500,HubCN_ID="LECCNYW",Quantity__piece*700)</f>
        <v>700</v>
      </c>
      <c r="U1830" s="55">
        <f>Chi_phí_lấy_hàng-Chi_phí_xử_lý</f>
        <v>15000</v>
      </c>
      <c r="V1830" s="55">
        <f>IFS(HubCN_ID="LECCNSZ",IF(Grossweight&lt;=3,17000+Quantity__piece*500,17000+(Grossweight-3)*1500+Quantity__piece*500),HubCN_ID="LECCNYW", IF(Grossweight&lt;=3,15000+Quantity__piece*700,15000+(Grossweight-3)*2500+Quantity__piece*700))</f>
        <v>15700</v>
      </c>
    </row>
    <row r="1831" ht="15.75" customHeight="1">
      <c r="A1831" s="52" t="s">
        <v>5156</v>
      </c>
      <c r="B1831" s="52" t="s">
        <v>5258</v>
      </c>
      <c r="C1831" s="52" t="s">
        <v>5253</v>
      </c>
      <c r="D1831" s="53">
        <v>44648.381944444445</v>
      </c>
      <c r="E1831" s="53">
        <v>44646.95972222222</v>
      </c>
      <c r="F1831" s="53">
        <v>44648.50902777778</v>
      </c>
      <c r="G1831" s="53">
        <f>HubVN_Receiving_Time</f>
        <v>44652.26111</v>
      </c>
      <c r="H1831" s="54">
        <v>44647.25625</v>
      </c>
      <c r="I1831" s="44">
        <f>HubCN_Receiving_Time-Order_Create_Time</f>
        <v>0.325</v>
      </c>
      <c r="J1831" s="44">
        <f>Plan__HubCN_Receiving_Time-Order_Create_Time</f>
        <v>1.747222222</v>
      </c>
      <c r="K1831" s="44">
        <f>HubCN_Pickup_Time-HubCN_Receiving_Time</f>
        <v>0.2965277778</v>
      </c>
      <c r="L1831" s="44">
        <f>Plan_HubCN_Pickup_Time-Plan__HubCN_Receiving_Time</f>
        <v>0.1270833333</v>
      </c>
      <c r="M1831" s="44">
        <f>HubCN_Receiving_Time-Vendor_PickupTime</f>
        <v>0.08472222222</v>
      </c>
      <c r="N1831" s="44">
        <f>Plan__HubCN_Receiving_Time-Plan_Vendor_Pickup_Time</f>
        <v>1.163194444</v>
      </c>
      <c r="O1831" s="44">
        <f>Vendor_PickupTime-Order_Create_Time</f>
        <v>0.2402777778</v>
      </c>
      <c r="P1831" s="44">
        <f>Plan_Vendor_Pickup_Time-Order_Create_Time</f>
        <v>0.5840277778</v>
      </c>
      <c r="Q1831" s="44">
        <f>HubVN_Receiving_Time-HubCN_Pickup_Time</f>
        <v>5.004861111</v>
      </c>
      <c r="R1831" s="44">
        <f>Plan_HubVN_Receiving_Time-Plan_HubCN_Pickup_Time</f>
        <v>3.004166667</v>
      </c>
      <c r="S1831" s="44">
        <f>TG_lấy+TG_xử_lý_CN+Thông_quan</f>
        <v>5.626388889</v>
      </c>
      <c r="T1831" s="55">
        <f>IFS(HubCN_ID="LECCNSZ",Quantity__piece*500,HubCN_ID="LECCNYW",Quantity__piece*700)</f>
        <v>2100</v>
      </c>
      <c r="U1831" s="55">
        <f>Chi_phí_lấy_hàng-Chi_phí_xử_lý</f>
        <v>19500</v>
      </c>
      <c r="V1831" s="55">
        <f>IFS(HubCN_ID="LECCNSZ",IF(Grossweight&lt;=3,17000+Quantity__piece*500,17000+(Grossweight-3)*1500+Quantity__piece*500),HubCN_ID="LECCNYW", IF(Grossweight&lt;=3,15000+Quantity__piece*700,15000+(Grossweight-3)*2500+Quantity__piece*700))</f>
        <v>21600</v>
      </c>
    </row>
    <row r="1832" ht="15.75" hidden="1" customHeight="1">
      <c r="A1832" s="52" t="s">
        <v>5158</v>
      </c>
      <c r="B1832" s="52" t="s">
        <v>5289</v>
      </c>
      <c r="C1832" s="52" t="s">
        <v>5255</v>
      </c>
      <c r="D1832" s="53">
        <v>44648.63055555556</v>
      </c>
      <c r="E1832" s="53">
        <v>44650.81319444445</v>
      </c>
      <c r="F1832" s="53">
        <v>44648.78194444445</v>
      </c>
      <c r="G1832" s="53">
        <f>HubVN_Receiving_Time</f>
        <v>44653.25625</v>
      </c>
      <c r="H1832" s="54">
        <v>44651.25486111111</v>
      </c>
      <c r="I1832" s="44">
        <f>HubCN_Receiving_Time-Order_Create_Time</f>
        <v>3.477083333</v>
      </c>
      <c r="J1832" s="44">
        <f>Plan__HubCN_Receiving_Time-Order_Create_Time</f>
        <v>1.294444444</v>
      </c>
      <c r="K1832" s="44">
        <f>HubCN_Pickup_Time-HubCN_Receiving_Time</f>
        <v>0.4416666667</v>
      </c>
      <c r="L1832" s="44">
        <f>Plan_HubCN_Pickup_Time-Plan__HubCN_Receiving_Time</f>
        <v>0.1513888889</v>
      </c>
      <c r="M1832" s="44">
        <f>HubCN_Receiving_Time-Vendor_PickupTime</f>
        <v>0.1548611111</v>
      </c>
      <c r="N1832" s="44">
        <f>Plan__HubCN_Receiving_Time-Plan_Vendor_Pickup_Time</f>
        <v>1.296527778</v>
      </c>
      <c r="O1832" s="44">
        <f>Vendor_PickupTime-Order_Create_Time</f>
        <v>3.322222222</v>
      </c>
      <c r="P1832" s="44">
        <f>Plan_Vendor_Pickup_Time-Order_Create_Time</f>
        <v>-0.002083333333</v>
      </c>
      <c r="Q1832" s="44">
        <f>HubVN_Receiving_Time-HubCN_Pickup_Time</f>
        <v>2.001388889</v>
      </c>
      <c r="R1832" s="44">
        <f>Plan_HubVN_Receiving_Time-Plan_HubCN_Pickup_Time</f>
        <v>3.501388889</v>
      </c>
      <c r="S1832" s="44">
        <f>TG_lấy+TG_xử_lý_CN+Thông_quan</f>
        <v>5.920138889</v>
      </c>
      <c r="T1832" s="55">
        <f>IFS(HubCN_ID="LECCNSZ",Quantity__piece*500,HubCN_ID="LECCNYW",Quantity__piece*700)</f>
        <v>1500</v>
      </c>
      <c r="U1832" s="55">
        <f>Chi_phí_lấy_hàng-Chi_phí_xử_lý</f>
        <v>17000</v>
      </c>
      <c r="V1832" s="55">
        <f>IFS(HubCN_ID="LECCNSZ",IF(Grossweight&lt;=3,17000+Quantity__piece*500,17000+(Grossweight-3)*1500+Quantity__piece*500),HubCN_ID="LECCNYW", IF(Grossweight&lt;=3,15000+Quantity__piece*700,15000+(Grossweight-3)*2500+Quantity__piece*700))</f>
        <v>18500</v>
      </c>
    </row>
    <row r="1833" ht="15.75" customHeight="1">
      <c r="A1833" s="52" t="s">
        <v>5160</v>
      </c>
      <c r="B1833" s="52" t="s">
        <v>5263</v>
      </c>
      <c r="C1833" s="52" t="s">
        <v>5253</v>
      </c>
      <c r="D1833" s="53">
        <v>44650.82013888889</v>
      </c>
      <c r="E1833" s="53">
        <v>44649.85208333333</v>
      </c>
      <c r="F1833" s="53">
        <v>44651.02916666667</v>
      </c>
      <c r="G1833" s="53">
        <f>HubVN_Receiving_Time</f>
        <v>44653.28889</v>
      </c>
      <c r="H1833" s="54">
        <v>44650.28472222222</v>
      </c>
      <c r="I1833" s="44">
        <f>HubCN_Receiving_Time-Order_Create_Time</f>
        <v>2.581944444</v>
      </c>
      <c r="J1833" s="44">
        <f>Plan__HubCN_Receiving_Time-Order_Create_Time</f>
        <v>3.55</v>
      </c>
      <c r="K1833" s="44">
        <f>HubCN_Pickup_Time-HubCN_Receiving_Time</f>
        <v>0.4326388889</v>
      </c>
      <c r="L1833" s="44">
        <f>Plan_HubCN_Pickup_Time-Plan__HubCN_Receiving_Time</f>
        <v>0.2090277778</v>
      </c>
      <c r="M1833" s="44">
        <f>HubCN_Receiving_Time-Vendor_PickupTime</f>
        <v>0.08402777778</v>
      </c>
      <c r="N1833" s="44">
        <f>Plan__HubCN_Receiving_Time-Plan_Vendor_Pickup_Time</f>
        <v>3.386805556</v>
      </c>
      <c r="O1833" s="44">
        <f>Vendor_PickupTime-Order_Create_Time</f>
        <v>2.497916667</v>
      </c>
      <c r="P1833" s="44">
        <f>Plan_Vendor_Pickup_Time-Order_Create_Time</f>
        <v>0.1631944444</v>
      </c>
      <c r="Q1833" s="44">
        <f>HubVN_Receiving_Time-HubCN_Pickup_Time</f>
        <v>3.004166667</v>
      </c>
      <c r="R1833" s="44">
        <f>Plan_HubVN_Receiving_Time-Plan_HubCN_Pickup_Time</f>
        <v>1.502777778</v>
      </c>
      <c r="S1833" s="44">
        <f>TG_lấy+TG_xử_lý_CN+Thông_quan</f>
        <v>6.01875</v>
      </c>
      <c r="T1833" s="55">
        <f>IFS(HubCN_ID="LECCNSZ",Quantity__piece*500,HubCN_ID="LECCNYW",Quantity__piece*700)</f>
        <v>2800</v>
      </c>
      <c r="U1833" s="55">
        <f>Chi_phí_lấy_hàng-Chi_phí_xử_lý</f>
        <v>17250</v>
      </c>
      <c r="V1833" s="55">
        <f>IFS(HubCN_ID="LECCNSZ",IF(Grossweight&lt;=3,17000+Quantity__piece*500,17000+(Grossweight-3)*1500+Quantity__piece*500),HubCN_ID="LECCNYW", IF(Grossweight&lt;=3,15000+Quantity__piece*700,15000+(Grossweight-3)*2500+Quantity__piece*700))</f>
        <v>20050</v>
      </c>
    </row>
    <row r="1834" ht="15.75" customHeight="1">
      <c r="A1834" s="52" t="s">
        <v>5163</v>
      </c>
      <c r="B1834" s="52" t="s">
        <v>5291</v>
      </c>
      <c r="C1834" s="52" t="s">
        <v>5253</v>
      </c>
      <c r="D1834" s="53">
        <v>44650.38611111111</v>
      </c>
      <c r="E1834" s="53">
        <v>44649.2375</v>
      </c>
      <c r="F1834" s="53">
        <v>44650.51597222222</v>
      </c>
      <c r="G1834" s="53">
        <f>HubVN_Receiving_Time</f>
        <v>44653.53611</v>
      </c>
      <c r="H1834" s="54">
        <v>44649.535416666666</v>
      </c>
      <c r="I1834" s="44">
        <f>HubCN_Receiving_Time-Order_Create_Time</f>
        <v>1.373611111</v>
      </c>
      <c r="J1834" s="44">
        <f>Plan__HubCN_Receiving_Time-Order_Create_Time</f>
        <v>2.522222222</v>
      </c>
      <c r="K1834" s="44">
        <f>HubCN_Pickup_Time-HubCN_Receiving_Time</f>
        <v>0.2979166667</v>
      </c>
      <c r="L1834" s="44">
        <f>Plan_HubCN_Pickup_Time-Plan__HubCN_Receiving_Time</f>
        <v>0.1298611111</v>
      </c>
      <c r="M1834" s="44">
        <f>HubCN_Receiving_Time-Vendor_PickupTime</f>
        <v>0.08611111112</v>
      </c>
      <c r="N1834" s="44">
        <f>Plan__HubCN_Receiving_Time-Plan_Vendor_Pickup_Time</f>
        <v>2.188194444</v>
      </c>
      <c r="O1834" s="44">
        <f>Vendor_PickupTime-Order_Create_Time</f>
        <v>1.2875</v>
      </c>
      <c r="P1834" s="44">
        <f>Plan_Vendor_Pickup_Time-Order_Create_Time</f>
        <v>0.3340277778</v>
      </c>
      <c r="Q1834" s="44">
        <f>HubVN_Receiving_Time-HubCN_Pickup_Time</f>
        <v>4.000694444</v>
      </c>
      <c r="R1834" s="44">
        <f>Plan_HubVN_Receiving_Time-Plan_HubCN_Pickup_Time</f>
        <v>3.004861111</v>
      </c>
      <c r="S1834" s="44">
        <f>TG_lấy+TG_xử_lý_CN+Thông_quan</f>
        <v>5.672222222</v>
      </c>
      <c r="T1834" s="55">
        <f>IFS(HubCN_ID="LECCNSZ",Quantity__piece*500,HubCN_ID="LECCNYW",Quantity__piece*700)</f>
        <v>2100</v>
      </c>
      <c r="U1834" s="55">
        <f>Chi_phí_lấy_hàng-Chi_phí_xử_lý</f>
        <v>17500</v>
      </c>
      <c r="V1834" s="55">
        <f>IFS(HubCN_ID="LECCNSZ",IF(Grossweight&lt;=3,17000+Quantity__piece*500,17000+(Grossweight-3)*1500+Quantity__piece*500),HubCN_ID="LECCNYW", IF(Grossweight&lt;=3,15000+Quantity__piece*700,15000+(Grossweight-3)*2500+Quantity__piece*700))</f>
        <v>19600</v>
      </c>
    </row>
    <row r="1835" ht="15.75" customHeight="1">
      <c r="A1835" s="52" t="s">
        <v>5165</v>
      </c>
      <c r="B1835" s="52" t="s">
        <v>5279</v>
      </c>
      <c r="C1835" s="52" t="s">
        <v>5253</v>
      </c>
      <c r="D1835" s="53">
        <v>44649.64166666667</v>
      </c>
      <c r="E1835" s="53">
        <v>44649.177777777775</v>
      </c>
      <c r="F1835" s="53">
        <v>44649.771527777775</v>
      </c>
      <c r="G1835" s="53">
        <f>HubVN_Receiving_Time</f>
        <v>44653.51389</v>
      </c>
      <c r="H1835" s="54">
        <v>44649.51180555556</v>
      </c>
      <c r="I1835" s="44">
        <f>HubCN_Receiving_Time-Order_Create_Time</f>
        <v>0.3118055556</v>
      </c>
      <c r="J1835" s="44">
        <f>Plan__HubCN_Receiving_Time-Order_Create_Time</f>
        <v>0.7756944444</v>
      </c>
      <c r="K1835" s="44">
        <f>HubCN_Pickup_Time-HubCN_Receiving_Time</f>
        <v>0.3340277778</v>
      </c>
      <c r="L1835" s="44">
        <f>Plan_HubCN_Pickup_Time-Plan__HubCN_Receiving_Time</f>
        <v>0.1298611111</v>
      </c>
      <c r="M1835" s="44">
        <f>HubCN_Receiving_Time-Vendor_PickupTime</f>
        <v>0.08402777778</v>
      </c>
      <c r="N1835" s="44">
        <f>Plan__HubCN_Receiving_Time-Plan_Vendor_Pickup_Time</f>
        <v>2.777083333</v>
      </c>
      <c r="O1835" s="44">
        <f>Vendor_PickupTime-Order_Create_Time</f>
        <v>0.2277777778</v>
      </c>
      <c r="P1835" s="44">
        <f>Plan_Vendor_Pickup_Time-Order_Create_Time</f>
        <v>-2.001388889</v>
      </c>
      <c r="Q1835" s="44">
        <f>HubVN_Receiving_Time-HubCN_Pickup_Time</f>
        <v>4.002083333</v>
      </c>
      <c r="R1835" s="44">
        <f>Plan_HubVN_Receiving_Time-Plan_HubCN_Pickup_Time</f>
        <v>3.504166667</v>
      </c>
      <c r="S1835" s="44">
        <f>TG_lấy+TG_xử_lý_CN+Thông_quan</f>
        <v>4.647916667</v>
      </c>
      <c r="T1835" s="55">
        <f>IFS(HubCN_ID="LECCNSZ",Quantity__piece*500,HubCN_ID="LECCNYW",Quantity__piece*700)</f>
        <v>700</v>
      </c>
      <c r="U1835" s="55">
        <f>Chi_phí_lấy_hàng-Chi_phí_xử_lý</f>
        <v>15000</v>
      </c>
      <c r="V1835" s="55">
        <f>IFS(HubCN_ID="LECCNSZ",IF(Grossweight&lt;=3,17000+Quantity__piece*500,17000+(Grossweight-3)*1500+Quantity__piece*500),HubCN_ID="LECCNYW", IF(Grossweight&lt;=3,15000+Quantity__piece*700,15000+(Grossweight-3)*2500+Quantity__piece*700))</f>
        <v>15700</v>
      </c>
    </row>
    <row r="1836" ht="15.75" hidden="1" customHeight="1">
      <c r="A1836" s="52" t="s">
        <v>5167</v>
      </c>
      <c r="B1836" s="52" t="s">
        <v>5262</v>
      </c>
      <c r="C1836" s="52" t="s">
        <v>5255</v>
      </c>
      <c r="D1836" s="53">
        <v>44652.69583333333</v>
      </c>
      <c r="E1836" s="53">
        <v>44652.248611111114</v>
      </c>
      <c r="F1836" s="53">
        <v>44652.78402777778</v>
      </c>
      <c r="G1836" s="53">
        <f>HubVN_Receiving_Time</f>
        <v>44654.52431</v>
      </c>
      <c r="H1836" s="54">
        <v>44652.68819444445</v>
      </c>
      <c r="I1836" s="44">
        <f>HubCN_Receiving_Time-Order_Create_Time</f>
        <v>1.725</v>
      </c>
      <c r="J1836" s="44">
        <f>Plan__HubCN_Receiving_Time-Order_Create_Time</f>
        <v>2.172222222</v>
      </c>
      <c r="K1836" s="44">
        <f>HubCN_Pickup_Time-HubCN_Receiving_Time</f>
        <v>0.4395833333</v>
      </c>
      <c r="L1836" s="44">
        <f>Plan_HubCN_Pickup_Time-Plan__HubCN_Receiving_Time</f>
        <v>0.08819444445</v>
      </c>
      <c r="M1836" s="44">
        <f>HubCN_Receiving_Time-Vendor_PickupTime</f>
        <v>0.05277777778</v>
      </c>
      <c r="N1836" s="44">
        <f>Plan__HubCN_Receiving_Time-Plan_Vendor_Pickup_Time</f>
        <v>4.175694444</v>
      </c>
      <c r="O1836" s="44">
        <f>Vendor_PickupTime-Order_Create_Time</f>
        <v>1.672222222</v>
      </c>
      <c r="P1836" s="44">
        <f>Plan_Vendor_Pickup_Time-Order_Create_Time</f>
        <v>-2.003472222</v>
      </c>
      <c r="Q1836" s="44">
        <f>HubVN_Receiving_Time-HubCN_Pickup_Time</f>
        <v>1.836111111</v>
      </c>
      <c r="R1836" s="44">
        <f>Plan_HubVN_Receiving_Time-Plan_HubCN_Pickup_Time</f>
        <v>1.502777778</v>
      </c>
      <c r="S1836" s="44">
        <f>TG_lấy+TG_xử_lý_CN+Thông_quan</f>
        <v>4.000694444</v>
      </c>
      <c r="T1836" s="55">
        <f>IFS(HubCN_ID="LECCNSZ",Quantity__piece*500,HubCN_ID="LECCNYW",Quantity__piece*700)</f>
        <v>1000</v>
      </c>
      <c r="U1836" s="55">
        <f>Chi_phí_lấy_hàng-Chi_phí_xử_lý</f>
        <v>17000</v>
      </c>
      <c r="V1836" s="55">
        <f>IFS(HubCN_ID="LECCNSZ",IF(Grossweight&lt;=3,17000+Quantity__piece*500,17000+(Grossweight-3)*1500+Quantity__piece*500),HubCN_ID="LECCNYW", IF(Grossweight&lt;=3,15000+Quantity__piece*700,15000+(Grossweight-3)*2500+Quantity__piece*700))</f>
        <v>18000</v>
      </c>
    </row>
    <row r="1837" ht="15.75" hidden="1" customHeight="1">
      <c r="A1837" s="52" t="s">
        <v>5169</v>
      </c>
      <c r="B1837" s="52" t="s">
        <v>5272</v>
      </c>
      <c r="C1837" s="52" t="s">
        <v>5255</v>
      </c>
      <c r="D1837" s="53">
        <v>44652.55</v>
      </c>
      <c r="E1837" s="53">
        <v>44652.23472222222</v>
      </c>
      <c r="F1837" s="53">
        <v>44652.760416666664</v>
      </c>
      <c r="G1837" s="53">
        <f>HubVN_Receiving_Time</f>
        <v>44654.51111</v>
      </c>
      <c r="H1837" s="54">
        <v>44652.677083333336</v>
      </c>
      <c r="I1837" s="44">
        <f>HubCN_Receiving_Time-Order_Create_Time</f>
        <v>2.739583333</v>
      </c>
      <c r="J1837" s="44">
        <f>Plan__HubCN_Receiving_Time-Order_Create_Time</f>
        <v>3.054861111</v>
      </c>
      <c r="K1837" s="44">
        <f>HubCN_Pickup_Time-HubCN_Receiving_Time</f>
        <v>0.4423611111</v>
      </c>
      <c r="L1837" s="44">
        <f>Plan_HubCN_Pickup_Time-Plan__HubCN_Receiving_Time</f>
        <v>0.2104166667</v>
      </c>
      <c r="M1837" s="44">
        <f>HubCN_Receiving_Time-Vendor_PickupTime</f>
        <v>0.1166666667</v>
      </c>
      <c r="N1837" s="44">
        <f>Plan__HubCN_Receiving_Time-Plan_Vendor_Pickup_Time</f>
        <v>4.721527778</v>
      </c>
      <c r="O1837" s="44">
        <f>Vendor_PickupTime-Order_Create_Time</f>
        <v>2.622916667</v>
      </c>
      <c r="P1837" s="44">
        <f>Plan_Vendor_Pickup_Time-Order_Create_Time</f>
        <v>-1.666666667</v>
      </c>
      <c r="Q1837" s="44">
        <f>HubVN_Receiving_Time-HubCN_Pickup_Time</f>
        <v>1.834027778</v>
      </c>
      <c r="R1837" s="44">
        <f>Plan_HubVN_Receiving_Time-Plan_HubCN_Pickup_Time</f>
        <v>1.504861111</v>
      </c>
      <c r="S1837" s="44">
        <f>TG_lấy+TG_xử_lý_CN+Thông_quan</f>
        <v>5.015972222</v>
      </c>
      <c r="T1837" s="55">
        <f>IFS(HubCN_ID="LECCNSZ",Quantity__piece*500,HubCN_ID="LECCNYW",Quantity__piece*700)</f>
        <v>1000</v>
      </c>
      <c r="U1837" s="55">
        <f>Chi_phí_lấy_hàng-Chi_phí_xử_lý</f>
        <v>19700</v>
      </c>
      <c r="V1837" s="55">
        <f>IFS(HubCN_ID="LECCNSZ",IF(Grossweight&lt;=3,17000+Quantity__piece*500,17000+(Grossweight-3)*1500+Quantity__piece*500),HubCN_ID="LECCNYW", IF(Grossweight&lt;=3,15000+Quantity__piece*700,15000+(Grossweight-3)*2500+Quantity__piece*700))</f>
        <v>20700</v>
      </c>
    </row>
    <row r="1838" ht="15.75" hidden="1" customHeight="1">
      <c r="A1838" s="52" t="s">
        <v>5172</v>
      </c>
      <c r="B1838" s="52" t="s">
        <v>5288</v>
      </c>
      <c r="C1838" s="52" t="s">
        <v>5255</v>
      </c>
      <c r="D1838" s="53">
        <v>44650.87152777778</v>
      </c>
      <c r="E1838" s="53">
        <v>44652.23611111111</v>
      </c>
      <c r="F1838" s="53">
        <v>44651.01944444444</v>
      </c>
      <c r="G1838" s="53">
        <f>HubVN_Receiving_Time</f>
        <v>44654.51458</v>
      </c>
      <c r="H1838" s="54">
        <v>44652.67916666667</v>
      </c>
      <c r="I1838" s="44">
        <f>HubCN_Receiving_Time-Order_Create_Time</f>
        <v>2.734027778</v>
      </c>
      <c r="J1838" s="44">
        <f>Plan__HubCN_Receiving_Time-Order_Create_Time</f>
        <v>1.369444444</v>
      </c>
      <c r="K1838" s="44">
        <f>HubCN_Pickup_Time-HubCN_Receiving_Time</f>
        <v>0.4430555556</v>
      </c>
      <c r="L1838" s="44">
        <f>Plan_HubCN_Pickup_Time-Plan__HubCN_Receiving_Time</f>
        <v>0.1479166667</v>
      </c>
      <c r="M1838" s="44">
        <f>HubCN_Receiving_Time-Vendor_PickupTime</f>
        <v>0.1166666667</v>
      </c>
      <c r="N1838" s="44">
        <f>Plan__HubCN_Receiving_Time-Plan_Vendor_Pickup_Time</f>
        <v>1.044444444</v>
      </c>
      <c r="O1838" s="44">
        <f>Vendor_PickupTime-Order_Create_Time</f>
        <v>2.617361111</v>
      </c>
      <c r="P1838" s="44">
        <f>Plan_Vendor_Pickup_Time-Order_Create_Time</f>
        <v>0.325</v>
      </c>
      <c r="Q1838" s="44">
        <f>HubVN_Receiving_Time-HubCN_Pickup_Time</f>
        <v>1.835416667</v>
      </c>
      <c r="R1838" s="44">
        <f>Plan_HubVN_Receiving_Time-Plan_HubCN_Pickup_Time</f>
        <v>3.504166667</v>
      </c>
      <c r="S1838" s="44">
        <f>TG_lấy+TG_xử_lý_CN+Thông_quan</f>
        <v>5.0125</v>
      </c>
      <c r="T1838" s="55">
        <f>IFS(HubCN_ID="LECCNSZ",Quantity__piece*500,HubCN_ID="LECCNYW",Quantity__piece*700)</f>
        <v>2500</v>
      </c>
      <c r="U1838" s="55">
        <f>Chi_phí_lấy_hàng-Chi_phí_xử_lý</f>
        <v>17000</v>
      </c>
      <c r="V1838" s="55">
        <f>IFS(HubCN_ID="LECCNSZ",IF(Grossweight&lt;=3,17000+Quantity__piece*500,17000+(Grossweight-3)*1500+Quantity__piece*500),HubCN_ID="LECCNYW", IF(Grossweight&lt;=3,15000+Quantity__piece*700,15000+(Grossweight-3)*2500+Quantity__piece*700))</f>
        <v>19500</v>
      </c>
    </row>
    <row r="1839" ht="15.75" hidden="1" customHeight="1">
      <c r="A1839" s="52" t="s">
        <v>5174</v>
      </c>
      <c r="B1839" s="52" t="s">
        <v>5254</v>
      </c>
      <c r="C1839" s="52" t="s">
        <v>5255</v>
      </c>
      <c r="D1839" s="53">
        <v>44652.18541666667</v>
      </c>
      <c r="E1839" s="53">
        <v>44652.22152777778</v>
      </c>
      <c r="F1839" s="53">
        <v>44652.271527777775</v>
      </c>
      <c r="G1839" s="53">
        <f>HubVN_Receiving_Time</f>
        <v>44654.50417</v>
      </c>
      <c r="H1839" s="54">
        <v>44652.66527777778</v>
      </c>
      <c r="I1839" s="44">
        <f>HubCN_Receiving_Time-Order_Create_Time</f>
        <v>3.866666667</v>
      </c>
      <c r="J1839" s="44">
        <f>Plan__HubCN_Receiving_Time-Order_Create_Time</f>
        <v>3.830555556</v>
      </c>
      <c r="K1839" s="44">
        <f>HubCN_Pickup_Time-HubCN_Receiving_Time</f>
        <v>0.44375</v>
      </c>
      <c r="L1839" s="44">
        <f>Plan_HubCN_Pickup_Time-Plan__HubCN_Receiving_Time</f>
        <v>0.08611111111</v>
      </c>
      <c r="M1839" s="44">
        <f>HubCN_Receiving_Time-Vendor_PickupTime</f>
        <v>0.3784722222</v>
      </c>
      <c r="N1839" s="44">
        <f>Plan__HubCN_Receiving_Time-Plan_Vendor_Pickup_Time</f>
        <v>4.836111111</v>
      </c>
      <c r="O1839" s="44">
        <f>Vendor_PickupTime-Order_Create_Time</f>
        <v>3.488194444</v>
      </c>
      <c r="P1839" s="44">
        <f>Plan_Vendor_Pickup_Time-Order_Create_Time</f>
        <v>-1.005555556</v>
      </c>
      <c r="Q1839" s="44">
        <f>HubVN_Receiving_Time-HubCN_Pickup_Time</f>
        <v>1.838888889</v>
      </c>
      <c r="R1839" s="44">
        <f>Plan_HubVN_Receiving_Time-Plan_HubCN_Pickup_Time</f>
        <v>2.004861111</v>
      </c>
      <c r="S1839" s="44">
        <f>TG_lấy+TG_xử_lý_CN+Thông_quan</f>
        <v>6.149305556</v>
      </c>
      <c r="T1839" s="55">
        <f>IFS(HubCN_ID="LECCNSZ",Quantity__piece*500,HubCN_ID="LECCNYW",Quantity__piece*700)</f>
        <v>1000</v>
      </c>
      <c r="U1839" s="55">
        <f>Chi_phí_lấy_hàng-Chi_phí_xử_lý</f>
        <v>17000</v>
      </c>
      <c r="V1839" s="55">
        <f>IFS(HubCN_ID="LECCNSZ",IF(Grossweight&lt;=3,17000+Quantity__piece*500,17000+(Grossweight-3)*1500+Quantity__piece*500),HubCN_ID="LECCNYW", IF(Grossweight&lt;=3,15000+Quantity__piece*700,15000+(Grossweight-3)*2500+Quantity__piece*700))</f>
        <v>18000</v>
      </c>
    </row>
    <row r="1840" ht="15.75" hidden="1" customHeight="1">
      <c r="A1840" s="52" t="s">
        <v>5177</v>
      </c>
      <c r="B1840" s="52" t="s">
        <v>5289</v>
      </c>
      <c r="C1840" s="52" t="s">
        <v>5255</v>
      </c>
      <c r="D1840" s="53">
        <v>44650.06319444445</v>
      </c>
      <c r="E1840" s="53">
        <v>44649.52916666667</v>
      </c>
      <c r="F1840" s="53">
        <v>44650.27222222222</v>
      </c>
      <c r="G1840" s="53">
        <f>HubVN_Receiving_Time</f>
        <v>44652.50764</v>
      </c>
      <c r="H1840" s="54">
        <v>44650.00277777778</v>
      </c>
      <c r="I1840" s="44">
        <f>HubCN_Receiving_Time-Order_Create_Time</f>
        <v>2.204166667</v>
      </c>
      <c r="J1840" s="44">
        <f>Plan__HubCN_Receiving_Time-Order_Create_Time</f>
        <v>2.738194444</v>
      </c>
      <c r="K1840" s="44">
        <f>HubCN_Pickup_Time-HubCN_Receiving_Time</f>
        <v>0.4736111111</v>
      </c>
      <c r="L1840" s="44">
        <f>Plan_HubCN_Pickup_Time-Plan__HubCN_Receiving_Time</f>
        <v>0.2090277778</v>
      </c>
      <c r="M1840" s="44">
        <f>HubCN_Receiving_Time-Vendor_PickupTime</f>
        <v>0.05833333333</v>
      </c>
      <c r="N1840" s="44">
        <f>Plan__HubCN_Receiving_Time-Plan_Vendor_Pickup_Time</f>
        <v>1.997222222</v>
      </c>
      <c r="O1840" s="44">
        <f>Vendor_PickupTime-Order_Create_Time</f>
        <v>2.145833333</v>
      </c>
      <c r="P1840" s="44">
        <f>Plan_Vendor_Pickup_Time-Order_Create_Time</f>
        <v>0.7409722222</v>
      </c>
      <c r="Q1840" s="44">
        <f>HubVN_Receiving_Time-HubCN_Pickup_Time</f>
        <v>2.504861111</v>
      </c>
      <c r="R1840" s="44">
        <f>Plan_HubVN_Receiving_Time-Plan_HubCN_Pickup_Time</f>
        <v>2.000694444</v>
      </c>
      <c r="S1840" s="44">
        <f>TG_lấy+TG_xử_lý_CN+Thông_quan</f>
        <v>5.182638889</v>
      </c>
      <c r="T1840" s="55">
        <f>IFS(HubCN_ID="LECCNSZ",Quantity__piece*500,HubCN_ID="LECCNYW",Quantity__piece*700)</f>
        <v>1000</v>
      </c>
      <c r="U1840" s="55">
        <f>Chi_phí_lấy_hàng-Chi_phí_xử_lý</f>
        <v>17750</v>
      </c>
      <c r="V1840" s="55">
        <f>IFS(HubCN_ID="LECCNSZ",IF(Grossweight&lt;=3,17000+Quantity__piece*500,17000+(Grossweight-3)*1500+Quantity__piece*500),HubCN_ID="LECCNYW", IF(Grossweight&lt;=3,15000+Quantity__piece*700,15000+(Grossweight-3)*2500+Quantity__piece*700))</f>
        <v>18750</v>
      </c>
    </row>
    <row r="1841" ht="15.75" customHeight="1">
      <c r="A1841" s="52" t="s">
        <v>5180</v>
      </c>
      <c r="B1841" s="52" t="s">
        <v>5286</v>
      </c>
      <c r="C1841" s="52" t="s">
        <v>5253</v>
      </c>
      <c r="D1841" s="53">
        <v>44651.82013888889</v>
      </c>
      <c r="E1841" s="53">
        <v>44652.23819444444</v>
      </c>
      <c r="F1841" s="53">
        <v>44652.03472222222</v>
      </c>
      <c r="G1841" s="53">
        <f>HubVN_Receiving_Time</f>
        <v>44655.53958</v>
      </c>
      <c r="H1841" s="54">
        <v>44652.535416666666</v>
      </c>
      <c r="I1841" s="44">
        <f>HubCN_Receiving_Time-Order_Create_Time</f>
        <v>3.368055556</v>
      </c>
      <c r="J1841" s="44">
        <f>Plan__HubCN_Receiving_Time-Order_Create_Time</f>
        <v>2.95</v>
      </c>
      <c r="K1841" s="44">
        <f>HubCN_Pickup_Time-HubCN_Receiving_Time</f>
        <v>0.2972222222</v>
      </c>
      <c r="L1841" s="44">
        <f>Plan_HubCN_Pickup_Time-Plan__HubCN_Receiving_Time</f>
        <v>0.2145833333</v>
      </c>
      <c r="M1841" s="44">
        <f>HubCN_Receiving_Time-Vendor_PickupTime</f>
        <v>0.0875</v>
      </c>
      <c r="N1841" s="44">
        <f>Plan__HubCN_Receiving_Time-Plan_Vendor_Pickup_Time</f>
        <v>3.952083333</v>
      </c>
      <c r="O1841" s="44">
        <f>Vendor_PickupTime-Order_Create_Time</f>
        <v>3.280555556</v>
      </c>
      <c r="P1841" s="44">
        <f>Plan_Vendor_Pickup_Time-Order_Create_Time</f>
        <v>-1.002083333</v>
      </c>
      <c r="Q1841" s="44">
        <f>HubVN_Receiving_Time-HubCN_Pickup_Time</f>
        <v>3.004166667</v>
      </c>
      <c r="R1841" s="44">
        <f>Plan_HubVN_Receiving_Time-Plan_HubCN_Pickup_Time</f>
        <v>3.500694444</v>
      </c>
      <c r="S1841" s="44">
        <f>TG_lấy+TG_xử_lý_CN+Thông_quan</f>
        <v>6.669444444</v>
      </c>
      <c r="T1841" s="55">
        <f>IFS(HubCN_ID="LECCNSZ",Quantity__piece*500,HubCN_ID="LECCNYW",Quantity__piece*700)</f>
        <v>2800</v>
      </c>
      <c r="U1841" s="55">
        <f>Chi_phí_lấy_hàng-Chi_phí_xử_lý</f>
        <v>15000</v>
      </c>
      <c r="V1841" s="55">
        <f>IFS(HubCN_ID="LECCNSZ",IF(Grossweight&lt;=3,17000+Quantity__piece*500,17000+(Grossweight-3)*1500+Quantity__piece*500),HubCN_ID="LECCNYW", IF(Grossweight&lt;=3,15000+Quantity__piece*700,15000+(Grossweight-3)*2500+Quantity__piece*700))</f>
        <v>17800</v>
      </c>
    </row>
    <row r="1842" ht="15.75" customHeight="1">
      <c r="A1842" s="52" t="s">
        <v>5183</v>
      </c>
      <c r="B1842" s="52" t="s">
        <v>5264</v>
      </c>
      <c r="C1842" s="52" t="s">
        <v>5253</v>
      </c>
      <c r="D1842" s="53">
        <v>44650.8875</v>
      </c>
      <c r="E1842" s="53">
        <v>44652.205555555556</v>
      </c>
      <c r="F1842" s="53">
        <v>44651.013194444444</v>
      </c>
      <c r="G1842" s="53">
        <f>HubVN_Receiving_Time</f>
        <v>44655.5</v>
      </c>
      <c r="H1842" s="54">
        <v>44652.49791666667</v>
      </c>
      <c r="I1842" s="44">
        <f>HubCN_Receiving_Time-Order_Create_Time</f>
        <v>3.421527778</v>
      </c>
      <c r="J1842" s="44">
        <f>Plan__HubCN_Receiving_Time-Order_Create_Time</f>
        <v>2.103472222</v>
      </c>
      <c r="K1842" s="44">
        <f>HubCN_Pickup_Time-HubCN_Receiving_Time</f>
        <v>0.2923611111</v>
      </c>
      <c r="L1842" s="44">
        <f>Plan_HubCN_Pickup_Time-Plan__HubCN_Receiving_Time</f>
        <v>0.1256944444</v>
      </c>
      <c r="M1842" s="44">
        <f>HubCN_Receiving_Time-Vendor_PickupTime</f>
        <v>0.16875</v>
      </c>
      <c r="N1842" s="44">
        <f>Plan__HubCN_Receiving_Time-Plan_Vendor_Pickup_Time</f>
        <v>1.114583333</v>
      </c>
      <c r="O1842" s="44">
        <f>Vendor_PickupTime-Order_Create_Time</f>
        <v>3.252777778</v>
      </c>
      <c r="P1842" s="44">
        <f>Plan_Vendor_Pickup_Time-Order_Create_Time</f>
        <v>0.9888888889</v>
      </c>
      <c r="Q1842" s="44">
        <f>HubVN_Receiving_Time-HubCN_Pickup_Time</f>
        <v>3.002083333</v>
      </c>
      <c r="R1842" s="44">
        <f>Plan_HubVN_Receiving_Time-Plan_HubCN_Pickup_Time</f>
        <v>3.50625</v>
      </c>
      <c r="S1842" s="44">
        <f>TG_lấy+TG_xử_lý_CN+Thông_quan</f>
        <v>6.715972222</v>
      </c>
      <c r="T1842" s="55">
        <f>IFS(HubCN_ID="LECCNSZ",Quantity__piece*500,HubCN_ID="LECCNYW",Quantity__piece*700)</f>
        <v>1400</v>
      </c>
      <c r="U1842" s="55">
        <f>Chi_phí_lấy_hàng-Chi_phí_xử_lý</f>
        <v>15000</v>
      </c>
      <c r="V1842" s="55">
        <f>IFS(HubCN_ID="LECCNSZ",IF(Grossweight&lt;=3,17000+Quantity__piece*500,17000+(Grossweight-3)*1500+Quantity__piece*500),HubCN_ID="LECCNYW", IF(Grossweight&lt;=3,15000+Quantity__piece*700,15000+(Grossweight-3)*2500+Quantity__piece*700))</f>
        <v>16400</v>
      </c>
    </row>
    <row r="1843" ht="15.75" customHeight="1">
      <c r="A1843" s="52" t="s">
        <v>5186</v>
      </c>
      <c r="B1843" s="52" t="s">
        <v>5278</v>
      </c>
      <c r="C1843" s="52" t="s">
        <v>5253</v>
      </c>
      <c r="D1843" s="53">
        <v>44651.64236111111</v>
      </c>
      <c r="E1843" s="53">
        <v>44649.16111111111</v>
      </c>
      <c r="F1843" s="53">
        <v>44651.77013888889</v>
      </c>
      <c r="G1843" s="53">
        <f>HubVN_Receiving_Time</f>
        <v>44653.50139</v>
      </c>
      <c r="H1843" s="54">
        <v>44649.5</v>
      </c>
      <c r="I1843" s="44">
        <f>HubCN_Receiving_Time-Order_Create_Time</f>
        <v>0.3173611111</v>
      </c>
      <c r="J1843" s="44">
        <f>Plan__HubCN_Receiving_Time-Order_Create_Time</f>
        <v>2.798611111</v>
      </c>
      <c r="K1843" s="44">
        <f>HubCN_Pickup_Time-HubCN_Receiving_Time</f>
        <v>0.3388888889</v>
      </c>
      <c r="L1843" s="44">
        <f>Plan_HubCN_Pickup_Time-Plan__HubCN_Receiving_Time</f>
        <v>0.1277777778</v>
      </c>
      <c r="M1843" s="44">
        <f>HubCN_Receiving_Time-Vendor_PickupTime</f>
        <v>0.08680555555</v>
      </c>
      <c r="N1843" s="44">
        <f>Plan__HubCN_Receiving_Time-Plan_Vendor_Pickup_Time</f>
        <v>3.675694444</v>
      </c>
      <c r="O1843" s="44">
        <f>Vendor_PickupTime-Order_Create_Time</f>
        <v>0.2305555556</v>
      </c>
      <c r="P1843" s="44">
        <f>Plan_Vendor_Pickup_Time-Order_Create_Time</f>
        <v>-0.8770833333</v>
      </c>
      <c r="Q1843" s="44">
        <f>HubVN_Receiving_Time-HubCN_Pickup_Time</f>
        <v>4.001388889</v>
      </c>
      <c r="R1843" s="44">
        <f>Plan_HubVN_Receiving_Time-Plan_HubCN_Pickup_Time</f>
        <v>1.502777778</v>
      </c>
      <c r="S1843" s="44">
        <f>TG_lấy+TG_xử_lý_CN+Thông_quan</f>
        <v>4.657638889</v>
      </c>
      <c r="T1843" s="55">
        <f>IFS(HubCN_ID="LECCNSZ",Quantity__piece*500,HubCN_ID="LECCNYW",Quantity__piece*700)</f>
        <v>2800</v>
      </c>
      <c r="U1843" s="55">
        <f>Chi_phí_lấy_hàng-Chi_phí_xử_lý</f>
        <v>15000</v>
      </c>
      <c r="V1843" s="55">
        <f>IFS(HubCN_ID="LECCNSZ",IF(Grossweight&lt;=3,17000+Quantity__piece*500,17000+(Grossweight-3)*1500+Quantity__piece*500),HubCN_ID="LECCNYW", IF(Grossweight&lt;=3,15000+Quantity__piece*700,15000+(Grossweight-3)*2500+Quantity__piece*700))</f>
        <v>17800</v>
      </c>
    </row>
    <row r="1844" ht="15.75" customHeight="1">
      <c r="A1844" s="52" t="s">
        <v>5188</v>
      </c>
      <c r="B1844" s="52" t="s">
        <v>5309</v>
      </c>
      <c r="C1844" s="52" t="s">
        <v>5253</v>
      </c>
      <c r="D1844" s="53">
        <v>44649.87569444445</v>
      </c>
      <c r="E1844" s="53">
        <v>44649.19861111111</v>
      </c>
      <c r="F1844" s="53">
        <v>44650.00625</v>
      </c>
      <c r="G1844" s="53">
        <f>HubVN_Receiving_Time</f>
        <v>44652.54028</v>
      </c>
      <c r="H1844" s="54">
        <v>44649.535416666666</v>
      </c>
      <c r="I1844" s="44">
        <f>HubCN_Receiving_Time-Order_Create_Time</f>
        <v>3.807638889</v>
      </c>
      <c r="J1844" s="44">
        <f>Plan__HubCN_Receiving_Time-Order_Create_Time</f>
        <v>4.484722222</v>
      </c>
      <c r="K1844" s="44">
        <f>HubCN_Pickup_Time-HubCN_Receiving_Time</f>
        <v>0.3368055556</v>
      </c>
      <c r="L1844" s="44">
        <f>Plan_HubCN_Pickup_Time-Plan__HubCN_Receiving_Time</f>
        <v>0.1305555556</v>
      </c>
      <c r="M1844" s="44">
        <f>HubCN_Receiving_Time-Vendor_PickupTime</f>
        <v>0.08541666667</v>
      </c>
      <c r="N1844" s="44">
        <f>Plan__HubCN_Receiving_Time-Plan_Vendor_Pickup_Time</f>
        <v>4.492361111</v>
      </c>
      <c r="O1844" s="44">
        <f>Vendor_PickupTime-Order_Create_Time</f>
        <v>3.722222222</v>
      </c>
      <c r="P1844" s="44">
        <f>Plan_Vendor_Pickup_Time-Order_Create_Time</f>
        <v>-0.007638888892</v>
      </c>
      <c r="Q1844" s="44">
        <f>HubVN_Receiving_Time-HubCN_Pickup_Time</f>
        <v>3.004861111</v>
      </c>
      <c r="R1844" s="44">
        <f>Plan_HubVN_Receiving_Time-Plan_HubCN_Pickup_Time</f>
        <v>1.502083333</v>
      </c>
      <c r="S1844" s="44">
        <f>TG_lấy+TG_xử_lý_CN+Thông_quan</f>
        <v>7.149305556</v>
      </c>
      <c r="T1844" s="55">
        <f>IFS(HubCN_ID="LECCNSZ",Quantity__piece*500,HubCN_ID="LECCNYW",Quantity__piece*700)</f>
        <v>2800</v>
      </c>
      <c r="U1844" s="55">
        <f>Chi_phí_lấy_hàng-Chi_phí_xử_lý</f>
        <v>15000</v>
      </c>
      <c r="V1844" s="55">
        <f>IFS(HubCN_ID="LECCNSZ",IF(Grossweight&lt;=3,17000+Quantity__piece*500,17000+(Grossweight-3)*1500+Quantity__piece*500),HubCN_ID="LECCNYW", IF(Grossweight&lt;=3,15000+Quantity__piece*700,15000+(Grossweight-3)*2500+Quantity__piece*700))</f>
        <v>17800</v>
      </c>
    </row>
    <row r="1845" ht="15.75" customHeight="1">
      <c r="A1845" s="52" t="s">
        <v>5190</v>
      </c>
      <c r="B1845" s="52" t="s">
        <v>5311</v>
      </c>
      <c r="C1845" s="52" t="s">
        <v>5253</v>
      </c>
      <c r="D1845" s="53">
        <v>44649.86875</v>
      </c>
      <c r="E1845" s="53">
        <v>44646.98125</v>
      </c>
      <c r="F1845" s="53">
        <v>44650.020833333336</v>
      </c>
      <c r="G1845" s="53">
        <f>HubVN_Receiving_Time</f>
        <v>44652.275</v>
      </c>
      <c r="H1845" s="54">
        <v>44647.274305555555</v>
      </c>
      <c r="I1845" s="44">
        <f>HubCN_Receiving_Time-Order_Create_Time</f>
        <v>1.860416667</v>
      </c>
      <c r="J1845" s="44">
        <f>Plan__HubCN_Receiving_Time-Order_Create_Time</f>
        <v>4.747916667</v>
      </c>
      <c r="K1845" s="44">
        <f>HubCN_Pickup_Time-HubCN_Receiving_Time</f>
        <v>0.2930555556</v>
      </c>
      <c r="L1845" s="44">
        <f>Plan_HubCN_Pickup_Time-Plan__HubCN_Receiving_Time</f>
        <v>0.1520833333</v>
      </c>
      <c r="M1845" s="44">
        <f>HubCN_Receiving_Time-Vendor_PickupTime</f>
        <v>0.1048611111</v>
      </c>
      <c r="N1845" s="44">
        <f>Plan__HubCN_Receiving_Time-Plan_Vendor_Pickup_Time</f>
        <v>2.24375</v>
      </c>
      <c r="O1845" s="44">
        <f>Vendor_PickupTime-Order_Create_Time</f>
        <v>1.755555556</v>
      </c>
      <c r="P1845" s="44">
        <f>Plan_Vendor_Pickup_Time-Order_Create_Time</f>
        <v>2.504166667</v>
      </c>
      <c r="Q1845" s="44">
        <f>HubVN_Receiving_Time-HubCN_Pickup_Time</f>
        <v>5.000694444</v>
      </c>
      <c r="R1845" s="44">
        <f>Plan_HubVN_Receiving_Time-Plan_HubCN_Pickup_Time</f>
        <v>1.504166667</v>
      </c>
      <c r="S1845" s="44">
        <f>TG_lấy+TG_xử_lý_CN+Thông_quan</f>
        <v>7.154166667</v>
      </c>
      <c r="T1845" s="55">
        <f>IFS(HubCN_ID="LECCNSZ",Quantity__piece*500,HubCN_ID="LECCNYW",Quantity__piece*700)</f>
        <v>2100</v>
      </c>
      <c r="U1845" s="55">
        <f>Chi_phí_lấy_hàng-Chi_phí_xử_lý</f>
        <v>15000</v>
      </c>
      <c r="V1845" s="55">
        <f>IFS(HubCN_ID="LECCNSZ",IF(Grossweight&lt;=3,17000+Quantity__piece*500,17000+(Grossweight-3)*1500+Quantity__piece*500),HubCN_ID="LECCNYW", IF(Grossweight&lt;=3,15000+Quantity__piece*700,15000+(Grossweight-3)*2500+Quantity__piece*700))</f>
        <v>17100</v>
      </c>
    </row>
    <row r="1846" ht="15.75" customHeight="1">
      <c r="A1846" s="52" t="s">
        <v>5193</v>
      </c>
      <c r="B1846" s="52" t="s">
        <v>5277</v>
      </c>
      <c r="C1846" s="52" t="s">
        <v>5253</v>
      </c>
      <c r="D1846" s="53">
        <v>44650.68680555555</v>
      </c>
      <c r="E1846" s="53">
        <v>44649.19305555556</v>
      </c>
      <c r="F1846" s="53">
        <v>44650.77291666667</v>
      </c>
      <c r="G1846" s="53">
        <f>HubVN_Receiving_Time</f>
        <v>44652.52986</v>
      </c>
      <c r="H1846" s="54">
        <v>44649.52847222222</v>
      </c>
      <c r="I1846" s="44">
        <f>HubCN_Receiving_Time-Order_Create_Time</f>
        <v>2.35625</v>
      </c>
      <c r="J1846" s="44">
        <f>Plan__HubCN_Receiving_Time-Order_Create_Time</f>
        <v>3.85</v>
      </c>
      <c r="K1846" s="44">
        <f>HubCN_Pickup_Time-HubCN_Receiving_Time</f>
        <v>0.3354166667</v>
      </c>
      <c r="L1846" s="44">
        <f>Plan_HubCN_Pickup_Time-Plan__HubCN_Receiving_Time</f>
        <v>0.08611111112</v>
      </c>
      <c r="M1846" s="44">
        <f>HubCN_Receiving_Time-Vendor_PickupTime</f>
        <v>0.1701388889</v>
      </c>
      <c r="N1846" s="44">
        <f>Plan__HubCN_Receiving_Time-Plan_Vendor_Pickup_Time</f>
        <v>3.270833333</v>
      </c>
      <c r="O1846" s="44">
        <f>Vendor_PickupTime-Order_Create_Time</f>
        <v>2.186111111</v>
      </c>
      <c r="P1846" s="44">
        <f>Plan_Vendor_Pickup_Time-Order_Create_Time</f>
        <v>0.5791666667</v>
      </c>
      <c r="Q1846" s="44">
        <f>HubVN_Receiving_Time-HubCN_Pickup_Time</f>
        <v>3.001388889</v>
      </c>
      <c r="R1846" s="44">
        <f>Plan_HubVN_Receiving_Time-Plan_HubCN_Pickup_Time</f>
        <v>1.504861111</v>
      </c>
      <c r="S1846" s="44">
        <f>TG_lấy+TG_xử_lý_CN+Thông_quan</f>
        <v>5.693055556</v>
      </c>
      <c r="T1846" s="55">
        <f>IFS(HubCN_ID="LECCNSZ",Quantity__piece*500,HubCN_ID="LECCNYW",Quantity__piece*700)</f>
        <v>700</v>
      </c>
      <c r="U1846" s="55">
        <f>Chi_phí_lấy_hàng-Chi_phí_xử_lý</f>
        <v>15000</v>
      </c>
      <c r="V1846" s="55">
        <f>IFS(HubCN_ID="LECCNSZ",IF(Grossweight&lt;=3,17000+Quantity__piece*500,17000+(Grossweight-3)*1500+Quantity__piece*500),HubCN_ID="LECCNYW", IF(Grossweight&lt;=3,15000+Quantity__piece*700,15000+(Grossweight-3)*2500+Quantity__piece*700))</f>
        <v>15700</v>
      </c>
    </row>
    <row r="1847" ht="15.75" hidden="1" customHeight="1">
      <c r="A1847" s="52" t="s">
        <v>5195</v>
      </c>
      <c r="B1847" s="52" t="s">
        <v>5254</v>
      </c>
      <c r="C1847" s="52" t="s">
        <v>5255</v>
      </c>
      <c r="D1847" s="53">
        <v>44649.07986111111</v>
      </c>
      <c r="E1847" s="53">
        <v>44650.80763888889</v>
      </c>
      <c r="F1847" s="53">
        <v>44649.24722222222</v>
      </c>
      <c r="G1847" s="53">
        <f>HubVN_Receiving_Time</f>
        <v>44653.25764</v>
      </c>
      <c r="H1847" s="54">
        <v>44651.251388888886</v>
      </c>
      <c r="I1847" s="44">
        <f>HubCN_Receiving_Time-Order_Create_Time</f>
        <v>3.476388889</v>
      </c>
      <c r="J1847" s="44">
        <f>Plan__HubCN_Receiving_Time-Order_Create_Time</f>
        <v>1.748611111</v>
      </c>
      <c r="K1847" s="44">
        <f>HubCN_Pickup_Time-HubCN_Receiving_Time</f>
        <v>0.44375</v>
      </c>
      <c r="L1847" s="44">
        <f>Plan_HubCN_Pickup_Time-Plan__HubCN_Receiving_Time</f>
        <v>0.1673611111</v>
      </c>
      <c r="M1847" s="44">
        <f>HubCN_Receiving_Time-Vendor_PickupTime</f>
        <v>0.1513888889</v>
      </c>
      <c r="N1847" s="44">
        <f>Plan__HubCN_Receiving_Time-Plan_Vendor_Pickup_Time</f>
        <v>2.752777778</v>
      </c>
      <c r="O1847" s="44">
        <f>Vendor_PickupTime-Order_Create_Time</f>
        <v>3.325</v>
      </c>
      <c r="P1847" s="44">
        <f>Plan_Vendor_Pickup_Time-Order_Create_Time</f>
        <v>-1.004166667</v>
      </c>
      <c r="Q1847" s="44">
        <f>HubVN_Receiving_Time-HubCN_Pickup_Time</f>
        <v>2.00625</v>
      </c>
      <c r="R1847" s="44">
        <f>Plan_HubVN_Receiving_Time-Plan_HubCN_Pickup_Time</f>
        <v>3.005555556</v>
      </c>
      <c r="S1847" s="44">
        <f>TG_lấy+TG_xử_lý_CN+Thông_quan</f>
        <v>5.926388889</v>
      </c>
      <c r="T1847" s="55">
        <f>IFS(HubCN_ID="LECCNSZ",Quantity__piece*500,HubCN_ID="LECCNYW",Quantity__piece*700)</f>
        <v>1000</v>
      </c>
      <c r="U1847" s="55">
        <f>Chi_phí_lấy_hàng-Chi_phí_xử_lý</f>
        <v>18050</v>
      </c>
      <c r="V1847" s="55">
        <f>IFS(HubCN_ID="LECCNSZ",IF(Grossweight&lt;=3,17000+Quantity__piece*500,17000+(Grossweight-3)*1500+Quantity__piece*500),HubCN_ID="LECCNYW", IF(Grossweight&lt;=3,15000+Quantity__piece*700,15000+(Grossweight-3)*2500+Quantity__piece*700))</f>
        <v>19050</v>
      </c>
    </row>
    <row r="1848" ht="15.75" customHeight="1">
      <c r="A1848" s="52" t="s">
        <v>5198</v>
      </c>
      <c r="B1848" s="52" t="s">
        <v>5290</v>
      </c>
      <c r="C1848" s="52" t="s">
        <v>5253</v>
      </c>
      <c r="D1848" s="53">
        <v>44649.31180555555</v>
      </c>
      <c r="E1848" s="53">
        <v>44654.81041666667</v>
      </c>
      <c r="F1848" s="53">
        <v>44649.52569444444</v>
      </c>
      <c r="G1848" s="53">
        <f>HubVN_Receiving_Time</f>
        <v>44655.27778</v>
      </c>
      <c r="H1848" s="54">
        <v>44655.274305555555</v>
      </c>
      <c r="I1848" s="44">
        <f>HubCN_Receiving_Time-Order_Create_Time</f>
        <v>5.078472222</v>
      </c>
      <c r="J1848" s="44">
        <f>Plan__HubCN_Receiving_Time-Order_Create_Time</f>
        <v>-0.4201388889</v>
      </c>
      <c r="K1848" s="44">
        <f>HubCN_Pickup_Time-HubCN_Receiving_Time</f>
        <v>0.4638888889</v>
      </c>
      <c r="L1848" s="44">
        <f>Plan_HubCN_Pickup_Time-Plan__HubCN_Receiving_Time</f>
        <v>0.2138888889</v>
      </c>
      <c r="M1848" s="44">
        <f>HubCN_Receiving_Time-Vendor_PickupTime</f>
        <v>0.08888888889</v>
      </c>
      <c r="N1848" s="44">
        <f>Plan__HubCN_Receiving_Time-Plan_Vendor_Pickup_Time</f>
        <v>2.58125</v>
      </c>
      <c r="O1848" s="44">
        <f>Vendor_PickupTime-Order_Create_Time</f>
        <v>4.989583333</v>
      </c>
      <c r="P1848" s="44">
        <f>Plan_Vendor_Pickup_Time-Order_Create_Time</f>
        <v>-3.001388889</v>
      </c>
      <c r="Q1848" s="44">
        <f>HubVN_Receiving_Time-HubCN_Pickup_Time</f>
        <v>0.003472222226</v>
      </c>
      <c r="R1848" s="44">
        <f>Plan_HubVN_Receiving_Time-Plan_HubCN_Pickup_Time</f>
        <v>3.001388889</v>
      </c>
      <c r="S1848" s="44">
        <f>TG_lấy+TG_xử_lý_CN+Thông_quan</f>
        <v>5.545833333</v>
      </c>
      <c r="T1848" s="55">
        <f>IFS(HubCN_ID="LECCNSZ",Quantity__piece*500,HubCN_ID="LECCNYW",Quantity__piece*700)</f>
        <v>3500</v>
      </c>
      <c r="U1848" s="55">
        <f>Chi_phí_lấy_hàng-Chi_phí_xử_lý</f>
        <v>18000</v>
      </c>
      <c r="V1848" s="55">
        <f>IFS(HubCN_ID="LECCNSZ",IF(Grossweight&lt;=3,17000+Quantity__piece*500,17000+(Grossweight-3)*1500+Quantity__piece*500),HubCN_ID="LECCNYW", IF(Grossweight&lt;=3,15000+Quantity__piece*700,15000+(Grossweight-3)*2500+Quantity__piece*700))</f>
        <v>21500</v>
      </c>
    </row>
    <row r="1849" ht="15.75" customHeight="1">
      <c r="A1849" s="52" t="s">
        <v>5201</v>
      </c>
      <c r="B1849" s="52" t="s">
        <v>5284</v>
      </c>
      <c r="C1849" s="52" t="s">
        <v>5253</v>
      </c>
      <c r="D1849" s="53">
        <v>44653.18472222222</v>
      </c>
      <c r="E1849" s="53">
        <v>44652.240277777775</v>
      </c>
      <c r="F1849" s="53">
        <v>44653.274305555555</v>
      </c>
      <c r="G1849" s="53">
        <f>HubVN_Receiving_Time</f>
        <v>44655.53403</v>
      </c>
      <c r="H1849" s="54">
        <v>44652.53333333333</v>
      </c>
      <c r="I1849" s="44">
        <f>HubCN_Receiving_Time-Order_Create_Time</f>
        <v>1.88125</v>
      </c>
      <c r="J1849" s="44">
        <f>Plan__HubCN_Receiving_Time-Order_Create_Time</f>
        <v>2.825694444</v>
      </c>
      <c r="K1849" s="44">
        <f>HubCN_Pickup_Time-HubCN_Receiving_Time</f>
        <v>0.2930555556</v>
      </c>
      <c r="L1849" s="44">
        <f>Plan_HubCN_Pickup_Time-Plan__HubCN_Receiving_Time</f>
        <v>0.08958333333</v>
      </c>
      <c r="M1849" s="44">
        <f>HubCN_Receiving_Time-Vendor_PickupTime</f>
        <v>0.08749999999</v>
      </c>
      <c r="N1849" s="44">
        <f>Plan__HubCN_Receiving_Time-Plan_Vendor_Pickup_Time</f>
        <v>3.324305556</v>
      </c>
      <c r="O1849" s="44">
        <f>Vendor_PickupTime-Order_Create_Time</f>
        <v>1.79375</v>
      </c>
      <c r="P1849" s="44">
        <f>Plan_Vendor_Pickup_Time-Order_Create_Time</f>
        <v>-0.4986111111</v>
      </c>
      <c r="Q1849" s="44">
        <f>HubVN_Receiving_Time-HubCN_Pickup_Time</f>
        <v>3.000694444</v>
      </c>
      <c r="R1849" s="44">
        <f>Plan_HubVN_Receiving_Time-Plan_HubCN_Pickup_Time</f>
        <v>2.002777778</v>
      </c>
      <c r="S1849" s="44">
        <f>TG_lấy+TG_xử_lý_CN+Thông_quan</f>
        <v>5.175</v>
      </c>
      <c r="T1849" s="55">
        <f>IFS(HubCN_ID="LECCNSZ",Quantity__piece*500,HubCN_ID="LECCNYW",Quantity__piece*700)</f>
        <v>700</v>
      </c>
      <c r="U1849" s="55">
        <f>Chi_phí_lấy_hàng-Chi_phí_xử_lý</f>
        <v>16250</v>
      </c>
      <c r="V1849" s="55">
        <f>IFS(HubCN_ID="LECCNSZ",IF(Grossweight&lt;=3,17000+Quantity__piece*500,17000+(Grossweight-3)*1500+Quantity__piece*500),HubCN_ID="LECCNYW", IF(Grossweight&lt;=3,15000+Quantity__piece*700,15000+(Grossweight-3)*2500+Quantity__piece*700))</f>
        <v>16950</v>
      </c>
    </row>
    <row r="1850" ht="15.75" customHeight="1">
      <c r="A1850" s="52" t="s">
        <v>5203</v>
      </c>
      <c r="B1850" s="52" t="s">
        <v>5280</v>
      </c>
      <c r="C1850" s="52" t="s">
        <v>5253</v>
      </c>
      <c r="D1850" s="53">
        <v>44648.83263888889</v>
      </c>
      <c r="E1850" s="53">
        <v>44649.791666666664</v>
      </c>
      <c r="F1850" s="53">
        <v>44649.004166666666</v>
      </c>
      <c r="G1850" s="53">
        <f>HubVN_Receiving_Time</f>
        <v>44653.25486</v>
      </c>
      <c r="H1850" s="54">
        <v>44650.251388888886</v>
      </c>
      <c r="I1850" s="44">
        <f>HubCN_Receiving_Time-Order_Create_Time</f>
        <v>2.088194444</v>
      </c>
      <c r="J1850" s="44">
        <f>Plan__HubCN_Receiving_Time-Order_Create_Time</f>
        <v>1.129166667</v>
      </c>
      <c r="K1850" s="44">
        <f>HubCN_Pickup_Time-HubCN_Receiving_Time</f>
        <v>0.4597222222</v>
      </c>
      <c r="L1850" s="44">
        <f>Plan_HubCN_Pickup_Time-Plan__HubCN_Receiving_Time</f>
        <v>0.1715277778</v>
      </c>
      <c r="M1850" s="44">
        <f>HubCN_Receiving_Time-Vendor_PickupTime</f>
        <v>0.08958333333</v>
      </c>
      <c r="N1850" s="44">
        <f>Plan__HubCN_Receiving_Time-Plan_Vendor_Pickup_Time</f>
        <v>1.593055556</v>
      </c>
      <c r="O1850" s="44">
        <f>Vendor_PickupTime-Order_Create_Time</f>
        <v>1.998611111</v>
      </c>
      <c r="P1850" s="44">
        <f>Plan_Vendor_Pickup_Time-Order_Create_Time</f>
        <v>-0.4638888889</v>
      </c>
      <c r="Q1850" s="44">
        <f>HubVN_Receiving_Time-HubCN_Pickup_Time</f>
        <v>3.003472222</v>
      </c>
      <c r="R1850" s="44">
        <f>Plan_HubVN_Receiving_Time-Plan_HubCN_Pickup_Time</f>
        <v>3.502083333</v>
      </c>
      <c r="S1850" s="44">
        <f>TG_lấy+TG_xử_lý_CN+Thông_quan</f>
        <v>5.551388889</v>
      </c>
      <c r="T1850" s="55">
        <f>IFS(HubCN_ID="LECCNSZ",Quantity__piece*500,HubCN_ID="LECCNYW",Quantity__piece*700)</f>
        <v>700</v>
      </c>
      <c r="U1850" s="55">
        <f>Chi_phí_lấy_hàng-Chi_phí_xử_lý</f>
        <v>15000</v>
      </c>
      <c r="V1850" s="55">
        <f>IFS(HubCN_ID="LECCNSZ",IF(Grossweight&lt;=3,17000+Quantity__piece*500,17000+(Grossweight-3)*1500+Quantity__piece*500),HubCN_ID="LECCNYW", IF(Grossweight&lt;=3,15000+Quantity__piece*700,15000+(Grossweight-3)*2500+Quantity__piece*700))</f>
        <v>15700</v>
      </c>
    </row>
    <row r="1851" ht="15.75" customHeight="1">
      <c r="A1851" s="52" t="s">
        <v>5206</v>
      </c>
      <c r="B1851" s="52" t="s">
        <v>5276</v>
      </c>
      <c r="C1851" s="52" t="s">
        <v>5253</v>
      </c>
      <c r="D1851" s="53">
        <v>44648.60902777778</v>
      </c>
      <c r="E1851" s="53">
        <v>44649.84861111111</v>
      </c>
      <c r="F1851" s="53">
        <v>44648.759722222225</v>
      </c>
      <c r="G1851" s="53">
        <f>HubVN_Receiving_Time</f>
        <v>44653.28333</v>
      </c>
      <c r="H1851" s="54">
        <v>44650.277083333334</v>
      </c>
      <c r="I1851" s="44">
        <f>HubCN_Receiving_Time-Order_Create_Time</f>
        <v>2.586805556</v>
      </c>
      <c r="J1851" s="44">
        <f>Plan__HubCN_Receiving_Time-Order_Create_Time</f>
        <v>1.347222222</v>
      </c>
      <c r="K1851" s="44">
        <f>HubCN_Pickup_Time-HubCN_Receiving_Time</f>
        <v>0.4284722222</v>
      </c>
      <c r="L1851" s="44">
        <f>Plan_HubCN_Pickup_Time-Plan__HubCN_Receiving_Time</f>
        <v>0.1506944444</v>
      </c>
      <c r="M1851" s="44">
        <f>HubCN_Receiving_Time-Vendor_PickupTime</f>
        <v>0.08402777778</v>
      </c>
      <c r="N1851" s="44">
        <f>Plan__HubCN_Receiving_Time-Plan_Vendor_Pickup_Time</f>
        <v>1.770138889</v>
      </c>
      <c r="O1851" s="44">
        <f>Vendor_PickupTime-Order_Create_Time</f>
        <v>2.502777778</v>
      </c>
      <c r="P1851" s="44">
        <f>Plan_Vendor_Pickup_Time-Order_Create_Time</f>
        <v>-0.4229166667</v>
      </c>
      <c r="Q1851" s="44">
        <f>HubVN_Receiving_Time-HubCN_Pickup_Time</f>
        <v>3.00625</v>
      </c>
      <c r="R1851" s="44">
        <f>Plan_HubVN_Receiving_Time-Plan_HubCN_Pickup_Time</f>
        <v>3.505555556</v>
      </c>
      <c r="S1851" s="44">
        <f>TG_lấy+TG_xử_lý_CN+Thông_quan</f>
        <v>6.021527778</v>
      </c>
      <c r="T1851" s="55">
        <f>IFS(HubCN_ID="LECCNSZ",Quantity__piece*500,HubCN_ID="LECCNYW",Quantity__piece*700)</f>
        <v>700</v>
      </c>
      <c r="U1851" s="55">
        <f>Chi_phí_lấy_hàng-Chi_phí_xử_lý</f>
        <v>16250</v>
      </c>
      <c r="V1851" s="55">
        <f>IFS(HubCN_ID="LECCNSZ",IF(Grossweight&lt;=3,17000+Quantity__piece*500,17000+(Grossweight-3)*1500+Quantity__piece*500),HubCN_ID="LECCNYW", IF(Grossweight&lt;=3,15000+Quantity__piece*700,15000+(Grossweight-3)*2500+Quantity__piece*700))</f>
        <v>16950</v>
      </c>
    </row>
    <row r="1852" ht="15.75" hidden="1" customHeight="1">
      <c r="A1852" s="52" t="s">
        <v>5209</v>
      </c>
      <c r="B1852" s="52" t="s">
        <v>5268</v>
      </c>
      <c r="C1852" s="52" t="s">
        <v>5255</v>
      </c>
      <c r="D1852" s="53">
        <v>44649.06458333333</v>
      </c>
      <c r="E1852" s="53">
        <v>44650.77222222222</v>
      </c>
      <c r="F1852" s="53">
        <v>44649.27777777778</v>
      </c>
      <c r="G1852" s="53">
        <f>HubVN_Receiving_Time</f>
        <v>44653.28403</v>
      </c>
      <c r="H1852" s="54">
        <v>44651.27847222222</v>
      </c>
      <c r="I1852" s="44">
        <f>HubCN_Receiving_Time-Order_Create_Time</f>
        <v>2.895138889</v>
      </c>
      <c r="J1852" s="44">
        <f>Plan__HubCN_Receiving_Time-Order_Create_Time</f>
        <v>1.1875</v>
      </c>
      <c r="K1852" s="44">
        <f>HubCN_Pickup_Time-HubCN_Receiving_Time</f>
        <v>0.50625</v>
      </c>
      <c r="L1852" s="44">
        <f>Plan_HubCN_Pickup_Time-Plan__HubCN_Receiving_Time</f>
        <v>0.2131944444</v>
      </c>
      <c r="M1852" s="44">
        <f>HubCN_Receiving_Time-Vendor_PickupTime</f>
        <v>0.1506944444</v>
      </c>
      <c r="N1852" s="44">
        <f>Plan__HubCN_Receiving_Time-Plan_Vendor_Pickup_Time</f>
        <v>0.6902777778</v>
      </c>
      <c r="O1852" s="44">
        <f>Vendor_PickupTime-Order_Create_Time</f>
        <v>2.744444444</v>
      </c>
      <c r="P1852" s="44">
        <f>Plan_Vendor_Pickup_Time-Order_Create_Time</f>
        <v>0.4972222222</v>
      </c>
      <c r="Q1852" s="44">
        <f>HubVN_Receiving_Time-HubCN_Pickup_Time</f>
        <v>2.005555556</v>
      </c>
      <c r="R1852" s="44">
        <f>Plan_HubVN_Receiving_Time-Plan_HubCN_Pickup_Time</f>
        <v>3.003472222</v>
      </c>
      <c r="S1852" s="44">
        <f>TG_lấy+TG_xử_lý_CN+Thông_quan</f>
        <v>5.406944444</v>
      </c>
      <c r="T1852" s="55">
        <f>IFS(HubCN_ID="LECCNSZ",Quantity__piece*500,HubCN_ID="LECCNYW",Quantity__piece*700)</f>
        <v>1500</v>
      </c>
      <c r="U1852" s="55">
        <f>Chi_phí_lấy_hàng-Chi_phí_xử_lý</f>
        <v>17000</v>
      </c>
      <c r="V1852" s="55">
        <f>IFS(HubCN_ID="LECCNSZ",IF(Grossweight&lt;=3,17000+Quantity__piece*500,17000+(Grossweight-3)*1500+Quantity__piece*500),HubCN_ID="LECCNYW", IF(Grossweight&lt;=3,15000+Quantity__piece*700,15000+(Grossweight-3)*2500+Quantity__piece*700))</f>
        <v>18500</v>
      </c>
    </row>
    <row r="1853" ht="15.75" customHeight="1">
      <c r="A1853" s="52" t="s">
        <v>5212</v>
      </c>
      <c r="B1853" s="52" t="s">
        <v>5258</v>
      </c>
      <c r="C1853" s="52" t="s">
        <v>5253</v>
      </c>
      <c r="D1853" s="53">
        <v>44648.59375</v>
      </c>
      <c r="E1853" s="53">
        <v>44649.19652777778</v>
      </c>
      <c r="F1853" s="53">
        <v>44648.76597222222</v>
      </c>
      <c r="G1853" s="53">
        <f>HubVN_Receiving_Time</f>
        <v>44652.53125</v>
      </c>
      <c r="H1853" s="54">
        <v>44649.53055555555</v>
      </c>
      <c r="I1853" s="44">
        <f>HubCN_Receiving_Time-Order_Create_Time</f>
        <v>1.854861111</v>
      </c>
      <c r="J1853" s="44">
        <f>Plan__HubCN_Receiving_Time-Order_Create_Time</f>
        <v>1.252083333</v>
      </c>
      <c r="K1853" s="44">
        <f>HubCN_Pickup_Time-HubCN_Receiving_Time</f>
        <v>0.3340277778</v>
      </c>
      <c r="L1853" s="44">
        <f>Plan_HubCN_Pickup_Time-Plan__HubCN_Receiving_Time</f>
        <v>0.1722222222</v>
      </c>
      <c r="M1853" s="44">
        <f>HubCN_Receiving_Time-Vendor_PickupTime</f>
        <v>0.1673611111</v>
      </c>
      <c r="N1853" s="44">
        <f>Plan__HubCN_Receiving_Time-Plan_Vendor_Pickup_Time</f>
        <v>1.723611111</v>
      </c>
      <c r="O1853" s="44">
        <f>Vendor_PickupTime-Order_Create_Time</f>
        <v>1.6875</v>
      </c>
      <c r="P1853" s="44">
        <f>Plan_Vendor_Pickup_Time-Order_Create_Time</f>
        <v>-0.4715277778</v>
      </c>
      <c r="Q1853" s="44">
        <f>HubVN_Receiving_Time-HubCN_Pickup_Time</f>
        <v>3.000694444</v>
      </c>
      <c r="R1853" s="44">
        <f>Plan_HubVN_Receiving_Time-Plan_HubCN_Pickup_Time</f>
        <v>3.501388889</v>
      </c>
      <c r="S1853" s="44">
        <f>TG_lấy+TG_xử_lý_CN+Thông_quan</f>
        <v>5.189583333</v>
      </c>
      <c r="T1853" s="55">
        <f>IFS(HubCN_ID="LECCNSZ",Quantity__piece*500,HubCN_ID="LECCNYW",Quantity__piece*700)</f>
        <v>2800</v>
      </c>
      <c r="U1853" s="55">
        <f>Chi_phí_lấy_hàng-Chi_phí_xử_lý</f>
        <v>15000</v>
      </c>
      <c r="V1853" s="55">
        <f>IFS(HubCN_ID="LECCNSZ",IF(Grossweight&lt;=3,17000+Quantity__piece*500,17000+(Grossweight-3)*1500+Quantity__piece*500),HubCN_ID="LECCNYW", IF(Grossweight&lt;=3,15000+Quantity__piece*700,15000+(Grossweight-3)*2500+Quantity__piece*700))</f>
        <v>17800</v>
      </c>
    </row>
    <row r="1854" ht="15.75" customHeight="1">
      <c r="A1854" s="52" t="s">
        <v>5215</v>
      </c>
      <c r="B1854" s="52" t="s">
        <v>5310</v>
      </c>
      <c r="C1854" s="52" t="s">
        <v>5253</v>
      </c>
      <c r="D1854" s="53">
        <v>44651.05138888889</v>
      </c>
      <c r="E1854" s="53">
        <v>44650.72361111111</v>
      </c>
      <c r="F1854" s="53">
        <v>44651.26597222222</v>
      </c>
      <c r="G1854" s="53">
        <f>HubVN_Receiving_Time</f>
        <v>44654.51736</v>
      </c>
      <c r="H1854" s="54">
        <v>44651.01597222222</v>
      </c>
      <c r="I1854" s="44">
        <f>HubCN_Receiving_Time-Order_Create_Time</f>
        <v>2.00625</v>
      </c>
      <c r="J1854" s="44">
        <f>Plan__HubCN_Receiving_Time-Order_Create_Time</f>
        <v>2.334027778</v>
      </c>
      <c r="K1854" s="44">
        <f>HubCN_Pickup_Time-HubCN_Receiving_Time</f>
        <v>0.2923611111</v>
      </c>
      <c r="L1854" s="44">
        <f>Plan_HubCN_Pickup_Time-Plan__HubCN_Receiving_Time</f>
        <v>0.2145833333</v>
      </c>
      <c r="M1854" s="44">
        <f>HubCN_Receiving_Time-Vendor_PickupTime</f>
        <v>0.2541666667</v>
      </c>
      <c r="N1854" s="44">
        <f>Plan__HubCN_Receiving_Time-Plan_Vendor_Pickup_Time</f>
        <v>3.213194444</v>
      </c>
      <c r="O1854" s="44">
        <f>Vendor_PickupTime-Order_Create_Time</f>
        <v>1.752083333</v>
      </c>
      <c r="P1854" s="44">
        <f>Plan_Vendor_Pickup_Time-Order_Create_Time</f>
        <v>-0.8791666667</v>
      </c>
      <c r="Q1854" s="44">
        <f>HubVN_Receiving_Time-HubCN_Pickup_Time</f>
        <v>3.501388889</v>
      </c>
      <c r="R1854" s="44">
        <f>Plan_HubVN_Receiving_Time-Plan_HubCN_Pickup_Time</f>
        <v>3.00625</v>
      </c>
      <c r="S1854" s="44">
        <f>TG_lấy+TG_xử_lý_CN+Thông_quan</f>
        <v>5.8</v>
      </c>
      <c r="T1854" s="55">
        <f>IFS(HubCN_ID="LECCNSZ",Quantity__piece*500,HubCN_ID="LECCNYW",Quantity__piece*700)</f>
        <v>700</v>
      </c>
      <c r="U1854" s="55">
        <f>Chi_phí_lấy_hàng-Chi_phí_xử_lý</f>
        <v>15000</v>
      </c>
      <c r="V1854" s="55">
        <f>IFS(HubCN_ID="LECCNSZ",IF(Grossweight&lt;=3,17000+Quantity__piece*500,17000+(Grossweight-3)*1500+Quantity__piece*500),HubCN_ID="LECCNYW", IF(Grossweight&lt;=3,15000+Quantity__piece*700,15000+(Grossweight-3)*2500+Quantity__piece*700))</f>
        <v>15700</v>
      </c>
    </row>
    <row r="1855" ht="15.75" customHeight="1">
      <c r="A1855" s="21" t="s">
        <v>5217</v>
      </c>
      <c r="B1855" s="21" t="s">
        <v>5290</v>
      </c>
      <c r="C1855" s="21" t="s">
        <v>5253</v>
      </c>
      <c r="D1855" s="18">
        <v>44649.93263888889</v>
      </c>
      <c r="E1855" s="18">
        <v>44650.69930555556</v>
      </c>
      <c r="F1855" s="18">
        <v>44650.01944444444</v>
      </c>
      <c r="G1855" s="18">
        <f>HubVN_Receiving_Time</f>
        <v>44654.50069</v>
      </c>
      <c r="H1855" s="56">
        <v>44650.99513888889</v>
      </c>
      <c r="I1855" s="44">
        <f>HubCN_Receiving_Time-Order_Create_Time</f>
        <v>1.997916667</v>
      </c>
      <c r="J1855" s="44">
        <f>Plan__HubCN_Receiving_Time-Order_Create_Time</f>
        <v>1.23125</v>
      </c>
      <c r="K1855" s="44">
        <f>HubCN_Pickup_Time-HubCN_Receiving_Time</f>
        <v>0.2958333333</v>
      </c>
      <c r="L1855" s="44">
        <f>Plan_HubCN_Pickup_Time-Plan__HubCN_Receiving_Time</f>
        <v>0.08680555555</v>
      </c>
      <c r="M1855" s="44">
        <f>HubCN_Receiving_Time-Vendor_PickupTime</f>
        <v>0.2534722222</v>
      </c>
      <c r="N1855" s="44">
        <f>Plan__HubCN_Receiving_Time-Plan_Vendor_Pickup_Time</f>
        <v>1.692361111</v>
      </c>
      <c r="O1855" s="44">
        <f>Vendor_PickupTime-Order_Create_Time</f>
        <v>1.744444444</v>
      </c>
      <c r="P1855" s="44">
        <f>Plan_Vendor_Pickup_Time-Order_Create_Time</f>
        <v>-0.4611111111</v>
      </c>
      <c r="Q1855" s="44">
        <f>HubVN_Receiving_Time-HubCN_Pickup_Time</f>
        <v>3.505555556</v>
      </c>
      <c r="R1855" s="44">
        <f>Plan_HubVN_Receiving_Time-Plan_HubCN_Pickup_Time</f>
        <v>3.50625</v>
      </c>
      <c r="S1855" s="44">
        <f>TG_lấy+TG_xử_lý_CN+Thông_quan</f>
        <v>5.799305556</v>
      </c>
      <c r="T1855" s="55">
        <f>IFS(HubCN_ID="LECCNSZ",Quantity__piece*500,HubCN_ID="LECCNYW",Quantity__piece*700)</f>
        <v>2800</v>
      </c>
      <c r="U1855" s="55">
        <f>Chi_phí_lấy_hàng-Chi_phí_xử_lý</f>
        <v>16750</v>
      </c>
      <c r="V1855" s="55">
        <f>IFS(HubCN_ID="LECCNSZ",IF(Grossweight&lt;=3,17000+Quantity__piece*500,17000+(Grossweight-3)*1500+Quantity__piece*500),HubCN_ID="LECCNYW", IF(Grossweight&lt;=3,15000+Quantity__piece*700,15000+(Grossweight-3)*2500+Quantity__piece*700))</f>
        <v>19550</v>
      </c>
    </row>
    <row r="1856" ht="15.75" customHeight="1">
      <c r="A1856" s="52"/>
      <c r="B1856" s="52"/>
      <c r="C1856" s="52" t="str">
        <f>SUBTOTAL(103,HubCN[HubCN ID])</f>
        <v>#ERROR!</v>
      </c>
      <c r="D1856" s="57"/>
      <c r="E1856" s="57" t="str">
        <f>SUBTOTAL(103,HubCN[HubCN_Receiving Time])</f>
        <v>#ERROR!</v>
      </c>
      <c r="F1856" s="57"/>
      <c r="G1856" s="57"/>
      <c r="H1856" s="57" t="str">
        <f>SUBTOTAL(103,HubCN[HubCN_Pickup Time])</f>
        <v>#ERROR!</v>
      </c>
      <c r="I1856" s="44" t="str">
        <f>SUBTOTAL(101,HubCN[TG_lấy])</f>
        <v>#ERROR!</v>
      </c>
      <c r="J1856" s="47"/>
      <c r="K1856" s="44" t="str">
        <f>SUBTOTAL(101,HubCN[TG_xử_lý_CN])</f>
        <v>#ERROR!</v>
      </c>
      <c r="L1856" s="47"/>
      <c r="M1856" s="47"/>
      <c r="N1856" s="47"/>
      <c r="O1856" s="47"/>
      <c r="P1856" s="47"/>
      <c r="Q1856" s="44" t="str">
        <f>SUBTOTAL(101,HubCN[Thông_quan])</f>
        <v>#ERROR!</v>
      </c>
      <c r="R1856" s="44"/>
      <c r="S1856" s="44" t="str">
        <f>SUBTOTAL(101,HubCN[Tổng thời gian lấy hàng])</f>
        <v>#ERROR!</v>
      </c>
      <c r="T1856" s="55" t="str">
        <f>SUBTOTAL(101,HubCN[Chi_phí_xử_lý])</f>
        <v>#ERROR!</v>
      </c>
      <c r="U1856" s="55" t="str">
        <f>SUBTOTAL(101,HubCN[Chi_phí_lấy ])</f>
        <v>#ERROR!</v>
      </c>
      <c r="V1856" s="55" t="str">
        <f>SUBTOTAL(101,HubCN[Chi_phí_lấy hàng])</f>
        <v>#ERROR!</v>
      </c>
    </row>
  </sheetData>
  <printOptions/>
  <pageMargins bottom="0.75" footer="0.0" header="0.0" left="0.7" right="0.7" top="0.75"/>
  <pageSetup orientation="landscape"/>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38"/>
    <col customWidth="1" min="2" max="2" width="12.5"/>
    <col customWidth="1" min="3" max="3" width="56.5"/>
    <col customWidth="1" min="4" max="4" width="12.5"/>
    <col customWidth="1" min="5" max="5" width="26.38"/>
    <col customWidth="1" min="6" max="6" width="21.88"/>
    <col customWidth="1" min="7" max="26" width="12.5"/>
  </cols>
  <sheetData>
    <row r="1" ht="15.75" customHeight="1">
      <c r="A1" s="48" t="s">
        <v>0</v>
      </c>
      <c r="B1" s="48" t="s">
        <v>5233</v>
      </c>
      <c r="C1" s="48" t="s">
        <v>5314</v>
      </c>
      <c r="D1" s="48" t="s">
        <v>5234</v>
      </c>
      <c r="E1" s="49" t="s">
        <v>5315</v>
      </c>
      <c r="F1" s="49" t="s">
        <v>5316</v>
      </c>
    </row>
    <row r="2" ht="15.75" customHeight="1">
      <c r="A2" s="52" t="s">
        <v>29</v>
      </c>
      <c r="B2" s="58" t="s">
        <v>5252</v>
      </c>
      <c r="C2" s="52" t="s">
        <v>5317</v>
      </c>
      <c r="D2" s="58" t="s">
        <v>5253</v>
      </c>
      <c r="E2" s="53">
        <v>44650.305555555555</v>
      </c>
      <c r="F2" s="54">
        <v>44650.40625</v>
      </c>
    </row>
    <row r="3" ht="15.75" customHeight="1">
      <c r="A3" s="52" t="s">
        <v>36</v>
      </c>
      <c r="B3" s="58" t="s">
        <v>5254</v>
      </c>
      <c r="C3" s="52" t="s">
        <v>5318</v>
      </c>
      <c r="D3" s="58" t="s">
        <v>5255</v>
      </c>
      <c r="E3" s="53">
        <v>44645.665972222225</v>
      </c>
      <c r="F3" s="54">
        <v>44648.57916666667</v>
      </c>
    </row>
    <row r="4" ht="15.75" customHeight="1">
      <c r="A4" s="52" t="s">
        <v>42</v>
      </c>
      <c r="B4" s="58" t="s">
        <v>5254</v>
      </c>
      <c r="C4" s="52" t="s">
        <v>5318</v>
      </c>
      <c r="D4" s="58" t="s">
        <v>5255</v>
      </c>
      <c r="E4" s="53">
        <v>44648.464583333334</v>
      </c>
      <c r="F4" s="54">
        <v>44650.62986111111</v>
      </c>
    </row>
    <row r="5" ht="15.75" customHeight="1">
      <c r="A5" s="52" t="s">
        <v>46</v>
      </c>
      <c r="B5" s="58" t="s">
        <v>5256</v>
      </c>
      <c r="C5" s="52" t="s">
        <v>5319</v>
      </c>
      <c r="D5" s="58" t="s">
        <v>5253</v>
      </c>
      <c r="E5" s="53">
        <v>44647.072916666664</v>
      </c>
      <c r="F5" s="54">
        <v>44649.73611111111</v>
      </c>
    </row>
    <row r="6" ht="15.75" customHeight="1">
      <c r="A6" s="52" t="s">
        <v>50</v>
      </c>
      <c r="B6" s="58" t="s">
        <v>5257</v>
      </c>
      <c r="C6" s="52" t="s">
        <v>5320</v>
      </c>
      <c r="D6" s="58" t="s">
        <v>5253</v>
      </c>
      <c r="E6" s="53">
        <v>44649.25</v>
      </c>
      <c r="F6" s="54">
        <v>44649.66736111111</v>
      </c>
    </row>
    <row r="7" ht="15.75" customHeight="1">
      <c r="A7" s="52" t="s">
        <v>54</v>
      </c>
      <c r="B7" s="58" t="s">
        <v>5258</v>
      </c>
      <c r="C7" s="52" t="s">
        <v>5321</v>
      </c>
      <c r="D7" s="58" t="s">
        <v>5253</v>
      </c>
      <c r="E7" s="53">
        <v>44646.830555555556</v>
      </c>
      <c r="F7" s="54">
        <v>44649.71111111111</v>
      </c>
    </row>
    <row r="8" ht="15.75" customHeight="1">
      <c r="A8" s="52" t="s">
        <v>58</v>
      </c>
      <c r="B8" s="58" t="s">
        <v>5259</v>
      </c>
      <c r="C8" s="52" t="s">
        <v>5322</v>
      </c>
      <c r="D8" s="58" t="s">
        <v>5255</v>
      </c>
      <c r="E8" s="53">
        <v>44650.49930555555</v>
      </c>
      <c r="F8" s="54">
        <v>44652.489583333336</v>
      </c>
    </row>
    <row r="9" ht="15.75" customHeight="1">
      <c r="A9" s="52" t="s">
        <v>61</v>
      </c>
      <c r="B9" s="58" t="s">
        <v>5260</v>
      </c>
      <c r="C9" s="52" t="s">
        <v>5323</v>
      </c>
      <c r="D9" s="58" t="s">
        <v>5253</v>
      </c>
      <c r="E9" s="53">
        <v>44648.86875</v>
      </c>
      <c r="F9" s="54">
        <v>44649.15972222222</v>
      </c>
    </row>
    <row r="10" ht="15.75" customHeight="1">
      <c r="A10" s="52" t="s">
        <v>65</v>
      </c>
      <c r="B10" s="58" t="s">
        <v>5261</v>
      </c>
      <c r="C10" s="52" t="s">
        <v>5324</v>
      </c>
      <c r="D10" s="58" t="s">
        <v>5253</v>
      </c>
      <c r="E10" s="53">
        <v>44647.399305555555</v>
      </c>
      <c r="F10" s="54">
        <v>44649.15347222222</v>
      </c>
    </row>
    <row r="11" ht="15.75" customHeight="1">
      <c r="A11" s="52" t="s">
        <v>68</v>
      </c>
      <c r="B11" s="58" t="s">
        <v>5262</v>
      </c>
      <c r="C11" s="52" t="s">
        <v>5318</v>
      </c>
      <c r="D11" s="58" t="s">
        <v>5255</v>
      </c>
      <c r="E11" s="53">
        <v>44647.31875</v>
      </c>
      <c r="F11" s="54">
        <v>44649.39027777778</v>
      </c>
    </row>
    <row r="12" ht="15.75" customHeight="1">
      <c r="A12" s="52" t="s">
        <v>72</v>
      </c>
      <c r="B12" s="58" t="s">
        <v>5252</v>
      </c>
      <c r="C12" s="52" t="s">
        <v>5317</v>
      </c>
      <c r="D12" s="58" t="s">
        <v>5253</v>
      </c>
      <c r="E12" s="53">
        <v>44648.46666666667</v>
      </c>
      <c r="F12" s="54">
        <v>44649.134722222225</v>
      </c>
    </row>
    <row r="13" ht="15.75" customHeight="1">
      <c r="A13" s="52" t="s">
        <v>75</v>
      </c>
      <c r="B13" s="58" t="s">
        <v>5263</v>
      </c>
      <c r="C13" s="52" t="s">
        <v>5325</v>
      </c>
      <c r="D13" s="58" t="s">
        <v>5253</v>
      </c>
      <c r="E13" s="53">
        <v>44647.052083333336</v>
      </c>
      <c r="F13" s="54">
        <v>44649.71527777778</v>
      </c>
    </row>
    <row r="14" ht="15.75" customHeight="1">
      <c r="A14" s="52" t="s">
        <v>78</v>
      </c>
      <c r="B14" s="58" t="s">
        <v>5252</v>
      </c>
      <c r="C14" s="52" t="s">
        <v>5317</v>
      </c>
      <c r="D14" s="58" t="s">
        <v>5253</v>
      </c>
      <c r="E14" s="53">
        <v>44648.23541666667</v>
      </c>
      <c r="F14" s="54">
        <v>44649.740277777775</v>
      </c>
    </row>
    <row r="15" ht="15.75" customHeight="1">
      <c r="A15" s="52" t="s">
        <v>81</v>
      </c>
      <c r="B15" s="58" t="s">
        <v>5264</v>
      </c>
      <c r="C15" s="52" t="s">
        <v>5326</v>
      </c>
      <c r="D15" s="58" t="s">
        <v>5253</v>
      </c>
      <c r="E15" s="53">
        <v>44646.32430555556</v>
      </c>
      <c r="F15" s="54">
        <v>44649.01736111111</v>
      </c>
    </row>
    <row r="16" ht="15.75" customHeight="1">
      <c r="A16" s="52" t="s">
        <v>84</v>
      </c>
      <c r="B16" s="58" t="s">
        <v>5265</v>
      </c>
      <c r="C16" s="52" t="s">
        <v>5327</v>
      </c>
      <c r="D16" s="58" t="s">
        <v>5253</v>
      </c>
      <c r="E16" s="53">
        <v>44647.13333333333</v>
      </c>
      <c r="F16" s="54">
        <v>44646.885416666664</v>
      </c>
    </row>
    <row r="17" ht="15.75" customHeight="1">
      <c r="A17" s="52" t="s">
        <v>87</v>
      </c>
      <c r="B17" s="58" t="s">
        <v>5266</v>
      </c>
      <c r="C17" s="52" t="s">
        <v>5328</v>
      </c>
      <c r="D17" s="58" t="s">
        <v>5255</v>
      </c>
      <c r="E17" s="53">
        <v>44645.665972222225</v>
      </c>
      <c r="F17" s="54">
        <v>44648.58611111111</v>
      </c>
    </row>
    <row r="18" ht="15.75" customHeight="1">
      <c r="A18" s="52" t="s">
        <v>90</v>
      </c>
      <c r="B18" s="58" t="s">
        <v>5267</v>
      </c>
      <c r="C18" s="52" t="s">
        <v>5329</v>
      </c>
      <c r="D18" s="58" t="s">
        <v>5253</v>
      </c>
      <c r="E18" s="53">
        <v>44648.75625</v>
      </c>
      <c r="F18" s="54">
        <v>44649.67638888889</v>
      </c>
    </row>
    <row r="19" ht="15.75" customHeight="1">
      <c r="A19" s="52" t="s">
        <v>94</v>
      </c>
      <c r="B19" s="58" t="s">
        <v>5268</v>
      </c>
      <c r="C19" s="52" t="s">
        <v>5330</v>
      </c>
      <c r="D19" s="58" t="s">
        <v>5255</v>
      </c>
      <c r="E19" s="53">
        <v>44646.61111111111</v>
      </c>
      <c r="F19" s="54">
        <v>44648.61388888889</v>
      </c>
    </row>
    <row r="20" ht="15.75" customHeight="1">
      <c r="A20" s="52" t="s">
        <v>98</v>
      </c>
      <c r="B20" s="58" t="s">
        <v>5269</v>
      </c>
      <c r="C20" s="52" t="s">
        <v>5331</v>
      </c>
      <c r="D20" s="58" t="s">
        <v>5253</v>
      </c>
      <c r="E20" s="53">
        <v>44648.42569444444</v>
      </c>
      <c r="F20" s="54">
        <v>44652.13055555556</v>
      </c>
    </row>
    <row r="21" ht="15.75" customHeight="1">
      <c r="A21" s="52" t="s">
        <v>101</v>
      </c>
      <c r="B21" s="58" t="s">
        <v>5270</v>
      </c>
      <c r="C21" s="52" t="s">
        <v>5332</v>
      </c>
      <c r="D21" s="58" t="s">
        <v>5253</v>
      </c>
      <c r="E21" s="53">
        <v>44647.03055555555</v>
      </c>
      <c r="F21" s="54">
        <v>44649.69652777778</v>
      </c>
    </row>
    <row r="22" ht="15.75" customHeight="1">
      <c r="A22" s="52" t="s">
        <v>104</v>
      </c>
      <c r="B22" s="58" t="s">
        <v>5271</v>
      </c>
      <c r="C22" s="52" t="s">
        <v>5333</v>
      </c>
      <c r="D22" s="58" t="s">
        <v>5253</v>
      </c>
      <c r="E22" s="53">
        <v>44646.39166666667</v>
      </c>
      <c r="F22" s="54">
        <v>44649.08263888889</v>
      </c>
    </row>
    <row r="23" ht="15.75" customHeight="1">
      <c r="A23" s="52" t="s">
        <v>107</v>
      </c>
      <c r="B23" s="58" t="s">
        <v>5258</v>
      </c>
      <c r="C23" s="52" t="s">
        <v>5321</v>
      </c>
      <c r="D23" s="58" t="s">
        <v>5253</v>
      </c>
      <c r="E23" s="53">
        <v>44646.868055555555</v>
      </c>
      <c r="F23" s="54">
        <v>44649.12222222222</v>
      </c>
    </row>
    <row r="24" ht="15.75" customHeight="1">
      <c r="A24" s="52" t="s">
        <v>110</v>
      </c>
      <c r="B24" s="58" t="s">
        <v>5272</v>
      </c>
      <c r="C24" s="52" t="s">
        <v>5334</v>
      </c>
      <c r="D24" s="58" t="s">
        <v>5255</v>
      </c>
      <c r="E24" s="53">
        <v>44646.70208333333</v>
      </c>
      <c r="F24" s="54">
        <v>44651.66111111111</v>
      </c>
    </row>
    <row r="25" ht="15.75" customHeight="1">
      <c r="A25" s="52" t="s">
        <v>113</v>
      </c>
      <c r="B25" s="58" t="s">
        <v>5268</v>
      </c>
      <c r="C25" s="52" t="s">
        <v>5330</v>
      </c>
      <c r="D25" s="58" t="s">
        <v>5255</v>
      </c>
      <c r="E25" s="53">
        <v>44648.72361111111</v>
      </c>
      <c r="F25" s="54">
        <v>44649.37708333333</v>
      </c>
    </row>
    <row r="26" ht="15.75" customHeight="1">
      <c r="A26" s="52" t="s">
        <v>117</v>
      </c>
      <c r="B26" s="58" t="s">
        <v>5264</v>
      </c>
      <c r="C26" s="52" t="s">
        <v>5326</v>
      </c>
      <c r="D26" s="58" t="s">
        <v>5253</v>
      </c>
      <c r="E26" s="53">
        <v>44645.847916666666</v>
      </c>
      <c r="F26" s="54">
        <v>44649.75763888889</v>
      </c>
    </row>
    <row r="27" ht="15.75" customHeight="1">
      <c r="A27" s="52" t="s">
        <v>121</v>
      </c>
      <c r="B27" s="58" t="s">
        <v>5266</v>
      </c>
      <c r="C27" s="52" t="s">
        <v>5328</v>
      </c>
      <c r="D27" s="58" t="s">
        <v>5255</v>
      </c>
      <c r="E27" s="53">
        <v>44649.94652777778</v>
      </c>
      <c r="F27" s="54">
        <v>44649.77638888889</v>
      </c>
    </row>
    <row r="28" ht="15.75" customHeight="1">
      <c r="A28" s="52" t="s">
        <v>125</v>
      </c>
      <c r="B28" s="58" t="s">
        <v>5272</v>
      </c>
      <c r="C28" s="52" t="s">
        <v>5334</v>
      </c>
      <c r="D28" s="58" t="s">
        <v>5255</v>
      </c>
      <c r="E28" s="53">
        <v>44648.87222222222</v>
      </c>
      <c r="F28" s="54">
        <v>44650.631944444445</v>
      </c>
    </row>
    <row r="29" ht="15.75" customHeight="1">
      <c r="A29" s="52" t="s">
        <v>128</v>
      </c>
      <c r="B29" s="58" t="s">
        <v>5272</v>
      </c>
      <c r="C29" s="52" t="s">
        <v>5334</v>
      </c>
      <c r="D29" s="58" t="s">
        <v>5255</v>
      </c>
      <c r="E29" s="53">
        <v>44649.32430555556</v>
      </c>
      <c r="F29" s="54">
        <v>44651.614583333336</v>
      </c>
    </row>
    <row r="30" ht="15.75" customHeight="1">
      <c r="A30" s="52" t="s">
        <v>131</v>
      </c>
      <c r="B30" s="58" t="s">
        <v>5252</v>
      </c>
      <c r="C30" s="52" t="s">
        <v>5317</v>
      </c>
      <c r="D30" s="58" t="s">
        <v>5253</v>
      </c>
      <c r="E30" s="53">
        <v>44647.583333333336</v>
      </c>
      <c r="F30" s="54">
        <v>44649.123611111114</v>
      </c>
    </row>
    <row r="31" ht="15.75" customHeight="1">
      <c r="A31" s="52" t="s">
        <v>134</v>
      </c>
      <c r="B31" s="58" t="s">
        <v>5262</v>
      </c>
      <c r="C31" s="52" t="s">
        <v>5318</v>
      </c>
      <c r="D31" s="58" t="s">
        <v>5255</v>
      </c>
      <c r="E31" s="53">
        <v>44648.89097222222</v>
      </c>
      <c r="F31" s="54">
        <v>44649.37708333333</v>
      </c>
    </row>
    <row r="32" ht="15.75" customHeight="1">
      <c r="A32" s="52" t="s">
        <v>138</v>
      </c>
      <c r="B32" s="58" t="s">
        <v>5258</v>
      </c>
      <c r="C32" s="52" t="s">
        <v>5321</v>
      </c>
      <c r="D32" s="58" t="s">
        <v>5253</v>
      </c>
      <c r="E32" s="53">
        <v>44647.12291666667</v>
      </c>
      <c r="F32" s="54">
        <v>44649.126388888886</v>
      </c>
    </row>
    <row r="33" ht="15.75" customHeight="1">
      <c r="A33" s="52" t="s">
        <v>141</v>
      </c>
      <c r="B33" s="58" t="s">
        <v>5268</v>
      </c>
      <c r="C33" s="52" t="s">
        <v>5330</v>
      </c>
      <c r="D33" s="58" t="s">
        <v>5255</v>
      </c>
      <c r="E33" s="53">
        <v>44647.09861111111</v>
      </c>
      <c r="F33" s="54">
        <v>44649.4375</v>
      </c>
    </row>
    <row r="34" ht="15.75" customHeight="1">
      <c r="A34" s="52" t="s">
        <v>144</v>
      </c>
      <c r="B34" s="58" t="s">
        <v>5259</v>
      </c>
      <c r="C34" s="52" t="s">
        <v>5322</v>
      </c>
      <c r="D34" s="58" t="s">
        <v>5255</v>
      </c>
      <c r="E34" s="53">
        <v>44649.490277777775</v>
      </c>
      <c r="F34" s="54">
        <v>44652.12569444445</v>
      </c>
    </row>
    <row r="35" ht="15.75" customHeight="1">
      <c r="A35" s="52" t="s">
        <v>147</v>
      </c>
      <c r="B35" s="58" t="s">
        <v>5262</v>
      </c>
      <c r="C35" s="52" t="s">
        <v>5318</v>
      </c>
      <c r="D35" s="58" t="s">
        <v>5255</v>
      </c>
      <c r="E35" s="53">
        <v>44648.066666666666</v>
      </c>
      <c r="F35" s="54">
        <v>44649.46875</v>
      </c>
    </row>
    <row r="36" ht="15.75" customHeight="1">
      <c r="A36" s="52" t="s">
        <v>150</v>
      </c>
      <c r="B36" s="58" t="s">
        <v>5273</v>
      </c>
      <c r="C36" s="52" t="s">
        <v>5335</v>
      </c>
      <c r="D36" s="58" t="s">
        <v>5253</v>
      </c>
      <c r="E36" s="53">
        <v>44649.342361111114</v>
      </c>
      <c r="F36" s="54">
        <v>44649.674305555556</v>
      </c>
    </row>
    <row r="37" ht="15.75" customHeight="1">
      <c r="A37" s="52" t="s">
        <v>154</v>
      </c>
      <c r="B37" s="58" t="s">
        <v>5274</v>
      </c>
      <c r="C37" s="52" t="s">
        <v>5336</v>
      </c>
      <c r="D37" s="58" t="s">
        <v>5253</v>
      </c>
      <c r="E37" s="53">
        <v>44649.919444444444</v>
      </c>
      <c r="F37" s="54">
        <v>44649.66875</v>
      </c>
    </row>
    <row r="38" ht="15.75" customHeight="1">
      <c r="A38" s="52" t="s">
        <v>157</v>
      </c>
      <c r="B38" s="58" t="s">
        <v>5275</v>
      </c>
      <c r="C38" s="52" t="s">
        <v>5337</v>
      </c>
      <c r="D38" s="58" t="s">
        <v>5255</v>
      </c>
      <c r="E38" s="53">
        <v>44650.07847222222</v>
      </c>
      <c r="F38" s="54">
        <v>44652.125</v>
      </c>
    </row>
    <row r="39" ht="15.75" customHeight="1">
      <c r="A39" s="52" t="s">
        <v>160</v>
      </c>
      <c r="B39" s="58" t="s">
        <v>5276</v>
      </c>
      <c r="C39" s="52" t="s">
        <v>5338</v>
      </c>
      <c r="D39" s="58" t="s">
        <v>5253</v>
      </c>
      <c r="E39" s="53">
        <v>44647.24513888889</v>
      </c>
      <c r="F39" s="54">
        <v>44649.74166666667</v>
      </c>
    </row>
    <row r="40" ht="15.75" customHeight="1">
      <c r="A40" s="52" t="s">
        <v>163</v>
      </c>
      <c r="B40" s="58" t="s">
        <v>5266</v>
      </c>
      <c r="C40" s="52" t="s">
        <v>5328</v>
      </c>
      <c r="D40" s="58" t="s">
        <v>5255</v>
      </c>
      <c r="E40" s="53">
        <v>44647.33472222222</v>
      </c>
      <c r="F40" s="54">
        <v>44649.33819444444</v>
      </c>
    </row>
    <row r="41" ht="15.75" customHeight="1">
      <c r="A41" s="52" t="s">
        <v>166</v>
      </c>
      <c r="B41" s="58" t="s">
        <v>5269</v>
      </c>
      <c r="C41" s="52" t="s">
        <v>5331</v>
      </c>
      <c r="D41" s="58" t="s">
        <v>5253</v>
      </c>
      <c r="E41" s="53">
        <v>44646.63402777778</v>
      </c>
      <c r="F41" s="54">
        <v>44646.89236111111</v>
      </c>
    </row>
    <row r="42" ht="15.75" customHeight="1">
      <c r="A42" s="52" t="s">
        <v>169</v>
      </c>
      <c r="B42" s="58" t="s">
        <v>5264</v>
      </c>
      <c r="C42" s="52" t="s">
        <v>5326</v>
      </c>
      <c r="D42" s="58" t="s">
        <v>5253</v>
      </c>
      <c r="E42" s="53">
        <v>44647.79583333333</v>
      </c>
      <c r="F42" s="54">
        <v>44646.87777777778</v>
      </c>
    </row>
    <row r="43" ht="15.75" customHeight="1">
      <c r="A43" s="52" t="s">
        <v>172</v>
      </c>
      <c r="B43" s="58" t="s">
        <v>5277</v>
      </c>
      <c r="C43" s="52" t="s">
        <v>5339</v>
      </c>
      <c r="D43" s="58" t="s">
        <v>5253</v>
      </c>
      <c r="E43" s="53">
        <v>44650.589583333334</v>
      </c>
      <c r="F43" s="54">
        <v>44652.125</v>
      </c>
    </row>
    <row r="44" ht="15.75" customHeight="1">
      <c r="A44" s="52" t="s">
        <v>176</v>
      </c>
      <c r="B44" s="58" t="s">
        <v>5278</v>
      </c>
      <c r="C44" s="52" t="s">
        <v>5340</v>
      </c>
      <c r="D44" s="58" t="s">
        <v>5253</v>
      </c>
      <c r="E44" s="53">
        <v>44647.07361111111</v>
      </c>
      <c r="F44" s="54">
        <v>44649.743055555555</v>
      </c>
    </row>
    <row r="45" ht="15.75" customHeight="1">
      <c r="A45" s="52" t="s">
        <v>179</v>
      </c>
      <c r="B45" s="58" t="s">
        <v>5252</v>
      </c>
      <c r="C45" s="52" t="s">
        <v>5317</v>
      </c>
      <c r="D45" s="58" t="s">
        <v>5253</v>
      </c>
      <c r="E45" s="53">
        <v>44648.35972222222</v>
      </c>
      <c r="F45" s="54">
        <v>44649.114583333336</v>
      </c>
    </row>
    <row r="46" ht="15.75" customHeight="1">
      <c r="A46" s="52" t="s">
        <v>182</v>
      </c>
      <c r="B46" s="58" t="s">
        <v>5276</v>
      </c>
      <c r="C46" s="52" t="s">
        <v>5338</v>
      </c>
      <c r="D46" s="58" t="s">
        <v>5253</v>
      </c>
      <c r="E46" s="53">
        <v>44647.59444444445</v>
      </c>
      <c r="F46" s="54">
        <v>44649.06805555556</v>
      </c>
    </row>
    <row r="47" ht="15.75" customHeight="1">
      <c r="A47" s="52" t="s">
        <v>185</v>
      </c>
      <c r="B47" s="58" t="s">
        <v>5279</v>
      </c>
      <c r="C47" s="52" t="s">
        <v>5341</v>
      </c>
      <c r="D47" s="58" t="s">
        <v>5253</v>
      </c>
      <c r="E47" s="53">
        <v>44646.870833333334</v>
      </c>
      <c r="F47" s="54">
        <v>44649.11944444444</v>
      </c>
    </row>
    <row r="48" ht="15.75" customHeight="1">
      <c r="A48" s="52" t="s">
        <v>188</v>
      </c>
      <c r="B48" s="58" t="s">
        <v>5267</v>
      </c>
      <c r="C48" s="52" t="s">
        <v>5329</v>
      </c>
      <c r="D48" s="58" t="s">
        <v>5253</v>
      </c>
      <c r="E48" s="53">
        <v>44646.99444444444</v>
      </c>
      <c r="F48" s="54">
        <v>44649.11041666667</v>
      </c>
    </row>
    <row r="49" ht="15.75" customHeight="1">
      <c r="A49" s="52" t="s">
        <v>191</v>
      </c>
      <c r="B49" s="58" t="s">
        <v>5252</v>
      </c>
      <c r="C49" s="52" t="s">
        <v>5317</v>
      </c>
      <c r="D49" s="58" t="s">
        <v>5253</v>
      </c>
      <c r="E49" s="53">
        <v>44647.04305555556</v>
      </c>
      <c r="F49" s="54">
        <v>44649.12569444445</v>
      </c>
    </row>
    <row r="50" ht="15.75" customHeight="1">
      <c r="A50" s="52" t="s">
        <v>194</v>
      </c>
      <c r="B50" s="58" t="s">
        <v>5280</v>
      </c>
      <c r="C50" s="52" t="s">
        <v>5342</v>
      </c>
      <c r="D50" s="58" t="s">
        <v>5253</v>
      </c>
      <c r="E50" s="53">
        <v>44648.61666666667</v>
      </c>
      <c r="F50" s="54">
        <v>44649.70138888889</v>
      </c>
    </row>
    <row r="51" ht="15.75" customHeight="1">
      <c r="A51" s="52" t="s">
        <v>197</v>
      </c>
      <c r="B51" s="58" t="s">
        <v>5270</v>
      </c>
      <c r="C51" s="52" t="s">
        <v>5332</v>
      </c>
      <c r="D51" s="58" t="s">
        <v>5253</v>
      </c>
      <c r="E51" s="53">
        <v>44650.57916666667</v>
      </c>
      <c r="F51" s="54">
        <v>44652.125</v>
      </c>
    </row>
    <row r="52" ht="15.75" customHeight="1">
      <c r="A52" s="52" t="s">
        <v>200</v>
      </c>
      <c r="B52" s="58" t="s">
        <v>5265</v>
      </c>
      <c r="C52" s="52" t="s">
        <v>5327</v>
      </c>
      <c r="D52" s="58" t="s">
        <v>5253</v>
      </c>
      <c r="E52" s="53">
        <v>44647.87013888889</v>
      </c>
      <c r="F52" s="54">
        <v>44649.12222222222</v>
      </c>
    </row>
    <row r="53" ht="15.75" customHeight="1">
      <c r="A53" s="52" t="s">
        <v>203</v>
      </c>
      <c r="B53" s="58" t="s">
        <v>5268</v>
      </c>
      <c r="C53" s="52" t="s">
        <v>5330</v>
      </c>
      <c r="D53" s="58" t="s">
        <v>5255</v>
      </c>
      <c r="E53" s="53">
        <v>44650.32430555556</v>
      </c>
      <c r="F53" s="54">
        <v>44652.444444444445</v>
      </c>
    </row>
    <row r="54" ht="15.75" customHeight="1">
      <c r="A54" s="52" t="s">
        <v>206</v>
      </c>
      <c r="B54" s="58" t="s">
        <v>5281</v>
      </c>
      <c r="C54" s="52" t="s">
        <v>5343</v>
      </c>
      <c r="D54" s="58" t="s">
        <v>5255</v>
      </c>
      <c r="E54" s="53">
        <v>44647.833333333336</v>
      </c>
      <c r="F54" s="54">
        <v>44650.67152777778</v>
      </c>
    </row>
    <row r="55" ht="15.75" customHeight="1">
      <c r="A55" s="52" t="s">
        <v>208</v>
      </c>
      <c r="B55" s="58" t="s">
        <v>5252</v>
      </c>
      <c r="C55" s="52" t="s">
        <v>5317</v>
      </c>
      <c r="D55" s="58" t="s">
        <v>5253</v>
      </c>
      <c r="E55" s="53">
        <v>44645.96875</v>
      </c>
      <c r="F55" s="54">
        <v>44649.1125</v>
      </c>
    </row>
    <row r="56" ht="15.75" customHeight="1">
      <c r="A56" s="52" t="s">
        <v>212</v>
      </c>
      <c r="B56" s="58" t="s">
        <v>5263</v>
      </c>
      <c r="C56" s="52" t="s">
        <v>5325</v>
      </c>
      <c r="D56" s="58" t="s">
        <v>5253</v>
      </c>
      <c r="E56" s="53">
        <v>44649.35555555556</v>
      </c>
      <c r="F56" s="54">
        <v>44649.69513888889</v>
      </c>
    </row>
    <row r="57" ht="15.75" customHeight="1">
      <c r="A57" s="52" t="s">
        <v>215</v>
      </c>
      <c r="B57" s="58" t="s">
        <v>5276</v>
      </c>
      <c r="C57" s="52" t="s">
        <v>5338</v>
      </c>
      <c r="D57" s="58" t="s">
        <v>5253</v>
      </c>
      <c r="E57" s="53">
        <v>44645.20138888889</v>
      </c>
      <c r="F57" s="54">
        <v>44649.70347222222</v>
      </c>
    </row>
    <row r="58" ht="15.75" customHeight="1">
      <c r="A58" s="52" t="s">
        <v>218</v>
      </c>
      <c r="B58" s="58" t="s">
        <v>5258</v>
      </c>
      <c r="C58" s="52" t="s">
        <v>5321</v>
      </c>
      <c r="D58" s="58" t="s">
        <v>5253</v>
      </c>
      <c r="E58" s="53">
        <v>44649.03055555555</v>
      </c>
      <c r="F58" s="54">
        <v>44649.69375</v>
      </c>
    </row>
    <row r="59" ht="15.75" customHeight="1">
      <c r="A59" s="52" t="s">
        <v>221</v>
      </c>
      <c r="B59" s="58" t="s">
        <v>5282</v>
      </c>
      <c r="C59" s="52" t="s">
        <v>5344</v>
      </c>
      <c r="D59" s="58" t="s">
        <v>5255</v>
      </c>
      <c r="E59" s="53">
        <v>44648.825</v>
      </c>
      <c r="F59" s="54">
        <v>44649.393055555556</v>
      </c>
    </row>
    <row r="60" ht="15.75" customHeight="1">
      <c r="A60" s="52" t="s">
        <v>224</v>
      </c>
      <c r="B60" s="58" t="s">
        <v>5281</v>
      </c>
      <c r="C60" s="52" t="s">
        <v>5343</v>
      </c>
      <c r="D60" s="58" t="s">
        <v>5255</v>
      </c>
      <c r="E60" s="53">
        <v>44645.91805555556</v>
      </c>
      <c r="F60" s="54">
        <v>44649.444444444445</v>
      </c>
    </row>
    <row r="61" ht="15.75" customHeight="1">
      <c r="A61" s="52" t="s">
        <v>227</v>
      </c>
      <c r="B61" s="58" t="s">
        <v>5283</v>
      </c>
      <c r="C61" s="52" t="s">
        <v>5345</v>
      </c>
      <c r="D61" s="58" t="s">
        <v>5253</v>
      </c>
      <c r="E61" s="53">
        <v>44647.720138888886</v>
      </c>
      <c r="F61" s="54">
        <v>44649.720138888886</v>
      </c>
    </row>
    <row r="62" ht="15.75" customHeight="1">
      <c r="A62" s="52" t="s">
        <v>230</v>
      </c>
      <c r="B62" s="58" t="s">
        <v>5252</v>
      </c>
      <c r="C62" s="52" t="s">
        <v>5317</v>
      </c>
      <c r="D62" s="58" t="s">
        <v>5253</v>
      </c>
      <c r="E62" s="53">
        <v>44651.15902777778</v>
      </c>
      <c r="F62" s="54">
        <v>44653.80763888889</v>
      </c>
    </row>
    <row r="63" ht="15.75" customHeight="1">
      <c r="A63" s="52" t="s">
        <v>233</v>
      </c>
      <c r="B63" s="58" t="s">
        <v>5284</v>
      </c>
      <c r="C63" s="52" t="s">
        <v>5346</v>
      </c>
      <c r="D63" s="58" t="s">
        <v>5253</v>
      </c>
      <c r="E63" s="53">
        <v>44649.615277777775</v>
      </c>
      <c r="F63" s="54">
        <v>44649.839583333334</v>
      </c>
    </row>
    <row r="64" ht="15.75" customHeight="1">
      <c r="A64" s="52" t="s">
        <v>236</v>
      </c>
      <c r="B64" s="58" t="s">
        <v>5285</v>
      </c>
      <c r="C64" s="52" t="s">
        <v>5347</v>
      </c>
      <c r="D64" s="58" t="s">
        <v>5253</v>
      </c>
      <c r="E64" s="53">
        <v>44646.18541666667</v>
      </c>
      <c r="F64" s="54">
        <v>44650.416666666664</v>
      </c>
    </row>
    <row r="65" ht="15.75" customHeight="1">
      <c r="A65" s="52" t="s">
        <v>239</v>
      </c>
      <c r="B65" s="58" t="s">
        <v>5264</v>
      </c>
      <c r="C65" s="52" t="s">
        <v>5326</v>
      </c>
      <c r="D65" s="58" t="s">
        <v>5253</v>
      </c>
      <c r="E65" s="53">
        <v>44647.240277777775</v>
      </c>
      <c r="F65" s="54">
        <v>44649.74236111111</v>
      </c>
    </row>
    <row r="66" ht="15.75" customHeight="1">
      <c r="A66" s="52" t="s">
        <v>242</v>
      </c>
      <c r="B66" s="58" t="s">
        <v>5286</v>
      </c>
      <c r="C66" s="52" t="s">
        <v>5348</v>
      </c>
      <c r="D66" s="58" t="s">
        <v>5253</v>
      </c>
      <c r="E66" s="53">
        <v>44648.61736111111</v>
      </c>
      <c r="F66" s="54">
        <v>44649.697916666664</v>
      </c>
    </row>
    <row r="67" ht="15.75" customHeight="1">
      <c r="A67" s="52" t="s">
        <v>245</v>
      </c>
      <c r="B67" s="58" t="s">
        <v>5258</v>
      </c>
      <c r="C67" s="52" t="s">
        <v>5321</v>
      </c>
      <c r="D67" s="58" t="s">
        <v>5253</v>
      </c>
      <c r="E67" s="53">
        <v>44648.220138888886</v>
      </c>
      <c r="F67" s="54">
        <v>44649.72430555556</v>
      </c>
    </row>
    <row r="68" ht="15.75" customHeight="1">
      <c r="A68" s="52" t="s">
        <v>248</v>
      </c>
      <c r="B68" s="58" t="s">
        <v>5264</v>
      </c>
      <c r="C68" s="52" t="s">
        <v>5326</v>
      </c>
      <c r="D68" s="58" t="s">
        <v>5253</v>
      </c>
      <c r="E68" s="53">
        <v>44646.36666666667</v>
      </c>
      <c r="F68" s="54">
        <v>44649.013194444444</v>
      </c>
    </row>
    <row r="69" ht="15.75" customHeight="1">
      <c r="A69" s="52" t="s">
        <v>251</v>
      </c>
      <c r="B69" s="58" t="s">
        <v>5254</v>
      </c>
      <c r="C69" s="52" t="s">
        <v>5318</v>
      </c>
      <c r="D69" s="58" t="s">
        <v>5255</v>
      </c>
      <c r="E69" s="53">
        <v>44648.37777777778</v>
      </c>
      <c r="F69" s="54">
        <v>44650.63125</v>
      </c>
    </row>
    <row r="70" ht="15.75" customHeight="1">
      <c r="A70" s="52" t="s">
        <v>254</v>
      </c>
      <c r="B70" s="58" t="s">
        <v>5259</v>
      </c>
      <c r="C70" s="52" t="s">
        <v>5322</v>
      </c>
      <c r="D70" s="58" t="s">
        <v>5255</v>
      </c>
      <c r="E70" s="53">
        <v>44648.834027777775</v>
      </c>
      <c r="F70" s="54">
        <v>44650.666666666664</v>
      </c>
    </row>
    <row r="71" ht="15.75" customHeight="1">
      <c r="A71" s="52" t="s">
        <v>257</v>
      </c>
      <c r="B71" s="58" t="s">
        <v>5252</v>
      </c>
      <c r="C71" s="52" t="s">
        <v>5317</v>
      </c>
      <c r="D71" s="58" t="s">
        <v>5253</v>
      </c>
      <c r="E71" s="53">
        <v>44648.28402777778</v>
      </c>
      <c r="F71" s="54">
        <v>44649.7</v>
      </c>
    </row>
    <row r="72" ht="15.75" customHeight="1">
      <c r="A72" s="52" t="s">
        <v>260</v>
      </c>
      <c r="B72" s="58" t="s">
        <v>5287</v>
      </c>
      <c r="C72" s="52" t="s">
        <v>5349</v>
      </c>
      <c r="D72" s="58" t="s">
        <v>5255</v>
      </c>
      <c r="E72" s="53">
        <v>44648.84583333333</v>
      </c>
      <c r="F72" s="54">
        <v>44651.84583333333</v>
      </c>
    </row>
    <row r="73" ht="15.75" customHeight="1">
      <c r="A73" s="52" t="s">
        <v>263</v>
      </c>
      <c r="B73" s="58" t="s">
        <v>5286</v>
      </c>
      <c r="C73" s="52" t="s">
        <v>5348</v>
      </c>
      <c r="D73" s="58" t="s">
        <v>5253</v>
      </c>
      <c r="E73" s="53">
        <v>44648.73125</v>
      </c>
      <c r="F73" s="54">
        <v>44649.73333333333</v>
      </c>
    </row>
    <row r="74" ht="15.75" customHeight="1">
      <c r="A74" s="52" t="s">
        <v>266</v>
      </c>
      <c r="B74" s="58" t="s">
        <v>5286</v>
      </c>
      <c r="C74" s="52" t="s">
        <v>5348</v>
      </c>
      <c r="D74" s="58" t="s">
        <v>5253</v>
      </c>
      <c r="E74" s="53">
        <v>44645.19236111111</v>
      </c>
      <c r="F74" s="54">
        <v>44649.70347222222</v>
      </c>
    </row>
    <row r="75" ht="15.75" customHeight="1">
      <c r="A75" s="52" t="s">
        <v>269</v>
      </c>
      <c r="B75" s="58" t="s">
        <v>5288</v>
      </c>
      <c r="C75" s="52" t="s">
        <v>5350</v>
      </c>
      <c r="D75" s="58" t="s">
        <v>5255</v>
      </c>
      <c r="E75" s="53">
        <v>44647.88888888889</v>
      </c>
      <c r="F75" s="54">
        <v>44649.72430555556</v>
      </c>
    </row>
    <row r="76" ht="15.75" customHeight="1">
      <c r="A76" s="52" t="s">
        <v>272</v>
      </c>
      <c r="B76" s="58" t="s">
        <v>5252</v>
      </c>
      <c r="C76" s="52" t="s">
        <v>5317</v>
      </c>
      <c r="D76" s="58" t="s">
        <v>5253</v>
      </c>
      <c r="E76" s="53">
        <v>44649.32916666667</v>
      </c>
      <c r="F76" s="54">
        <v>44649.66805555556</v>
      </c>
    </row>
    <row r="77" ht="15.75" customHeight="1">
      <c r="A77" s="52" t="s">
        <v>275</v>
      </c>
      <c r="B77" s="58" t="s">
        <v>5277</v>
      </c>
      <c r="C77" s="52" t="s">
        <v>5339</v>
      </c>
      <c r="D77" s="58" t="s">
        <v>5253</v>
      </c>
      <c r="E77" s="53">
        <v>44650.41458333333</v>
      </c>
      <c r="F77" s="54">
        <v>44652.12013888889</v>
      </c>
    </row>
    <row r="78" ht="15.75" customHeight="1">
      <c r="A78" s="52" t="s">
        <v>278</v>
      </c>
      <c r="B78" s="58" t="s">
        <v>5279</v>
      </c>
      <c r="C78" s="52" t="s">
        <v>5341</v>
      </c>
      <c r="D78" s="58" t="s">
        <v>5253</v>
      </c>
      <c r="E78" s="53">
        <v>44648.188888888886</v>
      </c>
      <c r="F78" s="54">
        <v>44650.47986111111</v>
      </c>
    </row>
    <row r="79" ht="15.75" customHeight="1">
      <c r="A79" s="52" t="s">
        <v>281</v>
      </c>
      <c r="B79" s="58" t="s">
        <v>5280</v>
      </c>
      <c r="C79" s="52" t="s">
        <v>5342</v>
      </c>
      <c r="D79" s="58" t="s">
        <v>5253</v>
      </c>
      <c r="E79" s="53">
        <v>44649.245833333334</v>
      </c>
      <c r="F79" s="54">
        <v>44649.666666666664</v>
      </c>
    </row>
    <row r="80" ht="15.75" customHeight="1">
      <c r="A80" s="52" t="s">
        <v>284</v>
      </c>
      <c r="B80" s="58" t="s">
        <v>5254</v>
      </c>
      <c r="C80" s="52" t="s">
        <v>5318</v>
      </c>
      <c r="D80" s="58" t="s">
        <v>5255</v>
      </c>
      <c r="E80" s="53">
        <v>44645.919444444444</v>
      </c>
      <c r="F80" s="54">
        <v>44649.49375</v>
      </c>
    </row>
    <row r="81" ht="15.75" customHeight="1">
      <c r="A81" s="52" t="s">
        <v>287</v>
      </c>
      <c r="B81" s="58" t="s">
        <v>5262</v>
      </c>
      <c r="C81" s="52" t="s">
        <v>5318</v>
      </c>
      <c r="D81" s="58" t="s">
        <v>5255</v>
      </c>
      <c r="E81" s="53">
        <v>44648.81458333333</v>
      </c>
      <c r="F81" s="54">
        <v>44650.654861111114</v>
      </c>
    </row>
    <row r="82" ht="15.75" customHeight="1">
      <c r="A82" s="52" t="s">
        <v>290</v>
      </c>
      <c r="B82" s="58" t="s">
        <v>5256</v>
      </c>
      <c r="C82" s="52" t="s">
        <v>5319</v>
      </c>
      <c r="D82" s="58" t="s">
        <v>5253</v>
      </c>
      <c r="E82" s="53">
        <v>44646.263194444444</v>
      </c>
      <c r="F82" s="54">
        <v>44650.46388888889</v>
      </c>
    </row>
    <row r="83" ht="15.75" customHeight="1">
      <c r="A83" s="52" t="s">
        <v>293</v>
      </c>
      <c r="B83" s="58" t="s">
        <v>5289</v>
      </c>
      <c r="C83" s="52" t="s">
        <v>5351</v>
      </c>
      <c r="D83" s="58" t="s">
        <v>5255</v>
      </c>
      <c r="E83" s="53">
        <v>44650.334027777775</v>
      </c>
      <c r="F83" s="54">
        <v>44652.495833333334</v>
      </c>
    </row>
    <row r="84" ht="15.75" customHeight="1">
      <c r="A84" s="52" t="s">
        <v>296</v>
      </c>
      <c r="B84" s="58" t="s">
        <v>5259</v>
      </c>
      <c r="C84" s="52" t="s">
        <v>5322</v>
      </c>
      <c r="D84" s="58" t="s">
        <v>5255</v>
      </c>
      <c r="E84" s="53">
        <v>44649.700694444444</v>
      </c>
      <c r="F84" s="54">
        <v>44651.61388888889</v>
      </c>
    </row>
    <row r="85" ht="15.75" customHeight="1">
      <c r="A85" s="52" t="s">
        <v>299</v>
      </c>
      <c r="B85" s="58" t="s">
        <v>5284</v>
      </c>
      <c r="C85" s="52" t="s">
        <v>5346</v>
      </c>
      <c r="D85" s="58" t="s">
        <v>5253</v>
      </c>
      <c r="E85" s="53">
        <v>44647.74722222222</v>
      </c>
      <c r="F85" s="54">
        <v>44649.657638888886</v>
      </c>
    </row>
    <row r="86" ht="15.75" customHeight="1">
      <c r="A86" s="52" t="s">
        <v>302</v>
      </c>
      <c r="B86" s="58" t="s">
        <v>5252</v>
      </c>
      <c r="C86" s="52" t="s">
        <v>5317</v>
      </c>
      <c r="D86" s="58" t="s">
        <v>5253</v>
      </c>
      <c r="E86" s="53">
        <v>44646.54375</v>
      </c>
      <c r="F86" s="54">
        <v>44649.02361111111</v>
      </c>
    </row>
    <row r="87" ht="15.75" customHeight="1">
      <c r="A87" s="52" t="s">
        <v>305</v>
      </c>
      <c r="B87" s="58" t="s">
        <v>5265</v>
      </c>
      <c r="C87" s="52" t="s">
        <v>5327</v>
      </c>
      <c r="D87" s="58" t="s">
        <v>5253</v>
      </c>
      <c r="E87" s="53">
        <v>44650.02916666667</v>
      </c>
      <c r="F87" s="54">
        <v>44652.114583333336</v>
      </c>
    </row>
    <row r="88" ht="15.75" customHeight="1">
      <c r="A88" s="52" t="s">
        <v>308</v>
      </c>
      <c r="B88" s="58" t="s">
        <v>5274</v>
      </c>
      <c r="C88" s="52" t="s">
        <v>5336</v>
      </c>
      <c r="D88" s="58" t="s">
        <v>5253</v>
      </c>
      <c r="E88" s="53">
        <v>44647.771527777775</v>
      </c>
      <c r="F88" s="54">
        <v>44650.48333333333</v>
      </c>
    </row>
    <row r="89" ht="15.75" customHeight="1">
      <c r="A89" s="52" t="s">
        <v>311</v>
      </c>
      <c r="B89" s="58" t="s">
        <v>5290</v>
      </c>
      <c r="C89" s="52" t="s">
        <v>5352</v>
      </c>
      <c r="D89" s="58" t="s">
        <v>5253</v>
      </c>
      <c r="E89" s="53">
        <v>44647.41458333333</v>
      </c>
      <c r="F89" s="54">
        <v>44649.71527777778</v>
      </c>
    </row>
    <row r="90" ht="15.75" customHeight="1">
      <c r="A90" s="52" t="s">
        <v>314</v>
      </c>
      <c r="B90" s="58" t="s">
        <v>5291</v>
      </c>
      <c r="C90" s="52" t="s">
        <v>5353</v>
      </c>
      <c r="D90" s="58" t="s">
        <v>5253</v>
      </c>
      <c r="E90" s="53">
        <v>44648.415972222225</v>
      </c>
      <c r="F90" s="54">
        <v>44652.12986111111</v>
      </c>
    </row>
    <row r="91" ht="15.75" customHeight="1">
      <c r="A91" s="52" t="s">
        <v>317</v>
      </c>
      <c r="B91" s="58" t="s">
        <v>5263</v>
      </c>
      <c r="C91" s="52" t="s">
        <v>5325</v>
      </c>
      <c r="D91" s="58" t="s">
        <v>5253</v>
      </c>
      <c r="E91" s="53">
        <v>44648.21111111111</v>
      </c>
      <c r="F91" s="54">
        <v>44649.69930555556</v>
      </c>
    </row>
    <row r="92" ht="15.75" customHeight="1">
      <c r="A92" s="52" t="s">
        <v>320</v>
      </c>
      <c r="B92" s="58" t="s">
        <v>5252</v>
      </c>
      <c r="C92" s="52" t="s">
        <v>5317</v>
      </c>
      <c r="D92" s="58" t="s">
        <v>5253</v>
      </c>
      <c r="E92" s="53">
        <v>44650.6125</v>
      </c>
      <c r="F92" s="54">
        <v>44649.84097222222</v>
      </c>
    </row>
    <row r="93" ht="15.75" customHeight="1">
      <c r="A93" s="52" t="s">
        <v>323</v>
      </c>
      <c r="B93" s="58" t="s">
        <v>5254</v>
      </c>
      <c r="C93" s="52" t="s">
        <v>5318</v>
      </c>
      <c r="D93" s="58" t="s">
        <v>5255</v>
      </c>
      <c r="E93" s="53">
        <v>44647.009722222225</v>
      </c>
      <c r="F93" s="54">
        <v>44649.47152777778</v>
      </c>
    </row>
    <row r="94" ht="15.75" customHeight="1">
      <c r="A94" s="52" t="s">
        <v>327</v>
      </c>
      <c r="B94" s="58" t="s">
        <v>5254</v>
      </c>
      <c r="C94" s="52" t="s">
        <v>5318</v>
      </c>
      <c r="D94" s="58" t="s">
        <v>5255</v>
      </c>
      <c r="E94" s="53">
        <v>44649.31805555556</v>
      </c>
      <c r="F94" s="54">
        <v>44651.61736111111</v>
      </c>
    </row>
    <row r="95" ht="15.75" customHeight="1">
      <c r="A95" s="52" t="s">
        <v>330</v>
      </c>
      <c r="B95" s="58" t="s">
        <v>5254</v>
      </c>
      <c r="C95" s="52" t="s">
        <v>5318</v>
      </c>
      <c r="D95" s="58" t="s">
        <v>5255</v>
      </c>
      <c r="E95" s="53">
        <v>44648.885416666664</v>
      </c>
      <c r="F95" s="54">
        <v>44649.72777777778</v>
      </c>
    </row>
    <row r="96" ht="15.75" customHeight="1">
      <c r="A96" s="52" t="s">
        <v>333</v>
      </c>
      <c r="B96" s="58" t="s">
        <v>5292</v>
      </c>
      <c r="C96" s="52" t="s">
        <v>5354</v>
      </c>
      <c r="D96" s="58" t="s">
        <v>5255</v>
      </c>
      <c r="E96" s="53">
        <v>44646.90625</v>
      </c>
      <c r="F96" s="54">
        <v>44649.478472222225</v>
      </c>
    </row>
    <row r="97" ht="15.75" customHeight="1">
      <c r="A97" s="52" t="s">
        <v>336</v>
      </c>
      <c r="B97" s="58" t="s">
        <v>5264</v>
      </c>
      <c r="C97" s="52" t="s">
        <v>5326</v>
      </c>
      <c r="D97" s="58" t="s">
        <v>5253</v>
      </c>
      <c r="E97" s="53">
        <v>44646.58125</v>
      </c>
      <c r="F97" s="54">
        <v>44646.794444444444</v>
      </c>
    </row>
    <row r="98" ht="15.75" customHeight="1">
      <c r="A98" s="52" t="s">
        <v>339</v>
      </c>
      <c r="B98" s="58" t="s">
        <v>5272</v>
      </c>
      <c r="C98" s="52" t="s">
        <v>5334</v>
      </c>
      <c r="D98" s="58" t="s">
        <v>5255</v>
      </c>
      <c r="E98" s="53">
        <v>44647.8875</v>
      </c>
      <c r="F98" s="54">
        <v>44649.72083333333</v>
      </c>
    </row>
    <row r="99" ht="15.75" customHeight="1">
      <c r="A99" s="52" t="s">
        <v>342</v>
      </c>
      <c r="B99" s="58" t="s">
        <v>5293</v>
      </c>
      <c r="C99" s="52" t="s">
        <v>5355</v>
      </c>
      <c r="D99" s="58" t="s">
        <v>5253</v>
      </c>
      <c r="E99" s="53">
        <v>44646.83541666667</v>
      </c>
      <c r="F99" s="54">
        <v>44649.71041666667</v>
      </c>
    </row>
    <row r="100" ht="15.75" customHeight="1">
      <c r="A100" s="52" t="s">
        <v>345</v>
      </c>
      <c r="B100" s="58" t="s">
        <v>5263</v>
      </c>
      <c r="C100" s="52" t="s">
        <v>5325</v>
      </c>
      <c r="D100" s="58" t="s">
        <v>5253</v>
      </c>
      <c r="E100" s="53">
        <v>44648.60763888889</v>
      </c>
      <c r="F100" s="54">
        <v>44649.83194444444</v>
      </c>
    </row>
    <row r="101" ht="15.75" customHeight="1">
      <c r="A101" s="52" t="s">
        <v>348</v>
      </c>
      <c r="B101" s="58" t="s">
        <v>5266</v>
      </c>
      <c r="C101" s="52" t="s">
        <v>5328</v>
      </c>
      <c r="D101" s="58" t="s">
        <v>5255</v>
      </c>
      <c r="E101" s="53">
        <v>44648.938888888886</v>
      </c>
      <c r="F101" s="54">
        <v>44650.71944444445</v>
      </c>
    </row>
    <row r="102" ht="15.75" customHeight="1">
      <c r="A102" s="52" t="s">
        <v>351</v>
      </c>
      <c r="B102" s="58" t="s">
        <v>5254</v>
      </c>
      <c r="C102" s="52" t="s">
        <v>5318</v>
      </c>
      <c r="D102" s="58" t="s">
        <v>5255</v>
      </c>
      <c r="E102" s="53">
        <v>44648.353472222225</v>
      </c>
      <c r="F102" s="54">
        <v>44650.686111111114</v>
      </c>
    </row>
    <row r="103" ht="15.75" customHeight="1">
      <c r="A103" s="52" t="s">
        <v>354</v>
      </c>
      <c r="B103" s="58" t="s">
        <v>5287</v>
      </c>
      <c r="C103" s="52" t="s">
        <v>5349</v>
      </c>
      <c r="D103" s="58" t="s">
        <v>5255</v>
      </c>
      <c r="E103" s="53">
        <v>44650.65694444445</v>
      </c>
      <c r="F103" s="54">
        <v>44652.322916666664</v>
      </c>
    </row>
    <row r="104" ht="15.75" customHeight="1">
      <c r="A104" s="52" t="s">
        <v>357</v>
      </c>
      <c r="B104" s="58" t="s">
        <v>5268</v>
      </c>
      <c r="C104" s="52" t="s">
        <v>5330</v>
      </c>
      <c r="D104" s="58" t="s">
        <v>5255</v>
      </c>
      <c r="E104" s="53">
        <v>44648.32152777778</v>
      </c>
      <c r="F104" s="54">
        <v>44652.48611111111</v>
      </c>
    </row>
    <row r="105" ht="15.75" customHeight="1">
      <c r="A105" s="52" t="s">
        <v>360</v>
      </c>
      <c r="B105" s="58" t="s">
        <v>5278</v>
      </c>
      <c r="C105" s="52" t="s">
        <v>5340</v>
      </c>
      <c r="D105" s="58" t="s">
        <v>5253</v>
      </c>
      <c r="E105" s="53">
        <v>44646.09375</v>
      </c>
      <c r="F105" s="54">
        <v>44649.75486111111</v>
      </c>
    </row>
    <row r="106" ht="15.75" customHeight="1">
      <c r="A106" s="52" t="s">
        <v>362</v>
      </c>
      <c r="B106" s="58" t="s">
        <v>5276</v>
      </c>
      <c r="C106" s="52" t="s">
        <v>5338</v>
      </c>
      <c r="D106" s="58" t="s">
        <v>5253</v>
      </c>
      <c r="E106" s="53">
        <v>44646.950694444444</v>
      </c>
      <c r="F106" s="54">
        <v>44649.01458333333</v>
      </c>
    </row>
    <row r="107" ht="15.75" customHeight="1">
      <c r="A107" s="52" t="s">
        <v>365</v>
      </c>
      <c r="B107" s="58" t="s">
        <v>5285</v>
      </c>
      <c r="C107" s="52" t="s">
        <v>5347</v>
      </c>
      <c r="D107" s="58" t="s">
        <v>5253</v>
      </c>
      <c r="E107" s="53">
        <v>44648.86736111111</v>
      </c>
      <c r="F107" s="54">
        <v>44652.15416666667</v>
      </c>
    </row>
    <row r="108" ht="15.75" customHeight="1">
      <c r="A108" s="52" t="s">
        <v>368</v>
      </c>
      <c r="B108" s="58" t="s">
        <v>5279</v>
      </c>
      <c r="C108" s="52" t="s">
        <v>5341</v>
      </c>
      <c r="D108" s="58" t="s">
        <v>5253</v>
      </c>
      <c r="E108" s="53">
        <v>44648.78402777778</v>
      </c>
      <c r="F108" s="54">
        <v>44652.044444444444</v>
      </c>
    </row>
    <row r="109" ht="15.75" customHeight="1">
      <c r="A109" s="52" t="s">
        <v>371</v>
      </c>
      <c r="B109" s="58" t="s">
        <v>5294</v>
      </c>
      <c r="C109" s="52" t="s">
        <v>5356</v>
      </c>
      <c r="D109" s="58" t="s">
        <v>5253</v>
      </c>
      <c r="E109" s="53">
        <v>44647.73541666667</v>
      </c>
      <c r="F109" s="54">
        <v>44649.736805555556</v>
      </c>
    </row>
    <row r="110" ht="15.75" customHeight="1">
      <c r="A110" s="52" t="s">
        <v>374</v>
      </c>
      <c r="B110" s="58" t="s">
        <v>5263</v>
      </c>
      <c r="C110" s="52" t="s">
        <v>5325</v>
      </c>
      <c r="D110" s="58" t="s">
        <v>5253</v>
      </c>
      <c r="E110" s="53">
        <v>44648.31875</v>
      </c>
      <c r="F110" s="54">
        <v>44650.729166666664</v>
      </c>
    </row>
    <row r="111" ht="15.75" customHeight="1">
      <c r="A111" s="52" t="s">
        <v>377</v>
      </c>
      <c r="B111" s="58" t="s">
        <v>5289</v>
      </c>
      <c r="C111" s="52" t="s">
        <v>5351</v>
      </c>
      <c r="D111" s="58" t="s">
        <v>5255</v>
      </c>
      <c r="E111" s="53">
        <v>44649.43263888889</v>
      </c>
      <c r="F111" s="54">
        <v>44651.72222222222</v>
      </c>
    </row>
    <row r="112" ht="15.75" customHeight="1">
      <c r="A112" s="52" t="s">
        <v>380</v>
      </c>
      <c r="B112" s="58" t="s">
        <v>5280</v>
      </c>
      <c r="C112" s="52" t="s">
        <v>5342</v>
      </c>
      <c r="D112" s="58" t="s">
        <v>5253</v>
      </c>
      <c r="E112" s="53">
        <v>44649.910416666666</v>
      </c>
      <c r="F112" s="54">
        <v>44652.125</v>
      </c>
    </row>
    <row r="113" ht="15.75" customHeight="1">
      <c r="A113" s="52" t="s">
        <v>383</v>
      </c>
      <c r="B113" s="58" t="s">
        <v>5264</v>
      </c>
      <c r="C113" s="52" t="s">
        <v>5326</v>
      </c>
      <c r="D113" s="58" t="s">
        <v>5253</v>
      </c>
      <c r="E113" s="53">
        <v>44647.34444444445</v>
      </c>
      <c r="F113" s="54">
        <v>44649.75902777778</v>
      </c>
    </row>
    <row r="114" ht="15.75" customHeight="1">
      <c r="A114" s="52" t="s">
        <v>386</v>
      </c>
      <c r="B114" s="58" t="s">
        <v>5278</v>
      </c>
      <c r="C114" s="52" t="s">
        <v>5340</v>
      </c>
      <c r="D114" s="58" t="s">
        <v>5253</v>
      </c>
      <c r="E114" s="53">
        <v>44648.385416666664</v>
      </c>
      <c r="F114" s="54">
        <v>44649.13402777778</v>
      </c>
    </row>
    <row r="115" ht="15.75" customHeight="1">
      <c r="A115" s="52" t="s">
        <v>389</v>
      </c>
      <c r="B115" s="58" t="s">
        <v>5295</v>
      </c>
      <c r="C115" s="52" t="s">
        <v>5357</v>
      </c>
      <c r="D115" s="58" t="s">
        <v>5253</v>
      </c>
      <c r="E115" s="53">
        <v>44649.950694444444</v>
      </c>
      <c r="F115" s="54">
        <v>44652.03611111111</v>
      </c>
    </row>
    <row r="116" ht="15.75" customHeight="1">
      <c r="A116" s="52" t="s">
        <v>392</v>
      </c>
      <c r="B116" s="58" t="s">
        <v>5296</v>
      </c>
      <c r="C116" s="52" t="s">
        <v>5358</v>
      </c>
      <c r="D116" s="58" t="s">
        <v>5255</v>
      </c>
      <c r="E116" s="53">
        <v>44649.31875</v>
      </c>
      <c r="F116" s="54">
        <v>44649.393055555556</v>
      </c>
    </row>
    <row r="117" ht="15.75" customHeight="1">
      <c r="A117" s="52" t="s">
        <v>395</v>
      </c>
      <c r="B117" s="58" t="s">
        <v>5289</v>
      </c>
      <c r="C117" s="52" t="s">
        <v>5351</v>
      </c>
      <c r="D117" s="58" t="s">
        <v>5255</v>
      </c>
      <c r="E117" s="53">
        <v>44646.910416666666</v>
      </c>
      <c r="F117" s="54">
        <v>44649.4875</v>
      </c>
    </row>
    <row r="118" ht="15.75" customHeight="1">
      <c r="A118" s="52" t="s">
        <v>398</v>
      </c>
      <c r="B118" s="58" t="s">
        <v>5264</v>
      </c>
      <c r="C118" s="52" t="s">
        <v>5326</v>
      </c>
      <c r="D118" s="58" t="s">
        <v>5253</v>
      </c>
      <c r="E118" s="53">
        <v>44647.525</v>
      </c>
      <c r="F118" s="54">
        <v>44649.08125</v>
      </c>
    </row>
    <row r="119" ht="15.75" customHeight="1">
      <c r="A119" s="52" t="s">
        <v>401</v>
      </c>
      <c r="B119" s="58" t="s">
        <v>5296</v>
      </c>
      <c r="C119" s="52" t="s">
        <v>5358</v>
      </c>
      <c r="D119" s="58" t="s">
        <v>5255</v>
      </c>
      <c r="E119" s="53">
        <v>44647.777083333334</v>
      </c>
      <c r="F119" s="54">
        <v>44652.44583333333</v>
      </c>
    </row>
    <row r="120" ht="15.75" customHeight="1">
      <c r="A120" s="52" t="s">
        <v>404</v>
      </c>
      <c r="B120" s="58" t="s">
        <v>5278</v>
      </c>
      <c r="C120" s="52" t="s">
        <v>5340</v>
      </c>
      <c r="D120" s="58" t="s">
        <v>5253</v>
      </c>
      <c r="E120" s="53">
        <v>44650.59027777778</v>
      </c>
      <c r="F120" s="54">
        <v>44652.05</v>
      </c>
    </row>
    <row r="121" ht="15.75" customHeight="1">
      <c r="A121" s="52" t="s">
        <v>407</v>
      </c>
      <c r="B121" s="58" t="s">
        <v>5278</v>
      </c>
      <c r="C121" s="52" t="s">
        <v>5340</v>
      </c>
      <c r="D121" s="58" t="s">
        <v>5253</v>
      </c>
      <c r="E121" s="53">
        <v>44646.10972222222</v>
      </c>
      <c r="F121" s="54">
        <v>44647.83819444444</v>
      </c>
    </row>
    <row r="122" ht="15.75" customHeight="1">
      <c r="A122" s="52" t="s">
        <v>410</v>
      </c>
      <c r="B122" s="58" t="s">
        <v>5294</v>
      </c>
      <c r="C122" s="52" t="s">
        <v>5356</v>
      </c>
      <c r="D122" s="58" t="s">
        <v>5253</v>
      </c>
      <c r="E122" s="53">
        <v>44647.07361111111</v>
      </c>
      <c r="F122" s="54">
        <v>44646.79305555556</v>
      </c>
    </row>
    <row r="123" ht="15.75" customHeight="1">
      <c r="A123" s="52" t="s">
        <v>413</v>
      </c>
      <c r="B123" s="58" t="s">
        <v>5260</v>
      </c>
      <c r="C123" s="52" t="s">
        <v>5323</v>
      </c>
      <c r="D123" s="58" t="s">
        <v>5253</v>
      </c>
      <c r="E123" s="53">
        <v>44646.20486111111</v>
      </c>
      <c r="F123" s="54">
        <v>44649.70763888889</v>
      </c>
    </row>
    <row r="124" ht="15.75" customHeight="1">
      <c r="A124" s="52" t="s">
        <v>417</v>
      </c>
      <c r="B124" s="58" t="s">
        <v>5297</v>
      </c>
      <c r="C124" s="52" t="s">
        <v>5359</v>
      </c>
      <c r="D124" s="58" t="s">
        <v>5253</v>
      </c>
      <c r="E124" s="53">
        <v>44651.33194444444</v>
      </c>
      <c r="F124" s="54">
        <v>44652.85</v>
      </c>
    </row>
    <row r="125" ht="15.75" customHeight="1">
      <c r="A125" s="52" t="s">
        <v>420</v>
      </c>
      <c r="B125" s="58" t="s">
        <v>5280</v>
      </c>
      <c r="C125" s="52" t="s">
        <v>5342</v>
      </c>
      <c r="D125" s="58" t="s">
        <v>5253</v>
      </c>
      <c r="E125" s="53">
        <v>44649.44236111111</v>
      </c>
      <c r="F125" s="54">
        <v>44652.11111111111</v>
      </c>
    </row>
    <row r="126" ht="15.75" customHeight="1">
      <c r="A126" s="52" t="s">
        <v>423</v>
      </c>
      <c r="B126" s="58" t="s">
        <v>5260</v>
      </c>
      <c r="C126" s="52" t="s">
        <v>5323</v>
      </c>
      <c r="D126" s="58" t="s">
        <v>5253</v>
      </c>
      <c r="E126" s="53">
        <v>44650.77291666667</v>
      </c>
      <c r="F126" s="54">
        <v>44649.84305555555</v>
      </c>
    </row>
    <row r="127" ht="15.75" customHeight="1">
      <c r="A127" s="52" t="s">
        <v>426</v>
      </c>
      <c r="B127" s="58" t="s">
        <v>5298</v>
      </c>
      <c r="C127" s="52" t="s">
        <v>5360</v>
      </c>
      <c r="D127" s="58" t="s">
        <v>5253</v>
      </c>
      <c r="E127" s="53">
        <v>44648.40972222222</v>
      </c>
      <c r="F127" s="54">
        <v>44652.11597222222</v>
      </c>
    </row>
    <row r="128" ht="15.75" customHeight="1">
      <c r="A128" s="52" t="s">
        <v>429</v>
      </c>
      <c r="B128" s="58" t="s">
        <v>5299</v>
      </c>
      <c r="C128" s="52" t="s">
        <v>5361</v>
      </c>
      <c r="D128" s="58" t="s">
        <v>5253</v>
      </c>
      <c r="E128" s="53">
        <v>44648.888194444444</v>
      </c>
      <c r="F128" s="54">
        <v>44649.13611111111</v>
      </c>
    </row>
    <row r="129" ht="15.75" customHeight="1">
      <c r="A129" s="52" t="s">
        <v>432</v>
      </c>
      <c r="B129" s="58" t="s">
        <v>5300</v>
      </c>
      <c r="C129" s="52" t="s">
        <v>5362</v>
      </c>
      <c r="D129" s="58" t="s">
        <v>5253</v>
      </c>
      <c r="E129" s="53">
        <v>44649.907638888886</v>
      </c>
      <c r="F129" s="54">
        <v>44649.6625</v>
      </c>
    </row>
    <row r="130" ht="15.75" customHeight="1">
      <c r="A130" s="52" t="s">
        <v>435</v>
      </c>
      <c r="B130" s="58" t="s">
        <v>5301</v>
      </c>
      <c r="C130" s="52" t="s">
        <v>5363</v>
      </c>
      <c r="D130" s="58" t="s">
        <v>5255</v>
      </c>
      <c r="E130" s="53">
        <v>44649.88611111111</v>
      </c>
      <c r="F130" s="54">
        <v>44651.643055555556</v>
      </c>
    </row>
    <row r="131" ht="15.75" customHeight="1">
      <c r="A131" s="52" t="s">
        <v>438</v>
      </c>
      <c r="B131" s="58" t="s">
        <v>5257</v>
      </c>
      <c r="C131" s="52" t="s">
        <v>5320</v>
      </c>
      <c r="D131" s="58" t="s">
        <v>5253</v>
      </c>
      <c r="E131" s="53">
        <v>44648.29583333333</v>
      </c>
      <c r="F131" s="54">
        <v>44649.725694444445</v>
      </c>
    </row>
    <row r="132" ht="15.75" customHeight="1">
      <c r="A132" s="52" t="s">
        <v>441</v>
      </c>
      <c r="B132" s="58" t="s">
        <v>5277</v>
      </c>
      <c r="C132" s="52" t="s">
        <v>5339</v>
      </c>
      <c r="D132" s="58" t="s">
        <v>5253</v>
      </c>
      <c r="E132" s="53">
        <v>44649.99375</v>
      </c>
      <c r="F132" s="54">
        <v>44652.03194444445</v>
      </c>
    </row>
    <row r="133" ht="15.75" customHeight="1">
      <c r="A133" s="52" t="s">
        <v>444</v>
      </c>
      <c r="B133" s="58" t="s">
        <v>5266</v>
      </c>
      <c r="C133" s="52" t="s">
        <v>5328</v>
      </c>
      <c r="D133" s="58" t="s">
        <v>5255</v>
      </c>
      <c r="E133" s="53">
        <v>44650.48472222222</v>
      </c>
      <c r="F133" s="54">
        <v>44651.731944444444</v>
      </c>
    </row>
    <row r="134" ht="15.75" customHeight="1">
      <c r="A134" s="52" t="s">
        <v>447</v>
      </c>
      <c r="B134" s="58" t="s">
        <v>5252</v>
      </c>
      <c r="C134" s="52" t="s">
        <v>5317</v>
      </c>
      <c r="D134" s="58" t="s">
        <v>5253</v>
      </c>
      <c r="E134" s="53">
        <v>44647.22708333333</v>
      </c>
      <c r="F134" s="54">
        <v>44650.36944444444</v>
      </c>
    </row>
    <row r="135" ht="15.75" customHeight="1">
      <c r="A135" s="52" t="s">
        <v>450</v>
      </c>
      <c r="B135" s="58" t="s">
        <v>5280</v>
      </c>
      <c r="C135" s="52" t="s">
        <v>5342</v>
      </c>
      <c r="D135" s="58" t="s">
        <v>5253</v>
      </c>
      <c r="E135" s="53">
        <v>44646.84861111111</v>
      </c>
      <c r="F135" s="54">
        <v>44649.71944444445</v>
      </c>
    </row>
    <row r="136" ht="15.75" customHeight="1">
      <c r="A136" s="52" t="s">
        <v>453</v>
      </c>
      <c r="B136" s="58" t="s">
        <v>5274</v>
      </c>
      <c r="C136" s="52" t="s">
        <v>5336</v>
      </c>
      <c r="D136" s="58" t="s">
        <v>5253</v>
      </c>
      <c r="E136" s="53">
        <v>44645.876388888886</v>
      </c>
      <c r="F136" s="54">
        <v>44649.10625</v>
      </c>
    </row>
    <row r="137" ht="15.75" customHeight="1">
      <c r="A137" s="52" t="s">
        <v>456</v>
      </c>
      <c r="B137" s="58" t="s">
        <v>5254</v>
      </c>
      <c r="C137" s="52" t="s">
        <v>5318</v>
      </c>
      <c r="D137" s="58" t="s">
        <v>5255</v>
      </c>
      <c r="E137" s="53">
        <v>44647.90069444444</v>
      </c>
      <c r="F137" s="54">
        <v>44649.479166666664</v>
      </c>
    </row>
    <row r="138" ht="15.75" customHeight="1">
      <c r="A138" s="52" t="s">
        <v>459</v>
      </c>
      <c r="B138" s="58" t="s">
        <v>5284</v>
      </c>
      <c r="C138" s="52" t="s">
        <v>5346</v>
      </c>
      <c r="D138" s="58" t="s">
        <v>5253</v>
      </c>
      <c r="E138" s="53">
        <v>44648.77291666667</v>
      </c>
      <c r="F138" s="54">
        <v>44649.69513888889</v>
      </c>
    </row>
    <row r="139" ht="15.75" customHeight="1">
      <c r="A139" s="52" t="s">
        <v>462</v>
      </c>
      <c r="B139" s="58" t="s">
        <v>5289</v>
      </c>
      <c r="C139" s="52" t="s">
        <v>5351</v>
      </c>
      <c r="D139" s="58" t="s">
        <v>5255</v>
      </c>
      <c r="E139" s="53">
        <v>44648.89027777778</v>
      </c>
      <c r="F139" s="54">
        <v>44649.379166666666</v>
      </c>
    </row>
    <row r="140" ht="15.75" customHeight="1">
      <c r="A140" s="52" t="s">
        <v>465</v>
      </c>
      <c r="B140" s="58" t="s">
        <v>5272</v>
      </c>
      <c r="C140" s="52" t="s">
        <v>5334</v>
      </c>
      <c r="D140" s="58" t="s">
        <v>5255</v>
      </c>
      <c r="E140" s="53">
        <v>44643.740277777775</v>
      </c>
      <c r="F140" s="54">
        <v>44648.66180555556</v>
      </c>
    </row>
    <row r="141" ht="15.75" customHeight="1">
      <c r="A141" s="52" t="s">
        <v>468</v>
      </c>
      <c r="B141" s="58" t="s">
        <v>5258</v>
      </c>
      <c r="C141" s="52" t="s">
        <v>5321</v>
      </c>
      <c r="D141" s="58" t="s">
        <v>5253</v>
      </c>
      <c r="E141" s="53">
        <v>44645.584027777775</v>
      </c>
      <c r="F141" s="54">
        <v>44646.80069444444</v>
      </c>
    </row>
    <row r="142" ht="15.75" customHeight="1">
      <c r="A142" s="52" t="s">
        <v>470</v>
      </c>
      <c r="B142" s="58" t="s">
        <v>5292</v>
      </c>
      <c r="C142" s="52" t="s">
        <v>5354</v>
      </c>
      <c r="D142" s="58" t="s">
        <v>5255</v>
      </c>
      <c r="E142" s="53">
        <v>44649.385416666664</v>
      </c>
      <c r="F142" s="54">
        <v>44649.72083333333</v>
      </c>
    </row>
    <row r="143" ht="15.75" customHeight="1">
      <c r="A143" s="52" t="s">
        <v>473</v>
      </c>
      <c r="B143" s="58" t="s">
        <v>5252</v>
      </c>
      <c r="C143" s="52" t="s">
        <v>5317</v>
      </c>
      <c r="D143" s="58" t="s">
        <v>5253</v>
      </c>
      <c r="E143" s="53">
        <v>44648.8625</v>
      </c>
      <c r="F143" s="54">
        <v>44649.69583333333</v>
      </c>
    </row>
    <row r="144" ht="15.75" customHeight="1">
      <c r="A144" s="52" t="s">
        <v>476</v>
      </c>
      <c r="B144" s="58" t="s">
        <v>5284</v>
      </c>
      <c r="C144" s="52" t="s">
        <v>5346</v>
      </c>
      <c r="D144" s="58" t="s">
        <v>5253</v>
      </c>
      <c r="E144" s="53">
        <v>44646.38055555556</v>
      </c>
      <c r="F144" s="54">
        <v>44649.10625</v>
      </c>
    </row>
    <row r="145" ht="15.75" customHeight="1">
      <c r="A145" s="52" t="s">
        <v>479</v>
      </c>
      <c r="B145" s="58" t="s">
        <v>5266</v>
      </c>
      <c r="C145" s="52" t="s">
        <v>5328</v>
      </c>
      <c r="D145" s="58" t="s">
        <v>5255</v>
      </c>
      <c r="E145" s="53">
        <v>44650.55902777778</v>
      </c>
      <c r="F145" s="54">
        <v>44652.42152777778</v>
      </c>
    </row>
    <row r="146" ht="15.75" customHeight="1">
      <c r="A146" s="52" t="s">
        <v>483</v>
      </c>
      <c r="B146" s="58" t="s">
        <v>5302</v>
      </c>
      <c r="C146" s="52" t="s">
        <v>5364</v>
      </c>
      <c r="D146" s="58" t="s">
        <v>5253</v>
      </c>
      <c r="E146" s="53">
        <v>44650.572222222225</v>
      </c>
      <c r="F146" s="54">
        <v>44652.11597222222</v>
      </c>
    </row>
    <row r="147" ht="15.75" customHeight="1">
      <c r="A147" s="52" t="s">
        <v>486</v>
      </c>
      <c r="B147" s="58" t="s">
        <v>5260</v>
      </c>
      <c r="C147" s="52" t="s">
        <v>5323</v>
      </c>
      <c r="D147" s="58" t="s">
        <v>5253</v>
      </c>
      <c r="E147" s="53">
        <v>44648.70763888889</v>
      </c>
      <c r="F147" s="54">
        <v>44649.70972222222</v>
      </c>
    </row>
    <row r="148" ht="15.75" customHeight="1">
      <c r="A148" s="52" t="s">
        <v>489</v>
      </c>
      <c r="B148" s="58" t="s">
        <v>5274</v>
      </c>
      <c r="C148" s="52" t="s">
        <v>5336</v>
      </c>
      <c r="D148" s="58" t="s">
        <v>5253</v>
      </c>
      <c r="E148" s="53">
        <v>44646.99166666667</v>
      </c>
      <c r="F148" s="54">
        <v>44649.01736111111</v>
      </c>
    </row>
    <row r="149" ht="15.75" customHeight="1">
      <c r="A149" s="52" t="s">
        <v>492</v>
      </c>
      <c r="B149" s="58" t="s">
        <v>5267</v>
      </c>
      <c r="C149" s="52" t="s">
        <v>5329</v>
      </c>
      <c r="D149" s="58" t="s">
        <v>5253</v>
      </c>
      <c r="E149" s="53">
        <v>44646.25763888889</v>
      </c>
      <c r="F149" s="54">
        <v>44649.71527777778</v>
      </c>
    </row>
    <row r="150" ht="15.75" customHeight="1">
      <c r="A150" s="52" t="s">
        <v>495</v>
      </c>
      <c r="B150" s="58" t="s">
        <v>5252</v>
      </c>
      <c r="C150" s="52" t="s">
        <v>5317</v>
      </c>
      <c r="D150" s="58" t="s">
        <v>5253</v>
      </c>
      <c r="E150" s="53">
        <v>44647.239583333336</v>
      </c>
      <c r="F150" s="54">
        <v>44650.489583333336</v>
      </c>
    </row>
    <row r="151" ht="15.75" customHeight="1">
      <c r="A151" s="52" t="s">
        <v>498</v>
      </c>
      <c r="B151" s="58" t="s">
        <v>5264</v>
      </c>
      <c r="C151" s="52" t="s">
        <v>5326</v>
      </c>
      <c r="D151" s="58" t="s">
        <v>5253</v>
      </c>
      <c r="E151" s="53">
        <v>44648.72430555556</v>
      </c>
      <c r="F151" s="54">
        <v>44649.72152777778</v>
      </c>
    </row>
    <row r="152" ht="15.75" customHeight="1">
      <c r="A152" s="52" t="s">
        <v>501</v>
      </c>
      <c r="B152" s="58" t="s">
        <v>5272</v>
      </c>
      <c r="C152" s="52" t="s">
        <v>5334</v>
      </c>
      <c r="D152" s="58" t="s">
        <v>5255</v>
      </c>
      <c r="E152" s="53">
        <v>44649.009722222225</v>
      </c>
      <c r="F152" s="54">
        <v>44650.675</v>
      </c>
    </row>
    <row r="153" ht="15.75" customHeight="1">
      <c r="A153" s="52" t="s">
        <v>504</v>
      </c>
      <c r="B153" s="58" t="s">
        <v>5264</v>
      </c>
      <c r="C153" s="52" t="s">
        <v>5326</v>
      </c>
      <c r="D153" s="58" t="s">
        <v>5253</v>
      </c>
      <c r="E153" s="53">
        <v>44646.40625</v>
      </c>
      <c r="F153" s="54">
        <v>44649.001388888886</v>
      </c>
    </row>
    <row r="154" ht="15.75" customHeight="1">
      <c r="A154" s="52" t="s">
        <v>507</v>
      </c>
      <c r="B154" s="58" t="s">
        <v>5279</v>
      </c>
      <c r="C154" s="52" t="s">
        <v>5341</v>
      </c>
      <c r="D154" s="58" t="s">
        <v>5253</v>
      </c>
      <c r="E154" s="53">
        <v>44646.66736111111</v>
      </c>
      <c r="F154" s="54">
        <v>44650.38958333333</v>
      </c>
    </row>
    <row r="155" ht="15.75" customHeight="1">
      <c r="A155" s="52" t="s">
        <v>510</v>
      </c>
      <c r="B155" s="58" t="s">
        <v>5264</v>
      </c>
      <c r="C155" s="52" t="s">
        <v>5326</v>
      </c>
      <c r="D155" s="58" t="s">
        <v>5253</v>
      </c>
      <c r="E155" s="53">
        <v>44650.419444444444</v>
      </c>
      <c r="F155" s="54">
        <v>44652.118055555555</v>
      </c>
    </row>
    <row r="156" ht="15.75" customHeight="1">
      <c r="A156" s="52" t="s">
        <v>513</v>
      </c>
      <c r="B156" s="58" t="s">
        <v>5252</v>
      </c>
      <c r="C156" s="52" t="s">
        <v>5317</v>
      </c>
      <c r="D156" s="58" t="s">
        <v>5253</v>
      </c>
      <c r="E156" s="53">
        <v>44646.58819444444</v>
      </c>
      <c r="F156" s="54">
        <v>44649.763194444444</v>
      </c>
    </row>
    <row r="157" ht="15.75" customHeight="1">
      <c r="A157" s="52" t="s">
        <v>516</v>
      </c>
      <c r="B157" s="58" t="s">
        <v>5292</v>
      </c>
      <c r="C157" s="52" t="s">
        <v>5354</v>
      </c>
      <c r="D157" s="58" t="s">
        <v>5255</v>
      </c>
      <c r="E157" s="53">
        <v>44649.32708333333</v>
      </c>
      <c r="F157" s="54">
        <v>44651.62430555555</v>
      </c>
    </row>
    <row r="158" ht="15.75" customHeight="1">
      <c r="A158" s="52" t="s">
        <v>519</v>
      </c>
      <c r="B158" s="58" t="s">
        <v>5254</v>
      </c>
      <c r="C158" s="52" t="s">
        <v>5318</v>
      </c>
      <c r="D158" s="58" t="s">
        <v>5255</v>
      </c>
      <c r="E158" s="53">
        <v>44646.85277777778</v>
      </c>
      <c r="F158" s="54">
        <v>44650.688888888886</v>
      </c>
    </row>
    <row r="159" ht="15.75" customHeight="1">
      <c r="A159" s="52" t="s">
        <v>522</v>
      </c>
      <c r="B159" s="58" t="s">
        <v>5264</v>
      </c>
      <c r="C159" s="52" t="s">
        <v>5326</v>
      </c>
      <c r="D159" s="58" t="s">
        <v>5253</v>
      </c>
      <c r="E159" s="53">
        <v>44644.87152777778</v>
      </c>
      <c r="F159" s="54">
        <v>44649.01875</v>
      </c>
    </row>
    <row r="160" ht="15.75" customHeight="1">
      <c r="A160" s="52" t="s">
        <v>525</v>
      </c>
      <c r="B160" s="58" t="s">
        <v>5271</v>
      </c>
      <c r="C160" s="52" t="s">
        <v>5333</v>
      </c>
      <c r="D160" s="58" t="s">
        <v>5253</v>
      </c>
      <c r="E160" s="53">
        <v>44647.60833333333</v>
      </c>
      <c r="F160" s="54">
        <v>44646.83888888889</v>
      </c>
    </row>
    <row r="161" ht="15.75" customHeight="1">
      <c r="A161" s="52" t="s">
        <v>528</v>
      </c>
      <c r="B161" s="58" t="s">
        <v>5266</v>
      </c>
      <c r="C161" s="52" t="s">
        <v>5328</v>
      </c>
      <c r="D161" s="58" t="s">
        <v>5255</v>
      </c>
      <c r="E161" s="53">
        <v>44645.22361111111</v>
      </c>
      <c r="F161" s="54">
        <v>44648.638194444444</v>
      </c>
    </row>
    <row r="162" ht="15.75" customHeight="1">
      <c r="A162" s="52" t="s">
        <v>531</v>
      </c>
      <c r="B162" s="58" t="s">
        <v>5268</v>
      </c>
      <c r="C162" s="52" t="s">
        <v>5330</v>
      </c>
      <c r="D162" s="58" t="s">
        <v>5255</v>
      </c>
      <c r="E162" s="53">
        <v>44649.48888888889</v>
      </c>
      <c r="F162" s="54">
        <v>44650.65416666667</v>
      </c>
    </row>
    <row r="163" ht="15.75" customHeight="1">
      <c r="A163" s="52" t="s">
        <v>534</v>
      </c>
      <c r="B163" s="58" t="s">
        <v>5277</v>
      </c>
      <c r="C163" s="52" t="s">
        <v>5339</v>
      </c>
      <c r="D163" s="58" t="s">
        <v>5253</v>
      </c>
      <c r="E163" s="53">
        <v>44651.58263888889</v>
      </c>
      <c r="F163" s="54">
        <v>44652.80625</v>
      </c>
    </row>
    <row r="164" ht="15.75" customHeight="1">
      <c r="A164" s="52" t="s">
        <v>537</v>
      </c>
      <c r="B164" s="58" t="s">
        <v>5252</v>
      </c>
      <c r="C164" s="52" t="s">
        <v>5317</v>
      </c>
      <c r="D164" s="58" t="s">
        <v>5253</v>
      </c>
      <c r="E164" s="53">
        <v>44648.56319444445</v>
      </c>
      <c r="F164" s="54">
        <v>44649.09097222222</v>
      </c>
    </row>
    <row r="165" ht="15.75" customHeight="1">
      <c r="A165" s="52" t="s">
        <v>540</v>
      </c>
      <c r="B165" s="58" t="s">
        <v>5298</v>
      </c>
      <c r="C165" s="52" t="s">
        <v>5360</v>
      </c>
      <c r="D165" s="58" t="s">
        <v>5253</v>
      </c>
      <c r="E165" s="53">
        <v>44649.3375</v>
      </c>
      <c r="F165" s="54">
        <v>44649.67569444444</v>
      </c>
    </row>
    <row r="166" ht="15.75" customHeight="1">
      <c r="A166" s="52" t="s">
        <v>543</v>
      </c>
      <c r="B166" s="58" t="s">
        <v>5275</v>
      </c>
      <c r="C166" s="52" t="s">
        <v>5337</v>
      </c>
      <c r="D166" s="58" t="s">
        <v>5255</v>
      </c>
      <c r="E166" s="53">
        <v>44644.73888888889</v>
      </c>
      <c r="F166" s="54">
        <v>44648.66111111111</v>
      </c>
    </row>
    <row r="167" ht="15.75" customHeight="1">
      <c r="A167" s="52" t="s">
        <v>546</v>
      </c>
      <c r="B167" s="58" t="s">
        <v>5264</v>
      </c>
      <c r="C167" s="52" t="s">
        <v>5326</v>
      </c>
      <c r="D167" s="58" t="s">
        <v>5253</v>
      </c>
      <c r="E167" s="53">
        <v>44646.70138888889</v>
      </c>
      <c r="F167" s="54">
        <v>44649.70138888889</v>
      </c>
    </row>
    <row r="168" ht="15.75" customHeight="1">
      <c r="A168" s="52" t="s">
        <v>549</v>
      </c>
      <c r="B168" s="58" t="s">
        <v>5264</v>
      </c>
      <c r="C168" s="52" t="s">
        <v>5326</v>
      </c>
      <c r="D168" s="58" t="s">
        <v>5253</v>
      </c>
      <c r="E168" s="53">
        <v>44648.56527777778</v>
      </c>
      <c r="F168" s="54">
        <v>44649.08125</v>
      </c>
    </row>
    <row r="169" ht="15.75" customHeight="1">
      <c r="A169" s="52" t="s">
        <v>552</v>
      </c>
      <c r="B169" s="58" t="s">
        <v>5252</v>
      </c>
      <c r="C169" s="52" t="s">
        <v>5317</v>
      </c>
      <c r="D169" s="58" t="s">
        <v>5253</v>
      </c>
      <c r="E169" s="53">
        <v>44647.76944444444</v>
      </c>
      <c r="F169" s="54">
        <v>44650.479166666664</v>
      </c>
    </row>
    <row r="170" ht="15.75" customHeight="1">
      <c r="A170" s="52" t="s">
        <v>555</v>
      </c>
      <c r="B170" s="58" t="s">
        <v>5280</v>
      </c>
      <c r="C170" s="52" t="s">
        <v>5342</v>
      </c>
      <c r="D170" s="58" t="s">
        <v>5253</v>
      </c>
      <c r="E170" s="53">
        <v>44647.15069444444</v>
      </c>
      <c r="F170" s="54">
        <v>44650.381944444445</v>
      </c>
    </row>
    <row r="171" ht="15.75" customHeight="1">
      <c r="A171" s="52" t="s">
        <v>558</v>
      </c>
      <c r="B171" s="58" t="s">
        <v>5280</v>
      </c>
      <c r="C171" s="52" t="s">
        <v>5342</v>
      </c>
      <c r="D171" s="58" t="s">
        <v>5253</v>
      </c>
      <c r="E171" s="53">
        <v>44648.447916666664</v>
      </c>
      <c r="F171" s="54">
        <v>44649.09305555555</v>
      </c>
    </row>
    <row r="172" ht="15.75" customHeight="1">
      <c r="A172" s="52" t="s">
        <v>561</v>
      </c>
      <c r="B172" s="58" t="s">
        <v>5280</v>
      </c>
      <c r="C172" s="52" t="s">
        <v>5342</v>
      </c>
      <c r="D172" s="58" t="s">
        <v>5253</v>
      </c>
      <c r="E172" s="53">
        <v>44647.25833333333</v>
      </c>
      <c r="F172" s="54">
        <v>44649.76597222222</v>
      </c>
    </row>
    <row r="173" ht="15.75" customHeight="1">
      <c r="A173" s="52" t="s">
        <v>564</v>
      </c>
      <c r="B173" s="58" t="s">
        <v>5291</v>
      </c>
      <c r="C173" s="52" t="s">
        <v>5353</v>
      </c>
      <c r="D173" s="58" t="s">
        <v>5253</v>
      </c>
      <c r="E173" s="53">
        <v>44648.245833333334</v>
      </c>
      <c r="F173" s="54">
        <v>44650.43194444444</v>
      </c>
    </row>
    <row r="174" ht="15.75" customHeight="1">
      <c r="A174" s="52" t="s">
        <v>567</v>
      </c>
      <c r="B174" s="58" t="s">
        <v>5284</v>
      </c>
      <c r="C174" s="52" t="s">
        <v>5346</v>
      </c>
      <c r="D174" s="58" t="s">
        <v>5253</v>
      </c>
      <c r="E174" s="53">
        <v>44645.368055555555</v>
      </c>
      <c r="F174" s="54">
        <v>44649.009722222225</v>
      </c>
    </row>
    <row r="175" ht="15.75" customHeight="1">
      <c r="A175" s="52" t="s">
        <v>570</v>
      </c>
      <c r="B175" s="58" t="s">
        <v>5252</v>
      </c>
      <c r="C175" s="52" t="s">
        <v>5317</v>
      </c>
      <c r="D175" s="58" t="s">
        <v>5253</v>
      </c>
      <c r="E175" s="53">
        <v>44646.85</v>
      </c>
      <c r="F175" s="54">
        <v>44649.76944444444</v>
      </c>
    </row>
    <row r="176" ht="15.75" customHeight="1">
      <c r="A176" s="52" t="s">
        <v>573</v>
      </c>
      <c r="B176" s="58" t="s">
        <v>5286</v>
      </c>
      <c r="C176" s="52" t="s">
        <v>5348</v>
      </c>
      <c r="D176" s="58" t="s">
        <v>5253</v>
      </c>
      <c r="E176" s="53">
        <v>44647.85208333333</v>
      </c>
      <c r="F176" s="54">
        <v>44649.76597222222</v>
      </c>
    </row>
    <row r="177" ht="15.75" customHeight="1">
      <c r="A177" s="52" t="s">
        <v>576</v>
      </c>
      <c r="B177" s="58" t="s">
        <v>5302</v>
      </c>
      <c r="C177" s="52" t="s">
        <v>5364</v>
      </c>
      <c r="D177" s="58" t="s">
        <v>5253</v>
      </c>
      <c r="E177" s="53">
        <v>44650.024305555555</v>
      </c>
      <c r="F177" s="54">
        <v>44652.11041666667</v>
      </c>
    </row>
    <row r="178" ht="15.75" customHeight="1">
      <c r="A178" s="52" t="s">
        <v>578</v>
      </c>
      <c r="B178" s="58" t="s">
        <v>5303</v>
      </c>
      <c r="C178" s="52" t="s">
        <v>5365</v>
      </c>
      <c r="D178" s="58" t="s">
        <v>5253</v>
      </c>
      <c r="E178" s="53">
        <v>44646.05486111111</v>
      </c>
      <c r="F178" s="54">
        <v>44649.72222222222</v>
      </c>
    </row>
    <row r="179" ht="15.75" customHeight="1">
      <c r="A179" s="52" t="s">
        <v>581</v>
      </c>
      <c r="B179" s="58" t="s">
        <v>5286</v>
      </c>
      <c r="C179" s="52" t="s">
        <v>5348</v>
      </c>
      <c r="D179" s="58" t="s">
        <v>5253</v>
      </c>
      <c r="E179" s="53">
        <v>44649.04513888889</v>
      </c>
      <c r="F179" s="54">
        <v>44649.106944444444</v>
      </c>
    </row>
    <row r="180" ht="15.75" customHeight="1">
      <c r="A180" s="52" t="s">
        <v>583</v>
      </c>
      <c r="B180" s="58" t="s">
        <v>5276</v>
      </c>
      <c r="C180" s="52" t="s">
        <v>5338</v>
      </c>
      <c r="D180" s="58" t="s">
        <v>5253</v>
      </c>
      <c r="E180" s="53">
        <v>44650.165972222225</v>
      </c>
      <c r="F180" s="54">
        <v>44649.768055555556</v>
      </c>
    </row>
    <row r="181" ht="15.75" customHeight="1">
      <c r="A181" s="52" t="s">
        <v>586</v>
      </c>
      <c r="B181" s="58" t="s">
        <v>5254</v>
      </c>
      <c r="C181" s="52" t="s">
        <v>5318</v>
      </c>
      <c r="D181" s="58" t="s">
        <v>5255</v>
      </c>
      <c r="E181" s="53">
        <v>44648.822916666664</v>
      </c>
      <c r="F181" s="54">
        <v>44650.660416666666</v>
      </c>
    </row>
    <row r="182" ht="15.75" customHeight="1">
      <c r="A182" s="52" t="s">
        <v>589</v>
      </c>
      <c r="B182" s="58" t="s">
        <v>5268</v>
      </c>
      <c r="C182" s="52" t="s">
        <v>5330</v>
      </c>
      <c r="D182" s="58" t="s">
        <v>5255</v>
      </c>
      <c r="E182" s="53">
        <v>44646.91180555556</v>
      </c>
      <c r="F182" s="54">
        <v>44649.44236111111</v>
      </c>
    </row>
    <row r="183" ht="15.75" customHeight="1">
      <c r="A183" s="52" t="s">
        <v>592</v>
      </c>
      <c r="B183" s="58" t="s">
        <v>5278</v>
      </c>
      <c r="C183" s="52" t="s">
        <v>5340</v>
      </c>
      <c r="D183" s="58" t="s">
        <v>5253</v>
      </c>
      <c r="E183" s="53">
        <v>44646.53125</v>
      </c>
      <c r="F183" s="54">
        <v>44646.78888888889</v>
      </c>
    </row>
    <row r="184" ht="15.75" customHeight="1">
      <c r="A184" s="52" t="s">
        <v>595</v>
      </c>
      <c r="B184" s="58" t="s">
        <v>5304</v>
      </c>
      <c r="C184" s="52" t="s">
        <v>5340</v>
      </c>
      <c r="D184" s="58" t="s">
        <v>5253</v>
      </c>
      <c r="E184" s="53">
        <v>44647.038194444445</v>
      </c>
      <c r="F184" s="54">
        <v>44649.12013888889</v>
      </c>
    </row>
    <row r="185" ht="15.75" customHeight="1">
      <c r="A185" s="52" t="s">
        <v>598</v>
      </c>
      <c r="B185" s="58" t="s">
        <v>5305</v>
      </c>
      <c r="C185" s="52" t="s">
        <v>5366</v>
      </c>
      <c r="D185" s="58" t="s">
        <v>5253</v>
      </c>
      <c r="E185" s="53">
        <v>44648.56527777778</v>
      </c>
      <c r="F185" s="54">
        <v>44649.14722222222</v>
      </c>
    </row>
    <row r="186" ht="15.75" customHeight="1">
      <c r="A186" s="52" t="s">
        <v>601</v>
      </c>
      <c r="B186" s="58" t="s">
        <v>5286</v>
      </c>
      <c r="C186" s="52" t="s">
        <v>5348</v>
      </c>
      <c r="D186" s="58" t="s">
        <v>5253</v>
      </c>
      <c r="E186" s="53">
        <v>44647.104166666664</v>
      </c>
      <c r="F186" s="54">
        <v>44646.745833333334</v>
      </c>
    </row>
    <row r="187" ht="15.75" customHeight="1">
      <c r="A187" s="52" t="s">
        <v>604</v>
      </c>
      <c r="B187" s="58" t="s">
        <v>5279</v>
      </c>
      <c r="C187" s="52" t="s">
        <v>5341</v>
      </c>
      <c r="D187" s="58" t="s">
        <v>5253</v>
      </c>
      <c r="E187" s="53">
        <v>44647.84097222222</v>
      </c>
      <c r="F187" s="54">
        <v>44650.46527777778</v>
      </c>
    </row>
    <row r="188" ht="15.75" customHeight="1">
      <c r="A188" s="52" t="s">
        <v>607</v>
      </c>
      <c r="B188" s="58" t="s">
        <v>5254</v>
      </c>
      <c r="C188" s="52" t="s">
        <v>5318</v>
      </c>
      <c r="D188" s="58" t="s">
        <v>5255</v>
      </c>
      <c r="E188" s="53">
        <v>44648.5</v>
      </c>
      <c r="F188" s="54">
        <v>44652.11875</v>
      </c>
    </row>
    <row r="189" ht="15.75" customHeight="1">
      <c r="A189" s="52" t="s">
        <v>610</v>
      </c>
      <c r="B189" s="58" t="s">
        <v>5264</v>
      </c>
      <c r="C189" s="52" t="s">
        <v>5326</v>
      </c>
      <c r="D189" s="58" t="s">
        <v>5253</v>
      </c>
      <c r="E189" s="53">
        <v>44647.80416666667</v>
      </c>
      <c r="F189" s="54">
        <v>44646.88402777778</v>
      </c>
    </row>
    <row r="190" ht="15.75" customHeight="1">
      <c r="A190" s="52" t="s">
        <v>613</v>
      </c>
      <c r="B190" s="58" t="s">
        <v>5278</v>
      </c>
      <c r="C190" s="52" t="s">
        <v>5340</v>
      </c>
      <c r="D190" s="58" t="s">
        <v>5253</v>
      </c>
      <c r="E190" s="53">
        <v>44648.03125</v>
      </c>
      <c r="F190" s="54">
        <v>44649.775</v>
      </c>
    </row>
    <row r="191" ht="15.75" customHeight="1">
      <c r="A191" s="52" t="s">
        <v>616</v>
      </c>
      <c r="B191" s="58" t="s">
        <v>5266</v>
      </c>
      <c r="C191" s="52" t="s">
        <v>5328</v>
      </c>
      <c r="D191" s="58" t="s">
        <v>5255</v>
      </c>
      <c r="E191" s="53">
        <v>44649.32083333333</v>
      </c>
      <c r="F191" s="54">
        <v>44649.38888888889</v>
      </c>
    </row>
    <row r="192" ht="15.75" customHeight="1">
      <c r="A192" s="52" t="s">
        <v>619</v>
      </c>
      <c r="B192" s="58" t="s">
        <v>5306</v>
      </c>
      <c r="C192" s="52" t="s">
        <v>5367</v>
      </c>
      <c r="D192" s="58" t="s">
        <v>5255</v>
      </c>
      <c r="E192" s="53">
        <v>44645.67361111111</v>
      </c>
      <c r="F192" s="54">
        <v>44648.59305555555</v>
      </c>
    </row>
    <row r="193" ht="15.75" customHeight="1">
      <c r="A193" s="52" t="s">
        <v>623</v>
      </c>
      <c r="B193" s="58" t="s">
        <v>5300</v>
      </c>
      <c r="C193" s="52" t="s">
        <v>5362</v>
      </c>
      <c r="D193" s="58" t="s">
        <v>5253</v>
      </c>
      <c r="E193" s="53">
        <v>44650.00277777778</v>
      </c>
      <c r="F193" s="54">
        <v>44652.05069444444</v>
      </c>
    </row>
    <row r="194" ht="15.75" customHeight="1">
      <c r="A194" s="52" t="s">
        <v>626</v>
      </c>
      <c r="B194" s="58" t="s">
        <v>5258</v>
      </c>
      <c r="C194" s="52" t="s">
        <v>5321</v>
      </c>
      <c r="D194" s="58" t="s">
        <v>5253</v>
      </c>
      <c r="E194" s="53">
        <v>44646.83888888889</v>
      </c>
      <c r="F194" s="54">
        <v>44649.71041666667</v>
      </c>
    </row>
    <row r="195" ht="15.75" customHeight="1">
      <c r="A195" s="52" t="s">
        <v>629</v>
      </c>
      <c r="B195" s="58" t="s">
        <v>5291</v>
      </c>
      <c r="C195" s="52" t="s">
        <v>5353</v>
      </c>
      <c r="D195" s="58" t="s">
        <v>5253</v>
      </c>
      <c r="E195" s="53">
        <v>44649.85763888889</v>
      </c>
      <c r="F195" s="54">
        <v>44652.10833333333</v>
      </c>
    </row>
    <row r="196" ht="15.75" customHeight="1">
      <c r="A196" s="52" t="s">
        <v>632</v>
      </c>
      <c r="B196" s="58" t="s">
        <v>5272</v>
      </c>
      <c r="C196" s="52" t="s">
        <v>5334</v>
      </c>
      <c r="D196" s="58" t="s">
        <v>5255</v>
      </c>
      <c r="E196" s="53">
        <v>44650.08125</v>
      </c>
      <c r="F196" s="54">
        <v>44652.334027777775</v>
      </c>
    </row>
    <row r="197" ht="15.75" customHeight="1">
      <c r="A197" s="52" t="s">
        <v>635</v>
      </c>
      <c r="B197" s="58" t="s">
        <v>5276</v>
      </c>
      <c r="C197" s="52" t="s">
        <v>5338</v>
      </c>
      <c r="D197" s="58" t="s">
        <v>5253</v>
      </c>
      <c r="E197" s="53">
        <v>44647.347916666666</v>
      </c>
      <c r="F197" s="54">
        <v>44649.76527777778</v>
      </c>
    </row>
    <row r="198" ht="15.75" customHeight="1">
      <c r="A198" s="52" t="s">
        <v>637</v>
      </c>
      <c r="B198" s="58" t="s">
        <v>5277</v>
      </c>
      <c r="C198" s="52" t="s">
        <v>5339</v>
      </c>
      <c r="D198" s="58" t="s">
        <v>5253</v>
      </c>
      <c r="E198" s="53">
        <v>44646.38333333333</v>
      </c>
      <c r="F198" s="54">
        <v>44649.13125</v>
      </c>
    </row>
    <row r="199" ht="15.75" customHeight="1">
      <c r="A199" s="52" t="s">
        <v>640</v>
      </c>
      <c r="B199" s="58" t="s">
        <v>5252</v>
      </c>
      <c r="C199" s="52" t="s">
        <v>5317</v>
      </c>
      <c r="D199" s="58" t="s">
        <v>5253</v>
      </c>
      <c r="E199" s="53">
        <v>44646.56458333333</v>
      </c>
      <c r="F199" s="54">
        <v>44649.73402777778</v>
      </c>
    </row>
    <row r="200" ht="15.75" customHeight="1">
      <c r="A200" s="52" t="s">
        <v>643</v>
      </c>
      <c r="B200" s="58" t="s">
        <v>5301</v>
      </c>
      <c r="C200" s="52" t="s">
        <v>5363</v>
      </c>
      <c r="D200" s="58" t="s">
        <v>5255</v>
      </c>
      <c r="E200" s="53">
        <v>44648.77777777778</v>
      </c>
      <c r="F200" s="54">
        <v>44649.77222222222</v>
      </c>
    </row>
    <row r="201" ht="15.75" customHeight="1">
      <c r="A201" s="52" t="s">
        <v>645</v>
      </c>
      <c r="B201" s="58" t="s">
        <v>5291</v>
      </c>
      <c r="C201" s="52" t="s">
        <v>5353</v>
      </c>
      <c r="D201" s="58" t="s">
        <v>5253</v>
      </c>
      <c r="E201" s="53">
        <v>44647.80347222222</v>
      </c>
      <c r="F201" s="54">
        <v>44646.88888888889</v>
      </c>
    </row>
    <row r="202" ht="15.75" customHeight="1">
      <c r="A202" s="52" t="s">
        <v>648</v>
      </c>
      <c r="B202" s="58" t="s">
        <v>5264</v>
      </c>
      <c r="C202" s="52" t="s">
        <v>5326</v>
      </c>
      <c r="D202" s="58" t="s">
        <v>5253</v>
      </c>
      <c r="E202" s="53">
        <v>44646.07083333333</v>
      </c>
      <c r="F202" s="54">
        <v>44649.743055555555</v>
      </c>
    </row>
    <row r="203" ht="15.75" customHeight="1">
      <c r="A203" s="52" t="s">
        <v>652</v>
      </c>
      <c r="B203" s="58" t="s">
        <v>5284</v>
      </c>
      <c r="C203" s="52" t="s">
        <v>5346</v>
      </c>
      <c r="D203" s="58" t="s">
        <v>5253</v>
      </c>
      <c r="E203" s="53">
        <v>44649.86597222222</v>
      </c>
      <c r="F203" s="54">
        <v>44652.1125</v>
      </c>
    </row>
    <row r="204" ht="15.75" customHeight="1">
      <c r="A204" s="52" t="s">
        <v>655</v>
      </c>
      <c r="B204" s="58" t="s">
        <v>5299</v>
      </c>
      <c r="C204" s="52" t="s">
        <v>5361</v>
      </c>
      <c r="D204" s="58" t="s">
        <v>5253</v>
      </c>
      <c r="E204" s="53">
        <v>44649.91875</v>
      </c>
      <c r="F204" s="54">
        <v>44649.66458333333</v>
      </c>
    </row>
    <row r="205" ht="15.75" customHeight="1">
      <c r="A205" s="52" t="s">
        <v>658</v>
      </c>
      <c r="B205" s="58" t="s">
        <v>5280</v>
      </c>
      <c r="C205" s="52" t="s">
        <v>5342</v>
      </c>
      <c r="D205" s="58" t="s">
        <v>5253</v>
      </c>
      <c r="E205" s="53">
        <v>44647.88125</v>
      </c>
      <c r="F205" s="54">
        <v>44649.131944444445</v>
      </c>
    </row>
    <row r="206" ht="15.75" customHeight="1">
      <c r="A206" s="52" t="s">
        <v>661</v>
      </c>
      <c r="B206" s="58" t="s">
        <v>5278</v>
      </c>
      <c r="C206" s="52" t="s">
        <v>5340</v>
      </c>
      <c r="D206" s="58" t="s">
        <v>5253</v>
      </c>
      <c r="E206" s="53">
        <v>44647.75486111111</v>
      </c>
      <c r="F206" s="54">
        <v>44649.67569444444</v>
      </c>
    </row>
    <row r="207" ht="15.75" customHeight="1">
      <c r="A207" s="52" t="s">
        <v>664</v>
      </c>
      <c r="B207" s="58" t="s">
        <v>5265</v>
      </c>
      <c r="C207" s="52" t="s">
        <v>5327</v>
      </c>
      <c r="D207" s="58" t="s">
        <v>5253</v>
      </c>
      <c r="E207" s="53">
        <v>44650.42638888889</v>
      </c>
      <c r="F207" s="54">
        <v>44652.04861111111</v>
      </c>
    </row>
    <row r="208" ht="15.75" customHeight="1">
      <c r="A208" s="52" t="s">
        <v>667</v>
      </c>
      <c r="B208" s="58" t="s">
        <v>5307</v>
      </c>
      <c r="C208" s="52" t="s">
        <v>5368</v>
      </c>
      <c r="D208" s="58" t="s">
        <v>5253</v>
      </c>
      <c r="E208" s="53">
        <v>44646.643055555556</v>
      </c>
      <c r="F208" s="54">
        <v>44650.441666666666</v>
      </c>
    </row>
    <row r="209" ht="15.75" customHeight="1">
      <c r="A209" s="52" t="s">
        <v>670</v>
      </c>
      <c r="B209" s="58" t="s">
        <v>5268</v>
      </c>
      <c r="C209" s="52" t="s">
        <v>5330</v>
      </c>
      <c r="D209" s="58" t="s">
        <v>5255</v>
      </c>
      <c r="E209" s="53">
        <v>44649.53333333333</v>
      </c>
      <c r="F209" s="54">
        <v>44652.20208333333</v>
      </c>
    </row>
    <row r="210" ht="15.75" customHeight="1">
      <c r="A210" s="52" t="s">
        <v>673</v>
      </c>
      <c r="B210" s="58" t="s">
        <v>5268</v>
      </c>
      <c r="C210" s="52" t="s">
        <v>5330</v>
      </c>
      <c r="D210" s="58" t="s">
        <v>5255</v>
      </c>
      <c r="E210" s="53">
        <v>44646.84027777778</v>
      </c>
      <c r="F210" s="54">
        <v>44650.67986111111</v>
      </c>
    </row>
    <row r="211" ht="15.75" customHeight="1">
      <c r="A211" s="52" t="s">
        <v>676</v>
      </c>
      <c r="B211" s="58" t="s">
        <v>5258</v>
      </c>
      <c r="C211" s="52" t="s">
        <v>5321</v>
      </c>
      <c r="D211" s="58" t="s">
        <v>5253</v>
      </c>
      <c r="E211" s="53">
        <v>44647.98402777778</v>
      </c>
      <c r="F211" s="54">
        <v>44649.092361111114</v>
      </c>
    </row>
    <row r="212" ht="15.75" customHeight="1">
      <c r="A212" s="52" t="s">
        <v>680</v>
      </c>
      <c r="B212" s="58" t="s">
        <v>5297</v>
      </c>
      <c r="C212" s="52" t="s">
        <v>5359</v>
      </c>
      <c r="D212" s="58" t="s">
        <v>5253</v>
      </c>
      <c r="E212" s="53">
        <v>44647.85138888889</v>
      </c>
      <c r="F212" s="54">
        <v>44649.76527777778</v>
      </c>
    </row>
    <row r="213" ht="15.75" customHeight="1">
      <c r="A213" s="52" t="s">
        <v>683</v>
      </c>
      <c r="B213" s="58" t="s">
        <v>5279</v>
      </c>
      <c r="C213" s="52" t="s">
        <v>5341</v>
      </c>
      <c r="D213" s="58" t="s">
        <v>5253</v>
      </c>
      <c r="E213" s="53">
        <v>44648.12222222222</v>
      </c>
      <c r="F213" s="54">
        <v>44648.876388888886</v>
      </c>
    </row>
    <row r="214" ht="15.75" customHeight="1">
      <c r="A214" s="52" t="s">
        <v>686</v>
      </c>
      <c r="B214" s="58" t="s">
        <v>5276</v>
      </c>
      <c r="C214" s="52" t="s">
        <v>5338</v>
      </c>
      <c r="D214" s="58" t="s">
        <v>5253</v>
      </c>
      <c r="E214" s="53">
        <v>44647.22152777778</v>
      </c>
      <c r="F214" s="54">
        <v>44646.885416666664</v>
      </c>
    </row>
    <row r="215" ht="15.75" customHeight="1">
      <c r="A215" s="52" t="s">
        <v>689</v>
      </c>
      <c r="B215" s="58" t="s">
        <v>5276</v>
      </c>
      <c r="C215" s="52" t="s">
        <v>5338</v>
      </c>
      <c r="D215" s="58" t="s">
        <v>5253</v>
      </c>
      <c r="E215" s="53">
        <v>44647.60763888889</v>
      </c>
      <c r="F215" s="54">
        <v>44646.751388888886</v>
      </c>
    </row>
    <row r="216" ht="15.75" customHeight="1">
      <c r="A216" s="52" t="s">
        <v>692</v>
      </c>
      <c r="B216" s="58" t="s">
        <v>5276</v>
      </c>
      <c r="C216" s="52" t="s">
        <v>5338</v>
      </c>
      <c r="D216" s="58" t="s">
        <v>5253</v>
      </c>
      <c r="E216" s="53">
        <v>44650.77847222222</v>
      </c>
      <c r="F216" s="54">
        <v>44649.84861111111</v>
      </c>
    </row>
    <row r="217" ht="15.75" customHeight="1">
      <c r="A217" s="52" t="s">
        <v>695</v>
      </c>
      <c r="B217" s="58" t="s">
        <v>5268</v>
      </c>
      <c r="C217" s="52" t="s">
        <v>5330</v>
      </c>
      <c r="D217" s="58" t="s">
        <v>5255</v>
      </c>
      <c r="E217" s="53">
        <v>44643.74166666667</v>
      </c>
      <c r="F217" s="54">
        <v>44648.663194444445</v>
      </c>
    </row>
    <row r="218" ht="15.75" customHeight="1">
      <c r="A218" s="52" t="s">
        <v>698</v>
      </c>
      <c r="B218" s="58" t="s">
        <v>5264</v>
      </c>
      <c r="C218" s="52" t="s">
        <v>5326</v>
      </c>
      <c r="D218" s="58" t="s">
        <v>5253</v>
      </c>
      <c r="E218" s="53">
        <v>44648.19236111111</v>
      </c>
      <c r="F218" s="54">
        <v>44650.48125</v>
      </c>
    </row>
    <row r="219" ht="15.75" customHeight="1">
      <c r="A219" s="52" t="s">
        <v>701</v>
      </c>
      <c r="B219" s="58" t="s">
        <v>5280</v>
      </c>
      <c r="C219" s="52" t="s">
        <v>5342</v>
      </c>
      <c r="D219" s="58" t="s">
        <v>5253</v>
      </c>
      <c r="E219" s="53">
        <v>44648.31180555555</v>
      </c>
      <c r="F219" s="54">
        <v>44650.72708333333</v>
      </c>
    </row>
    <row r="220" ht="15.75" customHeight="1">
      <c r="A220" s="52" t="s">
        <v>704</v>
      </c>
      <c r="B220" s="58" t="s">
        <v>5278</v>
      </c>
      <c r="C220" s="52" t="s">
        <v>5340</v>
      </c>
      <c r="D220" s="58" t="s">
        <v>5253</v>
      </c>
      <c r="E220" s="53">
        <v>44651.73819444444</v>
      </c>
      <c r="F220" s="54">
        <v>44652.80347222222</v>
      </c>
    </row>
    <row r="221" ht="15.75" customHeight="1">
      <c r="A221" s="52" t="s">
        <v>707</v>
      </c>
      <c r="B221" s="58" t="s">
        <v>5264</v>
      </c>
      <c r="C221" s="52" t="s">
        <v>5326</v>
      </c>
      <c r="D221" s="58" t="s">
        <v>5253</v>
      </c>
      <c r="E221" s="53">
        <v>44647.12222222222</v>
      </c>
      <c r="F221" s="54">
        <v>44648.875</v>
      </c>
    </row>
    <row r="222" ht="15.75" customHeight="1">
      <c r="A222" s="52" t="s">
        <v>710</v>
      </c>
      <c r="B222" s="58" t="s">
        <v>5264</v>
      </c>
      <c r="C222" s="52" t="s">
        <v>5326</v>
      </c>
      <c r="D222" s="58" t="s">
        <v>5253</v>
      </c>
      <c r="E222" s="53">
        <v>44648.61388888889</v>
      </c>
      <c r="F222" s="54">
        <v>44649.69930555556</v>
      </c>
    </row>
    <row r="223" ht="15.75" customHeight="1">
      <c r="A223" s="52" t="s">
        <v>713</v>
      </c>
      <c r="B223" s="58" t="s">
        <v>5258</v>
      </c>
      <c r="C223" s="52" t="s">
        <v>5321</v>
      </c>
      <c r="D223" s="58" t="s">
        <v>5253</v>
      </c>
      <c r="E223" s="53">
        <v>44645.07430555556</v>
      </c>
      <c r="F223" s="54">
        <v>44649.736805555556</v>
      </c>
    </row>
    <row r="224" ht="15.75" customHeight="1">
      <c r="A224" s="52" t="s">
        <v>716</v>
      </c>
      <c r="B224" s="58" t="s">
        <v>5266</v>
      </c>
      <c r="C224" s="52" t="s">
        <v>5328</v>
      </c>
      <c r="D224" s="58" t="s">
        <v>5255</v>
      </c>
      <c r="E224" s="53">
        <v>44650.53194444445</v>
      </c>
      <c r="F224" s="54">
        <v>44652.20347222222</v>
      </c>
    </row>
    <row r="225" ht="15.75" customHeight="1">
      <c r="A225" s="52" t="s">
        <v>719</v>
      </c>
      <c r="B225" s="58" t="s">
        <v>5278</v>
      </c>
      <c r="C225" s="52" t="s">
        <v>5340</v>
      </c>
      <c r="D225" s="58" t="s">
        <v>5253</v>
      </c>
      <c r="E225" s="53">
        <v>44647.03958333333</v>
      </c>
      <c r="F225" s="54">
        <v>44646.79375</v>
      </c>
    </row>
    <row r="226" ht="15.75" customHeight="1">
      <c r="A226" s="52" t="s">
        <v>722</v>
      </c>
      <c r="B226" s="58" t="s">
        <v>5252</v>
      </c>
      <c r="C226" s="52" t="s">
        <v>5317</v>
      </c>
      <c r="D226" s="58" t="s">
        <v>5253</v>
      </c>
      <c r="E226" s="53">
        <v>44647.84375</v>
      </c>
      <c r="F226" s="54">
        <v>44650.46944444445</v>
      </c>
    </row>
    <row r="227" ht="15.75" customHeight="1">
      <c r="A227" s="52" t="s">
        <v>725</v>
      </c>
      <c r="B227" s="58" t="s">
        <v>5278</v>
      </c>
      <c r="C227" s="52" t="s">
        <v>5340</v>
      </c>
      <c r="D227" s="58" t="s">
        <v>5253</v>
      </c>
      <c r="E227" s="53">
        <v>44645.96388888889</v>
      </c>
      <c r="F227" s="54">
        <v>44650.42013888889</v>
      </c>
    </row>
    <row r="228" ht="15.75" customHeight="1">
      <c r="A228" s="52" t="s">
        <v>728</v>
      </c>
      <c r="B228" s="58" t="s">
        <v>5254</v>
      </c>
      <c r="C228" s="52" t="s">
        <v>5318</v>
      </c>
      <c r="D228" s="58" t="s">
        <v>5255</v>
      </c>
      <c r="E228" s="53">
        <v>44646.9125</v>
      </c>
      <c r="F228" s="54">
        <v>44649.48125</v>
      </c>
    </row>
    <row r="229" ht="15.75" customHeight="1">
      <c r="A229" s="52" t="s">
        <v>731</v>
      </c>
      <c r="B229" s="58" t="s">
        <v>5284</v>
      </c>
      <c r="C229" s="52" t="s">
        <v>5346</v>
      </c>
      <c r="D229" s="58" t="s">
        <v>5253</v>
      </c>
      <c r="E229" s="53">
        <v>44647.24166666667</v>
      </c>
      <c r="F229" s="54">
        <v>44650.45486111111</v>
      </c>
    </row>
    <row r="230" ht="15.75" customHeight="1">
      <c r="A230" s="52" t="s">
        <v>734</v>
      </c>
      <c r="B230" s="58" t="s">
        <v>5289</v>
      </c>
      <c r="C230" s="52" t="s">
        <v>5351</v>
      </c>
      <c r="D230" s="58" t="s">
        <v>5255</v>
      </c>
      <c r="E230" s="53">
        <v>44649.49375</v>
      </c>
      <c r="F230" s="54">
        <v>44650.657638888886</v>
      </c>
    </row>
    <row r="231" ht="15.75" customHeight="1">
      <c r="A231" s="52" t="s">
        <v>737</v>
      </c>
      <c r="B231" s="58" t="s">
        <v>5298</v>
      </c>
      <c r="C231" s="52" t="s">
        <v>5360</v>
      </c>
      <c r="D231" s="58" t="s">
        <v>5253</v>
      </c>
      <c r="E231" s="53">
        <v>44649.32777777778</v>
      </c>
      <c r="F231" s="54">
        <v>44649.66180555556</v>
      </c>
    </row>
    <row r="232" ht="15.75" customHeight="1">
      <c r="A232" s="52" t="s">
        <v>740</v>
      </c>
      <c r="B232" s="58" t="s">
        <v>5276</v>
      </c>
      <c r="C232" s="52" t="s">
        <v>5338</v>
      </c>
      <c r="D232" s="58" t="s">
        <v>5253</v>
      </c>
      <c r="E232" s="53">
        <v>44647.888194444444</v>
      </c>
      <c r="F232" s="54">
        <v>44649.080555555556</v>
      </c>
    </row>
    <row r="233" ht="15.75" customHeight="1">
      <c r="A233" s="52" t="s">
        <v>743</v>
      </c>
      <c r="B233" s="58" t="s">
        <v>5262</v>
      </c>
      <c r="C233" s="52" t="s">
        <v>5318</v>
      </c>
      <c r="D233" s="58" t="s">
        <v>5255</v>
      </c>
      <c r="E233" s="53">
        <v>44647.77847222222</v>
      </c>
      <c r="F233" s="54">
        <v>44649.77638888889</v>
      </c>
    </row>
    <row r="234" ht="15.75" customHeight="1">
      <c r="A234" s="52" t="s">
        <v>746</v>
      </c>
      <c r="B234" s="58" t="s">
        <v>5266</v>
      </c>
      <c r="C234" s="52" t="s">
        <v>5328</v>
      </c>
      <c r="D234" s="58" t="s">
        <v>5255</v>
      </c>
      <c r="E234" s="53">
        <v>44650.31458333333</v>
      </c>
      <c r="F234" s="54">
        <v>44652.47361111111</v>
      </c>
    </row>
    <row r="235" ht="15.75" customHeight="1">
      <c r="A235" s="52" t="s">
        <v>749</v>
      </c>
      <c r="B235" s="58" t="s">
        <v>5282</v>
      </c>
      <c r="C235" s="52" t="s">
        <v>5344</v>
      </c>
      <c r="D235" s="58" t="s">
        <v>5255</v>
      </c>
      <c r="E235" s="53">
        <v>44650.28333333333</v>
      </c>
      <c r="F235" s="54">
        <v>44652.3625</v>
      </c>
    </row>
    <row r="236" ht="15.75" customHeight="1">
      <c r="A236" s="52" t="s">
        <v>752</v>
      </c>
      <c r="B236" s="58" t="s">
        <v>5281</v>
      </c>
      <c r="C236" s="52" t="s">
        <v>5343</v>
      </c>
      <c r="D236" s="58" t="s">
        <v>5255</v>
      </c>
      <c r="E236" s="53">
        <v>44649.975694444445</v>
      </c>
      <c r="F236" s="54">
        <v>44652.42222222222</v>
      </c>
    </row>
    <row r="237" ht="15.75" customHeight="1">
      <c r="A237" s="52" t="s">
        <v>755</v>
      </c>
      <c r="B237" s="58" t="s">
        <v>5278</v>
      </c>
      <c r="C237" s="52" t="s">
        <v>5340</v>
      </c>
      <c r="D237" s="58" t="s">
        <v>5253</v>
      </c>
      <c r="E237" s="53">
        <v>44646.2625</v>
      </c>
      <c r="F237" s="54">
        <v>44649.72083333333</v>
      </c>
    </row>
    <row r="238" ht="15.75" customHeight="1">
      <c r="A238" s="52" t="s">
        <v>758</v>
      </c>
      <c r="B238" s="58" t="s">
        <v>5299</v>
      </c>
      <c r="C238" s="52" t="s">
        <v>5361</v>
      </c>
      <c r="D238" s="58" t="s">
        <v>5253</v>
      </c>
      <c r="E238" s="53">
        <v>44648.23819444444</v>
      </c>
      <c r="F238" s="54">
        <v>44650.48472222222</v>
      </c>
    </row>
    <row r="239" ht="15.75" customHeight="1">
      <c r="A239" s="52" t="s">
        <v>761</v>
      </c>
      <c r="B239" s="58" t="s">
        <v>5258</v>
      </c>
      <c r="C239" s="52" t="s">
        <v>5321</v>
      </c>
      <c r="D239" s="58" t="s">
        <v>5253</v>
      </c>
      <c r="E239" s="53">
        <v>44648.424305555556</v>
      </c>
      <c r="F239" s="54">
        <v>44652.04583333333</v>
      </c>
    </row>
    <row r="240" ht="15.75" customHeight="1">
      <c r="A240" s="52" t="s">
        <v>764</v>
      </c>
      <c r="B240" s="58" t="s">
        <v>5302</v>
      </c>
      <c r="C240" s="52" t="s">
        <v>5364</v>
      </c>
      <c r="D240" s="58" t="s">
        <v>5253</v>
      </c>
      <c r="E240" s="53">
        <v>44646.990277777775</v>
      </c>
      <c r="F240" s="54">
        <v>44649.114583333336</v>
      </c>
    </row>
    <row r="241" ht="15.75" customHeight="1">
      <c r="A241" s="52" t="s">
        <v>767</v>
      </c>
      <c r="B241" s="58" t="s">
        <v>5272</v>
      </c>
      <c r="C241" s="52" t="s">
        <v>5334</v>
      </c>
      <c r="D241" s="58" t="s">
        <v>5255</v>
      </c>
      <c r="E241" s="53">
        <v>44648.879166666666</v>
      </c>
      <c r="F241" s="54">
        <v>44650.620833333334</v>
      </c>
    </row>
    <row r="242" ht="15.75" customHeight="1">
      <c r="A242" s="52" t="s">
        <v>770</v>
      </c>
      <c r="B242" s="58" t="s">
        <v>5252</v>
      </c>
      <c r="C242" s="52" t="s">
        <v>5317</v>
      </c>
      <c r="D242" s="58" t="s">
        <v>5253</v>
      </c>
      <c r="E242" s="53">
        <v>44650.59305555555</v>
      </c>
      <c r="F242" s="54">
        <v>44652.84027777778</v>
      </c>
    </row>
    <row r="243" ht="15.75" customHeight="1">
      <c r="A243" s="52" t="s">
        <v>773</v>
      </c>
      <c r="B243" s="58" t="s">
        <v>5282</v>
      </c>
      <c r="C243" s="52" t="s">
        <v>5344</v>
      </c>
      <c r="D243" s="58" t="s">
        <v>5255</v>
      </c>
      <c r="E243" s="53">
        <v>44647.91388888889</v>
      </c>
      <c r="F243" s="54">
        <v>44649.48055555556</v>
      </c>
    </row>
    <row r="244" ht="15.75" customHeight="1">
      <c r="A244" s="52" t="s">
        <v>776</v>
      </c>
      <c r="B244" s="58" t="s">
        <v>5256</v>
      </c>
      <c r="C244" s="52" t="s">
        <v>5319</v>
      </c>
      <c r="D244" s="58" t="s">
        <v>5253</v>
      </c>
      <c r="E244" s="53">
        <v>44648.302083333336</v>
      </c>
      <c r="F244" s="54">
        <v>44649.714583333334</v>
      </c>
    </row>
    <row r="245" ht="15.75" customHeight="1">
      <c r="A245" s="52" t="s">
        <v>779</v>
      </c>
      <c r="B245" s="58" t="s">
        <v>5278</v>
      </c>
      <c r="C245" s="52" t="s">
        <v>5340</v>
      </c>
      <c r="D245" s="58" t="s">
        <v>5253</v>
      </c>
      <c r="E245" s="53">
        <v>44650.35625</v>
      </c>
      <c r="F245" s="54">
        <v>44652.14791666667</v>
      </c>
    </row>
    <row r="246" ht="15.75" customHeight="1">
      <c r="A246" s="52" t="s">
        <v>782</v>
      </c>
      <c r="B246" s="58" t="s">
        <v>5278</v>
      </c>
      <c r="C246" s="52" t="s">
        <v>5340</v>
      </c>
      <c r="D246" s="58" t="s">
        <v>5253</v>
      </c>
      <c r="E246" s="53">
        <v>44649.9125</v>
      </c>
      <c r="F246" s="54">
        <v>44652.12013888889</v>
      </c>
    </row>
    <row r="247" ht="15.75" customHeight="1">
      <c r="A247" s="52" t="s">
        <v>785</v>
      </c>
      <c r="B247" s="58" t="s">
        <v>5278</v>
      </c>
      <c r="C247" s="52" t="s">
        <v>5340</v>
      </c>
      <c r="D247" s="58" t="s">
        <v>5253</v>
      </c>
      <c r="E247" s="53">
        <v>44647.152083333334</v>
      </c>
      <c r="F247" s="54">
        <v>44650.37708333333</v>
      </c>
    </row>
    <row r="248" ht="15.75" customHeight="1">
      <c r="A248" s="52" t="s">
        <v>788</v>
      </c>
      <c r="B248" s="58" t="s">
        <v>5282</v>
      </c>
      <c r="C248" s="52" t="s">
        <v>5344</v>
      </c>
      <c r="D248" s="58" t="s">
        <v>5255</v>
      </c>
      <c r="E248" s="53">
        <v>44648.345138888886</v>
      </c>
      <c r="F248" s="54">
        <v>44651.84861111111</v>
      </c>
    </row>
    <row r="249" ht="15.75" customHeight="1">
      <c r="A249" s="52" t="s">
        <v>790</v>
      </c>
      <c r="B249" s="58" t="s">
        <v>5268</v>
      </c>
      <c r="C249" s="52" t="s">
        <v>5330</v>
      </c>
      <c r="D249" s="58" t="s">
        <v>5255</v>
      </c>
      <c r="E249" s="53">
        <v>44648.73263888889</v>
      </c>
      <c r="F249" s="54">
        <v>44651.61736111111</v>
      </c>
    </row>
    <row r="250" ht="15.75" customHeight="1">
      <c r="A250" s="52" t="s">
        <v>793</v>
      </c>
      <c r="B250" s="58" t="s">
        <v>5287</v>
      </c>
      <c r="C250" s="52" t="s">
        <v>5349</v>
      </c>
      <c r="D250" s="58" t="s">
        <v>5255</v>
      </c>
      <c r="E250" s="53">
        <v>44647.70694444444</v>
      </c>
      <c r="F250" s="54">
        <v>44651.62013888889</v>
      </c>
    </row>
    <row r="251" ht="15.75" customHeight="1">
      <c r="A251" s="52" t="s">
        <v>796</v>
      </c>
      <c r="B251" s="58" t="s">
        <v>5295</v>
      </c>
      <c r="C251" s="52" t="s">
        <v>5357</v>
      </c>
      <c r="D251" s="58" t="s">
        <v>5253</v>
      </c>
      <c r="E251" s="53">
        <v>44646.569444444445</v>
      </c>
      <c r="F251" s="54">
        <v>44649.74236111111</v>
      </c>
    </row>
    <row r="252" ht="15.75" customHeight="1">
      <c r="A252" s="52" t="s">
        <v>799</v>
      </c>
      <c r="B252" s="58" t="s">
        <v>5260</v>
      </c>
      <c r="C252" s="52" t="s">
        <v>5323</v>
      </c>
      <c r="D252" s="58" t="s">
        <v>5253</v>
      </c>
      <c r="E252" s="53">
        <v>44648.74791666667</v>
      </c>
      <c r="F252" s="54">
        <v>44649.665972222225</v>
      </c>
    </row>
    <row r="253" ht="15.75" customHeight="1">
      <c r="A253" s="52" t="s">
        <v>802</v>
      </c>
      <c r="B253" s="58" t="s">
        <v>5279</v>
      </c>
      <c r="C253" s="52" t="s">
        <v>5341</v>
      </c>
      <c r="D253" s="58" t="s">
        <v>5253</v>
      </c>
      <c r="E253" s="53">
        <v>44649.615277777775</v>
      </c>
      <c r="F253" s="54">
        <v>44649.84027777778</v>
      </c>
    </row>
    <row r="254" ht="15.75" customHeight="1">
      <c r="A254" s="52" t="s">
        <v>805</v>
      </c>
      <c r="B254" s="58" t="s">
        <v>5300</v>
      </c>
      <c r="C254" s="52" t="s">
        <v>5362</v>
      </c>
      <c r="D254" s="58" t="s">
        <v>5253</v>
      </c>
      <c r="E254" s="53">
        <v>44647.82708333333</v>
      </c>
      <c r="F254" s="54">
        <v>44650.44097222222</v>
      </c>
    </row>
    <row r="255" ht="15.75" customHeight="1">
      <c r="A255" s="52" t="s">
        <v>808</v>
      </c>
      <c r="B255" s="58" t="s">
        <v>5279</v>
      </c>
      <c r="C255" s="52" t="s">
        <v>5341</v>
      </c>
      <c r="D255" s="58" t="s">
        <v>5253</v>
      </c>
      <c r="E255" s="53">
        <v>44644.873611111114</v>
      </c>
      <c r="F255" s="54">
        <v>44649.01527777778</v>
      </c>
    </row>
    <row r="256" ht="15.75" customHeight="1">
      <c r="A256" s="52" t="s">
        <v>811</v>
      </c>
      <c r="B256" s="58" t="s">
        <v>5264</v>
      </c>
      <c r="C256" s="52" t="s">
        <v>5326</v>
      </c>
      <c r="D256" s="58" t="s">
        <v>5253</v>
      </c>
      <c r="E256" s="53">
        <v>44647.157638888886</v>
      </c>
      <c r="F256" s="54">
        <v>44650.39722222222</v>
      </c>
    </row>
    <row r="257" ht="15.75" customHeight="1">
      <c r="A257" s="52" t="s">
        <v>814</v>
      </c>
      <c r="B257" s="58" t="s">
        <v>5254</v>
      </c>
      <c r="C257" s="52" t="s">
        <v>5318</v>
      </c>
      <c r="D257" s="58" t="s">
        <v>5255</v>
      </c>
      <c r="E257" s="53">
        <v>44649.34305555555</v>
      </c>
      <c r="F257" s="54">
        <v>44649.35208333333</v>
      </c>
    </row>
    <row r="258" ht="15.75" customHeight="1">
      <c r="A258" s="52" t="s">
        <v>817</v>
      </c>
      <c r="B258" s="58" t="s">
        <v>5265</v>
      </c>
      <c r="C258" s="52" t="s">
        <v>5327</v>
      </c>
      <c r="D258" s="58" t="s">
        <v>5253</v>
      </c>
      <c r="E258" s="53">
        <v>44647.17013888889</v>
      </c>
      <c r="F258" s="54">
        <v>44650.46597222222</v>
      </c>
    </row>
    <row r="259" ht="15.75" customHeight="1">
      <c r="A259" s="52" t="s">
        <v>820</v>
      </c>
      <c r="B259" s="58" t="s">
        <v>5308</v>
      </c>
      <c r="C259" s="52" t="s">
        <v>5369</v>
      </c>
      <c r="D259" s="58" t="s">
        <v>5253</v>
      </c>
      <c r="E259" s="53">
        <v>44647.43125</v>
      </c>
      <c r="F259" s="54">
        <v>44649.756944444445</v>
      </c>
    </row>
    <row r="260" ht="15.75" customHeight="1">
      <c r="A260" s="52" t="s">
        <v>823</v>
      </c>
      <c r="B260" s="58" t="s">
        <v>5296</v>
      </c>
      <c r="C260" s="52" t="s">
        <v>5358</v>
      </c>
      <c r="D260" s="58" t="s">
        <v>5255</v>
      </c>
      <c r="E260" s="53">
        <v>44648.711805555555</v>
      </c>
      <c r="F260" s="54">
        <v>44651.63125</v>
      </c>
    </row>
    <row r="261" ht="15.75" customHeight="1">
      <c r="A261" s="52" t="s">
        <v>826</v>
      </c>
      <c r="B261" s="58" t="s">
        <v>5259</v>
      </c>
      <c r="C261" s="52" t="s">
        <v>5322</v>
      </c>
      <c r="D261" s="58" t="s">
        <v>5255</v>
      </c>
      <c r="E261" s="53">
        <v>44650.66527777778</v>
      </c>
      <c r="F261" s="54">
        <v>44652.32777777778</v>
      </c>
    </row>
    <row r="262" ht="15.75" customHeight="1">
      <c r="A262" s="52" t="s">
        <v>829</v>
      </c>
      <c r="B262" s="58" t="s">
        <v>5254</v>
      </c>
      <c r="C262" s="52" t="s">
        <v>5318</v>
      </c>
      <c r="D262" s="58" t="s">
        <v>5255</v>
      </c>
      <c r="E262" s="53">
        <v>44649.38611111111</v>
      </c>
      <c r="F262" s="54">
        <v>44649.722916666666</v>
      </c>
    </row>
    <row r="263" ht="15.75" customHeight="1">
      <c r="A263" s="52" t="s">
        <v>832</v>
      </c>
      <c r="B263" s="58" t="s">
        <v>5284</v>
      </c>
      <c r="C263" s="52" t="s">
        <v>5346</v>
      </c>
      <c r="D263" s="58" t="s">
        <v>5253</v>
      </c>
      <c r="E263" s="53">
        <v>44649.33888888889</v>
      </c>
      <c r="F263" s="54">
        <v>44649.66875</v>
      </c>
    </row>
    <row r="264" ht="15.75" customHeight="1">
      <c r="A264" s="52" t="s">
        <v>835</v>
      </c>
      <c r="B264" s="58" t="s">
        <v>5287</v>
      </c>
      <c r="C264" s="52" t="s">
        <v>5349</v>
      </c>
      <c r="D264" s="58" t="s">
        <v>5255</v>
      </c>
      <c r="E264" s="53">
        <v>44649.70625</v>
      </c>
      <c r="F264" s="54">
        <v>44651.62430555555</v>
      </c>
    </row>
    <row r="265" ht="15.75" customHeight="1">
      <c r="A265" s="52" t="s">
        <v>838</v>
      </c>
      <c r="B265" s="58" t="s">
        <v>5278</v>
      </c>
      <c r="C265" s="52" t="s">
        <v>5340</v>
      </c>
      <c r="D265" s="58" t="s">
        <v>5253</v>
      </c>
      <c r="E265" s="53">
        <v>44648.711805555555</v>
      </c>
      <c r="F265" s="54">
        <v>44649.71875</v>
      </c>
    </row>
    <row r="266" ht="15.75" customHeight="1">
      <c r="A266" s="52" t="s">
        <v>841</v>
      </c>
      <c r="B266" s="58" t="s">
        <v>5303</v>
      </c>
      <c r="C266" s="52" t="s">
        <v>5365</v>
      </c>
      <c r="D266" s="58" t="s">
        <v>5253</v>
      </c>
      <c r="E266" s="53">
        <v>44645.865277777775</v>
      </c>
      <c r="F266" s="54">
        <v>44649.01736111111</v>
      </c>
    </row>
    <row r="267" ht="15.75" customHeight="1">
      <c r="A267" s="52" t="s">
        <v>844</v>
      </c>
      <c r="B267" s="58" t="s">
        <v>5286</v>
      </c>
      <c r="C267" s="52" t="s">
        <v>5348</v>
      </c>
      <c r="D267" s="58" t="s">
        <v>5253</v>
      </c>
      <c r="E267" s="53">
        <v>44648.44861111111</v>
      </c>
      <c r="F267" s="54">
        <v>44649.15347222222</v>
      </c>
    </row>
    <row r="268" ht="15.75" customHeight="1">
      <c r="A268" s="52" t="s">
        <v>846</v>
      </c>
      <c r="B268" s="58" t="s">
        <v>5272</v>
      </c>
      <c r="C268" s="52" t="s">
        <v>5334</v>
      </c>
      <c r="D268" s="58" t="s">
        <v>5255</v>
      </c>
      <c r="E268" s="53">
        <v>44648.9</v>
      </c>
      <c r="F268" s="54">
        <v>44649.38611111111</v>
      </c>
    </row>
    <row r="269" ht="15.75" customHeight="1">
      <c r="A269" s="52" t="s">
        <v>849</v>
      </c>
      <c r="B269" s="58" t="s">
        <v>5309</v>
      </c>
      <c r="C269" s="52" t="s">
        <v>5370</v>
      </c>
      <c r="D269" s="58" t="s">
        <v>5253</v>
      </c>
      <c r="E269" s="53">
        <v>44650.01736111111</v>
      </c>
      <c r="F269" s="54">
        <v>44652.10972222222</v>
      </c>
    </row>
    <row r="270" ht="15.75" customHeight="1">
      <c r="A270" s="52" t="s">
        <v>852</v>
      </c>
      <c r="B270" s="58" t="s">
        <v>5287</v>
      </c>
      <c r="C270" s="52" t="s">
        <v>5349</v>
      </c>
      <c r="D270" s="58" t="s">
        <v>5255</v>
      </c>
      <c r="E270" s="53">
        <v>44649.48541666667</v>
      </c>
      <c r="F270" s="54">
        <v>44649.4</v>
      </c>
    </row>
    <row r="271" ht="15.75" customHeight="1">
      <c r="A271" s="52" t="s">
        <v>855</v>
      </c>
      <c r="B271" s="58" t="s">
        <v>5269</v>
      </c>
      <c r="C271" s="52" t="s">
        <v>5331</v>
      </c>
      <c r="D271" s="58" t="s">
        <v>5253</v>
      </c>
      <c r="E271" s="53">
        <v>44647.39791666667</v>
      </c>
      <c r="F271" s="54">
        <v>44649.09097222222</v>
      </c>
    </row>
    <row r="272" ht="15.75" customHeight="1">
      <c r="A272" s="52" t="s">
        <v>858</v>
      </c>
      <c r="B272" s="58" t="s">
        <v>5286</v>
      </c>
      <c r="C272" s="52" t="s">
        <v>5348</v>
      </c>
      <c r="D272" s="58" t="s">
        <v>5253</v>
      </c>
      <c r="E272" s="53">
        <v>44649.947916666664</v>
      </c>
      <c r="F272" s="54">
        <v>44652.03680555556</v>
      </c>
    </row>
    <row r="273" ht="15.75" customHeight="1">
      <c r="A273" s="52" t="s">
        <v>861</v>
      </c>
      <c r="B273" s="58" t="s">
        <v>5276</v>
      </c>
      <c r="C273" s="52" t="s">
        <v>5338</v>
      </c>
      <c r="D273" s="58" t="s">
        <v>5253</v>
      </c>
      <c r="E273" s="53">
        <v>44650.18680555555</v>
      </c>
      <c r="F273" s="54">
        <v>44649.834027777775</v>
      </c>
    </row>
    <row r="274" ht="15.75" customHeight="1">
      <c r="A274" s="52" t="s">
        <v>864</v>
      </c>
      <c r="B274" s="58" t="s">
        <v>5288</v>
      </c>
      <c r="C274" s="52" t="s">
        <v>5350</v>
      </c>
      <c r="D274" s="58" t="s">
        <v>5255</v>
      </c>
      <c r="E274" s="53">
        <v>44646.35486111111</v>
      </c>
      <c r="F274" s="54">
        <v>44649.47222222222</v>
      </c>
    </row>
    <row r="275" ht="15.75" customHeight="1">
      <c r="A275" s="52" t="s">
        <v>867</v>
      </c>
      <c r="B275" s="58" t="s">
        <v>5273</v>
      </c>
      <c r="C275" s="52" t="s">
        <v>5335</v>
      </c>
      <c r="D275" s="58" t="s">
        <v>5253</v>
      </c>
      <c r="E275" s="53">
        <v>44648.72430555556</v>
      </c>
      <c r="F275" s="54">
        <v>44649.72152777778</v>
      </c>
    </row>
    <row r="276" ht="15.75" customHeight="1">
      <c r="A276" s="52" t="s">
        <v>870</v>
      </c>
      <c r="B276" s="58" t="s">
        <v>5276</v>
      </c>
      <c r="C276" s="52" t="s">
        <v>5338</v>
      </c>
      <c r="D276" s="58" t="s">
        <v>5253</v>
      </c>
      <c r="E276" s="53">
        <v>44649.02916666667</v>
      </c>
      <c r="F276" s="54">
        <v>44649.691666666666</v>
      </c>
    </row>
    <row r="277" ht="15.75" customHeight="1">
      <c r="A277" s="52" t="s">
        <v>873</v>
      </c>
      <c r="B277" s="58" t="s">
        <v>5289</v>
      </c>
      <c r="C277" s="52" t="s">
        <v>5351</v>
      </c>
      <c r="D277" s="58" t="s">
        <v>5255</v>
      </c>
      <c r="E277" s="53">
        <v>44649.31597222222</v>
      </c>
      <c r="F277" s="54">
        <v>44649.39444444444</v>
      </c>
    </row>
    <row r="278" ht="15.75" customHeight="1">
      <c r="A278" s="52" t="s">
        <v>876</v>
      </c>
      <c r="B278" s="58" t="s">
        <v>5268</v>
      </c>
      <c r="C278" s="52" t="s">
        <v>5330</v>
      </c>
      <c r="D278" s="58" t="s">
        <v>5255</v>
      </c>
      <c r="E278" s="53">
        <v>44647.92569444444</v>
      </c>
      <c r="F278" s="54">
        <v>44650.629166666666</v>
      </c>
    </row>
    <row r="279" ht="15.75" customHeight="1">
      <c r="A279" s="52" t="s">
        <v>879</v>
      </c>
      <c r="B279" s="58" t="s">
        <v>5291</v>
      </c>
      <c r="C279" s="52" t="s">
        <v>5353</v>
      </c>
      <c r="D279" s="58" t="s">
        <v>5253</v>
      </c>
      <c r="E279" s="53">
        <v>44648.01180555556</v>
      </c>
      <c r="F279" s="54">
        <v>44649.759722222225</v>
      </c>
    </row>
    <row r="280" ht="15.75" customHeight="1">
      <c r="A280" s="52" t="s">
        <v>882</v>
      </c>
      <c r="B280" s="58" t="s">
        <v>5310</v>
      </c>
      <c r="C280" s="52" t="s">
        <v>5371</v>
      </c>
      <c r="D280" s="58" t="s">
        <v>5253</v>
      </c>
      <c r="E280" s="53">
        <v>44648.544444444444</v>
      </c>
      <c r="F280" s="54">
        <v>44649.12430555555</v>
      </c>
    </row>
    <row r="281" ht="15.75" customHeight="1">
      <c r="A281" s="52" t="s">
        <v>885</v>
      </c>
      <c r="B281" s="58" t="s">
        <v>5299</v>
      </c>
      <c r="C281" s="52" t="s">
        <v>5361</v>
      </c>
      <c r="D281" s="58" t="s">
        <v>5253</v>
      </c>
      <c r="E281" s="53">
        <v>44645.84930555556</v>
      </c>
      <c r="F281" s="54">
        <v>44649.768055555556</v>
      </c>
    </row>
    <row r="282" ht="15.75" customHeight="1">
      <c r="A282" s="52" t="s">
        <v>888</v>
      </c>
      <c r="B282" s="58" t="s">
        <v>5294</v>
      </c>
      <c r="C282" s="52" t="s">
        <v>5356</v>
      </c>
      <c r="D282" s="58" t="s">
        <v>5253</v>
      </c>
      <c r="E282" s="53">
        <v>44648.458333333336</v>
      </c>
      <c r="F282" s="54">
        <v>44649.09722222222</v>
      </c>
    </row>
    <row r="283" ht="15.75" customHeight="1">
      <c r="A283" s="52" t="s">
        <v>891</v>
      </c>
      <c r="B283" s="58" t="s">
        <v>5311</v>
      </c>
      <c r="C283" s="52" t="s">
        <v>5372</v>
      </c>
      <c r="D283" s="58" t="s">
        <v>5253</v>
      </c>
      <c r="E283" s="53">
        <v>44649.99444444444</v>
      </c>
      <c r="F283" s="54">
        <v>44652.118055555555</v>
      </c>
    </row>
    <row r="284" ht="15.75" customHeight="1">
      <c r="A284" s="52" t="s">
        <v>894</v>
      </c>
      <c r="B284" s="58" t="s">
        <v>5282</v>
      </c>
      <c r="C284" s="52" t="s">
        <v>5344</v>
      </c>
      <c r="D284" s="58" t="s">
        <v>5255</v>
      </c>
      <c r="E284" s="53">
        <v>44645.24444444444</v>
      </c>
      <c r="F284" s="54">
        <v>44648.65347222222</v>
      </c>
    </row>
    <row r="285" ht="15.75" customHeight="1">
      <c r="A285" s="52" t="s">
        <v>897</v>
      </c>
      <c r="B285" s="58" t="s">
        <v>5252</v>
      </c>
      <c r="C285" s="52" t="s">
        <v>5317</v>
      </c>
      <c r="D285" s="58" t="s">
        <v>5253</v>
      </c>
      <c r="E285" s="53">
        <v>44647.97152777778</v>
      </c>
      <c r="F285" s="54">
        <v>44649.07916666667</v>
      </c>
    </row>
    <row r="286" ht="15.75" customHeight="1">
      <c r="A286" s="52" t="s">
        <v>900</v>
      </c>
      <c r="B286" s="58" t="s">
        <v>5285</v>
      </c>
      <c r="C286" s="52" t="s">
        <v>5347</v>
      </c>
      <c r="D286" s="58" t="s">
        <v>5253</v>
      </c>
      <c r="E286" s="53">
        <v>44649.35763888889</v>
      </c>
      <c r="F286" s="54">
        <v>44652.149305555555</v>
      </c>
    </row>
    <row r="287" ht="15.75" customHeight="1">
      <c r="A287" s="52" t="s">
        <v>903</v>
      </c>
      <c r="B287" s="58" t="s">
        <v>5278</v>
      </c>
      <c r="C287" s="52" t="s">
        <v>5340</v>
      </c>
      <c r="D287" s="58" t="s">
        <v>5253</v>
      </c>
      <c r="E287" s="53">
        <v>44647.71944444445</v>
      </c>
      <c r="F287" s="54">
        <v>44649.71319444444</v>
      </c>
    </row>
    <row r="288" ht="15.75" customHeight="1">
      <c r="A288" s="52" t="s">
        <v>906</v>
      </c>
      <c r="B288" s="58" t="s">
        <v>5295</v>
      </c>
      <c r="C288" s="52" t="s">
        <v>5357</v>
      </c>
      <c r="D288" s="58" t="s">
        <v>5253</v>
      </c>
      <c r="E288" s="53">
        <v>44645.631944444445</v>
      </c>
      <c r="F288" s="54">
        <v>44646.79583333333</v>
      </c>
    </row>
    <row r="289" ht="15.75" customHeight="1">
      <c r="A289" s="52" t="s">
        <v>909</v>
      </c>
      <c r="B289" s="58" t="s">
        <v>5264</v>
      </c>
      <c r="C289" s="52" t="s">
        <v>5326</v>
      </c>
      <c r="D289" s="58" t="s">
        <v>5253</v>
      </c>
      <c r="E289" s="53">
        <v>44647.23125</v>
      </c>
      <c r="F289" s="54">
        <v>44650.425</v>
      </c>
    </row>
    <row r="290" ht="15.75" customHeight="1">
      <c r="A290" s="52" t="s">
        <v>912</v>
      </c>
      <c r="B290" s="58" t="s">
        <v>5296</v>
      </c>
      <c r="C290" s="52" t="s">
        <v>5358</v>
      </c>
      <c r="D290" s="58" t="s">
        <v>5255</v>
      </c>
      <c r="E290" s="53">
        <v>44648.48125</v>
      </c>
      <c r="F290" s="54">
        <v>44650.72777777778</v>
      </c>
    </row>
    <row r="291" ht="15.75" customHeight="1">
      <c r="A291" s="52" t="s">
        <v>915</v>
      </c>
      <c r="B291" s="58" t="s">
        <v>5259</v>
      </c>
      <c r="C291" s="52" t="s">
        <v>5322</v>
      </c>
      <c r="D291" s="58" t="s">
        <v>5255</v>
      </c>
      <c r="E291" s="53">
        <v>44648.90416666667</v>
      </c>
      <c r="F291" s="54">
        <v>44650.65138888889</v>
      </c>
    </row>
    <row r="292" ht="15.75" customHeight="1">
      <c r="A292" s="52" t="s">
        <v>918</v>
      </c>
      <c r="B292" s="58" t="s">
        <v>5272</v>
      </c>
      <c r="C292" s="52" t="s">
        <v>5334</v>
      </c>
      <c r="D292" s="58" t="s">
        <v>5255</v>
      </c>
      <c r="E292" s="53">
        <v>44649.518055555556</v>
      </c>
      <c r="F292" s="54">
        <v>44650.77222222222</v>
      </c>
    </row>
    <row r="293" ht="15.75" customHeight="1">
      <c r="A293" s="52" t="s">
        <v>921</v>
      </c>
      <c r="B293" s="58" t="s">
        <v>5268</v>
      </c>
      <c r="C293" s="52" t="s">
        <v>5330</v>
      </c>
      <c r="D293" s="58" t="s">
        <v>5255</v>
      </c>
      <c r="E293" s="53">
        <v>44645.92083333333</v>
      </c>
      <c r="F293" s="54">
        <v>44648.66805555556</v>
      </c>
    </row>
    <row r="294" ht="15.75" customHeight="1">
      <c r="A294" s="52" t="s">
        <v>924</v>
      </c>
      <c r="B294" s="58" t="s">
        <v>5301</v>
      </c>
      <c r="C294" s="52" t="s">
        <v>5363</v>
      </c>
      <c r="D294" s="58" t="s">
        <v>5255</v>
      </c>
      <c r="E294" s="53">
        <v>44648.811111111114</v>
      </c>
      <c r="F294" s="54">
        <v>44649.393055555556</v>
      </c>
    </row>
    <row r="295" ht="15.75" customHeight="1">
      <c r="A295" s="52" t="s">
        <v>927</v>
      </c>
      <c r="B295" s="58" t="s">
        <v>5277</v>
      </c>
      <c r="C295" s="52" t="s">
        <v>5339</v>
      </c>
      <c r="D295" s="58" t="s">
        <v>5253</v>
      </c>
      <c r="E295" s="53">
        <v>44646.561111111114</v>
      </c>
      <c r="F295" s="54">
        <v>44646.754166666666</v>
      </c>
    </row>
    <row r="296" ht="15.75" customHeight="1">
      <c r="A296" s="52" t="s">
        <v>930</v>
      </c>
      <c r="B296" s="58" t="s">
        <v>5286</v>
      </c>
      <c r="C296" s="52" t="s">
        <v>5348</v>
      </c>
      <c r="D296" s="58" t="s">
        <v>5253</v>
      </c>
      <c r="E296" s="53">
        <v>44647.52291666667</v>
      </c>
      <c r="F296" s="54">
        <v>44649.08611111111</v>
      </c>
    </row>
    <row r="297" ht="15.75" customHeight="1">
      <c r="A297" s="52" t="s">
        <v>933</v>
      </c>
      <c r="B297" s="58" t="s">
        <v>5252</v>
      </c>
      <c r="C297" s="52" t="s">
        <v>5317</v>
      </c>
      <c r="D297" s="58" t="s">
        <v>5253</v>
      </c>
      <c r="E297" s="53">
        <v>44647.12847222222</v>
      </c>
      <c r="F297" s="54">
        <v>44646.884722222225</v>
      </c>
    </row>
    <row r="298" ht="15.75" customHeight="1">
      <c r="A298" s="52" t="s">
        <v>936</v>
      </c>
      <c r="B298" s="58" t="s">
        <v>5268</v>
      </c>
      <c r="C298" s="52" t="s">
        <v>5330</v>
      </c>
      <c r="D298" s="58" t="s">
        <v>5255</v>
      </c>
      <c r="E298" s="53">
        <v>44646.729166666664</v>
      </c>
      <c r="F298" s="54">
        <v>44651.725694444445</v>
      </c>
    </row>
    <row r="299" ht="15.75" customHeight="1">
      <c r="A299" s="52" t="s">
        <v>939</v>
      </c>
      <c r="B299" s="58" t="s">
        <v>5276</v>
      </c>
      <c r="C299" s="52" t="s">
        <v>5338</v>
      </c>
      <c r="D299" s="58" t="s">
        <v>5253</v>
      </c>
      <c r="E299" s="53">
        <v>44648.28194444445</v>
      </c>
      <c r="F299" s="54">
        <v>44648.87152777778</v>
      </c>
    </row>
    <row r="300" ht="15.75" customHeight="1">
      <c r="A300" s="52" t="s">
        <v>942</v>
      </c>
      <c r="B300" s="58" t="s">
        <v>5278</v>
      </c>
      <c r="C300" s="52" t="s">
        <v>5340</v>
      </c>
      <c r="D300" s="58" t="s">
        <v>5253</v>
      </c>
      <c r="E300" s="53">
        <v>44647.743055555555</v>
      </c>
      <c r="F300" s="54">
        <v>44649.65972222222</v>
      </c>
    </row>
    <row r="301" ht="15.75" customHeight="1">
      <c r="A301" s="52" t="s">
        <v>945</v>
      </c>
      <c r="B301" s="58" t="s">
        <v>5252</v>
      </c>
      <c r="C301" s="52" t="s">
        <v>5317</v>
      </c>
      <c r="D301" s="58" t="s">
        <v>5253</v>
      </c>
      <c r="E301" s="53">
        <v>44647.85902777778</v>
      </c>
      <c r="F301" s="54">
        <v>44650.47430555556</v>
      </c>
    </row>
    <row r="302" ht="15.75" customHeight="1">
      <c r="A302" s="52" t="s">
        <v>948</v>
      </c>
      <c r="B302" s="58" t="s">
        <v>5261</v>
      </c>
      <c r="C302" s="52" t="s">
        <v>5324</v>
      </c>
      <c r="D302" s="58" t="s">
        <v>5253</v>
      </c>
      <c r="E302" s="53">
        <v>44646.32847222222</v>
      </c>
      <c r="F302" s="54">
        <v>44649.11875</v>
      </c>
    </row>
    <row r="303" ht="15.75" customHeight="1">
      <c r="A303" s="52" t="s">
        <v>951</v>
      </c>
      <c r="B303" s="58" t="s">
        <v>5259</v>
      </c>
      <c r="C303" s="52" t="s">
        <v>5322</v>
      </c>
      <c r="D303" s="58" t="s">
        <v>5255</v>
      </c>
      <c r="E303" s="53">
        <v>44647.933333333334</v>
      </c>
      <c r="F303" s="54">
        <v>44650.71805555555</v>
      </c>
    </row>
    <row r="304" ht="15.75" customHeight="1">
      <c r="A304" s="52" t="s">
        <v>955</v>
      </c>
      <c r="B304" s="58" t="s">
        <v>5252</v>
      </c>
      <c r="C304" s="52" t="s">
        <v>5317</v>
      </c>
      <c r="D304" s="58" t="s">
        <v>5253</v>
      </c>
      <c r="E304" s="53">
        <v>44650.40694444445</v>
      </c>
      <c r="F304" s="54">
        <v>44652.115277777775</v>
      </c>
    </row>
    <row r="305" ht="15.75" customHeight="1">
      <c r="A305" s="52" t="s">
        <v>958</v>
      </c>
      <c r="B305" s="58" t="s">
        <v>5254</v>
      </c>
      <c r="C305" s="52" t="s">
        <v>5318</v>
      </c>
      <c r="D305" s="58" t="s">
        <v>5255</v>
      </c>
      <c r="E305" s="53">
        <v>44649.42361111111</v>
      </c>
      <c r="F305" s="54">
        <v>44649.345138888886</v>
      </c>
    </row>
    <row r="306" ht="15.75" customHeight="1">
      <c r="A306" s="52" t="s">
        <v>961</v>
      </c>
      <c r="B306" s="58" t="s">
        <v>5273</v>
      </c>
      <c r="C306" s="52" t="s">
        <v>5335</v>
      </c>
      <c r="D306" s="58" t="s">
        <v>5253</v>
      </c>
      <c r="E306" s="53">
        <v>44646.86875</v>
      </c>
      <c r="F306" s="54">
        <v>44649.01875</v>
      </c>
    </row>
    <row r="307" ht="15.75" customHeight="1">
      <c r="A307" s="52" t="s">
        <v>964</v>
      </c>
      <c r="B307" s="58" t="s">
        <v>5254</v>
      </c>
      <c r="C307" s="52" t="s">
        <v>5318</v>
      </c>
      <c r="D307" s="58" t="s">
        <v>5255</v>
      </c>
      <c r="E307" s="53">
        <v>44648.93680555555</v>
      </c>
      <c r="F307" s="54">
        <v>44652.731944444444</v>
      </c>
    </row>
    <row r="308" ht="15.75" customHeight="1">
      <c r="A308" s="52" t="s">
        <v>967</v>
      </c>
      <c r="B308" s="58" t="s">
        <v>5276</v>
      </c>
      <c r="C308" s="52" t="s">
        <v>5338</v>
      </c>
      <c r="D308" s="58" t="s">
        <v>5253</v>
      </c>
      <c r="E308" s="53">
        <v>44648.40694444445</v>
      </c>
      <c r="F308" s="54">
        <v>44652.118055555555</v>
      </c>
    </row>
    <row r="309" ht="15.75" customHeight="1">
      <c r="A309" s="52" t="s">
        <v>970</v>
      </c>
      <c r="B309" s="58" t="s">
        <v>5257</v>
      </c>
      <c r="C309" s="52" t="s">
        <v>5320</v>
      </c>
      <c r="D309" s="58" t="s">
        <v>5253</v>
      </c>
      <c r="E309" s="53">
        <v>44649.947222222225</v>
      </c>
      <c r="F309" s="54">
        <v>44652.0375</v>
      </c>
    </row>
    <row r="310" ht="15.75" customHeight="1">
      <c r="A310" s="52" t="s">
        <v>972</v>
      </c>
      <c r="B310" s="58" t="s">
        <v>5268</v>
      </c>
      <c r="C310" s="52" t="s">
        <v>5330</v>
      </c>
      <c r="D310" s="58" t="s">
        <v>5255</v>
      </c>
      <c r="E310" s="53">
        <v>44649.33888888889</v>
      </c>
      <c r="F310" s="54">
        <v>44652.48472222222</v>
      </c>
    </row>
    <row r="311" ht="15.75" customHeight="1">
      <c r="A311" s="52" t="s">
        <v>975</v>
      </c>
      <c r="B311" s="58" t="s">
        <v>5286</v>
      </c>
      <c r="C311" s="52" t="s">
        <v>5348</v>
      </c>
      <c r="D311" s="58" t="s">
        <v>5253</v>
      </c>
      <c r="E311" s="53">
        <v>44647.604166666664</v>
      </c>
      <c r="F311" s="54">
        <v>44646.83194444444</v>
      </c>
    </row>
    <row r="312" ht="15.75" customHeight="1">
      <c r="A312" s="52" t="s">
        <v>977</v>
      </c>
      <c r="B312" s="58" t="s">
        <v>5252</v>
      </c>
      <c r="C312" s="52" t="s">
        <v>5317</v>
      </c>
      <c r="D312" s="58" t="s">
        <v>5253</v>
      </c>
      <c r="E312" s="53">
        <v>44647.12777777778</v>
      </c>
      <c r="F312" s="54">
        <v>44648.79513888889</v>
      </c>
    </row>
    <row r="313" ht="15.75" customHeight="1">
      <c r="A313" s="52" t="s">
        <v>980</v>
      </c>
      <c r="B313" s="58" t="s">
        <v>5309</v>
      </c>
      <c r="C313" s="52" t="s">
        <v>5370</v>
      </c>
      <c r="D313" s="58" t="s">
        <v>5253</v>
      </c>
      <c r="E313" s="53">
        <v>44645.89861111111</v>
      </c>
      <c r="F313" s="54">
        <v>44649.00833333333</v>
      </c>
    </row>
    <row r="314" ht="15.75" customHeight="1">
      <c r="A314" s="52" t="s">
        <v>983</v>
      </c>
      <c r="B314" s="58" t="s">
        <v>5258</v>
      </c>
      <c r="C314" s="52" t="s">
        <v>5321</v>
      </c>
      <c r="D314" s="58" t="s">
        <v>5253</v>
      </c>
      <c r="E314" s="53">
        <v>44646.635416666664</v>
      </c>
      <c r="F314" s="54">
        <v>44646.885416666664</v>
      </c>
    </row>
    <row r="315" ht="15.75" customHeight="1">
      <c r="A315" s="52" t="s">
        <v>986</v>
      </c>
      <c r="B315" s="58" t="s">
        <v>5289</v>
      </c>
      <c r="C315" s="52" t="s">
        <v>5351</v>
      </c>
      <c r="D315" s="58" t="s">
        <v>5255</v>
      </c>
      <c r="E315" s="53">
        <v>44649.00555555556</v>
      </c>
      <c r="F315" s="54">
        <v>44650.677777777775</v>
      </c>
    </row>
    <row r="316" ht="15.75" customHeight="1">
      <c r="A316" s="52" t="s">
        <v>989</v>
      </c>
      <c r="B316" s="58" t="s">
        <v>5298</v>
      </c>
      <c r="C316" s="52" t="s">
        <v>5360</v>
      </c>
      <c r="D316" s="58" t="s">
        <v>5253</v>
      </c>
      <c r="E316" s="53">
        <v>44645.87222222222</v>
      </c>
      <c r="F316" s="54">
        <v>44649.04236111111</v>
      </c>
    </row>
    <row r="317" ht="15.75" customHeight="1">
      <c r="A317" s="52" t="s">
        <v>992</v>
      </c>
      <c r="B317" s="58" t="s">
        <v>5265</v>
      </c>
      <c r="C317" s="52" t="s">
        <v>5327</v>
      </c>
      <c r="D317" s="58" t="s">
        <v>5253</v>
      </c>
      <c r="E317" s="53">
        <v>44651.334027777775</v>
      </c>
      <c r="F317" s="54">
        <v>44649.775</v>
      </c>
    </row>
    <row r="318" ht="15.75" customHeight="1">
      <c r="A318" s="52" t="s">
        <v>995</v>
      </c>
      <c r="B318" s="58" t="s">
        <v>5280</v>
      </c>
      <c r="C318" s="52" t="s">
        <v>5342</v>
      </c>
      <c r="D318" s="58" t="s">
        <v>5253</v>
      </c>
      <c r="E318" s="53">
        <v>44646.84375</v>
      </c>
      <c r="F318" s="54">
        <v>44649.72222222222</v>
      </c>
    </row>
    <row r="319" ht="15.75" customHeight="1">
      <c r="A319" s="52" t="s">
        <v>998</v>
      </c>
      <c r="B319" s="58" t="s">
        <v>5254</v>
      </c>
      <c r="C319" s="52" t="s">
        <v>5318</v>
      </c>
      <c r="D319" s="58" t="s">
        <v>5255</v>
      </c>
      <c r="E319" s="53">
        <v>44648.34930555556</v>
      </c>
      <c r="F319" s="54">
        <v>44651.84305555555</v>
      </c>
    </row>
    <row r="320" ht="15.75" customHeight="1">
      <c r="A320" s="52" t="s">
        <v>1001</v>
      </c>
      <c r="B320" s="58" t="s">
        <v>5278</v>
      </c>
      <c r="C320" s="52" t="s">
        <v>5340</v>
      </c>
      <c r="D320" s="58" t="s">
        <v>5253</v>
      </c>
      <c r="E320" s="53">
        <v>44647.82638888889</v>
      </c>
      <c r="F320" s="54">
        <v>44650.44583333333</v>
      </c>
    </row>
    <row r="321" ht="15.75" customHeight="1">
      <c r="A321" s="52" t="s">
        <v>1004</v>
      </c>
      <c r="B321" s="58" t="s">
        <v>5265</v>
      </c>
      <c r="C321" s="52" t="s">
        <v>5327</v>
      </c>
      <c r="D321" s="58" t="s">
        <v>5253</v>
      </c>
      <c r="E321" s="53">
        <v>44647.7375</v>
      </c>
      <c r="F321" s="54">
        <v>44650.44652777778</v>
      </c>
    </row>
    <row r="322" ht="15.75" customHeight="1">
      <c r="A322" s="52" t="s">
        <v>1007</v>
      </c>
      <c r="B322" s="58" t="s">
        <v>5265</v>
      </c>
      <c r="C322" s="52" t="s">
        <v>5327</v>
      </c>
      <c r="D322" s="58" t="s">
        <v>5253</v>
      </c>
      <c r="E322" s="53">
        <v>44645.575694444444</v>
      </c>
      <c r="F322" s="54">
        <v>44646.78611111111</v>
      </c>
    </row>
    <row r="323" ht="15.75" customHeight="1">
      <c r="A323" s="52" t="s">
        <v>1009</v>
      </c>
      <c r="B323" s="58" t="s">
        <v>5252</v>
      </c>
      <c r="C323" s="52" t="s">
        <v>5317</v>
      </c>
      <c r="D323" s="58" t="s">
        <v>5253</v>
      </c>
      <c r="E323" s="53">
        <v>44647.72777777778</v>
      </c>
      <c r="F323" s="54">
        <v>44649.72777777778</v>
      </c>
    </row>
    <row r="324" ht="15.75" customHeight="1">
      <c r="A324" s="52" t="s">
        <v>1012</v>
      </c>
      <c r="B324" s="58" t="s">
        <v>5301</v>
      </c>
      <c r="C324" s="52" t="s">
        <v>5363</v>
      </c>
      <c r="D324" s="58" t="s">
        <v>5255</v>
      </c>
      <c r="E324" s="53">
        <v>44647.836805555555</v>
      </c>
      <c r="F324" s="54">
        <v>44650.666666666664</v>
      </c>
    </row>
    <row r="325" ht="15.75" customHeight="1">
      <c r="A325" s="52" t="s">
        <v>1015</v>
      </c>
      <c r="B325" s="58" t="s">
        <v>5307</v>
      </c>
      <c r="C325" s="52" t="s">
        <v>5368</v>
      </c>
      <c r="D325" s="58" t="s">
        <v>5253</v>
      </c>
      <c r="E325" s="53">
        <v>44645.072916666664</v>
      </c>
      <c r="F325" s="54">
        <v>44649.74444444444</v>
      </c>
    </row>
    <row r="326" ht="15.75" customHeight="1">
      <c r="A326" s="52" t="s">
        <v>1018</v>
      </c>
      <c r="B326" s="58" t="s">
        <v>5261</v>
      </c>
      <c r="C326" s="52" t="s">
        <v>5324</v>
      </c>
      <c r="D326" s="58" t="s">
        <v>5253</v>
      </c>
      <c r="E326" s="53">
        <v>44649.94652777778</v>
      </c>
      <c r="F326" s="54">
        <v>44649.70277777778</v>
      </c>
    </row>
    <row r="327" ht="15.75" customHeight="1">
      <c r="A327" s="52" t="s">
        <v>1020</v>
      </c>
      <c r="B327" s="58" t="s">
        <v>5265</v>
      </c>
      <c r="C327" s="52" t="s">
        <v>5327</v>
      </c>
      <c r="D327" s="58" t="s">
        <v>5253</v>
      </c>
      <c r="E327" s="53">
        <v>44648.395833333336</v>
      </c>
      <c r="F327" s="54">
        <v>44649.14375</v>
      </c>
    </row>
    <row r="328" ht="15.75" customHeight="1">
      <c r="A328" s="52" t="s">
        <v>1023</v>
      </c>
      <c r="B328" s="58" t="s">
        <v>5284</v>
      </c>
      <c r="C328" s="52" t="s">
        <v>5346</v>
      </c>
      <c r="D328" s="58" t="s">
        <v>5253</v>
      </c>
      <c r="E328" s="53">
        <v>44645.57361111111</v>
      </c>
      <c r="F328" s="54">
        <v>44646.785416666666</v>
      </c>
    </row>
    <row r="329" ht="15.75" customHeight="1">
      <c r="A329" s="52" t="s">
        <v>1026</v>
      </c>
      <c r="B329" s="58" t="s">
        <v>5278</v>
      </c>
      <c r="C329" s="52" t="s">
        <v>5340</v>
      </c>
      <c r="D329" s="58" t="s">
        <v>5253</v>
      </c>
      <c r="E329" s="53">
        <v>44648.43680555555</v>
      </c>
      <c r="F329" s="54">
        <v>44652.14513888889</v>
      </c>
    </row>
    <row r="330" ht="15.75" customHeight="1">
      <c r="A330" s="52" t="s">
        <v>1029</v>
      </c>
      <c r="B330" s="58" t="s">
        <v>5258</v>
      </c>
      <c r="C330" s="52" t="s">
        <v>5321</v>
      </c>
      <c r="D330" s="58" t="s">
        <v>5253</v>
      </c>
      <c r="E330" s="53">
        <v>44649.425</v>
      </c>
      <c r="F330" s="54">
        <v>44652.04861111111</v>
      </c>
    </row>
    <row r="331" ht="15.75" customHeight="1">
      <c r="A331" s="52" t="s">
        <v>1032</v>
      </c>
      <c r="B331" s="58" t="s">
        <v>5306</v>
      </c>
      <c r="C331" s="52" t="s">
        <v>5367</v>
      </c>
      <c r="D331" s="58" t="s">
        <v>5255</v>
      </c>
      <c r="E331" s="53">
        <v>44645.29722222222</v>
      </c>
      <c r="F331" s="54">
        <v>44648.63055555556</v>
      </c>
    </row>
    <row r="332" ht="15.75" customHeight="1">
      <c r="A332" s="52" t="s">
        <v>1035</v>
      </c>
      <c r="B332" s="58" t="s">
        <v>5289</v>
      </c>
      <c r="C332" s="52" t="s">
        <v>5351</v>
      </c>
      <c r="D332" s="58" t="s">
        <v>5255</v>
      </c>
      <c r="E332" s="53">
        <v>44647.854166666664</v>
      </c>
      <c r="F332" s="54">
        <v>44650.683333333334</v>
      </c>
    </row>
    <row r="333" ht="15.75" customHeight="1">
      <c r="A333" s="52" t="s">
        <v>1037</v>
      </c>
      <c r="B333" s="58" t="s">
        <v>5286</v>
      </c>
      <c r="C333" s="52" t="s">
        <v>5348</v>
      </c>
      <c r="D333" s="58" t="s">
        <v>5253</v>
      </c>
      <c r="E333" s="53">
        <v>44647.24375</v>
      </c>
      <c r="F333" s="54">
        <v>44650.450694444444</v>
      </c>
    </row>
    <row r="334" ht="15.75" customHeight="1">
      <c r="A334" s="52" t="s">
        <v>1040</v>
      </c>
      <c r="B334" s="58" t="s">
        <v>5254</v>
      </c>
      <c r="C334" s="52" t="s">
        <v>5318</v>
      </c>
      <c r="D334" s="58" t="s">
        <v>5255</v>
      </c>
      <c r="E334" s="53">
        <v>44648.879166666666</v>
      </c>
      <c r="F334" s="54">
        <v>44649.7125</v>
      </c>
    </row>
    <row r="335" ht="15.75" customHeight="1">
      <c r="A335" s="52" t="s">
        <v>1042</v>
      </c>
      <c r="B335" s="58" t="s">
        <v>5287</v>
      </c>
      <c r="C335" s="52" t="s">
        <v>5349</v>
      </c>
      <c r="D335" s="58" t="s">
        <v>5255</v>
      </c>
      <c r="E335" s="53">
        <v>44646.424305555556</v>
      </c>
      <c r="F335" s="54">
        <v>44649.48819444444</v>
      </c>
    </row>
    <row r="336" ht="15.75" customHeight="1">
      <c r="A336" s="52" t="s">
        <v>1045</v>
      </c>
      <c r="B336" s="58" t="s">
        <v>5268</v>
      </c>
      <c r="C336" s="52" t="s">
        <v>5330</v>
      </c>
      <c r="D336" s="58" t="s">
        <v>5255</v>
      </c>
      <c r="E336" s="53">
        <v>44648.31041666667</v>
      </c>
      <c r="F336" s="54">
        <v>44649.38333333333</v>
      </c>
    </row>
    <row r="337" ht="15.75" customHeight="1">
      <c r="A337" s="52" t="s">
        <v>1048</v>
      </c>
      <c r="B337" s="58" t="s">
        <v>5291</v>
      </c>
      <c r="C337" s="52" t="s">
        <v>5353</v>
      </c>
      <c r="D337" s="58" t="s">
        <v>5253</v>
      </c>
      <c r="E337" s="53">
        <v>44649.404861111114</v>
      </c>
      <c r="F337" s="54">
        <v>44652.11736111111</v>
      </c>
    </row>
    <row r="338" ht="15.75" customHeight="1">
      <c r="A338" s="52" t="s">
        <v>1051</v>
      </c>
      <c r="B338" s="58" t="s">
        <v>5260</v>
      </c>
      <c r="C338" s="52" t="s">
        <v>5323</v>
      </c>
      <c r="D338" s="58" t="s">
        <v>5253</v>
      </c>
      <c r="E338" s="53">
        <v>44650.60625</v>
      </c>
      <c r="F338" s="54">
        <v>44649.833333333336</v>
      </c>
    </row>
    <row r="339" ht="15.75" customHeight="1">
      <c r="A339" s="52" t="s">
        <v>1053</v>
      </c>
      <c r="B339" s="58" t="s">
        <v>5284</v>
      </c>
      <c r="C339" s="52" t="s">
        <v>5346</v>
      </c>
      <c r="D339" s="58" t="s">
        <v>5253</v>
      </c>
      <c r="E339" s="53">
        <v>44647.18402777778</v>
      </c>
      <c r="F339" s="54">
        <v>44650.41805555556</v>
      </c>
    </row>
    <row r="340" ht="15.75" customHeight="1">
      <c r="A340" s="52" t="s">
        <v>1056</v>
      </c>
      <c r="B340" s="58" t="s">
        <v>5303</v>
      </c>
      <c r="C340" s="52" t="s">
        <v>5365</v>
      </c>
      <c r="D340" s="58" t="s">
        <v>5253</v>
      </c>
      <c r="E340" s="53">
        <v>44649.16736111111</v>
      </c>
      <c r="F340" s="54">
        <v>44652.76458333333</v>
      </c>
    </row>
    <row r="341" ht="15.75" customHeight="1">
      <c r="A341" s="52" t="s">
        <v>1059</v>
      </c>
      <c r="B341" s="58" t="s">
        <v>5285</v>
      </c>
      <c r="C341" s="52" t="s">
        <v>5347</v>
      </c>
      <c r="D341" s="58" t="s">
        <v>5253</v>
      </c>
      <c r="E341" s="53">
        <v>44647.34444444445</v>
      </c>
      <c r="F341" s="54">
        <v>44649.768055555556</v>
      </c>
    </row>
    <row r="342" ht="15.75" customHeight="1">
      <c r="A342" s="52" t="s">
        <v>1062</v>
      </c>
      <c r="B342" s="58" t="s">
        <v>5294</v>
      </c>
      <c r="C342" s="52" t="s">
        <v>5356</v>
      </c>
      <c r="D342" s="58" t="s">
        <v>5253</v>
      </c>
      <c r="E342" s="53">
        <v>44651.294444444444</v>
      </c>
      <c r="F342" s="54">
        <v>44652.78402777778</v>
      </c>
    </row>
    <row r="343" ht="15.75" customHeight="1">
      <c r="A343" s="52" t="s">
        <v>1065</v>
      </c>
      <c r="B343" s="58" t="s">
        <v>5278</v>
      </c>
      <c r="C343" s="52" t="s">
        <v>5340</v>
      </c>
      <c r="D343" s="58" t="s">
        <v>5253</v>
      </c>
      <c r="E343" s="53">
        <v>44646.12569444445</v>
      </c>
      <c r="F343" s="54">
        <v>44649.88055555556</v>
      </c>
    </row>
    <row r="344" ht="15.75" customHeight="1">
      <c r="A344" s="52" t="s">
        <v>1068</v>
      </c>
      <c r="B344" s="58" t="s">
        <v>5252</v>
      </c>
      <c r="C344" s="52" t="s">
        <v>5317</v>
      </c>
      <c r="D344" s="58" t="s">
        <v>5253</v>
      </c>
      <c r="E344" s="53">
        <v>44647.90555555555</v>
      </c>
      <c r="F344" s="54">
        <v>44649.146527777775</v>
      </c>
    </row>
    <row r="345" ht="15.75" customHeight="1">
      <c r="A345" s="52" t="s">
        <v>1071</v>
      </c>
      <c r="B345" s="58" t="s">
        <v>5278</v>
      </c>
      <c r="C345" s="52" t="s">
        <v>5340</v>
      </c>
      <c r="D345" s="58" t="s">
        <v>5253</v>
      </c>
      <c r="E345" s="53">
        <v>44647.72708333333</v>
      </c>
      <c r="F345" s="54">
        <v>44649.72222222222</v>
      </c>
    </row>
    <row r="346" ht="15.75" customHeight="1">
      <c r="A346" s="52" t="s">
        <v>1074</v>
      </c>
      <c r="B346" s="58" t="s">
        <v>5252</v>
      </c>
      <c r="C346" s="52" t="s">
        <v>5317</v>
      </c>
      <c r="D346" s="58" t="s">
        <v>5253</v>
      </c>
      <c r="E346" s="53">
        <v>44648.77638888889</v>
      </c>
      <c r="F346" s="54">
        <v>44649.6875</v>
      </c>
    </row>
    <row r="347" ht="15.75" customHeight="1">
      <c r="A347" s="52" t="s">
        <v>1077</v>
      </c>
      <c r="B347" s="58" t="s">
        <v>5264</v>
      </c>
      <c r="C347" s="52" t="s">
        <v>5326</v>
      </c>
      <c r="D347" s="58" t="s">
        <v>5253</v>
      </c>
      <c r="E347" s="53">
        <v>44650.19861111111</v>
      </c>
      <c r="F347" s="54">
        <v>44649.84861111111</v>
      </c>
    </row>
    <row r="348" ht="15.75" customHeight="1">
      <c r="A348" s="52" t="s">
        <v>1080</v>
      </c>
      <c r="B348" s="58" t="s">
        <v>5276</v>
      </c>
      <c r="C348" s="52" t="s">
        <v>5338</v>
      </c>
      <c r="D348" s="58" t="s">
        <v>5253</v>
      </c>
      <c r="E348" s="53">
        <v>44644.38263888889</v>
      </c>
      <c r="F348" s="54">
        <v>44649.13125</v>
      </c>
    </row>
    <row r="349" ht="15.75" customHeight="1">
      <c r="A349" s="52" t="s">
        <v>1083</v>
      </c>
      <c r="B349" s="58" t="s">
        <v>5280</v>
      </c>
      <c r="C349" s="52" t="s">
        <v>5342</v>
      </c>
      <c r="D349" s="58" t="s">
        <v>5253</v>
      </c>
      <c r="E349" s="53">
        <v>44648.88958333333</v>
      </c>
      <c r="F349" s="54">
        <v>44649.71805555555</v>
      </c>
    </row>
    <row r="350" ht="15.75" customHeight="1">
      <c r="A350" s="52" t="s">
        <v>1086</v>
      </c>
      <c r="B350" s="58" t="s">
        <v>5278</v>
      </c>
      <c r="C350" s="52" t="s">
        <v>5340</v>
      </c>
      <c r="D350" s="58" t="s">
        <v>5253</v>
      </c>
      <c r="E350" s="53">
        <v>44650.013194444444</v>
      </c>
      <c r="F350" s="54">
        <v>44652.04722222222</v>
      </c>
    </row>
    <row r="351" ht="15.75" customHeight="1">
      <c r="A351" s="52" t="s">
        <v>1088</v>
      </c>
      <c r="B351" s="58" t="s">
        <v>5265</v>
      </c>
      <c r="C351" s="52" t="s">
        <v>5327</v>
      </c>
      <c r="D351" s="58" t="s">
        <v>5253</v>
      </c>
      <c r="E351" s="53">
        <v>44649.197222222225</v>
      </c>
      <c r="F351" s="54">
        <v>44649.69513888889</v>
      </c>
    </row>
    <row r="352" ht="15.75" customHeight="1">
      <c r="A352" s="52" t="s">
        <v>1091</v>
      </c>
      <c r="B352" s="58" t="s">
        <v>5276</v>
      </c>
      <c r="C352" s="52" t="s">
        <v>5338</v>
      </c>
      <c r="D352" s="58" t="s">
        <v>5253</v>
      </c>
      <c r="E352" s="53">
        <v>44646.884722222225</v>
      </c>
      <c r="F352" s="54">
        <v>44649.131944444445</v>
      </c>
    </row>
    <row r="353" ht="15.75" customHeight="1">
      <c r="A353" s="52" t="s">
        <v>1093</v>
      </c>
      <c r="B353" s="58" t="s">
        <v>5264</v>
      </c>
      <c r="C353" s="52" t="s">
        <v>5326</v>
      </c>
      <c r="D353" s="58" t="s">
        <v>5253</v>
      </c>
      <c r="E353" s="53">
        <v>44647.98055555556</v>
      </c>
      <c r="F353" s="54">
        <v>44649.089583333334</v>
      </c>
    </row>
    <row r="354" ht="15.75" customHeight="1">
      <c r="A354" s="52" t="s">
        <v>1096</v>
      </c>
      <c r="B354" s="58" t="s">
        <v>5263</v>
      </c>
      <c r="C354" s="52" t="s">
        <v>5325</v>
      </c>
      <c r="D354" s="58" t="s">
        <v>5253</v>
      </c>
      <c r="E354" s="53">
        <v>44646.71319444444</v>
      </c>
      <c r="F354" s="54">
        <v>44649.717361111114</v>
      </c>
    </row>
    <row r="355" ht="15.75" customHeight="1">
      <c r="A355" s="52" t="s">
        <v>1099</v>
      </c>
      <c r="B355" s="58" t="s">
        <v>5254</v>
      </c>
      <c r="C355" s="52" t="s">
        <v>5318</v>
      </c>
      <c r="D355" s="58" t="s">
        <v>5255</v>
      </c>
      <c r="E355" s="53">
        <v>44646.79027777778</v>
      </c>
      <c r="F355" s="54">
        <v>44648.62569444445</v>
      </c>
    </row>
    <row r="356" ht="15.75" customHeight="1">
      <c r="A356" s="52" t="s">
        <v>1102</v>
      </c>
      <c r="B356" s="58" t="s">
        <v>5276</v>
      </c>
      <c r="C356" s="52" t="s">
        <v>5338</v>
      </c>
      <c r="D356" s="58" t="s">
        <v>5253</v>
      </c>
      <c r="E356" s="53">
        <v>44648.12569444445</v>
      </c>
      <c r="F356" s="54">
        <v>44648.80138888889</v>
      </c>
    </row>
    <row r="357" ht="15.75" customHeight="1">
      <c r="A357" s="52" t="s">
        <v>1105</v>
      </c>
      <c r="B357" s="58" t="s">
        <v>5291</v>
      </c>
      <c r="C357" s="52" t="s">
        <v>5353</v>
      </c>
      <c r="D357" s="58" t="s">
        <v>5253</v>
      </c>
      <c r="E357" s="53">
        <v>44649.90902777778</v>
      </c>
      <c r="F357" s="54">
        <v>44652.118055555555</v>
      </c>
    </row>
    <row r="358" ht="15.75" customHeight="1">
      <c r="A358" s="52" t="s">
        <v>1107</v>
      </c>
      <c r="B358" s="58" t="s">
        <v>5262</v>
      </c>
      <c r="C358" s="52" t="s">
        <v>5318</v>
      </c>
      <c r="D358" s="58" t="s">
        <v>5255</v>
      </c>
      <c r="E358" s="53">
        <v>44644.68819444445</v>
      </c>
      <c r="F358" s="54">
        <v>44648.68958333333</v>
      </c>
    </row>
    <row r="359" ht="15.75" customHeight="1">
      <c r="A359" s="52" t="s">
        <v>1110</v>
      </c>
      <c r="B359" s="58" t="s">
        <v>5272</v>
      </c>
      <c r="C359" s="52" t="s">
        <v>5334</v>
      </c>
      <c r="D359" s="58" t="s">
        <v>5255</v>
      </c>
      <c r="E359" s="53">
        <v>44647.325</v>
      </c>
      <c r="F359" s="54">
        <v>44650.65694444445</v>
      </c>
    </row>
    <row r="360" ht="15.75" customHeight="1">
      <c r="A360" s="52" t="s">
        <v>1113</v>
      </c>
      <c r="B360" s="58" t="s">
        <v>5284</v>
      </c>
      <c r="C360" s="52" t="s">
        <v>5346</v>
      </c>
      <c r="D360" s="58" t="s">
        <v>5253</v>
      </c>
      <c r="E360" s="53">
        <v>44647.080555555556</v>
      </c>
      <c r="F360" s="54">
        <v>44649.743055555555</v>
      </c>
    </row>
    <row r="361" ht="15.75" customHeight="1">
      <c r="A361" s="52" t="s">
        <v>1116</v>
      </c>
      <c r="B361" s="58" t="s">
        <v>5283</v>
      </c>
      <c r="C361" s="52" t="s">
        <v>5345</v>
      </c>
      <c r="D361" s="58" t="s">
        <v>5253</v>
      </c>
      <c r="E361" s="53">
        <v>44647.23402777778</v>
      </c>
      <c r="F361" s="54">
        <v>44649.73888888889</v>
      </c>
    </row>
    <row r="362" ht="15.75" customHeight="1">
      <c r="A362" s="52" t="s">
        <v>1120</v>
      </c>
      <c r="B362" s="58" t="s">
        <v>5274</v>
      </c>
      <c r="C362" s="52" t="s">
        <v>5336</v>
      </c>
      <c r="D362" s="58" t="s">
        <v>5253</v>
      </c>
      <c r="E362" s="53">
        <v>44649.92638888889</v>
      </c>
      <c r="F362" s="54">
        <v>44649.67222222222</v>
      </c>
    </row>
    <row r="363" ht="15.75" customHeight="1">
      <c r="A363" s="52" t="s">
        <v>1123</v>
      </c>
      <c r="B363" s="58" t="s">
        <v>5268</v>
      </c>
      <c r="C363" s="52" t="s">
        <v>5330</v>
      </c>
      <c r="D363" s="58" t="s">
        <v>5255</v>
      </c>
      <c r="E363" s="53">
        <v>44648.32013888889</v>
      </c>
      <c r="F363" s="54">
        <v>44650.657638888886</v>
      </c>
    </row>
    <row r="364" ht="15.75" customHeight="1">
      <c r="A364" s="52" t="s">
        <v>1126</v>
      </c>
      <c r="B364" s="58" t="s">
        <v>5284</v>
      </c>
      <c r="C364" s="52" t="s">
        <v>5346</v>
      </c>
      <c r="D364" s="58" t="s">
        <v>5253</v>
      </c>
      <c r="E364" s="53">
        <v>44648.424305555556</v>
      </c>
      <c r="F364" s="54">
        <v>44652.04722222222</v>
      </c>
    </row>
    <row r="365" ht="15.75" customHeight="1">
      <c r="A365" s="52" t="s">
        <v>1129</v>
      </c>
      <c r="B365" s="58" t="s">
        <v>5279</v>
      </c>
      <c r="C365" s="52" t="s">
        <v>5341</v>
      </c>
      <c r="D365" s="58" t="s">
        <v>5253</v>
      </c>
      <c r="E365" s="53">
        <v>44647.77361111111</v>
      </c>
      <c r="F365" s="54">
        <v>44650.48541666667</v>
      </c>
    </row>
    <row r="366" ht="15.75" customHeight="1">
      <c r="A366" s="52" t="s">
        <v>1132</v>
      </c>
      <c r="B366" s="58" t="s">
        <v>5295</v>
      </c>
      <c r="C366" s="52" t="s">
        <v>5357</v>
      </c>
      <c r="D366" s="58" t="s">
        <v>5253</v>
      </c>
      <c r="E366" s="53">
        <v>44648.705555555556</v>
      </c>
      <c r="F366" s="54">
        <v>44649.70416666667</v>
      </c>
    </row>
    <row r="367" ht="15.75" customHeight="1">
      <c r="A367" s="52" t="s">
        <v>1135</v>
      </c>
      <c r="B367" s="58" t="s">
        <v>5264</v>
      </c>
      <c r="C367" s="52" t="s">
        <v>5326</v>
      </c>
      <c r="D367" s="58" t="s">
        <v>5253</v>
      </c>
      <c r="E367" s="53">
        <v>44646.55</v>
      </c>
      <c r="F367" s="54">
        <v>44649.11041666667</v>
      </c>
    </row>
    <row r="368" ht="15.75" customHeight="1">
      <c r="A368" s="52" t="s">
        <v>1138</v>
      </c>
      <c r="B368" s="58" t="s">
        <v>5305</v>
      </c>
      <c r="C368" s="52" t="s">
        <v>5366</v>
      </c>
      <c r="D368" s="58" t="s">
        <v>5253</v>
      </c>
      <c r="E368" s="53">
        <v>44648.56319444445</v>
      </c>
      <c r="F368" s="54">
        <v>44649.14722222222</v>
      </c>
    </row>
    <row r="369" ht="15.75" customHeight="1">
      <c r="A369" s="52" t="s">
        <v>1141</v>
      </c>
      <c r="B369" s="58" t="s">
        <v>5279</v>
      </c>
      <c r="C369" s="52" t="s">
        <v>5341</v>
      </c>
      <c r="D369" s="58" t="s">
        <v>5253</v>
      </c>
      <c r="E369" s="53">
        <v>44650.58263888889</v>
      </c>
      <c r="F369" s="54">
        <v>44652.81180555555</v>
      </c>
    </row>
    <row r="370" ht="15.75" customHeight="1">
      <c r="A370" s="52" t="s">
        <v>1144</v>
      </c>
      <c r="B370" s="58" t="s">
        <v>5252</v>
      </c>
      <c r="C370" s="52" t="s">
        <v>5317</v>
      </c>
      <c r="D370" s="58" t="s">
        <v>5253</v>
      </c>
      <c r="E370" s="53">
        <v>44649.77569444444</v>
      </c>
      <c r="F370" s="54">
        <v>44649.691666666666</v>
      </c>
    </row>
    <row r="371" ht="15.75" customHeight="1">
      <c r="A371" s="52" t="s">
        <v>1147</v>
      </c>
      <c r="B371" s="58" t="s">
        <v>5286</v>
      </c>
      <c r="C371" s="52" t="s">
        <v>5348</v>
      </c>
      <c r="D371" s="58" t="s">
        <v>5253</v>
      </c>
      <c r="E371" s="53">
        <v>44645.38055555556</v>
      </c>
      <c r="F371" s="54">
        <v>44649.11388888889</v>
      </c>
    </row>
    <row r="372" ht="15.75" customHeight="1">
      <c r="A372" s="52" t="s">
        <v>1150</v>
      </c>
      <c r="B372" s="58" t="s">
        <v>5257</v>
      </c>
      <c r="C372" s="52" t="s">
        <v>5320</v>
      </c>
      <c r="D372" s="58" t="s">
        <v>5253</v>
      </c>
      <c r="E372" s="53">
        <v>44649.425</v>
      </c>
      <c r="F372" s="54">
        <v>44652.04305555556</v>
      </c>
    </row>
    <row r="373" ht="15.75" customHeight="1">
      <c r="A373" s="52" t="s">
        <v>1153</v>
      </c>
      <c r="B373" s="58" t="s">
        <v>5280</v>
      </c>
      <c r="C373" s="52" t="s">
        <v>5342</v>
      </c>
      <c r="D373" s="58" t="s">
        <v>5253</v>
      </c>
      <c r="E373" s="53">
        <v>44647.22638888889</v>
      </c>
      <c r="F373" s="54">
        <v>44650.37291666667</v>
      </c>
    </row>
    <row r="374" ht="15.75" customHeight="1">
      <c r="A374" s="52" t="s">
        <v>1156</v>
      </c>
      <c r="B374" s="58" t="s">
        <v>5265</v>
      </c>
      <c r="C374" s="52" t="s">
        <v>5327</v>
      </c>
      <c r="D374" s="58" t="s">
        <v>5253</v>
      </c>
      <c r="E374" s="53">
        <v>44649.35902777778</v>
      </c>
      <c r="F374" s="54">
        <v>44649.70138888889</v>
      </c>
    </row>
    <row r="375" ht="15.75" customHeight="1">
      <c r="A375" s="52" t="s">
        <v>1159</v>
      </c>
      <c r="B375" s="58" t="s">
        <v>5252</v>
      </c>
      <c r="C375" s="52" t="s">
        <v>5317</v>
      </c>
      <c r="D375" s="58" t="s">
        <v>5253</v>
      </c>
      <c r="E375" s="53">
        <v>44649.779861111114</v>
      </c>
      <c r="F375" s="54">
        <v>44652.03194444445</v>
      </c>
    </row>
    <row r="376" ht="15.75" customHeight="1">
      <c r="A376" s="52" t="s">
        <v>1162</v>
      </c>
      <c r="B376" s="58" t="s">
        <v>5266</v>
      </c>
      <c r="C376" s="52" t="s">
        <v>5328</v>
      </c>
      <c r="D376" s="58" t="s">
        <v>5255</v>
      </c>
      <c r="E376" s="53">
        <v>44649.32638888889</v>
      </c>
      <c r="F376" s="54">
        <v>44652.123611111114</v>
      </c>
    </row>
    <row r="377" ht="15.75" customHeight="1">
      <c r="A377" s="52" t="s">
        <v>1165</v>
      </c>
      <c r="B377" s="58" t="s">
        <v>5278</v>
      </c>
      <c r="C377" s="52" t="s">
        <v>5340</v>
      </c>
      <c r="D377" s="58" t="s">
        <v>5253</v>
      </c>
      <c r="E377" s="53">
        <v>44647.14513888889</v>
      </c>
      <c r="F377" s="54">
        <v>44650.370833333334</v>
      </c>
    </row>
    <row r="378" ht="15.75" customHeight="1">
      <c r="A378" s="52" t="s">
        <v>1167</v>
      </c>
      <c r="B378" s="58" t="s">
        <v>5259</v>
      </c>
      <c r="C378" s="52" t="s">
        <v>5322</v>
      </c>
      <c r="D378" s="58" t="s">
        <v>5255</v>
      </c>
      <c r="E378" s="53">
        <v>44649.50555555556</v>
      </c>
      <c r="F378" s="54">
        <v>44652.129166666666</v>
      </c>
    </row>
    <row r="379" ht="15.75" customHeight="1">
      <c r="A379" s="52" t="s">
        <v>1169</v>
      </c>
      <c r="B379" s="58" t="s">
        <v>5262</v>
      </c>
      <c r="C379" s="52" t="s">
        <v>5318</v>
      </c>
      <c r="D379" s="58" t="s">
        <v>5255</v>
      </c>
      <c r="E379" s="53">
        <v>44649.93125</v>
      </c>
      <c r="F379" s="54">
        <v>44652.42083333333</v>
      </c>
    </row>
    <row r="380" ht="15.75" customHeight="1">
      <c r="A380" s="52" t="s">
        <v>1172</v>
      </c>
      <c r="B380" s="58" t="s">
        <v>5265</v>
      </c>
      <c r="C380" s="52" t="s">
        <v>5327</v>
      </c>
      <c r="D380" s="58" t="s">
        <v>5253</v>
      </c>
      <c r="E380" s="53">
        <v>44647.80069444444</v>
      </c>
      <c r="F380" s="54">
        <v>44646.88333333333</v>
      </c>
    </row>
    <row r="381" ht="15.75" customHeight="1">
      <c r="A381" s="52" t="s">
        <v>1174</v>
      </c>
      <c r="B381" s="58" t="s">
        <v>5290</v>
      </c>
      <c r="C381" s="52" t="s">
        <v>5352</v>
      </c>
      <c r="D381" s="58" t="s">
        <v>5253</v>
      </c>
      <c r="E381" s="53">
        <v>44649.049305555556</v>
      </c>
      <c r="F381" s="54">
        <v>44649.129166666666</v>
      </c>
    </row>
    <row r="382" ht="15.75" customHeight="1">
      <c r="A382" s="52" t="s">
        <v>1178</v>
      </c>
      <c r="B382" s="58" t="s">
        <v>5259</v>
      </c>
      <c r="C382" s="52" t="s">
        <v>5322</v>
      </c>
      <c r="D382" s="58" t="s">
        <v>5255</v>
      </c>
      <c r="E382" s="53">
        <v>44648.49236111111</v>
      </c>
      <c r="F382" s="54">
        <v>44652.32361111111</v>
      </c>
    </row>
    <row r="383" ht="15.75" customHeight="1">
      <c r="A383" s="52" t="s">
        <v>1181</v>
      </c>
      <c r="B383" s="58" t="s">
        <v>5258</v>
      </c>
      <c r="C383" s="52" t="s">
        <v>5321</v>
      </c>
      <c r="D383" s="58" t="s">
        <v>5253</v>
      </c>
      <c r="E383" s="53">
        <v>44649.43194444444</v>
      </c>
      <c r="F383" s="54">
        <v>44652.1</v>
      </c>
    </row>
    <row r="384" ht="15.75" customHeight="1">
      <c r="A384" s="52" t="s">
        <v>1184</v>
      </c>
      <c r="B384" s="58" t="s">
        <v>5301</v>
      </c>
      <c r="C384" s="52" t="s">
        <v>5363</v>
      </c>
      <c r="D384" s="58" t="s">
        <v>5255</v>
      </c>
      <c r="E384" s="53">
        <v>44644.67222222222</v>
      </c>
      <c r="F384" s="54">
        <v>44648.592361111114</v>
      </c>
    </row>
    <row r="385" ht="15.75" customHeight="1">
      <c r="A385" s="52" t="s">
        <v>1187</v>
      </c>
      <c r="B385" s="58" t="s">
        <v>5262</v>
      </c>
      <c r="C385" s="52" t="s">
        <v>5318</v>
      </c>
      <c r="D385" s="58" t="s">
        <v>5255</v>
      </c>
      <c r="E385" s="53">
        <v>44647.725694444445</v>
      </c>
      <c r="F385" s="54">
        <v>44651.73055555556</v>
      </c>
    </row>
    <row r="386" ht="15.75" customHeight="1">
      <c r="A386" s="52" t="s">
        <v>1190</v>
      </c>
      <c r="B386" s="58" t="s">
        <v>5289</v>
      </c>
      <c r="C386" s="52" t="s">
        <v>5351</v>
      </c>
      <c r="D386" s="58" t="s">
        <v>5255</v>
      </c>
      <c r="E386" s="53">
        <v>44647.01875</v>
      </c>
      <c r="F386" s="54">
        <v>44649.47430555556</v>
      </c>
    </row>
    <row r="387" ht="15.75" customHeight="1">
      <c r="A387" s="52" t="s">
        <v>1194</v>
      </c>
      <c r="B387" s="58" t="s">
        <v>5291</v>
      </c>
      <c r="C387" s="52" t="s">
        <v>5353</v>
      </c>
      <c r="D387" s="58" t="s">
        <v>5253</v>
      </c>
      <c r="E387" s="53">
        <v>44648.20694444444</v>
      </c>
      <c r="F387" s="54">
        <v>44649.72222222222</v>
      </c>
    </row>
    <row r="388" ht="15.75" customHeight="1">
      <c r="A388" s="52" t="s">
        <v>1198</v>
      </c>
      <c r="B388" s="58" t="s">
        <v>5278</v>
      </c>
      <c r="C388" s="52" t="s">
        <v>5340</v>
      </c>
      <c r="D388" s="58" t="s">
        <v>5253</v>
      </c>
      <c r="E388" s="53">
        <v>44646.77847222222</v>
      </c>
      <c r="F388" s="54">
        <v>44649.69930555556</v>
      </c>
    </row>
    <row r="389" ht="15.75" customHeight="1">
      <c r="A389" s="52" t="s">
        <v>1201</v>
      </c>
      <c r="B389" s="58" t="s">
        <v>5301</v>
      </c>
      <c r="C389" s="52" t="s">
        <v>5363</v>
      </c>
      <c r="D389" s="58" t="s">
        <v>5255</v>
      </c>
      <c r="E389" s="53">
        <v>44649.325</v>
      </c>
      <c r="F389" s="54">
        <v>44652.48055555556</v>
      </c>
    </row>
    <row r="390" ht="15.75" customHeight="1">
      <c r="A390" s="52" t="s">
        <v>1204</v>
      </c>
      <c r="B390" s="58" t="s">
        <v>5289</v>
      </c>
      <c r="C390" s="52" t="s">
        <v>5351</v>
      </c>
      <c r="D390" s="58" t="s">
        <v>5255</v>
      </c>
      <c r="E390" s="53">
        <v>44645.910416666666</v>
      </c>
      <c r="F390" s="54">
        <v>44649.481944444444</v>
      </c>
    </row>
    <row r="391" ht="15.75" customHeight="1">
      <c r="A391" s="52" t="s">
        <v>1207</v>
      </c>
      <c r="B391" s="58" t="s">
        <v>5289</v>
      </c>
      <c r="C391" s="52" t="s">
        <v>5351</v>
      </c>
      <c r="D391" s="58" t="s">
        <v>5255</v>
      </c>
      <c r="E391" s="53">
        <v>44650.095138888886</v>
      </c>
      <c r="F391" s="54">
        <v>44651.722916666666</v>
      </c>
    </row>
    <row r="392" ht="15.75" customHeight="1">
      <c r="A392" s="52" t="s">
        <v>1210</v>
      </c>
      <c r="B392" s="58" t="s">
        <v>5276</v>
      </c>
      <c r="C392" s="52" t="s">
        <v>5338</v>
      </c>
      <c r="D392" s="58" t="s">
        <v>5253</v>
      </c>
      <c r="E392" s="53">
        <v>44648.34375</v>
      </c>
      <c r="F392" s="54">
        <v>44650.42083333333</v>
      </c>
    </row>
    <row r="393" ht="15.75" customHeight="1">
      <c r="A393" s="52" t="s">
        <v>1213</v>
      </c>
      <c r="B393" s="58" t="s">
        <v>5264</v>
      </c>
      <c r="C393" s="52" t="s">
        <v>5326</v>
      </c>
      <c r="D393" s="58" t="s">
        <v>5253</v>
      </c>
      <c r="E393" s="53">
        <v>44649.83541666667</v>
      </c>
      <c r="F393" s="54">
        <v>44652.040972222225</v>
      </c>
    </row>
    <row r="394" ht="15.75" customHeight="1">
      <c r="A394" s="52" t="s">
        <v>1216</v>
      </c>
      <c r="B394" s="58" t="s">
        <v>5272</v>
      </c>
      <c r="C394" s="52" t="s">
        <v>5334</v>
      </c>
      <c r="D394" s="58" t="s">
        <v>5255</v>
      </c>
      <c r="E394" s="53">
        <v>44650.65069444444</v>
      </c>
      <c r="F394" s="54">
        <v>44650.739583333336</v>
      </c>
    </row>
    <row r="395" ht="15.75" customHeight="1">
      <c r="A395" s="52" t="s">
        <v>1219</v>
      </c>
      <c r="B395" s="58" t="s">
        <v>5254</v>
      </c>
      <c r="C395" s="52" t="s">
        <v>5318</v>
      </c>
      <c r="D395" s="58" t="s">
        <v>5255</v>
      </c>
      <c r="E395" s="53">
        <v>44648.376388888886</v>
      </c>
      <c r="F395" s="54">
        <v>44650.61944444444</v>
      </c>
    </row>
    <row r="396" ht="15.75" customHeight="1">
      <c r="A396" s="52" t="s">
        <v>1222</v>
      </c>
      <c r="B396" s="58" t="s">
        <v>5272</v>
      </c>
      <c r="C396" s="52" t="s">
        <v>5334</v>
      </c>
      <c r="D396" s="58" t="s">
        <v>5255</v>
      </c>
      <c r="E396" s="53">
        <v>44648.830555555556</v>
      </c>
      <c r="F396" s="54">
        <v>44650.66388888889</v>
      </c>
    </row>
    <row r="397" ht="15.75" customHeight="1">
      <c r="A397" s="52" t="s">
        <v>1225</v>
      </c>
      <c r="B397" s="58" t="s">
        <v>5309</v>
      </c>
      <c r="C397" s="52" t="s">
        <v>5370</v>
      </c>
      <c r="D397" s="58" t="s">
        <v>5253</v>
      </c>
      <c r="E397" s="53">
        <v>44646.37708333333</v>
      </c>
      <c r="F397" s="54">
        <v>44649.01666666667</v>
      </c>
    </row>
    <row r="398" ht="15.75" customHeight="1">
      <c r="A398" s="52" t="s">
        <v>1228</v>
      </c>
      <c r="B398" s="58" t="s">
        <v>5268</v>
      </c>
      <c r="C398" s="52" t="s">
        <v>5330</v>
      </c>
      <c r="D398" s="58" t="s">
        <v>5255</v>
      </c>
      <c r="E398" s="53">
        <v>44646.78333333333</v>
      </c>
      <c r="F398" s="54">
        <v>44648.62152777778</v>
      </c>
    </row>
    <row r="399" ht="15.75" customHeight="1">
      <c r="A399" s="52" t="s">
        <v>1231</v>
      </c>
      <c r="B399" s="58" t="s">
        <v>5268</v>
      </c>
      <c r="C399" s="52" t="s">
        <v>5330</v>
      </c>
      <c r="D399" s="58" t="s">
        <v>5255</v>
      </c>
      <c r="E399" s="53">
        <v>44645.90555555555</v>
      </c>
      <c r="F399" s="54">
        <v>44648.69236111111</v>
      </c>
    </row>
    <row r="400" ht="15.75" customHeight="1">
      <c r="A400" s="52" t="s">
        <v>1234</v>
      </c>
      <c r="B400" s="58" t="s">
        <v>5252</v>
      </c>
      <c r="C400" s="52" t="s">
        <v>5317</v>
      </c>
      <c r="D400" s="58" t="s">
        <v>5253</v>
      </c>
      <c r="E400" s="53">
        <v>44649.85555555556</v>
      </c>
      <c r="F400" s="54">
        <v>44652.11041666667</v>
      </c>
    </row>
    <row r="401" ht="15.75" customHeight="1">
      <c r="A401" s="52" t="s">
        <v>1237</v>
      </c>
      <c r="B401" s="58" t="s">
        <v>5305</v>
      </c>
      <c r="C401" s="52" t="s">
        <v>5366</v>
      </c>
      <c r="D401" s="58" t="s">
        <v>5253</v>
      </c>
      <c r="E401" s="53">
        <v>44650.41527777778</v>
      </c>
      <c r="F401" s="54">
        <v>44652.11875</v>
      </c>
    </row>
    <row r="402" ht="15.75" customHeight="1">
      <c r="A402" s="52" t="s">
        <v>1240</v>
      </c>
      <c r="B402" s="58" t="s">
        <v>5259</v>
      </c>
      <c r="C402" s="52" t="s">
        <v>5322</v>
      </c>
      <c r="D402" s="58" t="s">
        <v>5255</v>
      </c>
      <c r="E402" s="53">
        <v>44649.089583333334</v>
      </c>
      <c r="F402" s="54">
        <v>44650.62708333333</v>
      </c>
    </row>
    <row r="403" ht="15.75" customHeight="1">
      <c r="A403" s="52" t="s">
        <v>1242</v>
      </c>
      <c r="B403" s="58" t="s">
        <v>5254</v>
      </c>
      <c r="C403" s="52" t="s">
        <v>5318</v>
      </c>
      <c r="D403" s="58" t="s">
        <v>5255</v>
      </c>
      <c r="E403" s="53">
        <v>44648.08541666667</v>
      </c>
      <c r="F403" s="54">
        <v>44649.490277777775</v>
      </c>
    </row>
    <row r="404" ht="15.75" customHeight="1">
      <c r="A404" s="52" t="s">
        <v>1245</v>
      </c>
      <c r="B404" s="58" t="s">
        <v>5279</v>
      </c>
      <c r="C404" s="52" t="s">
        <v>5341</v>
      </c>
      <c r="D404" s="58" t="s">
        <v>5253</v>
      </c>
      <c r="E404" s="53">
        <v>44646.92986111111</v>
      </c>
      <c r="F404" s="54">
        <v>44649.07361111111</v>
      </c>
    </row>
    <row r="405" ht="15.75" customHeight="1">
      <c r="A405" s="52" t="s">
        <v>1248</v>
      </c>
      <c r="B405" s="58" t="s">
        <v>5281</v>
      </c>
      <c r="C405" s="52" t="s">
        <v>5343</v>
      </c>
      <c r="D405" s="58" t="s">
        <v>5255</v>
      </c>
      <c r="E405" s="53">
        <v>44650.520833333336</v>
      </c>
      <c r="F405" s="54">
        <v>44650.76388888889</v>
      </c>
    </row>
    <row r="406" ht="15.75" customHeight="1">
      <c r="A406" s="52" t="s">
        <v>1251</v>
      </c>
      <c r="B406" s="58" t="s">
        <v>5272</v>
      </c>
      <c r="C406" s="52" t="s">
        <v>5334</v>
      </c>
      <c r="D406" s="58" t="s">
        <v>5255</v>
      </c>
      <c r="E406" s="53">
        <v>44648.657638888886</v>
      </c>
      <c r="F406" s="54">
        <v>44651.6125</v>
      </c>
    </row>
    <row r="407" ht="15.75" customHeight="1">
      <c r="A407" s="52" t="s">
        <v>1254</v>
      </c>
      <c r="B407" s="58" t="s">
        <v>5266</v>
      </c>
      <c r="C407" s="52" t="s">
        <v>5328</v>
      </c>
      <c r="D407" s="58" t="s">
        <v>5255</v>
      </c>
      <c r="E407" s="53">
        <v>44650.666666666664</v>
      </c>
      <c r="F407" s="54">
        <v>44652.13263888889</v>
      </c>
    </row>
    <row r="408" ht="15.75" customHeight="1">
      <c r="A408" s="52" t="s">
        <v>1257</v>
      </c>
      <c r="B408" s="58" t="s">
        <v>5258</v>
      </c>
      <c r="C408" s="52" t="s">
        <v>5321</v>
      </c>
      <c r="D408" s="58" t="s">
        <v>5253</v>
      </c>
      <c r="E408" s="53">
        <v>44646.45763888889</v>
      </c>
      <c r="F408" s="54">
        <v>44649.02222222222</v>
      </c>
    </row>
    <row r="409" ht="15.75" customHeight="1">
      <c r="A409" s="52" t="s">
        <v>1260</v>
      </c>
      <c r="B409" s="58" t="s">
        <v>5302</v>
      </c>
      <c r="C409" s="52" t="s">
        <v>5364</v>
      </c>
      <c r="D409" s="58" t="s">
        <v>5253</v>
      </c>
      <c r="E409" s="53">
        <v>44648.177777777775</v>
      </c>
      <c r="F409" s="54">
        <v>44650.46805555555</v>
      </c>
    </row>
    <row r="410" ht="15.75" customHeight="1">
      <c r="A410" s="52" t="s">
        <v>1263</v>
      </c>
      <c r="B410" s="58" t="s">
        <v>5254</v>
      </c>
      <c r="C410" s="52" t="s">
        <v>5318</v>
      </c>
      <c r="D410" s="58" t="s">
        <v>5255</v>
      </c>
      <c r="E410" s="53">
        <v>44649.32708333333</v>
      </c>
      <c r="F410" s="54">
        <v>44649.4125</v>
      </c>
    </row>
    <row r="411" ht="15.75" customHeight="1">
      <c r="A411" s="52" t="s">
        <v>1266</v>
      </c>
      <c r="B411" s="58" t="s">
        <v>5296</v>
      </c>
      <c r="C411" s="52" t="s">
        <v>5358</v>
      </c>
      <c r="D411" s="58" t="s">
        <v>5255</v>
      </c>
      <c r="E411" s="53">
        <v>44645.83888888889</v>
      </c>
      <c r="F411" s="54">
        <v>44648.597916666666</v>
      </c>
    </row>
    <row r="412" ht="15.75" customHeight="1">
      <c r="A412" s="52" t="s">
        <v>1269</v>
      </c>
      <c r="B412" s="58" t="s">
        <v>5262</v>
      </c>
      <c r="C412" s="52" t="s">
        <v>5318</v>
      </c>
      <c r="D412" s="58" t="s">
        <v>5255</v>
      </c>
      <c r="E412" s="53">
        <v>44648.31319444445</v>
      </c>
      <c r="F412" s="54">
        <v>44649.40069444444</v>
      </c>
    </row>
    <row r="413" ht="15.75" customHeight="1">
      <c r="A413" s="52" t="s">
        <v>1272</v>
      </c>
      <c r="B413" s="58" t="s">
        <v>5254</v>
      </c>
      <c r="C413" s="52" t="s">
        <v>5318</v>
      </c>
      <c r="D413" s="58" t="s">
        <v>5255</v>
      </c>
      <c r="E413" s="53">
        <v>44649.32777777778</v>
      </c>
      <c r="F413" s="54">
        <v>44650.657638888886</v>
      </c>
    </row>
    <row r="414" ht="15.75" customHeight="1">
      <c r="A414" s="52" t="s">
        <v>1276</v>
      </c>
      <c r="B414" s="58" t="s">
        <v>5277</v>
      </c>
      <c r="C414" s="52" t="s">
        <v>5339</v>
      </c>
      <c r="D414" s="58" t="s">
        <v>5253</v>
      </c>
      <c r="E414" s="53">
        <v>44647.53888888889</v>
      </c>
      <c r="F414" s="54">
        <v>44649.01597222222</v>
      </c>
    </row>
    <row r="415" ht="15.75" customHeight="1">
      <c r="A415" s="52" t="s">
        <v>1279</v>
      </c>
      <c r="B415" s="58" t="s">
        <v>5272</v>
      </c>
      <c r="C415" s="52" t="s">
        <v>5334</v>
      </c>
      <c r="D415" s="58" t="s">
        <v>5255</v>
      </c>
      <c r="E415" s="53">
        <v>44645.18125</v>
      </c>
      <c r="F415" s="54">
        <v>44648.67847222222</v>
      </c>
    </row>
    <row r="416" ht="15.75" customHeight="1">
      <c r="A416" s="52" t="s">
        <v>1282</v>
      </c>
      <c r="B416" s="58" t="s">
        <v>5279</v>
      </c>
      <c r="C416" s="52" t="s">
        <v>5341</v>
      </c>
      <c r="D416" s="58" t="s">
        <v>5253</v>
      </c>
      <c r="E416" s="53">
        <v>44649.415972222225</v>
      </c>
      <c r="F416" s="54">
        <v>44652.11666666667</v>
      </c>
    </row>
    <row r="417" ht="15.75" customHeight="1">
      <c r="A417" s="52" t="s">
        <v>1285</v>
      </c>
      <c r="B417" s="58" t="s">
        <v>5258</v>
      </c>
      <c r="C417" s="52" t="s">
        <v>5321</v>
      </c>
      <c r="D417" s="58" t="s">
        <v>5253</v>
      </c>
      <c r="E417" s="53">
        <v>44649.3375</v>
      </c>
      <c r="F417" s="54">
        <v>44652.0375</v>
      </c>
    </row>
    <row r="418" ht="15.75" customHeight="1">
      <c r="A418" s="52" t="s">
        <v>1287</v>
      </c>
      <c r="B418" s="58" t="s">
        <v>5280</v>
      </c>
      <c r="C418" s="52" t="s">
        <v>5342</v>
      </c>
      <c r="D418" s="58" t="s">
        <v>5253</v>
      </c>
      <c r="E418" s="53">
        <v>44645.416666666664</v>
      </c>
      <c r="F418" s="54">
        <v>44649.02847222222</v>
      </c>
    </row>
    <row r="419" ht="15.75" customHeight="1">
      <c r="A419" s="52" t="s">
        <v>1290</v>
      </c>
      <c r="B419" s="58" t="s">
        <v>5269</v>
      </c>
      <c r="C419" s="52" t="s">
        <v>5331</v>
      </c>
      <c r="D419" s="58" t="s">
        <v>5253</v>
      </c>
      <c r="E419" s="53">
        <v>44647.19652777778</v>
      </c>
      <c r="F419" s="54">
        <v>44649.691666666666</v>
      </c>
    </row>
    <row r="420" ht="15.75" customHeight="1">
      <c r="A420" s="52" t="s">
        <v>1293</v>
      </c>
      <c r="B420" s="58" t="s">
        <v>5269</v>
      </c>
      <c r="C420" s="52" t="s">
        <v>5331</v>
      </c>
      <c r="D420" s="58" t="s">
        <v>5253</v>
      </c>
      <c r="E420" s="53">
        <v>44648.76180555556</v>
      </c>
      <c r="F420" s="54">
        <v>44649.67291666667</v>
      </c>
    </row>
    <row r="421" ht="15.75" customHeight="1">
      <c r="A421" s="52" t="s">
        <v>1295</v>
      </c>
      <c r="B421" s="58" t="s">
        <v>5263</v>
      </c>
      <c r="C421" s="52" t="s">
        <v>5325</v>
      </c>
      <c r="D421" s="58" t="s">
        <v>5253</v>
      </c>
      <c r="E421" s="53">
        <v>44650.42222222222</v>
      </c>
      <c r="F421" s="54">
        <v>44652.04861111111</v>
      </c>
    </row>
    <row r="422" ht="15.75" customHeight="1">
      <c r="A422" s="52" t="s">
        <v>1298</v>
      </c>
      <c r="B422" s="58" t="s">
        <v>5304</v>
      </c>
      <c r="C422" s="52" t="s">
        <v>5340</v>
      </c>
      <c r="D422" s="58" t="s">
        <v>5253</v>
      </c>
      <c r="E422" s="53">
        <v>44648.21597222222</v>
      </c>
      <c r="F422" s="54">
        <v>44649.722916666666</v>
      </c>
    </row>
    <row r="423" ht="15.75" customHeight="1">
      <c r="A423" s="52" t="s">
        <v>1301</v>
      </c>
      <c r="B423" s="58" t="s">
        <v>5268</v>
      </c>
      <c r="C423" s="52" t="s">
        <v>5330</v>
      </c>
      <c r="D423" s="58" t="s">
        <v>5255</v>
      </c>
      <c r="E423" s="53">
        <v>44646.87777777778</v>
      </c>
      <c r="F423" s="54">
        <v>44650.629166666666</v>
      </c>
    </row>
    <row r="424" ht="15.75" customHeight="1">
      <c r="A424" s="52" t="s">
        <v>1304</v>
      </c>
      <c r="B424" s="58" t="s">
        <v>5264</v>
      </c>
      <c r="C424" s="52" t="s">
        <v>5326</v>
      </c>
      <c r="D424" s="58" t="s">
        <v>5253</v>
      </c>
      <c r="E424" s="53">
        <v>44648.29375</v>
      </c>
      <c r="F424" s="54">
        <v>44648.873611111114</v>
      </c>
    </row>
    <row r="425" ht="15.75" customHeight="1">
      <c r="A425" s="52" t="s">
        <v>1307</v>
      </c>
      <c r="B425" s="58" t="s">
        <v>5264</v>
      </c>
      <c r="C425" s="52" t="s">
        <v>5326</v>
      </c>
      <c r="D425" s="58" t="s">
        <v>5253</v>
      </c>
      <c r="E425" s="53">
        <v>44649.361805555556</v>
      </c>
      <c r="F425" s="54">
        <v>44649.69930555556</v>
      </c>
    </row>
    <row r="426" ht="15.75" customHeight="1">
      <c r="A426" s="52" t="s">
        <v>1310</v>
      </c>
      <c r="B426" s="58" t="s">
        <v>5272</v>
      </c>
      <c r="C426" s="52" t="s">
        <v>5334</v>
      </c>
      <c r="D426" s="58" t="s">
        <v>5255</v>
      </c>
      <c r="E426" s="53">
        <v>44648.22152777778</v>
      </c>
      <c r="F426" s="54">
        <v>44649.37013888889</v>
      </c>
    </row>
    <row r="427" ht="15.75" customHeight="1">
      <c r="A427" s="52" t="s">
        <v>1313</v>
      </c>
      <c r="B427" s="58" t="s">
        <v>5303</v>
      </c>
      <c r="C427" s="52" t="s">
        <v>5365</v>
      </c>
      <c r="D427" s="58" t="s">
        <v>5253</v>
      </c>
      <c r="E427" s="53">
        <v>44650.08888888889</v>
      </c>
      <c r="F427" s="54">
        <v>44652.84166666667</v>
      </c>
    </row>
    <row r="428" ht="15.75" customHeight="1">
      <c r="A428" s="52" t="s">
        <v>1316</v>
      </c>
      <c r="B428" s="58" t="s">
        <v>5258</v>
      </c>
      <c r="C428" s="52" t="s">
        <v>5321</v>
      </c>
      <c r="D428" s="58" t="s">
        <v>5253</v>
      </c>
      <c r="E428" s="53">
        <v>44646.85763888889</v>
      </c>
      <c r="F428" s="54">
        <v>44649.69583333333</v>
      </c>
    </row>
    <row r="429" ht="15.75" customHeight="1">
      <c r="A429" s="52" t="s">
        <v>1319</v>
      </c>
      <c r="B429" s="58" t="s">
        <v>5292</v>
      </c>
      <c r="C429" s="52" t="s">
        <v>5354</v>
      </c>
      <c r="D429" s="58" t="s">
        <v>5255</v>
      </c>
      <c r="E429" s="53">
        <v>44649.986805555556</v>
      </c>
      <c r="F429" s="54">
        <v>44652.322222222225</v>
      </c>
    </row>
    <row r="430" ht="15.75" customHeight="1">
      <c r="A430" s="52" t="s">
        <v>1321</v>
      </c>
      <c r="B430" s="58" t="s">
        <v>5278</v>
      </c>
      <c r="C430" s="52" t="s">
        <v>5340</v>
      </c>
      <c r="D430" s="58" t="s">
        <v>5253</v>
      </c>
      <c r="E430" s="53">
        <v>44647.35138888889</v>
      </c>
      <c r="F430" s="54">
        <v>44649.08263888889</v>
      </c>
    </row>
    <row r="431" ht="15.75" customHeight="1">
      <c r="A431" s="52" t="s">
        <v>1324</v>
      </c>
      <c r="B431" s="58" t="s">
        <v>5309</v>
      </c>
      <c r="C431" s="52" t="s">
        <v>5370</v>
      </c>
      <c r="D431" s="58" t="s">
        <v>5253</v>
      </c>
      <c r="E431" s="53">
        <v>44647.41388888889</v>
      </c>
      <c r="F431" s="54">
        <v>44649.71111111111</v>
      </c>
    </row>
    <row r="432" ht="15.75" customHeight="1">
      <c r="A432" s="52" t="s">
        <v>1327</v>
      </c>
      <c r="B432" s="58" t="s">
        <v>5272</v>
      </c>
      <c r="C432" s="52" t="s">
        <v>5334</v>
      </c>
      <c r="D432" s="58" t="s">
        <v>5255</v>
      </c>
      <c r="E432" s="53">
        <v>44645.18194444444</v>
      </c>
      <c r="F432" s="54">
        <v>44648.68194444444</v>
      </c>
    </row>
    <row r="433" ht="15.75" customHeight="1">
      <c r="A433" s="52" t="s">
        <v>1329</v>
      </c>
      <c r="B433" s="58" t="s">
        <v>5308</v>
      </c>
      <c r="C433" s="52" t="s">
        <v>5369</v>
      </c>
      <c r="D433" s="58" t="s">
        <v>5253</v>
      </c>
      <c r="E433" s="53">
        <v>44648.18958333333</v>
      </c>
      <c r="F433" s="54">
        <v>44650.48333333333</v>
      </c>
    </row>
    <row r="434" ht="15.75" customHeight="1">
      <c r="A434" s="52" t="s">
        <v>1332</v>
      </c>
      <c r="B434" s="58" t="s">
        <v>5282</v>
      </c>
      <c r="C434" s="52" t="s">
        <v>5344</v>
      </c>
      <c r="D434" s="58" t="s">
        <v>5255</v>
      </c>
      <c r="E434" s="53">
        <v>44650.669444444444</v>
      </c>
      <c r="F434" s="54">
        <v>44652.118055555555</v>
      </c>
    </row>
    <row r="435" ht="15.75" customHeight="1">
      <c r="A435" s="52" t="s">
        <v>1335</v>
      </c>
      <c r="B435" s="58" t="s">
        <v>5258</v>
      </c>
      <c r="C435" s="52" t="s">
        <v>5321</v>
      </c>
      <c r="D435" s="58" t="s">
        <v>5253</v>
      </c>
      <c r="E435" s="53">
        <v>44644.88263888889</v>
      </c>
      <c r="F435" s="54">
        <v>44649.11875</v>
      </c>
    </row>
    <row r="436" ht="15.75" customHeight="1">
      <c r="A436" s="52" t="s">
        <v>1338</v>
      </c>
      <c r="B436" s="58" t="s">
        <v>5294</v>
      </c>
      <c r="C436" s="52" t="s">
        <v>5356</v>
      </c>
      <c r="D436" s="58" t="s">
        <v>5253</v>
      </c>
      <c r="E436" s="53">
        <v>44649.85486111111</v>
      </c>
      <c r="F436" s="54">
        <v>44652.10138888889</v>
      </c>
    </row>
    <row r="437" ht="15.75" customHeight="1">
      <c r="A437" s="52" t="s">
        <v>1341</v>
      </c>
      <c r="B437" s="58" t="s">
        <v>5287</v>
      </c>
      <c r="C437" s="52" t="s">
        <v>5349</v>
      </c>
      <c r="D437" s="58" t="s">
        <v>5255</v>
      </c>
      <c r="E437" s="53">
        <v>44648.8125</v>
      </c>
      <c r="F437" s="54">
        <v>44649.38888888889</v>
      </c>
    </row>
    <row r="438" ht="15.75" customHeight="1">
      <c r="A438" s="52" t="s">
        <v>1343</v>
      </c>
      <c r="B438" s="58" t="s">
        <v>5272</v>
      </c>
      <c r="C438" s="52" t="s">
        <v>5334</v>
      </c>
      <c r="D438" s="58" t="s">
        <v>5255</v>
      </c>
      <c r="E438" s="53">
        <v>44648.54305555556</v>
      </c>
      <c r="F438" s="54">
        <v>44652.205555555556</v>
      </c>
    </row>
    <row r="439" ht="15.75" customHeight="1">
      <c r="A439" s="52" t="s">
        <v>1346</v>
      </c>
      <c r="B439" s="58" t="s">
        <v>5279</v>
      </c>
      <c r="C439" s="52" t="s">
        <v>5341</v>
      </c>
      <c r="D439" s="58" t="s">
        <v>5253</v>
      </c>
      <c r="E439" s="53">
        <v>44647.14166666667</v>
      </c>
      <c r="F439" s="54">
        <v>44646.888194444444</v>
      </c>
    </row>
    <row r="440" ht="15.75" customHeight="1">
      <c r="A440" s="52" t="s">
        <v>1349</v>
      </c>
      <c r="B440" s="58" t="s">
        <v>5260</v>
      </c>
      <c r="C440" s="52" t="s">
        <v>5323</v>
      </c>
      <c r="D440" s="58" t="s">
        <v>5253</v>
      </c>
      <c r="E440" s="53">
        <v>44645.58611111111</v>
      </c>
      <c r="F440" s="54">
        <v>44646.7875</v>
      </c>
    </row>
    <row r="441" ht="15.75" customHeight="1">
      <c r="A441" s="52" t="s">
        <v>1352</v>
      </c>
      <c r="B441" s="58" t="s">
        <v>5265</v>
      </c>
      <c r="C441" s="52" t="s">
        <v>5327</v>
      </c>
      <c r="D441" s="58" t="s">
        <v>5253</v>
      </c>
      <c r="E441" s="53">
        <v>44646.19027777778</v>
      </c>
      <c r="F441" s="54">
        <v>44649.08472222222</v>
      </c>
    </row>
    <row r="442" ht="15.75" customHeight="1">
      <c r="A442" s="52" t="s">
        <v>1355</v>
      </c>
      <c r="B442" s="58" t="s">
        <v>5284</v>
      </c>
      <c r="C442" s="52" t="s">
        <v>5346</v>
      </c>
      <c r="D442" s="58" t="s">
        <v>5253</v>
      </c>
      <c r="E442" s="53">
        <v>44650.775</v>
      </c>
      <c r="F442" s="54">
        <v>44649.83888888889</v>
      </c>
    </row>
    <row r="443" ht="15.75" customHeight="1">
      <c r="A443" s="52" t="s">
        <v>1358</v>
      </c>
      <c r="B443" s="58" t="s">
        <v>5252</v>
      </c>
      <c r="C443" s="52" t="s">
        <v>5317</v>
      </c>
      <c r="D443" s="58" t="s">
        <v>5253</v>
      </c>
      <c r="E443" s="53">
        <v>44648.21875</v>
      </c>
      <c r="F443" s="54">
        <v>44649.72222222222</v>
      </c>
    </row>
    <row r="444" ht="15.75" customHeight="1">
      <c r="A444" s="52" t="s">
        <v>1360</v>
      </c>
      <c r="B444" s="58" t="s">
        <v>5298</v>
      </c>
      <c r="C444" s="52" t="s">
        <v>5360</v>
      </c>
      <c r="D444" s="58" t="s">
        <v>5253</v>
      </c>
      <c r="E444" s="53">
        <v>44646.19930555556</v>
      </c>
      <c r="F444" s="54">
        <v>44649.69861111111</v>
      </c>
    </row>
    <row r="445" ht="15.75" customHeight="1">
      <c r="A445" s="52" t="s">
        <v>1363</v>
      </c>
      <c r="B445" s="58" t="s">
        <v>5299</v>
      </c>
      <c r="C445" s="52" t="s">
        <v>5361</v>
      </c>
      <c r="D445" s="58" t="s">
        <v>5253</v>
      </c>
      <c r="E445" s="53">
        <v>44650.58541666667</v>
      </c>
      <c r="F445" s="54">
        <v>44652.13125</v>
      </c>
    </row>
    <row r="446" ht="15.75" customHeight="1">
      <c r="A446" s="52" t="s">
        <v>1366</v>
      </c>
      <c r="B446" s="58" t="s">
        <v>5283</v>
      </c>
      <c r="C446" s="52" t="s">
        <v>5345</v>
      </c>
      <c r="D446" s="58" t="s">
        <v>5253</v>
      </c>
      <c r="E446" s="53">
        <v>44647.59861111111</v>
      </c>
      <c r="F446" s="54">
        <v>44649.083333333336</v>
      </c>
    </row>
    <row r="447" ht="15.75" customHeight="1">
      <c r="A447" s="52" t="s">
        <v>1369</v>
      </c>
      <c r="B447" s="58" t="s">
        <v>5259</v>
      </c>
      <c r="C447" s="52" t="s">
        <v>5322</v>
      </c>
      <c r="D447" s="58" t="s">
        <v>5255</v>
      </c>
      <c r="E447" s="53">
        <v>44649.263194444444</v>
      </c>
      <c r="F447" s="54">
        <v>44651.60625</v>
      </c>
    </row>
    <row r="448" ht="15.75" customHeight="1">
      <c r="A448" s="52" t="s">
        <v>1372</v>
      </c>
      <c r="B448" s="58" t="s">
        <v>5263</v>
      </c>
      <c r="C448" s="52" t="s">
        <v>5325</v>
      </c>
      <c r="D448" s="58" t="s">
        <v>5253</v>
      </c>
      <c r="E448" s="53">
        <v>44650.77361111111</v>
      </c>
      <c r="F448" s="54">
        <v>44649.83125</v>
      </c>
    </row>
    <row r="449" ht="15.75" customHeight="1">
      <c r="A449" s="52" t="s">
        <v>1375</v>
      </c>
      <c r="B449" s="58" t="s">
        <v>5279</v>
      </c>
      <c r="C449" s="52" t="s">
        <v>5341</v>
      </c>
      <c r="D449" s="58" t="s">
        <v>5253</v>
      </c>
      <c r="E449" s="53">
        <v>44648.615277777775</v>
      </c>
      <c r="F449" s="54">
        <v>44649.845138888886</v>
      </c>
    </row>
    <row r="450" ht="15.75" customHeight="1">
      <c r="A450" s="52" t="s">
        <v>1378</v>
      </c>
      <c r="B450" s="58" t="s">
        <v>5286</v>
      </c>
      <c r="C450" s="52" t="s">
        <v>5348</v>
      </c>
      <c r="D450" s="58" t="s">
        <v>5253</v>
      </c>
      <c r="E450" s="53">
        <v>44648.00763888889</v>
      </c>
      <c r="F450" s="54">
        <v>44649.763194444444</v>
      </c>
    </row>
    <row r="451" ht="15.75" customHeight="1">
      <c r="A451" s="52" t="s">
        <v>1381</v>
      </c>
      <c r="B451" s="58" t="s">
        <v>5254</v>
      </c>
      <c r="C451" s="52" t="s">
        <v>5318</v>
      </c>
      <c r="D451" s="58" t="s">
        <v>5255</v>
      </c>
      <c r="E451" s="53">
        <v>44646.34166666667</v>
      </c>
      <c r="F451" s="54">
        <v>44649.49722222222</v>
      </c>
    </row>
    <row r="452" ht="15.75" customHeight="1">
      <c r="A452" s="52" t="s">
        <v>1385</v>
      </c>
      <c r="B452" s="58" t="s">
        <v>5252</v>
      </c>
      <c r="C452" s="52" t="s">
        <v>5317</v>
      </c>
      <c r="D452" s="58" t="s">
        <v>5253</v>
      </c>
      <c r="E452" s="53">
        <v>44648.4</v>
      </c>
      <c r="F452" s="54">
        <v>44649.145833333336</v>
      </c>
    </row>
    <row r="453" ht="15.75" customHeight="1">
      <c r="A453" s="52" t="s">
        <v>1387</v>
      </c>
      <c r="B453" s="58" t="s">
        <v>5258</v>
      </c>
      <c r="C453" s="52" t="s">
        <v>5321</v>
      </c>
      <c r="D453" s="58" t="s">
        <v>5253</v>
      </c>
      <c r="E453" s="53">
        <v>44649.92361111111</v>
      </c>
      <c r="F453" s="54">
        <v>44652.049305555556</v>
      </c>
    </row>
    <row r="454" ht="15.75" customHeight="1">
      <c r="A454" s="52" t="s">
        <v>1390</v>
      </c>
      <c r="B454" s="58" t="s">
        <v>5295</v>
      </c>
      <c r="C454" s="52" t="s">
        <v>5357</v>
      </c>
      <c r="D454" s="58" t="s">
        <v>5253</v>
      </c>
      <c r="E454" s="53">
        <v>44648.41527777778</v>
      </c>
      <c r="F454" s="54">
        <v>44650.43472222222</v>
      </c>
    </row>
    <row r="455" ht="15.75" customHeight="1">
      <c r="A455" s="52" t="s">
        <v>1393</v>
      </c>
      <c r="B455" s="58" t="s">
        <v>5307</v>
      </c>
      <c r="C455" s="52" t="s">
        <v>5368</v>
      </c>
      <c r="D455" s="58" t="s">
        <v>5253</v>
      </c>
      <c r="E455" s="53">
        <v>44646.39375</v>
      </c>
      <c r="F455" s="54">
        <v>44649.07847222222</v>
      </c>
    </row>
    <row r="456" ht="15.75" customHeight="1">
      <c r="A456" s="52" t="s">
        <v>1395</v>
      </c>
      <c r="B456" s="58" t="s">
        <v>5257</v>
      </c>
      <c r="C456" s="52" t="s">
        <v>5320</v>
      </c>
      <c r="D456" s="58" t="s">
        <v>5253</v>
      </c>
      <c r="E456" s="53">
        <v>44648.12222222222</v>
      </c>
      <c r="F456" s="54">
        <v>44648.87569444445</v>
      </c>
    </row>
    <row r="457" ht="15.75" customHeight="1">
      <c r="A457" s="52" t="s">
        <v>1398</v>
      </c>
      <c r="B457" s="58" t="s">
        <v>5264</v>
      </c>
      <c r="C457" s="52" t="s">
        <v>5326</v>
      </c>
      <c r="D457" s="58" t="s">
        <v>5253</v>
      </c>
      <c r="E457" s="53">
        <v>44649.61111111111</v>
      </c>
      <c r="F457" s="54">
        <v>44649.8375</v>
      </c>
    </row>
    <row r="458" ht="15.75" customHeight="1">
      <c r="A458" s="52" t="s">
        <v>1401</v>
      </c>
      <c r="B458" s="58" t="s">
        <v>5268</v>
      </c>
      <c r="C458" s="52" t="s">
        <v>5330</v>
      </c>
      <c r="D458" s="58" t="s">
        <v>5255</v>
      </c>
      <c r="E458" s="53">
        <v>44647.316666666666</v>
      </c>
      <c r="F458" s="54">
        <v>44649.38611111111</v>
      </c>
    </row>
    <row r="459" ht="15.75" customHeight="1">
      <c r="A459" s="52" t="s">
        <v>1404</v>
      </c>
      <c r="B459" s="58" t="s">
        <v>5275</v>
      </c>
      <c r="C459" s="52" t="s">
        <v>5337</v>
      </c>
      <c r="D459" s="58" t="s">
        <v>5255</v>
      </c>
      <c r="E459" s="53">
        <v>44647.00833333333</v>
      </c>
      <c r="F459" s="54">
        <v>44649.51111111111</v>
      </c>
    </row>
    <row r="460" ht="15.75" customHeight="1">
      <c r="A460" s="52" t="s">
        <v>1407</v>
      </c>
      <c r="B460" s="58" t="s">
        <v>5256</v>
      </c>
      <c r="C460" s="52" t="s">
        <v>5319</v>
      </c>
      <c r="D460" s="58" t="s">
        <v>5253</v>
      </c>
      <c r="E460" s="53">
        <v>44647.19097222222</v>
      </c>
      <c r="F460" s="54">
        <v>44649.152083333334</v>
      </c>
    </row>
    <row r="461" ht="15.75" customHeight="1">
      <c r="A461" s="52" t="s">
        <v>1409</v>
      </c>
      <c r="B461" s="58" t="s">
        <v>5261</v>
      </c>
      <c r="C461" s="52" t="s">
        <v>5324</v>
      </c>
      <c r="D461" s="58" t="s">
        <v>5253</v>
      </c>
      <c r="E461" s="53">
        <v>44646.455555555556</v>
      </c>
      <c r="F461" s="54">
        <v>44649.126388888886</v>
      </c>
    </row>
    <row r="462" ht="15.75" customHeight="1">
      <c r="A462" s="52" t="s">
        <v>1412</v>
      </c>
      <c r="B462" s="58" t="s">
        <v>5264</v>
      </c>
      <c r="C462" s="52" t="s">
        <v>5326</v>
      </c>
      <c r="D462" s="58" t="s">
        <v>5253</v>
      </c>
      <c r="E462" s="53">
        <v>44646.25208333333</v>
      </c>
      <c r="F462" s="54">
        <v>44649.72083333333</v>
      </c>
    </row>
    <row r="463" ht="15.75" customHeight="1">
      <c r="A463" s="52" t="s">
        <v>1414</v>
      </c>
      <c r="B463" s="58" t="s">
        <v>5286</v>
      </c>
      <c r="C463" s="52" t="s">
        <v>5348</v>
      </c>
      <c r="D463" s="58" t="s">
        <v>5253</v>
      </c>
      <c r="E463" s="53">
        <v>44647.68819444445</v>
      </c>
      <c r="F463" s="54">
        <v>44650.48611111111</v>
      </c>
    </row>
    <row r="464" ht="15.75" customHeight="1">
      <c r="A464" s="52" t="s">
        <v>1417</v>
      </c>
      <c r="B464" s="58" t="s">
        <v>5284</v>
      </c>
      <c r="C464" s="52" t="s">
        <v>5346</v>
      </c>
      <c r="D464" s="58" t="s">
        <v>5253</v>
      </c>
      <c r="E464" s="53">
        <v>44649.99722222222</v>
      </c>
      <c r="F464" s="54">
        <v>44652.118055555555</v>
      </c>
    </row>
    <row r="465" ht="15.75" customHeight="1">
      <c r="A465" s="52" t="s">
        <v>1420</v>
      </c>
      <c r="B465" s="58" t="s">
        <v>5282</v>
      </c>
      <c r="C465" s="52" t="s">
        <v>5344</v>
      </c>
      <c r="D465" s="58" t="s">
        <v>5255</v>
      </c>
      <c r="E465" s="53">
        <v>44648.84930555556</v>
      </c>
      <c r="F465" s="54">
        <v>44651.85208333333</v>
      </c>
    </row>
    <row r="466" ht="15.75" customHeight="1">
      <c r="A466" s="52" t="s">
        <v>1423</v>
      </c>
      <c r="B466" s="58" t="s">
        <v>5287</v>
      </c>
      <c r="C466" s="52" t="s">
        <v>5349</v>
      </c>
      <c r="D466" s="58" t="s">
        <v>5255</v>
      </c>
      <c r="E466" s="53">
        <v>44650.118055555555</v>
      </c>
      <c r="F466" s="54">
        <v>44652.20277777778</v>
      </c>
    </row>
    <row r="467" ht="15.75" customHeight="1">
      <c r="A467" s="52" t="s">
        <v>1426</v>
      </c>
      <c r="B467" s="58" t="s">
        <v>5268</v>
      </c>
      <c r="C467" s="52" t="s">
        <v>5330</v>
      </c>
      <c r="D467" s="58" t="s">
        <v>5255</v>
      </c>
      <c r="E467" s="53">
        <v>44647.00277777778</v>
      </c>
      <c r="F467" s="54">
        <v>44649.501388888886</v>
      </c>
    </row>
    <row r="468" ht="15.75" customHeight="1">
      <c r="A468" s="52" t="s">
        <v>1429</v>
      </c>
      <c r="B468" s="58" t="s">
        <v>5266</v>
      </c>
      <c r="C468" s="52" t="s">
        <v>5328</v>
      </c>
      <c r="D468" s="58" t="s">
        <v>5255</v>
      </c>
      <c r="E468" s="53">
        <v>44648.345138888886</v>
      </c>
      <c r="F468" s="54">
        <v>44650.6875</v>
      </c>
    </row>
    <row r="469" ht="15.75" customHeight="1">
      <c r="A469" s="52" t="s">
        <v>1432</v>
      </c>
      <c r="B469" s="58" t="s">
        <v>5286</v>
      </c>
      <c r="C469" s="52" t="s">
        <v>5348</v>
      </c>
      <c r="D469" s="58" t="s">
        <v>5253</v>
      </c>
      <c r="E469" s="53">
        <v>44646.70972222222</v>
      </c>
      <c r="F469" s="54">
        <v>44649.70694444444</v>
      </c>
    </row>
    <row r="470" ht="15.75" customHeight="1">
      <c r="A470" s="52" t="s">
        <v>1435</v>
      </c>
      <c r="B470" s="58" t="s">
        <v>5260</v>
      </c>
      <c r="C470" s="52" t="s">
        <v>5323</v>
      </c>
      <c r="D470" s="58" t="s">
        <v>5253</v>
      </c>
      <c r="E470" s="53">
        <v>44650.57638888889</v>
      </c>
      <c r="F470" s="54">
        <v>44652.115277777775</v>
      </c>
    </row>
    <row r="471" ht="15.75" customHeight="1">
      <c r="A471" s="52" t="s">
        <v>1438</v>
      </c>
      <c r="B471" s="58" t="s">
        <v>5268</v>
      </c>
      <c r="C471" s="52" t="s">
        <v>5330</v>
      </c>
      <c r="D471" s="58" t="s">
        <v>5255</v>
      </c>
      <c r="E471" s="53">
        <v>44649.35555555556</v>
      </c>
      <c r="F471" s="54">
        <v>44649.35625</v>
      </c>
    </row>
    <row r="472" ht="15.75" customHeight="1">
      <c r="A472" s="52" t="s">
        <v>1441</v>
      </c>
      <c r="B472" s="58" t="s">
        <v>5289</v>
      </c>
      <c r="C472" s="52" t="s">
        <v>5351</v>
      </c>
      <c r="D472" s="58" t="s">
        <v>5255</v>
      </c>
      <c r="E472" s="53">
        <v>44645.85277777778</v>
      </c>
      <c r="F472" s="54">
        <v>44649.47361111111</v>
      </c>
    </row>
    <row r="473" ht="15.75" customHeight="1">
      <c r="A473" s="52" t="s">
        <v>1444</v>
      </c>
      <c r="B473" s="58" t="s">
        <v>5279</v>
      </c>
      <c r="C473" s="52" t="s">
        <v>5341</v>
      </c>
      <c r="D473" s="58" t="s">
        <v>5253</v>
      </c>
      <c r="E473" s="53">
        <v>44649.36944444444</v>
      </c>
      <c r="F473" s="54">
        <v>44652.03402777778</v>
      </c>
    </row>
    <row r="474" ht="15.75" customHeight="1">
      <c r="A474" s="52" t="s">
        <v>1447</v>
      </c>
      <c r="B474" s="58" t="s">
        <v>5258</v>
      </c>
      <c r="C474" s="52" t="s">
        <v>5321</v>
      </c>
      <c r="D474" s="58" t="s">
        <v>5253</v>
      </c>
      <c r="E474" s="53">
        <v>44646.36666666667</v>
      </c>
      <c r="F474" s="54">
        <v>44649.01111111111</v>
      </c>
    </row>
    <row r="475" ht="15.75" customHeight="1">
      <c r="A475" s="52" t="s">
        <v>1450</v>
      </c>
      <c r="B475" s="58" t="s">
        <v>5268</v>
      </c>
      <c r="C475" s="52" t="s">
        <v>5330</v>
      </c>
      <c r="D475" s="58" t="s">
        <v>5255</v>
      </c>
      <c r="E475" s="53">
        <v>44648.49930555555</v>
      </c>
      <c r="F475" s="54">
        <v>44650.67222222222</v>
      </c>
    </row>
    <row r="476" ht="15.75" customHeight="1">
      <c r="A476" s="52" t="s">
        <v>1453</v>
      </c>
      <c r="B476" s="58" t="s">
        <v>5273</v>
      </c>
      <c r="C476" s="52" t="s">
        <v>5335</v>
      </c>
      <c r="D476" s="58" t="s">
        <v>5253</v>
      </c>
      <c r="E476" s="53">
        <v>44650.57916666667</v>
      </c>
      <c r="F476" s="54">
        <v>44652.11736111111</v>
      </c>
    </row>
    <row r="477" ht="15.75" customHeight="1">
      <c r="A477" s="52" t="s">
        <v>1456</v>
      </c>
      <c r="B477" s="58" t="s">
        <v>5254</v>
      </c>
      <c r="C477" s="52" t="s">
        <v>5318</v>
      </c>
      <c r="D477" s="58" t="s">
        <v>5255</v>
      </c>
      <c r="E477" s="53">
        <v>44649.37291666667</v>
      </c>
      <c r="F477" s="54">
        <v>44649.71041666667</v>
      </c>
    </row>
    <row r="478" ht="15.75" customHeight="1">
      <c r="A478" s="52" t="s">
        <v>1459</v>
      </c>
      <c r="B478" s="58" t="s">
        <v>5305</v>
      </c>
      <c r="C478" s="52" t="s">
        <v>5366</v>
      </c>
      <c r="D478" s="58" t="s">
        <v>5253</v>
      </c>
      <c r="E478" s="53">
        <v>44646.592361111114</v>
      </c>
      <c r="F478" s="54">
        <v>44646.74444444444</v>
      </c>
    </row>
    <row r="479" ht="15.75" customHeight="1">
      <c r="A479" s="52" t="s">
        <v>1462</v>
      </c>
      <c r="B479" s="58" t="s">
        <v>5282</v>
      </c>
      <c r="C479" s="52" t="s">
        <v>5344</v>
      </c>
      <c r="D479" s="58" t="s">
        <v>5255</v>
      </c>
      <c r="E479" s="53">
        <v>44650.00763888889</v>
      </c>
      <c r="F479" s="54">
        <v>44652.12777777778</v>
      </c>
    </row>
    <row r="480" ht="15.75" customHeight="1">
      <c r="A480" s="52" t="s">
        <v>1464</v>
      </c>
      <c r="B480" s="58" t="s">
        <v>5296</v>
      </c>
      <c r="C480" s="52" t="s">
        <v>5358</v>
      </c>
      <c r="D480" s="58" t="s">
        <v>5255</v>
      </c>
      <c r="E480" s="53">
        <v>44649.833333333336</v>
      </c>
      <c r="F480" s="54">
        <v>44652.49444444444</v>
      </c>
    </row>
    <row r="481" ht="15.75" customHeight="1">
      <c r="A481" s="52" t="s">
        <v>1466</v>
      </c>
      <c r="B481" s="58" t="s">
        <v>5252</v>
      </c>
      <c r="C481" s="52" t="s">
        <v>5317</v>
      </c>
      <c r="D481" s="58" t="s">
        <v>5253</v>
      </c>
      <c r="E481" s="53">
        <v>44646.40902777778</v>
      </c>
      <c r="F481" s="54">
        <v>44649.11319444444</v>
      </c>
    </row>
    <row r="482" ht="15.75" customHeight="1">
      <c r="A482" s="52" t="s">
        <v>1469</v>
      </c>
      <c r="B482" s="58" t="s">
        <v>5271</v>
      </c>
      <c r="C482" s="52" t="s">
        <v>5333</v>
      </c>
      <c r="D482" s="58" t="s">
        <v>5253</v>
      </c>
      <c r="E482" s="53">
        <v>44649.25902777778</v>
      </c>
      <c r="F482" s="54">
        <v>44649.67083333333</v>
      </c>
    </row>
    <row r="483" ht="15.75" customHeight="1">
      <c r="A483" s="52" t="s">
        <v>1472</v>
      </c>
      <c r="B483" s="58" t="s">
        <v>5301</v>
      </c>
      <c r="C483" s="52" t="s">
        <v>5363</v>
      </c>
      <c r="D483" s="58" t="s">
        <v>5255</v>
      </c>
      <c r="E483" s="53">
        <v>44647.322916666664</v>
      </c>
      <c r="F483" s="54">
        <v>44649.395833333336</v>
      </c>
    </row>
    <row r="484" ht="15.75" customHeight="1">
      <c r="A484" s="52" t="s">
        <v>1475</v>
      </c>
      <c r="B484" s="58" t="s">
        <v>5279</v>
      </c>
      <c r="C484" s="52" t="s">
        <v>5341</v>
      </c>
      <c r="D484" s="58" t="s">
        <v>5253</v>
      </c>
      <c r="E484" s="53">
        <v>44649.95208333333</v>
      </c>
      <c r="F484" s="54">
        <v>44652.03402777778</v>
      </c>
    </row>
    <row r="485" ht="15.75" customHeight="1">
      <c r="A485" s="52" t="s">
        <v>1478</v>
      </c>
      <c r="B485" s="58" t="s">
        <v>5254</v>
      </c>
      <c r="C485" s="52" t="s">
        <v>5318</v>
      </c>
      <c r="D485" s="58" t="s">
        <v>5255</v>
      </c>
      <c r="E485" s="53">
        <v>44649.47222222222</v>
      </c>
      <c r="F485" s="54">
        <v>44649.37708333333</v>
      </c>
    </row>
    <row r="486" ht="15.75" customHeight="1">
      <c r="A486" s="52" t="s">
        <v>1481</v>
      </c>
      <c r="B486" s="58" t="s">
        <v>5252</v>
      </c>
      <c r="C486" s="52" t="s">
        <v>5317</v>
      </c>
      <c r="D486" s="58" t="s">
        <v>5253</v>
      </c>
      <c r="E486" s="53">
        <v>44648.01875</v>
      </c>
      <c r="F486" s="54">
        <v>44649.76736111111</v>
      </c>
    </row>
    <row r="487" ht="15.75" customHeight="1">
      <c r="A487" s="52" t="s">
        <v>1484</v>
      </c>
      <c r="B487" s="58" t="s">
        <v>5280</v>
      </c>
      <c r="C487" s="52" t="s">
        <v>5342</v>
      </c>
      <c r="D487" s="58" t="s">
        <v>5253</v>
      </c>
      <c r="E487" s="53">
        <v>44646.32430555556</v>
      </c>
      <c r="F487" s="54">
        <v>44649.004166666666</v>
      </c>
    </row>
    <row r="488" ht="15.75" customHeight="1">
      <c r="A488" s="52" t="s">
        <v>1487</v>
      </c>
      <c r="B488" s="58" t="s">
        <v>5258</v>
      </c>
      <c r="C488" s="52" t="s">
        <v>5321</v>
      </c>
      <c r="D488" s="58" t="s">
        <v>5253</v>
      </c>
      <c r="E488" s="53">
        <v>44648.861805555556</v>
      </c>
      <c r="F488" s="54">
        <v>44652.111805555556</v>
      </c>
    </row>
    <row r="489" ht="15.75" customHeight="1">
      <c r="A489" s="52" t="s">
        <v>1490</v>
      </c>
      <c r="B489" s="58" t="s">
        <v>5276</v>
      </c>
      <c r="C489" s="52" t="s">
        <v>5338</v>
      </c>
      <c r="D489" s="58" t="s">
        <v>5253</v>
      </c>
      <c r="E489" s="53">
        <v>44646.93472222222</v>
      </c>
      <c r="F489" s="54">
        <v>44649.08263888889</v>
      </c>
    </row>
    <row r="490" ht="15.75" customHeight="1">
      <c r="A490" s="52" t="s">
        <v>1493</v>
      </c>
      <c r="B490" s="58" t="s">
        <v>5252</v>
      </c>
      <c r="C490" s="52" t="s">
        <v>5317</v>
      </c>
      <c r="D490" s="58" t="s">
        <v>5253</v>
      </c>
      <c r="E490" s="53">
        <v>44646.38125</v>
      </c>
      <c r="F490" s="54">
        <v>44649.01944444444</v>
      </c>
    </row>
    <row r="491" ht="15.75" customHeight="1">
      <c r="A491" s="52" t="s">
        <v>1496</v>
      </c>
      <c r="B491" s="58" t="s">
        <v>5296</v>
      </c>
      <c r="C491" s="52" t="s">
        <v>5358</v>
      </c>
      <c r="D491" s="58" t="s">
        <v>5255</v>
      </c>
      <c r="E491" s="53">
        <v>44649.72152777778</v>
      </c>
      <c r="F491" s="54">
        <v>44651.63055555556</v>
      </c>
    </row>
    <row r="492" ht="15.75" customHeight="1">
      <c r="A492" s="52" t="s">
        <v>1499</v>
      </c>
      <c r="B492" s="58" t="s">
        <v>5259</v>
      </c>
      <c r="C492" s="52" t="s">
        <v>5322</v>
      </c>
      <c r="D492" s="58" t="s">
        <v>5255</v>
      </c>
      <c r="E492" s="53">
        <v>44647.25555555556</v>
      </c>
      <c r="F492" s="54">
        <v>44651.67152777778</v>
      </c>
    </row>
    <row r="493" ht="15.75" customHeight="1">
      <c r="A493" s="52" t="s">
        <v>1501</v>
      </c>
      <c r="B493" s="58" t="s">
        <v>5285</v>
      </c>
      <c r="C493" s="52" t="s">
        <v>5347</v>
      </c>
      <c r="D493" s="58" t="s">
        <v>5253</v>
      </c>
      <c r="E493" s="53">
        <v>44649.74791666667</v>
      </c>
      <c r="F493" s="54">
        <v>44649.669444444444</v>
      </c>
    </row>
    <row r="494" ht="15.75" customHeight="1">
      <c r="A494" s="52" t="s">
        <v>1504</v>
      </c>
      <c r="B494" s="58" t="s">
        <v>5273</v>
      </c>
      <c r="C494" s="52" t="s">
        <v>5335</v>
      </c>
      <c r="D494" s="58" t="s">
        <v>5253</v>
      </c>
      <c r="E494" s="53">
        <v>44648.85763888889</v>
      </c>
      <c r="F494" s="54">
        <v>44652.145833333336</v>
      </c>
    </row>
    <row r="495" ht="15.75" customHeight="1">
      <c r="A495" s="52" t="s">
        <v>1507</v>
      </c>
      <c r="B495" s="58" t="s">
        <v>5269</v>
      </c>
      <c r="C495" s="52" t="s">
        <v>5331</v>
      </c>
      <c r="D495" s="58" t="s">
        <v>5253</v>
      </c>
      <c r="E495" s="53">
        <v>44647.74791666667</v>
      </c>
      <c r="F495" s="54">
        <v>44649.66111111111</v>
      </c>
    </row>
    <row r="496" ht="15.75" customHeight="1">
      <c r="A496" s="52" t="s">
        <v>1510</v>
      </c>
      <c r="B496" s="58" t="s">
        <v>5259</v>
      </c>
      <c r="C496" s="52" t="s">
        <v>5322</v>
      </c>
      <c r="D496" s="58" t="s">
        <v>5255</v>
      </c>
      <c r="E496" s="53">
        <v>44643.68819444445</v>
      </c>
      <c r="F496" s="54">
        <v>44648.68125</v>
      </c>
    </row>
    <row r="497" ht="15.75" customHeight="1">
      <c r="A497" s="52" t="s">
        <v>1513</v>
      </c>
      <c r="B497" s="58" t="s">
        <v>5299</v>
      </c>
      <c r="C497" s="52" t="s">
        <v>5361</v>
      </c>
      <c r="D497" s="58" t="s">
        <v>5253</v>
      </c>
      <c r="E497" s="53">
        <v>44648.11388888889</v>
      </c>
      <c r="F497" s="54">
        <v>44648.75486111111</v>
      </c>
    </row>
    <row r="498" ht="15.75" customHeight="1">
      <c r="A498" s="52" t="s">
        <v>1516</v>
      </c>
      <c r="B498" s="58" t="s">
        <v>5275</v>
      </c>
      <c r="C498" s="52" t="s">
        <v>5337</v>
      </c>
      <c r="D498" s="58" t="s">
        <v>5255</v>
      </c>
      <c r="E498" s="53">
        <v>44649.87569444445</v>
      </c>
      <c r="F498" s="54">
        <v>44651.626388888886</v>
      </c>
    </row>
    <row r="499" ht="15.75" customHeight="1">
      <c r="A499" s="52" t="s">
        <v>1519</v>
      </c>
      <c r="B499" s="58" t="s">
        <v>5295</v>
      </c>
      <c r="C499" s="52" t="s">
        <v>5357</v>
      </c>
      <c r="D499" s="58" t="s">
        <v>5253</v>
      </c>
      <c r="E499" s="53">
        <v>44646.240277777775</v>
      </c>
      <c r="F499" s="54">
        <v>44650.489583333336</v>
      </c>
    </row>
    <row r="500" ht="15.75" customHeight="1">
      <c r="A500" s="52" t="s">
        <v>1522</v>
      </c>
      <c r="B500" s="58" t="s">
        <v>5289</v>
      </c>
      <c r="C500" s="52" t="s">
        <v>5351</v>
      </c>
      <c r="D500" s="58" t="s">
        <v>5255</v>
      </c>
      <c r="E500" s="53">
        <v>44648.86597222222</v>
      </c>
      <c r="F500" s="54">
        <v>44649.36111111111</v>
      </c>
    </row>
    <row r="501" ht="15.75" customHeight="1">
      <c r="A501" s="52" t="s">
        <v>1525</v>
      </c>
      <c r="B501" s="58" t="s">
        <v>5312</v>
      </c>
      <c r="C501" s="52" t="s">
        <v>5373</v>
      </c>
      <c r="D501" s="58" t="s">
        <v>5253</v>
      </c>
      <c r="E501" s="53">
        <v>44646.76111111111</v>
      </c>
      <c r="F501" s="54">
        <v>44649.717361111114</v>
      </c>
    </row>
    <row r="502" ht="15.75" customHeight="1">
      <c r="A502" s="52" t="s">
        <v>1528</v>
      </c>
      <c r="B502" s="58" t="s">
        <v>5296</v>
      </c>
      <c r="C502" s="52" t="s">
        <v>5358</v>
      </c>
      <c r="D502" s="58" t="s">
        <v>5255</v>
      </c>
      <c r="E502" s="53">
        <v>44648.228472222225</v>
      </c>
      <c r="F502" s="54">
        <v>44651.72638888889</v>
      </c>
    </row>
    <row r="503" ht="15.75" customHeight="1">
      <c r="A503" s="52" t="s">
        <v>1530</v>
      </c>
      <c r="B503" s="58" t="s">
        <v>5286</v>
      </c>
      <c r="C503" s="52" t="s">
        <v>5348</v>
      </c>
      <c r="D503" s="58" t="s">
        <v>5253</v>
      </c>
      <c r="E503" s="53">
        <v>44647.36736111111</v>
      </c>
      <c r="F503" s="54">
        <v>44649.01388888889</v>
      </c>
    </row>
    <row r="504" ht="15.75" customHeight="1">
      <c r="A504" s="52" t="s">
        <v>1532</v>
      </c>
      <c r="B504" s="58" t="s">
        <v>5279</v>
      </c>
      <c r="C504" s="52" t="s">
        <v>5341</v>
      </c>
      <c r="D504" s="58" t="s">
        <v>5253</v>
      </c>
      <c r="E504" s="53">
        <v>44646.86944444444</v>
      </c>
      <c r="F504" s="54">
        <v>44649.013194444444</v>
      </c>
    </row>
    <row r="505" ht="15.75" customHeight="1">
      <c r="A505" s="52" t="s">
        <v>1535</v>
      </c>
      <c r="B505" s="58" t="s">
        <v>5278</v>
      </c>
      <c r="C505" s="52" t="s">
        <v>5340</v>
      </c>
      <c r="D505" s="58" t="s">
        <v>5253</v>
      </c>
      <c r="E505" s="53">
        <v>44650.35833333333</v>
      </c>
      <c r="F505" s="54">
        <v>44652.149305555555</v>
      </c>
    </row>
    <row r="506" ht="15.75" customHeight="1">
      <c r="A506" s="52" t="s">
        <v>1537</v>
      </c>
      <c r="B506" s="58" t="s">
        <v>5286</v>
      </c>
      <c r="C506" s="52" t="s">
        <v>5348</v>
      </c>
      <c r="D506" s="58" t="s">
        <v>5253</v>
      </c>
      <c r="E506" s="53">
        <v>44646.955555555556</v>
      </c>
      <c r="F506" s="54">
        <v>44649.013194444444</v>
      </c>
    </row>
    <row r="507" ht="15.75" customHeight="1">
      <c r="A507" s="52" t="s">
        <v>1540</v>
      </c>
      <c r="B507" s="58" t="s">
        <v>5266</v>
      </c>
      <c r="C507" s="52" t="s">
        <v>5328</v>
      </c>
      <c r="D507" s="58" t="s">
        <v>5255</v>
      </c>
      <c r="E507" s="53">
        <v>44650.65069444444</v>
      </c>
      <c r="F507" s="54">
        <v>44652.32152777778</v>
      </c>
    </row>
    <row r="508" ht="15.75" customHeight="1">
      <c r="A508" s="52" t="s">
        <v>1543</v>
      </c>
      <c r="B508" s="58" t="s">
        <v>5284</v>
      </c>
      <c r="C508" s="52" t="s">
        <v>5346</v>
      </c>
      <c r="D508" s="58" t="s">
        <v>5253</v>
      </c>
      <c r="E508" s="53">
        <v>44646.12291666667</v>
      </c>
      <c r="F508" s="54">
        <v>44649.875</v>
      </c>
    </row>
    <row r="509" ht="15.75" customHeight="1">
      <c r="A509" s="52" t="s">
        <v>1545</v>
      </c>
      <c r="B509" s="58" t="s">
        <v>5262</v>
      </c>
      <c r="C509" s="52" t="s">
        <v>5318</v>
      </c>
      <c r="D509" s="58" t="s">
        <v>5255</v>
      </c>
      <c r="E509" s="53">
        <v>44644.74722222222</v>
      </c>
      <c r="F509" s="54">
        <v>44648.65902777778</v>
      </c>
    </row>
    <row r="510" ht="15.75" customHeight="1">
      <c r="A510" s="52" t="s">
        <v>1548</v>
      </c>
      <c r="B510" s="58" t="s">
        <v>5276</v>
      </c>
      <c r="C510" s="52" t="s">
        <v>5338</v>
      </c>
      <c r="D510" s="58" t="s">
        <v>5253</v>
      </c>
      <c r="E510" s="53">
        <v>44648.89027777778</v>
      </c>
      <c r="F510" s="54">
        <v>44649.134722222225</v>
      </c>
    </row>
    <row r="511" ht="15.75" customHeight="1">
      <c r="A511" s="52" t="s">
        <v>1551</v>
      </c>
      <c r="B511" s="58" t="s">
        <v>5264</v>
      </c>
      <c r="C511" s="52" t="s">
        <v>5326</v>
      </c>
      <c r="D511" s="58" t="s">
        <v>5253</v>
      </c>
      <c r="E511" s="53">
        <v>44648.71944444445</v>
      </c>
      <c r="F511" s="54">
        <v>44649.72430555556</v>
      </c>
    </row>
    <row r="512" ht="15.75" customHeight="1">
      <c r="A512" s="52" t="s">
        <v>1554</v>
      </c>
      <c r="B512" s="58" t="s">
        <v>5252</v>
      </c>
      <c r="C512" s="52" t="s">
        <v>5317</v>
      </c>
      <c r="D512" s="58" t="s">
        <v>5253</v>
      </c>
      <c r="E512" s="53">
        <v>44646.85763888889</v>
      </c>
      <c r="F512" s="54">
        <v>44649.01111111111</v>
      </c>
    </row>
    <row r="513" ht="15.75" customHeight="1">
      <c r="A513" s="52" t="s">
        <v>1557</v>
      </c>
      <c r="B513" s="58" t="s">
        <v>5264</v>
      </c>
      <c r="C513" s="52" t="s">
        <v>5326</v>
      </c>
      <c r="D513" s="58" t="s">
        <v>5253</v>
      </c>
      <c r="E513" s="53">
        <v>44646.78055555555</v>
      </c>
      <c r="F513" s="54">
        <v>44649.70208333333</v>
      </c>
    </row>
    <row r="514" ht="15.75" customHeight="1">
      <c r="A514" s="52" t="s">
        <v>1560</v>
      </c>
      <c r="B514" s="58" t="s">
        <v>5281</v>
      </c>
      <c r="C514" s="52" t="s">
        <v>5343</v>
      </c>
      <c r="D514" s="58" t="s">
        <v>5255</v>
      </c>
      <c r="E514" s="53">
        <v>44647.85277777778</v>
      </c>
      <c r="F514" s="54">
        <v>44650.677083333336</v>
      </c>
    </row>
    <row r="515" ht="15.75" customHeight="1">
      <c r="A515" s="52" t="s">
        <v>1563</v>
      </c>
      <c r="B515" s="58" t="s">
        <v>5291</v>
      </c>
      <c r="C515" s="52" t="s">
        <v>5353</v>
      </c>
      <c r="D515" s="58" t="s">
        <v>5253</v>
      </c>
      <c r="E515" s="53">
        <v>44646.75833333333</v>
      </c>
      <c r="F515" s="54">
        <v>44649.70625</v>
      </c>
    </row>
    <row r="516" ht="15.75" customHeight="1">
      <c r="A516" s="52" t="s">
        <v>1566</v>
      </c>
      <c r="B516" s="58" t="s">
        <v>5311</v>
      </c>
      <c r="C516" s="52" t="s">
        <v>5372</v>
      </c>
      <c r="D516" s="58" t="s">
        <v>5253</v>
      </c>
      <c r="E516" s="53">
        <v>44648.39375</v>
      </c>
      <c r="F516" s="54">
        <v>44649.143055555556</v>
      </c>
    </row>
    <row r="517" ht="15.75" customHeight="1">
      <c r="A517" s="52" t="s">
        <v>1569</v>
      </c>
      <c r="B517" s="58" t="s">
        <v>5276</v>
      </c>
      <c r="C517" s="52" t="s">
        <v>5338</v>
      </c>
      <c r="D517" s="58" t="s">
        <v>5253</v>
      </c>
      <c r="E517" s="53">
        <v>44649.91736111111</v>
      </c>
      <c r="F517" s="54">
        <v>44652.05347222222</v>
      </c>
    </row>
    <row r="518" ht="15.75" customHeight="1">
      <c r="A518" s="52" t="s">
        <v>1572</v>
      </c>
      <c r="B518" s="58" t="s">
        <v>5263</v>
      </c>
      <c r="C518" s="52" t="s">
        <v>5325</v>
      </c>
      <c r="D518" s="58" t="s">
        <v>5253</v>
      </c>
      <c r="E518" s="53">
        <v>44648.353472222225</v>
      </c>
      <c r="F518" s="54">
        <v>44652.146527777775</v>
      </c>
    </row>
    <row r="519" ht="15.75" customHeight="1">
      <c r="A519" s="52" t="s">
        <v>1575</v>
      </c>
      <c r="B519" s="58" t="s">
        <v>5264</v>
      </c>
      <c r="C519" s="52" t="s">
        <v>5326</v>
      </c>
      <c r="D519" s="58" t="s">
        <v>5253</v>
      </c>
      <c r="E519" s="53">
        <v>44650.02291666667</v>
      </c>
      <c r="F519" s="54">
        <v>44652.1125</v>
      </c>
    </row>
    <row r="520" ht="15.75" customHeight="1">
      <c r="A520" s="52" t="s">
        <v>1579</v>
      </c>
      <c r="B520" s="58" t="s">
        <v>5279</v>
      </c>
      <c r="C520" s="52" t="s">
        <v>5341</v>
      </c>
      <c r="D520" s="58" t="s">
        <v>5253</v>
      </c>
      <c r="E520" s="53">
        <v>44646.84583333333</v>
      </c>
      <c r="F520" s="54">
        <v>44649.756944444445</v>
      </c>
    </row>
    <row r="521" ht="15.75" customHeight="1">
      <c r="A521" s="52" t="s">
        <v>1581</v>
      </c>
      <c r="B521" s="58" t="s">
        <v>5252</v>
      </c>
      <c r="C521" s="52" t="s">
        <v>5317</v>
      </c>
      <c r="D521" s="58" t="s">
        <v>5253</v>
      </c>
      <c r="E521" s="53">
        <v>44649.254166666666</v>
      </c>
      <c r="F521" s="54">
        <v>44649.66875</v>
      </c>
    </row>
    <row r="522" ht="15.75" customHeight="1">
      <c r="A522" s="52" t="s">
        <v>1585</v>
      </c>
      <c r="B522" s="58" t="s">
        <v>5301</v>
      </c>
      <c r="C522" s="52" t="s">
        <v>5363</v>
      </c>
      <c r="D522" s="58" t="s">
        <v>5255</v>
      </c>
      <c r="E522" s="53">
        <v>44645.259722222225</v>
      </c>
      <c r="F522" s="54">
        <v>44648.677777777775</v>
      </c>
    </row>
    <row r="523" ht="15.75" customHeight="1">
      <c r="A523" s="52" t="s">
        <v>1588</v>
      </c>
      <c r="B523" s="58" t="s">
        <v>5308</v>
      </c>
      <c r="C523" s="52" t="s">
        <v>5369</v>
      </c>
      <c r="D523" s="58" t="s">
        <v>5253</v>
      </c>
      <c r="E523" s="53">
        <v>44650.10833333333</v>
      </c>
      <c r="F523" s="54">
        <v>44649.839583333334</v>
      </c>
    </row>
    <row r="524" ht="15.75" customHeight="1">
      <c r="A524" s="52" t="s">
        <v>1591</v>
      </c>
      <c r="B524" s="58" t="s">
        <v>5281</v>
      </c>
      <c r="C524" s="52" t="s">
        <v>5343</v>
      </c>
      <c r="D524" s="58" t="s">
        <v>5255</v>
      </c>
      <c r="E524" s="53">
        <v>44645.225</v>
      </c>
      <c r="F524" s="54">
        <v>44648.63402777778</v>
      </c>
    </row>
    <row r="525" ht="15.75" customHeight="1">
      <c r="A525" s="52" t="s">
        <v>1594</v>
      </c>
      <c r="B525" s="58" t="s">
        <v>5294</v>
      </c>
      <c r="C525" s="52" t="s">
        <v>5356</v>
      </c>
      <c r="D525" s="58" t="s">
        <v>5253</v>
      </c>
      <c r="E525" s="53">
        <v>44650.779861111114</v>
      </c>
      <c r="F525" s="54">
        <v>44649.84305555555</v>
      </c>
    </row>
    <row r="526" ht="15.75" customHeight="1">
      <c r="A526" s="52" t="s">
        <v>1597</v>
      </c>
      <c r="B526" s="58" t="s">
        <v>5284</v>
      </c>
      <c r="C526" s="52" t="s">
        <v>5346</v>
      </c>
      <c r="D526" s="58" t="s">
        <v>5253</v>
      </c>
      <c r="E526" s="53">
        <v>44650.08611111111</v>
      </c>
      <c r="F526" s="54">
        <v>44651.836805555555</v>
      </c>
    </row>
    <row r="527" ht="15.75" customHeight="1">
      <c r="A527" s="52" t="s">
        <v>1599</v>
      </c>
      <c r="B527" s="58" t="s">
        <v>5306</v>
      </c>
      <c r="C527" s="52" t="s">
        <v>5367</v>
      </c>
      <c r="D527" s="58" t="s">
        <v>5255</v>
      </c>
      <c r="E527" s="53">
        <v>44650.04027777778</v>
      </c>
      <c r="F527" s="54">
        <v>44652.20208333333</v>
      </c>
    </row>
    <row r="528" ht="15.75" customHeight="1">
      <c r="A528" s="52" t="s">
        <v>1602</v>
      </c>
      <c r="B528" s="58" t="s">
        <v>5271</v>
      </c>
      <c r="C528" s="52" t="s">
        <v>5333</v>
      </c>
      <c r="D528" s="58" t="s">
        <v>5253</v>
      </c>
      <c r="E528" s="53">
        <v>44650.77569444444</v>
      </c>
      <c r="F528" s="54">
        <v>44649.84166666667</v>
      </c>
    </row>
    <row r="529" ht="15.75" customHeight="1">
      <c r="A529" s="52" t="s">
        <v>1605</v>
      </c>
      <c r="B529" s="58" t="s">
        <v>5280</v>
      </c>
      <c r="C529" s="52" t="s">
        <v>5342</v>
      </c>
      <c r="D529" s="58" t="s">
        <v>5253</v>
      </c>
      <c r="E529" s="53">
        <v>44649.334027777775</v>
      </c>
      <c r="F529" s="54">
        <v>44649.67569444444</v>
      </c>
    </row>
    <row r="530" ht="15.75" customHeight="1">
      <c r="A530" s="52" t="s">
        <v>1608</v>
      </c>
      <c r="B530" s="58" t="s">
        <v>5252</v>
      </c>
      <c r="C530" s="52" t="s">
        <v>5317</v>
      </c>
      <c r="D530" s="58" t="s">
        <v>5253</v>
      </c>
      <c r="E530" s="53">
        <v>44648.2375</v>
      </c>
      <c r="F530" s="54">
        <v>44650.45</v>
      </c>
    </row>
    <row r="531" ht="15.75" customHeight="1">
      <c r="A531" s="52" t="s">
        <v>1611</v>
      </c>
      <c r="B531" s="58" t="s">
        <v>5275</v>
      </c>
      <c r="C531" s="52" t="s">
        <v>5337</v>
      </c>
      <c r="D531" s="58" t="s">
        <v>5255</v>
      </c>
      <c r="E531" s="53">
        <v>44647.32361111111</v>
      </c>
      <c r="F531" s="54">
        <v>44650.65347222222</v>
      </c>
    </row>
    <row r="532" ht="15.75" customHeight="1">
      <c r="A532" s="52" t="s">
        <v>1614</v>
      </c>
      <c r="B532" s="58" t="s">
        <v>5260</v>
      </c>
      <c r="C532" s="52" t="s">
        <v>5323</v>
      </c>
      <c r="D532" s="58" t="s">
        <v>5253</v>
      </c>
      <c r="E532" s="53">
        <v>44646.54583333333</v>
      </c>
      <c r="F532" s="54">
        <v>44649.11388888889</v>
      </c>
    </row>
    <row r="533" ht="15.75" customHeight="1">
      <c r="A533" s="52" t="s">
        <v>1617</v>
      </c>
      <c r="B533" s="58" t="s">
        <v>5252</v>
      </c>
      <c r="C533" s="52" t="s">
        <v>5317</v>
      </c>
      <c r="D533" s="58" t="s">
        <v>5253</v>
      </c>
      <c r="E533" s="53">
        <v>44650.75069444445</v>
      </c>
      <c r="F533" s="54">
        <v>44652.768055555556</v>
      </c>
    </row>
    <row r="534" ht="15.75" customHeight="1">
      <c r="A534" s="52" t="s">
        <v>1620</v>
      </c>
      <c r="B534" s="58" t="s">
        <v>5252</v>
      </c>
      <c r="C534" s="52" t="s">
        <v>5317</v>
      </c>
      <c r="D534" s="58" t="s">
        <v>5253</v>
      </c>
      <c r="E534" s="53">
        <v>44648.75555555556</v>
      </c>
      <c r="F534" s="54">
        <v>44649.67222222222</v>
      </c>
    </row>
    <row r="535" ht="15.75" customHeight="1">
      <c r="A535" s="52" t="s">
        <v>1623</v>
      </c>
      <c r="B535" s="58" t="s">
        <v>5264</v>
      </c>
      <c r="C535" s="52" t="s">
        <v>5326</v>
      </c>
      <c r="D535" s="58" t="s">
        <v>5253</v>
      </c>
      <c r="E535" s="53">
        <v>44647.05694444444</v>
      </c>
      <c r="F535" s="54">
        <v>44646.74652777778</v>
      </c>
    </row>
    <row r="536" ht="15.75" customHeight="1">
      <c r="A536" s="52" t="s">
        <v>1626</v>
      </c>
      <c r="B536" s="58" t="s">
        <v>5292</v>
      </c>
      <c r="C536" s="52" t="s">
        <v>5354</v>
      </c>
      <c r="D536" s="58" t="s">
        <v>5255</v>
      </c>
      <c r="E536" s="53">
        <v>44646.924305555556</v>
      </c>
      <c r="F536" s="54">
        <v>44650.62986111111</v>
      </c>
    </row>
    <row r="537" ht="15.75" customHeight="1">
      <c r="A537" s="52" t="s">
        <v>1629</v>
      </c>
      <c r="B537" s="58" t="s">
        <v>5266</v>
      </c>
      <c r="C537" s="52" t="s">
        <v>5328</v>
      </c>
      <c r="D537" s="58" t="s">
        <v>5255</v>
      </c>
      <c r="E537" s="53">
        <v>44650.041666666664</v>
      </c>
      <c r="F537" s="54">
        <v>44652.20277777778</v>
      </c>
    </row>
    <row r="538" ht="15.75" customHeight="1">
      <c r="A538" s="52" t="s">
        <v>1631</v>
      </c>
      <c r="B538" s="58" t="s">
        <v>5301</v>
      </c>
      <c r="C538" s="52" t="s">
        <v>5363</v>
      </c>
      <c r="D538" s="58" t="s">
        <v>5255</v>
      </c>
      <c r="E538" s="53">
        <v>44649.822222222225</v>
      </c>
      <c r="F538" s="54">
        <v>44652.486805555556</v>
      </c>
    </row>
    <row r="539" ht="15.75" customHeight="1">
      <c r="A539" s="52" t="s">
        <v>1634</v>
      </c>
      <c r="B539" s="58" t="s">
        <v>5252</v>
      </c>
      <c r="C539" s="52" t="s">
        <v>5317</v>
      </c>
      <c r="D539" s="58" t="s">
        <v>5253</v>
      </c>
      <c r="E539" s="53">
        <v>44646.37847222222</v>
      </c>
      <c r="F539" s="54">
        <v>44649.01875</v>
      </c>
    </row>
    <row r="540" ht="15.75" customHeight="1">
      <c r="A540" s="52" t="s">
        <v>1637</v>
      </c>
      <c r="B540" s="58" t="s">
        <v>5252</v>
      </c>
      <c r="C540" s="52" t="s">
        <v>5317</v>
      </c>
      <c r="D540" s="58" t="s">
        <v>5253</v>
      </c>
      <c r="E540" s="53">
        <v>44647.03958333333</v>
      </c>
      <c r="F540" s="54">
        <v>44649.120833333334</v>
      </c>
    </row>
    <row r="541" ht="15.75" customHeight="1">
      <c r="A541" s="52" t="s">
        <v>1640</v>
      </c>
      <c r="B541" s="58" t="s">
        <v>5252</v>
      </c>
      <c r="C541" s="52" t="s">
        <v>5317</v>
      </c>
      <c r="D541" s="58" t="s">
        <v>5253</v>
      </c>
      <c r="E541" s="53">
        <v>44648.86944444444</v>
      </c>
      <c r="F541" s="54">
        <v>44649.70138888889</v>
      </c>
    </row>
    <row r="542" ht="15.75" customHeight="1">
      <c r="A542" s="52" t="s">
        <v>1643</v>
      </c>
      <c r="B542" s="58" t="s">
        <v>5266</v>
      </c>
      <c r="C542" s="52" t="s">
        <v>5328</v>
      </c>
      <c r="D542" s="58" t="s">
        <v>5255</v>
      </c>
      <c r="E542" s="53">
        <v>44649.038194444445</v>
      </c>
      <c r="F542" s="54">
        <v>44650.626388888886</v>
      </c>
    </row>
    <row r="543" ht="15.75" customHeight="1">
      <c r="A543" s="52" t="s">
        <v>1646</v>
      </c>
      <c r="B543" s="58" t="s">
        <v>5273</v>
      </c>
      <c r="C543" s="52" t="s">
        <v>5335</v>
      </c>
      <c r="D543" s="58" t="s">
        <v>5253</v>
      </c>
      <c r="E543" s="53">
        <v>44648.785416666666</v>
      </c>
      <c r="F543" s="54">
        <v>44652.03333333333</v>
      </c>
    </row>
    <row r="544" ht="15.75" customHeight="1">
      <c r="A544" s="52" t="s">
        <v>1649</v>
      </c>
      <c r="B544" s="58" t="s">
        <v>5252</v>
      </c>
      <c r="C544" s="52" t="s">
        <v>5317</v>
      </c>
      <c r="D544" s="58" t="s">
        <v>5253</v>
      </c>
      <c r="E544" s="53">
        <v>44651.717361111114</v>
      </c>
      <c r="F544" s="54">
        <v>44652.77569444444</v>
      </c>
    </row>
    <row r="545" ht="15.75" customHeight="1">
      <c r="A545" s="52" t="s">
        <v>1651</v>
      </c>
      <c r="B545" s="58" t="s">
        <v>5264</v>
      </c>
      <c r="C545" s="52" t="s">
        <v>5326</v>
      </c>
      <c r="D545" s="58" t="s">
        <v>5253</v>
      </c>
      <c r="E545" s="53">
        <v>44647.87777777778</v>
      </c>
      <c r="F545" s="54">
        <v>44649.12569444445</v>
      </c>
    </row>
    <row r="546" ht="15.75" customHeight="1">
      <c r="A546" s="52" t="s">
        <v>1654</v>
      </c>
      <c r="B546" s="58" t="s">
        <v>5281</v>
      </c>
      <c r="C546" s="52" t="s">
        <v>5343</v>
      </c>
      <c r="D546" s="58" t="s">
        <v>5255</v>
      </c>
      <c r="E546" s="53">
        <v>44647.42083333333</v>
      </c>
      <c r="F546" s="54">
        <v>44649.44375</v>
      </c>
    </row>
    <row r="547" ht="15.75" customHeight="1">
      <c r="A547" s="52" t="s">
        <v>1657</v>
      </c>
      <c r="B547" s="58" t="s">
        <v>5264</v>
      </c>
      <c r="C547" s="52" t="s">
        <v>5326</v>
      </c>
      <c r="D547" s="58" t="s">
        <v>5253</v>
      </c>
      <c r="E547" s="53">
        <v>44649.365277777775</v>
      </c>
      <c r="F547" s="54">
        <v>44652.154861111114</v>
      </c>
    </row>
    <row r="548" ht="15.75" customHeight="1">
      <c r="A548" s="52" t="s">
        <v>1660</v>
      </c>
      <c r="B548" s="58" t="s">
        <v>5265</v>
      </c>
      <c r="C548" s="52" t="s">
        <v>5327</v>
      </c>
      <c r="D548" s="58" t="s">
        <v>5253</v>
      </c>
      <c r="E548" s="53">
        <v>44647.56319444445</v>
      </c>
      <c r="F548" s="54">
        <v>44646.74930555555</v>
      </c>
    </row>
    <row r="549" ht="15.75" customHeight="1">
      <c r="A549" s="52" t="s">
        <v>1663</v>
      </c>
      <c r="B549" s="58" t="s">
        <v>5252</v>
      </c>
      <c r="C549" s="52" t="s">
        <v>5317</v>
      </c>
      <c r="D549" s="58" t="s">
        <v>5253</v>
      </c>
      <c r="E549" s="53">
        <v>44646.65</v>
      </c>
      <c r="F549" s="54">
        <v>44649.73125</v>
      </c>
    </row>
    <row r="550" ht="15.75" customHeight="1">
      <c r="A550" s="52" t="s">
        <v>1666</v>
      </c>
      <c r="B550" s="58" t="s">
        <v>5259</v>
      </c>
      <c r="C550" s="52" t="s">
        <v>5322</v>
      </c>
      <c r="D550" s="58" t="s">
        <v>5255</v>
      </c>
      <c r="E550" s="53">
        <v>44649.88888888889</v>
      </c>
      <c r="F550" s="54">
        <v>44652.42291666667</v>
      </c>
    </row>
    <row r="551" ht="15.75" customHeight="1">
      <c r="A551" s="52" t="s">
        <v>1669</v>
      </c>
      <c r="B551" s="58" t="s">
        <v>5299</v>
      </c>
      <c r="C551" s="52" t="s">
        <v>5361</v>
      </c>
      <c r="D551" s="58" t="s">
        <v>5253</v>
      </c>
      <c r="E551" s="53">
        <v>44646.36875</v>
      </c>
      <c r="F551" s="54">
        <v>44649.11736111111</v>
      </c>
    </row>
    <row r="552" ht="15.75" customHeight="1">
      <c r="A552" s="52" t="s">
        <v>1672</v>
      </c>
      <c r="B552" s="58" t="s">
        <v>5279</v>
      </c>
      <c r="C552" s="52" t="s">
        <v>5341</v>
      </c>
      <c r="D552" s="58" t="s">
        <v>5253</v>
      </c>
      <c r="E552" s="53">
        <v>44647.38333333333</v>
      </c>
      <c r="F552" s="54">
        <v>44649.13680555556</v>
      </c>
    </row>
    <row r="553" ht="15.75" customHeight="1">
      <c r="A553" s="52" t="s">
        <v>1675</v>
      </c>
      <c r="B553" s="58" t="s">
        <v>5257</v>
      </c>
      <c r="C553" s="52" t="s">
        <v>5320</v>
      </c>
      <c r="D553" s="58" t="s">
        <v>5253</v>
      </c>
      <c r="E553" s="53">
        <v>44645.88263888889</v>
      </c>
      <c r="F553" s="54">
        <v>44649.1125</v>
      </c>
    </row>
    <row r="554" ht="15.75" customHeight="1">
      <c r="A554" s="52" t="s">
        <v>1678</v>
      </c>
      <c r="B554" s="58" t="s">
        <v>5264</v>
      </c>
      <c r="C554" s="52" t="s">
        <v>5326</v>
      </c>
      <c r="D554" s="58" t="s">
        <v>5253</v>
      </c>
      <c r="E554" s="53">
        <v>44647.57708333333</v>
      </c>
      <c r="F554" s="54">
        <v>44646.78402777778</v>
      </c>
    </row>
    <row r="555" ht="15.75" customHeight="1">
      <c r="A555" s="52" t="s">
        <v>1681</v>
      </c>
      <c r="B555" s="58" t="s">
        <v>5294</v>
      </c>
      <c r="C555" s="52" t="s">
        <v>5356</v>
      </c>
      <c r="D555" s="58" t="s">
        <v>5253</v>
      </c>
      <c r="E555" s="53">
        <v>44646.70347222222</v>
      </c>
      <c r="F555" s="54">
        <v>44649.71111111111</v>
      </c>
    </row>
    <row r="556" ht="15.75" customHeight="1">
      <c r="A556" s="52" t="s">
        <v>1684</v>
      </c>
      <c r="B556" s="58" t="s">
        <v>5305</v>
      </c>
      <c r="C556" s="52" t="s">
        <v>5366</v>
      </c>
      <c r="D556" s="58" t="s">
        <v>5253</v>
      </c>
      <c r="E556" s="53">
        <v>44646.92916666667</v>
      </c>
      <c r="F556" s="54">
        <v>44649.080555555556</v>
      </c>
    </row>
    <row r="557" ht="15.75" customHeight="1">
      <c r="A557" s="52" t="s">
        <v>1687</v>
      </c>
      <c r="B557" s="58" t="s">
        <v>5278</v>
      </c>
      <c r="C557" s="52" t="s">
        <v>5340</v>
      </c>
      <c r="D557" s="58" t="s">
        <v>5253</v>
      </c>
      <c r="E557" s="53">
        <v>44648.01180555556</v>
      </c>
      <c r="F557" s="54">
        <v>44649.760416666664</v>
      </c>
    </row>
    <row r="558" ht="15.75" customHeight="1">
      <c r="A558" s="52" t="s">
        <v>1690</v>
      </c>
      <c r="B558" s="58" t="s">
        <v>5280</v>
      </c>
      <c r="C558" s="52" t="s">
        <v>5342</v>
      </c>
      <c r="D558" s="58" t="s">
        <v>5253</v>
      </c>
      <c r="E558" s="53">
        <v>44646.18680555555</v>
      </c>
      <c r="F558" s="54">
        <v>44650.40625</v>
      </c>
    </row>
    <row r="559" ht="15.75" customHeight="1">
      <c r="A559" s="52" t="s">
        <v>1693</v>
      </c>
      <c r="B559" s="58" t="s">
        <v>5252</v>
      </c>
      <c r="C559" s="52" t="s">
        <v>5317</v>
      </c>
      <c r="D559" s="58" t="s">
        <v>5253</v>
      </c>
      <c r="E559" s="53">
        <v>44645.9625</v>
      </c>
      <c r="F559" s="54">
        <v>44648.87986111111</v>
      </c>
    </row>
    <row r="560" ht="15.75" customHeight="1">
      <c r="A560" s="52" t="s">
        <v>1695</v>
      </c>
      <c r="B560" s="58" t="s">
        <v>5269</v>
      </c>
      <c r="C560" s="52" t="s">
        <v>5331</v>
      </c>
      <c r="D560" s="58" t="s">
        <v>5253</v>
      </c>
      <c r="E560" s="53">
        <v>44646.64027777778</v>
      </c>
      <c r="F560" s="54">
        <v>44650.43541666667</v>
      </c>
    </row>
    <row r="561" ht="15.75" customHeight="1">
      <c r="A561" s="52" t="s">
        <v>1698</v>
      </c>
      <c r="B561" s="58" t="s">
        <v>5252</v>
      </c>
      <c r="C561" s="52" t="s">
        <v>5317</v>
      </c>
      <c r="D561" s="58" t="s">
        <v>5253</v>
      </c>
      <c r="E561" s="53">
        <v>44645.96875</v>
      </c>
      <c r="F561" s="54">
        <v>44649.11041666667</v>
      </c>
    </row>
    <row r="562" ht="15.75" customHeight="1">
      <c r="A562" s="52" t="s">
        <v>1701</v>
      </c>
      <c r="B562" s="58" t="s">
        <v>5258</v>
      </c>
      <c r="C562" s="52" t="s">
        <v>5321</v>
      </c>
      <c r="D562" s="58" t="s">
        <v>5253</v>
      </c>
      <c r="E562" s="53">
        <v>44650.78125</v>
      </c>
      <c r="F562" s="54">
        <v>44649.83541666667</v>
      </c>
    </row>
    <row r="563" ht="15.75" customHeight="1">
      <c r="A563" s="52" t="s">
        <v>1704</v>
      </c>
      <c r="B563" s="58" t="s">
        <v>5263</v>
      </c>
      <c r="C563" s="52" t="s">
        <v>5325</v>
      </c>
      <c r="D563" s="58" t="s">
        <v>5253</v>
      </c>
      <c r="E563" s="53">
        <v>44646.25347222222</v>
      </c>
      <c r="F563" s="54">
        <v>44649.714583333334</v>
      </c>
    </row>
    <row r="564" ht="15.75" customHeight="1">
      <c r="A564" s="52" t="s">
        <v>1706</v>
      </c>
      <c r="B564" s="58" t="s">
        <v>5252</v>
      </c>
      <c r="C564" s="52" t="s">
        <v>5317</v>
      </c>
      <c r="D564" s="58" t="s">
        <v>5253</v>
      </c>
      <c r="E564" s="53">
        <v>44646.75763888889</v>
      </c>
      <c r="F564" s="54">
        <v>44649.72152777778</v>
      </c>
    </row>
    <row r="565" ht="15.75" customHeight="1">
      <c r="A565" s="52" t="s">
        <v>1709</v>
      </c>
      <c r="B565" s="58" t="s">
        <v>5290</v>
      </c>
      <c r="C565" s="52" t="s">
        <v>5352</v>
      </c>
      <c r="D565" s="58" t="s">
        <v>5253</v>
      </c>
      <c r="E565" s="53">
        <v>44648.853472222225</v>
      </c>
      <c r="F565" s="54">
        <v>44652.106944444444</v>
      </c>
    </row>
    <row r="566" ht="15.75" customHeight="1">
      <c r="A566" s="52" t="s">
        <v>1712</v>
      </c>
      <c r="B566" s="58" t="s">
        <v>5254</v>
      </c>
      <c r="C566" s="52" t="s">
        <v>5318</v>
      </c>
      <c r="D566" s="58" t="s">
        <v>5255</v>
      </c>
      <c r="E566" s="53">
        <v>44647.93402777778</v>
      </c>
      <c r="F566" s="54">
        <v>44651.72222222222</v>
      </c>
    </row>
    <row r="567" ht="15.75" customHeight="1">
      <c r="A567" s="52" t="s">
        <v>1714</v>
      </c>
      <c r="B567" s="58" t="s">
        <v>5259</v>
      </c>
      <c r="C567" s="52" t="s">
        <v>5322</v>
      </c>
      <c r="D567" s="58" t="s">
        <v>5255</v>
      </c>
      <c r="E567" s="53">
        <v>44648.07916666667</v>
      </c>
      <c r="F567" s="54">
        <v>44649.48333333333</v>
      </c>
    </row>
    <row r="568" ht="15.75" customHeight="1">
      <c r="A568" s="52" t="s">
        <v>1717</v>
      </c>
      <c r="B568" s="58" t="s">
        <v>5262</v>
      </c>
      <c r="C568" s="52" t="s">
        <v>5318</v>
      </c>
      <c r="D568" s="58" t="s">
        <v>5255</v>
      </c>
      <c r="E568" s="53">
        <v>44647.00208333333</v>
      </c>
      <c r="F568" s="54">
        <v>44649.46319444444</v>
      </c>
    </row>
    <row r="569" ht="15.75" customHeight="1">
      <c r="A569" s="52" t="s">
        <v>1720</v>
      </c>
      <c r="B569" s="58" t="s">
        <v>5254</v>
      </c>
      <c r="C569" s="52" t="s">
        <v>5318</v>
      </c>
      <c r="D569" s="58" t="s">
        <v>5255</v>
      </c>
      <c r="E569" s="53">
        <v>44650.49652777778</v>
      </c>
      <c r="F569" s="54">
        <v>44652.48333333333</v>
      </c>
    </row>
    <row r="570" ht="15.75" customHeight="1">
      <c r="A570" s="52" t="s">
        <v>1723</v>
      </c>
      <c r="B570" s="58" t="s">
        <v>5310</v>
      </c>
      <c r="C570" s="52" t="s">
        <v>5371</v>
      </c>
      <c r="D570" s="58" t="s">
        <v>5253</v>
      </c>
      <c r="E570" s="53">
        <v>44647.18263888889</v>
      </c>
      <c r="F570" s="54">
        <v>44650.48125</v>
      </c>
    </row>
    <row r="571" ht="15.75" customHeight="1">
      <c r="A571" s="52" t="s">
        <v>1726</v>
      </c>
      <c r="B571" s="58" t="s">
        <v>5264</v>
      </c>
      <c r="C571" s="52" t="s">
        <v>5326</v>
      </c>
      <c r="D571" s="58" t="s">
        <v>5253</v>
      </c>
      <c r="E571" s="53">
        <v>44648.87569444445</v>
      </c>
      <c r="F571" s="54">
        <v>44649.71527777778</v>
      </c>
    </row>
    <row r="572" ht="15.75" customHeight="1">
      <c r="A572" s="52" t="s">
        <v>1728</v>
      </c>
      <c r="B572" s="58" t="s">
        <v>5258</v>
      </c>
      <c r="C572" s="52" t="s">
        <v>5321</v>
      </c>
      <c r="D572" s="58" t="s">
        <v>5253</v>
      </c>
      <c r="E572" s="53">
        <v>44649.32986111111</v>
      </c>
      <c r="F572" s="54">
        <v>44649.660416666666</v>
      </c>
    </row>
    <row r="573" ht="15.75" customHeight="1">
      <c r="A573" s="52" t="s">
        <v>1731</v>
      </c>
      <c r="B573" s="58" t="s">
        <v>5268</v>
      </c>
      <c r="C573" s="52" t="s">
        <v>5330</v>
      </c>
      <c r="D573" s="58" t="s">
        <v>5255</v>
      </c>
      <c r="E573" s="53">
        <v>44647.88125</v>
      </c>
      <c r="F573" s="54">
        <v>44650.63125</v>
      </c>
    </row>
    <row r="574" ht="15.75" customHeight="1">
      <c r="A574" s="52" t="s">
        <v>1733</v>
      </c>
      <c r="B574" s="58" t="s">
        <v>5304</v>
      </c>
      <c r="C574" s="52" t="s">
        <v>5340</v>
      </c>
      <c r="D574" s="58" t="s">
        <v>5253</v>
      </c>
      <c r="E574" s="53">
        <v>44646.18958333333</v>
      </c>
      <c r="F574" s="54">
        <v>44650.419444444444</v>
      </c>
    </row>
    <row r="575" ht="15.75" customHeight="1">
      <c r="A575" s="52" t="s">
        <v>1736</v>
      </c>
      <c r="B575" s="58" t="s">
        <v>5280</v>
      </c>
      <c r="C575" s="52" t="s">
        <v>5342</v>
      </c>
      <c r="D575" s="58" t="s">
        <v>5253</v>
      </c>
      <c r="E575" s="53">
        <v>44644.38402777778</v>
      </c>
      <c r="F575" s="54">
        <v>44649.024305555555</v>
      </c>
    </row>
    <row r="576" ht="15.75" customHeight="1">
      <c r="A576" s="52" t="s">
        <v>1739</v>
      </c>
      <c r="B576" s="58" t="s">
        <v>5264</v>
      </c>
      <c r="C576" s="52" t="s">
        <v>5326</v>
      </c>
      <c r="D576" s="58" t="s">
        <v>5253</v>
      </c>
      <c r="E576" s="53">
        <v>44649.356944444444</v>
      </c>
      <c r="F576" s="54">
        <v>44652.149305555555</v>
      </c>
    </row>
    <row r="577" ht="15.75" customHeight="1">
      <c r="A577" s="52" t="s">
        <v>1742</v>
      </c>
      <c r="B577" s="58" t="s">
        <v>5288</v>
      </c>
      <c r="C577" s="52" t="s">
        <v>5350</v>
      </c>
      <c r="D577" s="58" t="s">
        <v>5255</v>
      </c>
      <c r="E577" s="53">
        <v>44649.93680555555</v>
      </c>
      <c r="F577" s="54">
        <v>44651.72083333333</v>
      </c>
    </row>
    <row r="578" ht="15.75" customHeight="1">
      <c r="A578" s="52" t="s">
        <v>1745</v>
      </c>
      <c r="B578" s="58" t="s">
        <v>5283</v>
      </c>
      <c r="C578" s="52" t="s">
        <v>5345</v>
      </c>
      <c r="D578" s="58" t="s">
        <v>5253</v>
      </c>
      <c r="E578" s="53">
        <v>44649.42222222222</v>
      </c>
      <c r="F578" s="54">
        <v>44652.125</v>
      </c>
    </row>
    <row r="579" ht="15.75" customHeight="1">
      <c r="A579" s="52" t="s">
        <v>1748</v>
      </c>
      <c r="B579" s="58" t="s">
        <v>5260</v>
      </c>
      <c r="C579" s="52" t="s">
        <v>5323</v>
      </c>
      <c r="D579" s="58" t="s">
        <v>5253</v>
      </c>
      <c r="E579" s="53">
        <v>44648.200694444444</v>
      </c>
      <c r="F579" s="54">
        <v>44649.69305555556</v>
      </c>
    </row>
    <row r="580" ht="15.75" customHeight="1">
      <c r="A580" s="52" t="s">
        <v>1750</v>
      </c>
      <c r="B580" s="58" t="s">
        <v>5268</v>
      </c>
      <c r="C580" s="52" t="s">
        <v>5330</v>
      </c>
      <c r="D580" s="58" t="s">
        <v>5255</v>
      </c>
      <c r="E580" s="53">
        <v>44648.08194444444</v>
      </c>
      <c r="F580" s="54">
        <v>44649.48888888889</v>
      </c>
    </row>
    <row r="581" ht="15.75" customHeight="1">
      <c r="A581" s="52" t="s">
        <v>1753</v>
      </c>
      <c r="B581" s="58" t="s">
        <v>5276</v>
      </c>
      <c r="C581" s="52" t="s">
        <v>5338</v>
      </c>
      <c r="D581" s="58" t="s">
        <v>5253</v>
      </c>
      <c r="E581" s="53">
        <v>44647.63958333333</v>
      </c>
      <c r="F581" s="54">
        <v>44646.88125</v>
      </c>
    </row>
    <row r="582" ht="15.75" customHeight="1">
      <c r="A582" s="52" t="s">
        <v>1756</v>
      </c>
      <c r="B582" s="58" t="s">
        <v>5278</v>
      </c>
      <c r="C582" s="52" t="s">
        <v>5340</v>
      </c>
      <c r="D582" s="58" t="s">
        <v>5253</v>
      </c>
      <c r="E582" s="53">
        <v>44646.36319444444</v>
      </c>
      <c r="F582" s="54">
        <v>44649.12152777778</v>
      </c>
    </row>
    <row r="583" ht="15.75" customHeight="1">
      <c r="A583" s="52" t="s">
        <v>1759</v>
      </c>
      <c r="B583" s="58" t="s">
        <v>5272</v>
      </c>
      <c r="C583" s="52" t="s">
        <v>5334</v>
      </c>
      <c r="D583" s="58" t="s">
        <v>5255</v>
      </c>
      <c r="E583" s="53">
        <v>44649.35763888889</v>
      </c>
      <c r="F583" s="54">
        <v>44649.77222222222</v>
      </c>
    </row>
    <row r="584" ht="15.75" customHeight="1">
      <c r="A584" s="52" t="s">
        <v>1762</v>
      </c>
      <c r="B584" s="58" t="s">
        <v>5272</v>
      </c>
      <c r="C584" s="52" t="s">
        <v>5334</v>
      </c>
      <c r="D584" s="58" t="s">
        <v>5255</v>
      </c>
      <c r="E584" s="53">
        <v>44650.49513888889</v>
      </c>
      <c r="F584" s="54">
        <v>44652.45138888889</v>
      </c>
    </row>
    <row r="585" ht="15.75" customHeight="1">
      <c r="A585" s="52" t="s">
        <v>1764</v>
      </c>
      <c r="B585" s="58" t="s">
        <v>5268</v>
      </c>
      <c r="C585" s="52" t="s">
        <v>5330</v>
      </c>
      <c r="D585" s="58" t="s">
        <v>5255</v>
      </c>
      <c r="E585" s="53">
        <v>44645.91875</v>
      </c>
      <c r="F585" s="54">
        <v>44649.447222222225</v>
      </c>
    </row>
    <row r="586" ht="15.75" customHeight="1">
      <c r="A586" s="52" t="s">
        <v>1766</v>
      </c>
      <c r="B586" s="58" t="s">
        <v>5272</v>
      </c>
      <c r="C586" s="52" t="s">
        <v>5334</v>
      </c>
      <c r="D586" s="58" t="s">
        <v>5255</v>
      </c>
      <c r="E586" s="53">
        <v>44650.39444444444</v>
      </c>
      <c r="F586" s="54">
        <v>44652.42361111111</v>
      </c>
    </row>
    <row r="587" ht="15.75" customHeight="1">
      <c r="A587" s="52" t="s">
        <v>1769</v>
      </c>
      <c r="B587" s="58" t="s">
        <v>5264</v>
      </c>
      <c r="C587" s="52" t="s">
        <v>5326</v>
      </c>
      <c r="D587" s="58" t="s">
        <v>5253</v>
      </c>
      <c r="E587" s="53">
        <v>44648.30416666667</v>
      </c>
      <c r="F587" s="54">
        <v>44649.72430555556</v>
      </c>
    </row>
    <row r="588" ht="15.75" customHeight="1">
      <c r="A588" s="52" t="s">
        <v>1772</v>
      </c>
      <c r="B588" s="58" t="s">
        <v>5289</v>
      </c>
      <c r="C588" s="52" t="s">
        <v>5351</v>
      </c>
      <c r="D588" s="58" t="s">
        <v>5255</v>
      </c>
      <c r="E588" s="53">
        <v>44650.072222222225</v>
      </c>
      <c r="F588" s="54">
        <v>44652.322916666664</v>
      </c>
    </row>
    <row r="589" ht="15.75" customHeight="1">
      <c r="A589" s="52" t="s">
        <v>1775</v>
      </c>
      <c r="B589" s="58" t="s">
        <v>5294</v>
      </c>
      <c r="C589" s="52" t="s">
        <v>5356</v>
      </c>
      <c r="D589" s="58" t="s">
        <v>5253</v>
      </c>
      <c r="E589" s="53">
        <v>44647.15347222222</v>
      </c>
      <c r="F589" s="54">
        <v>44650.39166666667</v>
      </c>
    </row>
    <row r="590" ht="15.75" customHeight="1">
      <c r="A590" s="52" t="s">
        <v>1778</v>
      </c>
      <c r="B590" s="58" t="s">
        <v>5276</v>
      </c>
      <c r="C590" s="52" t="s">
        <v>5338</v>
      </c>
      <c r="D590" s="58" t="s">
        <v>5253</v>
      </c>
      <c r="E590" s="53">
        <v>44649.93402777778</v>
      </c>
      <c r="F590" s="54">
        <v>44649.69583333333</v>
      </c>
    </row>
    <row r="591" ht="15.75" customHeight="1">
      <c r="A591" s="52" t="s">
        <v>1781</v>
      </c>
      <c r="B591" s="58" t="s">
        <v>5264</v>
      </c>
      <c r="C591" s="52" t="s">
        <v>5326</v>
      </c>
      <c r="D591" s="58" t="s">
        <v>5253</v>
      </c>
      <c r="E591" s="53">
        <v>44647.540972222225</v>
      </c>
      <c r="F591" s="54">
        <v>44649.02777777778</v>
      </c>
    </row>
    <row r="592" ht="15.75" customHeight="1">
      <c r="A592" s="52" t="s">
        <v>1784</v>
      </c>
      <c r="B592" s="58" t="s">
        <v>5301</v>
      </c>
      <c r="C592" s="52" t="s">
        <v>5363</v>
      </c>
      <c r="D592" s="58" t="s">
        <v>5255</v>
      </c>
      <c r="E592" s="53">
        <v>44647.49236111111</v>
      </c>
      <c r="F592" s="54">
        <v>44649.47986111111</v>
      </c>
    </row>
    <row r="593" ht="15.75" customHeight="1">
      <c r="A593" s="52" t="s">
        <v>1787</v>
      </c>
      <c r="B593" s="58" t="s">
        <v>5307</v>
      </c>
      <c r="C593" s="52" t="s">
        <v>5368</v>
      </c>
      <c r="D593" s="58" t="s">
        <v>5253</v>
      </c>
      <c r="E593" s="53">
        <v>44647.82847222222</v>
      </c>
      <c r="F593" s="54">
        <v>44650.45</v>
      </c>
    </row>
    <row r="594" ht="15.75" customHeight="1">
      <c r="A594" s="52" t="s">
        <v>1790</v>
      </c>
      <c r="B594" s="58" t="s">
        <v>5304</v>
      </c>
      <c r="C594" s="52" t="s">
        <v>5340</v>
      </c>
      <c r="D594" s="58" t="s">
        <v>5253</v>
      </c>
      <c r="E594" s="53">
        <v>44648.86944444444</v>
      </c>
      <c r="F594" s="54">
        <v>44649.70277777778</v>
      </c>
    </row>
    <row r="595" ht="15.75" customHeight="1">
      <c r="A595" s="52" t="s">
        <v>1793</v>
      </c>
      <c r="B595" s="58" t="s">
        <v>5268</v>
      </c>
      <c r="C595" s="52" t="s">
        <v>5330</v>
      </c>
      <c r="D595" s="58" t="s">
        <v>5255</v>
      </c>
      <c r="E595" s="53">
        <v>44647.910416666666</v>
      </c>
      <c r="F595" s="54">
        <v>44650.66388888889</v>
      </c>
    </row>
    <row r="596" ht="15.75" customHeight="1">
      <c r="A596" s="52" t="s">
        <v>1796</v>
      </c>
      <c r="B596" s="58" t="s">
        <v>5278</v>
      </c>
      <c r="C596" s="52" t="s">
        <v>5340</v>
      </c>
      <c r="D596" s="58" t="s">
        <v>5253</v>
      </c>
      <c r="E596" s="53">
        <v>44648.47430555556</v>
      </c>
      <c r="F596" s="54">
        <v>44649.15277777778</v>
      </c>
    </row>
    <row r="597" ht="15.75" customHeight="1">
      <c r="A597" s="52" t="s">
        <v>1799</v>
      </c>
      <c r="B597" s="58" t="s">
        <v>5280</v>
      </c>
      <c r="C597" s="52" t="s">
        <v>5342</v>
      </c>
      <c r="D597" s="58" t="s">
        <v>5253</v>
      </c>
      <c r="E597" s="53">
        <v>44645.07986111111</v>
      </c>
      <c r="F597" s="54">
        <v>44649.73888888889</v>
      </c>
    </row>
    <row r="598" ht="15.75" customHeight="1">
      <c r="A598" s="52" t="s">
        <v>1802</v>
      </c>
      <c r="B598" s="58" t="s">
        <v>5283</v>
      </c>
      <c r="C598" s="52" t="s">
        <v>5345</v>
      </c>
      <c r="D598" s="58" t="s">
        <v>5253</v>
      </c>
      <c r="E598" s="53">
        <v>44646.76597222222</v>
      </c>
      <c r="F598" s="54">
        <v>44649.71527777778</v>
      </c>
    </row>
    <row r="599" ht="15.75" customHeight="1">
      <c r="A599" s="52" t="s">
        <v>1805</v>
      </c>
      <c r="B599" s="58" t="s">
        <v>5278</v>
      </c>
      <c r="C599" s="52" t="s">
        <v>5340</v>
      </c>
      <c r="D599" s="58" t="s">
        <v>5253</v>
      </c>
      <c r="E599" s="53">
        <v>44647.23263888889</v>
      </c>
      <c r="F599" s="54">
        <v>44650.44375</v>
      </c>
    </row>
    <row r="600" ht="15.75" customHeight="1">
      <c r="A600" s="52" t="s">
        <v>1808</v>
      </c>
      <c r="B600" s="58" t="s">
        <v>5284</v>
      </c>
      <c r="C600" s="52" t="s">
        <v>5346</v>
      </c>
      <c r="D600" s="58" t="s">
        <v>5253</v>
      </c>
      <c r="E600" s="53">
        <v>44649.416666666664</v>
      </c>
      <c r="F600" s="54">
        <v>44652.11597222222</v>
      </c>
    </row>
    <row r="601" ht="15.75" customHeight="1">
      <c r="A601" s="52" t="s">
        <v>1811</v>
      </c>
      <c r="B601" s="58" t="s">
        <v>5287</v>
      </c>
      <c r="C601" s="52" t="s">
        <v>5349</v>
      </c>
      <c r="D601" s="58" t="s">
        <v>5255</v>
      </c>
      <c r="E601" s="53">
        <v>44647.325694444444</v>
      </c>
      <c r="F601" s="54">
        <v>44650.66388888889</v>
      </c>
    </row>
    <row r="602" ht="15.75" customHeight="1">
      <c r="A602" s="52" t="s">
        <v>1814</v>
      </c>
      <c r="B602" s="58" t="s">
        <v>5264</v>
      </c>
      <c r="C602" s="52" t="s">
        <v>5326</v>
      </c>
      <c r="D602" s="58" t="s">
        <v>5253</v>
      </c>
      <c r="E602" s="53">
        <v>44648.39444444444</v>
      </c>
      <c r="F602" s="54">
        <v>44649.14513888889</v>
      </c>
    </row>
    <row r="603" ht="15.75" customHeight="1">
      <c r="A603" s="52" t="s">
        <v>1816</v>
      </c>
      <c r="B603" s="58" t="s">
        <v>5301</v>
      </c>
      <c r="C603" s="52" t="s">
        <v>5363</v>
      </c>
      <c r="D603" s="58" t="s">
        <v>5255</v>
      </c>
      <c r="E603" s="53">
        <v>44648.81805555556</v>
      </c>
      <c r="F603" s="54">
        <v>44649.40416666667</v>
      </c>
    </row>
    <row r="604" ht="15.75" customHeight="1">
      <c r="A604" s="52" t="s">
        <v>1819</v>
      </c>
      <c r="B604" s="58" t="s">
        <v>5252</v>
      </c>
      <c r="C604" s="52" t="s">
        <v>5317</v>
      </c>
      <c r="D604" s="58" t="s">
        <v>5253</v>
      </c>
      <c r="E604" s="53">
        <v>44649.861805555556</v>
      </c>
      <c r="F604" s="54">
        <v>44652.15347222222</v>
      </c>
    </row>
    <row r="605" ht="15.75" customHeight="1">
      <c r="A605" s="52" t="s">
        <v>1821</v>
      </c>
      <c r="B605" s="58" t="s">
        <v>5289</v>
      </c>
      <c r="C605" s="52" t="s">
        <v>5351</v>
      </c>
      <c r="D605" s="58" t="s">
        <v>5255</v>
      </c>
      <c r="E605" s="53">
        <v>44645.74513888889</v>
      </c>
      <c r="F605" s="54">
        <v>44648.66527777778</v>
      </c>
    </row>
    <row r="606" ht="15.75" customHeight="1">
      <c r="A606" s="52" t="s">
        <v>1824</v>
      </c>
      <c r="B606" s="58" t="s">
        <v>5281</v>
      </c>
      <c r="C606" s="52" t="s">
        <v>5343</v>
      </c>
      <c r="D606" s="58" t="s">
        <v>5255</v>
      </c>
      <c r="E606" s="53">
        <v>44648.34583333333</v>
      </c>
      <c r="F606" s="54">
        <v>44651.84652777778</v>
      </c>
    </row>
    <row r="607" ht="15.75" customHeight="1">
      <c r="A607" s="52" t="s">
        <v>1827</v>
      </c>
      <c r="B607" s="58" t="s">
        <v>5265</v>
      </c>
      <c r="C607" s="52" t="s">
        <v>5327</v>
      </c>
      <c r="D607" s="58" t="s">
        <v>5253</v>
      </c>
      <c r="E607" s="53">
        <v>44646.370833333334</v>
      </c>
      <c r="F607" s="54">
        <v>44649.01666666667</v>
      </c>
    </row>
    <row r="608" ht="15.75" customHeight="1">
      <c r="A608" s="52" t="s">
        <v>1830</v>
      </c>
      <c r="B608" s="58" t="s">
        <v>5306</v>
      </c>
      <c r="C608" s="52" t="s">
        <v>5367</v>
      </c>
      <c r="D608" s="58" t="s">
        <v>5255</v>
      </c>
      <c r="E608" s="53">
        <v>44648.22777777778</v>
      </c>
      <c r="F608" s="54">
        <v>44651.725694444445</v>
      </c>
    </row>
    <row r="609" ht="15.75" customHeight="1">
      <c r="A609" s="52" t="s">
        <v>1832</v>
      </c>
      <c r="B609" s="58" t="s">
        <v>5264</v>
      </c>
      <c r="C609" s="52" t="s">
        <v>5326</v>
      </c>
      <c r="D609" s="58" t="s">
        <v>5253</v>
      </c>
      <c r="E609" s="53">
        <v>44647.694444444445</v>
      </c>
      <c r="F609" s="54">
        <v>44648.8375</v>
      </c>
    </row>
    <row r="610" ht="15.75" customHeight="1">
      <c r="A610" s="52" t="s">
        <v>1835</v>
      </c>
      <c r="B610" s="58" t="s">
        <v>5284</v>
      </c>
      <c r="C610" s="52" t="s">
        <v>5346</v>
      </c>
      <c r="D610" s="58" t="s">
        <v>5253</v>
      </c>
      <c r="E610" s="53">
        <v>44645.62777777778</v>
      </c>
      <c r="F610" s="54">
        <v>44646.879166666666</v>
      </c>
    </row>
    <row r="611" ht="15.75" customHeight="1">
      <c r="A611" s="52" t="s">
        <v>1838</v>
      </c>
      <c r="B611" s="58" t="s">
        <v>5286</v>
      </c>
      <c r="C611" s="52" t="s">
        <v>5348</v>
      </c>
      <c r="D611" s="58" t="s">
        <v>5253</v>
      </c>
      <c r="E611" s="53">
        <v>44645.87013888889</v>
      </c>
      <c r="F611" s="54">
        <v>44649.12291666667</v>
      </c>
    </row>
    <row r="612" ht="15.75" customHeight="1">
      <c r="A612" s="52" t="s">
        <v>1841</v>
      </c>
      <c r="B612" s="58" t="s">
        <v>5294</v>
      </c>
      <c r="C612" s="52" t="s">
        <v>5356</v>
      </c>
      <c r="D612" s="58" t="s">
        <v>5253</v>
      </c>
      <c r="E612" s="53">
        <v>44646.85208333333</v>
      </c>
      <c r="F612" s="54">
        <v>44649.76388888889</v>
      </c>
    </row>
    <row r="613" ht="15.75" customHeight="1">
      <c r="A613" s="52" t="s">
        <v>1843</v>
      </c>
      <c r="B613" s="58" t="s">
        <v>5286</v>
      </c>
      <c r="C613" s="52" t="s">
        <v>5348</v>
      </c>
      <c r="D613" s="58" t="s">
        <v>5253</v>
      </c>
      <c r="E613" s="53">
        <v>44649.751388888886</v>
      </c>
      <c r="F613" s="54">
        <v>44649.67083333333</v>
      </c>
    </row>
    <row r="614" ht="15.75" customHeight="1">
      <c r="A614" s="52" t="s">
        <v>1846</v>
      </c>
      <c r="B614" s="58" t="s">
        <v>5289</v>
      </c>
      <c r="C614" s="52" t="s">
        <v>5351</v>
      </c>
      <c r="D614" s="58" t="s">
        <v>5255</v>
      </c>
      <c r="E614" s="53">
        <v>44649.49097222222</v>
      </c>
      <c r="F614" s="54">
        <v>44649.39513888889</v>
      </c>
    </row>
    <row r="615" ht="15.75" customHeight="1">
      <c r="A615" s="52" t="s">
        <v>1849</v>
      </c>
      <c r="B615" s="58" t="s">
        <v>5270</v>
      </c>
      <c r="C615" s="52" t="s">
        <v>5332</v>
      </c>
      <c r="D615" s="58" t="s">
        <v>5253</v>
      </c>
      <c r="E615" s="53">
        <v>44645.64097222222</v>
      </c>
      <c r="F615" s="54">
        <v>44650.37430555555</v>
      </c>
    </row>
    <row r="616" ht="15.75" customHeight="1">
      <c r="A616" s="52" t="s">
        <v>1852</v>
      </c>
      <c r="B616" s="58" t="s">
        <v>5280</v>
      </c>
      <c r="C616" s="52" t="s">
        <v>5342</v>
      </c>
      <c r="D616" s="58" t="s">
        <v>5253</v>
      </c>
      <c r="E616" s="53">
        <v>44646.84375</v>
      </c>
      <c r="F616" s="54">
        <v>44649.76597222222</v>
      </c>
    </row>
    <row r="617" ht="15.75" customHeight="1">
      <c r="A617" s="52" t="s">
        <v>1855</v>
      </c>
      <c r="B617" s="58" t="s">
        <v>5252</v>
      </c>
      <c r="C617" s="52" t="s">
        <v>5317</v>
      </c>
      <c r="D617" s="58" t="s">
        <v>5253</v>
      </c>
      <c r="E617" s="53">
        <v>44647.18958333333</v>
      </c>
      <c r="F617" s="54">
        <v>44649.14791666667</v>
      </c>
    </row>
    <row r="618" ht="15.75" customHeight="1">
      <c r="A618" s="52" t="s">
        <v>1858</v>
      </c>
      <c r="B618" s="58" t="s">
        <v>5287</v>
      </c>
      <c r="C618" s="52" t="s">
        <v>5349</v>
      </c>
      <c r="D618" s="58" t="s">
        <v>5255</v>
      </c>
      <c r="E618" s="53">
        <v>44645.84166666667</v>
      </c>
      <c r="F618" s="54">
        <v>44649.44583333333</v>
      </c>
    </row>
    <row r="619" ht="15.75" customHeight="1">
      <c r="A619" s="52" t="s">
        <v>1861</v>
      </c>
      <c r="B619" s="58" t="s">
        <v>5280</v>
      </c>
      <c r="C619" s="52" t="s">
        <v>5342</v>
      </c>
      <c r="D619" s="58" t="s">
        <v>5253</v>
      </c>
      <c r="E619" s="53">
        <v>44648.861805555556</v>
      </c>
      <c r="F619" s="54">
        <v>44652.106944444444</v>
      </c>
    </row>
    <row r="620" ht="15.75" customHeight="1">
      <c r="A620" s="52" t="s">
        <v>1864</v>
      </c>
      <c r="B620" s="58" t="s">
        <v>5290</v>
      </c>
      <c r="C620" s="52" t="s">
        <v>5352</v>
      </c>
      <c r="D620" s="58" t="s">
        <v>5253</v>
      </c>
      <c r="E620" s="53">
        <v>44649.91180555556</v>
      </c>
      <c r="F620" s="54">
        <v>44652.120833333334</v>
      </c>
    </row>
    <row r="621" ht="15.75" customHeight="1">
      <c r="A621" s="52" t="s">
        <v>1867</v>
      </c>
      <c r="B621" s="58" t="s">
        <v>5278</v>
      </c>
      <c r="C621" s="52" t="s">
        <v>5340</v>
      </c>
      <c r="D621" s="58" t="s">
        <v>5253</v>
      </c>
      <c r="E621" s="53">
        <v>44651.5875</v>
      </c>
      <c r="F621" s="54">
        <v>44652.80416666667</v>
      </c>
    </row>
    <row r="622" ht="15.75" customHeight="1">
      <c r="A622" s="52" t="s">
        <v>1870</v>
      </c>
      <c r="B622" s="58" t="s">
        <v>5252</v>
      </c>
      <c r="C622" s="52" t="s">
        <v>5317</v>
      </c>
      <c r="D622" s="58" t="s">
        <v>5253</v>
      </c>
      <c r="E622" s="53">
        <v>44648.1125</v>
      </c>
      <c r="F622" s="54">
        <v>44648.84027777778</v>
      </c>
    </row>
    <row r="623" ht="15.75" customHeight="1">
      <c r="A623" s="52" t="s">
        <v>1873</v>
      </c>
      <c r="B623" s="58" t="s">
        <v>5261</v>
      </c>
      <c r="C623" s="52" t="s">
        <v>5324</v>
      </c>
      <c r="D623" s="58" t="s">
        <v>5253</v>
      </c>
      <c r="E623" s="53">
        <v>44647.87222222222</v>
      </c>
      <c r="F623" s="54">
        <v>44649.09861111111</v>
      </c>
    </row>
    <row r="624" ht="15.75" customHeight="1">
      <c r="A624" s="52" t="s">
        <v>1876</v>
      </c>
      <c r="B624" s="58" t="s">
        <v>5289</v>
      </c>
      <c r="C624" s="52" t="s">
        <v>5351</v>
      </c>
      <c r="D624" s="58" t="s">
        <v>5255</v>
      </c>
      <c r="E624" s="53">
        <v>44645.6875</v>
      </c>
      <c r="F624" s="54">
        <v>44648.683333333334</v>
      </c>
    </row>
    <row r="625" ht="15.75" customHeight="1">
      <c r="A625" s="52" t="s">
        <v>1878</v>
      </c>
      <c r="B625" s="58" t="s">
        <v>5261</v>
      </c>
      <c r="C625" s="52" t="s">
        <v>5324</v>
      </c>
      <c r="D625" s="58" t="s">
        <v>5253</v>
      </c>
      <c r="E625" s="53">
        <v>44645.376388888886</v>
      </c>
      <c r="F625" s="54">
        <v>44649.1125</v>
      </c>
    </row>
    <row r="626" ht="15.75" customHeight="1">
      <c r="A626" s="52" t="s">
        <v>1881</v>
      </c>
      <c r="B626" s="58" t="s">
        <v>5264</v>
      </c>
      <c r="C626" s="52" t="s">
        <v>5326</v>
      </c>
      <c r="D626" s="58" t="s">
        <v>5253</v>
      </c>
      <c r="E626" s="53">
        <v>44647.138194444444</v>
      </c>
      <c r="F626" s="54">
        <v>44650.427083333336</v>
      </c>
    </row>
    <row r="627" ht="15.75" customHeight="1">
      <c r="A627" s="52" t="s">
        <v>1884</v>
      </c>
      <c r="B627" s="58" t="s">
        <v>5307</v>
      </c>
      <c r="C627" s="52" t="s">
        <v>5368</v>
      </c>
      <c r="D627" s="58" t="s">
        <v>5253</v>
      </c>
      <c r="E627" s="53">
        <v>44650.58472222222</v>
      </c>
      <c r="F627" s="54">
        <v>44652.12430555555</v>
      </c>
    </row>
    <row r="628" ht="15.75" customHeight="1">
      <c r="A628" s="52" t="s">
        <v>1887</v>
      </c>
      <c r="B628" s="58" t="s">
        <v>5272</v>
      </c>
      <c r="C628" s="52" t="s">
        <v>5334</v>
      </c>
      <c r="D628" s="58" t="s">
        <v>5255</v>
      </c>
      <c r="E628" s="53">
        <v>44648.813888888886</v>
      </c>
      <c r="F628" s="54">
        <v>44649.393055555556</v>
      </c>
    </row>
    <row r="629" ht="15.75" customHeight="1">
      <c r="A629" s="52" t="s">
        <v>1890</v>
      </c>
      <c r="B629" s="58" t="s">
        <v>5276</v>
      </c>
      <c r="C629" s="52" t="s">
        <v>5338</v>
      </c>
      <c r="D629" s="58" t="s">
        <v>5253</v>
      </c>
      <c r="E629" s="53">
        <v>44647.625</v>
      </c>
      <c r="F629" s="54">
        <v>44648.87847222222</v>
      </c>
    </row>
    <row r="630" ht="15.75" customHeight="1">
      <c r="A630" s="52" t="s">
        <v>1892</v>
      </c>
      <c r="B630" s="58" t="s">
        <v>5272</v>
      </c>
      <c r="C630" s="52" t="s">
        <v>5334</v>
      </c>
      <c r="D630" s="58" t="s">
        <v>5255</v>
      </c>
      <c r="E630" s="53">
        <v>44650.65416666667</v>
      </c>
      <c r="F630" s="54">
        <v>44650.73819444444</v>
      </c>
    </row>
    <row r="631" ht="15.75" customHeight="1">
      <c r="A631" s="52" t="s">
        <v>1894</v>
      </c>
      <c r="B631" s="58" t="s">
        <v>5284</v>
      </c>
      <c r="C631" s="52" t="s">
        <v>5346</v>
      </c>
      <c r="D631" s="58" t="s">
        <v>5253</v>
      </c>
      <c r="E631" s="53">
        <v>44647.038194444445</v>
      </c>
      <c r="F631" s="54">
        <v>44649.12569444445</v>
      </c>
    </row>
    <row r="632" ht="15.75" customHeight="1">
      <c r="A632" s="52" t="s">
        <v>1897</v>
      </c>
      <c r="B632" s="58" t="s">
        <v>5289</v>
      </c>
      <c r="C632" s="52" t="s">
        <v>5351</v>
      </c>
      <c r="D632" s="58" t="s">
        <v>5255</v>
      </c>
      <c r="E632" s="53">
        <v>44648.33541666667</v>
      </c>
      <c r="F632" s="54">
        <v>44650.67847222222</v>
      </c>
    </row>
    <row r="633" ht="15.75" customHeight="1">
      <c r="A633" s="52" t="s">
        <v>1900</v>
      </c>
      <c r="B633" s="58" t="s">
        <v>5279</v>
      </c>
      <c r="C633" s="52" t="s">
        <v>5341</v>
      </c>
      <c r="D633" s="58" t="s">
        <v>5253</v>
      </c>
      <c r="E633" s="53">
        <v>44647.754166666666</v>
      </c>
      <c r="F633" s="54">
        <v>44650.45694444444</v>
      </c>
    </row>
    <row r="634" ht="15.75" customHeight="1">
      <c r="A634" s="52" t="s">
        <v>1903</v>
      </c>
      <c r="B634" s="58" t="s">
        <v>5279</v>
      </c>
      <c r="C634" s="52" t="s">
        <v>5341</v>
      </c>
      <c r="D634" s="58" t="s">
        <v>5253</v>
      </c>
      <c r="E634" s="53">
        <v>44648.88402777778</v>
      </c>
      <c r="F634" s="54">
        <v>44649.13055555556</v>
      </c>
    </row>
    <row r="635" ht="15.75" customHeight="1">
      <c r="A635" s="52" t="s">
        <v>1906</v>
      </c>
      <c r="B635" s="58" t="s">
        <v>5268</v>
      </c>
      <c r="C635" s="52" t="s">
        <v>5330</v>
      </c>
      <c r="D635" s="58" t="s">
        <v>5255</v>
      </c>
      <c r="E635" s="53">
        <v>44649.26458333333</v>
      </c>
      <c r="F635" s="54">
        <v>44651.60555555556</v>
      </c>
    </row>
    <row r="636" ht="15.75" customHeight="1">
      <c r="A636" s="52" t="s">
        <v>1909</v>
      </c>
      <c r="B636" s="58" t="s">
        <v>5281</v>
      </c>
      <c r="C636" s="52" t="s">
        <v>5343</v>
      </c>
      <c r="D636" s="58" t="s">
        <v>5255</v>
      </c>
      <c r="E636" s="53">
        <v>44649.31319444445</v>
      </c>
      <c r="F636" s="54">
        <v>44651.64513888889</v>
      </c>
    </row>
    <row r="637" ht="15.75" customHeight="1">
      <c r="A637" s="52" t="s">
        <v>1912</v>
      </c>
      <c r="B637" s="58" t="s">
        <v>5256</v>
      </c>
      <c r="C637" s="52" t="s">
        <v>5319</v>
      </c>
      <c r="D637" s="58" t="s">
        <v>5253</v>
      </c>
      <c r="E637" s="53">
        <v>44646.635416666664</v>
      </c>
      <c r="F637" s="54">
        <v>44649.71666666667</v>
      </c>
    </row>
    <row r="638" ht="15.75" customHeight="1">
      <c r="A638" s="52" t="s">
        <v>1915</v>
      </c>
      <c r="B638" s="58" t="s">
        <v>5299</v>
      </c>
      <c r="C638" s="52" t="s">
        <v>5361</v>
      </c>
      <c r="D638" s="58" t="s">
        <v>5253</v>
      </c>
      <c r="E638" s="53">
        <v>44648.785416666666</v>
      </c>
      <c r="F638" s="54">
        <v>44652.03055555555</v>
      </c>
    </row>
    <row r="639" ht="15.75" customHeight="1">
      <c r="A639" s="52" t="s">
        <v>1918</v>
      </c>
      <c r="B639" s="58" t="s">
        <v>5305</v>
      </c>
      <c r="C639" s="52" t="s">
        <v>5366</v>
      </c>
      <c r="D639" s="58" t="s">
        <v>5253</v>
      </c>
      <c r="E639" s="53">
        <v>44647.70972222222</v>
      </c>
      <c r="F639" s="54">
        <v>44649.71666666667</v>
      </c>
    </row>
    <row r="640" ht="15.75" customHeight="1">
      <c r="A640" s="52" t="s">
        <v>1921</v>
      </c>
      <c r="B640" s="58" t="s">
        <v>5295</v>
      </c>
      <c r="C640" s="52" t="s">
        <v>5357</v>
      </c>
      <c r="D640" s="58" t="s">
        <v>5253</v>
      </c>
      <c r="E640" s="53">
        <v>44648.35972222222</v>
      </c>
      <c r="F640" s="54">
        <v>44650.42291666667</v>
      </c>
    </row>
    <row r="641" ht="15.75" customHeight="1">
      <c r="A641" s="52" t="s">
        <v>1924</v>
      </c>
      <c r="B641" s="58" t="s">
        <v>5276</v>
      </c>
      <c r="C641" s="52" t="s">
        <v>5338</v>
      </c>
      <c r="D641" s="58" t="s">
        <v>5253</v>
      </c>
      <c r="E641" s="53">
        <v>44647.163194444445</v>
      </c>
      <c r="F641" s="54">
        <v>44650.45138888889</v>
      </c>
    </row>
    <row r="642" ht="15.75" customHeight="1">
      <c r="A642" s="52" t="s">
        <v>1926</v>
      </c>
      <c r="B642" s="58" t="s">
        <v>5295</v>
      </c>
      <c r="C642" s="52" t="s">
        <v>5357</v>
      </c>
      <c r="D642" s="58" t="s">
        <v>5253</v>
      </c>
      <c r="E642" s="53">
        <v>44646.18819444445</v>
      </c>
      <c r="F642" s="54">
        <v>44650.41388888889</v>
      </c>
    </row>
    <row r="643" ht="15.75" customHeight="1">
      <c r="A643" s="52" t="s">
        <v>1929</v>
      </c>
      <c r="B643" s="58" t="s">
        <v>5273</v>
      </c>
      <c r="C643" s="52" t="s">
        <v>5335</v>
      </c>
      <c r="D643" s="58" t="s">
        <v>5253</v>
      </c>
      <c r="E643" s="53">
        <v>44645.660416666666</v>
      </c>
      <c r="F643" s="54">
        <v>44650.45416666667</v>
      </c>
    </row>
    <row r="644" ht="15.75" customHeight="1">
      <c r="A644" s="52" t="s">
        <v>1932</v>
      </c>
      <c r="B644" s="58" t="s">
        <v>5265</v>
      </c>
      <c r="C644" s="52" t="s">
        <v>5327</v>
      </c>
      <c r="D644" s="58" t="s">
        <v>5253</v>
      </c>
      <c r="E644" s="53">
        <v>44649.25486111111</v>
      </c>
      <c r="F644" s="54">
        <v>44649.67222222222</v>
      </c>
    </row>
    <row r="645" ht="15.75" customHeight="1">
      <c r="A645" s="52" t="s">
        <v>1934</v>
      </c>
      <c r="B645" s="58" t="s">
        <v>5310</v>
      </c>
      <c r="C645" s="52" t="s">
        <v>5371</v>
      </c>
      <c r="D645" s="58" t="s">
        <v>5253</v>
      </c>
      <c r="E645" s="53">
        <v>44647.58125</v>
      </c>
      <c r="F645" s="54">
        <v>44649.12430555555</v>
      </c>
    </row>
    <row r="646" ht="15.75" customHeight="1">
      <c r="A646" s="52" t="s">
        <v>1937</v>
      </c>
      <c r="B646" s="58" t="s">
        <v>5291</v>
      </c>
      <c r="C646" s="52" t="s">
        <v>5353</v>
      </c>
      <c r="D646" s="58" t="s">
        <v>5253</v>
      </c>
      <c r="E646" s="53">
        <v>44647.592361111114</v>
      </c>
      <c r="F646" s="54">
        <v>44649.080555555556</v>
      </c>
    </row>
    <row r="647" ht="15.75" customHeight="1">
      <c r="A647" s="52" t="s">
        <v>1940</v>
      </c>
      <c r="B647" s="58" t="s">
        <v>5300</v>
      </c>
      <c r="C647" s="52" t="s">
        <v>5362</v>
      </c>
      <c r="D647" s="58" t="s">
        <v>5253</v>
      </c>
      <c r="E647" s="53">
        <v>44650.52222222222</v>
      </c>
      <c r="F647" s="54">
        <v>44652.152083333334</v>
      </c>
    </row>
    <row r="648" ht="15.75" customHeight="1">
      <c r="A648" s="52" t="s">
        <v>1943</v>
      </c>
      <c r="B648" s="58" t="s">
        <v>5272</v>
      </c>
      <c r="C648" s="52" t="s">
        <v>5334</v>
      </c>
      <c r="D648" s="58" t="s">
        <v>5255</v>
      </c>
      <c r="E648" s="53">
        <v>44649.904861111114</v>
      </c>
      <c r="F648" s="54">
        <v>44652.475694444445</v>
      </c>
    </row>
    <row r="649" ht="15.75" customHeight="1">
      <c r="A649" s="52" t="s">
        <v>1946</v>
      </c>
      <c r="B649" s="58" t="s">
        <v>5280</v>
      </c>
      <c r="C649" s="52" t="s">
        <v>5342</v>
      </c>
      <c r="D649" s="58" t="s">
        <v>5253</v>
      </c>
      <c r="E649" s="53">
        <v>44646.24444444444</v>
      </c>
      <c r="F649" s="54">
        <v>44650.49166666667</v>
      </c>
    </row>
    <row r="650" ht="15.75" customHeight="1">
      <c r="A650" s="52" t="s">
        <v>1949</v>
      </c>
      <c r="B650" s="58" t="s">
        <v>5254</v>
      </c>
      <c r="C650" s="52" t="s">
        <v>5318</v>
      </c>
      <c r="D650" s="58" t="s">
        <v>5255</v>
      </c>
      <c r="E650" s="53">
        <v>44648.22222222222</v>
      </c>
      <c r="F650" s="54">
        <v>44651.72361111111</v>
      </c>
    </row>
    <row r="651" ht="15.75" customHeight="1">
      <c r="A651" s="52" t="s">
        <v>1952</v>
      </c>
      <c r="B651" s="58" t="s">
        <v>5284</v>
      </c>
      <c r="C651" s="52" t="s">
        <v>5346</v>
      </c>
      <c r="D651" s="58" t="s">
        <v>5253</v>
      </c>
      <c r="E651" s="53">
        <v>44650.589583333334</v>
      </c>
      <c r="F651" s="54">
        <v>44652.04722222222</v>
      </c>
    </row>
    <row r="652" ht="15.75" customHeight="1">
      <c r="A652" s="52" t="s">
        <v>1955</v>
      </c>
      <c r="B652" s="58" t="s">
        <v>5298</v>
      </c>
      <c r="C652" s="52" t="s">
        <v>5360</v>
      </c>
      <c r="D652" s="58" t="s">
        <v>5253</v>
      </c>
      <c r="E652" s="53">
        <v>44647.25555555556</v>
      </c>
      <c r="F652" s="54">
        <v>44649.7125</v>
      </c>
    </row>
    <row r="653" ht="15.75" customHeight="1">
      <c r="A653" s="52" t="s">
        <v>1958</v>
      </c>
      <c r="B653" s="58" t="s">
        <v>5252</v>
      </c>
      <c r="C653" s="52" t="s">
        <v>5317</v>
      </c>
      <c r="D653" s="58" t="s">
        <v>5253</v>
      </c>
      <c r="E653" s="53">
        <v>44648.549305555556</v>
      </c>
      <c r="F653" s="54">
        <v>44649.08541666667</v>
      </c>
    </row>
    <row r="654" ht="15.75" customHeight="1">
      <c r="A654" s="52" t="s">
        <v>1961</v>
      </c>
      <c r="B654" s="58" t="s">
        <v>5265</v>
      </c>
      <c r="C654" s="52" t="s">
        <v>5327</v>
      </c>
      <c r="D654" s="58" t="s">
        <v>5253</v>
      </c>
      <c r="E654" s="53">
        <v>44646.41736111111</v>
      </c>
      <c r="F654" s="54">
        <v>44649.04305555556</v>
      </c>
    </row>
    <row r="655" ht="15.75" customHeight="1">
      <c r="A655" s="52" t="s">
        <v>1964</v>
      </c>
      <c r="B655" s="58" t="s">
        <v>5286</v>
      </c>
      <c r="C655" s="52" t="s">
        <v>5348</v>
      </c>
      <c r="D655" s="58" t="s">
        <v>5253</v>
      </c>
      <c r="E655" s="53">
        <v>44647.70208333333</v>
      </c>
      <c r="F655" s="54">
        <v>44649.71041666667</v>
      </c>
    </row>
    <row r="656" ht="15.75" customHeight="1">
      <c r="A656" s="52" t="s">
        <v>1967</v>
      </c>
      <c r="B656" s="58" t="s">
        <v>5287</v>
      </c>
      <c r="C656" s="52" t="s">
        <v>5349</v>
      </c>
      <c r="D656" s="58" t="s">
        <v>5255</v>
      </c>
      <c r="E656" s="53">
        <v>44644.62708333333</v>
      </c>
      <c r="F656" s="54">
        <v>44648.62569444445</v>
      </c>
    </row>
    <row r="657" ht="15.75" customHeight="1">
      <c r="A657" s="52" t="s">
        <v>1970</v>
      </c>
      <c r="B657" s="58" t="s">
        <v>5252</v>
      </c>
      <c r="C657" s="52" t="s">
        <v>5317</v>
      </c>
      <c r="D657" s="58" t="s">
        <v>5253</v>
      </c>
      <c r="E657" s="53">
        <v>44647.62777777778</v>
      </c>
      <c r="F657" s="54">
        <v>44648.876388888886</v>
      </c>
    </row>
    <row r="658" ht="15.75" customHeight="1">
      <c r="A658" s="52" t="s">
        <v>1973</v>
      </c>
      <c r="B658" s="58" t="s">
        <v>5266</v>
      </c>
      <c r="C658" s="52" t="s">
        <v>5328</v>
      </c>
      <c r="D658" s="58" t="s">
        <v>5255</v>
      </c>
      <c r="E658" s="53">
        <v>44650.08541666667</v>
      </c>
      <c r="F658" s="54">
        <v>44652.12777777778</v>
      </c>
    </row>
    <row r="659" ht="15.75" customHeight="1">
      <c r="A659" s="52" t="s">
        <v>1976</v>
      </c>
      <c r="B659" s="58" t="s">
        <v>5259</v>
      </c>
      <c r="C659" s="52" t="s">
        <v>5322</v>
      </c>
      <c r="D659" s="58" t="s">
        <v>5255</v>
      </c>
      <c r="E659" s="53">
        <v>44650.33263888889</v>
      </c>
      <c r="F659" s="54">
        <v>44652.44861111111</v>
      </c>
    </row>
    <row r="660" ht="15.75" customHeight="1">
      <c r="A660" s="52" t="s">
        <v>1979</v>
      </c>
      <c r="B660" s="58" t="s">
        <v>5266</v>
      </c>
      <c r="C660" s="52" t="s">
        <v>5328</v>
      </c>
      <c r="D660" s="58" t="s">
        <v>5255</v>
      </c>
      <c r="E660" s="53">
        <v>44649.77847222222</v>
      </c>
      <c r="F660" s="54">
        <v>44649.771527777775</v>
      </c>
    </row>
    <row r="661" ht="15.75" customHeight="1">
      <c r="A661" s="52" t="s">
        <v>1982</v>
      </c>
      <c r="B661" s="58" t="s">
        <v>5252</v>
      </c>
      <c r="C661" s="52" t="s">
        <v>5317</v>
      </c>
      <c r="D661" s="58" t="s">
        <v>5253</v>
      </c>
      <c r="E661" s="53">
        <v>44645.60277777778</v>
      </c>
      <c r="F661" s="54">
        <v>44646.84305555555</v>
      </c>
    </row>
    <row r="662" ht="15.75" customHeight="1">
      <c r="A662" s="52" t="s">
        <v>1984</v>
      </c>
      <c r="B662" s="58" t="s">
        <v>5260</v>
      </c>
      <c r="C662" s="52" t="s">
        <v>5323</v>
      </c>
      <c r="D662" s="58" t="s">
        <v>5253</v>
      </c>
      <c r="E662" s="53">
        <v>44648.71805555555</v>
      </c>
      <c r="F662" s="54">
        <v>44649.72638888889</v>
      </c>
    </row>
    <row r="663" ht="15.75" customHeight="1">
      <c r="A663" s="52" t="s">
        <v>1987</v>
      </c>
      <c r="B663" s="58" t="s">
        <v>5283</v>
      </c>
      <c r="C663" s="52" t="s">
        <v>5345</v>
      </c>
      <c r="D663" s="58" t="s">
        <v>5253</v>
      </c>
      <c r="E663" s="53">
        <v>44648.24513888889</v>
      </c>
      <c r="F663" s="54">
        <v>44650.44652777778</v>
      </c>
    </row>
    <row r="664" ht="15.75" customHeight="1">
      <c r="A664" s="52" t="s">
        <v>1990</v>
      </c>
      <c r="B664" s="58" t="s">
        <v>5268</v>
      </c>
      <c r="C664" s="52" t="s">
        <v>5330</v>
      </c>
      <c r="D664" s="58" t="s">
        <v>5255</v>
      </c>
      <c r="E664" s="53">
        <v>44649.333333333336</v>
      </c>
      <c r="F664" s="54">
        <v>44652.49375</v>
      </c>
    </row>
    <row r="665" ht="15.75" customHeight="1">
      <c r="A665" s="52" t="s">
        <v>1992</v>
      </c>
      <c r="B665" s="58" t="s">
        <v>5258</v>
      </c>
      <c r="C665" s="52" t="s">
        <v>5321</v>
      </c>
      <c r="D665" s="58" t="s">
        <v>5253</v>
      </c>
      <c r="E665" s="53">
        <v>44647.42013888889</v>
      </c>
      <c r="F665" s="54">
        <v>44649.7125</v>
      </c>
    </row>
    <row r="666" ht="15.75" customHeight="1">
      <c r="A666" s="52" t="s">
        <v>1995</v>
      </c>
      <c r="B666" s="58" t="s">
        <v>5283</v>
      </c>
      <c r="C666" s="52" t="s">
        <v>5345</v>
      </c>
      <c r="D666" s="58" t="s">
        <v>5253</v>
      </c>
      <c r="E666" s="53">
        <v>44647.78472222222</v>
      </c>
      <c r="F666" s="54">
        <v>44652.02916666667</v>
      </c>
    </row>
    <row r="667" ht="15.75" customHeight="1">
      <c r="A667" s="52" t="s">
        <v>1998</v>
      </c>
      <c r="B667" s="58" t="s">
        <v>5264</v>
      </c>
      <c r="C667" s="52" t="s">
        <v>5326</v>
      </c>
      <c r="D667" s="58" t="s">
        <v>5253</v>
      </c>
      <c r="E667" s="53">
        <v>44649.995833333334</v>
      </c>
      <c r="F667" s="54">
        <v>44652.0375</v>
      </c>
    </row>
    <row r="668" ht="15.75" customHeight="1">
      <c r="A668" s="52" t="s">
        <v>2000</v>
      </c>
      <c r="B668" s="58" t="s">
        <v>5260</v>
      </c>
      <c r="C668" s="52" t="s">
        <v>5323</v>
      </c>
      <c r="D668" s="58" t="s">
        <v>5253</v>
      </c>
      <c r="E668" s="53">
        <v>44648.88125</v>
      </c>
      <c r="F668" s="54">
        <v>44649.70972222222</v>
      </c>
    </row>
    <row r="669" ht="15.75" customHeight="1">
      <c r="A669" s="52" t="s">
        <v>2003</v>
      </c>
      <c r="B669" s="58" t="s">
        <v>5289</v>
      </c>
      <c r="C669" s="52" t="s">
        <v>5351</v>
      </c>
      <c r="D669" s="58" t="s">
        <v>5255</v>
      </c>
      <c r="E669" s="53">
        <v>44645.9125</v>
      </c>
      <c r="F669" s="54">
        <v>44649.48611111111</v>
      </c>
    </row>
    <row r="670" ht="15.75" customHeight="1">
      <c r="A670" s="52" t="s">
        <v>2005</v>
      </c>
      <c r="B670" s="58" t="s">
        <v>5276</v>
      </c>
      <c r="C670" s="52" t="s">
        <v>5338</v>
      </c>
      <c r="D670" s="58" t="s">
        <v>5253</v>
      </c>
      <c r="E670" s="53">
        <v>44647.37708333333</v>
      </c>
      <c r="F670" s="54">
        <v>44649.12708333333</v>
      </c>
    </row>
    <row r="671" ht="15.75" customHeight="1">
      <c r="A671" s="52" t="s">
        <v>2008</v>
      </c>
      <c r="B671" s="58" t="s">
        <v>5273</v>
      </c>
      <c r="C671" s="52" t="s">
        <v>5335</v>
      </c>
      <c r="D671" s="58" t="s">
        <v>5253</v>
      </c>
      <c r="E671" s="53">
        <v>44647.16805555556</v>
      </c>
      <c r="F671" s="54">
        <v>44650.459027777775</v>
      </c>
    </row>
    <row r="672" ht="15.75" customHeight="1">
      <c r="A672" s="52" t="s">
        <v>2011</v>
      </c>
      <c r="B672" s="58" t="s">
        <v>5289</v>
      </c>
      <c r="C672" s="52" t="s">
        <v>5351</v>
      </c>
      <c r="D672" s="58" t="s">
        <v>5255</v>
      </c>
      <c r="E672" s="53">
        <v>44645.32430555556</v>
      </c>
      <c r="F672" s="54">
        <v>44648.6625</v>
      </c>
    </row>
    <row r="673" ht="15.75" customHeight="1">
      <c r="A673" s="52" t="s">
        <v>2014</v>
      </c>
      <c r="B673" s="58" t="s">
        <v>5289</v>
      </c>
      <c r="C673" s="52" t="s">
        <v>5351</v>
      </c>
      <c r="D673" s="58" t="s">
        <v>5255</v>
      </c>
      <c r="E673" s="53">
        <v>44649.436111111114</v>
      </c>
      <c r="F673" s="54">
        <v>44651.72152777778</v>
      </c>
    </row>
    <row r="674" ht="15.75" customHeight="1">
      <c r="A674" s="52" t="s">
        <v>2016</v>
      </c>
      <c r="B674" s="58" t="s">
        <v>5287</v>
      </c>
      <c r="C674" s="52" t="s">
        <v>5349</v>
      </c>
      <c r="D674" s="58" t="s">
        <v>5255</v>
      </c>
      <c r="E674" s="53">
        <v>44649.43680555555</v>
      </c>
      <c r="F674" s="54">
        <v>44651.729166666664</v>
      </c>
    </row>
    <row r="675" ht="15.75" customHeight="1">
      <c r="A675" s="52" t="s">
        <v>2019</v>
      </c>
      <c r="B675" s="58" t="s">
        <v>5272</v>
      </c>
      <c r="C675" s="52" t="s">
        <v>5334</v>
      </c>
      <c r="D675" s="58" t="s">
        <v>5255</v>
      </c>
      <c r="E675" s="53">
        <v>44643.68263888889</v>
      </c>
      <c r="F675" s="54">
        <v>44648.68402777778</v>
      </c>
    </row>
    <row r="676" ht="15.75" customHeight="1">
      <c r="A676" s="52" t="s">
        <v>2022</v>
      </c>
      <c r="B676" s="58" t="s">
        <v>5272</v>
      </c>
      <c r="C676" s="52" t="s">
        <v>5334</v>
      </c>
      <c r="D676" s="58" t="s">
        <v>5255</v>
      </c>
      <c r="E676" s="53">
        <v>44647.31597222222</v>
      </c>
      <c r="F676" s="54">
        <v>44650.646527777775</v>
      </c>
    </row>
    <row r="677" ht="15.75" customHeight="1">
      <c r="A677" s="52" t="s">
        <v>2025</v>
      </c>
      <c r="B677" s="58" t="s">
        <v>5258</v>
      </c>
      <c r="C677" s="52" t="s">
        <v>5321</v>
      </c>
      <c r="D677" s="58" t="s">
        <v>5253</v>
      </c>
      <c r="E677" s="53">
        <v>44650.58888888889</v>
      </c>
      <c r="F677" s="54">
        <v>44652.12152777778</v>
      </c>
    </row>
    <row r="678" ht="15.75" customHeight="1">
      <c r="A678" s="52" t="s">
        <v>2028</v>
      </c>
      <c r="B678" s="58" t="s">
        <v>5284</v>
      </c>
      <c r="C678" s="52" t="s">
        <v>5346</v>
      </c>
      <c r="D678" s="58" t="s">
        <v>5253</v>
      </c>
      <c r="E678" s="53">
        <v>44647.743055555555</v>
      </c>
      <c r="F678" s="54">
        <v>44649.666666666664</v>
      </c>
    </row>
    <row r="679" ht="15.75" customHeight="1">
      <c r="A679" s="52" t="s">
        <v>2031</v>
      </c>
      <c r="B679" s="58" t="s">
        <v>5306</v>
      </c>
      <c r="C679" s="52" t="s">
        <v>5367</v>
      </c>
      <c r="D679" s="58" t="s">
        <v>5255</v>
      </c>
      <c r="E679" s="53">
        <v>44649.5375</v>
      </c>
      <c r="F679" s="54">
        <v>44652.197916666664</v>
      </c>
    </row>
    <row r="680" ht="15.75" customHeight="1">
      <c r="A680" s="52" t="s">
        <v>2034</v>
      </c>
      <c r="B680" s="58" t="s">
        <v>5309</v>
      </c>
      <c r="C680" s="52" t="s">
        <v>5370</v>
      </c>
      <c r="D680" s="58" t="s">
        <v>5253</v>
      </c>
      <c r="E680" s="53">
        <v>44648.21944444445</v>
      </c>
      <c r="F680" s="54">
        <v>44649.711805555555</v>
      </c>
    </row>
    <row r="681" ht="15.75" customHeight="1">
      <c r="A681" s="52" t="s">
        <v>2037</v>
      </c>
      <c r="B681" s="58" t="s">
        <v>5294</v>
      </c>
      <c r="C681" s="52" t="s">
        <v>5356</v>
      </c>
      <c r="D681" s="58" t="s">
        <v>5253</v>
      </c>
      <c r="E681" s="53">
        <v>44647.395833333336</v>
      </c>
      <c r="F681" s="54">
        <v>44649.15138888889</v>
      </c>
    </row>
    <row r="682" ht="15.75" customHeight="1">
      <c r="A682" s="52" t="s">
        <v>2039</v>
      </c>
      <c r="B682" s="58" t="s">
        <v>5278</v>
      </c>
      <c r="C682" s="52" t="s">
        <v>5340</v>
      </c>
      <c r="D682" s="58" t="s">
        <v>5253</v>
      </c>
      <c r="E682" s="53">
        <v>44651.74444444444</v>
      </c>
      <c r="F682" s="54">
        <v>44652.80972222222</v>
      </c>
    </row>
    <row r="683" ht="15.75" customHeight="1">
      <c r="A683" s="52" t="s">
        <v>2042</v>
      </c>
      <c r="B683" s="58" t="s">
        <v>5258</v>
      </c>
      <c r="C683" s="52" t="s">
        <v>5321</v>
      </c>
      <c r="D683" s="58" t="s">
        <v>5253</v>
      </c>
      <c r="E683" s="53">
        <v>44649.32777777778</v>
      </c>
      <c r="F683" s="54">
        <v>44649.67083333333</v>
      </c>
    </row>
    <row r="684" ht="15.75" customHeight="1">
      <c r="A684" s="52" t="s">
        <v>2044</v>
      </c>
      <c r="B684" s="58" t="s">
        <v>5295</v>
      </c>
      <c r="C684" s="52" t="s">
        <v>5357</v>
      </c>
      <c r="D684" s="58" t="s">
        <v>5253</v>
      </c>
      <c r="E684" s="53">
        <v>44646.89444444444</v>
      </c>
      <c r="F684" s="54">
        <v>44649.135416666664</v>
      </c>
    </row>
    <row r="685" ht="15.75" customHeight="1">
      <c r="A685" s="52" t="s">
        <v>2047</v>
      </c>
      <c r="B685" s="58" t="s">
        <v>5272</v>
      </c>
      <c r="C685" s="52" t="s">
        <v>5334</v>
      </c>
      <c r="D685" s="58" t="s">
        <v>5255</v>
      </c>
      <c r="E685" s="53">
        <v>44648.92013888889</v>
      </c>
      <c r="F685" s="54">
        <v>44650.625</v>
      </c>
    </row>
    <row r="686" ht="15.75" customHeight="1">
      <c r="A686" s="52" t="s">
        <v>2050</v>
      </c>
      <c r="B686" s="58" t="s">
        <v>5279</v>
      </c>
      <c r="C686" s="52" t="s">
        <v>5341</v>
      </c>
      <c r="D686" s="58" t="s">
        <v>5253</v>
      </c>
      <c r="E686" s="53">
        <v>44650.00069444445</v>
      </c>
      <c r="F686" s="54">
        <v>44652.12777777778</v>
      </c>
    </row>
    <row r="687" ht="15.75" customHeight="1">
      <c r="A687" s="52" t="s">
        <v>2053</v>
      </c>
      <c r="B687" s="58" t="s">
        <v>5269</v>
      </c>
      <c r="C687" s="52" t="s">
        <v>5331</v>
      </c>
      <c r="D687" s="58" t="s">
        <v>5253</v>
      </c>
      <c r="E687" s="53">
        <v>44649.71111111111</v>
      </c>
      <c r="F687" s="54">
        <v>44652.782638888886</v>
      </c>
    </row>
    <row r="688" ht="15.75" customHeight="1">
      <c r="A688" s="52" t="s">
        <v>2056</v>
      </c>
      <c r="B688" s="58" t="s">
        <v>5268</v>
      </c>
      <c r="C688" s="52" t="s">
        <v>5330</v>
      </c>
      <c r="D688" s="58" t="s">
        <v>5255</v>
      </c>
      <c r="E688" s="53">
        <v>44649.47083333333</v>
      </c>
      <c r="F688" s="54">
        <v>44649.72430555556</v>
      </c>
    </row>
    <row r="689" ht="15.75" customHeight="1">
      <c r="A689" s="52" t="s">
        <v>2059</v>
      </c>
      <c r="B689" s="58" t="s">
        <v>5252</v>
      </c>
      <c r="C689" s="52" t="s">
        <v>5317</v>
      </c>
      <c r="D689" s="58" t="s">
        <v>5253</v>
      </c>
      <c r="E689" s="53">
        <v>44646.955555555556</v>
      </c>
      <c r="F689" s="54">
        <v>44649.10208333333</v>
      </c>
    </row>
    <row r="690" ht="15.75" customHeight="1">
      <c r="A690" s="52" t="s">
        <v>2062</v>
      </c>
      <c r="B690" s="58" t="s">
        <v>5305</v>
      </c>
      <c r="C690" s="52" t="s">
        <v>5366</v>
      </c>
      <c r="D690" s="58" t="s">
        <v>5253</v>
      </c>
      <c r="E690" s="53">
        <v>44648.94236111111</v>
      </c>
      <c r="F690" s="54">
        <v>44652.152083333334</v>
      </c>
    </row>
    <row r="691" ht="15.75" customHeight="1">
      <c r="A691" s="52" t="s">
        <v>2065</v>
      </c>
      <c r="B691" s="58" t="s">
        <v>5299</v>
      </c>
      <c r="C691" s="52" t="s">
        <v>5361</v>
      </c>
      <c r="D691" s="58" t="s">
        <v>5253</v>
      </c>
      <c r="E691" s="53">
        <v>44647.584027777775</v>
      </c>
      <c r="F691" s="54">
        <v>44649.02013888889</v>
      </c>
    </row>
    <row r="692" ht="15.75" customHeight="1">
      <c r="A692" s="52" t="s">
        <v>2068</v>
      </c>
      <c r="B692" s="58" t="s">
        <v>5278</v>
      </c>
      <c r="C692" s="52" t="s">
        <v>5340</v>
      </c>
      <c r="D692" s="58" t="s">
        <v>5253</v>
      </c>
      <c r="E692" s="53">
        <v>44646.54652777778</v>
      </c>
      <c r="F692" s="54">
        <v>44649.10833333333</v>
      </c>
    </row>
    <row r="693" ht="15.75" customHeight="1">
      <c r="A693" s="52" t="s">
        <v>2070</v>
      </c>
      <c r="B693" s="58" t="s">
        <v>5289</v>
      </c>
      <c r="C693" s="52" t="s">
        <v>5351</v>
      </c>
      <c r="D693" s="58" t="s">
        <v>5255</v>
      </c>
      <c r="E693" s="53">
        <v>44648.7</v>
      </c>
      <c r="F693" s="54">
        <v>44651.61666666667</v>
      </c>
    </row>
    <row r="694" ht="15.75" customHeight="1">
      <c r="A694" s="52" t="s">
        <v>2073</v>
      </c>
      <c r="B694" s="58" t="s">
        <v>5252</v>
      </c>
      <c r="C694" s="52" t="s">
        <v>5317</v>
      </c>
      <c r="D694" s="58" t="s">
        <v>5253</v>
      </c>
      <c r="E694" s="53">
        <v>44649.09375</v>
      </c>
      <c r="F694" s="54">
        <v>44652.842361111114</v>
      </c>
    </row>
    <row r="695" ht="15.75" customHeight="1">
      <c r="A695" s="52" t="s">
        <v>2075</v>
      </c>
      <c r="B695" s="58" t="s">
        <v>5267</v>
      </c>
      <c r="C695" s="52" t="s">
        <v>5329</v>
      </c>
      <c r="D695" s="58" t="s">
        <v>5253</v>
      </c>
      <c r="E695" s="53">
        <v>44647.17361111111</v>
      </c>
      <c r="F695" s="54">
        <v>44650.42916666667</v>
      </c>
    </row>
    <row r="696" ht="15.75" customHeight="1">
      <c r="A696" s="52" t="s">
        <v>2078</v>
      </c>
      <c r="B696" s="58" t="s">
        <v>5299</v>
      </c>
      <c r="C696" s="52" t="s">
        <v>5361</v>
      </c>
      <c r="D696" s="58" t="s">
        <v>5253</v>
      </c>
      <c r="E696" s="53">
        <v>44646.393055555556</v>
      </c>
      <c r="F696" s="54">
        <v>44649.14722222222</v>
      </c>
    </row>
    <row r="697" ht="15.75" customHeight="1">
      <c r="A697" s="52" t="s">
        <v>2081</v>
      </c>
      <c r="B697" s="58" t="s">
        <v>5254</v>
      </c>
      <c r="C697" s="52" t="s">
        <v>5318</v>
      </c>
      <c r="D697" s="58" t="s">
        <v>5255</v>
      </c>
      <c r="E697" s="53">
        <v>44649.927083333336</v>
      </c>
      <c r="F697" s="54">
        <v>44652.424305555556</v>
      </c>
    </row>
    <row r="698" ht="15.75" customHeight="1">
      <c r="A698" s="52" t="s">
        <v>2083</v>
      </c>
      <c r="B698" s="58" t="s">
        <v>5271</v>
      </c>
      <c r="C698" s="52" t="s">
        <v>5333</v>
      </c>
      <c r="D698" s="58" t="s">
        <v>5253</v>
      </c>
      <c r="E698" s="53">
        <v>44646.86319444444</v>
      </c>
      <c r="F698" s="54">
        <v>44649.115277777775</v>
      </c>
    </row>
    <row r="699" ht="15.75" customHeight="1">
      <c r="A699" s="52" t="s">
        <v>2086</v>
      </c>
      <c r="B699" s="58" t="s">
        <v>5254</v>
      </c>
      <c r="C699" s="52" t="s">
        <v>5318</v>
      </c>
      <c r="D699" s="58" t="s">
        <v>5255</v>
      </c>
      <c r="E699" s="53">
        <v>44649.91180555556</v>
      </c>
      <c r="F699" s="54">
        <v>44652.48611111111</v>
      </c>
    </row>
    <row r="700" ht="15.75" customHeight="1">
      <c r="A700" s="52" t="s">
        <v>2089</v>
      </c>
      <c r="B700" s="58" t="s">
        <v>5307</v>
      </c>
      <c r="C700" s="52" t="s">
        <v>5368</v>
      </c>
      <c r="D700" s="58" t="s">
        <v>5253</v>
      </c>
      <c r="E700" s="53">
        <v>44647.18125</v>
      </c>
      <c r="F700" s="54">
        <v>44650.43472222222</v>
      </c>
    </row>
    <row r="701" ht="15.75" customHeight="1">
      <c r="A701" s="52" t="s">
        <v>2092</v>
      </c>
      <c r="B701" s="58" t="s">
        <v>5284</v>
      </c>
      <c r="C701" s="52" t="s">
        <v>5346</v>
      </c>
      <c r="D701" s="58" t="s">
        <v>5253</v>
      </c>
      <c r="E701" s="53">
        <v>44648.56527777778</v>
      </c>
      <c r="F701" s="54">
        <v>44649.14513888889</v>
      </c>
    </row>
    <row r="702" ht="15.75" customHeight="1">
      <c r="A702" s="52" t="s">
        <v>2095</v>
      </c>
      <c r="B702" s="58" t="s">
        <v>5294</v>
      </c>
      <c r="C702" s="52" t="s">
        <v>5356</v>
      </c>
      <c r="D702" s="58" t="s">
        <v>5253</v>
      </c>
      <c r="E702" s="53">
        <v>44650.67152777778</v>
      </c>
      <c r="F702" s="54">
        <v>44652.83888888889</v>
      </c>
    </row>
    <row r="703" ht="15.75" customHeight="1">
      <c r="A703" s="52" t="s">
        <v>2098</v>
      </c>
      <c r="B703" s="58" t="s">
        <v>5270</v>
      </c>
      <c r="C703" s="52" t="s">
        <v>5332</v>
      </c>
      <c r="D703" s="58" t="s">
        <v>5253</v>
      </c>
      <c r="E703" s="53">
        <v>44647.978472222225</v>
      </c>
      <c r="F703" s="54">
        <v>44649.08819444444</v>
      </c>
    </row>
    <row r="704" ht="15.75" customHeight="1">
      <c r="A704" s="52" t="s">
        <v>2100</v>
      </c>
      <c r="B704" s="58" t="s">
        <v>5252</v>
      </c>
      <c r="C704" s="52" t="s">
        <v>5317</v>
      </c>
      <c r="D704" s="58" t="s">
        <v>5253</v>
      </c>
      <c r="E704" s="53">
        <v>44649.17291666667</v>
      </c>
      <c r="F704" s="54">
        <v>44649.771527777775</v>
      </c>
    </row>
    <row r="705" ht="15.75" customHeight="1">
      <c r="A705" s="52" t="s">
        <v>2103</v>
      </c>
      <c r="B705" s="58" t="s">
        <v>5278</v>
      </c>
      <c r="C705" s="52" t="s">
        <v>5340</v>
      </c>
      <c r="D705" s="58" t="s">
        <v>5253</v>
      </c>
      <c r="E705" s="53">
        <v>44647.970138888886</v>
      </c>
      <c r="F705" s="54">
        <v>44649.075</v>
      </c>
    </row>
    <row r="706" ht="15.75" customHeight="1">
      <c r="A706" s="52" t="s">
        <v>2106</v>
      </c>
      <c r="B706" s="58" t="s">
        <v>5272</v>
      </c>
      <c r="C706" s="52" t="s">
        <v>5334</v>
      </c>
      <c r="D706" s="58" t="s">
        <v>5255</v>
      </c>
      <c r="E706" s="53">
        <v>44647.850694444445</v>
      </c>
      <c r="F706" s="54">
        <v>44650.68194444444</v>
      </c>
    </row>
    <row r="707" ht="15.75" customHeight="1">
      <c r="A707" s="52" t="s">
        <v>2109</v>
      </c>
      <c r="B707" s="58" t="s">
        <v>5306</v>
      </c>
      <c r="C707" s="52" t="s">
        <v>5367</v>
      </c>
      <c r="D707" s="58" t="s">
        <v>5255</v>
      </c>
      <c r="E707" s="53">
        <v>44650.02847222222</v>
      </c>
      <c r="F707" s="54">
        <v>44652.19930555556</v>
      </c>
    </row>
    <row r="708" ht="15.75" customHeight="1">
      <c r="A708" s="52" t="s">
        <v>2111</v>
      </c>
      <c r="B708" s="58" t="s">
        <v>5280</v>
      </c>
      <c r="C708" s="52" t="s">
        <v>5342</v>
      </c>
      <c r="D708" s="58" t="s">
        <v>5253</v>
      </c>
      <c r="E708" s="53">
        <v>44648.28194444445</v>
      </c>
      <c r="F708" s="54">
        <v>44649.69930555556</v>
      </c>
    </row>
    <row r="709" ht="15.75" customHeight="1">
      <c r="A709" s="52" t="s">
        <v>2114</v>
      </c>
      <c r="B709" s="58" t="s">
        <v>5278</v>
      </c>
      <c r="C709" s="52" t="s">
        <v>5340</v>
      </c>
      <c r="D709" s="58" t="s">
        <v>5253</v>
      </c>
      <c r="E709" s="53">
        <v>44647.60555555556</v>
      </c>
      <c r="F709" s="54">
        <v>44646.745833333334</v>
      </c>
    </row>
    <row r="710" ht="15.75" customHeight="1">
      <c r="A710" s="52" t="s">
        <v>2117</v>
      </c>
      <c r="B710" s="58" t="s">
        <v>5308</v>
      </c>
      <c r="C710" s="52" t="s">
        <v>5369</v>
      </c>
      <c r="D710" s="58" t="s">
        <v>5253</v>
      </c>
      <c r="E710" s="53">
        <v>44650.160416666666</v>
      </c>
      <c r="F710" s="54">
        <v>44652.774305555555</v>
      </c>
    </row>
    <row r="711" ht="15.75" customHeight="1">
      <c r="A711" s="52" t="s">
        <v>2120</v>
      </c>
      <c r="B711" s="58" t="s">
        <v>5282</v>
      </c>
      <c r="C711" s="52" t="s">
        <v>5344</v>
      </c>
      <c r="D711" s="58" t="s">
        <v>5255</v>
      </c>
      <c r="E711" s="53">
        <v>44649.90902777778</v>
      </c>
      <c r="F711" s="54">
        <v>44652.44375</v>
      </c>
    </row>
    <row r="712" ht="15.75" customHeight="1">
      <c r="A712" s="52" t="s">
        <v>2123</v>
      </c>
      <c r="B712" s="58" t="s">
        <v>5280</v>
      </c>
      <c r="C712" s="52" t="s">
        <v>5342</v>
      </c>
      <c r="D712" s="58" t="s">
        <v>5253</v>
      </c>
      <c r="E712" s="53">
        <v>44648.191666666666</v>
      </c>
      <c r="F712" s="54">
        <v>44650.48055555556</v>
      </c>
    </row>
    <row r="713" ht="15.75" customHeight="1">
      <c r="A713" s="52" t="s">
        <v>2126</v>
      </c>
      <c r="B713" s="58" t="s">
        <v>5280</v>
      </c>
      <c r="C713" s="52" t="s">
        <v>5342</v>
      </c>
      <c r="D713" s="58" t="s">
        <v>5253</v>
      </c>
      <c r="E713" s="53">
        <v>44646.541666666664</v>
      </c>
      <c r="F713" s="54">
        <v>44649.12222222222</v>
      </c>
    </row>
    <row r="714" ht="15.75" customHeight="1">
      <c r="A714" s="52" t="s">
        <v>2128</v>
      </c>
      <c r="B714" s="58" t="s">
        <v>5254</v>
      </c>
      <c r="C714" s="52" t="s">
        <v>5318</v>
      </c>
      <c r="D714" s="58" t="s">
        <v>5255</v>
      </c>
      <c r="E714" s="53">
        <v>44647.28888888889</v>
      </c>
      <c r="F714" s="54">
        <v>44651.791666666664</v>
      </c>
    </row>
    <row r="715" ht="15.75" customHeight="1">
      <c r="A715" s="52" t="s">
        <v>2131</v>
      </c>
      <c r="B715" s="58" t="s">
        <v>5262</v>
      </c>
      <c r="C715" s="52" t="s">
        <v>5318</v>
      </c>
      <c r="D715" s="58" t="s">
        <v>5255</v>
      </c>
      <c r="E715" s="53">
        <v>44647.936111111114</v>
      </c>
      <c r="F715" s="54">
        <v>44651.73263888889</v>
      </c>
    </row>
    <row r="716" ht="15.75" customHeight="1">
      <c r="A716" s="52" t="s">
        <v>2134</v>
      </c>
      <c r="B716" s="58" t="s">
        <v>5270</v>
      </c>
      <c r="C716" s="52" t="s">
        <v>5332</v>
      </c>
      <c r="D716" s="58" t="s">
        <v>5253</v>
      </c>
      <c r="E716" s="53">
        <v>44648.34444444445</v>
      </c>
      <c r="F716" s="54">
        <v>44650.467361111114</v>
      </c>
    </row>
    <row r="717" ht="15.75" customHeight="1">
      <c r="A717" s="52" t="s">
        <v>2137</v>
      </c>
      <c r="B717" s="58" t="s">
        <v>5264</v>
      </c>
      <c r="C717" s="52" t="s">
        <v>5326</v>
      </c>
      <c r="D717" s="58" t="s">
        <v>5253</v>
      </c>
      <c r="E717" s="53">
        <v>44647.54375</v>
      </c>
      <c r="F717" s="54">
        <v>44649.115277777775</v>
      </c>
    </row>
    <row r="718" ht="15.75" customHeight="1">
      <c r="A718" s="52" t="s">
        <v>2140</v>
      </c>
      <c r="B718" s="58" t="s">
        <v>5252</v>
      </c>
      <c r="C718" s="52" t="s">
        <v>5317</v>
      </c>
      <c r="D718" s="58" t="s">
        <v>5253</v>
      </c>
      <c r="E718" s="53">
        <v>44648.785416666666</v>
      </c>
      <c r="F718" s="54">
        <v>44652.03194444445</v>
      </c>
    </row>
    <row r="719" ht="15.75" customHeight="1">
      <c r="A719" s="52" t="s">
        <v>2142</v>
      </c>
      <c r="B719" s="58" t="s">
        <v>5258</v>
      </c>
      <c r="C719" s="52" t="s">
        <v>5321</v>
      </c>
      <c r="D719" s="58" t="s">
        <v>5253</v>
      </c>
      <c r="E719" s="53">
        <v>44647.26597222222</v>
      </c>
      <c r="F719" s="54">
        <v>44650.478472222225</v>
      </c>
    </row>
    <row r="720" ht="15.75" customHeight="1">
      <c r="A720" s="52" t="s">
        <v>2145</v>
      </c>
      <c r="B720" s="58" t="s">
        <v>5272</v>
      </c>
      <c r="C720" s="52" t="s">
        <v>5334</v>
      </c>
      <c r="D720" s="58" t="s">
        <v>5255</v>
      </c>
      <c r="E720" s="53">
        <v>44650.50069444445</v>
      </c>
      <c r="F720" s="54">
        <v>44652.45</v>
      </c>
    </row>
    <row r="721" ht="15.75" customHeight="1">
      <c r="A721" s="52" t="s">
        <v>2148</v>
      </c>
      <c r="B721" s="58" t="s">
        <v>5252</v>
      </c>
      <c r="C721" s="52" t="s">
        <v>5317</v>
      </c>
      <c r="D721" s="58" t="s">
        <v>5253</v>
      </c>
      <c r="E721" s="53">
        <v>44650.11111111111</v>
      </c>
      <c r="F721" s="54">
        <v>44649.84583333333</v>
      </c>
    </row>
    <row r="722" ht="15.75" customHeight="1">
      <c r="A722" s="52" t="s">
        <v>2151</v>
      </c>
      <c r="B722" s="58" t="s">
        <v>5265</v>
      </c>
      <c r="C722" s="52" t="s">
        <v>5327</v>
      </c>
      <c r="D722" s="58" t="s">
        <v>5253</v>
      </c>
      <c r="E722" s="53">
        <v>44646.74930555555</v>
      </c>
      <c r="F722" s="54">
        <v>44649.70208333333</v>
      </c>
    </row>
    <row r="723" ht="15.75" customHeight="1">
      <c r="A723" s="52" t="s">
        <v>2153</v>
      </c>
      <c r="B723" s="58" t="s">
        <v>5272</v>
      </c>
      <c r="C723" s="52" t="s">
        <v>5334</v>
      </c>
      <c r="D723" s="58" t="s">
        <v>5255</v>
      </c>
      <c r="E723" s="53">
        <v>44649.88055555556</v>
      </c>
      <c r="F723" s="54">
        <v>44651.63611111111</v>
      </c>
    </row>
    <row r="724" ht="15.75" customHeight="1">
      <c r="A724" s="52" t="s">
        <v>2156</v>
      </c>
      <c r="B724" s="58" t="s">
        <v>5252</v>
      </c>
      <c r="C724" s="52" t="s">
        <v>5317</v>
      </c>
      <c r="D724" s="58" t="s">
        <v>5253</v>
      </c>
      <c r="E724" s="53">
        <v>44647.00902777778</v>
      </c>
      <c r="F724" s="54">
        <v>44649.08194444444</v>
      </c>
    </row>
    <row r="725" ht="15.75" customHeight="1">
      <c r="A725" s="52" t="s">
        <v>2159</v>
      </c>
      <c r="B725" s="58" t="s">
        <v>5254</v>
      </c>
      <c r="C725" s="52" t="s">
        <v>5318</v>
      </c>
      <c r="D725" s="58" t="s">
        <v>5255</v>
      </c>
      <c r="E725" s="53">
        <v>44648.873611111114</v>
      </c>
      <c r="F725" s="54">
        <v>44650.625</v>
      </c>
    </row>
    <row r="726" ht="15.75" customHeight="1">
      <c r="A726" s="52" t="s">
        <v>2161</v>
      </c>
      <c r="B726" s="58" t="s">
        <v>5312</v>
      </c>
      <c r="C726" s="52" t="s">
        <v>5373</v>
      </c>
      <c r="D726" s="58" t="s">
        <v>5253</v>
      </c>
      <c r="E726" s="53">
        <v>44646.87291666667</v>
      </c>
      <c r="F726" s="54">
        <v>44649.013194444444</v>
      </c>
    </row>
    <row r="727" ht="15.75" customHeight="1">
      <c r="A727" s="52" t="s">
        <v>2164</v>
      </c>
      <c r="B727" s="58" t="s">
        <v>5252</v>
      </c>
      <c r="C727" s="52" t="s">
        <v>5317</v>
      </c>
      <c r="D727" s="58" t="s">
        <v>5253</v>
      </c>
      <c r="E727" s="53">
        <v>44650.70972222222</v>
      </c>
      <c r="F727" s="54">
        <v>44652.777083333334</v>
      </c>
    </row>
    <row r="728" ht="15.75" customHeight="1">
      <c r="A728" s="52" t="s">
        <v>2167</v>
      </c>
      <c r="B728" s="58" t="s">
        <v>5304</v>
      </c>
      <c r="C728" s="52" t="s">
        <v>5340</v>
      </c>
      <c r="D728" s="58" t="s">
        <v>5253</v>
      </c>
      <c r="E728" s="53">
        <v>44646.99930555555</v>
      </c>
      <c r="F728" s="54">
        <v>44649.12291666667</v>
      </c>
    </row>
    <row r="729" ht="15.75" customHeight="1">
      <c r="A729" s="52" t="s">
        <v>2170</v>
      </c>
      <c r="B729" s="58" t="s">
        <v>5289</v>
      </c>
      <c r="C729" s="52" t="s">
        <v>5351</v>
      </c>
      <c r="D729" s="58" t="s">
        <v>5255</v>
      </c>
      <c r="E729" s="53">
        <v>44649.43402777778</v>
      </c>
      <c r="F729" s="54">
        <v>44651.720138888886</v>
      </c>
    </row>
    <row r="730" ht="15.75" customHeight="1">
      <c r="A730" s="52" t="s">
        <v>2172</v>
      </c>
      <c r="B730" s="58" t="s">
        <v>5257</v>
      </c>
      <c r="C730" s="52" t="s">
        <v>5320</v>
      </c>
      <c r="D730" s="58" t="s">
        <v>5253</v>
      </c>
      <c r="E730" s="53">
        <v>44648.36041666667</v>
      </c>
      <c r="F730" s="54">
        <v>44650.48819444444</v>
      </c>
    </row>
    <row r="731" ht="15.75" customHeight="1">
      <c r="A731" s="52" t="s">
        <v>2175</v>
      </c>
      <c r="B731" s="58" t="s">
        <v>5313</v>
      </c>
      <c r="C731" s="52" t="s">
        <v>5374</v>
      </c>
      <c r="D731" s="58" t="s">
        <v>5253</v>
      </c>
      <c r="E731" s="53">
        <v>44649.40902777778</v>
      </c>
      <c r="F731" s="54">
        <v>44652.11736111111</v>
      </c>
    </row>
    <row r="732" ht="15.75" customHeight="1">
      <c r="A732" s="52" t="s">
        <v>2178</v>
      </c>
      <c r="B732" s="58" t="s">
        <v>5272</v>
      </c>
      <c r="C732" s="52" t="s">
        <v>5334</v>
      </c>
      <c r="D732" s="58" t="s">
        <v>5255</v>
      </c>
      <c r="E732" s="53">
        <v>44649.34444444445</v>
      </c>
      <c r="F732" s="54">
        <v>44651.85277777778</v>
      </c>
    </row>
    <row r="733" ht="15.75" customHeight="1">
      <c r="A733" s="52" t="s">
        <v>2181</v>
      </c>
      <c r="B733" s="58" t="s">
        <v>5279</v>
      </c>
      <c r="C733" s="52" t="s">
        <v>5341</v>
      </c>
      <c r="D733" s="58" t="s">
        <v>5253</v>
      </c>
      <c r="E733" s="53">
        <v>44648.87152777778</v>
      </c>
      <c r="F733" s="54">
        <v>44649.70486111111</v>
      </c>
    </row>
    <row r="734" ht="15.75" customHeight="1">
      <c r="A734" s="52" t="s">
        <v>2184</v>
      </c>
      <c r="B734" s="58" t="s">
        <v>5252</v>
      </c>
      <c r="C734" s="52" t="s">
        <v>5317</v>
      </c>
      <c r="D734" s="58" t="s">
        <v>5253</v>
      </c>
      <c r="E734" s="53">
        <v>44649.604166666664</v>
      </c>
      <c r="F734" s="54">
        <v>44649.842361111114</v>
      </c>
    </row>
    <row r="735" ht="15.75" customHeight="1">
      <c r="A735" s="52" t="s">
        <v>2187</v>
      </c>
      <c r="B735" s="58" t="s">
        <v>5276</v>
      </c>
      <c r="C735" s="52" t="s">
        <v>5338</v>
      </c>
      <c r="D735" s="58" t="s">
        <v>5253</v>
      </c>
      <c r="E735" s="53">
        <v>44649.930555555555</v>
      </c>
      <c r="F735" s="54">
        <v>44649.67152777778</v>
      </c>
    </row>
    <row r="736" ht="15.75" customHeight="1">
      <c r="A736" s="52" t="s">
        <v>2190</v>
      </c>
      <c r="B736" s="58" t="s">
        <v>5264</v>
      </c>
      <c r="C736" s="52" t="s">
        <v>5326</v>
      </c>
      <c r="D736" s="58" t="s">
        <v>5253</v>
      </c>
      <c r="E736" s="53">
        <v>44647.39027777778</v>
      </c>
      <c r="F736" s="54">
        <v>44649.08472222222</v>
      </c>
    </row>
    <row r="737" ht="15.75" customHeight="1">
      <c r="A737" s="52" t="s">
        <v>2193</v>
      </c>
      <c r="B737" s="58" t="s">
        <v>5267</v>
      </c>
      <c r="C737" s="52" t="s">
        <v>5329</v>
      </c>
      <c r="D737" s="58" t="s">
        <v>5253</v>
      </c>
      <c r="E737" s="53">
        <v>44647.709027777775</v>
      </c>
      <c r="F737" s="54">
        <v>44649.71041666667</v>
      </c>
    </row>
    <row r="738" ht="15.75" customHeight="1">
      <c r="A738" s="52" t="s">
        <v>2195</v>
      </c>
      <c r="B738" s="58" t="s">
        <v>5252</v>
      </c>
      <c r="C738" s="52" t="s">
        <v>5317</v>
      </c>
      <c r="D738" s="58" t="s">
        <v>5253</v>
      </c>
      <c r="E738" s="53">
        <v>44646.23472222222</v>
      </c>
      <c r="F738" s="54">
        <v>44650.413194444445</v>
      </c>
    </row>
    <row r="739" ht="15.75" customHeight="1">
      <c r="A739" s="52" t="s">
        <v>2198</v>
      </c>
      <c r="B739" s="58" t="s">
        <v>5268</v>
      </c>
      <c r="C739" s="52" t="s">
        <v>5330</v>
      </c>
      <c r="D739" s="58" t="s">
        <v>5255</v>
      </c>
      <c r="E739" s="53">
        <v>44645.84166666667</v>
      </c>
      <c r="F739" s="54">
        <v>44648.59652777778</v>
      </c>
    </row>
    <row r="740" ht="15.75" customHeight="1">
      <c r="A740" s="52" t="s">
        <v>2201</v>
      </c>
      <c r="B740" s="58" t="s">
        <v>5260</v>
      </c>
      <c r="C740" s="52" t="s">
        <v>5323</v>
      </c>
      <c r="D740" s="58" t="s">
        <v>5253</v>
      </c>
      <c r="E740" s="53">
        <v>44649.32986111111</v>
      </c>
      <c r="F740" s="54">
        <v>44649.67569444444</v>
      </c>
    </row>
    <row r="741" ht="15.75" customHeight="1">
      <c r="A741" s="52" t="s">
        <v>2204</v>
      </c>
      <c r="B741" s="58" t="s">
        <v>5286</v>
      </c>
      <c r="C741" s="52" t="s">
        <v>5348</v>
      </c>
      <c r="D741" s="58" t="s">
        <v>5253</v>
      </c>
      <c r="E741" s="53">
        <v>44648.126388888886</v>
      </c>
      <c r="F741" s="54">
        <v>44649.88333333333</v>
      </c>
    </row>
    <row r="742" ht="15.75" customHeight="1">
      <c r="A742" s="52" t="s">
        <v>2207</v>
      </c>
      <c r="B742" s="58" t="s">
        <v>5293</v>
      </c>
      <c r="C742" s="52" t="s">
        <v>5355</v>
      </c>
      <c r="D742" s="58" t="s">
        <v>5253</v>
      </c>
      <c r="E742" s="53">
        <v>44647.975</v>
      </c>
      <c r="F742" s="54">
        <v>44649.07708333333</v>
      </c>
    </row>
    <row r="743" ht="15.75" customHeight="1">
      <c r="A743" s="52" t="s">
        <v>2210</v>
      </c>
      <c r="B743" s="58" t="s">
        <v>5309</v>
      </c>
      <c r="C743" s="52" t="s">
        <v>5370</v>
      </c>
      <c r="D743" s="58" t="s">
        <v>5253</v>
      </c>
      <c r="E743" s="53">
        <v>44646.95138888889</v>
      </c>
      <c r="F743" s="54">
        <v>44649.01666666667</v>
      </c>
    </row>
    <row r="744" ht="15.75" customHeight="1">
      <c r="A744" s="52" t="s">
        <v>2213</v>
      </c>
      <c r="B744" s="58" t="s">
        <v>5264</v>
      </c>
      <c r="C744" s="52" t="s">
        <v>5326</v>
      </c>
      <c r="D744" s="58" t="s">
        <v>5253</v>
      </c>
      <c r="E744" s="53">
        <v>44648.30902777778</v>
      </c>
      <c r="F744" s="54">
        <v>44649.729166666664</v>
      </c>
    </row>
    <row r="745" ht="15.75" customHeight="1">
      <c r="A745" s="52" t="s">
        <v>2215</v>
      </c>
      <c r="B745" s="58" t="s">
        <v>5279</v>
      </c>
      <c r="C745" s="52" t="s">
        <v>5341</v>
      </c>
      <c r="D745" s="58" t="s">
        <v>5253</v>
      </c>
      <c r="E745" s="53">
        <v>44650.11666666667</v>
      </c>
      <c r="F745" s="54">
        <v>44652.79861111111</v>
      </c>
    </row>
    <row r="746" ht="15.75" customHeight="1">
      <c r="A746" s="52" t="s">
        <v>2218</v>
      </c>
      <c r="B746" s="58" t="s">
        <v>5264</v>
      </c>
      <c r="C746" s="52" t="s">
        <v>5326</v>
      </c>
      <c r="D746" s="58" t="s">
        <v>5253</v>
      </c>
      <c r="E746" s="53">
        <v>44649.95</v>
      </c>
      <c r="F746" s="54">
        <v>44652.029861111114</v>
      </c>
    </row>
    <row r="747" ht="15.75" customHeight="1">
      <c r="A747" s="52" t="s">
        <v>2221</v>
      </c>
      <c r="B747" s="58" t="s">
        <v>5254</v>
      </c>
      <c r="C747" s="52" t="s">
        <v>5318</v>
      </c>
      <c r="D747" s="58" t="s">
        <v>5255</v>
      </c>
      <c r="E747" s="53">
        <v>44649.46041666667</v>
      </c>
      <c r="F747" s="54">
        <v>44649.72152777778</v>
      </c>
    </row>
    <row r="748" ht="15.75" customHeight="1">
      <c r="A748" s="52" t="s">
        <v>2224</v>
      </c>
      <c r="B748" s="58" t="s">
        <v>5260</v>
      </c>
      <c r="C748" s="52" t="s">
        <v>5323</v>
      </c>
      <c r="D748" s="58" t="s">
        <v>5253</v>
      </c>
      <c r="E748" s="53">
        <v>44650.436111111114</v>
      </c>
      <c r="F748" s="54">
        <v>44652.13680555556</v>
      </c>
    </row>
    <row r="749" ht="15.75" customHeight="1">
      <c r="A749" s="52" t="s">
        <v>2226</v>
      </c>
      <c r="B749" s="58" t="s">
        <v>5268</v>
      </c>
      <c r="C749" s="52" t="s">
        <v>5330</v>
      </c>
      <c r="D749" s="58" t="s">
        <v>5255</v>
      </c>
      <c r="E749" s="53">
        <v>44645.94236111111</v>
      </c>
      <c r="F749" s="54">
        <v>44649.438888888886</v>
      </c>
    </row>
    <row r="750" ht="15.75" customHeight="1">
      <c r="A750" s="52" t="s">
        <v>2229</v>
      </c>
      <c r="B750" s="58" t="s">
        <v>5280</v>
      </c>
      <c r="C750" s="52" t="s">
        <v>5342</v>
      </c>
      <c r="D750" s="58" t="s">
        <v>5253</v>
      </c>
      <c r="E750" s="53">
        <v>44647.39722222222</v>
      </c>
      <c r="F750" s="54">
        <v>44649.146527777775</v>
      </c>
    </row>
    <row r="751" ht="15.75" customHeight="1">
      <c r="A751" s="52" t="s">
        <v>2232</v>
      </c>
      <c r="B751" s="58" t="s">
        <v>5263</v>
      </c>
      <c r="C751" s="52" t="s">
        <v>5325</v>
      </c>
      <c r="D751" s="58" t="s">
        <v>5253</v>
      </c>
      <c r="E751" s="53">
        <v>44648.896527777775</v>
      </c>
      <c r="F751" s="54">
        <v>44649.72708333333</v>
      </c>
    </row>
    <row r="752" ht="15.75" customHeight="1">
      <c r="A752" s="52" t="s">
        <v>2235</v>
      </c>
      <c r="B752" s="58" t="s">
        <v>5280</v>
      </c>
      <c r="C752" s="52" t="s">
        <v>5342</v>
      </c>
      <c r="D752" s="58" t="s">
        <v>5253</v>
      </c>
      <c r="E752" s="53">
        <v>44649.91736111111</v>
      </c>
      <c r="F752" s="54">
        <v>44652.12847222222</v>
      </c>
    </row>
    <row r="753" ht="15.75" customHeight="1">
      <c r="A753" s="52" t="s">
        <v>2238</v>
      </c>
      <c r="B753" s="58" t="s">
        <v>5308</v>
      </c>
      <c r="C753" s="52" t="s">
        <v>5369</v>
      </c>
      <c r="D753" s="58" t="s">
        <v>5253</v>
      </c>
      <c r="E753" s="53">
        <v>44646.646527777775</v>
      </c>
      <c r="F753" s="54">
        <v>44650.37430555555</v>
      </c>
    </row>
    <row r="754" ht="15.75" customHeight="1">
      <c r="A754" s="52" t="s">
        <v>2241</v>
      </c>
      <c r="B754" s="58" t="s">
        <v>5310</v>
      </c>
      <c r="C754" s="52" t="s">
        <v>5371</v>
      </c>
      <c r="D754" s="58" t="s">
        <v>5253</v>
      </c>
      <c r="E754" s="53">
        <v>44646.94027777778</v>
      </c>
      <c r="F754" s="54">
        <v>44649.00902777778</v>
      </c>
    </row>
    <row r="755" ht="15.75" customHeight="1">
      <c r="A755" s="52" t="s">
        <v>2244</v>
      </c>
      <c r="B755" s="58" t="s">
        <v>5308</v>
      </c>
      <c r="C755" s="52" t="s">
        <v>5369</v>
      </c>
      <c r="D755" s="58" t="s">
        <v>5253</v>
      </c>
      <c r="E755" s="53">
        <v>44647.75</v>
      </c>
      <c r="F755" s="54">
        <v>44649.6625</v>
      </c>
    </row>
    <row r="756" ht="15.75" customHeight="1">
      <c r="A756" s="52" t="s">
        <v>2247</v>
      </c>
      <c r="B756" s="58" t="s">
        <v>5268</v>
      </c>
      <c r="C756" s="52" t="s">
        <v>5330</v>
      </c>
      <c r="D756" s="58" t="s">
        <v>5255</v>
      </c>
      <c r="E756" s="53">
        <v>44650.49652777778</v>
      </c>
      <c r="F756" s="54">
        <v>44652.48263888889</v>
      </c>
    </row>
    <row r="757" ht="15.75" customHeight="1">
      <c r="A757" s="52" t="s">
        <v>2250</v>
      </c>
      <c r="B757" s="58" t="s">
        <v>5292</v>
      </c>
      <c r="C757" s="52" t="s">
        <v>5354</v>
      </c>
      <c r="D757" s="58" t="s">
        <v>5255</v>
      </c>
      <c r="E757" s="53">
        <v>44648.06736111111</v>
      </c>
      <c r="F757" s="54">
        <v>44649.438888888886</v>
      </c>
    </row>
    <row r="758" ht="15.75" customHeight="1">
      <c r="A758" s="52" t="s">
        <v>2252</v>
      </c>
      <c r="B758" s="58" t="s">
        <v>5278</v>
      </c>
      <c r="C758" s="52" t="s">
        <v>5340</v>
      </c>
      <c r="D758" s="58" t="s">
        <v>5253</v>
      </c>
      <c r="E758" s="53">
        <v>44649.91805555556</v>
      </c>
      <c r="F758" s="54">
        <v>44649.67013888889</v>
      </c>
    </row>
    <row r="759" ht="15.75" customHeight="1">
      <c r="A759" s="52" t="s">
        <v>2254</v>
      </c>
      <c r="B759" s="58" t="s">
        <v>5280</v>
      </c>
      <c r="C759" s="52" t="s">
        <v>5342</v>
      </c>
      <c r="D759" s="58" t="s">
        <v>5253</v>
      </c>
      <c r="E759" s="53">
        <v>44650.58125</v>
      </c>
      <c r="F759" s="54">
        <v>44652.12291666667</v>
      </c>
    </row>
    <row r="760" ht="15.75" customHeight="1">
      <c r="A760" s="52" t="s">
        <v>2257</v>
      </c>
      <c r="B760" s="58" t="s">
        <v>5281</v>
      </c>
      <c r="C760" s="52" t="s">
        <v>5343</v>
      </c>
      <c r="D760" s="58" t="s">
        <v>5255</v>
      </c>
      <c r="E760" s="53">
        <v>44646.79375</v>
      </c>
      <c r="F760" s="54">
        <v>44648.62291666667</v>
      </c>
    </row>
    <row r="761" ht="15.75" customHeight="1">
      <c r="A761" s="52" t="s">
        <v>2260</v>
      </c>
      <c r="B761" s="58" t="s">
        <v>5252</v>
      </c>
      <c r="C761" s="52" t="s">
        <v>5317</v>
      </c>
      <c r="D761" s="58" t="s">
        <v>5253</v>
      </c>
      <c r="E761" s="53">
        <v>44650.60972222222</v>
      </c>
      <c r="F761" s="54">
        <v>44649.84166666667</v>
      </c>
    </row>
    <row r="762" ht="15.75" customHeight="1">
      <c r="A762" s="52" t="s">
        <v>2262</v>
      </c>
      <c r="B762" s="58" t="s">
        <v>5276</v>
      </c>
      <c r="C762" s="52" t="s">
        <v>5338</v>
      </c>
      <c r="D762" s="58" t="s">
        <v>5253</v>
      </c>
      <c r="E762" s="53">
        <v>44647.62222222222</v>
      </c>
      <c r="F762" s="54">
        <v>44648.87847222222</v>
      </c>
    </row>
    <row r="763" ht="15.75" customHeight="1">
      <c r="A763" s="52" t="s">
        <v>2265</v>
      </c>
      <c r="B763" s="58" t="s">
        <v>5257</v>
      </c>
      <c r="C763" s="52" t="s">
        <v>5320</v>
      </c>
      <c r="D763" s="58" t="s">
        <v>5253</v>
      </c>
      <c r="E763" s="53">
        <v>44648.876388888886</v>
      </c>
      <c r="F763" s="54">
        <v>44649.70625</v>
      </c>
    </row>
    <row r="764" ht="15.75" customHeight="1">
      <c r="A764" s="52" t="s">
        <v>2267</v>
      </c>
      <c r="B764" s="58" t="s">
        <v>5312</v>
      </c>
      <c r="C764" s="52" t="s">
        <v>5373</v>
      </c>
      <c r="D764" s="58" t="s">
        <v>5253</v>
      </c>
      <c r="E764" s="53">
        <v>44646.759722222225</v>
      </c>
      <c r="F764" s="54">
        <v>44649.72083333333</v>
      </c>
    </row>
    <row r="765" ht="15.75" customHeight="1">
      <c r="A765" s="52" t="s">
        <v>2270</v>
      </c>
      <c r="B765" s="58" t="s">
        <v>5272</v>
      </c>
      <c r="C765" s="52" t="s">
        <v>5334</v>
      </c>
      <c r="D765" s="58" t="s">
        <v>5255</v>
      </c>
      <c r="E765" s="53">
        <v>44649.32708333333</v>
      </c>
      <c r="F765" s="54">
        <v>44652.48263888889</v>
      </c>
    </row>
    <row r="766" ht="15.75" customHeight="1">
      <c r="A766" s="52" t="s">
        <v>2273</v>
      </c>
      <c r="B766" s="58" t="s">
        <v>5285</v>
      </c>
      <c r="C766" s="52" t="s">
        <v>5347</v>
      </c>
      <c r="D766" s="58" t="s">
        <v>5253</v>
      </c>
      <c r="E766" s="53">
        <v>44648.38125</v>
      </c>
      <c r="F766" s="54">
        <v>44649.14375</v>
      </c>
    </row>
    <row r="767" ht="15.75" customHeight="1">
      <c r="A767" s="52" t="s">
        <v>2276</v>
      </c>
      <c r="B767" s="58" t="s">
        <v>5307</v>
      </c>
      <c r="C767" s="52" t="s">
        <v>5368</v>
      </c>
      <c r="D767" s="58" t="s">
        <v>5253</v>
      </c>
      <c r="E767" s="53">
        <v>44649.32777777778</v>
      </c>
      <c r="F767" s="54">
        <v>44649.660416666666</v>
      </c>
    </row>
    <row r="768" ht="15.75" customHeight="1">
      <c r="A768" s="52" t="s">
        <v>2279</v>
      </c>
      <c r="B768" s="58" t="s">
        <v>5282</v>
      </c>
      <c r="C768" s="52" t="s">
        <v>5344</v>
      </c>
      <c r="D768" s="58" t="s">
        <v>5255</v>
      </c>
      <c r="E768" s="53">
        <v>44647.330555555556</v>
      </c>
      <c r="F768" s="54">
        <v>44649.40625</v>
      </c>
    </row>
    <row r="769" ht="15.75" customHeight="1">
      <c r="A769" s="52" t="s">
        <v>2282</v>
      </c>
      <c r="B769" s="58" t="s">
        <v>5264</v>
      </c>
      <c r="C769" s="52" t="s">
        <v>5326</v>
      </c>
      <c r="D769" s="58" t="s">
        <v>5253</v>
      </c>
      <c r="E769" s="53">
        <v>44647.25347222222</v>
      </c>
      <c r="F769" s="54">
        <v>44649.71041666667</v>
      </c>
    </row>
    <row r="770" ht="15.75" customHeight="1">
      <c r="A770" s="52" t="s">
        <v>2285</v>
      </c>
      <c r="B770" s="58" t="s">
        <v>5254</v>
      </c>
      <c r="C770" s="52" t="s">
        <v>5318</v>
      </c>
      <c r="D770" s="58" t="s">
        <v>5255</v>
      </c>
      <c r="E770" s="53">
        <v>44648.48263888889</v>
      </c>
      <c r="F770" s="54">
        <v>44650.73055555556</v>
      </c>
    </row>
    <row r="771" ht="15.75" customHeight="1">
      <c r="A771" s="52" t="s">
        <v>2288</v>
      </c>
      <c r="B771" s="58" t="s">
        <v>5286</v>
      </c>
      <c r="C771" s="52" t="s">
        <v>5348</v>
      </c>
      <c r="D771" s="58" t="s">
        <v>5253</v>
      </c>
      <c r="E771" s="53">
        <v>44647.638194444444</v>
      </c>
      <c r="F771" s="54">
        <v>44650.41805555556</v>
      </c>
    </row>
    <row r="772" ht="15.75" customHeight="1">
      <c r="A772" s="52" t="s">
        <v>2290</v>
      </c>
      <c r="B772" s="58" t="s">
        <v>5252</v>
      </c>
      <c r="C772" s="52" t="s">
        <v>5317</v>
      </c>
      <c r="D772" s="58" t="s">
        <v>5253</v>
      </c>
      <c r="E772" s="53">
        <v>44647.89861111111</v>
      </c>
      <c r="F772" s="54">
        <v>44649.09305555555</v>
      </c>
    </row>
    <row r="773" ht="15.75" customHeight="1">
      <c r="A773" s="52" t="s">
        <v>2293</v>
      </c>
      <c r="B773" s="58" t="s">
        <v>5254</v>
      </c>
      <c r="C773" s="52" t="s">
        <v>5318</v>
      </c>
      <c r="D773" s="58" t="s">
        <v>5255</v>
      </c>
      <c r="E773" s="53">
        <v>44647.720138888886</v>
      </c>
      <c r="F773" s="54">
        <v>44651.64444444444</v>
      </c>
    </row>
    <row r="774" ht="15.75" customHeight="1">
      <c r="A774" s="52" t="s">
        <v>2296</v>
      </c>
      <c r="B774" s="58" t="s">
        <v>5264</v>
      </c>
      <c r="C774" s="52" t="s">
        <v>5326</v>
      </c>
      <c r="D774" s="58" t="s">
        <v>5253</v>
      </c>
      <c r="E774" s="53">
        <v>44649.90902777778</v>
      </c>
      <c r="F774" s="54">
        <v>44652.11041666667</v>
      </c>
    </row>
    <row r="775" ht="15.75" customHeight="1">
      <c r="A775" s="52" t="s">
        <v>2299</v>
      </c>
      <c r="B775" s="58" t="s">
        <v>5287</v>
      </c>
      <c r="C775" s="52" t="s">
        <v>5349</v>
      </c>
      <c r="D775" s="58" t="s">
        <v>5255</v>
      </c>
      <c r="E775" s="53">
        <v>44646.853472222225</v>
      </c>
      <c r="F775" s="54">
        <v>44650.68680555555</v>
      </c>
    </row>
    <row r="776" ht="15.75" customHeight="1">
      <c r="A776" s="52" t="s">
        <v>2302</v>
      </c>
      <c r="B776" s="58" t="s">
        <v>5279</v>
      </c>
      <c r="C776" s="52" t="s">
        <v>5341</v>
      </c>
      <c r="D776" s="58" t="s">
        <v>5253</v>
      </c>
      <c r="E776" s="53">
        <v>44649.04861111111</v>
      </c>
      <c r="F776" s="54">
        <v>44649.12777777778</v>
      </c>
    </row>
    <row r="777" ht="15.75" customHeight="1">
      <c r="A777" s="52" t="s">
        <v>2305</v>
      </c>
      <c r="B777" s="58" t="s">
        <v>5278</v>
      </c>
      <c r="C777" s="52" t="s">
        <v>5340</v>
      </c>
      <c r="D777" s="58" t="s">
        <v>5253</v>
      </c>
      <c r="E777" s="53">
        <v>44645.191666666666</v>
      </c>
      <c r="F777" s="54">
        <v>44649.69930555556</v>
      </c>
    </row>
    <row r="778" ht="15.75" customHeight="1">
      <c r="A778" s="52" t="s">
        <v>2308</v>
      </c>
      <c r="B778" s="58" t="s">
        <v>5303</v>
      </c>
      <c r="C778" s="52" t="s">
        <v>5365</v>
      </c>
      <c r="D778" s="58" t="s">
        <v>5253</v>
      </c>
      <c r="E778" s="53">
        <v>44647.975694444445</v>
      </c>
      <c r="F778" s="54">
        <v>44649.14791666667</v>
      </c>
    </row>
    <row r="779" ht="15.75" customHeight="1">
      <c r="A779" s="52" t="s">
        <v>2311</v>
      </c>
      <c r="B779" s="58" t="s">
        <v>5284</v>
      </c>
      <c r="C779" s="52" t="s">
        <v>5346</v>
      </c>
      <c r="D779" s="58" t="s">
        <v>5253</v>
      </c>
      <c r="E779" s="53">
        <v>44647.0375</v>
      </c>
      <c r="F779" s="54">
        <v>44649.12708333333</v>
      </c>
    </row>
    <row r="780" ht="15.75" customHeight="1">
      <c r="A780" s="52" t="s">
        <v>2313</v>
      </c>
      <c r="B780" s="58" t="s">
        <v>5271</v>
      </c>
      <c r="C780" s="52" t="s">
        <v>5333</v>
      </c>
      <c r="D780" s="58" t="s">
        <v>5253</v>
      </c>
      <c r="E780" s="53">
        <v>44650.10972222222</v>
      </c>
      <c r="F780" s="54">
        <v>44649.83611111111</v>
      </c>
    </row>
    <row r="781" ht="15.75" customHeight="1">
      <c r="A781" s="52" t="s">
        <v>2316</v>
      </c>
      <c r="B781" s="58" t="s">
        <v>5280</v>
      </c>
      <c r="C781" s="52" t="s">
        <v>5342</v>
      </c>
      <c r="D781" s="58" t="s">
        <v>5253</v>
      </c>
      <c r="E781" s="53">
        <v>44646.88611111111</v>
      </c>
      <c r="F781" s="54">
        <v>44649.13888888889</v>
      </c>
    </row>
    <row r="782" ht="15.75" customHeight="1">
      <c r="A782" s="52" t="s">
        <v>2319</v>
      </c>
      <c r="B782" s="58" t="s">
        <v>5305</v>
      </c>
      <c r="C782" s="52" t="s">
        <v>5366</v>
      </c>
      <c r="D782" s="58" t="s">
        <v>5253</v>
      </c>
      <c r="E782" s="53">
        <v>44646.46319444444</v>
      </c>
      <c r="F782" s="54">
        <v>44649.12222222222</v>
      </c>
    </row>
    <row r="783" ht="15.75" customHeight="1">
      <c r="A783" s="52" t="s">
        <v>2322</v>
      </c>
      <c r="B783" s="58" t="s">
        <v>5252</v>
      </c>
      <c r="C783" s="52" t="s">
        <v>5317</v>
      </c>
      <c r="D783" s="58" t="s">
        <v>5253</v>
      </c>
      <c r="E783" s="53">
        <v>44646.603472222225</v>
      </c>
      <c r="F783" s="54">
        <v>44646.74375</v>
      </c>
    </row>
    <row r="784" ht="15.75" customHeight="1">
      <c r="A784" s="52" t="s">
        <v>2325</v>
      </c>
      <c r="B784" s="58" t="s">
        <v>5252</v>
      </c>
      <c r="C784" s="52" t="s">
        <v>5317</v>
      </c>
      <c r="D784" s="58" t="s">
        <v>5253</v>
      </c>
      <c r="E784" s="53">
        <v>44650.006944444445</v>
      </c>
      <c r="F784" s="54">
        <v>44652.052083333336</v>
      </c>
    </row>
    <row r="785" ht="15.75" customHeight="1">
      <c r="A785" s="52" t="s">
        <v>2328</v>
      </c>
      <c r="B785" s="58" t="s">
        <v>5307</v>
      </c>
      <c r="C785" s="52" t="s">
        <v>5368</v>
      </c>
      <c r="D785" s="58" t="s">
        <v>5253</v>
      </c>
      <c r="E785" s="53">
        <v>44648.45</v>
      </c>
      <c r="F785" s="54">
        <v>44649.15347222222</v>
      </c>
    </row>
    <row r="786" ht="15.75" customHeight="1">
      <c r="A786" s="52" t="s">
        <v>2331</v>
      </c>
      <c r="B786" s="58" t="s">
        <v>5291</v>
      </c>
      <c r="C786" s="52" t="s">
        <v>5353</v>
      </c>
      <c r="D786" s="58" t="s">
        <v>5253</v>
      </c>
      <c r="E786" s="53">
        <v>44650.00833333333</v>
      </c>
      <c r="F786" s="54">
        <v>44652.05138888889</v>
      </c>
    </row>
    <row r="787" ht="15.75" customHeight="1">
      <c r="A787" s="52" t="s">
        <v>2334</v>
      </c>
      <c r="B787" s="58" t="s">
        <v>5301</v>
      </c>
      <c r="C787" s="52" t="s">
        <v>5363</v>
      </c>
      <c r="D787" s="58" t="s">
        <v>5255</v>
      </c>
      <c r="E787" s="53">
        <v>44650.65972222222</v>
      </c>
      <c r="F787" s="54">
        <v>44652.322222222225</v>
      </c>
    </row>
    <row r="788" ht="15.75" customHeight="1">
      <c r="A788" s="52" t="s">
        <v>2337</v>
      </c>
      <c r="B788" s="58" t="s">
        <v>5301</v>
      </c>
      <c r="C788" s="52" t="s">
        <v>5363</v>
      </c>
      <c r="D788" s="58" t="s">
        <v>5255</v>
      </c>
      <c r="E788" s="53">
        <v>44649.99513888889</v>
      </c>
      <c r="F788" s="54">
        <v>44652.11388888889</v>
      </c>
    </row>
    <row r="789" ht="15.75" customHeight="1">
      <c r="A789" s="52" t="s">
        <v>2340</v>
      </c>
      <c r="B789" s="58" t="s">
        <v>5297</v>
      </c>
      <c r="C789" s="52" t="s">
        <v>5359</v>
      </c>
      <c r="D789" s="58" t="s">
        <v>5253</v>
      </c>
      <c r="E789" s="53">
        <v>44646.18819444445</v>
      </c>
      <c r="F789" s="54">
        <v>44650.48888888889</v>
      </c>
    </row>
    <row r="790" ht="15.75" customHeight="1">
      <c r="A790" s="52" t="s">
        <v>2343</v>
      </c>
      <c r="B790" s="58" t="s">
        <v>5277</v>
      </c>
      <c r="C790" s="52" t="s">
        <v>5339</v>
      </c>
      <c r="D790" s="58" t="s">
        <v>5253</v>
      </c>
      <c r="E790" s="53">
        <v>44649.05694444444</v>
      </c>
      <c r="F790" s="54">
        <v>44649.14722222222</v>
      </c>
    </row>
    <row r="791" ht="15.75" customHeight="1">
      <c r="A791" s="52" t="s">
        <v>2346</v>
      </c>
      <c r="B791" s="58" t="s">
        <v>5284</v>
      </c>
      <c r="C791" s="52" t="s">
        <v>5346</v>
      </c>
      <c r="D791" s="58" t="s">
        <v>5253</v>
      </c>
      <c r="E791" s="53">
        <v>44649.71597222222</v>
      </c>
      <c r="F791" s="54">
        <v>44652.771527777775</v>
      </c>
    </row>
    <row r="792" ht="15.75" customHeight="1">
      <c r="A792" s="52" t="s">
        <v>2349</v>
      </c>
      <c r="B792" s="58" t="s">
        <v>5265</v>
      </c>
      <c r="C792" s="52" t="s">
        <v>5327</v>
      </c>
      <c r="D792" s="58" t="s">
        <v>5253</v>
      </c>
      <c r="E792" s="53">
        <v>44648.552777777775</v>
      </c>
      <c r="F792" s="54">
        <v>44649.14027777778</v>
      </c>
    </row>
    <row r="793" ht="15.75" customHeight="1">
      <c r="A793" s="52" t="s">
        <v>2352</v>
      </c>
      <c r="B793" s="58" t="s">
        <v>5280</v>
      </c>
      <c r="C793" s="52" t="s">
        <v>5342</v>
      </c>
      <c r="D793" s="58" t="s">
        <v>5253</v>
      </c>
      <c r="E793" s="53">
        <v>44648.23611111111</v>
      </c>
      <c r="F793" s="54">
        <v>44650.42291666667</v>
      </c>
    </row>
    <row r="794" ht="15.75" customHeight="1">
      <c r="A794" s="52" t="s">
        <v>2354</v>
      </c>
      <c r="B794" s="58" t="s">
        <v>5266</v>
      </c>
      <c r="C794" s="52" t="s">
        <v>5328</v>
      </c>
      <c r="D794" s="58" t="s">
        <v>5255</v>
      </c>
      <c r="E794" s="53">
        <v>44649.825694444444</v>
      </c>
      <c r="F794" s="54">
        <v>44652.481944444444</v>
      </c>
    </row>
    <row r="795" ht="15.75" customHeight="1">
      <c r="A795" s="52" t="s">
        <v>2357</v>
      </c>
      <c r="B795" s="58" t="s">
        <v>5289</v>
      </c>
      <c r="C795" s="52" t="s">
        <v>5351</v>
      </c>
      <c r="D795" s="58" t="s">
        <v>5255</v>
      </c>
      <c r="E795" s="53">
        <v>44649.384722222225</v>
      </c>
      <c r="F795" s="54">
        <v>44649.71666666667</v>
      </c>
    </row>
    <row r="796" ht="15.75" customHeight="1">
      <c r="A796" s="52" t="s">
        <v>2360</v>
      </c>
      <c r="B796" s="58" t="s">
        <v>5276</v>
      </c>
      <c r="C796" s="52" t="s">
        <v>5338</v>
      </c>
      <c r="D796" s="58" t="s">
        <v>5253</v>
      </c>
      <c r="E796" s="53">
        <v>44647.85277777778</v>
      </c>
      <c r="F796" s="54">
        <v>44649.76666666667</v>
      </c>
    </row>
    <row r="797" ht="15.75" customHeight="1">
      <c r="A797" s="52" t="s">
        <v>2363</v>
      </c>
      <c r="B797" s="58" t="s">
        <v>5289</v>
      </c>
      <c r="C797" s="52" t="s">
        <v>5351</v>
      </c>
      <c r="D797" s="58" t="s">
        <v>5255</v>
      </c>
      <c r="E797" s="53">
        <v>44648.35138888889</v>
      </c>
      <c r="F797" s="54">
        <v>44651.84375</v>
      </c>
    </row>
    <row r="798" ht="15.75" customHeight="1">
      <c r="A798" s="52" t="s">
        <v>2366</v>
      </c>
      <c r="B798" s="58" t="s">
        <v>5284</v>
      </c>
      <c r="C798" s="52" t="s">
        <v>5346</v>
      </c>
      <c r="D798" s="58" t="s">
        <v>5253</v>
      </c>
      <c r="E798" s="53">
        <v>44647.21805555555</v>
      </c>
      <c r="F798" s="54">
        <v>44650.42222222222</v>
      </c>
    </row>
    <row r="799" ht="15.75" customHeight="1">
      <c r="A799" s="52" t="s">
        <v>2369</v>
      </c>
      <c r="B799" s="58" t="s">
        <v>5301</v>
      </c>
      <c r="C799" s="52" t="s">
        <v>5363</v>
      </c>
      <c r="D799" s="58" t="s">
        <v>5255</v>
      </c>
      <c r="E799" s="53">
        <v>44649.33541666667</v>
      </c>
      <c r="F799" s="54">
        <v>44652.44652777778</v>
      </c>
    </row>
    <row r="800" ht="15.75" customHeight="1">
      <c r="A800" s="52" t="s">
        <v>2372</v>
      </c>
      <c r="B800" s="58" t="s">
        <v>5265</v>
      </c>
      <c r="C800" s="52" t="s">
        <v>5327</v>
      </c>
      <c r="D800" s="58" t="s">
        <v>5253</v>
      </c>
      <c r="E800" s="53">
        <v>44645.24722222222</v>
      </c>
      <c r="F800" s="54">
        <v>44649.708333333336</v>
      </c>
    </row>
    <row r="801" ht="15.75" customHeight="1">
      <c r="A801" s="52" t="s">
        <v>2375</v>
      </c>
      <c r="B801" s="58" t="s">
        <v>5313</v>
      </c>
      <c r="C801" s="52" t="s">
        <v>5374</v>
      </c>
      <c r="D801" s="58" t="s">
        <v>5253</v>
      </c>
      <c r="E801" s="53">
        <v>44647.032638888886</v>
      </c>
      <c r="F801" s="54">
        <v>44649.697222222225</v>
      </c>
    </row>
    <row r="802" ht="15.75" customHeight="1">
      <c r="A802" s="52" t="s">
        <v>2378</v>
      </c>
      <c r="B802" s="58" t="s">
        <v>5291</v>
      </c>
      <c r="C802" s="52" t="s">
        <v>5353</v>
      </c>
      <c r="D802" s="58" t="s">
        <v>5253</v>
      </c>
      <c r="E802" s="53">
        <v>44648.36041666667</v>
      </c>
      <c r="F802" s="54">
        <v>44649.15555555555</v>
      </c>
    </row>
    <row r="803" ht="15.75" customHeight="1">
      <c r="A803" s="52" t="s">
        <v>2381</v>
      </c>
      <c r="B803" s="58" t="s">
        <v>5303</v>
      </c>
      <c r="C803" s="52" t="s">
        <v>5365</v>
      </c>
      <c r="D803" s="58" t="s">
        <v>5253</v>
      </c>
      <c r="E803" s="53">
        <v>44648.39097222222</v>
      </c>
      <c r="F803" s="54">
        <v>44649.13680555556</v>
      </c>
    </row>
    <row r="804" ht="15.75" customHeight="1">
      <c r="A804" s="52" t="s">
        <v>2384</v>
      </c>
      <c r="B804" s="58" t="s">
        <v>5259</v>
      </c>
      <c r="C804" s="52" t="s">
        <v>5322</v>
      </c>
      <c r="D804" s="58" t="s">
        <v>5255</v>
      </c>
      <c r="E804" s="53">
        <v>44646.248611111114</v>
      </c>
      <c r="F804" s="54">
        <v>44648.5875</v>
      </c>
    </row>
    <row r="805" ht="15.75" customHeight="1">
      <c r="A805" s="52" t="s">
        <v>2386</v>
      </c>
      <c r="B805" s="58" t="s">
        <v>5252</v>
      </c>
      <c r="C805" s="52" t="s">
        <v>5317</v>
      </c>
      <c r="D805" s="58" t="s">
        <v>5253</v>
      </c>
      <c r="E805" s="53">
        <v>44647.975</v>
      </c>
      <c r="F805" s="54">
        <v>44649.075694444444</v>
      </c>
    </row>
    <row r="806" ht="15.75" customHeight="1">
      <c r="A806" s="52" t="s">
        <v>2389</v>
      </c>
      <c r="B806" s="58" t="s">
        <v>5280</v>
      </c>
      <c r="C806" s="52" t="s">
        <v>5342</v>
      </c>
      <c r="D806" s="58" t="s">
        <v>5253</v>
      </c>
      <c r="E806" s="53">
        <v>44649.61041666667</v>
      </c>
      <c r="F806" s="54">
        <v>44651.75277777778</v>
      </c>
    </row>
    <row r="807" ht="15.75" customHeight="1">
      <c r="A807" s="52" t="s">
        <v>2392</v>
      </c>
      <c r="B807" s="58" t="s">
        <v>5278</v>
      </c>
      <c r="C807" s="52" t="s">
        <v>5340</v>
      </c>
      <c r="D807" s="58" t="s">
        <v>5253</v>
      </c>
      <c r="E807" s="53">
        <v>44647.20208333333</v>
      </c>
      <c r="F807" s="54">
        <v>44649.70416666667</v>
      </c>
    </row>
    <row r="808" ht="15.75" customHeight="1">
      <c r="A808" s="52" t="s">
        <v>2395</v>
      </c>
      <c r="B808" s="58" t="s">
        <v>5264</v>
      </c>
      <c r="C808" s="52" t="s">
        <v>5326</v>
      </c>
      <c r="D808" s="58" t="s">
        <v>5253</v>
      </c>
      <c r="E808" s="53">
        <v>44648.407638888886</v>
      </c>
      <c r="F808" s="54">
        <v>44652.12222222222</v>
      </c>
    </row>
    <row r="809" ht="15.75" customHeight="1">
      <c r="A809" s="52" t="s">
        <v>2398</v>
      </c>
      <c r="B809" s="58" t="s">
        <v>5262</v>
      </c>
      <c r="C809" s="52" t="s">
        <v>5318</v>
      </c>
      <c r="D809" s="58" t="s">
        <v>5255</v>
      </c>
      <c r="E809" s="53">
        <v>44646.425</v>
      </c>
      <c r="F809" s="54">
        <v>44649.475694444445</v>
      </c>
    </row>
    <row r="810" ht="15.75" customHeight="1">
      <c r="A810" s="52" t="s">
        <v>2401</v>
      </c>
      <c r="B810" s="58" t="s">
        <v>5279</v>
      </c>
      <c r="C810" s="52" t="s">
        <v>5341</v>
      </c>
      <c r="D810" s="58" t="s">
        <v>5253</v>
      </c>
      <c r="E810" s="53">
        <v>44648.89513888889</v>
      </c>
      <c r="F810" s="54">
        <v>44649.14375</v>
      </c>
    </row>
    <row r="811" ht="15.75" customHeight="1">
      <c r="A811" s="52" t="s">
        <v>2403</v>
      </c>
      <c r="B811" s="58" t="s">
        <v>5266</v>
      </c>
      <c r="C811" s="52" t="s">
        <v>5328</v>
      </c>
      <c r="D811" s="58" t="s">
        <v>5255</v>
      </c>
      <c r="E811" s="53">
        <v>44649.035416666666</v>
      </c>
      <c r="F811" s="54">
        <v>44650.623611111114</v>
      </c>
    </row>
    <row r="812" ht="15.75" customHeight="1">
      <c r="A812" s="52" t="s">
        <v>2406</v>
      </c>
      <c r="B812" s="58" t="s">
        <v>5267</v>
      </c>
      <c r="C812" s="52" t="s">
        <v>5329</v>
      </c>
      <c r="D812" s="58" t="s">
        <v>5253</v>
      </c>
      <c r="E812" s="53">
        <v>44646.84583333333</v>
      </c>
      <c r="F812" s="54">
        <v>44649.768055555556</v>
      </c>
    </row>
    <row r="813" ht="15.75" customHeight="1">
      <c r="A813" s="52" t="s">
        <v>2409</v>
      </c>
      <c r="B813" s="58" t="s">
        <v>5264</v>
      </c>
      <c r="C813" s="52" t="s">
        <v>5326</v>
      </c>
      <c r="D813" s="58" t="s">
        <v>5253</v>
      </c>
      <c r="E813" s="53">
        <v>44645.606944444444</v>
      </c>
      <c r="F813" s="54">
        <v>44646.836805555555</v>
      </c>
    </row>
    <row r="814" ht="15.75" customHeight="1">
      <c r="A814" s="52" t="s">
        <v>2412</v>
      </c>
      <c r="B814" s="58" t="s">
        <v>5272</v>
      </c>
      <c r="C814" s="52" t="s">
        <v>5334</v>
      </c>
      <c r="D814" s="58" t="s">
        <v>5255</v>
      </c>
      <c r="E814" s="53">
        <v>44649.88402777778</v>
      </c>
      <c r="F814" s="54">
        <v>44649.71527777778</v>
      </c>
    </row>
    <row r="815" ht="15.75" customHeight="1">
      <c r="A815" s="52" t="s">
        <v>2415</v>
      </c>
      <c r="B815" s="58" t="s">
        <v>5260</v>
      </c>
      <c r="C815" s="52" t="s">
        <v>5323</v>
      </c>
      <c r="D815" s="58" t="s">
        <v>5253</v>
      </c>
      <c r="E815" s="53">
        <v>44648.19930555556</v>
      </c>
      <c r="F815" s="54">
        <v>44649.68819444445</v>
      </c>
    </row>
    <row r="816" ht="15.75" customHeight="1">
      <c r="A816" s="52" t="s">
        <v>2418</v>
      </c>
      <c r="B816" s="58" t="s">
        <v>5275</v>
      </c>
      <c r="C816" s="52" t="s">
        <v>5337</v>
      </c>
      <c r="D816" s="58" t="s">
        <v>5255</v>
      </c>
      <c r="E816" s="53">
        <v>44645.24236111111</v>
      </c>
      <c r="F816" s="54">
        <v>44648.697916666664</v>
      </c>
    </row>
    <row r="817" ht="15.75" customHeight="1">
      <c r="A817" s="52" t="s">
        <v>2420</v>
      </c>
      <c r="B817" s="58" t="s">
        <v>5286</v>
      </c>
      <c r="C817" s="52" t="s">
        <v>5348</v>
      </c>
      <c r="D817" s="58" t="s">
        <v>5253</v>
      </c>
      <c r="E817" s="53">
        <v>44647.54375</v>
      </c>
      <c r="F817" s="54">
        <v>44648.87430555555</v>
      </c>
    </row>
    <row r="818" ht="15.75" customHeight="1">
      <c r="A818" s="52" t="s">
        <v>2423</v>
      </c>
      <c r="B818" s="58" t="s">
        <v>5264</v>
      </c>
      <c r="C818" s="52" t="s">
        <v>5326</v>
      </c>
      <c r="D818" s="58" t="s">
        <v>5253</v>
      </c>
      <c r="E818" s="53">
        <v>44647.84375</v>
      </c>
      <c r="F818" s="54">
        <v>44649.76111111111</v>
      </c>
    </row>
    <row r="819" ht="15.75" customHeight="1">
      <c r="A819" s="52" t="s">
        <v>2425</v>
      </c>
      <c r="B819" s="58" t="s">
        <v>5308</v>
      </c>
      <c r="C819" s="52" t="s">
        <v>5369</v>
      </c>
      <c r="D819" s="58" t="s">
        <v>5253</v>
      </c>
      <c r="E819" s="53">
        <v>44646.64097222222</v>
      </c>
      <c r="F819" s="54">
        <v>44649.72222222222</v>
      </c>
    </row>
    <row r="820" ht="15.75" customHeight="1">
      <c r="A820" s="52" t="s">
        <v>2428</v>
      </c>
      <c r="B820" s="58" t="s">
        <v>5268</v>
      </c>
      <c r="C820" s="52" t="s">
        <v>5330</v>
      </c>
      <c r="D820" s="58" t="s">
        <v>5255</v>
      </c>
      <c r="E820" s="53">
        <v>44646.72222222222</v>
      </c>
      <c r="F820" s="54">
        <v>44651.72777777778</v>
      </c>
    </row>
    <row r="821" ht="15.75" customHeight="1">
      <c r="A821" s="52" t="s">
        <v>2431</v>
      </c>
      <c r="B821" s="58" t="s">
        <v>5308</v>
      </c>
      <c r="C821" s="52" t="s">
        <v>5369</v>
      </c>
      <c r="D821" s="58" t="s">
        <v>5253</v>
      </c>
      <c r="E821" s="53">
        <v>44647.700694444444</v>
      </c>
      <c r="F821" s="54">
        <v>44649.870833333334</v>
      </c>
    </row>
    <row r="822" ht="15.75" customHeight="1">
      <c r="A822" s="52" t="s">
        <v>2433</v>
      </c>
      <c r="B822" s="58" t="s">
        <v>5252</v>
      </c>
      <c r="C822" s="52" t="s">
        <v>5317</v>
      </c>
      <c r="D822" s="58" t="s">
        <v>5253</v>
      </c>
      <c r="E822" s="53">
        <v>44648.17986111111</v>
      </c>
      <c r="F822" s="54">
        <v>44650.415972222225</v>
      </c>
    </row>
    <row r="823" ht="15.75" customHeight="1">
      <c r="A823" s="52" t="s">
        <v>2435</v>
      </c>
      <c r="B823" s="58" t="s">
        <v>5284</v>
      </c>
      <c r="C823" s="52" t="s">
        <v>5346</v>
      </c>
      <c r="D823" s="58" t="s">
        <v>5253</v>
      </c>
      <c r="E823" s="53">
        <v>44650.677777777775</v>
      </c>
      <c r="F823" s="54">
        <v>44653.84375</v>
      </c>
    </row>
    <row r="824" ht="15.75" customHeight="1">
      <c r="A824" s="52" t="s">
        <v>2438</v>
      </c>
      <c r="B824" s="58" t="s">
        <v>5264</v>
      </c>
      <c r="C824" s="52" t="s">
        <v>5326</v>
      </c>
      <c r="D824" s="58" t="s">
        <v>5253</v>
      </c>
      <c r="E824" s="53">
        <v>44650.58888888889</v>
      </c>
      <c r="F824" s="54">
        <v>44651.8375</v>
      </c>
    </row>
    <row r="825" ht="15.75" customHeight="1">
      <c r="A825" s="52" t="s">
        <v>2441</v>
      </c>
      <c r="B825" s="58" t="s">
        <v>5288</v>
      </c>
      <c r="C825" s="52" t="s">
        <v>5350</v>
      </c>
      <c r="D825" s="58" t="s">
        <v>5255</v>
      </c>
      <c r="E825" s="53">
        <v>44644.74375</v>
      </c>
      <c r="F825" s="54">
        <v>44648.65555555555</v>
      </c>
    </row>
    <row r="826" ht="15.75" customHeight="1">
      <c r="A826" s="52" t="s">
        <v>2444</v>
      </c>
      <c r="B826" s="58" t="s">
        <v>5276</v>
      </c>
      <c r="C826" s="52" t="s">
        <v>5338</v>
      </c>
      <c r="D826" s="58" t="s">
        <v>5253</v>
      </c>
      <c r="E826" s="53">
        <v>44645.62986111111</v>
      </c>
      <c r="F826" s="54">
        <v>44650.41875</v>
      </c>
    </row>
    <row r="827" ht="15.75" customHeight="1">
      <c r="A827" s="52" t="s">
        <v>2447</v>
      </c>
      <c r="B827" s="58" t="s">
        <v>5257</v>
      </c>
      <c r="C827" s="52" t="s">
        <v>5320</v>
      </c>
      <c r="D827" s="58" t="s">
        <v>5253</v>
      </c>
      <c r="E827" s="53">
        <v>44647.89166666667</v>
      </c>
      <c r="F827" s="54">
        <v>44649.14513888889</v>
      </c>
    </row>
    <row r="828" ht="15.75" customHeight="1">
      <c r="A828" s="52" t="s">
        <v>2450</v>
      </c>
      <c r="B828" s="58" t="s">
        <v>5272</v>
      </c>
      <c r="C828" s="52" t="s">
        <v>5334</v>
      </c>
      <c r="D828" s="58" t="s">
        <v>5255</v>
      </c>
      <c r="E828" s="53">
        <v>44647.32916666667</v>
      </c>
      <c r="F828" s="54">
        <v>44649.40625</v>
      </c>
    </row>
    <row r="829" ht="15.75" customHeight="1">
      <c r="A829" s="52" t="s">
        <v>2453</v>
      </c>
      <c r="B829" s="58" t="s">
        <v>5288</v>
      </c>
      <c r="C829" s="52" t="s">
        <v>5350</v>
      </c>
      <c r="D829" s="58" t="s">
        <v>5255</v>
      </c>
      <c r="E829" s="53">
        <v>44649.83263888889</v>
      </c>
      <c r="F829" s="54">
        <v>44652.447916666664</v>
      </c>
    </row>
    <row r="830" ht="15.75" customHeight="1">
      <c r="A830" s="52" t="s">
        <v>2456</v>
      </c>
      <c r="B830" s="58" t="s">
        <v>5291</v>
      </c>
      <c r="C830" s="52" t="s">
        <v>5353</v>
      </c>
      <c r="D830" s="58" t="s">
        <v>5253</v>
      </c>
      <c r="E830" s="53">
        <v>44646.83819444444</v>
      </c>
      <c r="F830" s="54">
        <v>44649.71111111111</v>
      </c>
    </row>
    <row r="831" ht="15.75" customHeight="1">
      <c r="A831" s="52" t="s">
        <v>2459</v>
      </c>
      <c r="B831" s="58" t="s">
        <v>5278</v>
      </c>
      <c r="C831" s="52" t="s">
        <v>5340</v>
      </c>
      <c r="D831" s="58" t="s">
        <v>5253</v>
      </c>
      <c r="E831" s="53">
        <v>44650.40138888889</v>
      </c>
      <c r="F831" s="54">
        <v>44652.11041666667</v>
      </c>
    </row>
    <row r="832" ht="15.75" customHeight="1">
      <c r="A832" s="52" t="s">
        <v>2462</v>
      </c>
      <c r="B832" s="58" t="s">
        <v>5257</v>
      </c>
      <c r="C832" s="52" t="s">
        <v>5320</v>
      </c>
      <c r="D832" s="58" t="s">
        <v>5253</v>
      </c>
      <c r="E832" s="53">
        <v>44647.76875</v>
      </c>
      <c r="F832" s="54">
        <v>44646.745833333334</v>
      </c>
    </row>
    <row r="833" ht="15.75" customHeight="1">
      <c r="A833" s="52" t="s">
        <v>2465</v>
      </c>
      <c r="B833" s="58" t="s">
        <v>5280</v>
      </c>
      <c r="C833" s="52" t="s">
        <v>5342</v>
      </c>
      <c r="D833" s="58" t="s">
        <v>5253</v>
      </c>
      <c r="E833" s="53">
        <v>44647.896527777775</v>
      </c>
      <c r="F833" s="54">
        <v>44649.08472222222</v>
      </c>
    </row>
    <row r="834" ht="15.75" customHeight="1">
      <c r="A834" s="52" t="s">
        <v>2468</v>
      </c>
      <c r="B834" s="58" t="s">
        <v>5264</v>
      </c>
      <c r="C834" s="52" t="s">
        <v>5326</v>
      </c>
      <c r="D834" s="58" t="s">
        <v>5253</v>
      </c>
      <c r="E834" s="53">
        <v>44647.395833333336</v>
      </c>
      <c r="F834" s="54">
        <v>44649.084027777775</v>
      </c>
    </row>
    <row r="835" ht="15.75" customHeight="1">
      <c r="A835" s="52" t="s">
        <v>2471</v>
      </c>
      <c r="B835" s="58" t="s">
        <v>5262</v>
      </c>
      <c r="C835" s="52" t="s">
        <v>5318</v>
      </c>
      <c r="D835" s="58" t="s">
        <v>5255</v>
      </c>
      <c r="E835" s="53">
        <v>44649.27361111111</v>
      </c>
      <c r="F835" s="54">
        <v>44649.775</v>
      </c>
    </row>
    <row r="836" ht="15.75" customHeight="1">
      <c r="A836" s="52" t="s">
        <v>2474</v>
      </c>
      <c r="B836" s="58" t="s">
        <v>5280</v>
      </c>
      <c r="C836" s="52" t="s">
        <v>5342</v>
      </c>
      <c r="D836" s="58" t="s">
        <v>5253</v>
      </c>
      <c r="E836" s="53">
        <v>44650.75</v>
      </c>
      <c r="F836" s="54">
        <v>44652.775</v>
      </c>
    </row>
    <row r="837" ht="15.75" customHeight="1">
      <c r="A837" s="52" t="s">
        <v>2477</v>
      </c>
      <c r="B837" s="58" t="s">
        <v>5296</v>
      </c>
      <c r="C837" s="52" t="s">
        <v>5358</v>
      </c>
      <c r="D837" s="58" t="s">
        <v>5255</v>
      </c>
      <c r="E837" s="53">
        <v>44649.33888888889</v>
      </c>
      <c r="F837" s="54">
        <v>44652.444444444445</v>
      </c>
    </row>
    <row r="838" ht="15.75" customHeight="1">
      <c r="A838" s="52" t="s">
        <v>2479</v>
      </c>
      <c r="B838" s="58" t="s">
        <v>5258</v>
      </c>
      <c r="C838" s="52" t="s">
        <v>5321</v>
      </c>
      <c r="D838" s="58" t="s">
        <v>5253</v>
      </c>
      <c r="E838" s="53">
        <v>44649.200694444444</v>
      </c>
      <c r="F838" s="54">
        <v>44649.700694444444</v>
      </c>
    </row>
    <row r="839" ht="15.75" customHeight="1">
      <c r="A839" s="52" t="s">
        <v>2481</v>
      </c>
      <c r="B839" s="58" t="s">
        <v>5300</v>
      </c>
      <c r="C839" s="52" t="s">
        <v>5362</v>
      </c>
      <c r="D839" s="58" t="s">
        <v>5253</v>
      </c>
      <c r="E839" s="53">
        <v>44650.770833333336</v>
      </c>
      <c r="F839" s="54">
        <v>44649.833333333336</v>
      </c>
    </row>
    <row r="840" ht="15.75" customHeight="1">
      <c r="A840" s="52" t="s">
        <v>2484</v>
      </c>
      <c r="B840" s="58" t="s">
        <v>5264</v>
      </c>
      <c r="C840" s="52" t="s">
        <v>5326</v>
      </c>
      <c r="D840" s="58" t="s">
        <v>5253</v>
      </c>
      <c r="E840" s="53">
        <v>44646.396527777775</v>
      </c>
      <c r="F840" s="54">
        <v>44649.146527777775</v>
      </c>
    </row>
    <row r="841" ht="15.75" customHeight="1">
      <c r="A841" s="52" t="s">
        <v>2487</v>
      </c>
      <c r="B841" s="58" t="s">
        <v>5295</v>
      </c>
      <c r="C841" s="52" t="s">
        <v>5357</v>
      </c>
      <c r="D841" s="58" t="s">
        <v>5253</v>
      </c>
      <c r="E841" s="53">
        <v>44649.78055555555</v>
      </c>
      <c r="F841" s="54">
        <v>44652.03472222222</v>
      </c>
    </row>
    <row r="842" ht="15.75" customHeight="1">
      <c r="A842" s="52" t="s">
        <v>2490</v>
      </c>
      <c r="B842" s="58" t="s">
        <v>5252</v>
      </c>
      <c r="C842" s="52" t="s">
        <v>5317</v>
      </c>
      <c r="D842" s="58" t="s">
        <v>5253</v>
      </c>
      <c r="E842" s="53">
        <v>44645.25763888889</v>
      </c>
      <c r="F842" s="54">
        <v>44649.720138888886</v>
      </c>
    </row>
    <row r="843" ht="15.75" customHeight="1">
      <c r="A843" s="52" t="s">
        <v>2492</v>
      </c>
      <c r="B843" s="58" t="s">
        <v>5266</v>
      </c>
      <c r="C843" s="52" t="s">
        <v>5328</v>
      </c>
      <c r="D843" s="58" t="s">
        <v>5255</v>
      </c>
      <c r="E843" s="53">
        <v>44650.10277777778</v>
      </c>
      <c r="F843" s="54">
        <v>44651.725694444445</v>
      </c>
    </row>
    <row r="844" ht="15.75" customHeight="1">
      <c r="A844" s="52" t="s">
        <v>2495</v>
      </c>
      <c r="B844" s="58" t="s">
        <v>5303</v>
      </c>
      <c r="C844" s="52" t="s">
        <v>5365</v>
      </c>
      <c r="D844" s="58" t="s">
        <v>5253</v>
      </c>
      <c r="E844" s="53">
        <v>44649.17222222222</v>
      </c>
      <c r="F844" s="54">
        <v>44653.763194444444</v>
      </c>
    </row>
    <row r="845" ht="15.75" customHeight="1">
      <c r="A845" s="52" t="s">
        <v>2497</v>
      </c>
      <c r="B845" s="58" t="s">
        <v>5307</v>
      </c>
      <c r="C845" s="52" t="s">
        <v>5368</v>
      </c>
      <c r="D845" s="58" t="s">
        <v>5253</v>
      </c>
      <c r="E845" s="53">
        <v>44648.22222222222</v>
      </c>
      <c r="F845" s="54">
        <v>44649.72222222222</v>
      </c>
    </row>
    <row r="846" ht="15.75" customHeight="1">
      <c r="A846" s="52" t="s">
        <v>2499</v>
      </c>
      <c r="B846" s="58" t="s">
        <v>5265</v>
      </c>
      <c r="C846" s="52" t="s">
        <v>5327</v>
      </c>
      <c r="D846" s="58" t="s">
        <v>5253</v>
      </c>
      <c r="E846" s="53">
        <v>44647.14027777778</v>
      </c>
      <c r="F846" s="54">
        <v>44646.89027777778</v>
      </c>
    </row>
    <row r="847" ht="15.75" customHeight="1">
      <c r="A847" s="52" t="s">
        <v>2501</v>
      </c>
      <c r="B847" s="58" t="s">
        <v>5287</v>
      </c>
      <c r="C847" s="52" t="s">
        <v>5349</v>
      </c>
      <c r="D847" s="58" t="s">
        <v>5255</v>
      </c>
      <c r="E847" s="53">
        <v>44649.29027777778</v>
      </c>
      <c r="F847" s="54">
        <v>44651.62152777778</v>
      </c>
    </row>
    <row r="848" ht="15.75" customHeight="1">
      <c r="A848" s="52" t="s">
        <v>2503</v>
      </c>
      <c r="B848" s="58" t="s">
        <v>5288</v>
      </c>
      <c r="C848" s="52" t="s">
        <v>5350</v>
      </c>
      <c r="D848" s="58" t="s">
        <v>5255</v>
      </c>
      <c r="E848" s="53">
        <v>44643.745833333334</v>
      </c>
      <c r="F848" s="54">
        <v>44648.69861111111</v>
      </c>
    </row>
    <row r="849" ht="15.75" customHeight="1">
      <c r="A849" s="52" t="s">
        <v>2505</v>
      </c>
      <c r="B849" s="58" t="s">
        <v>5297</v>
      </c>
      <c r="C849" s="52" t="s">
        <v>5359</v>
      </c>
      <c r="D849" s="58" t="s">
        <v>5253</v>
      </c>
      <c r="E849" s="53">
        <v>44645.89791666667</v>
      </c>
      <c r="F849" s="54">
        <v>44649.00555555556</v>
      </c>
    </row>
    <row r="850" ht="15.75" customHeight="1">
      <c r="A850" s="52" t="s">
        <v>2508</v>
      </c>
      <c r="B850" s="58" t="s">
        <v>5291</v>
      </c>
      <c r="C850" s="52" t="s">
        <v>5353</v>
      </c>
      <c r="D850" s="58" t="s">
        <v>5253</v>
      </c>
      <c r="E850" s="53">
        <v>44649.17152777778</v>
      </c>
      <c r="F850" s="54">
        <v>44649.77013888889</v>
      </c>
    </row>
    <row r="851" ht="15.75" customHeight="1">
      <c r="A851" s="52" t="s">
        <v>2511</v>
      </c>
      <c r="B851" s="58" t="s">
        <v>5270</v>
      </c>
      <c r="C851" s="52" t="s">
        <v>5332</v>
      </c>
      <c r="D851" s="58" t="s">
        <v>5253</v>
      </c>
      <c r="E851" s="53">
        <v>44650.404861111114</v>
      </c>
      <c r="F851" s="54">
        <v>44652.11597222222</v>
      </c>
    </row>
    <row r="852" ht="15.75" customHeight="1">
      <c r="A852" s="52" t="s">
        <v>2513</v>
      </c>
      <c r="B852" s="58" t="s">
        <v>5269</v>
      </c>
      <c r="C852" s="52" t="s">
        <v>5331</v>
      </c>
      <c r="D852" s="58" t="s">
        <v>5253</v>
      </c>
      <c r="E852" s="53">
        <v>44648.438888888886</v>
      </c>
      <c r="F852" s="54">
        <v>44652.145833333336</v>
      </c>
    </row>
    <row r="853" ht="15.75" customHeight="1">
      <c r="A853" s="52" t="s">
        <v>2516</v>
      </c>
      <c r="B853" s="58" t="s">
        <v>5263</v>
      </c>
      <c r="C853" s="52" t="s">
        <v>5325</v>
      </c>
      <c r="D853" s="58" t="s">
        <v>5253</v>
      </c>
      <c r="E853" s="53">
        <v>44647.967361111114</v>
      </c>
      <c r="F853" s="54">
        <v>44649.083333333336</v>
      </c>
    </row>
    <row r="854" ht="15.75" customHeight="1">
      <c r="A854" s="52" t="s">
        <v>2519</v>
      </c>
      <c r="B854" s="58" t="s">
        <v>5304</v>
      </c>
      <c r="C854" s="52" t="s">
        <v>5340</v>
      </c>
      <c r="D854" s="58" t="s">
        <v>5253</v>
      </c>
      <c r="E854" s="53">
        <v>44651.07777777778</v>
      </c>
      <c r="F854" s="54">
        <v>44652.80902777778</v>
      </c>
    </row>
    <row r="855" ht="15.75" customHeight="1">
      <c r="A855" s="52" t="s">
        <v>2522</v>
      </c>
      <c r="B855" s="58" t="s">
        <v>5265</v>
      </c>
      <c r="C855" s="52" t="s">
        <v>5327</v>
      </c>
      <c r="D855" s="58" t="s">
        <v>5253</v>
      </c>
      <c r="E855" s="53">
        <v>44647.72708333333</v>
      </c>
      <c r="F855" s="54">
        <v>44649.729166666664</v>
      </c>
    </row>
    <row r="856" ht="15.75" customHeight="1">
      <c r="A856" s="52" t="s">
        <v>2525</v>
      </c>
      <c r="B856" s="58" t="s">
        <v>5284</v>
      </c>
      <c r="C856" s="52" t="s">
        <v>5346</v>
      </c>
      <c r="D856" s="58" t="s">
        <v>5253</v>
      </c>
      <c r="E856" s="53">
        <v>44647.970138888886</v>
      </c>
      <c r="F856" s="54">
        <v>44649.07847222222</v>
      </c>
    </row>
    <row r="857" ht="15.75" customHeight="1">
      <c r="A857" s="52" t="s">
        <v>2527</v>
      </c>
      <c r="B857" s="58" t="s">
        <v>5278</v>
      </c>
      <c r="C857" s="52" t="s">
        <v>5340</v>
      </c>
      <c r="D857" s="58" t="s">
        <v>5253</v>
      </c>
      <c r="E857" s="53">
        <v>44648.18263888889</v>
      </c>
      <c r="F857" s="54">
        <v>44650.47361111111</v>
      </c>
    </row>
    <row r="858" ht="15.75" customHeight="1">
      <c r="A858" s="52" t="s">
        <v>2530</v>
      </c>
      <c r="B858" s="58" t="s">
        <v>5256</v>
      </c>
      <c r="C858" s="52" t="s">
        <v>5319</v>
      </c>
      <c r="D858" s="58" t="s">
        <v>5253</v>
      </c>
      <c r="E858" s="53">
        <v>44646.873611111114</v>
      </c>
      <c r="F858" s="54">
        <v>44649.106944444444</v>
      </c>
    </row>
    <row r="859" ht="15.75" customHeight="1">
      <c r="A859" s="52" t="s">
        <v>2533</v>
      </c>
      <c r="B859" s="58" t="s">
        <v>5258</v>
      </c>
      <c r="C859" s="52" t="s">
        <v>5321</v>
      </c>
      <c r="D859" s="58" t="s">
        <v>5253</v>
      </c>
      <c r="E859" s="53">
        <v>44649.75486111111</v>
      </c>
      <c r="F859" s="54">
        <v>44649.67013888889</v>
      </c>
    </row>
    <row r="860" ht="15.75" customHeight="1">
      <c r="A860" s="52" t="s">
        <v>2536</v>
      </c>
      <c r="B860" s="58" t="s">
        <v>5275</v>
      </c>
      <c r="C860" s="52" t="s">
        <v>5337</v>
      </c>
      <c r="D860" s="58" t="s">
        <v>5255</v>
      </c>
      <c r="E860" s="53">
        <v>44647.82361111111</v>
      </c>
      <c r="F860" s="54">
        <v>44650.67222222222</v>
      </c>
    </row>
    <row r="861" ht="15.75" customHeight="1">
      <c r="A861" s="52" t="s">
        <v>2539</v>
      </c>
      <c r="B861" s="58" t="s">
        <v>5300</v>
      </c>
      <c r="C861" s="52" t="s">
        <v>5362</v>
      </c>
      <c r="D861" s="58" t="s">
        <v>5253</v>
      </c>
      <c r="E861" s="53">
        <v>44648.88125</v>
      </c>
      <c r="F861" s="54">
        <v>44649.714583333334</v>
      </c>
    </row>
    <row r="862" ht="15.75" customHeight="1">
      <c r="A862" s="52" t="s">
        <v>2542</v>
      </c>
      <c r="B862" s="58" t="s">
        <v>5312</v>
      </c>
      <c r="C862" s="52" t="s">
        <v>5373</v>
      </c>
      <c r="D862" s="58" t="s">
        <v>5253</v>
      </c>
      <c r="E862" s="53">
        <v>44649.99166666667</v>
      </c>
      <c r="F862" s="54">
        <v>44652.11597222222</v>
      </c>
    </row>
    <row r="863" ht="15.75" customHeight="1">
      <c r="A863" s="52" t="s">
        <v>2544</v>
      </c>
      <c r="B863" s="58" t="s">
        <v>5252</v>
      </c>
      <c r="C863" s="52" t="s">
        <v>5317</v>
      </c>
      <c r="D863" s="58" t="s">
        <v>5253</v>
      </c>
      <c r="E863" s="53">
        <v>44647.63263888889</v>
      </c>
      <c r="F863" s="54">
        <v>44646.88680555556</v>
      </c>
    </row>
    <row r="864" ht="15.75" customHeight="1">
      <c r="A864" s="52" t="s">
        <v>2547</v>
      </c>
      <c r="B864" s="58" t="s">
        <v>5252</v>
      </c>
      <c r="C864" s="52" t="s">
        <v>5317</v>
      </c>
      <c r="D864" s="58" t="s">
        <v>5253</v>
      </c>
      <c r="E864" s="53">
        <v>44648.43125</v>
      </c>
      <c r="F864" s="54">
        <v>44652.1375</v>
      </c>
    </row>
    <row r="865" ht="15.75" customHeight="1">
      <c r="A865" s="52" t="s">
        <v>2549</v>
      </c>
      <c r="B865" s="58" t="s">
        <v>5252</v>
      </c>
      <c r="C865" s="52" t="s">
        <v>5317</v>
      </c>
      <c r="D865" s="58" t="s">
        <v>5253</v>
      </c>
      <c r="E865" s="53">
        <v>44650.524305555555</v>
      </c>
      <c r="F865" s="54">
        <v>44652.15416666667</v>
      </c>
    </row>
    <row r="866" ht="15.75" customHeight="1">
      <c r="A866" s="52" t="s">
        <v>2552</v>
      </c>
      <c r="B866" s="58" t="s">
        <v>5278</v>
      </c>
      <c r="C866" s="52" t="s">
        <v>5340</v>
      </c>
      <c r="D866" s="58" t="s">
        <v>5253</v>
      </c>
      <c r="E866" s="53">
        <v>44646.54305555556</v>
      </c>
      <c r="F866" s="54">
        <v>44649.106944444444</v>
      </c>
    </row>
    <row r="867" ht="15.75" customHeight="1">
      <c r="A867" s="52" t="s">
        <v>2555</v>
      </c>
      <c r="B867" s="58" t="s">
        <v>5289</v>
      </c>
      <c r="C867" s="52" t="s">
        <v>5351</v>
      </c>
      <c r="D867" s="58" t="s">
        <v>5255</v>
      </c>
      <c r="E867" s="53">
        <v>44649.83472222222</v>
      </c>
      <c r="F867" s="54">
        <v>44652.48819444444</v>
      </c>
    </row>
    <row r="868" ht="15.75" customHeight="1">
      <c r="A868" s="52" t="s">
        <v>2558</v>
      </c>
      <c r="B868" s="58" t="s">
        <v>5299</v>
      </c>
      <c r="C868" s="52" t="s">
        <v>5361</v>
      </c>
      <c r="D868" s="58" t="s">
        <v>5253</v>
      </c>
      <c r="E868" s="53">
        <v>44645.58541666667</v>
      </c>
      <c r="F868" s="54">
        <v>44646.87222222222</v>
      </c>
    </row>
    <row r="869" ht="15.75" customHeight="1">
      <c r="A869" s="52" t="s">
        <v>2561</v>
      </c>
      <c r="B869" s="58" t="s">
        <v>5265</v>
      </c>
      <c r="C869" s="52" t="s">
        <v>5327</v>
      </c>
      <c r="D869" s="58" t="s">
        <v>5253</v>
      </c>
      <c r="E869" s="53">
        <v>44647.665972222225</v>
      </c>
      <c r="F869" s="54">
        <v>44650.45486111111</v>
      </c>
    </row>
    <row r="870" ht="15.75" customHeight="1">
      <c r="A870" s="52" t="s">
        <v>2564</v>
      </c>
      <c r="B870" s="58" t="s">
        <v>5257</v>
      </c>
      <c r="C870" s="52" t="s">
        <v>5320</v>
      </c>
      <c r="D870" s="58" t="s">
        <v>5253</v>
      </c>
      <c r="E870" s="53">
        <v>44648.19375</v>
      </c>
      <c r="F870" s="54">
        <v>44649.089583333334</v>
      </c>
    </row>
    <row r="871" ht="15.75" customHeight="1">
      <c r="A871" s="52" t="s">
        <v>2567</v>
      </c>
      <c r="B871" s="58" t="s">
        <v>5297</v>
      </c>
      <c r="C871" s="52" t="s">
        <v>5359</v>
      </c>
      <c r="D871" s="58" t="s">
        <v>5253</v>
      </c>
      <c r="E871" s="53">
        <v>44649.94930555556</v>
      </c>
      <c r="F871" s="54">
        <v>44652.03472222222</v>
      </c>
    </row>
    <row r="872" ht="15.75" customHeight="1">
      <c r="A872" s="52" t="s">
        <v>2570</v>
      </c>
      <c r="B872" s="58" t="s">
        <v>5286</v>
      </c>
      <c r="C872" s="52" t="s">
        <v>5348</v>
      </c>
      <c r="D872" s="58" t="s">
        <v>5253</v>
      </c>
      <c r="E872" s="53">
        <v>44651.26736111111</v>
      </c>
      <c r="F872" s="54">
        <v>44652.84166666667</v>
      </c>
    </row>
    <row r="873" ht="15.75" customHeight="1">
      <c r="A873" s="52" t="s">
        <v>2573</v>
      </c>
      <c r="B873" s="58" t="s">
        <v>5278</v>
      </c>
      <c r="C873" s="52" t="s">
        <v>5340</v>
      </c>
      <c r="D873" s="58" t="s">
        <v>5253</v>
      </c>
      <c r="E873" s="53">
        <v>44645.41458333333</v>
      </c>
      <c r="F873" s="54">
        <v>44649.01527777778</v>
      </c>
    </row>
    <row r="874" ht="15.75" customHeight="1">
      <c r="A874" s="52" t="s">
        <v>2576</v>
      </c>
      <c r="B874" s="58" t="s">
        <v>5258</v>
      </c>
      <c r="C874" s="52" t="s">
        <v>5321</v>
      </c>
      <c r="D874" s="58" t="s">
        <v>5253</v>
      </c>
      <c r="E874" s="53">
        <v>44648.42569444444</v>
      </c>
      <c r="F874" s="54">
        <v>44652.04652777778</v>
      </c>
    </row>
    <row r="875" ht="15.75" customHeight="1">
      <c r="A875" s="52" t="s">
        <v>2579</v>
      </c>
      <c r="B875" s="58" t="s">
        <v>5258</v>
      </c>
      <c r="C875" s="52" t="s">
        <v>5321</v>
      </c>
      <c r="D875" s="58" t="s">
        <v>5253</v>
      </c>
      <c r="E875" s="53">
        <v>44648.61944444444</v>
      </c>
      <c r="F875" s="54">
        <v>44649.850694444445</v>
      </c>
    </row>
    <row r="876" ht="15.75" customHeight="1">
      <c r="A876" s="52" t="s">
        <v>2582</v>
      </c>
      <c r="B876" s="58" t="s">
        <v>5280</v>
      </c>
      <c r="C876" s="52" t="s">
        <v>5342</v>
      </c>
      <c r="D876" s="58" t="s">
        <v>5253</v>
      </c>
      <c r="E876" s="53">
        <v>44647.36319444444</v>
      </c>
      <c r="F876" s="54">
        <v>44652.15694444445</v>
      </c>
    </row>
    <row r="877" ht="15.75" customHeight="1">
      <c r="A877" s="52" t="s">
        <v>2584</v>
      </c>
      <c r="B877" s="58" t="s">
        <v>5267</v>
      </c>
      <c r="C877" s="52" t="s">
        <v>5329</v>
      </c>
      <c r="D877" s="58" t="s">
        <v>5253</v>
      </c>
      <c r="E877" s="53">
        <v>44645.82916666667</v>
      </c>
      <c r="F877" s="54">
        <v>44649.00625</v>
      </c>
    </row>
    <row r="878" ht="15.75" customHeight="1">
      <c r="A878" s="52" t="s">
        <v>2586</v>
      </c>
      <c r="B878" s="58" t="s">
        <v>5279</v>
      </c>
      <c r="C878" s="52" t="s">
        <v>5341</v>
      </c>
      <c r="D878" s="58" t="s">
        <v>5253</v>
      </c>
      <c r="E878" s="53">
        <v>44647.98611111111</v>
      </c>
      <c r="F878" s="54">
        <v>44649.0875</v>
      </c>
    </row>
    <row r="879" ht="15.75" customHeight="1">
      <c r="A879" s="52" t="s">
        <v>2589</v>
      </c>
      <c r="B879" s="58" t="s">
        <v>5260</v>
      </c>
      <c r="C879" s="52" t="s">
        <v>5323</v>
      </c>
      <c r="D879" s="58" t="s">
        <v>5253</v>
      </c>
      <c r="E879" s="53">
        <v>44648.361805555556</v>
      </c>
      <c r="F879" s="54">
        <v>44652.157638888886</v>
      </c>
    </row>
    <row r="880" ht="15.75" customHeight="1">
      <c r="A880" s="52" t="s">
        <v>2592</v>
      </c>
      <c r="B880" s="58" t="s">
        <v>5312</v>
      </c>
      <c r="C880" s="52" t="s">
        <v>5373</v>
      </c>
      <c r="D880" s="58" t="s">
        <v>5253</v>
      </c>
      <c r="E880" s="53">
        <v>44649.92222222222</v>
      </c>
      <c r="F880" s="54">
        <v>44649.675</v>
      </c>
    </row>
    <row r="881" ht="15.75" customHeight="1">
      <c r="A881" s="52" t="s">
        <v>2594</v>
      </c>
      <c r="B881" s="58" t="s">
        <v>5313</v>
      </c>
      <c r="C881" s="52" t="s">
        <v>5374</v>
      </c>
      <c r="D881" s="58" t="s">
        <v>5253</v>
      </c>
      <c r="E881" s="53">
        <v>44649.35763888889</v>
      </c>
      <c r="F881" s="54">
        <v>44649.69652777778</v>
      </c>
    </row>
    <row r="882" ht="15.75" customHeight="1">
      <c r="A882" s="52" t="s">
        <v>2597</v>
      </c>
      <c r="B882" s="58" t="s">
        <v>5278</v>
      </c>
      <c r="C882" s="52" t="s">
        <v>5340</v>
      </c>
      <c r="D882" s="58" t="s">
        <v>5253</v>
      </c>
      <c r="E882" s="53">
        <v>44649.285416666666</v>
      </c>
      <c r="F882" s="54">
        <v>44652.032638888886</v>
      </c>
    </row>
    <row r="883" ht="15.75" customHeight="1">
      <c r="A883" s="52" t="s">
        <v>2600</v>
      </c>
      <c r="B883" s="58" t="s">
        <v>5267</v>
      </c>
      <c r="C883" s="52" t="s">
        <v>5329</v>
      </c>
      <c r="D883" s="58" t="s">
        <v>5253</v>
      </c>
      <c r="E883" s="53">
        <v>44645.84444444445</v>
      </c>
      <c r="F883" s="54">
        <v>44649.759722222225</v>
      </c>
    </row>
    <row r="884" ht="15.75" customHeight="1">
      <c r="A884" s="52" t="s">
        <v>2603</v>
      </c>
      <c r="B884" s="58" t="s">
        <v>5254</v>
      </c>
      <c r="C884" s="52" t="s">
        <v>5318</v>
      </c>
      <c r="D884" s="58" t="s">
        <v>5255</v>
      </c>
      <c r="E884" s="53">
        <v>44647.70416666667</v>
      </c>
      <c r="F884" s="54">
        <v>44651.663194444445</v>
      </c>
    </row>
    <row r="885" ht="15.75" customHeight="1">
      <c r="A885" s="52" t="s">
        <v>2606</v>
      </c>
      <c r="B885" s="58" t="s">
        <v>5302</v>
      </c>
      <c r="C885" s="52" t="s">
        <v>5364</v>
      </c>
      <c r="D885" s="58" t="s">
        <v>5253</v>
      </c>
      <c r="E885" s="53">
        <v>44647.42847222222</v>
      </c>
      <c r="F885" s="54">
        <v>44649.72152777778</v>
      </c>
    </row>
    <row r="886" ht="15.75" customHeight="1">
      <c r="A886" s="52" t="s">
        <v>2609</v>
      </c>
      <c r="B886" s="58" t="s">
        <v>5276</v>
      </c>
      <c r="C886" s="52" t="s">
        <v>5338</v>
      </c>
      <c r="D886" s="58" t="s">
        <v>5253</v>
      </c>
      <c r="E886" s="53">
        <v>44648.21944444445</v>
      </c>
      <c r="F886" s="54">
        <v>44649.72152777778</v>
      </c>
    </row>
    <row r="887" ht="15.75" customHeight="1">
      <c r="A887" s="52" t="s">
        <v>2611</v>
      </c>
      <c r="B887" s="58" t="s">
        <v>5252</v>
      </c>
      <c r="C887" s="52" t="s">
        <v>5317</v>
      </c>
      <c r="D887" s="58" t="s">
        <v>5253</v>
      </c>
      <c r="E887" s="53">
        <v>44649.85902777778</v>
      </c>
      <c r="F887" s="54">
        <v>44652.15347222222</v>
      </c>
    </row>
    <row r="888" ht="15.75" customHeight="1">
      <c r="A888" s="52" t="s">
        <v>2614</v>
      </c>
      <c r="B888" s="58" t="s">
        <v>5265</v>
      </c>
      <c r="C888" s="52" t="s">
        <v>5327</v>
      </c>
      <c r="D888" s="58" t="s">
        <v>5253</v>
      </c>
      <c r="E888" s="53">
        <v>44646.35555555556</v>
      </c>
      <c r="F888" s="54">
        <v>44649.084027777775</v>
      </c>
    </row>
    <row r="889" ht="15.75" customHeight="1">
      <c r="A889" s="52" t="s">
        <v>2617</v>
      </c>
      <c r="B889" s="58" t="s">
        <v>5287</v>
      </c>
      <c r="C889" s="52" t="s">
        <v>5349</v>
      </c>
      <c r="D889" s="58" t="s">
        <v>5255</v>
      </c>
      <c r="E889" s="53">
        <v>44646.84444444445</v>
      </c>
      <c r="F889" s="54">
        <v>44649.47430555556</v>
      </c>
    </row>
    <row r="890" ht="15.75" customHeight="1">
      <c r="A890" s="52" t="s">
        <v>2620</v>
      </c>
      <c r="B890" s="58" t="s">
        <v>5254</v>
      </c>
      <c r="C890" s="52" t="s">
        <v>5318</v>
      </c>
      <c r="D890" s="58" t="s">
        <v>5255</v>
      </c>
      <c r="E890" s="53">
        <v>44646.15625</v>
      </c>
      <c r="F890" s="54">
        <v>44648.57708333333</v>
      </c>
    </row>
    <row r="891" ht="15.75" customHeight="1">
      <c r="A891" s="52" t="s">
        <v>2623</v>
      </c>
      <c r="B891" s="58" t="s">
        <v>5252</v>
      </c>
      <c r="C891" s="52" t="s">
        <v>5317</v>
      </c>
      <c r="D891" s="58" t="s">
        <v>5253</v>
      </c>
      <c r="E891" s="53">
        <v>44648.461805555555</v>
      </c>
      <c r="F891" s="54">
        <v>44649.10486111111</v>
      </c>
    </row>
    <row r="892" ht="15.75" customHeight="1">
      <c r="A892" s="52" t="s">
        <v>2626</v>
      </c>
      <c r="B892" s="58" t="s">
        <v>5252</v>
      </c>
      <c r="C892" s="52" t="s">
        <v>5317</v>
      </c>
      <c r="D892" s="58" t="s">
        <v>5253</v>
      </c>
      <c r="E892" s="53">
        <v>44646.17916666667</v>
      </c>
      <c r="F892" s="54">
        <v>44650.42569444444</v>
      </c>
    </row>
    <row r="893" ht="15.75" customHeight="1">
      <c r="A893" s="52" t="s">
        <v>2629</v>
      </c>
      <c r="B893" s="58" t="s">
        <v>5286</v>
      </c>
      <c r="C893" s="52" t="s">
        <v>5348</v>
      </c>
      <c r="D893" s="58" t="s">
        <v>5253</v>
      </c>
      <c r="E893" s="53">
        <v>44649.197916666664</v>
      </c>
      <c r="F893" s="54">
        <v>44649.69583333333</v>
      </c>
    </row>
    <row r="894" ht="15.75" customHeight="1">
      <c r="A894" s="52" t="s">
        <v>2631</v>
      </c>
      <c r="B894" s="58" t="s">
        <v>5278</v>
      </c>
      <c r="C894" s="52" t="s">
        <v>5340</v>
      </c>
      <c r="D894" s="58" t="s">
        <v>5253</v>
      </c>
      <c r="E894" s="53">
        <v>44646.12430555555</v>
      </c>
      <c r="F894" s="54">
        <v>44648.86736111111</v>
      </c>
    </row>
    <row r="895" ht="15.75" customHeight="1">
      <c r="A895" s="52" t="s">
        <v>2633</v>
      </c>
      <c r="B895" s="58" t="s">
        <v>5263</v>
      </c>
      <c r="C895" s="52" t="s">
        <v>5325</v>
      </c>
      <c r="D895" s="58" t="s">
        <v>5253</v>
      </c>
      <c r="E895" s="53">
        <v>44650.40972222222</v>
      </c>
      <c r="F895" s="54">
        <v>44652.120833333334</v>
      </c>
    </row>
    <row r="896" ht="15.75" customHeight="1">
      <c r="A896" s="52" t="s">
        <v>2636</v>
      </c>
      <c r="B896" s="58" t="s">
        <v>5283</v>
      </c>
      <c r="C896" s="52" t="s">
        <v>5345</v>
      </c>
      <c r="D896" s="58" t="s">
        <v>5253</v>
      </c>
      <c r="E896" s="53">
        <v>44646.388194444444</v>
      </c>
      <c r="F896" s="54">
        <v>44649.13333333333</v>
      </c>
    </row>
    <row r="897" ht="15.75" customHeight="1">
      <c r="A897" s="52" t="s">
        <v>2639</v>
      </c>
      <c r="B897" s="58" t="s">
        <v>5292</v>
      </c>
      <c r="C897" s="52" t="s">
        <v>5354</v>
      </c>
      <c r="D897" s="58" t="s">
        <v>5255</v>
      </c>
      <c r="E897" s="53">
        <v>44647.415972222225</v>
      </c>
      <c r="F897" s="54">
        <v>44649.481944444444</v>
      </c>
    </row>
    <row r="898" ht="15.75" customHeight="1">
      <c r="A898" s="52" t="s">
        <v>2642</v>
      </c>
      <c r="B898" s="58" t="s">
        <v>5252</v>
      </c>
      <c r="C898" s="52" t="s">
        <v>5317</v>
      </c>
      <c r="D898" s="58" t="s">
        <v>5253</v>
      </c>
      <c r="E898" s="53">
        <v>44646.39861111111</v>
      </c>
      <c r="F898" s="54">
        <v>44649.14166666667</v>
      </c>
    </row>
    <row r="899" ht="15.75" customHeight="1">
      <c r="A899" s="52" t="s">
        <v>2644</v>
      </c>
      <c r="B899" s="58" t="s">
        <v>5252</v>
      </c>
      <c r="C899" s="52" t="s">
        <v>5317</v>
      </c>
      <c r="D899" s="58" t="s">
        <v>5253</v>
      </c>
      <c r="E899" s="53">
        <v>44647.86041666667</v>
      </c>
      <c r="F899" s="54">
        <v>44652.1125</v>
      </c>
    </row>
    <row r="900" ht="15.75" customHeight="1">
      <c r="A900" s="52" t="s">
        <v>2647</v>
      </c>
      <c r="B900" s="58" t="s">
        <v>5268</v>
      </c>
      <c r="C900" s="52" t="s">
        <v>5330</v>
      </c>
      <c r="D900" s="58" t="s">
        <v>5255</v>
      </c>
      <c r="E900" s="53">
        <v>44644.67013888889</v>
      </c>
      <c r="F900" s="54">
        <v>44648.58611111111</v>
      </c>
    </row>
    <row r="901" ht="15.75" customHeight="1">
      <c r="A901" s="52" t="s">
        <v>2649</v>
      </c>
      <c r="B901" s="58" t="s">
        <v>5285</v>
      </c>
      <c r="C901" s="52" t="s">
        <v>5347</v>
      </c>
      <c r="D901" s="58" t="s">
        <v>5253</v>
      </c>
      <c r="E901" s="53">
        <v>44649.277083333334</v>
      </c>
      <c r="F901" s="54">
        <v>44652.035416666666</v>
      </c>
    </row>
    <row r="902" ht="15.75" customHeight="1">
      <c r="A902" s="52" t="s">
        <v>2651</v>
      </c>
      <c r="B902" s="58" t="s">
        <v>5264</v>
      </c>
      <c r="C902" s="52" t="s">
        <v>5326</v>
      </c>
      <c r="D902" s="58" t="s">
        <v>5253</v>
      </c>
      <c r="E902" s="53">
        <v>44646.63125</v>
      </c>
      <c r="F902" s="54">
        <v>44650.42083333333</v>
      </c>
    </row>
    <row r="903" ht="15.75" customHeight="1">
      <c r="A903" s="52" t="s">
        <v>2653</v>
      </c>
      <c r="B903" s="58" t="s">
        <v>5284</v>
      </c>
      <c r="C903" s="52" t="s">
        <v>5346</v>
      </c>
      <c r="D903" s="58" t="s">
        <v>5253</v>
      </c>
      <c r="E903" s="53">
        <v>44645.41805555556</v>
      </c>
      <c r="F903" s="54">
        <v>44649.01527777778</v>
      </c>
    </row>
    <row r="904" ht="15.75" customHeight="1">
      <c r="A904" s="52" t="s">
        <v>2656</v>
      </c>
      <c r="B904" s="58" t="s">
        <v>5265</v>
      </c>
      <c r="C904" s="52" t="s">
        <v>5327</v>
      </c>
      <c r="D904" s="58" t="s">
        <v>5253</v>
      </c>
      <c r="E904" s="53">
        <v>44647.19513888889</v>
      </c>
      <c r="F904" s="54">
        <v>44649.146527777775</v>
      </c>
    </row>
    <row r="905" ht="15.75" customHeight="1">
      <c r="A905" s="52" t="s">
        <v>2658</v>
      </c>
      <c r="B905" s="58" t="s">
        <v>5264</v>
      </c>
      <c r="C905" s="52" t="s">
        <v>5326</v>
      </c>
      <c r="D905" s="58" t="s">
        <v>5253</v>
      </c>
      <c r="E905" s="53">
        <v>44647.78194444445</v>
      </c>
      <c r="F905" s="54">
        <v>44652.038194444445</v>
      </c>
    </row>
    <row r="906" ht="15.75" customHeight="1">
      <c r="A906" s="52" t="s">
        <v>2661</v>
      </c>
      <c r="B906" s="58" t="s">
        <v>5289</v>
      </c>
      <c r="C906" s="52" t="s">
        <v>5351</v>
      </c>
      <c r="D906" s="58" t="s">
        <v>5255</v>
      </c>
      <c r="E906" s="53">
        <v>44649.47430555556</v>
      </c>
      <c r="F906" s="54">
        <v>44649.72222222222</v>
      </c>
    </row>
    <row r="907" ht="15.75" customHeight="1">
      <c r="A907" s="52" t="s">
        <v>2664</v>
      </c>
      <c r="B907" s="58" t="s">
        <v>5294</v>
      </c>
      <c r="C907" s="52" t="s">
        <v>5356</v>
      </c>
      <c r="D907" s="58" t="s">
        <v>5253</v>
      </c>
      <c r="E907" s="53">
        <v>44646.36875</v>
      </c>
      <c r="F907" s="54">
        <v>44649.01458333333</v>
      </c>
    </row>
    <row r="908" ht="15.75" customHeight="1">
      <c r="A908" s="52" t="s">
        <v>2667</v>
      </c>
      <c r="B908" s="58" t="s">
        <v>5274</v>
      </c>
      <c r="C908" s="52" t="s">
        <v>5336</v>
      </c>
      <c r="D908" s="58" t="s">
        <v>5253</v>
      </c>
      <c r="E908" s="53">
        <v>44648.720138888886</v>
      </c>
      <c r="F908" s="54">
        <v>44649.84583333333</v>
      </c>
    </row>
    <row r="909" ht="15.75" customHeight="1">
      <c r="A909" s="52" t="s">
        <v>2669</v>
      </c>
      <c r="B909" s="58" t="s">
        <v>5303</v>
      </c>
      <c r="C909" s="52" t="s">
        <v>5365</v>
      </c>
      <c r="D909" s="58" t="s">
        <v>5253</v>
      </c>
      <c r="E909" s="53">
        <v>44647.16180555556</v>
      </c>
      <c r="F909" s="54">
        <v>44646.785416666666</v>
      </c>
    </row>
    <row r="910" ht="15.75" customHeight="1">
      <c r="A910" s="52" t="s">
        <v>2672</v>
      </c>
      <c r="B910" s="58" t="s">
        <v>5275</v>
      </c>
      <c r="C910" s="52" t="s">
        <v>5337</v>
      </c>
      <c r="D910" s="58" t="s">
        <v>5255</v>
      </c>
      <c r="E910" s="53">
        <v>44648.41805555556</v>
      </c>
      <c r="F910" s="54">
        <v>44650.665972222225</v>
      </c>
    </row>
    <row r="911" ht="15.75" customHeight="1">
      <c r="A911" s="52" t="s">
        <v>2675</v>
      </c>
      <c r="B911" s="58" t="s">
        <v>5264</v>
      </c>
      <c r="C911" s="52" t="s">
        <v>5326</v>
      </c>
      <c r="D911" s="58" t="s">
        <v>5253</v>
      </c>
      <c r="E911" s="53">
        <v>44646.9875</v>
      </c>
      <c r="F911" s="54">
        <v>44649.00486111111</v>
      </c>
    </row>
    <row r="912" ht="15.75" customHeight="1">
      <c r="A912" s="52" t="s">
        <v>2677</v>
      </c>
      <c r="B912" s="58" t="s">
        <v>5291</v>
      </c>
      <c r="C912" s="52" t="s">
        <v>5353</v>
      </c>
      <c r="D912" s="58" t="s">
        <v>5253</v>
      </c>
      <c r="E912" s="53">
        <v>44647.37013888889</v>
      </c>
      <c r="F912" s="54">
        <v>44652.15555555555</v>
      </c>
    </row>
    <row r="913" ht="15.75" customHeight="1">
      <c r="A913" s="52" t="s">
        <v>2680</v>
      </c>
      <c r="B913" s="58" t="s">
        <v>5252</v>
      </c>
      <c r="C913" s="52" t="s">
        <v>5317</v>
      </c>
      <c r="D913" s="58" t="s">
        <v>5253</v>
      </c>
      <c r="E913" s="53">
        <v>44648.22430555556</v>
      </c>
      <c r="F913" s="54">
        <v>44649.72222222222</v>
      </c>
    </row>
    <row r="914" ht="15.75" customHeight="1">
      <c r="A914" s="52" t="s">
        <v>2683</v>
      </c>
      <c r="B914" s="58" t="s">
        <v>5265</v>
      </c>
      <c r="C914" s="52" t="s">
        <v>5327</v>
      </c>
      <c r="D914" s="58" t="s">
        <v>5253</v>
      </c>
      <c r="E914" s="53">
        <v>44649.16736111111</v>
      </c>
      <c r="F914" s="54">
        <v>44652.77291666667</v>
      </c>
    </row>
    <row r="915" ht="15.75" customHeight="1">
      <c r="A915" s="52" t="s">
        <v>2685</v>
      </c>
      <c r="B915" s="58" t="s">
        <v>5289</v>
      </c>
      <c r="C915" s="52" t="s">
        <v>5351</v>
      </c>
      <c r="D915" s="58" t="s">
        <v>5255</v>
      </c>
      <c r="E915" s="53">
        <v>44646.830555555556</v>
      </c>
      <c r="F915" s="54">
        <v>44650.67013888889</v>
      </c>
    </row>
    <row r="916" ht="15.75" customHeight="1">
      <c r="A916" s="52" t="s">
        <v>2687</v>
      </c>
      <c r="B916" s="58" t="s">
        <v>5261</v>
      </c>
      <c r="C916" s="52" t="s">
        <v>5324</v>
      </c>
      <c r="D916" s="58" t="s">
        <v>5253</v>
      </c>
      <c r="E916" s="53">
        <v>44647.614583333336</v>
      </c>
      <c r="F916" s="54">
        <v>44649.85902777778</v>
      </c>
    </row>
    <row r="917" ht="15.75" customHeight="1">
      <c r="A917" s="52" t="s">
        <v>2690</v>
      </c>
      <c r="B917" s="58" t="s">
        <v>5284</v>
      </c>
      <c r="C917" s="52" t="s">
        <v>5346</v>
      </c>
      <c r="D917" s="58" t="s">
        <v>5253</v>
      </c>
      <c r="E917" s="53">
        <v>44647.36597222222</v>
      </c>
      <c r="F917" s="54">
        <v>44649.118055555555</v>
      </c>
    </row>
    <row r="918" ht="15.75" customHeight="1">
      <c r="A918" s="52" t="s">
        <v>2693</v>
      </c>
      <c r="B918" s="58" t="s">
        <v>5265</v>
      </c>
      <c r="C918" s="52" t="s">
        <v>5327</v>
      </c>
      <c r="D918" s="58" t="s">
        <v>5253</v>
      </c>
      <c r="E918" s="53">
        <v>44647.97361111111</v>
      </c>
      <c r="F918" s="54">
        <v>44649.13888888889</v>
      </c>
    </row>
    <row r="919" ht="15.75" customHeight="1">
      <c r="A919" s="52" t="s">
        <v>2696</v>
      </c>
      <c r="B919" s="58" t="s">
        <v>5313</v>
      </c>
      <c r="C919" s="52" t="s">
        <v>5374</v>
      </c>
      <c r="D919" s="58" t="s">
        <v>5253</v>
      </c>
      <c r="E919" s="53">
        <v>44649.194444444445</v>
      </c>
      <c r="F919" s="54">
        <v>44649.7</v>
      </c>
    </row>
    <row r="920" ht="15.75" customHeight="1">
      <c r="A920" s="52" t="s">
        <v>2698</v>
      </c>
      <c r="B920" s="58" t="s">
        <v>5260</v>
      </c>
      <c r="C920" s="52" t="s">
        <v>5323</v>
      </c>
      <c r="D920" s="58" t="s">
        <v>5253</v>
      </c>
      <c r="E920" s="53">
        <v>44645.88263888889</v>
      </c>
      <c r="F920" s="54">
        <v>44649.11597222222</v>
      </c>
    </row>
    <row r="921" ht="15.75" customHeight="1">
      <c r="A921" s="52" t="s">
        <v>2701</v>
      </c>
      <c r="B921" s="58" t="s">
        <v>5278</v>
      </c>
      <c r="C921" s="52" t="s">
        <v>5340</v>
      </c>
      <c r="D921" s="58" t="s">
        <v>5253</v>
      </c>
      <c r="E921" s="53">
        <v>44649.05486111111</v>
      </c>
      <c r="F921" s="54">
        <v>44649.13125</v>
      </c>
    </row>
    <row r="922" ht="15.75" customHeight="1">
      <c r="A922" s="52" t="s">
        <v>2704</v>
      </c>
      <c r="B922" s="58" t="s">
        <v>5260</v>
      </c>
      <c r="C922" s="52" t="s">
        <v>5323</v>
      </c>
      <c r="D922" s="58" t="s">
        <v>5253</v>
      </c>
      <c r="E922" s="53">
        <v>44649.74722222222</v>
      </c>
      <c r="F922" s="54">
        <v>44649.65972222222</v>
      </c>
    </row>
    <row r="923" ht="15.75" customHeight="1">
      <c r="A923" s="52" t="s">
        <v>2707</v>
      </c>
      <c r="B923" s="58" t="s">
        <v>5286</v>
      </c>
      <c r="C923" s="52" t="s">
        <v>5348</v>
      </c>
      <c r="D923" s="58" t="s">
        <v>5253</v>
      </c>
      <c r="E923" s="53">
        <v>44648.410416666666</v>
      </c>
      <c r="F923" s="54">
        <v>44652.12291666667</v>
      </c>
    </row>
    <row r="924" ht="15.75" customHeight="1">
      <c r="A924" s="52" t="s">
        <v>2710</v>
      </c>
      <c r="B924" s="58" t="s">
        <v>5252</v>
      </c>
      <c r="C924" s="52" t="s">
        <v>5317</v>
      </c>
      <c r="D924" s="58" t="s">
        <v>5253</v>
      </c>
      <c r="E924" s="53">
        <v>44646.38125</v>
      </c>
      <c r="F924" s="54">
        <v>44649.11041666667</v>
      </c>
    </row>
    <row r="925" ht="15.75" customHeight="1">
      <c r="A925" s="52" t="s">
        <v>2713</v>
      </c>
      <c r="B925" s="58" t="s">
        <v>5265</v>
      </c>
      <c r="C925" s="52" t="s">
        <v>5327</v>
      </c>
      <c r="D925" s="58" t="s">
        <v>5253</v>
      </c>
      <c r="E925" s="53">
        <v>44647.634722222225</v>
      </c>
      <c r="F925" s="54">
        <v>44646.88680555556</v>
      </c>
    </row>
    <row r="926" ht="15.75" customHeight="1">
      <c r="A926" s="52" t="s">
        <v>2716</v>
      </c>
      <c r="B926" s="58" t="s">
        <v>5309</v>
      </c>
      <c r="C926" s="52" t="s">
        <v>5370</v>
      </c>
      <c r="D926" s="58" t="s">
        <v>5253</v>
      </c>
      <c r="E926" s="53">
        <v>44647.07013888889</v>
      </c>
      <c r="F926" s="54">
        <v>44649.743055555555</v>
      </c>
    </row>
    <row r="927" ht="15.75" customHeight="1">
      <c r="A927" s="52" t="s">
        <v>2718</v>
      </c>
      <c r="B927" s="58" t="s">
        <v>5309</v>
      </c>
      <c r="C927" s="52" t="s">
        <v>5370</v>
      </c>
      <c r="D927" s="58" t="s">
        <v>5253</v>
      </c>
      <c r="E927" s="53">
        <v>44646.85555555556</v>
      </c>
      <c r="F927" s="54">
        <v>44649.07847222222</v>
      </c>
    </row>
    <row r="928" ht="15.75" customHeight="1">
      <c r="A928" s="52" t="s">
        <v>2721</v>
      </c>
      <c r="B928" s="58" t="s">
        <v>5264</v>
      </c>
      <c r="C928" s="52" t="s">
        <v>5326</v>
      </c>
      <c r="D928" s="58" t="s">
        <v>5253</v>
      </c>
      <c r="E928" s="53">
        <v>44648.55763888889</v>
      </c>
      <c r="F928" s="54">
        <v>44649.07013888889</v>
      </c>
    </row>
    <row r="929" ht="15.75" customHeight="1">
      <c r="A929" s="52" t="s">
        <v>2724</v>
      </c>
      <c r="B929" s="58" t="s">
        <v>5279</v>
      </c>
      <c r="C929" s="52" t="s">
        <v>5341</v>
      </c>
      <c r="D929" s="58" t="s">
        <v>5253</v>
      </c>
      <c r="E929" s="53">
        <v>44646.989583333336</v>
      </c>
      <c r="F929" s="54">
        <v>44649.01736111111</v>
      </c>
    </row>
    <row r="930" ht="15.75" customHeight="1">
      <c r="A930" s="52" t="s">
        <v>2727</v>
      </c>
      <c r="B930" s="58" t="s">
        <v>5254</v>
      </c>
      <c r="C930" s="52" t="s">
        <v>5318</v>
      </c>
      <c r="D930" s="58" t="s">
        <v>5255</v>
      </c>
      <c r="E930" s="53">
        <v>44645.745833333334</v>
      </c>
      <c r="F930" s="54">
        <v>44648.65694444445</v>
      </c>
    </row>
    <row r="931" ht="15.75" customHeight="1">
      <c r="A931" s="52" t="s">
        <v>2730</v>
      </c>
      <c r="B931" s="58" t="s">
        <v>5252</v>
      </c>
      <c r="C931" s="52" t="s">
        <v>5317</v>
      </c>
      <c r="D931" s="58" t="s">
        <v>5253</v>
      </c>
      <c r="E931" s="53">
        <v>44648.74513888889</v>
      </c>
      <c r="F931" s="54">
        <v>44649.66458333333</v>
      </c>
    </row>
    <row r="932" ht="15.75" customHeight="1">
      <c r="A932" s="52" t="s">
        <v>2733</v>
      </c>
      <c r="B932" s="58" t="s">
        <v>5291</v>
      </c>
      <c r="C932" s="52" t="s">
        <v>5353</v>
      </c>
      <c r="D932" s="58" t="s">
        <v>5253</v>
      </c>
      <c r="E932" s="53">
        <v>44648.73055555556</v>
      </c>
      <c r="F932" s="54">
        <v>44649.64236111111</v>
      </c>
    </row>
    <row r="933" ht="15.75" customHeight="1">
      <c r="A933" s="52" t="s">
        <v>2736</v>
      </c>
      <c r="B933" s="58" t="s">
        <v>5272</v>
      </c>
      <c r="C933" s="52" t="s">
        <v>5334</v>
      </c>
      <c r="D933" s="58" t="s">
        <v>5255</v>
      </c>
      <c r="E933" s="53">
        <v>44648.42847222222</v>
      </c>
      <c r="F933" s="54">
        <v>44650.67847222222</v>
      </c>
    </row>
    <row r="934" ht="15.75" customHeight="1">
      <c r="A934" s="52" t="s">
        <v>2739</v>
      </c>
      <c r="B934" s="58" t="s">
        <v>5279</v>
      </c>
      <c r="C934" s="52" t="s">
        <v>5341</v>
      </c>
      <c r="D934" s="58" t="s">
        <v>5253</v>
      </c>
      <c r="E934" s="53">
        <v>44648.75625</v>
      </c>
      <c r="F934" s="54">
        <v>44649.669444444444</v>
      </c>
    </row>
    <row r="935" ht="15.75" customHeight="1">
      <c r="A935" s="52" t="s">
        <v>2742</v>
      </c>
      <c r="B935" s="58" t="s">
        <v>5272</v>
      </c>
      <c r="C935" s="52" t="s">
        <v>5334</v>
      </c>
      <c r="D935" s="58" t="s">
        <v>5255</v>
      </c>
      <c r="E935" s="53">
        <v>44645.68194444444</v>
      </c>
      <c r="F935" s="54">
        <v>44648.674305555556</v>
      </c>
    </row>
    <row r="936" ht="15.75" customHeight="1">
      <c r="A936" s="52" t="s">
        <v>2745</v>
      </c>
      <c r="B936" s="58" t="s">
        <v>5266</v>
      </c>
      <c r="C936" s="52" t="s">
        <v>5328</v>
      </c>
      <c r="D936" s="58" t="s">
        <v>5255</v>
      </c>
      <c r="E936" s="53">
        <v>44648.788194444445</v>
      </c>
      <c r="F936" s="54">
        <v>44651.78958333333</v>
      </c>
    </row>
    <row r="937" ht="15.75" customHeight="1">
      <c r="A937" s="52" t="s">
        <v>2748</v>
      </c>
      <c r="B937" s="58" t="s">
        <v>5264</v>
      </c>
      <c r="C937" s="52" t="s">
        <v>5326</v>
      </c>
      <c r="D937" s="58" t="s">
        <v>5253</v>
      </c>
      <c r="E937" s="53">
        <v>44647.64027777778</v>
      </c>
      <c r="F937" s="54">
        <v>44650.425</v>
      </c>
    </row>
    <row r="938" ht="15.75" customHeight="1">
      <c r="A938" s="52" t="s">
        <v>2751</v>
      </c>
      <c r="B938" s="58" t="s">
        <v>5286</v>
      </c>
      <c r="C938" s="52" t="s">
        <v>5348</v>
      </c>
      <c r="D938" s="58" t="s">
        <v>5253</v>
      </c>
      <c r="E938" s="53">
        <v>44647.55416666667</v>
      </c>
      <c r="F938" s="54">
        <v>44646.74375</v>
      </c>
    </row>
    <row r="939" ht="15.75" customHeight="1">
      <c r="A939" s="52" t="s">
        <v>2754</v>
      </c>
      <c r="B939" s="58" t="s">
        <v>5286</v>
      </c>
      <c r="C939" s="52" t="s">
        <v>5348</v>
      </c>
      <c r="D939" s="58" t="s">
        <v>5253</v>
      </c>
      <c r="E939" s="53">
        <v>44650.525</v>
      </c>
      <c r="F939" s="54">
        <v>44652.149305555555</v>
      </c>
    </row>
    <row r="940" ht="15.75" customHeight="1">
      <c r="A940" s="52" t="s">
        <v>2757</v>
      </c>
      <c r="B940" s="58" t="s">
        <v>5286</v>
      </c>
      <c r="C940" s="52" t="s">
        <v>5348</v>
      </c>
      <c r="D940" s="58" t="s">
        <v>5253</v>
      </c>
      <c r="E940" s="53">
        <v>44647.13125</v>
      </c>
      <c r="F940" s="54">
        <v>44646.88333333333</v>
      </c>
    </row>
    <row r="941" ht="15.75" customHeight="1">
      <c r="A941" s="52" t="s">
        <v>2759</v>
      </c>
      <c r="B941" s="58" t="s">
        <v>5267</v>
      </c>
      <c r="C941" s="52" t="s">
        <v>5329</v>
      </c>
      <c r="D941" s="58" t="s">
        <v>5253</v>
      </c>
      <c r="E941" s="53">
        <v>44651.17361111111</v>
      </c>
      <c r="F941" s="54">
        <v>44649.775</v>
      </c>
    </row>
    <row r="942" ht="15.75" customHeight="1">
      <c r="A942" s="52" t="s">
        <v>2761</v>
      </c>
      <c r="B942" s="58" t="s">
        <v>5280</v>
      </c>
      <c r="C942" s="52" t="s">
        <v>5342</v>
      </c>
      <c r="D942" s="58" t="s">
        <v>5253</v>
      </c>
      <c r="E942" s="53">
        <v>44650.40138888889</v>
      </c>
      <c r="F942" s="54">
        <v>44652.11666666667</v>
      </c>
    </row>
    <row r="943" ht="15.75" customHeight="1">
      <c r="A943" s="52" t="s">
        <v>2764</v>
      </c>
      <c r="B943" s="58" t="s">
        <v>5296</v>
      </c>
      <c r="C943" s="52" t="s">
        <v>5358</v>
      </c>
      <c r="D943" s="58" t="s">
        <v>5255</v>
      </c>
      <c r="E943" s="53">
        <v>44648.07013888889</v>
      </c>
      <c r="F943" s="54">
        <v>44649.470138888886</v>
      </c>
    </row>
    <row r="944" ht="15.75" customHeight="1">
      <c r="A944" s="52" t="s">
        <v>2767</v>
      </c>
      <c r="B944" s="58" t="s">
        <v>5294</v>
      </c>
      <c r="C944" s="52" t="s">
        <v>5356</v>
      </c>
      <c r="D944" s="58" t="s">
        <v>5253</v>
      </c>
      <c r="E944" s="53">
        <v>44648.28958333333</v>
      </c>
      <c r="F944" s="54">
        <v>44649.70694444444</v>
      </c>
    </row>
    <row r="945" ht="15.75" customHeight="1">
      <c r="A945" s="52" t="s">
        <v>2770</v>
      </c>
      <c r="B945" s="58" t="s">
        <v>5263</v>
      </c>
      <c r="C945" s="52" t="s">
        <v>5325</v>
      </c>
      <c r="D945" s="58" t="s">
        <v>5253</v>
      </c>
      <c r="E945" s="53">
        <v>44649.60763888889</v>
      </c>
      <c r="F945" s="54">
        <v>44649.839583333334</v>
      </c>
    </row>
    <row r="946" ht="15.75" customHeight="1">
      <c r="A946" s="52" t="s">
        <v>2773</v>
      </c>
      <c r="B946" s="58" t="s">
        <v>5252</v>
      </c>
      <c r="C946" s="52" t="s">
        <v>5317</v>
      </c>
      <c r="D946" s="58" t="s">
        <v>5253</v>
      </c>
      <c r="E946" s="53">
        <v>44650.575</v>
      </c>
      <c r="F946" s="54">
        <v>44652.115277777775</v>
      </c>
    </row>
    <row r="947" ht="15.75" customHeight="1">
      <c r="A947" s="52" t="s">
        <v>2776</v>
      </c>
      <c r="B947" s="58" t="s">
        <v>5254</v>
      </c>
      <c r="C947" s="52" t="s">
        <v>5318</v>
      </c>
      <c r="D947" s="58" t="s">
        <v>5255</v>
      </c>
      <c r="E947" s="53">
        <v>44649.288194444445</v>
      </c>
      <c r="F947" s="54">
        <v>44651.61597222222</v>
      </c>
    </row>
    <row r="948" ht="15.75" customHeight="1">
      <c r="A948" s="52" t="s">
        <v>2778</v>
      </c>
      <c r="B948" s="58" t="s">
        <v>5279</v>
      </c>
      <c r="C948" s="52" t="s">
        <v>5341</v>
      </c>
      <c r="D948" s="58" t="s">
        <v>5253</v>
      </c>
      <c r="E948" s="53">
        <v>44646.06736111111</v>
      </c>
      <c r="F948" s="54">
        <v>44649.73611111111</v>
      </c>
    </row>
    <row r="949" ht="15.75" customHeight="1">
      <c r="A949" s="52" t="s">
        <v>2781</v>
      </c>
      <c r="B949" s="58" t="s">
        <v>5254</v>
      </c>
      <c r="C949" s="52" t="s">
        <v>5318</v>
      </c>
      <c r="D949" s="58" t="s">
        <v>5255</v>
      </c>
      <c r="E949" s="53">
        <v>44649.9</v>
      </c>
      <c r="F949" s="54">
        <v>44652.42916666667</v>
      </c>
    </row>
    <row r="950" ht="15.75" customHeight="1">
      <c r="A950" s="52" t="s">
        <v>2784</v>
      </c>
      <c r="B950" s="58" t="s">
        <v>5267</v>
      </c>
      <c r="C950" s="52" t="s">
        <v>5329</v>
      </c>
      <c r="D950" s="58" t="s">
        <v>5253</v>
      </c>
      <c r="E950" s="53">
        <v>44645.36944444444</v>
      </c>
      <c r="F950" s="54">
        <v>44649.01597222222</v>
      </c>
    </row>
    <row r="951" ht="15.75" customHeight="1">
      <c r="A951" s="52" t="s">
        <v>2787</v>
      </c>
      <c r="B951" s="58" t="s">
        <v>5276</v>
      </c>
      <c r="C951" s="52" t="s">
        <v>5338</v>
      </c>
      <c r="D951" s="58" t="s">
        <v>5253</v>
      </c>
      <c r="E951" s="53">
        <v>44645.38680555556</v>
      </c>
      <c r="F951" s="54">
        <v>44649.03125</v>
      </c>
    </row>
    <row r="952" ht="15.75" customHeight="1">
      <c r="A952" s="52" t="s">
        <v>2789</v>
      </c>
      <c r="B952" s="58" t="s">
        <v>5294</v>
      </c>
      <c r="C952" s="52" t="s">
        <v>5356</v>
      </c>
      <c r="D952" s="58" t="s">
        <v>5253</v>
      </c>
      <c r="E952" s="53">
        <v>44647.1375</v>
      </c>
      <c r="F952" s="54">
        <v>44646.88680555556</v>
      </c>
    </row>
    <row r="953" ht="15.75" customHeight="1">
      <c r="A953" s="52" t="s">
        <v>2792</v>
      </c>
      <c r="B953" s="58" t="s">
        <v>5296</v>
      </c>
      <c r="C953" s="52" t="s">
        <v>5358</v>
      </c>
      <c r="D953" s="58" t="s">
        <v>5255</v>
      </c>
      <c r="E953" s="53">
        <v>44649.32847222222</v>
      </c>
      <c r="F953" s="54">
        <v>44649.39236111111</v>
      </c>
    </row>
    <row r="954" ht="15.75" customHeight="1">
      <c r="A954" s="52" t="s">
        <v>2795</v>
      </c>
      <c r="B954" s="58" t="s">
        <v>5259</v>
      </c>
      <c r="C954" s="52" t="s">
        <v>5322</v>
      </c>
      <c r="D954" s="58" t="s">
        <v>5255</v>
      </c>
      <c r="E954" s="53">
        <v>44644.85</v>
      </c>
      <c r="F954" s="54">
        <v>44649.478472222225</v>
      </c>
    </row>
    <row r="955" ht="15.75" customHeight="1">
      <c r="A955" s="52" t="s">
        <v>2798</v>
      </c>
      <c r="B955" s="58" t="s">
        <v>5280</v>
      </c>
      <c r="C955" s="52" t="s">
        <v>5342</v>
      </c>
      <c r="D955" s="58" t="s">
        <v>5253</v>
      </c>
      <c r="E955" s="53">
        <v>44649.36388888889</v>
      </c>
      <c r="F955" s="54">
        <v>44649.70208333333</v>
      </c>
    </row>
    <row r="956" ht="15.75" customHeight="1">
      <c r="A956" s="52" t="s">
        <v>2801</v>
      </c>
      <c r="B956" s="58" t="s">
        <v>5297</v>
      </c>
      <c r="C956" s="52" t="s">
        <v>5359</v>
      </c>
      <c r="D956" s="58" t="s">
        <v>5253</v>
      </c>
      <c r="E956" s="53">
        <v>44649.333333333336</v>
      </c>
      <c r="F956" s="54">
        <v>44652.038194444445</v>
      </c>
    </row>
    <row r="957" ht="15.75" customHeight="1">
      <c r="A957" s="52" t="s">
        <v>2804</v>
      </c>
      <c r="B957" s="58" t="s">
        <v>5260</v>
      </c>
      <c r="C957" s="52" t="s">
        <v>5323</v>
      </c>
      <c r="D957" s="58" t="s">
        <v>5253</v>
      </c>
      <c r="E957" s="53">
        <v>44647.626388888886</v>
      </c>
      <c r="F957" s="54">
        <v>44646.881944444445</v>
      </c>
    </row>
    <row r="958" ht="15.75" customHeight="1">
      <c r="A958" s="52" t="s">
        <v>2806</v>
      </c>
      <c r="B958" s="58" t="s">
        <v>5313</v>
      </c>
      <c r="C958" s="52" t="s">
        <v>5374</v>
      </c>
      <c r="D958" s="58" t="s">
        <v>5253</v>
      </c>
      <c r="E958" s="53">
        <v>44650.00069444445</v>
      </c>
      <c r="F958" s="54">
        <v>44652.12291666667</v>
      </c>
    </row>
    <row r="959" ht="15.75" customHeight="1">
      <c r="A959" s="52" t="s">
        <v>2809</v>
      </c>
      <c r="B959" s="58" t="s">
        <v>5282</v>
      </c>
      <c r="C959" s="52" t="s">
        <v>5344</v>
      </c>
      <c r="D959" s="58" t="s">
        <v>5255</v>
      </c>
      <c r="E959" s="53">
        <v>44646.85</v>
      </c>
      <c r="F959" s="54">
        <v>44649.47708333333</v>
      </c>
    </row>
    <row r="960" ht="15.75" customHeight="1">
      <c r="A960" s="52" t="s">
        <v>2812</v>
      </c>
      <c r="B960" s="58" t="s">
        <v>5265</v>
      </c>
      <c r="C960" s="52" t="s">
        <v>5327</v>
      </c>
      <c r="D960" s="58" t="s">
        <v>5253</v>
      </c>
      <c r="E960" s="53">
        <v>44647.13333333333</v>
      </c>
      <c r="F960" s="54">
        <v>44646.884722222225</v>
      </c>
    </row>
    <row r="961" ht="15.75" customHeight="1">
      <c r="A961" s="52" t="s">
        <v>2815</v>
      </c>
      <c r="B961" s="58" t="s">
        <v>5268</v>
      </c>
      <c r="C961" s="52" t="s">
        <v>5330</v>
      </c>
      <c r="D961" s="58" t="s">
        <v>5255</v>
      </c>
      <c r="E961" s="53">
        <v>44649.43194444444</v>
      </c>
      <c r="F961" s="54">
        <v>44651.73055555556</v>
      </c>
    </row>
    <row r="962" ht="15.75" customHeight="1">
      <c r="A962" s="52" t="s">
        <v>2818</v>
      </c>
      <c r="B962" s="58" t="s">
        <v>5276</v>
      </c>
      <c r="C962" s="52" t="s">
        <v>5338</v>
      </c>
      <c r="D962" s="58" t="s">
        <v>5253</v>
      </c>
      <c r="E962" s="53">
        <v>44649.7375</v>
      </c>
      <c r="F962" s="54">
        <v>44649.6625</v>
      </c>
    </row>
    <row r="963" ht="15.75" customHeight="1">
      <c r="A963" s="52" t="s">
        <v>2821</v>
      </c>
      <c r="B963" s="58" t="s">
        <v>5252</v>
      </c>
      <c r="C963" s="52" t="s">
        <v>5317</v>
      </c>
      <c r="D963" s="58" t="s">
        <v>5253</v>
      </c>
      <c r="E963" s="53">
        <v>44648.71805555555</v>
      </c>
      <c r="F963" s="54">
        <v>44649.7125</v>
      </c>
    </row>
    <row r="964" ht="15.75" customHeight="1">
      <c r="A964" s="52" t="s">
        <v>2824</v>
      </c>
      <c r="B964" s="58" t="s">
        <v>5264</v>
      </c>
      <c r="C964" s="52" t="s">
        <v>5326</v>
      </c>
      <c r="D964" s="58" t="s">
        <v>5253</v>
      </c>
      <c r="E964" s="53">
        <v>44647.675</v>
      </c>
      <c r="F964" s="54">
        <v>44650.427777777775</v>
      </c>
    </row>
    <row r="965" ht="15.75" customHeight="1">
      <c r="A965" s="52" t="s">
        <v>2826</v>
      </c>
      <c r="B965" s="58" t="s">
        <v>5276</v>
      </c>
      <c r="C965" s="52" t="s">
        <v>5338</v>
      </c>
      <c r="D965" s="58" t="s">
        <v>5253</v>
      </c>
      <c r="E965" s="53">
        <v>44650.11597222222</v>
      </c>
      <c r="F965" s="54">
        <v>44649.76458333333</v>
      </c>
    </row>
    <row r="966" ht="15.75" customHeight="1">
      <c r="A966" s="52" t="s">
        <v>2829</v>
      </c>
      <c r="B966" s="58" t="s">
        <v>5275</v>
      </c>
      <c r="C966" s="52" t="s">
        <v>5337</v>
      </c>
      <c r="D966" s="58" t="s">
        <v>5255</v>
      </c>
      <c r="E966" s="53">
        <v>44650.48402777778</v>
      </c>
      <c r="F966" s="54">
        <v>44650.728472222225</v>
      </c>
    </row>
    <row r="967" ht="15.75" customHeight="1">
      <c r="A967" s="52" t="s">
        <v>2832</v>
      </c>
      <c r="B967" s="58" t="s">
        <v>5286</v>
      </c>
      <c r="C967" s="52" t="s">
        <v>5348</v>
      </c>
      <c r="D967" s="58" t="s">
        <v>5253</v>
      </c>
      <c r="E967" s="53">
        <v>44647.38055555556</v>
      </c>
      <c r="F967" s="54">
        <v>44649.125</v>
      </c>
    </row>
    <row r="968" ht="15.75" customHeight="1">
      <c r="A968" s="52" t="s">
        <v>2835</v>
      </c>
      <c r="B968" s="58" t="s">
        <v>5308</v>
      </c>
      <c r="C968" s="52" t="s">
        <v>5369</v>
      </c>
      <c r="D968" s="58" t="s">
        <v>5253</v>
      </c>
      <c r="E968" s="53">
        <v>44648.70138888889</v>
      </c>
      <c r="F968" s="54">
        <v>44649.69236111111</v>
      </c>
    </row>
    <row r="969" ht="15.75" customHeight="1">
      <c r="A969" s="52" t="s">
        <v>2836</v>
      </c>
      <c r="B969" s="58" t="s">
        <v>5279</v>
      </c>
      <c r="C969" s="52" t="s">
        <v>5341</v>
      </c>
      <c r="D969" s="58" t="s">
        <v>5253</v>
      </c>
      <c r="E969" s="53">
        <v>44646.350694444445</v>
      </c>
      <c r="F969" s="54">
        <v>44649.07638888889</v>
      </c>
    </row>
    <row r="970" ht="15.75" customHeight="1">
      <c r="A970" s="52" t="s">
        <v>2839</v>
      </c>
      <c r="B970" s="58" t="s">
        <v>5311</v>
      </c>
      <c r="C970" s="52" t="s">
        <v>5372</v>
      </c>
      <c r="D970" s="58" t="s">
        <v>5253</v>
      </c>
      <c r="E970" s="53">
        <v>44648.864583333336</v>
      </c>
      <c r="F970" s="54">
        <v>44649.118055555555</v>
      </c>
    </row>
    <row r="971" ht="15.75" customHeight="1">
      <c r="A971" s="52" t="s">
        <v>2842</v>
      </c>
      <c r="B971" s="58" t="s">
        <v>5312</v>
      </c>
      <c r="C971" s="52" t="s">
        <v>5373</v>
      </c>
      <c r="D971" s="58" t="s">
        <v>5253</v>
      </c>
      <c r="E971" s="53">
        <v>44649.049305555556</v>
      </c>
      <c r="F971" s="54">
        <v>44649.13125</v>
      </c>
    </row>
    <row r="972" ht="15.75" customHeight="1">
      <c r="A972" s="52" t="s">
        <v>2845</v>
      </c>
      <c r="B972" s="58" t="s">
        <v>5260</v>
      </c>
      <c r="C972" s="52" t="s">
        <v>5323</v>
      </c>
      <c r="D972" s="58" t="s">
        <v>5253</v>
      </c>
      <c r="E972" s="53">
        <v>44645.41458333333</v>
      </c>
      <c r="F972" s="54">
        <v>44649.018055555556</v>
      </c>
    </row>
    <row r="973" ht="15.75" customHeight="1">
      <c r="A973" s="52" t="s">
        <v>2847</v>
      </c>
      <c r="B973" s="58" t="s">
        <v>5261</v>
      </c>
      <c r="C973" s="52" t="s">
        <v>5324</v>
      </c>
      <c r="D973" s="58" t="s">
        <v>5253</v>
      </c>
      <c r="E973" s="53">
        <v>44648.430555555555</v>
      </c>
      <c r="F973" s="54">
        <v>44650.48333333333</v>
      </c>
    </row>
    <row r="974" ht="15.75" customHeight="1">
      <c r="A974" s="52" t="s">
        <v>2850</v>
      </c>
      <c r="B974" s="58" t="s">
        <v>5264</v>
      </c>
      <c r="C974" s="52" t="s">
        <v>5326</v>
      </c>
      <c r="D974" s="58" t="s">
        <v>5253</v>
      </c>
      <c r="E974" s="53">
        <v>44645.385416666664</v>
      </c>
      <c r="F974" s="54">
        <v>44649.10902777778</v>
      </c>
    </row>
    <row r="975" ht="15.75" customHeight="1">
      <c r="A975" s="52" t="s">
        <v>2852</v>
      </c>
      <c r="B975" s="58" t="s">
        <v>5286</v>
      </c>
      <c r="C975" s="52" t="s">
        <v>5348</v>
      </c>
      <c r="D975" s="58" t="s">
        <v>5253</v>
      </c>
      <c r="E975" s="53">
        <v>44649.779861111114</v>
      </c>
      <c r="F975" s="54">
        <v>44652.03402777778</v>
      </c>
    </row>
    <row r="976" ht="15.75" customHeight="1">
      <c r="A976" s="52" t="s">
        <v>2855</v>
      </c>
      <c r="B976" s="58" t="s">
        <v>5265</v>
      </c>
      <c r="C976" s="52" t="s">
        <v>5327</v>
      </c>
      <c r="D976" s="58" t="s">
        <v>5253</v>
      </c>
      <c r="E976" s="53">
        <v>44648.21388888889</v>
      </c>
      <c r="F976" s="54">
        <v>44649.70972222222</v>
      </c>
    </row>
    <row r="977" ht="15.75" customHeight="1">
      <c r="A977" s="52" t="s">
        <v>2858</v>
      </c>
      <c r="B977" s="58" t="s">
        <v>5265</v>
      </c>
      <c r="C977" s="52" t="s">
        <v>5327</v>
      </c>
      <c r="D977" s="58" t="s">
        <v>5253</v>
      </c>
      <c r="E977" s="53">
        <v>44647.96319444444</v>
      </c>
      <c r="F977" s="54">
        <v>44649.13611111111</v>
      </c>
    </row>
    <row r="978" ht="15.75" customHeight="1">
      <c r="A978" s="52" t="s">
        <v>2861</v>
      </c>
      <c r="B978" s="58" t="s">
        <v>5258</v>
      </c>
      <c r="C978" s="52" t="s">
        <v>5321</v>
      </c>
      <c r="D978" s="58" t="s">
        <v>5253</v>
      </c>
      <c r="E978" s="53">
        <v>44647.5375</v>
      </c>
      <c r="F978" s="54">
        <v>44649.018055555556</v>
      </c>
    </row>
    <row r="979" ht="15.75" customHeight="1">
      <c r="A979" s="52" t="s">
        <v>2864</v>
      </c>
      <c r="B979" s="58" t="s">
        <v>5265</v>
      </c>
      <c r="C979" s="52" t="s">
        <v>5327</v>
      </c>
      <c r="D979" s="58" t="s">
        <v>5253</v>
      </c>
      <c r="E979" s="53">
        <v>44649.94583333333</v>
      </c>
      <c r="F979" s="54">
        <v>44652.03611111111</v>
      </c>
    </row>
    <row r="980" ht="15.75" customHeight="1">
      <c r="A980" s="52" t="s">
        <v>2867</v>
      </c>
      <c r="B980" s="58" t="s">
        <v>5268</v>
      </c>
      <c r="C980" s="52" t="s">
        <v>5330</v>
      </c>
      <c r="D980" s="58" t="s">
        <v>5255</v>
      </c>
      <c r="E980" s="53">
        <v>44649.305555555555</v>
      </c>
      <c r="F980" s="54">
        <v>44651.63333333333</v>
      </c>
    </row>
    <row r="981" ht="15.75" customHeight="1">
      <c r="A981" s="52" t="s">
        <v>2870</v>
      </c>
      <c r="B981" s="58" t="s">
        <v>5275</v>
      </c>
      <c r="C981" s="52" t="s">
        <v>5337</v>
      </c>
      <c r="D981" s="58" t="s">
        <v>5255</v>
      </c>
      <c r="E981" s="53">
        <v>44646.45138888889</v>
      </c>
      <c r="F981" s="54">
        <v>44649.53402777778</v>
      </c>
    </row>
    <row r="982" ht="15.75" customHeight="1">
      <c r="A982" s="52" t="s">
        <v>2873</v>
      </c>
      <c r="B982" s="58" t="s">
        <v>5304</v>
      </c>
      <c r="C982" s="52" t="s">
        <v>5340</v>
      </c>
      <c r="D982" s="58" t="s">
        <v>5253</v>
      </c>
      <c r="E982" s="53">
        <v>44648.87777777778</v>
      </c>
      <c r="F982" s="54">
        <v>44649.71597222222</v>
      </c>
    </row>
    <row r="983" ht="15.75" customHeight="1">
      <c r="A983" s="52" t="s">
        <v>2875</v>
      </c>
      <c r="B983" s="58" t="s">
        <v>5252</v>
      </c>
      <c r="C983" s="52" t="s">
        <v>5317</v>
      </c>
      <c r="D983" s="58" t="s">
        <v>5253</v>
      </c>
      <c r="E983" s="53">
        <v>44647.21597222222</v>
      </c>
      <c r="F983" s="54">
        <v>44646.88958333333</v>
      </c>
    </row>
    <row r="984" ht="15.75" customHeight="1">
      <c r="A984" s="52" t="s">
        <v>2878</v>
      </c>
      <c r="B984" s="58" t="s">
        <v>5282</v>
      </c>
      <c r="C984" s="52" t="s">
        <v>5344</v>
      </c>
      <c r="D984" s="58" t="s">
        <v>5255</v>
      </c>
      <c r="E984" s="53">
        <v>44647.856944444444</v>
      </c>
      <c r="F984" s="54">
        <v>44650.677777777775</v>
      </c>
    </row>
    <row r="985" ht="15.75" customHeight="1">
      <c r="A985" s="52" t="s">
        <v>2881</v>
      </c>
      <c r="B985" s="58" t="s">
        <v>5278</v>
      </c>
      <c r="C985" s="52" t="s">
        <v>5340</v>
      </c>
      <c r="D985" s="58" t="s">
        <v>5253</v>
      </c>
      <c r="E985" s="53">
        <v>44649.37152777778</v>
      </c>
      <c r="F985" s="54">
        <v>44652.035416666666</v>
      </c>
    </row>
    <row r="986" ht="15.75" customHeight="1">
      <c r="A986" s="52" t="s">
        <v>2883</v>
      </c>
      <c r="B986" s="58" t="s">
        <v>5285</v>
      </c>
      <c r="C986" s="52" t="s">
        <v>5347</v>
      </c>
      <c r="D986" s="58" t="s">
        <v>5253</v>
      </c>
      <c r="E986" s="53">
        <v>44646.57916666667</v>
      </c>
      <c r="F986" s="54">
        <v>44646.79027777778</v>
      </c>
    </row>
    <row r="987" ht="15.75" customHeight="1">
      <c r="A987" s="52" t="s">
        <v>2886</v>
      </c>
      <c r="B987" s="58" t="s">
        <v>5265</v>
      </c>
      <c r="C987" s="52" t="s">
        <v>5327</v>
      </c>
      <c r="D987" s="58" t="s">
        <v>5253</v>
      </c>
      <c r="E987" s="53">
        <v>44647.697916666664</v>
      </c>
      <c r="F987" s="54">
        <v>44649.154861111114</v>
      </c>
    </row>
    <row r="988" ht="15.75" customHeight="1">
      <c r="A988" s="52" t="s">
        <v>2889</v>
      </c>
      <c r="B988" s="58" t="s">
        <v>5258</v>
      </c>
      <c r="C988" s="52" t="s">
        <v>5321</v>
      </c>
      <c r="D988" s="58" t="s">
        <v>5253</v>
      </c>
      <c r="E988" s="53">
        <v>44648.36041666667</v>
      </c>
      <c r="F988" s="54">
        <v>44652.15347222222</v>
      </c>
    </row>
    <row r="989" ht="15.75" customHeight="1">
      <c r="A989" s="52" t="s">
        <v>2892</v>
      </c>
      <c r="B989" s="58" t="s">
        <v>5289</v>
      </c>
      <c r="C989" s="52" t="s">
        <v>5351</v>
      </c>
      <c r="D989" s="58" t="s">
        <v>5255</v>
      </c>
      <c r="E989" s="53">
        <v>44647.399305555555</v>
      </c>
      <c r="F989" s="54">
        <v>44649.47430555556</v>
      </c>
    </row>
    <row r="990" ht="15.75" customHeight="1">
      <c r="A990" s="52" t="s">
        <v>2895</v>
      </c>
      <c r="B990" s="58" t="s">
        <v>5254</v>
      </c>
      <c r="C990" s="52" t="s">
        <v>5318</v>
      </c>
      <c r="D990" s="58" t="s">
        <v>5255</v>
      </c>
      <c r="E990" s="53">
        <v>44649.27638888889</v>
      </c>
      <c r="F990" s="54">
        <v>44649.777083333334</v>
      </c>
    </row>
    <row r="991" ht="15.75" customHeight="1">
      <c r="A991" s="52" t="s">
        <v>2897</v>
      </c>
      <c r="B991" s="58" t="s">
        <v>5299</v>
      </c>
      <c r="C991" s="52" t="s">
        <v>5361</v>
      </c>
      <c r="D991" s="58" t="s">
        <v>5253</v>
      </c>
      <c r="E991" s="53">
        <v>44645.41736111111</v>
      </c>
      <c r="F991" s="54">
        <v>44649.12013888889</v>
      </c>
    </row>
    <row r="992" ht="15.75" customHeight="1">
      <c r="A992" s="52" t="s">
        <v>2899</v>
      </c>
      <c r="B992" s="58" t="s">
        <v>5289</v>
      </c>
      <c r="C992" s="52" t="s">
        <v>5351</v>
      </c>
      <c r="D992" s="58" t="s">
        <v>5255</v>
      </c>
      <c r="E992" s="53">
        <v>44644.83819444444</v>
      </c>
      <c r="F992" s="54">
        <v>44649.489583333336</v>
      </c>
    </row>
    <row r="993" ht="15.75" customHeight="1">
      <c r="A993" s="52" t="s">
        <v>2902</v>
      </c>
      <c r="B993" s="58" t="s">
        <v>5307</v>
      </c>
      <c r="C993" s="52" t="s">
        <v>5368</v>
      </c>
      <c r="D993" s="58" t="s">
        <v>5253</v>
      </c>
      <c r="E993" s="53">
        <v>44646.84444444445</v>
      </c>
      <c r="F993" s="54">
        <v>44649.714583333334</v>
      </c>
    </row>
    <row r="994" ht="15.75" customHeight="1">
      <c r="A994" s="52" t="s">
        <v>2905</v>
      </c>
      <c r="B994" s="58" t="s">
        <v>5289</v>
      </c>
      <c r="C994" s="52" t="s">
        <v>5351</v>
      </c>
      <c r="D994" s="58" t="s">
        <v>5255</v>
      </c>
      <c r="E994" s="53">
        <v>44645.72430555556</v>
      </c>
      <c r="F994" s="54">
        <v>44648.64027777778</v>
      </c>
    </row>
    <row r="995" ht="15.75" customHeight="1">
      <c r="A995" s="52" t="s">
        <v>2908</v>
      </c>
      <c r="B995" s="58" t="s">
        <v>5264</v>
      </c>
      <c r="C995" s="52" t="s">
        <v>5326</v>
      </c>
      <c r="D995" s="58" t="s">
        <v>5253</v>
      </c>
      <c r="E995" s="53">
        <v>44647.43958333333</v>
      </c>
      <c r="F995" s="54">
        <v>44649.76180555556</v>
      </c>
    </row>
    <row r="996" ht="15.75" customHeight="1">
      <c r="A996" s="52" t="s">
        <v>2911</v>
      </c>
      <c r="B996" s="58" t="s">
        <v>5263</v>
      </c>
      <c r="C996" s="52" t="s">
        <v>5325</v>
      </c>
      <c r="D996" s="58" t="s">
        <v>5253</v>
      </c>
      <c r="E996" s="53">
        <v>44646.89027777778</v>
      </c>
      <c r="F996" s="54">
        <v>44649.13888888889</v>
      </c>
    </row>
    <row r="997" ht="15.75" customHeight="1">
      <c r="A997" s="52" t="s">
        <v>2914</v>
      </c>
      <c r="B997" s="58" t="s">
        <v>5280</v>
      </c>
      <c r="C997" s="52" t="s">
        <v>5342</v>
      </c>
      <c r="D997" s="58" t="s">
        <v>5253</v>
      </c>
      <c r="E997" s="53">
        <v>44648.23472222222</v>
      </c>
      <c r="F997" s="54">
        <v>44650.48263888889</v>
      </c>
    </row>
    <row r="998" ht="15.75" customHeight="1">
      <c r="A998" s="52" t="s">
        <v>2917</v>
      </c>
      <c r="B998" s="58" t="s">
        <v>5283</v>
      </c>
      <c r="C998" s="52" t="s">
        <v>5345</v>
      </c>
      <c r="D998" s="58" t="s">
        <v>5253</v>
      </c>
      <c r="E998" s="53">
        <v>44649.9875</v>
      </c>
      <c r="F998" s="54">
        <v>44652.11597222222</v>
      </c>
    </row>
    <row r="999" ht="15.75" customHeight="1">
      <c r="A999" s="52" t="s">
        <v>2920</v>
      </c>
      <c r="B999" s="58" t="s">
        <v>5274</v>
      </c>
      <c r="C999" s="52" t="s">
        <v>5336</v>
      </c>
      <c r="D999" s="58" t="s">
        <v>5253</v>
      </c>
      <c r="E999" s="53">
        <v>44650.59722222222</v>
      </c>
      <c r="F999" s="54">
        <v>44652.14375</v>
      </c>
    </row>
    <row r="1000" ht="15.75" customHeight="1">
      <c r="A1000" s="52" t="s">
        <v>2923</v>
      </c>
      <c r="B1000" s="58" t="s">
        <v>5286</v>
      </c>
      <c r="C1000" s="52" t="s">
        <v>5348</v>
      </c>
      <c r="D1000" s="58" t="s">
        <v>5253</v>
      </c>
      <c r="E1000" s="53">
        <v>44647.85763888889</v>
      </c>
      <c r="F1000" s="54">
        <v>44652.111805555556</v>
      </c>
    </row>
    <row r="1001" ht="15.75" customHeight="1">
      <c r="A1001" s="52" t="s">
        <v>2925</v>
      </c>
      <c r="B1001" s="58" t="s">
        <v>5280</v>
      </c>
      <c r="C1001" s="52" t="s">
        <v>5342</v>
      </c>
      <c r="D1001" s="58" t="s">
        <v>5253</v>
      </c>
      <c r="E1001" s="53">
        <v>44646.37291666667</v>
      </c>
      <c r="F1001" s="54">
        <v>44649.12152777778</v>
      </c>
    </row>
    <row r="1002" ht="15.75" customHeight="1">
      <c r="A1002" s="52" t="s">
        <v>2927</v>
      </c>
      <c r="B1002" s="58" t="s">
        <v>5280</v>
      </c>
      <c r="C1002" s="52" t="s">
        <v>5342</v>
      </c>
      <c r="D1002" s="58" t="s">
        <v>5253</v>
      </c>
      <c r="E1002" s="53">
        <v>44647.649305555555</v>
      </c>
      <c r="F1002" s="54">
        <v>44650.370833333334</v>
      </c>
    </row>
    <row r="1003" ht="15.75" customHeight="1">
      <c r="A1003" s="52" t="s">
        <v>2930</v>
      </c>
      <c r="B1003" s="58" t="s">
        <v>5280</v>
      </c>
      <c r="C1003" s="52" t="s">
        <v>5342</v>
      </c>
      <c r="D1003" s="58" t="s">
        <v>5253</v>
      </c>
      <c r="E1003" s="53">
        <v>44649.10972222222</v>
      </c>
      <c r="F1003" s="54">
        <v>44651.75833333333</v>
      </c>
    </row>
    <row r="1004" ht="15.75" customHeight="1">
      <c r="A1004" s="52" t="s">
        <v>2933</v>
      </c>
      <c r="B1004" s="58" t="s">
        <v>5280</v>
      </c>
      <c r="C1004" s="52" t="s">
        <v>5342</v>
      </c>
      <c r="D1004" s="58" t="s">
        <v>5253</v>
      </c>
      <c r="E1004" s="53">
        <v>44648.86944444444</v>
      </c>
      <c r="F1004" s="54">
        <v>44649.69583333333</v>
      </c>
    </row>
    <row r="1005" ht="15.75" customHeight="1">
      <c r="A1005" s="52" t="s">
        <v>2936</v>
      </c>
      <c r="B1005" s="58" t="s">
        <v>5304</v>
      </c>
      <c r="C1005" s="52" t="s">
        <v>5340</v>
      </c>
      <c r="D1005" s="58" t="s">
        <v>5253</v>
      </c>
      <c r="E1005" s="53">
        <v>44647.760416666664</v>
      </c>
      <c r="F1005" s="54">
        <v>44650.47222222222</v>
      </c>
    </row>
    <row r="1006" ht="15.75" customHeight="1">
      <c r="A1006" s="52" t="s">
        <v>2938</v>
      </c>
      <c r="B1006" s="58" t="s">
        <v>5268</v>
      </c>
      <c r="C1006" s="52" t="s">
        <v>5330</v>
      </c>
      <c r="D1006" s="58" t="s">
        <v>5255</v>
      </c>
      <c r="E1006" s="53">
        <v>44650.48819444444</v>
      </c>
      <c r="F1006" s="54">
        <v>44652.43819444445</v>
      </c>
    </row>
    <row r="1007" ht="15.75" customHeight="1">
      <c r="A1007" s="52" t="s">
        <v>2941</v>
      </c>
      <c r="B1007" s="58" t="s">
        <v>5268</v>
      </c>
      <c r="C1007" s="52" t="s">
        <v>5330</v>
      </c>
      <c r="D1007" s="58" t="s">
        <v>5255</v>
      </c>
      <c r="E1007" s="53">
        <v>44649.98541666667</v>
      </c>
      <c r="F1007" s="54">
        <v>44650.73472222222</v>
      </c>
    </row>
    <row r="1008" ht="15.75" customHeight="1">
      <c r="A1008" s="52" t="s">
        <v>2944</v>
      </c>
      <c r="B1008" s="58" t="s">
        <v>5298</v>
      </c>
      <c r="C1008" s="52" t="s">
        <v>5360</v>
      </c>
      <c r="D1008" s="58" t="s">
        <v>5253</v>
      </c>
      <c r="E1008" s="53">
        <v>44646.39444444444</v>
      </c>
      <c r="F1008" s="54">
        <v>44649.08194444444</v>
      </c>
    </row>
    <row r="1009" ht="15.75" customHeight="1">
      <c r="A1009" s="52" t="s">
        <v>2946</v>
      </c>
      <c r="B1009" s="58" t="s">
        <v>5262</v>
      </c>
      <c r="C1009" s="52" t="s">
        <v>5318</v>
      </c>
      <c r="D1009" s="58" t="s">
        <v>5255</v>
      </c>
      <c r="E1009" s="53">
        <v>44649.873611111114</v>
      </c>
      <c r="F1009" s="54">
        <v>44652.36111111111</v>
      </c>
    </row>
    <row r="1010" ht="15.75" customHeight="1">
      <c r="A1010" s="52" t="s">
        <v>2949</v>
      </c>
      <c r="B1010" s="58" t="s">
        <v>5264</v>
      </c>
      <c r="C1010" s="52" t="s">
        <v>5326</v>
      </c>
      <c r="D1010" s="58" t="s">
        <v>5253</v>
      </c>
      <c r="E1010" s="53">
        <v>44646.42152777778</v>
      </c>
      <c r="F1010" s="54">
        <v>44649.123611111114</v>
      </c>
    </row>
    <row r="1011" ht="15.75" customHeight="1">
      <c r="A1011" s="52" t="s">
        <v>2952</v>
      </c>
      <c r="B1011" s="58" t="s">
        <v>5263</v>
      </c>
      <c r="C1011" s="52" t="s">
        <v>5325</v>
      </c>
      <c r="D1011" s="58" t="s">
        <v>5253</v>
      </c>
      <c r="E1011" s="53">
        <v>44645.87222222222</v>
      </c>
      <c r="F1011" s="54">
        <v>44649.01597222222</v>
      </c>
    </row>
    <row r="1012" ht="15.75" customHeight="1">
      <c r="A1012" s="52" t="s">
        <v>2955</v>
      </c>
      <c r="B1012" s="58" t="s">
        <v>5264</v>
      </c>
      <c r="C1012" s="52" t="s">
        <v>5326</v>
      </c>
      <c r="D1012" s="58" t="s">
        <v>5253</v>
      </c>
      <c r="E1012" s="53">
        <v>44647.70138888889</v>
      </c>
      <c r="F1012" s="54">
        <v>44649.691666666666</v>
      </c>
    </row>
    <row r="1013" ht="15.75" customHeight="1">
      <c r="A1013" s="52" t="s">
        <v>2958</v>
      </c>
      <c r="B1013" s="58" t="s">
        <v>5289</v>
      </c>
      <c r="C1013" s="52" t="s">
        <v>5351</v>
      </c>
      <c r="D1013" s="58" t="s">
        <v>5255</v>
      </c>
      <c r="E1013" s="53">
        <v>44649.24097222222</v>
      </c>
      <c r="F1013" s="54">
        <v>44649.40555555555</v>
      </c>
    </row>
    <row r="1014" ht="15.75" customHeight="1">
      <c r="A1014" s="52" t="s">
        <v>2961</v>
      </c>
      <c r="B1014" s="58" t="s">
        <v>5283</v>
      </c>
      <c r="C1014" s="52" t="s">
        <v>5345</v>
      </c>
      <c r="D1014" s="58" t="s">
        <v>5253</v>
      </c>
      <c r="E1014" s="53">
        <v>44647.183333333334</v>
      </c>
      <c r="F1014" s="54">
        <v>44650.430555555555</v>
      </c>
    </row>
    <row r="1015" ht="15.75" customHeight="1">
      <c r="A1015" s="52" t="s">
        <v>2964</v>
      </c>
      <c r="B1015" s="58" t="s">
        <v>5289</v>
      </c>
      <c r="C1015" s="52" t="s">
        <v>5351</v>
      </c>
      <c r="D1015" s="58" t="s">
        <v>5255</v>
      </c>
      <c r="E1015" s="53">
        <v>44648.65416666667</v>
      </c>
      <c r="F1015" s="54">
        <v>44651.61875</v>
      </c>
    </row>
    <row r="1016" ht="15.75" customHeight="1">
      <c r="A1016" s="52" t="s">
        <v>2967</v>
      </c>
      <c r="B1016" s="58" t="s">
        <v>5271</v>
      </c>
      <c r="C1016" s="52" t="s">
        <v>5333</v>
      </c>
      <c r="D1016" s="58" t="s">
        <v>5253</v>
      </c>
      <c r="E1016" s="53">
        <v>44647.89722222222</v>
      </c>
      <c r="F1016" s="54">
        <v>44649.14722222222</v>
      </c>
    </row>
    <row r="1017" ht="15.75" customHeight="1">
      <c r="A1017" s="52" t="s">
        <v>2970</v>
      </c>
      <c r="B1017" s="58" t="s">
        <v>5264</v>
      </c>
      <c r="C1017" s="52" t="s">
        <v>5326</v>
      </c>
      <c r="D1017" s="58" t="s">
        <v>5253</v>
      </c>
      <c r="E1017" s="53">
        <v>44649.24444444444</v>
      </c>
      <c r="F1017" s="54">
        <v>44649.65902777778</v>
      </c>
    </row>
    <row r="1018" ht="15.75" customHeight="1">
      <c r="A1018" s="52" t="s">
        <v>2973</v>
      </c>
      <c r="B1018" s="58" t="s">
        <v>5286</v>
      </c>
      <c r="C1018" s="52" t="s">
        <v>5348</v>
      </c>
      <c r="D1018" s="58" t="s">
        <v>5253</v>
      </c>
      <c r="E1018" s="53">
        <v>44649.35972222222</v>
      </c>
      <c r="F1018" s="54">
        <v>44652.145833333336</v>
      </c>
    </row>
    <row r="1019" ht="15.75" customHeight="1">
      <c r="A1019" s="52" t="s">
        <v>2976</v>
      </c>
      <c r="B1019" s="58" t="s">
        <v>5280</v>
      </c>
      <c r="C1019" s="52" t="s">
        <v>5342</v>
      </c>
      <c r="D1019" s="58" t="s">
        <v>5253</v>
      </c>
      <c r="E1019" s="53">
        <v>44647.54583333333</v>
      </c>
      <c r="F1019" s="54">
        <v>44649.01458333333</v>
      </c>
    </row>
    <row r="1020" ht="15.75" customHeight="1">
      <c r="A1020" s="52" t="s">
        <v>2978</v>
      </c>
      <c r="B1020" s="58" t="s">
        <v>5303</v>
      </c>
      <c r="C1020" s="52" t="s">
        <v>5365</v>
      </c>
      <c r="D1020" s="58" t="s">
        <v>5253</v>
      </c>
      <c r="E1020" s="53">
        <v>44649.16111111111</v>
      </c>
      <c r="F1020" s="54">
        <v>44649.763194444444</v>
      </c>
    </row>
    <row r="1021" ht="15.75" customHeight="1">
      <c r="A1021" s="52" t="s">
        <v>2981</v>
      </c>
      <c r="B1021" s="58" t="s">
        <v>5272</v>
      </c>
      <c r="C1021" s="52" t="s">
        <v>5334</v>
      </c>
      <c r="D1021" s="58" t="s">
        <v>5255</v>
      </c>
      <c r="E1021" s="53">
        <v>44647.83819444444</v>
      </c>
      <c r="F1021" s="54">
        <v>44650.677083333336</v>
      </c>
    </row>
    <row r="1022" ht="15.75" customHeight="1">
      <c r="A1022" s="52" t="s">
        <v>2984</v>
      </c>
      <c r="B1022" s="58" t="s">
        <v>5280</v>
      </c>
      <c r="C1022" s="52" t="s">
        <v>5342</v>
      </c>
      <c r="D1022" s="58" t="s">
        <v>5253</v>
      </c>
      <c r="E1022" s="53">
        <v>44648.75277777778</v>
      </c>
      <c r="F1022" s="54">
        <v>44649.65902777778</v>
      </c>
    </row>
    <row r="1023" ht="15.75" customHeight="1">
      <c r="A1023" s="52" t="s">
        <v>2987</v>
      </c>
      <c r="B1023" s="58" t="s">
        <v>5302</v>
      </c>
      <c r="C1023" s="52" t="s">
        <v>5364</v>
      </c>
      <c r="D1023" s="58" t="s">
        <v>5253</v>
      </c>
      <c r="E1023" s="53">
        <v>44648.43194444444</v>
      </c>
      <c r="F1023" s="54">
        <v>44652.15138888889</v>
      </c>
    </row>
    <row r="1024" ht="15.75" customHeight="1">
      <c r="A1024" s="52" t="s">
        <v>2990</v>
      </c>
      <c r="B1024" s="58" t="s">
        <v>5254</v>
      </c>
      <c r="C1024" s="52" t="s">
        <v>5318</v>
      </c>
      <c r="D1024" s="58" t="s">
        <v>5255</v>
      </c>
      <c r="E1024" s="53">
        <v>44649.38680555556</v>
      </c>
      <c r="F1024" s="54">
        <v>44649.722916666666</v>
      </c>
    </row>
    <row r="1025" ht="15.75" customHeight="1">
      <c r="A1025" s="52" t="s">
        <v>2993</v>
      </c>
      <c r="B1025" s="58" t="s">
        <v>5293</v>
      </c>
      <c r="C1025" s="52" t="s">
        <v>5355</v>
      </c>
      <c r="D1025" s="58" t="s">
        <v>5253</v>
      </c>
      <c r="E1025" s="53">
        <v>44648.36736111111</v>
      </c>
      <c r="F1025" s="54">
        <v>44652.15902777778</v>
      </c>
    </row>
    <row r="1026" ht="15.75" customHeight="1">
      <c r="A1026" s="52" t="s">
        <v>2995</v>
      </c>
      <c r="B1026" s="58" t="s">
        <v>5272</v>
      </c>
      <c r="C1026" s="52" t="s">
        <v>5334</v>
      </c>
      <c r="D1026" s="58" t="s">
        <v>5255</v>
      </c>
      <c r="E1026" s="53">
        <v>44650.48333333333</v>
      </c>
      <c r="F1026" s="54">
        <v>44650.73541666667</v>
      </c>
    </row>
    <row r="1027" ht="15.75" customHeight="1">
      <c r="A1027" s="52" t="s">
        <v>2998</v>
      </c>
      <c r="B1027" s="58" t="s">
        <v>5309</v>
      </c>
      <c r="C1027" s="52" t="s">
        <v>5370</v>
      </c>
      <c r="D1027" s="58" t="s">
        <v>5253</v>
      </c>
      <c r="E1027" s="53">
        <v>44645.964583333334</v>
      </c>
      <c r="F1027" s="54">
        <v>44649.11319444444</v>
      </c>
    </row>
    <row r="1028" ht="15.75" customHeight="1">
      <c r="A1028" s="52" t="s">
        <v>3000</v>
      </c>
      <c r="B1028" s="58" t="s">
        <v>5259</v>
      </c>
      <c r="C1028" s="52" t="s">
        <v>5322</v>
      </c>
      <c r="D1028" s="58" t="s">
        <v>5255</v>
      </c>
      <c r="E1028" s="53">
        <v>44646.615277777775</v>
      </c>
      <c r="F1028" s="54">
        <v>44648.61388888889</v>
      </c>
    </row>
    <row r="1029" ht="15.75" customHeight="1">
      <c r="A1029" s="52" t="s">
        <v>3003</v>
      </c>
      <c r="B1029" s="58" t="s">
        <v>5252</v>
      </c>
      <c r="C1029" s="52" t="s">
        <v>5317</v>
      </c>
      <c r="D1029" s="58" t="s">
        <v>5253</v>
      </c>
      <c r="E1029" s="53">
        <v>44646.20486111111</v>
      </c>
      <c r="F1029" s="54">
        <v>44649.70277777778</v>
      </c>
    </row>
    <row r="1030" ht="15.75" customHeight="1">
      <c r="A1030" s="52" t="s">
        <v>3005</v>
      </c>
      <c r="B1030" s="58" t="s">
        <v>5264</v>
      </c>
      <c r="C1030" s="52" t="s">
        <v>5326</v>
      </c>
      <c r="D1030" s="58" t="s">
        <v>5253</v>
      </c>
      <c r="E1030" s="53">
        <v>44646.677083333336</v>
      </c>
      <c r="F1030" s="54">
        <v>44649.75902777778</v>
      </c>
    </row>
    <row r="1031" ht="15.75" customHeight="1">
      <c r="A1031" s="52" t="s">
        <v>3008</v>
      </c>
      <c r="B1031" s="58" t="s">
        <v>5295</v>
      </c>
      <c r="C1031" s="52" t="s">
        <v>5357</v>
      </c>
      <c r="D1031" s="58" t="s">
        <v>5253</v>
      </c>
      <c r="E1031" s="53">
        <v>44647.63055555556</v>
      </c>
      <c r="F1031" s="54">
        <v>44646.881944444445</v>
      </c>
    </row>
    <row r="1032" ht="15.75" customHeight="1">
      <c r="A1032" s="52" t="s">
        <v>3011</v>
      </c>
      <c r="B1032" s="58" t="s">
        <v>5280</v>
      </c>
      <c r="C1032" s="52" t="s">
        <v>5342</v>
      </c>
      <c r="D1032" s="58" t="s">
        <v>5253</v>
      </c>
      <c r="E1032" s="53">
        <v>44647.342361111114</v>
      </c>
      <c r="F1032" s="54">
        <v>44649.763194444444</v>
      </c>
    </row>
    <row r="1033" ht="15.75" customHeight="1">
      <c r="A1033" s="52" t="s">
        <v>3014</v>
      </c>
      <c r="B1033" s="58" t="s">
        <v>5272</v>
      </c>
      <c r="C1033" s="52" t="s">
        <v>5334</v>
      </c>
      <c r="D1033" s="58" t="s">
        <v>5255</v>
      </c>
      <c r="E1033" s="53">
        <v>44649.93541666667</v>
      </c>
      <c r="F1033" s="54">
        <v>44649.77013888889</v>
      </c>
    </row>
    <row r="1034" ht="15.75" customHeight="1">
      <c r="A1034" s="52" t="s">
        <v>3016</v>
      </c>
      <c r="B1034" s="58" t="s">
        <v>5286</v>
      </c>
      <c r="C1034" s="52" t="s">
        <v>5348</v>
      </c>
      <c r="D1034" s="58" t="s">
        <v>5253</v>
      </c>
      <c r="E1034" s="53">
        <v>44646.322222222225</v>
      </c>
      <c r="F1034" s="54">
        <v>44649.010416666664</v>
      </c>
    </row>
    <row r="1035" ht="15.75" customHeight="1">
      <c r="A1035" s="52" t="s">
        <v>3018</v>
      </c>
      <c r="B1035" s="58" t="s">
        <v>5284</v>
      </c>
      <c r="C1035" s="52" t="s">
        <v>5346</v>
      </c>
      <c r="D1035" s="58" t="s">
        <v>5253</v>
      </c>
      <c r="E1035" s="53">
        <v>44650.771527777775</v>
      </c>
      <c r="F1035" s="54">
        <v>44649.84027777778</v>
      </c>
    </row>
    <row r="1036" ht="15.75" customHeight="1">
      <c r="A1036" s="52" t="s">
        <v>3021</v>
      </c>
      <c r="B1036" s="58" t="s">
        <v>5286</v>
      </c>
      <c r="C1036" s="52" t="s">
        <v>5348</v>
      </c>
      <c r="D1036" s="58" t="s">
        <v>5253</v>
      </c>
      <c r="E1036" s="53">
        <v>44646.055555555555</v>
      </c>
      <c r="F1036" s="54">
        <v>44649.71805555555</v>
      </c>
    </row>
    <row r="1037" ht="15.75" customHeight="1">
      <c r="A1037" s="52" t="s">
        <v>3023</v>
      </c>
      <c r="B1037" s="58" t="s">
        <v>5296</v>
      </c>
      <c r="C1037" s="52" t="s">
        <v>5358</v>
      </c>
      <c r="D1037" s="58" t="s">
        <v>5255</v>
      </c>
      <c r="E1037" s="53">
        <v>44646.91388888889</v>
      </c>
      <c r="F1037" s="54">
        <v>44649.486805555556</v>
      </c>
    </row>
    <row r="1038" ht="15.75" customHeight="1">
      <c r="A1038" s="52" t="s">
        <v>3026</v>
      </c>
      <c r="B1038" s="58" t="s">
        <v>5273</v>
      </c>
      <c r="C1038" s="52" t="s">
        <v>5335</v>
      </c>
      <c r="D1038" s="58" t="s">
        <v>5253</v>
      </c>
      <c r="E1038" s="53">
        <v>44650.66458333333</v>
      </c>
      <c r="F1038" s="54">
        <v>44652.76458333333</v>
      </c>
    </row>
    <row r="1039" ht="15.75" customHeight="1">
      <c r="A1039" s="52" t="s">
        <v>3028</v>
      </c>
      <c r="B1039" s="58" t="s">
        <v>5278</v>
      </c>
      <c r="C1039" s="52" t="s">
        <v>5340</v>
      </c>
      <c r="D1039" s="58" t="s">
        <v>5253</v>
      </c>
      <c r="E1039" s="53">
        <v>44647.694444444445</v>
      </c>
      <c r="F1039" s="54">
        <v>44650.479166666664</v>
      </c>
    </row>
    <row r="1040" ht="15.75" customHeight="1">
      <c r="A1040" s="52" t="s">
        <v>3030</v>
      </c>
      <c r="B1040" s="58" t="s">
        <v>5252</v>
      </c>
      <c r="C1040" s="52" t="s">
        <v>5317</v>
      </c>
      <c r="D1040" s="58" t="s">
        <v>5253</v>
      </c>
      <c r="E1040" s="53">
        <v>44647.78125</v>
      </c>
      <c r="F1040" s="54">
        <v>44652.02569444444</v>
      </c>
    </row>
    <row r="1041" ht="15.75" customHeight="1">
      <c r="A1041" s="52" t="s">
        <v>3033</v>
      </c>
      <c r="B1041" s="58" t="s">
        <v>5260</v>
      </c>
      <c r="C1041" s="52" t="s">
        <v>5323</v>
      </c>
      <c r="D1041" s="58" t="s">
        <v>5253</v>
      </c>
      <c r="E1041" s="53">
        <v>44647.41736111111</v>
      </c>
      <c r="F1041" s="54">
        <v>44649.02361111111</v>
      </c>
    </row>
    <row r="1042" ht="15.75" customHeight="1">
      <c r="A1042" s="52" t="s">
        <v>3035</v>
      </c>
      <c r="B1042" s="58" t="s">
        <v>5258</v>
      </c>
      <c r="C1042" s="52" t="s">
        <v>5321</v>
      </c>
      <c r="D1042" s="58" t="s">
        <v>5253</v>
      </c>
      <c r="E1042" s="53">
        <v>44648.865277777775</v>
      </c>
      <c r="F1042" s="54">
        <v>44652.15625</v>
      </c>
    </row>
    <row r="1043" ht="15.75" customHeight="1">
      <c r="A1043" s="52" t="s">
        <v>3038</v>
      </c>
      <c r="B1043" s="58" t="s">
        <v>5289</v>
      </c>
      <c r="C1043" s="52" t="s">
        <v>5351</v>
      </c>
      <c r="D1043" s="58" t="s">
        <v>5255</v>
      </c>
      <c r="E1043" s="53">
        <v>44647.5</v>
      </c>
      <c r="F1043" s="54">
        <v>44649.48611111111</v>
      </c>
    </row>
    <row r="1044" ht="15.75" customHeight="1">
      <c r="A1044" s="52" t="s">
        <v>3041</v>
      </c>
      <c r="B1044" s="58" t="s">
        <v>5276</v>
      </c>
      <c r="C1044" s="52" t="s">
        <v>5338</v>
      </c>
      <c r="D1044" s="58" t="s">
        <v>5253</v>
      </c>
      <c r="E1044" s="53">
        <v>44651.1625</v>
      </c>
      <c r="F1044" s="54">
        <v>44652.81041666667</v>
      </c>
    </row>
    <row r="1045" ht="15.75" customHeight="1">
      <c r="A1045" s="52" t="s">
        <v>3044</v>
      </c>
      <c r="B1045" s="58" t="s">
        <v>5289</v>
      </c>
      <c r="C1045" s="52" t="s">
        <v>5351</v>
      </c>
      <c r="D1045" s="58" t="s">
        <v>5255</v>
      </c>
      <c r="E1045" s="53">
        <v>44649.33888888889</v>
      </c>
      <c r="F1045" s="54">
        <v>44652.493055555555</v>
      </c>
    </row>
    <row r="1046" ht="15.75" customHeight="1">
      <c r="A1046" s="52" t="s">
        <v>3047</v>
      </c>
      <c r="B1046" s="58" t="s">
        <v>5280</v>
      </c>
      <c r="C1046" s="52" t="s">
        <v>5342</v>
      </c>
      <c r="D1046" s="58" t="s">
        <v>5253</v>
      </c>
      <c r="E1046" s="53">
        <v>44650.410416666666</v>
      </c>
      <c r="F1046" s="54">
        <v>44652.12222222222</v>
      </c>
    </row>
    <row r="1047" ht="15.75" customHeight="1">
      <c r="A1047" s="52" t="s">
        <v>3050</v>
      </c>
      <c r="B1047" s="58" t="s">
        <v>5278</v>
      </c>
      <c r="C1047" s="52" t="s">
        <v>5340</v>
      </c>
      <c r="D1047" s="58" t="s">
        <v>5253</v>
      </c>
      <c r="E1047" s="53">
        <v>44646.92152777778</v>
      </c>
      <c r="F1047" s="54">
        <v>44649.12777777778</v>
      </c>
    </row>
    <row r="1048" ht="15.75" customHeight="1">
      <c r="A1048" s="52" t="s">
        <v>3053</v>
      </c>
      <c r="B1048" s="58" t="s">
        <v>5289</v>
      </c>
      <c r="C1048" s="52" t="s">
        <v>5351</v>
      </c>
      <c r="D1048" s="58" t="s">
        <v>5255</v>
      </c>
      <c r="E1048" s="53">
        <v>44647.41111111111</v>
      </c>
      <c r="F1048" s="54">
        <v>44649.48611111111</v>
      </c>
    </row>
    <row r="1049" ht="15.75" customHeight="1">
      <c r="A1049" s="52" t="s">
        <v>3056</v>
      </c>
      <c r="B1049" s="58" t="s">
        <v>5268</v>
      </c>
      <c r="C1049" s="52" t="s">
        <v>5330</v>
      </c>
      <c r="D1049" s="58" t="s">
        <v>5255</v>
      </c>
      <c r="E1049" s="53">
        <v>44648.52777777778</v>
      </c>
      <c r="F1049" s="54">
        <v>44652.19236111111</v>
      </c>
    </row>
    <row r="1050" ht="15.75" customHeight="1">
      <c r="A1050" s="52" t="s">
        <v>3058</v>
      </c>
      <c r="B1050" s="58" t="s">
        <v>5279</v>
      </c>
      <c r="C1050" s="52" t="s">
        <v>5341</v>
      </c>
      <c r="D1050" s="58" t="s">
        <v>5253</v>
      </c>
      <c r="E1050" s="53">
        <v>44647.3625</v>
      </c>
      <c r="F1050" s="54">
        <v>44649.1</v>
      </c>
    </row>
    <row r="1051" ht="15.75" customHeight="1">
      <c r="A1051" s="52" t="s">
        <v>3061</v>
      </c>
      <c r="B1051" s="58" t="s">
        <v>5261</v>
      </c>
      <c r="C1051" s="52" t="s">
        <v>5324</v>
      </c>
      <c r="D1051" s="58" t="s">
        <v>5253</v>
      </c>
      <c r="E1051" s="53">
        <v>44646.058333333334</v>
      </c>
      <c r="F1051" s="54">
        <v>44649.71666666667</v>
      </c>
    </row>
    <row r="1052" ht="15.75" customHeight="1">
      <c r="A1052" s="52" t="s">
        <v>3064</v>
      </c>
      <c r="B1052" s="58" t="s">
        <v>5284</v>
      </c>
      <c r="C1052" s="52" t="s">
        <v>5346</v>
      </c>
      <c r="D1052" s="58" t="s">
        <v>5253</v>
      </c>
      <c r="E1052" s="53">
        <v>44648.75625</v>
      </c>
      <c r="F1052" s="54">
        <v>44649.669444444444</v>
      </c>
    </row>
    <row r="1053" ht="15.75" customHeight="1">
      <c r="A1053" s="52" t="s">
        <v>3067</v>
      </c>
      <c r="B1053" s="58" t="s">
        <v>5309</v>
      </c>
      <c r="C1053" s="52" t="s">
        <v>5370</v>
      </c>
      <c r="D1053" s="58" t="s">
        <v>5253</v>
      </c>
      <c r="E1053" s="53">
        <v>44648.37847222222</v>
      </c>
      <c r="F1053" s="54">
        <v>44649.12430555555</v>
      </c>
    </row>
    <row r="1054" ht="15.75" customHeight="1">
      <c r="A1054" s="52" t="s">
        <v>3070</v>
      </c>
      <c r="B1054" s="58" t="s">
        <v>5264</v>
      </c>
      <c r="C1054" s="52" t="s">
        <v>5326</v>
      </c>
      <c r="D1054" s="58" t="s">
        <v>5253</v>
      </c>
      <c r="E1054" s="53">
        <v>44649.92083333333</v>
      </c>
      <c r="F1054" s="54">
        <v>44649.674305555556</v>
      </c>
    </row>
    <row r="1055" ht="15.75" customHeight="1">
      <c r="A1055" s="52" t="s">
        <v>3073</v>
      </c>
      <c r="B1055" s="58" t="s">
        <v>5289</v>
      </c>
      <c r="C1055" s="52" t="s">
        <v>5351</v>
      </c>
      <c r="D1055" s="58" t="s">
        <v>5255</v>
      </c>
      <c r="E1055" s="53">
        <v>44646.427777777775</v>
      </c>
      <c r="F1055" s="54">
        <v>44649.467361111114</v>
      </c>
    </row>
    <row r="1056" ht="15.75" customHeight="1">
      <c r="A1056" s="52" t="s">
        <v>3076</v>
      </c>
      <c r="B1056" s="58" t="s">
        <v>5296</v>
      </c>
      <c r="C1056" s="52" t="s">
        <v>5358</v>
      </c>
      <c r="D1056" s="58" t="s">
        <v>5255</v>
      </c>
      <c r="E1056" s="53">
        <v>44649.51666666667</v>
      </c>
      <c r="F1056" s="54">
        <v>44651.72083333333</v>
      </c>
    </row>
    <row r="1057" ht="15.75" customHeight="1">
      <c r="A1057" s="52" t="s">
        <v>3079</v>
      </c>
      <c r="B1057" s="58" t="s">
        <v>5252</v>
      </c>
      <c r="C1057" s="52" t="s">
        <v>5317</v>
      </c>
      <c r="D1057" s="58" t="s">
        <v>5253</v>
      </c>
      <c r="E1057" s="53">
        <v>44647.24236111111</v>
      </c>
      <c r="F1057" s="54">
        <v>44650.447916666664</v>
      </c>
    </row>
    <row r="1058" ht="15.75" customHeight="1">
      <c r="A1058" s="52" t="s">
        <v>3081</v>
      </c>
      <c r="B1058" s="58" t="s">
        <v>5294</v>
      </c>
      <c r="C1058" s="52" t="s">
        <v>5356</v>
      </c>
      <c r="D1058" s="58" t="s">
        <v>5253</v>
      </c>
      <c r="E1058" s="53">
        <v>44646.572916666664</v>
      </c>
      <c r="F1058" s="54">
        <v>44646.785416666666</v>
      </c>
    </row>
    <row r="1059" ht="15.75" customHeight="1">
      <c r="A1059" s="52" t="s">
        <v>3083</v>
      </c>
      <c r="B1059" s="58" t="s">
        <v>5311</v>
      </c>
      <c r="C1059" s="52" t="s">
        <v>5372</v>
      </c>
      <c r="D1059" s="58" t="s">
        <v>5253</v>
      </c>
      <c r="E1059" s="53">
        <v>44648.777083333334</v>
      </c>
      <c r="F1059" s="54">
        <v>44649.694444444445</v>
      </c>
    </row>
    <row r="1060" ht="15.75" customHeight="1">
      <c r="A1060" s="52" t="s">
        <v>3086</v>
      </c>
      <c r="B1060" s="58" t="s">
        <v>5293</v>
      </c>
      <c r="C1060" s="52" t="s">
        <v>5355</v>
      </c>
      <c r="D1060" s="58" t="s">
        <v>5253</v>
      </c>
      <c r="E1060" s="53">
        <v>44649.10763888889</v>
      </c>
      <c r="F1060" s="54">
        <v>44651.751388888886</v>
      </c>
    </row>
    <row r="1061" ht="15.75" customHeight="1">
      <c r="A1061" s="52" t="s">
        <v>3089</v>
      </c>
      <c r="B1061" s="58" t="s">
        <v>5289</v>
      </c>
      <c r="C1061" s="52" t="s">
        <v>5351</v>
      </c>
      <c r="D1061" s="58" t="s">
        <v>5255</v>
      </c>
      <c r="E1061" s="53">
        <v>44650.48611111111</v>
      </c>
      <c r="F1061" s="54">
        <v>44649.73055555556</v>
      </c>
    </row>
    <row r="1062" ht="15.75" customHeight="1">
      <c r="A1062" s="52" t="s">
        <v>3092</v>
      </c>
      <c r="B1062" s="58" t="s">
        <v>5252</v>
      </c>
      <c r="C1062" s="52" t="s">
        <v>5317</v>
      </c>
      <c r="D1062" s="58" t="s">
        <v>5253</v>
      </c>
      <c r="E1062" s="53">
        <v>44648.209027777775</v>
      </c>
      <c r="F1062" s="54">
        <v>44649.70277777778</v>
      </c>
    </row>
    <row r="1063" ht="15.75" customHeight="1">
      <c r="A1063" s="52" t="s">
        <v>3095</v>
      </c>
      <c r="B1063" s="58" t="s">
        <v>5252</v>
      </c>
      <c r="C1063" s="52" t="s">
        <v>5317</v>
      </c>
      <c r="D1063" s="58" t="s">
        <v>5253</v>
      </c>
      <c r="E1063" s="53">
        <v>44647.15069444444</v>
      </c>
      <c r="F1063" s="54">
        <v>44650.444444444445</v>
      </c>
    </row>
    <row r="1064" ht="15.75" customHeight="1">
      <c r="A1064" s="52" t="s">
        <v>3097</v>
      </c>
      <c r="B1064" s="58" t="s">
        <v>5276</v>
      </c>
      <c r="C1064" s="52" t="s">
        <v>5338</v>
      </c>
      <c r="D1064" s="58" t="s">
        <v>5253</v>
      </c>
      <c r="E1064" s="53">
        <v>44647.21805555555</v>
      </c>
      <c r="F1064" s="54">
        <v>44649.725694444445</v>
      </c>
    </row>
    <row r="1065" ht="15.75" customHeight="1">
      <c r="A1065" s="52" t="s">
        <v>3100</v>
      </c>
      <c r="B1065" s="58" t="s">
        <v>5265</v>
      </c>
      <c r="C1065" s="52" t="s">
        <v>5327</v>
      </c>
      <c r="D1065" s="58" t="s">
        <v>5253</v>
      </c>
      <c r="E1065" s="53">
        <v>44645.540972222225</v>
      </c>
      <c r="F1065" s="54">
        <v>44646.78611111111</v>
      </c>
    </row>
    <row r="1066" ht="15.75" customHeight="1">
      <c r="A1066" s="52" t="s">
        <v>3103</v>
      </c>
      <c r="B1066" s="58" t="s">
        <v>5271</v>
      </c>
      <c r="C1066" s="52" t="s">
        <v>5333</v>
      </c>
      <c r="D1066" s="58" t="s">
        <v>5253</v>
      </c>
      <c r="E1066" s="53">
        <v>44648.34444444445</v>
      </c>
      <c r="F1066" s="54">
        <v>44650.40902777778</v>
      </c>
    </row>
    <row r="1067" ht="15.75" customHeight="1">
      <c r="A1067" s="52" t="s">
        <v>3106</v>
      </c>
      <c r="B1067" s="58" t="s">
        <v>5258</v>
      </c>
      <c r="C1067" s="52" t="s">
        <v>5321</v>
      </c>
      <c r="D1067" s="58" t="s">
        <v>5253</v>
      </c>
      <c r="E1067" s="53">
        <v>44650.01666666667</v>
      </c>
      <c r="F1067" s="54">
        <v>44652.05486111111</v>
      </c>
    </row>
    <row r="1068" ht="15.75" customHeight="1">
      <c r="A1068" s="52" t="s">
        <v>3108</v>
      </c>
      <c r="B1068" s="58" t="s">
        <v>5299</v>
      </c>
      <c r="C1068" s="52" t="s">
        <v>5361</v>
      </c>
      <c r="D1068" s="58" t="s">
        <v>5253</v>
      </c>
      <c r="E1068" s="53">
        <v>44647.37291666667</v>
      </c>
      <c r="F1068" s="54">
        <v>44649.01458333333</v>
      </c>
    </row>
    <row r="1069" ht="15.75" customHeight="1">
      <c r="A1069" s="52" t="s">
        <v>3111</v>
      </c>
      <c r="B1069" s="58" t="s">
        <v>5285</v>
      </c>
      <c r="C1069" s="52" t="s">
        <v>5347</v>
      </c>
      <c r="D1069" s="58" t="s">
        <v>5253</v>
      </c>
      <c r="E1069" s="53">
        <v>44646.384722222225</v>
      </c>
      <c r="F1069" s="54">
        <v>44649.13680555556</v>
      </c>
    </row>
    <row r="1070" ht="15.75" customHeight="1">
      <c r="A1070" s="52" t="s">
        <v>3114</v>
      </c>
      <c r="B1070" s="58" t="s">
        <v>5254</v>
      </c>
      <c r="C1070" s="52" t="s">
        <v>5318</v>
      </c>
      <c r="D1070" s="58" t="s">
        <v>5255</v>
      </c>
      <c r="E1070" s="53">
        <v>44649.32777777778</v>
      </c>
      <c r="F1070" s="54">
        <v>44652.48263888889</v>
      </c>
    </row>
    <row r="1071" ht="15.75" customHeight="1">
      <c r="A1071" s="52" t="s">
        <v>3116</v>
      </c>
      <c r="B1071" s="58" t="s">
        <v>5278</v>
      </c>
      <c r="C1071" s="52" t="s">
        <v>5340</v>
      </c>
      <c r="D1071" s="58" t="s">
        <v>5253</v>
      </c>
      <c r="E1071" s="53">
        <v>44645.85763888889</v>
      </c>
      <c r="F1071" s="54">
        <v>44649.76388888889</v>
      </c>
    </row>
    <row r="1072" ht="15.75" customHeight="1">
      <c r="A1072" s="52" t="s">
        <v>3118</v>
      </c>
      <c r="B1072" s="58" t="s">
        <v>5264</v>
      </c>
      <c r="C1072" s="52" t="s">
        <v>5326</v>
      </c>
      <c r="D1072" s="58" t="s">
        <v>5253</v>
      </c>
      <c r="E1072" s="53">
        <v>44647.69513888889</v>
      </c>
      <c r="F1072" s="54">
        <v>44649.15555555555</v>
      </c>
    </row>
    <row r="1073" ht="15.75" customHeight="1">
      <c r="A1073" s="52" t="s">
        <v>3121</v>
      </c>
      <c r="B1073" s="58" t="s">
        <v>5286</v>
      </c>
      <c r="C1073" s="52" t="s">
        <v>5348</v>
      </c>
      <c r="D1073" s="58" t="s">
        <v>5253</v>
      </c>
      <c r="E1073" s="53">
        <v>44646.78472222222</v>
      </c>
      <c r="F1073" s="54">
        <v>44649.70625</v>
      </c>
    </row>
    <row r="1074" ht="15.75" customHeight="1">
      <c r="A1074" s="52" t="s">
        <v>3123</v>
      </c>
      <c r="B1074" s="58" t="s">
        <v>5265</v>
      </c>
      <c r="C1074" s="52" t="s">
        <v>5327</v>
      </c>
      <c r="D1074" s="58" t="s">
        <v>5253</v>
      </c>
      <c r="E1074" s="53">
        <v>44649.06180555555</v>
      </c>
      <c r="F1074" s="54">
        <v>44649.13680555556</v>
      </c>
    </row>
    <row r="1075" ht="15.75" customHeight="1">
      <c r="A1075" s="52" t="s">
        <v>3126</v>
      </c>
      <c r="B1075" s="58" t="s">
        <v>5280</v>
      </c>
      <c r="C1075" s="52" t="s">
        <v>5342</v>
      </c>
      <c r="D1075" s="58" t="s">
        <v>5253</v>
      </c>
      <c r="E1075" s="53">
        <v>44646.76111111111</v>
      </c>
      <c r="F1075" s="54">
        <v>44649.71111111111</v>
      </c>
    </row>
    <row r="1076" ht="15.75" customHeight="1">
      <c r="A1076" s="52" t="s">
        <v>3129</v>
      </c>
      <c r="B1076" s="58" t="s">
        <v>5289</v>
      </c>
      <c r="C1076" s="52" t="s">
        <v>5351</v>
      </c>
      <c r="D1076" s="58" t="s">
        <v>5255</v>
      </c>
      <c r="E1076" s="53">
        <v>44649.788194444445</v>
      </c>
      <c r="F1076" s="54">
        <v>44652.35902777778</v>
      </c>
    </row>
    <row r="1077" ht="15.75" customHeight="1">
      <c r="A1077" s="52" t="s">
        <v>3131</v>
      </c>
      <c r="B1077" s="58" t="s">
        <v>5312</v>
      </c>
      <c r="C1077" s="52" t="s">
        <v>5373</v>
      </c>
      <c r="D1077" s="58" t="s">
        <v>5253</v>
      </c>
      <c r="E1077" s="53">
        <v>44647.26180555556</v>
      </c>
      <c r="F1077" s="54">
        <v>44650.47152777778</v>
      </c>
    </row>
    <row r="1078" ht="15.75" customHeight="1">
      <c r="A1078" s="52" t="s">
        <v>3134</v>
      </c>
      <c r="B1078" s="58" t="s">
        <v>5284</v>
      </c>
      <c r="C1078" s="52" t="s">
        <v>5346</v>
      </c>
      <c r="D1078" s="58" t="s">
        <v>5253</v>
      </c>
      <c r="E1078" s="53">
        <v>44647.75625</v>
      </c>
      <c r="F1078" s="54">
        <v>44650.43125</v>
      </c>
    </row>
    <row r="1079" ht="15.75" customHeight="1">
      <c r="A1079" s="52" t="s">
        <v>3136</v>
      </c>
      <c r="B1079" s="58" t="s">
        <v>5254</v>
      </c>
      <c r="C1079" s="52" t="s">
        <v>5318</v>
      </c>
      <c r="D1079" s="58" t="s">
        <v>5255</v>
      </c>
      <c r="E1079" s="53">
        <v>44649.27638888889</v>
      </c>
      <c r="F1079" s="54">
        <v>44649.77569444444</v>
      </c>
    </row>
    <row r="1080" ht="15.75" customHeight="1">
      <c r="A1080" s="52" t="s">
        <v>3138</v>
      </c>
      <c r="B1080" s="58" t="s">
        <v>5257</v>
      </c>
      <c r="C1080" s="52" t="s">
        <v>5320</v>
      </c>
      <c r="D1080" s="58" t="s">
        <v>5253</v>
      </c>
      <c r="E1080" s="53">
        <v>44645.37708333333</v>
      </c>
      <c r="F1080" s="54">
        <v>44649.11111111111</v>
      </c>
    </row>
    <row r="1081" ht="15.75" customHeight="1">
      <c r="A1081" s="52" t="s">
        <v>3140</v>
      </c>
      <c r="B1081" s="58" t="s">
        <v>5258</v>
      </c>
      <c r="C1081" s="52" t="s">
        <v>5321</v>
      </c>
      <c r="D1081" s="58" t="s">
        <v>5253</v>
      </c>
      <c r="E1081" s="53">
        <v>44647.42986111111</v>
      </c>
      <c r="F1081" s="54">
        <v>44649.760416666664</v>
      </c>
    </row>
    <row r="1082" ht="15.75" customHeight="1">
      <c r="A1082" s="52" t="s">
        <v>3143</v>
      </c>
      <c r="B1082" s="58" t="s">
        <v>5275</v>
      </c>
      <c r="C1082" s="52" t="s">
        <v>5337</v>
      </c>
      <c r="D1082" s="58" t="s">
        <v>5255</v>
      </c>
      <c r="E1082" s="53">
        <v>44649.50486111111</v>
      </c>
      <c r="F1082" s="54">
        <v>44652.12847222222</v>
      </c>
    </row>
    <row r="1083" ht="15.75" customHeight="1">
      <c r="A1083" s="52" t="s">
        <v>3146</v>
      </c>
      <c r="B1083" s="58" t="s">
        <v>5278</v>
      </c>
      <c r="C1083" s="52" t="s">
        <v>5340</v>
      </c>
      <c r="D1083" s="58" t="s">
        <v>5253</v>
      </c>
      <c r="E1083" s="53">
        <v>44646.86736111111</v>
      </c>
      <c r="F1083" s="54">
        <v>44649.13125</v>
      </c>
    </row>
    <row r="1084" ht="15.75" customHeight="1">
      <c r="A1084" s="52" t="s">
        <v>3149</v>
      </c>
      <c r="B1084" s="58" t="s">
        <v>5263</v>
      </c>
      <c r="C1084" s="52" t="s">
        <v>5325</v>
      </c>
      <c r="D1084" s="58" t="s">
        <v>5253</v>
      </c>
      <c r="E1084" s="53">
        <v>44650.603472222225</v>
      </c>
      <c r="F1084" s="54">
        <v>44652.834027777775</v>
      </c>
    </row>
    <row r="1085" ht="15.75" customHeight="1">
      <c r="A1085" s="52" t="s">
        <v>3152</v>
      </c>
      <c r="B1085" s="58" t="s">
        <v>5308</v>
      </c>
      <c r="C1085" s="52" t="s">
        <v>5369</v>
      </c>
      <c r="D1085" s="58" t="s">
        <v>5253</v>
      </c>
      <c r="E1085" s="53">
        <v>44646.552083333336</v>
      </c>
      <c r="F1085" s="54">
        <v>44649.722916666666</v>
      </c>
    </row>
    <row r="1086" ht="15.75" customHeight="1">
      <c r="A1086" s="52" t="s">
        <v>3155</v>
      </c>
      <c r="B1086" s="58" t="s">
        <v>5269</v>
      </c>
      <c r="C1086" s="52" t="s">
        <v>5331</v>
      </c>
      <c r="D1086" s="58" t="s">
        <v>5253</v>
      </c>
      <c r="E1086" s="53">
        <v>44646.194444444445</v>
      </c>
      <c r="F1086" s="54">
        <v>44649.09583333333</v>
      </c>
    </row>
    <row r="1087" ht="15.75" customHeight="1">
      <c r="A1087" s="52" t="s">
        <v>3158</v>
      </c>
      <c r="B1087" s="58" t="s">
        <v>5284</v>
      </c>
      <c r="C1087" s="52" t="s">
        <v>5346</v>
      </c>
      <c r="D1087" s="58" t="s">
        <v>5253</v>
      </c>
      <c r="E1087" s="53">
        <v>44649.365277777775</v>
      </c>
      <c r="F1087" s="54">
        <v>44649.69652777778</v>
      </c>
    </row>
    <row r="1088" ht="15.75" customHeight="1">
      <c r="A1088" s="52" t="s">
        <v>3161</v>
      </c>
      <c r="B1088" s="58" t="s">
        <v>5285</v>
      </c>
      <c r="C1088" s="52" t="s">
        <v>5347</v>
      </c>
      <c r="D1088" s="58" t="s">
        <v>5253</v>
      </c>
      <c r="E1088" s="53">
        <v>44646.635416666664</v>
      </c>
      <c r="F1088" s="54">
        <v>44649.72430555556</v>
      </c>
    </row>
    <row r="1089" ht="15.75" customHeight="1">
      <c r="A1089" s="52" t="s">
        <v>3163</v>
      </c>
      <c r="B1089" s="58" t="s">
        <v>5252</v>
      </c>
      <c r="C1089" s="52" t="s">
        <v>5317</v>
      </c>
      <c r="D1089" s="58" t="s">
        <v>5253</v>
      </c>
      <c r="E1089" s="53">
        <v>44646.8625</v>
      </c>
      <c r="F1089" s="54">
        <v>44649.006944444445</v>
      </c>
    </row>
    <row r="1090" ht="15.75" customHeight="1">
      <c r="A1090" s="52" t="s">
        <v>3166</v>
      </c>
      <c r="B1090" s="58" t="s">
        <v>5301</v>
      </c>
      <c r="C1090" s="52" t="s">
        <v>5363</v>
      </c>
      <c r="D1090" s="58" t="s">
        <v>5255</v>
      </c>
      <c r="E1090" s="53">
        <v>44646.62777777778</v>
      </c>
      <c r="F1090" s="54">
        <v>44648.62430555555</v>
      </c>
    </row>
    <row r="1091" ht="15.75" customHeight="1">
      <c r="A1091" s="52" t="s">
        <v>3169</v>
      </c>
      <c r="B1091" s="58" t="s">
        <v>5267</v>
      </c>
      <c r="C1091" s="52" t="s">
        <v>5329</v>
      </c>
      <c r="D1091" s="58" t="s">
        <v>5253</v>
      </c>
      <c r="E1091" s="53">
        <v>44648.364583333336</v>
      </c>
      <c r="F1091" s="54">
        <v>44649.09375</v>
      </c>
    </row>
    <row r="1092" ht="15.75" customHeight="1">
      <c r="A1092" s="52" t="s">
        <v>3172</v>
      </c>
      <c r="B1092" s="58" t="s">
        <v>5285</v>
      </c>
      <c r="C1092" s="52" t="s">
        <v>5347</v>
      </c>
      <c r="D1092" s="58" t="s">
        <v>5253</v>
      </c>
      <c r="E1092" s="53">
        <v>44648.614583333336</v>
      </c>
      <c r="F1092" s="54">
        <v>44649.69305555556</v>
      </c>
    </row>
    <row r="1093" ht="15.75" customHeight="1">
      <c r="A1093" s="52" t="s">
        <v>3175</v>
      </c>
      <c r="B1093" s="58" t="s">
        <v>5289</v>
      </c>
      <c r="C1093" s="52" t="s">
        <v>5351</v>
      </c>
      <c r="D1093" s="58" t="s">
        <v>5255</v>
      </c>
      <c r="E1093" s="53">
        <v>44646.339583333334</v>
      </c>
      <c r="F1093" s="54">
        <v>44649.44861111111</v>
      </c>
    </row>
    <row r="1094" ht="15.75" customHeight="1">
      <c r="A1094" s="52" t="s">
        <v>3177</v>
      </c>
      <c r="B1094" s="58" t="s">
        <v>5300</v>
      </c>
      <c r="C1094" s="52" t="s">
        <v>5362</v>
      </c>
      <c r="D1094" s="58" t="s">
        <v>5253</v>
      </c>
      <c r="E1094" s="53">
        <v>44647.63958333333</v>
      </c>
      <c r="F1094" s="54">
        <v>44650.4375</v>
      </c>
    </row>
    <row r="1095" ht="15.75" customHeight="1">
      <c r="A1095" s="52" t="s">
        <v>3179</v>
      </c>
      <c r="B1095" s="58" t="s">
        <v>5265</v>
      </c>
      <c r="C1095" s="52" t="s">
        <v>5327</v>
      </c>
      <c r="D1095" s="58" t="s">
        <v>5253</v>
      </c>
      <c r="E1095" s="53">
        <v>44648.75625</v>
      </c>
      <c r="F1095" s="54">
        <v>44649.666666666664</v>
      </c>
    </row>
    <row r="1096" ht="15.75" customHeight="1">
      <c r="A1096" s="52" t="s">
        <v>3182</v>
      </c>
      <c r="B1096" s="58" t="s">
        <v>5298</v>
      </c>
      <c r="C1096" s="52" t="s">
        <v>5360</v>
      </c>
      <c r="D1096" s="58" t="s">
        <v>5253</v>
      </c>
      <c r="E1096" s="53">
        <v>44645.879166666666</v>
      </c>
      <c r="F1096" s="54">
        <v>44649.02361111111</v>
      </c>
    </row>
    <row r="1097" ht="15.75" customHeight="1">
      <c r="A1097" s="52" t="s">
        <v>3184</v>
      </c>
      <c r="B1097" s="58" t="s">
        <v>5252</v>
      </c>
      <c r="C1097" s="52" t="s">
        <v>5317</v>
      </c>
      <c r="D1097" s="58" t="s">
        <v>5253</v>
      </c>
      <c r="E1097" s="53">
        <v>44648.39236111111</v>
      </c>
      <c r="F1097" s="54">
        <v>44649.131944444445</v>
      </c>
    </row>
    <row r="1098" ht="15.75" customHeight="1">
      <c r="A1098" s="52" t="s">
        <v>3187</v>
      </c>
      <c r="B1098" s="58" t="s">
        <v>5286</v>
      </c>
      <c r="C1098" s="52" t="s">
        <v>5348</v>
      </c>
      <c r="D1098" s="58" t="s">
        <v>5253</v>
      </c>
      <c r="E1098" s="53">
        <v>44648.24097222222</v>
      </c>
      <c r="F1098" s="54">
        <v>44650.481944444444</v>
      </c>
    </row>
    <row r="1099" ht="15.75" customHeight="1">
      <c r="A1099" s="52" t="s">
        <v>3190</v>
      </c>
      <c r="B1099" s="58" t="s">
        <v>5254</v>
      </c>
      <c r="C1099" s="52" t="s">
        <v>5318</v>
      </c>
      <c r="D1099" s="58" t="s">
        <v>5255</v>
      </c>
      <c r="E1099" s="53">
        <v>44649.774305555555</v>
      </c>
      <c r="F1099" s="54">
        <v>44649.77847222222</v>
      </c>
    </row>
    <row r="1100" ht="15.75" customHeight="1">
      <c r="A1100" s="52" t="s">
        <v>3193</v>
      </c>
      <c r="B1100" s="58" t="s">
        <v>5258</v>
      </c>
      <c r="C1100" s="52" t="s">
        <v>5321</v>
      </c>
      <c r="D1100" s="58" t="s">
        <v>5253</v>
      </c>
      <c r="E1100" s="53">
        <v>44650.19097222222</v>
      </c>
      <c r="F1100" s="54">
        <v>44649.8375</v>
      </c>
    </row>
    <row r="1101" ht="15.75" customHeight="1">
      <c r="A1101" s="52" t="s">
        <v>3195</v>
      </c>
      <c r="B1101" s="58" t="s">
        <v>5285</v>
      </c>
      <c r="C1101" s="52" t="s">
        <v>5347</v>
      </c>
      <c r="D1101" s="58" t="s">
        <v>5253</v>
      </c>
      <c r="E1101" s="53">
        <v>44647.20138888889</v>
      </c>
      <c r="F1101" s="54">
        <v>44649.7</v>
      </c>
    </row>
    <row r="1102" ht="15.75" customHeight="1">
      <c r="A1102" s="52" t="s">
        <v>3198</v>
      </c>
      <c r="B1102" s="58" t="s">
        <v>5252</v>
      </c>
      <c r="C1102" s="52" t="s">
        <v>5317</v>
      </c>
      <c r="D1102" s="58" t="s">
        <v>5253</v>
      </c>
      <c r="E1102" s="53">
        <v>44651.29375</v>
      </c>
      <c r="F1102" s="54">
        <v>44652.774305555555</v>
      </c>
    </row>
    <row r="1103" ht="15.75" customHeight="1">
      <c r="A1103" s="52" t="s">
        <v>3200</v>
      </c>
      <c r="B1103" s="58" t="s">
        <v>5302</v>
      </c>
      <c r="C1103" s="52" t="s">
        <v>5364</v>
      </c>
      <c r="D1103" s="58" t="s">
        <v>5253</v>
      </c>
      <c r="E1103" s="53">
        <v>44646.95625</v>
      </c>
      <c r="F1103" s="54">
        <v>44649.09444444445</v>
      </c>
    </row>
    <row r="1104" ht="15.75" customHeight="1">
      <c r="A1104" s="52" t="s">
        <v>3202</v>
      </c>
      <c r="B1104" s="58" t="s">
        <v>5257</v>
      </c>
      <c r="C1104" s="52" t="s">
        <v>5320</v>
      </c>
      <c r="D1104" s="58" t="s">
        <v>5253</v>
      </c>
      <c r="E1104" s="53">
        <v>44646.55416666667</v>
      </c>
      <c r="F1104" s="54">
        <v>44649.71944444445</v>
      </c>
    </row>
    <row r="1105" ht="15.75" customHeight="1">
      <c r="A1105" s="52" t="s">
        <v>3205</v>
      </c>
      <c r="B1105" s="58" t="s">
        <v>5267</v>
      </c>
      <c r="C1105" s="52" t="s">
        <v>5329</v>
      </c>
      <c r="D1105" s="58" t="s">
        <v>5253</v>
      </c>
      <c r="E1105" s="53">
        <v>44650.600694444445</v>
      </c>
      <c r="F1105" s="54">
        <v>44652.13888888889</v>
      </c>
    </row>
    <row r="1106" ht="15.75" customHeight="1">
      <c r="A1106" s="52" t="s">
        <v>3208</v>
      </c>
      <c r="B1106" s="58" t="s">
        <v>5266</v>
      </c>
      <c r="C1106" s="52" t="s">
        <v>5328</v>
      </c>
      <c r="D1106" s="58" t="s">
        <v>5255</v>
      </c>
      <c r="E1106" s="53">
        <v>44648.85</v>
      </c>
      <c r="F1106" s="54">
        <v>44649.34930555556</v>
      </c>
    </row>
    <row r="1107" ht="15.75" customHeight="1">
      <c r="A1107" s="52" t="s">
        <v>3211</v>
      </c>
      <c r="B1107" s="58" t="s">
        <v>5254</v>
      </c>
      <c r="C1107" s="52" t="s">
        <v>5318</v>
      </c>
      <c r="D1107" s="58" t="s">
        <v>5255</v>
      </c>
      <c r="E1107" s="53">
        <v>44648.06736111111</v>
      </c>
      <c r="F1107" s="54">
        <v>44649.46944444445</v>
      </c>
    </row>
    <row r="1108" ht="15.75" customHeight="1">
      <c r="A1108" s="52" t="s">
        <v>3214</v>
      </c>
      <c r="B1108" s="58" t="s">
        <v>5268</v>
      </c>
      <c r="C1108" s="52" t="s">
        <v>5330</v>
      </c>
      <c r="D1108" s="58" t="s">
        <v>5255</v>
      </c>
      <c r="E1108" s="53">
        <v>44649.77222222222</v>
      </c>
      <c r="F1108" s="54">
        <v>44649.77638888889</v>
      </c>
    </row>
    <row r="1109" ht="15.75" customHeight="1">
      <c r="A1109" s="52" t="s">
        <v>3217</v>
      </c>
      <c r="B1109" s="58" t="s">
        <v>5296</v>
      </c>
      <c r="C1109" s="52" t="s">
        <v>5358</v>
      </c>
      <c r="D1109" s="58" t="s">
        <v>5255</v>
      </c>
      <c r="E1109" s="53">
        <v>44648.84166666667</v>
      </c>
      <c r="F1109" s="54">
        <v>44651.839583333334</v>
      </c>
    </row>
    <row r="1110" ht="15.75" customHeight="1">
      <c r="A1110" s="52" t="s">
        <v>3219</v>
      </c>
      <c r="B1110" s="58" t="s">
        <v>5282</v>
      </c>
      <c r="C1110" s="52" t="s">
        <v>5344</v>
      </c>
      <c r="D1110" s="58" t="s">
        <v>5255</v>
      </c>
      <c r="E1110" s="53">
        <v>44647.770833333336</v>
      </c>
      <c r="F1110" s="54">
        <v>44649.76527777778</v>
      </c>
    </row>
    <row r="1111" ht="15.75" customHeight="1">
      <c r="A1111" s="52" t="s">
        <v>3222</v>
      </c>
      <c r="B1111" s="58" t="s">
        <v>5286</v>
      </c>
      <c r="C1111" s="52" t="s">
        <v>5348</v>
      </c>
      <c r="D1111" s="58" t="s">
        <v>5253</v>
      </c>
      <c r="E1111" s="53">
        <v>44646.25555555556</v>
      </c>
      <c r="F1111" s="54">
        <v>44649.708333333336</v>
      </c>
    </row>
    <row r="1112" ht="15.75" customHeight="1">
      <c r="A1112" s="52" t="s">
        <v>3224</v>
      </c>
      <c r="B1112" s="58" t="s">
        <v>5257</v>
      </c>
      <c r="C1112" s="52" t="s">
        <v>5320</v>
      </c>
      <c r="D1112" s="58" t="s">
        <v>5253</v>
      </c>
      <c r="E1112" s="53">
        <v>44647.14444444444</v>
      </c>
      <c r="F1112" s="54">
        <v>44650.44305555556</v>
      </c>
    </row>
    <row r="1113" ht="15.75" customHeight="1">
      <c r="A1113" s="52" t="s">
        <v>3227</v>
      </c>
      <c r="B1113" s="58" t="s">
        <v>5312</v>
      </c>
      <c r="C1113" s="52" t="s">
        <v>5373</v>
      </c>
      <c r="D1113" s="58" t="s">
        <v>5253</v>
      </c>
      <c r="E1113" s="53">
        <v>44646.71319444444</v>
      </c>
      <c r="F1113" s="54">
        <v>44649.72222222222</v>
      </c>
    </row>
    <row r="1114" ht="15.75" customHeight="1">
      <c r="A1114" s="52" t="s">
        <v>3229</v>
      </c>
      <c r="B1114" s="58" t="s">
        <v>5262</v>
      </c>
      <c r="C1114" s="52" t="s">
        <v>5318</v>
      </c>
      <c r="D1114" s="58" t="s">
        <v>5255</v>
      </c>
      <c r="E1114" s="53">
        <v>44649.29513888889</v>
      </c>
      <c r="F1114" s="54">
        <v>44651.634722222225</v>
      </c>
    </row>
    <row r="1115" ht="15.75" customHeight="1">
      <c r="A1115" s="52" t="s">
        <v>3232</v>
      </c>
      <c r="B1115" s="58" t="s">
        <v>5301</v>
      </c>
      <c r="C1115" s="52" t="s">
        <v>5363</v>
      </c>
      <c r="D1115" s="58" t="s">
        <v>5255</v>
      </c>
      <c r="E1115" s="53">
        <v>44649.70347222222</v>
      </c>
      <c r="F1115" s="54">
        <v>44651.61111111111</v>
      </c>
    </row>
    <row r="1116" ht="15.75" customHeight="1">
      <c r="A1116" s="52" t="s">
        <v>3235</v>
      </c>
      <c r="B1116" s="58" t="s">
        <v>5266</v>
      </c>
      <c r="C1116" s="52" t="s">
        <v>5328</v>
      </c>
      <c r="D1116" s="58" t="s">
        <v>5255</v>
      </c>
      <c r="E1116" s="53">
        <v>44648.08125</v>
      </c>
      <c r="F1116" s="54">
        <v>44649.48402777778</v>
      </c>
    </row>
    <row r="1117" ht="15.75" customHeight="1">
      <c r="A1117" s="52" t="s">
        <v>3238</v>
      </c>
      <c r="B1117" s="58" t="s">
        <v>5280</v>
      </c>
      <c r="C1117" s="52" t="s">
        <v>5342</v>
      </c>
      <c r="D1117" s="58" t="s">
        <v>5253</v>
      </c>
      <c r="E1117" s="53">
        <v>44645.62777777778</v>
      </c>
      <c r="F1117" s="54">
        <v>44646.88333333333</v>
      </c>
    </row>
    <row r="1118" ht="15.75" customHeight="1">
      <c r="A1118" s="52" t="s">
        <v>3241</v>
      </c>
      <c r="B1118" s="58" t="s">
        <v>5292</v>
      </c>
      <c r="C1118" s="52" t="s">
        <v>5354</v>
      </c>
      <c r="D1118" s="58" t="s">
        <v>5255</v>
      </c>
      <c r="E1118" s="53">
        <v>44648.722916666666</v>
      </c>
      <c r="F1118" s="54">
        <v>44651.729166666664</v>
      </c>
    </row>
    <row r="1119" ht="15.75" customHeight="1">
      <c r="A1119" s="52" t="s">
        <v>3244</v>
      </c>
      <c r="B1119" s="58" t="s">
        <v>5278</v>
      </c>
      <c r="C1119" s="52" t="s">
        <v>5340</v>
      </c>
      <c r="D1119" s="58" t="s">
        <v>5253</v>
      </c>
      <c r="E1119" s="53">
        <v>44649.90972222222</v>
      </c>
      <c r="F1119" s="54">
        <v>44652.10972222222</v>
      </c>
    </row>
    <row r="1120" ht="15.75" customHeight="1">
      <c r="A1120" s="52" t="s">
        <v>3247</v>
      </c>
      <c r="B1120" s="58" t="s">
        <v>5295</v>
      </c>
      <c r="C1120" s="52" t="s">
        <v>5357</v>
      </c>
      <c r="D1120" s="58" t="s">
        <v>5253</v>
      </c>
      <c r="E1120" s="53">
        <v>44646.638194444444</v>
      </c>
      <c r="F1120" s="54">
        <v>44649.720138888886</v>
      </c>
    </row>
    <row r="1121" ht="15.75" customHeight="1">
      <c r="A1121" s="52" t="s">
        <v>3250</v>
      </c>
      <c r="B1121" s="58" t="s">
        <v>5252</v>
      </c>
      <c r="C1121" s="52" t="s">
        <v>5317</v>
      </c>
      <c r="D1121" s="58" t="s">
        <v>5253</v>
      </c>
      <c r="E1121" s="53">
        <v>44646.87291666667</v>
      </c>
      <c r="F1121" s="54">
        <v>44649.018055555556</v>
      </c>
    </row>
    <row r="1122" ht="15.75" customHeight="1">
      <c r="A1122" s="52" t="s">
        <v>3253</v>
      </c>
      <c r="B1122" s="58" t="s">
        <v>5311</v>
      </c>
      <c r="C1122" s="52" t="s">
        <v>5372</v>
      </c>
      <c r="D1122" s="58" t="s">
        <v>5253</v>
      </c>
      <c r="E1122" s="53">
        <v>44647.46597222222</v>
      </c>
      <c r="F1122" s="54">
        <v>44649.87152777778</v>
      </c>
    </row>
    <row r="1123" ht="15.75" customHeight="1">
      <c r="A1123" s="52" t="s">
        <v>3256</v>
      </c>
      <c r="B1123" s="58" t="s">
        <v>5259</v>
      </c>
      <c r="C1123" s="52" t="s">
        <v>5322</v>
      </c>
      <c r="D1123" s="58" t="s">
        <v>5255</v>
      </c>
      <c r="E1123" s="53">
        <v>44649.20763888889</v>
      </c>
      <c r="F1123" s="54">
        <v>44651.620833333334</v>
      </c>
    </row>
    <row r="1124" ht="15.75" customHeight="1">
      <c r="A1124" s="52" t="s">
        <v>3258</v>
      </c>
      <c r="B1124" s="58" t="s">
        <v>5252</v>
      </c>
      <c r="C1124" s="52" t="s">
        <v>5317</v>
      </c>
      <c r="D1124" s="58" t="s">
        <v>5253</v>
      </c>
      <c r="E1124" s="53">
        <v>44649.035416666666</v>
      </c>
      <c r="F1124" s="54">
        <v>44649.15833333333</v>
      </c>
    </row>
    <row r="1125" ht="15.75" customHeight="1">
      <c r="A1125" s="52" t="s">
        <v>3260</v>
      </c>
      <c r="B1125" s="58" t="s">
        <v>5279</v>
      </c>
      <c r="C1125" s="52" t="s">
        <v>5341</v>
      </c>
      <c r="D1125" s="58" t="s">
        <v>5253</v>
      </c>
      <c r="E1125" s="53">
        <v>44649.290972222225</v>
      </c>
      <c r="F1125" s="54">
        <v>44652.04027777778</v>
      </c>
    </row>
    <row r="1126" ht="15.75" customHeight="1">
      <c r="A1126" s="52" t="s">
        <v>3263</v>
      </c>
      <c r="B1126" s="58" t="s">
        <v>5270</v>
      </c>
      <c r="C1126" s="52" t="s">
        <v>5332</v>
      </c>
      <c r="D1126" s="58" t="s">
        <v>5253</v>
      </c>
      <c r="E1126" s="53">
        <v>44648.23472222222</v>
      </c>
      <c r="F1126" s="54">
        <v>44649.73472222222</v>
      </c>
    </row>
    <row r="1127" ht="15.75" customHeight="1">
      <c r="A1127" s="52" t="s">
        <v>3265</v>
      </c>
      <c r="B1127" s="58" t="s">
        <v>5272</v>
      </c>
      <c r="C1127" s="52" t="s">
        <v>5334</v>
      </c>
      <c r="D1127" s="58" t="s">
        <v>5255</v>
      </c>
      <c r="E1127" s="53">
        <v>44649.76458333333</v>
      </c>
      <c r="F1127" s="54">
        <v>44651.59652777778</v>
      </c>
    </row>
    <row r="1128" ht="15.75" customHeight="1">
      <c r="A1128" s="52" t="s">
        <v>3267</v>
      </c>
      <c r="B1128" s="58" t="s">
        <v>5266</v>
      </c>
      <c r="C1128" s="52" t="s">
        <v>5328</v>
      </c>
      <c r="D1128" s="58" t="s">
        <v>5255</v>
      </c>
      <c r="E1128" s="53">
        <v>44649.01111111111</v>
      </c>
      <c r="F1128" s="54">
        <v>44650.680555555555</v>
      </c>
    </row>
    <row r="1129" ht="15.75" customHeight="1">
      <c r="A1129" s="52" t="s">
        <v>3270</v>
      </c>
      <c r="B1129" s="58" t="s">
        <v>5280</v>
      </c>
      <c r="C1129" s="52" t="s">
        <v>5342</v>
      </c>
      <c r="D1129" s="58" t="s">
        <v>5253</v>
      </c>
      <c r="E1129" s="53">
        <v>44649.6125</v>
      </c>
      <c r="F1129" s="54">
        <v>44649.84444444445</v>
      </c>
    </row>
    <row r="1130" ht="15.75" customHeight="1">
      <c r="A1130" s="52" t="s">
        <v>3273</v>
      </c>
      <c r="B1130" s="58" t="s">
        <v>5284</v>
      </c>
      <c r="C1130" s="52" t="s">
        <v>5346</v>
      </c>
      <c r="D1130" s="58" t="s">
        <v>5253</v>
      </c>
      <c r="E1130" s="53">
        <v>44646.36736111111</v>
      </c>
      <c r="F1130" s="54">
        <v>44649.01527777778</v>
      </c>
    </row>
    <row r="1131" ht="15.75" customHeight="1">
      <c r="A1131" s="52" t="s">
        <v>3276</v>
      </c>
      <c r="B1131" s="58" t="s">
        <v>5264</v>
      </c>
      <c r="C1131" s="52" t="s">
        <v>5326</v>
      </c>
      <c r="D1131" s="58" t="s">
        <v>5253</v>
      </c>
      <c r="E1131" s="53">
        <v>44649.93472222222</v>
      </c>
      <c r="F1131" s="54">
        <v>44652.15069444444</v>
      </c>
    </row>
    <row r="1132" ht="15.75" customHeight="1">
      <c r="A1132" s="52" t="s">
        <v>3279</v>
      </c>
      <c r="B1132" s="58" t="s">
        <v>5295</v>
      </c>
      <c r="C1132" s="52" t="s">
        <v>5357</v>
      </c>
      <c r="D1132" s="58" t="s">
        <v>5253</v>
      </c>
      <c r="E1132" s="53">
        <v>44649.731944444444</v>
      </c>
      <c r="F1132" s="54">
        <v>44649.65694444445</v>
      </c>
    </row>
    <row r="1133" ht="15.75" customHeight="1">
      <c r="A1133" s="52" t="s">
        <v>3282</v>
      </c>
      <c r="B1133" s="58" t="s">
        <v>5273</v>
      </c>
      <c r="C1133" s="52" t="s">
        <v>5335</v>
      </c>
      <c r="D1133" s="58" t="s">
        <v>5253</v>
      </c>
      <c r="E1133" s="53">
        <v>44648.756944444445</v>
      </c>
      <c r="F1133" s="54">
        <v>44649.657638888886</v>
      </c>
    </row>
    <row r="1134" ht="15.75" customHeight="1">
      <c r="A1134" s="52" t="s">
        <v>3285</v>
      </c>
      <c r="B1134" s="58" t="s">
        <v>5281</v>
      </c>
      <c r="C1134" s="52" t="s">
        <v>5343</v>
      </c>
      <c r="D1134" s="58" t="s">
        <v>5255</v>
      </c>
      <c r="E1134" s="53">
        <v>44648.89722222222</v>
      </c>
      <c r="F1134" s="54">
        <v>44649.407638888886</v>
      </c>
    </row>
    <row r="1135" ht="15.75" customHeight="1">
      <c r="A1135" s="52" t="s">
        <v>3287</v>
      </c>
      <c r="B1135" s="58" t="s">
        <v>5269</v>
      </c>
      <c r="C1135" s="52" t="s">
        <v>5331</v>
      </c>
      <c r="D1135" s="58" t="s">
        <v>5253</v>
      </c>
      <c r="E1135" s="53">
        <v>44648.40069444444</v>
      </c>
      <c r="F1135" s="54">
        <v>44650.45347222222</v>
      </c>
    </row>
    <row r="1136" ht="15.75" customHeight="1">
      <c r="A1136" s="52" t="s">
        <v>3290</v>
      </c>
      <c r="B1136" s="58" t="s">
        <v>5276</v>
      </c>
      <c r="C1136" s="52" t="s">
        <v>5338</v>
      </c>
      <c r="D1136" s="58" t="s">
        <v>5253</v>
      </c>
      <c r="E1136" s="53">
        <v>44647.98055555556</v>
      </c>
      <c r="F1136" s="54">
        <v>44649.08125</v>
      </c>
    </row>
    <row r="1137" ht="15.75" customHeight="1">
      <c r="A1137" s="52" t="s">
        <v>3293</v>
      </c>
      <c r="B1137" s="58" t="s">
        <v>5259</v>
      </c>
      <c r="C1137" s="52" t="s">
        <v>5322</v>
      </c>
      <c r="D1137" s="58" t="s">
        <v>5255</v>
      </c>
      <c r="E1137" s="53">
        <v>44646.92361111111</v>
      </c>
      <c r="F1137" s="54">
        <v>44650.62777777778</v>
      </c>
    </row>
    <row r="1138" ht="15.75" customHeight="1">
      <c r="A1138" s="52" t="s">
        <v>3296</v>
      </c>
      <c r="B1138" s="58" t="s">
        <v>5280</v>
      </c>
      <c r="C1138" s="52" t="s">
        <v>5342</v>
      </c>
      <c r="D1138" s="58" t="s">
        <v>5253</v>
      </c>
      <c r="E1138" s="53">
        <v>44650.018055555556</v>
      </c>
      <c r="F1138" s="54">
        <v>44652.14722222222</v>
      </c>
    </row>
    <row r="1139" ht="15.75" customHeight="1">
      <c r="A1139" s="52" t="s">
        <v>3299</v>
      </c>
      <c r="B1139" s="58" t="s">
        <v>5284</v>
      </c>
      <c r="C1139" s="52" t="s">
        <v>5346</v>
      </c>
      <c r="D1139" s="58" t="s">
        <v>5253</v>
      </c>
      <c r="E1139" s="53">
        <v>44647.42291666667</v>
      </c>
      <c r="F1139" s="54">
        <v>44649.71666666667</v>
      </c>
    </row>
    <row r="1140" ht="15.75" customHeight="1">
      <c r="A1140" s="52" t="s">
        <v>3301</v>
      </c>
      <c r="B1140" s="58" t="s">
        <v>5284</v>
      </c>
      <c r="C1140" s="52" t="s">
        <v>5346</v>
      </c>
      <c r="D1140" s="58" t="s">
        <v>5253</v>
      </c>
      <c r="E1140" s="53">
        <v>44648.88958333333</v>
      </c>
      <c r="F1140" s="54">
        <v>44649.71666666667</v>
      </c>
    </row>
    <row r="1141" ht="15.75" customHeight="1">
      <c r="A1141" s="52" t="s">
        <v>3304</v>
      </c>
      <c r="B1141" s="58" t="s">
        <v>5279</v>
      </c>
      <c r="C1141" s="52" t="s">
        <v>5341</v>
      </c>
      <c r="D1141" s="58" t="s">
        <v>5253</v>
      </c>
      <c r="E1141" s="53">
        <v>44646.71388888889</v>
      </c>
      <c r="F1141" s="54">
        <v>44649.71041666667</v>
      </c>
    </row>
    <row r="1142" ht="15.75" customHeight="1">
      <c r="A1142" s="52" t="s">
        <v>3307</v>
      </c>
      <c r="B1142" s="58" t="s">
        <v>5258</v>
      </c>
      <c r="C1142" s="52" t="s">
        <v>5321</v>
      </c>
      <c r="D1142" s="58" t="s">
        <v>5253</v>
      </c>
      <c r="E1142" s="53">
        <v>44651.26111111111</v>
      </c>
      <c r="F1142" s="54">
        <v>44649.842361111114</v>
      </c>
    </row>
    <row r="1143" ht="15.75" customHeight="1">
      <c r="A1143" s="52" t="s">
        <v>3310</v>
      </c>
      <c r="B1143" s="58" t="s">
        <v>5264</v>
      </c>
      <c r="C1143" s="52" t="s">
        <v>5326</v>
      </c>
      <c r="D1143" s="58" t="s">
        <v>5253</v>
      </c>
      <c r="E1143" s="53">
        <v>44646.75277777778</v>
      </c>
      <c r="F1143" s="54">
        <v>44649.70763888889</v>
      </c>
    </row>
    <row r="1144" ht="15.75" customHeight="1">
      <c r="A1144" s="52" t="s">
        <v>3312</v>
      </c>
      <c r="B1144" s="58" t="s">
        <v>5272</v>
      </c>
      <c r="C1144" s="52" t="s">
        <v>5334</v>
      </c>
      <c r="D1144" s="58" t="s">
        <v>5255</v>
      </c>
      <c r="E1144" s="53">
        <v>44648.847916666666</v>
      </c>
      <c r="F1144" s="54">
        <v>44651.84652777778</v>
      </c>
    </row>
    <row r="1145" ht="15.75" customHeight="1">
      <c r="A1145" s="52" t="s">
        <v>3314</v>
      </c>
      <c r="B1145" s="58" t="s">
        <v>5288</v>
      </c>
      <c r="C1145" s="52" t="s">
        <v>5350</v>
      </c>
      <c r="D1145" s="58" t="s">
        <v>5255</v>
      </c>
      <c r="E1145" s="53">
        <v>44650.09861111111</v>
      </c>
      <c r="F1145" s="54">
        <v>44649.72430555556</v>
      </c>
    </row>
    <row r="1146" ht="15.75" customHeight="1">
      <c r="A1146" s="52" t="s">
        <v>3317</v>
      </c>
      <c r="B1146" s="58" t="s">
        <v>5264</v>
      </c>
      <c r="C1146" s="52" t="s">
        <v>5326</v>
      </c>
      <c r="D1146" s="58" t="s">
        <v>5253</v>
      </c>
      <c r="E1146" s="53">
        <v>44645.38680555556</v>
      </c>
      <c r="F1146" s="54">
        <v>44649.11041666667</v>
      </c>
    </row>
    <row r="1147" ht="15.75" customHeight="1">
      <c r="A1147" s="52" t="s">
        <v>3320</v>
      </c>
      <c r="B1147" s="58" t="s">
        <v>5303</v>
      </c>
      <c r="C1147" s="52" t="s">
        <v>5365</v>
      </c>
      <c r="D1147" s="58" t="s">
        <v>5253</v>
      </c>
      <c r="E1147" s="53">
        <v>44648.01875</v>
      </c>
      <c r="F1147" s="54">
        <v>44649.76736111111</v>
      </c>
    </row>
    <row r="1148" ht="15.75" customHeight="1">
      <c r="A1148" s="52" t="s">
        <v>3322</v>
      </c>
      <c r="B1148" s="58" t="s">
        <v>5272</v>
      </c>
      <c r="C1148" s="52" t="s">
        <v>5334</v>
      </c>
      <c r="D1148" s="58" t="s">
        <v>5255</v>
      </c>
      <c r="E1148" s="53">
        <v>44650.490277777775</v>
      </c>
      <c r="F1148" s="54">
        <v>44652.325694444444</v>
      </c>
    </row>
    <row r="1149" ht="15.75" customHeight="1">
      <c r="A1149" s="52" t="s">
        <v>3325</v>
      </c>
      <c r="B1149" s="58" t="s">
        <v>5264</v>
      </c>
      <c r="C1149" s="52" t="s">
        <v>5326</v>
      </c>
      <c r="D1149" s="58" t="s">
        <v>5253</v>
      </c>
      <c r="E1149" s="53">
        <v>44649.33194444444</v>
      </c>
      <c r="F1149" s="54">
        <v>44649.67152777778</v>
      </c>
    </row>
    <row r="1150" ht="15.75" customHeight="1">
      <c r="A1150" s="52" t="s">
        <v>3327</v>
      </c>
      <c r="B1150" s="58" t="s">
        <v>5303</v>
      </c>
      <c r="C1150" s="52" t="s">
        <v>5365</v>
      </c>
      <c r="D1150" s="58" t="s">
        <v>5253</v>
      </c>
      <c r="E1150" s="53">
        <v>44649.618055555555</v>
      </c>
      <c r="F1150" s="54">
        <v>44649.84930555556</v>
      </c>
    </row>
    <row r="1151" ht="15.75" customHeight="1">
      <c r="A1151" s="52" t="s">
        <v>3330</v>
      </c>
      <c r="B1151" s="58" t="s">
        <v>5261</v>
      </c>
      <c r="C1151" s="52" t="s">
        <v>5324</v>
      </c>
      <c r="D1151" s="58" t="s">
        <v>5253</v>
      </c>
      <c r="E1151" s="53">
        <v>44647.165972222225</v>
      </c>
      <c r="F1151" s="54">
        <v>44646.7875</v>
      </c>
    </row>
    <row r="1152" ht="15.75" customHeight="1">
      <c r="A1152" s="52" t="s">
        <v>3333</v>
      </c>
      <c r="B1152" s="58" t="s">
        <v>5252</v>
      </c>
      <c r="C1152" s="52" t="s">
        <v>5317</v>
      </c>
      <c r="D1152" s="58" t="s">
        <v>5253</v>
      </c>
      <c r="E1152" s="53">
        <v>44649.77638888889</v>
      </c>
      <c r="F1152" s="54">
        <v>44646.75555555556</v>
      </c>
    </row>
    <row r="1153" ht="15.75" customHeight="1">
      <c r="A1153" s="52" t="s">
        <v>3336</v>
      </c>
      <c r="B1153" s="58" t="s">
        <v>5268</v>
      </c>
      <c r="C1153" s="52" t="s">
        <v>5330</v>
      </c>
      <c r="D1153" s="58" t="s">
        <v>5255</v>
      </c>
      <c r="E1153" s="53">
        <v>44649.77222222222</v>
      </c>
      <c r="F1153" s="54">
        <v>44649.77222222222</v>
      </c>
    </row>
    <row r="1154" ht="15.75" customHeight="1">
      <c r="A1154" s="52" t="s">
        <v>3339</v>
      </c>
      <c r="B1154" s="58" t="s">
        <v>5256</v>
      </c>
      <c r="C1154" s="52" t="s">
        <v>5319</v>
      </c>
      <c r="D1154" s="58" t="s">
        <v>5253</v>
      </c>
      <c r="E1154" s="53">
        <v>44650.57430555556</v>
      </c>
      <c r="F1154" s="54">
        <v>44652.11736111111</v>
      </c>
    </row>
    <row r="1155" ht="15.75" customHeight="1">
      <c r="A1155" s="52" t="s">
        <v>3342</v>
      </c>
      <c r="B1155" s="58" t="s">
        <v>5306</v>
      </c>
      <c r="C1155" s="52" t="s">
        <v>5367</v>
      </c>
      <c r="D1155" s="58" t="s">
        <v>5255</v>
      </c>
      <c r="E1155" s="53">
        <v>44649.490277777775</v>
      </c>
      <c r="F1155" s="54">
        <v>44649.40416666667</v>
      </c>
    </row>
    <row r="1156" ht="15.75" customHeight="1">
      <c r="A1156" s="52" t="s">
        <v>3345</v>
      </c>
      <c r="B1156" s="58" t="s">
        <v>5313</v>
      </c>
      <c r="C1156" s="52" t="s">
        <v>5374</v>
      </c>
      <c r="D1156" s="58" t="s">
        <v>5253</v>
      </c>
      <c r="E1156" s="53">
        <v>44649.24444444444</v>
      </c>
      <c r="F1156" s="54">
        <v>44649.66388888889</v>
      </c>
    </row>
    <row r="1157" ht="15.75" customHeight="1">
      <c r="A1157" s="52" t="s">
        <v>3347</v>
      </c>
      <c r="B1157" s="58" t="s">
        <v>5300</v>
      </c>
      <c r="C1157" s="52" t="s">
        <v>5362</v>
      </c>
      <c r="D1157" s="58" t="s">
        <v>5253</v>
      </c>
      <c r="E1157" s="53">
        <v>44648.222916666666</v>
      </c>
      <c r="F1157" s="54">
        <v>44649.717361111114</v>
      </c>
    </row>
    <row r="1158" ht="15.75" customHeight="1">
      <c r="A1158" s="52" t="s">
        <v>3349</v>
      </c>
      <c r="B1158" s="58" t="s">
        <v>5287</v>
      </c>
      <c r="C1158" s="52" t="s">
        <v>5349</v>
      </c>
      <c r="D1158" s="58" t="s">
        <v>5255</v>
      </c>
      <c r="E1158" s="53">
        <v>44648.33472222222</v>
      </c>
      <c r="F1158" s="54">
        <v>44652.48333333333</v>
      </c>
    </row>
    <row r="1159" ht="15.75" customHeight="1">
      <c r="A1159" s="52" t="s">
        <v>3352</v>
      </c>
      <c r="B1159" s="58" t="s">
        <v>5273</v>
      </c>
      <c r="C1159" s="52" t="s">
        <v>5335</v>
      </c>
      <c r="D1159" s="58" t="s">
        <v>5253</v>
      </c>
      <c r="E1159" s="53">
        <v>44647.98472222222</v>
      </c>
      <c r="F1159" s="54">
        <v>44649.0875</v>
      </c>
    </row>
    <row r="1160" ht="15.75" customHeight="1">
      <c r="A1160" s="52" t="s">
        <v>3355</v>
      </c>
      <c r="B1160" s="58" t="s">
        <v>5263</v>
      </c>
      <c r="C1160" s="52" t="s">
        <v>5325</v>
      </c>
      <c r="D1160" s="58" t="s">
        <v>5253</v>
      </c>
      <c r="E1160" s="53">
        <v>44646.58125</v>
      </c>
      <c r="F1160" s="54">
        <v>44646.785416666666</v>
      </c>
    </row>
    <row r="1161" ht="15.75" customHeight="1">
      <c r="A1161" s="52" t="s">
        <v>3358</v>
      </c>
      <c r="B1161" s="58" t="s">
        <v>5272</v>
      </c>
      <c r="C1161" s="52" t="s">
        <v>5334</v>
      </c>
      <c r="D1161" s="58" t="s">
        <v>5255</v>
      </c>
      <c r="E1161" s="53">
        <v>44647.7125</v>
      </c>
      <c r="F1161" s="54">
        <v>44651.63125</v>
      </c>
    </row>
    <row r="1162" ht="15.75" customHeight="1">
      <c r="A1162" s="52" t="s">
        <v>3361</v>
      </c>
      <c r="B1162" s="58" t="s">
        <v>5284</v>
      </c>
      <c r="C1162" s="52" t="s">
        <v>5346</v>
      </c>
      <c r="D1162" s="58" t="s">
        <v>5253</v>
      </c>
      <c r="E1162" s="53">
        <v>44647.19236111111</v>
      </c>
      <c r="F1162" s="54">
        <v>44649.146527777775</v>
      </c>
    </row>
    <row r="1163" ht="15.75" customHeight="1">
      <c r="A1163" s="52" t="s">
        <v>3364</v>
      </c>
      <c r="B1163" s="58" t="s">
        <v>5262</v>
      </c>
      <c r="C1163" s="52" t="s">
        <v>5318</v>
      </c>
      <c r="D1163" s="58" t="s">
        <v>5255</v>
      </c>
      <c r="E1163" s="53">
        <v>44650.66736111111</v>
      </c>
      <c r="F1163" s="54">
        <v>44652.12013888889</v>
      </c>
    </row>
    <row r="1164" ht="15.75" customHeight="1">
      <c r="A1164" s="52" t="s">
        <v>3367</v>
      </c>
      <c r="B1164" s="58" t="s">
        <v>5258</v>
      </c>
      <c r="C1164" s="52" t="s">
        <v>5321</v>
      </c>
      <c r="D1164" s="58" t="s">
        <v>5253</v>
      </c>
      <c r="E1164" s="53">
        <v>44646.46666666667</v>
      </c>
      <c r="F1164" s="54">
        <v>44649.10833333333</v>
      </c>
    </row>
    <row r="1165" ht="15.75" customHeight="1">
      <c r="A1165" s="52" t="s">
        <v>3370</v>
      </c>
      <c r="B1165" s="58" t="s">
        <v>5300</v>
      </c>
      <c r="C1165" s="52" t="s">
        <v>5362</v>
      </c>
      <c r="D1165" s="58" t="s">
        <v>5253</v>
      </c>
      <c r="E1165" s="53">
        <v>44650.60555555556</v>
      </c>
      <c r="F1165" s="54">
        <v>44649.83541666667</v>
      </c>
    </row>
    <row r="1166" ht="15.75" customHeight="1">
      <c r="A1166" s="52" t="s">
        <v>3373</v>
      </c>
      <c r="B1166" s="58" t="s">
        <v>5252</v>
      </c>
      <c r="C1166" s="52" t="s">
        <v>5317</v>
      </c>
      <c r="D1166" s="58" t="s">
        <v>5253</v>
      </c>
      <c r="E1166" s="53">
        <v>44649.41388888889</v>
      </c>
      <c r="F1166" s="54">
        <v>44652.11736111111</v>
      </c>
    </row>
    <row r="1167" ht="15.75" customHeight="1">
      <c r="A1167" s="52" t="s">
        <v>3376</v>
      </c>
      <c r="B1167" s="58" t="s">
        <v>5298</v>
      </c>
      <c r="C1167" s="52" t="s">
        <v>5360</v>
      </c>
      <c r="D1167" s="58" t="s">
        <v>5253</v>
      </c>
      <c r="E1167" s="53">
        <v>44645.19861111111</v>
      </c>
      <c r="F1167" s="54">
        <v>44649.700694444444</v>
      </c>
    </row>
    <row r="1168" ht="15.75" customHeight="1">
      <c r="A1168" s="52" t="s">
        <v>3379</v>
      </c>
      <c r="B1168" s="58" t="s">
        <v>5271</v>
      </c>
      <c r="C1168" s="52" t="s">
        <v>5333</v>
      </c>
      <c r="D1168" s="58" t="s">
        <v>5253</v>
      </c>
      <c r="E1168" s="53">
        <v>44648.38125</v>
      </c>
      <c r="F1168" s="54">
        <v>44649.131944444445</v>
      </c>
    </row>
    <row r="1169" ht="15.75" customHeight="1">
      <c r="A1169" s="52" t="s">
        <v>3382</v>
      </c>
      <c r="B1169" s="58" t="s">
        <v>5279</v>
      </c>
      <c r="C1169" s="52" t="s">
        <v>5341</v>
      </c>
      <c r="D1169" s="58" t="s">
        <v>5253</v>
      </c>
      <c r="E1169" s="53">
        <v>44646.54305555556</v>
      </c>
      <c r="F1169" s="54">
        <v>44649.10833333333</v>
      </c>
    </row>
    <row r="1170" ht="15.75" customHeight="1">
      <c r="A1170" s="52" t="s">
        <v>3384</v>
      </c>
      <c r="B1170" s="58" t="s">
        <v>5269</v>
      </c>
      <c r="C1170" s="52" t="s">
        <v>5331</v>
      </c>
      <c r="D1170" s="58" t="s">
        <v>5253</v>
      </c>
      <c r="E1170" s="53">
        <v>44646.26180555556</v>
      </c>
      <c r="F1170" s="54">
        <v>44649.71527777778</v>
      </c>
    </row>
    <row r="1171" ht="15.75" customHeight="1">
      <c r="A1171" s="52" t="s">
        <v>3387</v>
      </c>
      <c r="B1171" s="58" t="s">
        <v>5289</v>
      </c>
      <c r="C1171" s="52" t="s">
        <v>5351</v>
      </c>
      <c r="D1171" s="58" t="s">
        <v>5255</v>
      </c>
      <c r="E1171" s="53">
        <v>44649.34305555555</v>
      </c>
      <c r="F1171" s="54">
        <v>44651.84375</v>
      </c>
    </row>
    <row r="1172" ht="15.75" customHeight="1">
      <c r="A1172" s="52" t="s">
        <v>3390</v>
      </c>
      <c r="B1172" s="58" t="s">
        <v>5278</v>
      </c>
      <c r="C1172" s="52" t="s">
        <v>5340</v>
      </c>
      <c r="D1172" s="58" t="s">
        <v>5253</v>
      </c>
      <c r="E1172" s="53">
        <v>44647.96527777778</v>
      </c>
      <c r="F1172" s="54">
        <v>44649.12708333333</v>
      </c>
    </row>
    <row r="1173" ht="15.75" customHeight="1">
      <c r="A1173" s="52" t="s">
        <v>3393</v>
      </c>
      <c r="B1173" s="58" t="s">
        <v>5276</v>
      </c>
      <c r="C1173" s="52" t="s">
        <v>5338</v>
      </c>
      <c r="D1173" s="58" t="s">
        <v>5253</v>
      </c>
      <c r="E1173" s="53">
        <v>44647.18680555555</v>
      </c>
      <c r="F1173" s="54">
        <v>44650.41111111111</v>
      </c>
    </row>
    <row r="1174" ht="15.75" customHeight="1">
      <c r="A1174" s="52" t="s">
        <v>3396</v>
      </c>
      <c r="B1174" s="58" t="s">
        <v>5305</v>
      </c>
      <c r="C1174" s="52" t="s">
        <v>5366</v>
      </c>
      <c r="D1174" s="58" t="s">
        <v>5253</v>
      </c>
      <c r="E1174" s="53">
        <v>44648.2625</v>
      </c>
      <c r="F1174" s="54">
        <v>44650.46805555555</v>
      </c>
    </row>
    <row r="1175" ht="15.75" customHeight="1">
      <c r="A1175" s="52" t="s">
        <v>3399</v>
      </c>
      <c r="B1175" s="58" t="s">
        <v>5286</v>
      </c>
      <c r="C1175" s="52" t="s">
        <v>5348</v>
      </c>
      <c r="D1175" s="58" t="s">
        <v>5253</v>
      </c>
      <c r="E1175" s="53">
        <v>44646.71805555555</v>
      </c>
      <c r="F1175" s="54">
        <v>44649.72152777778</v>
      </c>
    </row>
    <row r="1176" ht="15.75" customHeight="1">
      <c r="A1176" s="52" t="s">
        <v>3402</v>
      </c>
      <c r="B1176" s="58" t="s">
        <v>5307</v>
      </c>
      <c r="C1176" s="52" t="s">
        <v>5368</v>
      </c>
      <c r="D1176" s="58" t="s">
        <v>5253</v>
      </c>
      <c r="E1176" s="53">
        <v>44649.60972222222</v>
      </c>
      <c r="F1176" s="54">
        <v>44646.748611111114</v>
      </c>
    </row>
    <row r="1177" ht="15.75" customHeight="1">
      <c r="A1177" s="52" t="s">
        <v>3404</v>
      </c>
      <c r="B1177" s="58" t="s">
        <v>5291</v>
      </c>
      <c r="C1177" s="52" t="s">
        <v>5353</v>
      </c>
      <c r="D1177" s="58" t="s">
        <v>5253</v>
      </c>
      <c r="E1177" s="53">
        <v>44644.86944444444</v>
      </c>
      <c r="F1177" s="54">
        <v>44649.04652777778</v>
      </c>
    </row>
    <row r="1178" ht="15.75" customHeight="1">
      <c r="A1178" s="52" t="s">
        <v>3407</v>
      </c>
      <c r="B1178" s="58" t="s">
        <v>5272</v>
      </c>
      <c r="C1178" s="52" t="s">
        <v>5334</v>
      </c>
      <c r="D1178" s="58" t="s">
        <v>5255</v>
      </c>
      <c r="E1178" s="53">
        <v>44648.501388888886</v>
      </c>
      <c r="F1178" s="54">
        <v>44652.129166666666</v>
      </c>
    </row>
    <row r="1179" ht="15.75" customHeight="1">
      <c r="A1179" s="52" t="s">
        <v>3410</v>
      </c>
      <c r="B1179" s="58" t="s">
        <v>5252</v>
      </c>
      <c r="C1179" s="52" t="s">
        <v>5317</v>
      </c>
      <c r="D1179" s="58" t="s">
        <v>5253</v>
      </c>
      <c r="E1179" s="53">
        <v>44646.373611111114</v>
      </c>
      <c r="F1179" s="54">
        <v>44649.01736111111</v>
      </c>
    </row>
    <row r="1180" ht="15.75" customHeight="1">
      <c r="A1180" s="52" t="s">
        <v>3412</v>
      </c>
      <c r="B1180" s="58" t="s">
        <v>5291</v>
      </c>
      <c r="C1180" s="52" t="s">
        <v>5353</v>
      </c>
      <c r="D1180" s="58" t="s">
        <v>5253</v>
      </c>
      <c r="E1180" s="53">
        <v>44645.95763888889</v>
      </c>
      <c r="F1180" s="54">
        <v>44646.87430555555</v>
      </c>
    </row>
    <row r="1181" ht="15.75" customHeight="1">
      <c r="A1181" s="52" t="s">
        <v>3414</v>
      </c>
      <c r="B1181" s="58" t="s">
        <v>5264</v>
      </c>
      <c r="C1181" s="52" t="s">
        <v>5326</v>
      </c>
      <c r="D1181" s="58" t="s">
        <v>5253</v>
      </c>
      <c r="E1181" s="53">
        <v>44646.85138888889</v>
      </c>
      <c r="F1181" s="54">
        <v>44649.08125</v>
      </c>
    </row>
    <row r="1182" ht="15.75" customHeight="1">
      <c r="A1182" s="52" t="s">
        <v>3416</v>
      </c>
      <c r="B1182" s="58" t="s">
        <v>5309</v>
      </c>
      <c r="C1182" s="52" t="s">
        <v>5370</v>
      </c>
      <c r="D1182" s="58" t="s">
        <v>5253</v>
      </c>
      <c r="E1182" s="53">
        <v>44648.60277777778</v>
      </c>
      <c r="F1182" s="54">
        <v>44649.83125</v>
      </c>
    </row>
    <row r="1183" ht="15.75" customHeight="1">
      <c r="A1183" s="52" t="s">
        <v>3419</v>
      </c>
      <c r="B1183" s="58" t="s">
        <v>5280</v>
      </c>
      <c r="C1183" s="52" t="s">
        <v>5342</v>
      </c>
      <c r="D1183" s="58" t="s">
        <v>5253</v>
      </c>
      <c r="E1183" s="53">
        <v>44649.333333333336</v>
      </c>
      <c r="F1183" s="54">
        <v>44652.03680555556</v>
      </c>
    </row>
    <row r="1184" ht="15.75" customHeight="1">
      <c r="A1184" s="52" t="s">
        <v>3422</v>
      </c>
      <c r="B1184" s="58" t="s">
        <v>5279</v>
      </c>
      <c r="C1184" s="52" t="s">
        <v>5341</v>
      </c>
      <c r="D1184" s="58" t="s">
        <v>5253</v>
      </c>
      <c r="E1184" s="53">
        <v>44646.998611111114</v>
      </c>
      <c r="F1184" s="54">
        <v>44649.04305555556</v>
      </c>
    </row>
    <row r="1185" ht="15.75" customHeight="1">
      <c r="A1185" s="52" t="s">
        <v>3425</v>
      </c>
      <c r="B1185" s="58" t="s">
        <v>5257</v>
      </c>
      <c r="C1185" s="52" t="s">
        <v>5320</v>
      </c>
      <c r="D1185" s="58" t="s">
        <v>5253</v>
      </c>
      <c r="E1185" s="53">
        <v>44647.665972222225</v>
      </c>
      <c r="F1185" s="54">
        <v>44650.388194444444</v>
      </c>
    </row>
    <row r="1186" ht="15.75" customHeight="1">
      <c r="A1186" s="52" t="s">
        <v>3428</v>
      </c>
      <c r="B1186" s="58" t="s">
        <v>5261</v>
      </c>
      <c r="C1186" s="52" t="s">
        <v>5324</v>
      </c>
      <c r="D1186" s="58" t="s">
        <v>5253</v>
      </c>
      <c r="E1186" s="53">
        <v>44650.57847222222</v>
      </c>
      <c r="F1186" s="54">
        <v>44652.11875</v>
      </c>
    </row>
    <row r="1187" ht="15.75" customHeight="1">
      <c r="A1187" s="52" t="s">
        <v>3431</v>
      </c>
      <c r="B1187" s="58" t="s">
        <v>5280</v>
      </c>
      <c r="C1187" s="52" t="s">
        <v>5342</v>
      </c>
      <c r="D1187" s="58" t="s">
        <v>5253</v>
      </c>
      <c r="E1187" s="53">
        <v>44649.32916666667</v>
      </c>
      <c r="F1187" s="54">
        <v>44649.65902777778</v>
      </c>
    </row>
    <row r="1188" ht="15.75" customHeight="1">
      <c r="A1188" s="52" t="s">
        <v>3434</v>
      </c>
      <c r="B1188" s="58" t="s">
        <v>5306</v>
      </c>
      <c r="C1188" s="52" t="s">
        <v>5367</v>
      </c>
      <c r="D1188" s="58" t="s">
        <v>5255</v>
      </c>
      <c r="E1188" s="53">
        <v>44648.84722222222</v>
      </c>
      <c r="F1188" s="54">
        <v>44650.68194444444</v>
      </c>
    </row>
    <row r="1189" ht="15.75" customHeight="1">
      <c r="A1189" s="52" t="s">
        <v>3437</v>
      </c>
      <c r="B1189" s="58" t="s">
        <v>5254</v>
      </c>
      <c r="C1189" s="52" t="s">
        <v>5318</v>
      </c>
      <c r="D1189" s="58" t="s">
        <v>5255</v>
      </c>
      <c r="E1189" s="53">
        <v>44649.478472222225</v>
      </c>
      <c r="F1189" s="54">
        <v>44649.39236111111</v>
      </c>
    </row>
    <row r="1190" ht="15.75" customHeight="1">
      <c r="A1190" s="52" t="s">
        <v>3440</v>
      </c>
      <c r="B1190" s="58" t="s">
        <v>5266</v>
      </c>
      <c r="C1190" s="52" t="s">
        <v>5328</v>
      </c>
      <c r="D1190" s="58" t="s">
        <v>5255</v>
      </c>
      <c r="E1190" s="53">
        <v>44649.489583333336</v>
      </c>
      <c r="F1190" s="54">
        <v>44649.39861111111</v>
      </c>
    </row>
    <row r="1191" ht="15.75" customHeight="1">
      <c r="A1191" s="52" t="s">
        <v>3443</v>
      </c>
      <c r="B1191" s="58" t="s">
        <v>5286</v>
      </c>
      <c r="C1191" s="52" t="s">
        <v>5348</v>
      </c>
      <c r="D1191" s="58" t="s">
        <v>5253</v>
      </c>
      <c r="E1191" s="53">
        <v>44647.580555555556</v>
      </c>
      <c r="F1191" s="54">
        <v>44646.79513888889</v>
      </c>
    </row>
    <row r="1192" ht="15.75" customHeight="1">
      <c r="A1192" s="52" t="s">
        <v>3446</v>
      </c>
      <c r="B1192" s="58" t="s">
        <v>5305</v>
      </c>
      <c r="C1192" s="52" t="s">
        <v>5366</v>
      </c>
      <c r="D1192" s="58" t="s">
        <v>5253</v>
      </c>
      <c r="E1192" s="53">
        <v>44647.72777777778</v>
      </c>
      <c r="F1192" s="54">
        <v>44649.729166666664</v>
      </c>
    </row>
    <row r="1193" ht="15.75" customHeight="1">
      <c r="A1193" s="52" t="s">
        <v>3449</v>
      </c>
      <c r="B1193" s="58" t="s">
        <v>5309</v>
      </c>
      <c r="C1193" s="52" t="s">
        <v>5370</v>
      </c>
      <c r="D1193" s="58" t="s">
        <v>5253</v>
      </c>
      <c r="E1193" s="53">
        <v>44646.830555555556</v>
      </c>
      <c r="F1193" s="54">
        <v>44649.00555555556</v>
      </c>
    </row>
    <row r="1194" ht="15.75" customHeight="1">
      <c r="A1194" s="52" t="s">
        <v>3451</v>
      </c>
      <c r="B1194" s="58" t="s">
        <v>5307</v>
      </c>
      <c r="C1194" s="52" t="s">
        <v>5368</v>
      </c>
      <c r="D1194" s="58" t="s">
        <v>5253</v>
      </c>
      <c r="E1194" s="53">
        <v>44648.01944444444</v>
      </c>
      <c r="F1194" s="54">
        <v>44649.76736111111</v>
      </c>
    </row>
    <row r="1195" ht="15.75" customHeight="1">
      <c r="A1195" s="52" t="s">
        <v>3454</v>
      </c>
      <c r="B1195" s="58" t="s">
        <v>5269</v>
      </c>
      <c r="C1195" s="52" t="s">
        <v>5331</v>
      </c>
      <c r="D1195" s="58" t="s">
        <v>5253</v>
      </c>
      <c r="E1195" s="53">
        <v>44646.87152777778</v>
      </c>
      <c r="F1195" s="54">
        <v>44649.11944444444</v>
      </c>
    </row>
    <row r="1196" ht="15.75" customHeight="1">
      <c r="A1196" s="52" t="s">
        <v>3457</v>
      </c>
      <c r="B1196" s="58" t="s">
        <v>5301</v>
      </c>
      <c r="C1196" s="52" t="s">
        <v>5363</v>
      </c>
      <c r="D1196" s="58" t="s">
        <v>5255</v>
      </c>
      <c r="E1196" s="53">
        <v>44650.103472222225</v>
      </c>
      <c r="F1196" s="54">
        <v>44649.736805555556</v>
      </c>
    </row>
    <row r="1197" ht="15.75" customHeight="1">
      <c r="A1197" s="52" t="s">
        <v>3459</v>
      </c>
      <c r="B1197" s="58" t="s">
        <v>5276</v>
      </c>
      <c r="C1197" s="52" t="s">
        <v>5338</v>
      </c>
      <c r="D1197" s="58" t="s">
        <v>5253</v>
      </c>
      <c r="E1197" s="53">
        <v>44647.19861111111</v>
      </c>
      <c r="F1197" s="54">
        <v>44649.700694444444</v>
      </c>
    </row>
    <row r="1198" ht="15.75" customHeight="1">
      <c r="A1198" s="52" t="s">
        <v>3461</v>
      </c>
      <c r="B1198" s="58" t="s">
        <v>5252</v>
      </c>
      <c r="C1198" s="52" t="s">
        <v>5317</v>
      </c>
      <c r="D1198" s="58" t="s">
        <v>5253</v>
      </c>
      <c r="E1198" s="53">
        <v>44648.18472222222</v>
      </c>
      <c r="F1198" s="54">
        <v>44650.416666666664</v>
      </c>
    </row>
    <row r="1199" ht="15.75" customHeight="1">
      <c r="A1199" s="52" t="s">
        <v>3464</v>
      </c>
      <c r="B1199" s="58" t="s">
        <v>5272</v>
      </c>
      <c r="C1199" s="52" t="s">
        <v>5334</v>
      </c>
      <c r="D1199" s="58" t="s">
        <v>5255</v>
      </c>
      <c r="E1199" s="53">
        <v>44647.774305555555</v>
      </c>
      <c r="F1199" s="54">
        <v>44649.76736111111</v>
      </c>
    </row>
    <row r="1200" ht="15.75" customHeight="1">
      <c r="A1200" s="52" t="s">
        <v>3466</v>
      </c>
      <c r="B1200" s="58" t="s">
        <v>5252</v>
      </c>
      <c r="C1200" s="52" t="s">
        <v>5317</v>
      </c>
      <c r="D1200" s="58" t="s">
        <v>5253</v>
      </c>
      <c r="E1200" s="53">
        <v>44647.22361111111</v>
      </c>
      <c r="F1200" s="54">
        <v>44649.71875</v>
      </c>
    </row>
    <row r="1201" ht="15.75" customHeight="1">
      <c r="A1201" s="52" t="s">
        <v>3468</v>
      </c>
      <c r="B1201" s="58" t="s">
        <v>5257</v>
      </c>
      <c r="C1201" s="52" t="s">
        <v>5320</v>
      </c>
      <c r="D1201" s="58" t="s">
        <v>5253</v>
      </c>
      <c r="E1201" s="53">
        <v>44645.847916666666</v>
      </c>
      <c r="F1201" s="54">
        <v>44649.76458333333</v>
      </c>
    </row>
    <row r="1202" ht="15.75" customHeight="1">
      <c r="A1202" s="52" t="s">
        <v>3471</v>
      </c>
      <c r="B1202" s="58" t="s">
        <v>5297</v>
      </c>
      <c r="C1202" s="52" t="s">
        <v>5359</v>
      </c>
      <c r="D1202" s="58" t="s">
        <v>5253</v>
      </c>
      <c r="E1202" s="53">
        <v>44644.87013888889</v>
      </c>
      <c r="F1202" s="54">
        <v>44649.01527777778</v>
      </c>
    </row>
    <row r="1203" ht="15.75" customHeight="1">
      <c r="A1203" s="52" t="s">
        <v>3473</v>
      </c>
      <c r="B1203" s="58" t="s">
        <v>5286</v>
      </c>
      <c r="C1203" s="52" t="s">
        <v>5348</v>
      </c>
      <c r="D1203" s="58" t="s">
        <v>5253</v>
      </c>
      <c r="E1203" s="53">
        <v>44647.07152777778</v>
      </c>
      <c r="F1203" s="54">
        <v>44649.736805555556</v>
      </c>
    </row>
    <row r="1204" ht="15.75" customHeight="1">
      <c r="A1204" s="52" t="s">
        <v>3476</v>
      </c>
      <c r="B1204" s="58" t="s">
        <v>5263</v>
      </c>
      <c r="C1204" s="52" t="s">
        <v>5325</v>
      </c>
      <c r="D1204" s="58" t="s">
        <v>5253</v>
      </c>
      <c r="E1204" s="53">
        <v>44649.93958333333</v>
      </c>
      <c r="F1204" s="54">
        <v>44652.145833333336</v>
      </c>
    </row>
    <row r="1205" ht="15.75" customHeight="1">
      <c r="A1205" s="52" t="s">
        <v>3479</v>
      </c>
      <c r="B1205" s="58" t="s">
        <v>5286</v>
      </c>
      <c r="C1205" s="52" t="s">
        <v>5348</v>
      </c>
      <c r="D1205" s="58" t="s">
        <v>5253</v>
      </c>
      <c r="E1205" s="53">
        <v>44647.739583333336</v>
      </c>
      <c r="F1205" s="54">
        <v>44649.65416666667</v>
      </c>
    </row>
    <row r="1206" ht="15.75" customHeight="1">
      <c r="A1206" s="52" t="s">
        <v>3482</v>
      </c>
      <c r="B1206" s="58" t="s">
        <v>5277</v>
      </c>
      <c r="C1206" s="52" t="s">
        <v>5339</v>
      </c>
      <c r="D1206" s="58" t="s">
        <v>5253</v>
      </c>
      <c r="E1206" s="53">
        <v>44651.88263888889</v>
      </c>
      <c r="F1206" s="54">
        <v>44649.77569444444</v>
      </c>
    </row>
    <row r="1207" ht="15.75" customHeight="1">
      <c r="A1207" s="52" t="s">
        <v>3485</v>
      </c>
      <c r="B1207" s="58" t="s">
        <v>5278</v>
      </c>
      <c r="C1207" s="52" t="s">
        <v>5340</v>
      </c>
      <c r="D1207" s="58" t="s">
        <v>5253</v>
      </c>
      <c r="E1207" s="53">
        <v>44648.74722222222</v>
      </c>
      <c r="F1207" s="54">
        <v>44649.66736111111</v>
      </c>
    </row>
    <row r="1208" ht="15.75" customHeight="1">
      <c r="A1208" s="52" t="s">
        <v>3487</v>
      </c>
      <c r="B1208" s="58" t="s">
        <v>5273</v>
      </c>
      <c r="C1208" s="52" t="s">
        <v>5335</v>
      </c>
      <c r="D1208" s="58" t="s">
        <v>5253</v>
      </c>
      <c r="E1208" s="53">
        <v>44647.69861111111</v>
      </c>
      <c r="F1208" s="54">
        <v>44650.49444444444</v>
      </c>
    </row>
    <row r="1209" ht="15.75" customHeight="1">
      <c r="A1209" s="52" t="s">
        <v>3490</v>
      </c>
      <c r="B1209" s="58" t="s">
        <v>5312</v>
      </c>
      <c r="C1209" s="52" t="s">
        <v>5373</v>
      </c>
      <c r="D1209" s="58" t="s">
        <v>5253</v>
      </c>
      <c r="E1209" s="53">
        <v>44646.79027777778</v>
      </c>
      <c r="F1209" s="54">
        <v>44649.709027777775</v>
      </c>
    </row>
    <row r="1210" ht="15.75" customHeight="1">
      <c r="A1210" s="52" t="s">
        <v>3492</v>
      </c>
      <c r="B1210" s="58" t="s">
        <v>5309</v>
      </c>
      <c r="C1210" s="52" t="s">
        <v>5370</v>
      </c>
      <c r="D1210" s="58" t="s">
        <v>5253</v>
      </c>
      <c r="E1210" s="53">
        <v>44648.35972222222</v>
      </c>
      <c r="F1210" s="54">
        <v>44650.4125</v>
      </c>
    </row>
    <row r="1211" ht="15.75" customHeight="1">
      <c r="A1211" s="52" t="s">
        <v>3494</v>
      </c>
      <c r="B1211" s="58" t="s">
        <v>5286</v>
      </c>
      <c r="C1211" s="52" t="s">
        <v>5348</v>
      </c>
      <c r="D1211" s="58" t="s">
        <v>5253</v>
      </c>
      <c r="E1211" s="53">
        <v>44646.259722222225</v>
      </c>
      <c r="F1211" s="54">
        <v>44649.71666666667</v>
      </c>
    </row>
    <row r="1212" ht="15.75" customHeight="1">
      <c r="A1212" s="52" t="s">
        <v>3497</v>
      </c>
      <c r="B1212" s="58" t="s">
        <v>5261</v>
      </c>
      <c r="C1212" s="52" t="s">
        <v>5324</v>
      </c>
      <c r="D1212" s="58" t="s">
        <v>5253</v>
      </c>
      <c r="E1212" s="53">
        <v>44648.86875</v>
      </c>
      <c r="F1212" s="54">
        <v>44649.69236111111</v>
      </c>
    </row>
    <row r="1213" ht="15.75" customHeight="1">
      <c r="A1213" s="52" t="s">
        <v>3500</v>
      </c>
      <c r="B1213" s="58" t="s">
        <v>5274</v>
      </c>
      <c r="C1213" s="52" t="s">
        <v>5336</v>
      </c>
      <c r="D1213" s="58" t="s">
        <v>5253</v>
      </c>
      <c r="E1213" s="53">
        <v>44647.79791666667</v>
      </c>
      <c r="F1213" s="54">
        <v>44646.88055555556</v>
      </c>
    </row>
    <row r="1214" ht="15.75" customHeight="1">
      <c r="A1214" s="52" t="s">
        <v>3503</v>
      </c>
      <c r="B1214" s="58" t="s">
        <v>5289</v>
      </c>
      <c r="C1214" s="52" t="s">
        <v>5351</v>
      </c>
      <c r="D1214" s="58" t="s">
        <v>5255</v>
      </c>
      <c r="E1214" s="53">
        <v>44650.09861111111</v>
      </c>
      <c r="F1214" s="54">
        <v>44649.725</v>
      </c>
    </row>
    <row r="1215" ht="15.75" customHeight="1">
      <c r="A1215" s="52" t="s">
        <v>3506</v>
      </c>
      <c r="B1215" s="58" t="s">
        <v>5264</v>
      </c>
      <c r="C1215" s="52" t="s">
        <v>5326</v>
      </c>
      <c r="D1215" s="58" t="s">
        <v>5253</v>
      </c>
      <c r="E1215" s="53">
        <v>44648.11875</v>
      </c>
      <c r="F1215" s="54">
        <v>44646.876388888886</v>
      </c>
    </row>
    <row r="1216" ht="15.75" customHeight="1">
      <c r="A1216" s="52" t="s">
        <v>3508</v>
      </c>
      <c r="B1216" s="58" t="s">
        <v>5278</v>
      </c>
      <c r="C1216" s="52" t="s">
        <v>5340</v>
      </c>
      <c r="D1216" s="58" t="s">
        <v>5253</v>
      </c>
      <c r="E1216" s="53">
        <v>44647.60208333333</v>
      </c>
      <c r="F1216" s="54">
        <v>44646.74236111111</v>
      </c>
    </row>
    <row r="1217" ht="15.75" customHeight="1">
      <c r="A1217" s="52" t="s">
        <v>3510</v>
      </c>
      <c r="B1217" s="58" t="s">
        <v>5290</v>
      </c>
      <c r="C1217" s="52" t="s">
        <v>5352</v>
      </c>
      <c r="D1217" s="58" t="s">
        <v>5253</v>
      </c>
      <c r="E1217" s="53">
        <v>44649.05694444444</v>
      </c>
      <c r="F1217" s="54">
        <v>44649.1375</v>
      </c>
    </row>
    <row r="1218" ht="15.75" customHeight="1">
      <c r="A1218" s="52" t="s">
        <v>3513</v>
      </c>
      <c r="B1218" s="58" t="s">
        <v>5252</v>
      </c>
      <c r="C1218" s="52" t="s">
        <v>5317</v>
      </c>
      <c r="D1218" s="58" t="s">
        <v>5253</v>
      </c>
      <c r="E1218" s="53">
        <v>44647.19513888889</v>
      </c>
      <c r="F1218" s="54">
        <v>44650.42222222222</v>
      </c>
    </row>
    <row r="1219" ht="15.75" customHeight="1">
      <c r="A1219" s="52" t="s">
        <v>3516</v>
      </c>
      <c r="B1219" s="58" t="s">
        <v>5312</v>
      </c>
      <c r="C1219" s="52" t="s">
        <v>5373</v>
      </c>
      <c r="D1219" s="58" t="s">
        <v>5253</v>
      </c>
      <c r="E1219" s="53">
        <v>44650.66527777778</v>
      </c>
      <c r="F1219" s="54">
        <v>44649.77291666667</v>
      </c>
    </row>
    <row r="1220" ht="15.75" customHeight="1">
      <c r="A1220" s="52" t="s">
        <v>3519</v>
      </c>
      <c r="B1220" s="58" t="s">
        <v>5294</v>
      </c>
      <c r="C1220" s="52" t="s">
        <v>5356</v>
      </c>
      <c r="D1220" s="58" t="s">
        <v>5253</v>
      </c>
      <c r="E1220" s="53">
        <v>44646.38611111111</v>
      </c>
      <c r="F1220" s="54">
        <v>44649.12291666667</v>
      </c>
    </row>
    <row r="1221" ht="15.75" customHeight="1">
      <c r="A1221" s="52" t="s">
        <v>3522</v>
      </c>
      <c r="B1221" s="58" t="s">
        <v>5252</v>
      </c>
      <c r="C1221" s="52" t="s">
        <v>5317</v>
      </c>
      <c r="D1221" s="58" t="s">
        <v>5253</v>
      </c>
      <c r="E1221" s="53">
        <v>44649.43819444445</v>
      </c>
      <c r="F1221" s="54">
        <v>44652.10833333333</v>
      </c>
    </row>
    <row r="1222" ht="15.75" customHeight="1">
      <c r="A1222" s="52" t="s">
        <v>3524</v>
      </c>
      <c r="B1222" s="58" t="s">
        <v>5272</v>
      </c>
      <c r="C1222" s="52" t="s">
        <v>5334</v>
      </c>
      <c r="D1222" s="58" t="s">
        <v>5255</v>
      </c>
      <c r="E1222" s="53">
        <v>44648.709027777775</v>
      </c>
      <c r="F1222" s="54">
        <v>44651.61666666667</v>
      </c>
    </row>
    <row r="1223" ht="15.75" customHeight="1">
      <c r="A1223" s="52" t="s">
        <v>3527</v>
      </c>
      <c r="B1223" s="58" t="s">
        <v>5276</v>
      </c>
      <c r="C1223" s="52" t="s">
        <v>5338</v>
      </c>
      <c r="D1223" s="58" t="s">
        <v>5253</v>
      </c>
      <c r="E1223" s="53">
        <v>44647.86736111111</v>
      </c>
      <c r="F1223" s="54">
        <v>44649.11875</v>
      </c>
    </row>
    <row r="1224" ht="15.75" customHeight="1">
      <c r="A1224" s="52" t="s">
        <v>3530</v>
      </c>
      <c r="B1224" s="58" t="s">
        <v>5252</v>
      </c>
      <c r="C1224" s="52" t="s">
        <v>5317</v>
      </c>
      <c r="D1224" s="58" t="s">
        <v>5253</v>
      </c>
      <c r="E1224" s="53">
        <v>44648.85763888889</v>
      </c>
      <c r="F1224" s="54">
        <v>44652.106944444444</v>
      </c>
    </row>
    <row r="1225" ht="15.75" customHeight="1">
      <c r="A1225" s="52" t="s">
        <v>3532</v>
      </c>
      <c r="B1225" s="58" t="s">
        <v>5258</v>
      </c>
      <c r="C1225" s="52" t="s">
        <v>5321</v>
      </c>
      <c r="D1225" s="58" t="s">
        <v>5253</v>
      </c>
      <c r="E1225" s="53">
        <v>44649.913194444445</v>
      </c>
      <c r="F1225" s="54">
        <v>44652.123611111114</v>
      </c>
    </row>
    <row r="1226" ht="15.75" customHeight="1">
      <c r="A1226" s="52" t="s">
        <v>3535</v>
      </c>
      <c r="B1226" s="58" t="s">
        <v>5283</v>
      </c>
      <c r="C1226" s="52" t="s">
        <v>5345</v>
      </c>
      <c r="D1226" s="58" t="s">
        <v>5253</v>
      </c>
      <c r="E1226" s="53">
        <v>44649.904861111114</v>
      </c>
      <c r="F1226" s="54">
        <v>44649.660416666666</v>
      </c>
    </row>
    <row r="1227" ht="15.75" customHeight="1">
      <c r="A1227" s="52" t="s">
        <v>3538</v>
      </c>
      <c r="B1227" s="58" t="s">
        <v>5252</v>
      </c>
      <c r="C1227" s="52" t="s">
        <v>5317</v>
      </c>
      <c r="D1227" s="58" t="s">
        <v>5253</v>
      </c>
      <c r="E1227" s="53">
        <v>44647.41805555556</v>
      </c>
      <c r="F1227" s="54">
        <v>44649.01875</v>
      </c>
    </row>
    <row r="1228" ht="15.75" customHeight="1">
      <c r="A1228" s="52" t="s">
        <v>3541</v>
      </c>
      <c r="B1228" s="58" t="s">
        <v>5264</v>
      </c>
      <c r="C1228" s="52" t="s">
        <v>5326</v>
      </c>
      <c r="D1228" s="58" t="s">
        <v>5253</v>
      </c>
      <c r="E1228" s="53">
        <v>44644.29236111111</v>
      </c>
      <c r="F1228" s="54">
        <v>44649.03958333333</v>
      </c>
    </row>
    <row r="1229" ht="15.75" customHeight="1">
      <c r="A1229" s="52" t="s">
        <v>3543</v>
      </c>
      <c r="B1229" s="58" t="s">
        <v>5289</v>
      </c>
      <c r="C1229" s="52" t="s">
        <v>5351</v>
      </c>
      <c r="D1229" s="58" t="s">
        <v>5255</v>
      </c>
      <c r="E1229" s="53">
        <v>44647.342361111114</v>
      </c>
      <c r="F1229" s="54">
        <v>44651.84444444445</v>
      </c>
    </row>
    <row r="1230" ht="15.75" customHeight="1">
      <c r="A1230" s="52" t="s">
        <v>3546</v>
      </c>
      <c r="B1230" s="58" t="s">
        <v>5252</v>
      </c>
      <c r="C1230" s="52" t="s">
        <v>5317</v>
      </c>
      <c r="D1230" s="58" t="s">
        <v>5253</v>
      </c>
      <c r="E1230" s="53">
        <v>44647.25069444445</v>
      </c>
      <c r="F1230" s="54">
        <v>44649.71805555555</v>
      </c>
    </row>
    <row r="1231" ht="15.75" customHeight="1">
      <c r="A1231" s="52" t="s">
        <v>3548</v>
      </c>
      <c r="B1231" s="58" t="s">
        <v>5291</v>
      </c>
      <c r="C1231" s="52" t="s">
        <v>5353</v>
      </c>
      <c r="D1231" s="58" t="s">
        <v>5253</v>
      </c>
      <c r="E1231" s="53">
        <v>44647.680555555555</v>
      </c>
      <c r="F1231" s="54">
        <v>44650.47222222222</v>
      </c>
    </row>
    <row r="1232" ht="15.75" customHeight="1">
      <c r="A1232" s="52" t="s">
        <v>3551</v>
      </c>
      <c r="B1232" s="58" t="s">
        <v>5254</v>
      </c>
      <c r="C1232" s="52" t="s">
        <v>5318</v>
      </c>
      <c r="D1232" s="58" t="s">
        <v>5255</v>
      </c>
      <c r="E1232" s="53">
        <v>44647.33888888889</v>
      </c>
      <c r="F1232" s="54">
        <v>44649.34027777778</v>
      </c>
    </row>
    <row r="1233" ht="15.75" customHeight="1">
      <c r="A1233" s="52" t="s">
        <v>3554</v>
      </c>
      <c r="B1233" s="58" t="s">
        <v>5282</v>
      </c>
      <c r="C1233" s="52" t="s">
        <v>5344</v>
      </c>
      <c r="D1233" s="58" t="s">
        <v>5255</v>
      </c>
      <c r="E1233" s="53">
        <v>44648.379166666666</v>
      </c>
      <c r="F1233" s="54">
        <v>44650.625</v>
      </c>
    </row>
    <row r="1234" ht="15.75" customHeight="1">
      <c r="A1234" s="52" t="s">
        <v>3556</v>
      </c>
      <c r="B1234" s="58" t="s">
        <v>5307</v>
      </c>
      <c r="C1234" s="52" t="s">
        <v>5368</v>
      </c>
      <c r="D1234" s="58" t="s">
        <v>5253</v>
      </c>
      <c r="E1234" s="53">
        <v>44645.600694444445</v>
      </c>
      <c r="F1234" s="54">
        <v>44646.75486111111</v>
      </c>
    </row>
    <row r="1235" ht="15.75" customHeight="1">
      <c r="A1235" s="52" t="s">
        <v>3558</v>
      </c>
      <c r="B1235" s="58" t="s">
        <v>5286</v>
      </c>
      <c r="C1235" s="52" t="s">
        <v>5348</v>
      </c>
      <c r="D1235" s="58" t="s">
        <v>5253</v>
      </c>
      <c r="E1235" s="53">
        <v>44645.62847222222</v>
      </c>
      <c r="F1235" s="54">
        <v>44646.881944444445</v>
      </c>
    </row>
    <row r="1236" ht="15.75" customHeight="1">
      <c r="A1236" s="52" t="s">
        <v>3561</v>
      </c>
      <c r="B1236" s="58" t="s">
        <v>5278</v>
      </c>
      <c r="C1236" s="52" t="s">
        <v>5340</v>
      </c>
      <c r="D1236" s="58" t="s">
        <v>5253</v>
      </c>
      <c r="E1236" s="53">
        <v>44647.18819444445</v>
      </c>
      <c r="F1236" s="54">
        <v>44650.441666666666</v>
      </c>
    </row>
    <row r="1237" ht="15.75" customHeight="1">
      <c r="A1237" s="52" t="s">
        <v>3564</v>
      </c>
      <c r="B1237" s="58" t="s">
        <v>5307</v>
      </c>
      <c r="C1237" s="52" t="s">
        <v>5368</v>
      </c>
      <c r="D1237" s="58" t="s">
        <v>5253</v>
      </c>
      <c r="E1237" s="53">
        <v>44648.893055555556</v>
      </c>
      <c r="F1237" s="54">
        <v>44649.14513888889</v>
      </c>
    </row>
    <row r="1238" ht="15.75" customHeight="1">
      <c r="A1238" s="52" t="s">
        <v>3566</v>
      </c>
      <c r="B1238" s="58" t="s">
        <v>5257</v>
      </c>
      <c r="C1238" s="52" t="s">
        <v>5320</v>
      </c>
      <c r="D1238" s="58" t="s">
        <v>5253</v>
      </c>
      <c r="E1238" s="53">
        <v>44647.72152777778</v>
      </c>
      <c r="F1238" s="54">
        <v>44649.720138888886</v>
      </c>
    </row>
    <row r="1239" ht="15.75" customHeight="1">
      <c r="A1239" s="52" t="s">
        <v>3568</v>
      </c>
      <c r="B1239" s="58" t="s">
        <v>5260</v>
      </c>
      <c r="C1239" s="52" t="s">
        <v>5323</v>
      </c>
      <c r="D1239" s="58" t="s">
        <v>5253</v>
      </c>
      <c r="E1239" s="53">
        <v>44646.714583333334</v>
      </c>
      <c r="F1239" s="54">
        <v>44649.71805555555</v>
      </c>
    </row>
    <row r="1240" ht="15.75" customHeight="1">
      <c r="A1240" s="52" t="s">
        <v>3571</v>
      </c>
      <c r="B1240" s="58" t="s">
        <v>5266</v>
      </c>
      <c r="C1240" s="52" t="s">
        <v>5328</v>
      </c>
      <c r="D1240" s="58" t="s">
        <v>5255</v>
      </c>
      <c r="E1240" s="53">
        <v>44647.24166666667</v>
      </c>
      <c r="F1240" s="54">
        <v>44649.402083333334</v>
      </c>
    </row>
    <row r="1241" ht="15.75" customHeight="1">
      <c r="A1241" s="52" t="s">
        <v>3574</v>
      </c>
      <c r="B1241" s="58" t="s">
        <v>5254</v>
      </c>
      <c r="C1241" s="52" t="s">
        <v>5318</v>
      </c>
      <c r="D1241" s="58" t="s">
        <v>5255</v>
      </c>
      <c r="E1241" s="53">
        <v>44650.12222222222</v>
      </c>
      <c r="F1241" s="54">
        <v>44652.20972222222</v>
      </c>
    </row>
    <row r="1242" ht="15.75" customHeight="1">
      <c r="A1242" s="52" t="s">
        <v>3577</v>
      </c>
      <c r="B1242" s="58" t="s">
        <v>5295</v>
      </c>
      <c r="C1242" s="52" t="s">
        <v>5357</v>
      </c>
      <c r="D1242" s="58" t="s">
        <v>5253</v>
      </c>
      <c r="E1242" s="53">
        <v>44646.36944444444</v>
      </c>
      <c r="F1242" s="54">
        <v>44649.02222222222</v>
      </c>
    </row>
    <row r="1243" ht="15.75" customHeight="1">
      <c r="A1243" s="52" t="s">
        <v>3580</v>
      </c>
      <c r="B1243" s="58" t="s">
        <v>5284</v>
      </c>
      <c r="C1243" s="52" t="s">
        <v>5346</v>
      </c>
      <c r="D1243" s="58" t="s">
        <v>5253</v>
      </c>
      <c r="E1243" s="53">
        <v>44650.11111111111</v>
      </c>
      <c r="F1243" s="54">
        <v>44649.836805555555</v>
      </c>
    </row>
    <row r="1244" ht="15.75" customHeight="1">
      <c r="A1244" s="52" t="s">
        <v>3583</v>
      </c>
      <c r="B1244" s="58" t="s">
        <v>5252</v>
      </c>
      <c r="C1244" s="52" t="s">
        <v>5317</v>
      </c>
      <c r="D1244" s="58" t="s">
        <v>5253</v>
      </c>
      <c r="E1244" s="53">
        <v>44650.586805555555</v>
      </c>
      <c r="F1244" s="54">
        <v>44652.04652777778</v>
      </c>
    </row>
    <row r="1245" ht="15.75" customHeight="1">
      <c r="A1245" s="52" t="s">
        <v>3586</v>
      </c>
      <c r="B1245" s="58" t="s">
        <v>5259</v>
      </c>
      <c r="C1245" s="52" t="s">
        <v>5322</v>
      </c>
      <c r="D1245" s="58" t="s">
        <v>5255</v>
      </c>
      <c r="E1245" s="53">
        <v>44643.740277777775</v>
      </c>
      <c r="F1245" s="54">
        <v>44648.65972222222</v>
      </c>
    </row>
    <row r="1246" ht="15.75" customHeight="1">
      <c r="A1246" s="52" t="s">
        <v>3589</v>
      </c>
      <c r="B1246" s="58" t="s">
        <v>5284</v>
      </c>
      <c r="C1246" s="52" t="s">
        <v>5346</v>
      </c>
      <c r="D1246" s="58" t="s">
        <v>5253</v>
      </c>
      <c r="E1246" s="53">
        <v>44647.646527777775</v>
      </c>
      <c r="F1246" s="54">
        <v>44650.36875</v>
      </c>
    </row>
    <row r="1247" ht="15.75" customHeight="1">
      <c r="A1247" s="52" t="s">
        <v>3591</v>
      </c>
      <c r="B1247" s="58" t="s">
        <v>5268</v>
      </c>
      <c r="C1247" s="52" t="s">
        <v>5330</v>
      </c>
      <c r="D1247" s="58" t="s">
        <v>5255</v>
      </c>
      <c r="E1247" s="53">
        <v>44649.49236111111</v>
      </c>
      <c r="F1247" s="54">
        <v>44649.39722222222</v>
      </c>
    </row>
    <row r="1248" ht="15.75" customHeight="1">
      <c r="A1248" s="52" t="s">
        <v>3594</v>
      </c>
      <c r="B1248" s="58" t="s">
        <v>5254</v>
      </c>
      <c r="C1248" s="52" t="s">
        <v>5318</v>
      </c>
      <c r="D1248" s="58" t="s">
        <v>5255</v>
      </c>
      <c r="E1248" s="53">
        <v>44649.02291666667</v>
      </c>
      <c r="F1248" s="54">
        <v>44650.686111111114</v>
      </c>
    </row>
    <row r="1249" ht="15.75" customHeight="1">
      <c r="A1249" s="52" t="s">
        <v>3597</v>
      </c>
      <c r="B1249" s="58" t="s">
        <v>5261</v>
      </c>
      <c r="C1249" s="52" t="s">
        <v>5324</v>
      </c>
      <c r="D1249" s="58" t="s">
        <v>5253</v>
      </c>
      <c r="E1249" s="53">
        <v>44648.87013888889</v>
      </c>
      <c r="F1249" s="54">
        <v>44649.09583333333</v>
      </c>
    </row>
    <row r="1250" ht="15.75" customHeight="1">
      <c r="A1250" s="52" t="s">
        <v>3599</v>
      </c>
      <c r="B1250" s="58" t="s">
        <v>5272</v>
      </c>
      <c r="C1250" s="52" t="s">
        <v>5334</v>
      </c>
      <c r="D1250" s="58" t="s">
        <v>5255</v>
      </c>
      <c r="E1250" s="53">
        <v>44648.53680555556</v>
      </c>
      <c r="F1250" s="54">
        <v>44652.205555555556</v>
      </c>
    </row>
    <row r="1251" ht="15.75" customHeight="1">
      <c r="A1251" s="52" t="s">
        <v>3601</v>
      </c>
      <c r="B1251" s="58" t="s">
        <v>5288</v>
      </c>
      <c r="C1251" s="52" t="s">
        <v>5350</v>
      </c>
      <c r="D1251" s="58" t="s">
        <v>5255</v>
      </c>
      <c r="E1251" s="53">
        <v>44650.55902777778</v>
      </c>
      <c r="F1251" s="54">
        <v>44652.42361111111</v>
      </c>
    </row>
    <row r="1252" ht="15.75" customHeight="1">
      <c r="A1252" s="52" t="s">
        <v>3604</v>
      </c>
      <c r="B1252" s="58" t="s">
        <v>5260</v>
      </c>
      <c r="C1252" s="52" t="s">
        <v>5323</v>
      </c>
      <c r="D1252" s="58" t="s">
        <v>5253</v>
      </c>
      <c r="E1252" s="53">
        <v>44650.00069444445</v>
      </c>
      <c r="F1252" s="54">
        <v>44652.11875</v>
      </c>
    </row>
    <row r="1253" ht="15.75" customHeight="1">
      <c r="A1253" s="52" t="s">
        <v>3607</v>
      </c>
      <c r="B1253" s="58" t="s">
        <v>5258</v>
      </c>
      <c r="C1253" s="52" t="s">
        <v>5321</v>
      </c>
      <c r="D1253" s="58" t="s">
        <v>5253</v>
      </c>
      <c r="E1253" s="53">
        <v>44649.361805555556</v>
      </c>
      <c r="F1253" s="54">
        <v>44652.15555555555</v>
      </c>
    </row>
    <row r="1254" ht="15.75" customHeight="1">
      <c r="A1254" s="52" t="s">
        <v>3610</v>
      </c>
      <c r="B1254" s="58" t="s">
        <v>5258</v>
      </c>
      <c r="C1254" s="52" t="s">
        <v>5321</v>
      </c>
      <c r="D1254" s="58" t="s">
        <v>5253</v>
      </c>
      <c r="E1254" s="53">
        <v>44650.78194444445</v>
      </c>
      <c r="F1254" s="54">
        <v>44649.83888888889</v>
      </c>
    </row>
    <row r="1255" ht="15.75" customHeight="1">
      <c r="A1255" s="52" t="s">
        <v>3613</v>
      </c>
      <c r="B1255" s="58" t="s">
        <v>5264</v>
      </c>
      <c r="C1255" s="52" t="s">
        <v>5326</v>
      </c>
      <c r="D1255" s="58" t="s">
        <v>5253</v>
      </c>
      <c r="E1255" s="53">
        <v>44649.71597222222</v>
      </c>
      <c r="F1255" s="54">
        <v>44649.77013888889</v>
      </c>
    </row>
    <row r="1256" ht="15.75" customHeight="1">
      <c r="A1256" s="52" t="s">
        <v>3615</v>
      </c>
      <c r="B1256" s="58" t="s">
        <v>5280</v>
      </c>
      <c r="C1256" s="52" t="s">
        <v>5342</v>
      </c>
      <c r="D1256" s="58" t="s">
        <v>5253</v>
      </c>
      <c r="E1256" s="53">
        <v>44648.345138888886</v>
      </c>
      <c r="F1256" s="54">
        <v>44650.41111111111</v>
      </c>
    </row>
    <row r="1257" ht="15.75" customHeight="1">
      <c r="A1257" s="52" t="s">
        <v>3618</v>
      </c>
      <c r="B1257" s="58" t="s">
        <v>5304</v>
      </c>
      <c r="C1257" s="52" t="s">
        <v>5340</v>
      </c>
      <c r="D1257" s="58" t="s">
        <v>5253</v>
      </c>
      <c r="E1257" s="53">
        <v>44646.552777777775</v>
      </c>
      <c r="F1257" s="54">
        <v>44649.72152777778</v>
      </c>
    </row>
    <row r="1258" ht="15.75" customHeight="1">
      <c r="A1258" s="52" t="s">
        <v>3621</v>
      </c>
      <c r="B1258" s="58" t="s">
        <v>5311</v>
      </c>
      <c r="C1258" s="52" t="s">
        <v>5372</v>
      </c>
      <c r="D1258" s="58" t="s">
        <v>5253</v>
      </c>
      <c r="E1258" s="53">
        <v>44648.393055555556</v>
      </c>
      <c r="F1258" s="54">
        <v>44649.15416666667</v>
      </c>
    </row>
    <row r="1259" ht="15.75" customHeight="1">
      <c r="A1259" s="52" t="s">
        <v>3624</v>
      </c>
      <c r="B1259" s="58" t="s">
        <v>5269</v>
      </c>
      <c r="C1259" s="52" t="s">
        <v>5331</v>
      </c>
      <c r="D1259" s="58" t="s">
        <v>5253</v>
      </c>
      <c r="E1259" s="53">
        <v>44650.19513888889</v>
      </c>
      <c r="F1259" s="54">
        <v>44649.8375</v>
      </c>
    </row>
    <row r="1260" ht="15.75" customHeight="1">
      <c r="A1260" s="52" t="s">
        <v>3627</v>
      </c>
      <c r="B1260" s="58" t="s">
        <v>5301</v>
      </c>
      <c r="C1260" s="52" t="s">
        <v>5363</v>
      </c>
      <c r="D1260" s="58" t="s">
        <v>5255</v>
      </c>
      <c r="E1260" s="53">
        <v>44647.34027777778</v>
      </c>
      <c r="F1260" s="54">
        <v>44651.84722222222</v>
      </c>
    </row>
    <row r="1261" ht="15.75" customHeight="1">
      <c r="A1261" s="52" t="s">
        <v>3629</v>
      </c>
      <c r="B1261" s="58" t="s">
        <v>5281</v>
      </c>
      <c r="C1261" s="52" t="s">
        <v>5343</v>
      </c>
      <c r="D1261" s="58" t="s">
        <v>5255</v>
      </c>
      <c r="E1261" s="53">
        <v>44650.31805555556</v>
      </c>
      <c r="F1261" s="54">
        <v>44652.46805555555</v>
      </c>
    </row>
    <row r="1262" ht="15.75" customHeight="1">
      <c r="A1262" s="52" t="s">
        <v>3632</v>
      </c>
      <c r="B1262" s="58" t="s">
        <v>5259</v>
      </c>
      <c r="C1262" s="52" t="s">
        <v>5322</v>
      </c>
      <c r="D1262" s="58" t="s">
        <v>5255</v>
      </c>
      <c r="E1262" s="53">
        <v>44648.50763888889</v>
      </c>
      <c r="F1262" s="54">
        <v>44650.626388888886</v>
      </c>
    </row>
    <row r="1263" ht="15.75" customHeight="1">
      <c r="A1263" s="52" t="s">
        <v>3635</v>
      </c>
      <c r="B1263" s="58" t="s">
        <v>5289</v>
      </c>
      <c r="C1263" s="52" t="s">
        <v>5351</v>
      </c>
      <c r="D1263" s="58" t="s">
        <v>5255</v>
      </c>
      <c r="E1263" s="53">
        <v>44647.319444444445</v>
      </c>
      <c r="F1263" s="54">
        <v>44649.39097222222</v>
      </c>
    </row>
    <row r="1264" ht="15.75" customHeight="1">
      <c r="A1264" s="52" t="s">
        <v>3638</v>
      </c>
      <c r="B1264" s="58" t="s">
        <v>5279</v>
      </c>
      <c r="C1264" s="52" t="s">
        <v>5341</v>
      </c>
      <c r="D1264" s="58" t="s">
        <v>5253</v>
      </c>
      <c r="E1264" s="53">
        <v>44647.94513888889</v>
      </c>
      <c r="F1264" s="54">
        <v>44649.11875</v>
      </c>
    </row>
    <row r="1265" ht="15.75" customHeight="1">
      <c r="A1265" s="52" t="s">
        <v>3641</v>
      </c>
      <c r="B1265" s="58" t="s">
        <v>5279</v>
      </c>
      <c r="C1265" s="52" t="s">
        <v>5341</v>
      </c>
      <c r="D1265" s="58" t="s">
        <v>5253</v>
      </c>
      <c r="E1265" s="53">
        <v>44646.54236111111</v>
      </c>
      <c r="F1265" s="54">
        <v>44649.02291666667</v>
      </c>
    </row>
    <row r="1266" ht="15.75" customHeight="1">
      <c r="A1266" s="52" t="s">
        <v>3643</v>
      </c>
      <c r="B1266" s="58" t="s">
        <v>5278</v>
      </c>
      <c r="C1266" s="52" t="s">
        <v>5340</v>
      </c>
      <c r="D1266" s="58" t="s">
        <v>5253</v>
      </c>
      <c r="E1266" s="53">
        <v>44649.066666666666</v>
      </c>
      <c r="F1266" s="54">
        <v>44649.145833333336</v>
      </c>
    </row>
    <row r="1267" ht="15.75" customHeight="1">
      <c r="A1267" s="52" t="s">
        <v>3646</v>
      </c>
      <c r="B1267" s="58" t="s">
        <v>5274</v>
      </c>
      <c r="C1267" s="52" t="s">
        <v>5336</v>
      </c>
      <c r="D1267" s="58" t="s">
        <v>5253</v>
      </c>
      <c r="E1267" s="53">
        <v>44649.35277777778</v>
      </c>
      <c r="F1267" s="54">
        <v>44652.15069444444</v>
      </c>
    </row>
    <row r="1268" ht="15.75" customHeight="1">
      <c r="A1268" s="52" t="s">
        <v>3649</v>
      </c>
      <c r="B1268" s="58" t="s">
        <v>5272</v>
      </c>
      <c r="C1268" s="52" t="s">
        <v>5334</v>
      </c>
      <c r="D1268" s="58" t="s">
        <v>5255</v>
      </c>
      <c r="E1268" s="53">
        <v>44649.31805555556</v>
      </c>
      <c r="F1268" s="54">
        <v>44649.38125</v>
      </c>
    </row>
    <row r="1269" ht="15.75" customHeight="1">
      <c r="A1269" s="52" t="s">
        <v>3651</v>
      </c>
      <c r="B1269" s="58" t="s">
        <v>5312</v>
      </c>
      <c r="C1269" s="52" t="s">
        <v>5373</v>
      </c>
      <c r="D1269" s="58" t="s">
        <v>5253</v>
      </c>
      <c r="E1269" s="53">
        <v>44649.92916666667</v>
      </c>
      <c r="F1269" s="54">
        <v>44652.049305555556</v>
      </c>
    </row>
    <row r="1270" ht="15.75" customHeight="1">
      <c r="A1270" s="52" t="s">
        <v>3654</v>
      </c>
      <c r="B1270" s="58" t="s">
        <v>5265</v>
      </c>
      <c r="C1270" s="52" t="s">
        <v>5327</v>
      </c>
      <c r="D1270" s="58" t="s">
        <v>5253</v>
      </c>
      <c r="E1270" s="53">
        <v>44648.395833333336</v>
      </c>
      <c r="F1270" s="54">
        <v>44649.086805555555</v>
      </c>
    </row>
    <row r="1271" ht="15.75" customHeight="1">
      <c r="A1271" s="52" t="s">
        <v>3656</v>
      </c>
      <c r="B1271" s="58" t="s">
        <v>5280</v>
      </c>
      <c r="C1271" s="52" t="s">
        <v>5342</v>
      </c>
      <c r="D1271" s="58" t="s">
        <v>5253</v>
      </c>
      <c r="E1271" s="53">
        <v>44647.15833333333</v>
      </c>
      <c r="F1271" s="54">
        <v>44650.45347222222</v>
      </c>
    </row>
    <row r="1272" ht="15.75" customHeight="1">
      <c r="A1272" s="52" t="s">
        <v>3658</v>
      </c>
      <c r="B1272" s="58" t="s">
        <v>5300</v>
      </c>
      <c r="C1272" s="52" t="s">
        <v>5362</v>
      </c>
      <c r="D1272" s="58" t="s">
        <v>5253</v>
      </c>
      <c r="E1272" s="53">
        <v>44649.416666666664</v>
      </c>
      <c r="F1272" s="54">
        <v>44652.123611111114</v>
      </c>
    </row>
    <row r="1273" ht="15.75" customHeight="1">
      <c r="A1273" s="52" t="s">
        <v>3661</v>
      </c>
      <c r="B1273" s="58" t="s">
        <v>5262</v>
      </c>
      <c r="C1273" s="52" t="s">
        <v>5318</v>
      </c>
      <c r="D1273" s="58" t="s">
        <v>5255</v>
      </c>
      <c r="E1273" s="53">
        <v>44648.34652777778</v>
      </c>
      <c r="F1273" s="54">
        <v>44651.83819444444</v>
      </c>
    </row>
    <row r="1274" ht="15.75" customHeight="1">
      <c r="A1274" s="52" t="s">
        <v>3663</v>
      </c>
      <c r="B1274" s="58" t="s">
        <v>5308</v>
      </c>
      <c r="C1274" s="52" t="s">
        <v>5369</v>
      </c>
      <c r="D1274" s="58" t="s">
        <v>5253</v>
      </c>
      <c r="E1274" s="53">
        <v>44647.21597222222</v>
      </c>
      <c r="F1274" s="54">
        <v>44646.884722222225</v>
      </c>
    </row>
    <row r="1275" ht="15.75" customHeight="1">
      <c r="A1275" s="52" t="s">
        <v>3666</v>
      </c>
      <c r="B1275" s="58" t="s">
        <v>5256</v>
      </c>
      <c r="C1275" s="52" t="s">
        <v>5319</v>
      </c>
      <c r="D1275" s="58" t="s">
        <v>5253</v>
      </c>
      <c r="E1275" s="53">
        <v>44646.95486111111</v>
      </c>
      <c r="F1275" s="54">
        <v>44649.013194444444</v>
      </c>
    </row>
    <row r="1276" ht="15.75" customHeight="1">
      <c r="A1276" s="52" t="s">
        <v>3669</v>
      </c>
      <c r="B1276" s="58" t="s">
        <v>5279</v>
      </c>
      <c r="C1276" s="52" t="s">
        <v>5341</v>
      </c>
      <c r="D1276" s="58" t="s">
        <v>5253</v>
      </c>
      <c r="E1276" s="53">
        <v>44647.2125</v>
      </c>
      <c r="F1276" s="54">
        <v>44646.88055555556</v>
      </c>
    </row>
    <row r="1277" ht="15.75" customHeight="1">
      <c r="A1277" s="52" t="s">
        <v>3671</v>
      </c>
      <c r="B1277" s="58" t="s">
        <v>5262</v>
      </c>
      <c r="C1277" s="52" t="s">
        <v>5318</v>
      </c>
      <c r="D1277" s="58" t="s">
        <v>5255</v>
      </c>
      <c r="E1277" s="53">
        <v>44649.288194444445</v>
      </c>
      <c r="F1277" s="54">
        <v>44651.61875</v>
      </c>
    </row>
    <row r="1278" ht="15.75" customHeight="1">
      <c r="A1278" s="52" t="s">
        <v>3674</v>
      </c>
      <c r="B1278" s="58" t="s">
        <v>5258</v>
      </c>
      <c r="C1278" s="52" t="s">
        <v>5321</v>
      </c>
      <c r="D1278" s="58" t="s">
        <v>5253</v>
      </c>
      <c r="E1278" s="53">
        <v>44647.759722222225</v>
      </c>
      <c r="F1278" s="54">
        <v>44650.430555555555</v>
      </c>
    </row>
    <row r="1279" ht="15.75" customHeight="1">
      <c r="A1279" s="52" t="s">
        <v>3676</v>
      </c>
      <c r="B1279" s="58" t="s">
        <v>5263</v>
      </c>
      <c r="C1279" s="52" t="s">
        <v>5325</v>
      </c>
      <c r="D1279" s="58" t="s">
        <v>5253</v>
      </c>
      <c r="E1279" s="53">
        <v>44646.39166666667</v>
      </c>
      <c r="F1279" s="54">
        <v>44649.08611111111</v>
      </c>
    </row>
    <row r="1280" ht="15.75" customHeight="1">
      <c r="A1280" s="52" t="s">
        <v>3679</v>
      </c>
      <c r="B1280" s="58" t="s">
        <v>5252</v>
      </c>
      <c r="C1280" s="52" t="s">
        <v>5317</v>
      </c>
      <c r="D1280" s="58" t="s">
        <v>5253</v>
      </c>
      <c r="E1280" s="53">
        <v>44648.39166666667</v>
      </c>
      <c r="F1280" s="54">
        <v>44649.08541666667</v>
      </c>
    </row>
    <row r="1281" ht="15.75" customHeight="1">
      <c r="A1281" s="52" t="s">
        <v>3682</v>
      </c>
      <c r="B1281" s="58" t="s">
        <v>5267</v>
      </c>
      <c r="C1281" s="52" t="s">
        <v>5329</v>
      </c>
      <c r="D1281" s="58" t="s">
        <v>5253</v>
      </c>
      <c r="E1281" s="53">
        <v>44647.98055555556</v>
      </c>
      <c r="F1281" s="54">
        <v>44649.07777777778</v>
      </c>
    </row>
    <row r="1282" ht="15.75" customHeight="1">
      <c r="A1282" s="52" t="s">
        <v>3685</v>
      </c>
      <c r="B1282" s="58" t="s">
        <v>5280</v>
      </c>
      <c r="C1282" s="52" t="s">
        <v>5342</v>
      </c>
      <c r="D1282" s="58" t="s">
        <v>5253</v>
      </c>
      <c r="E1282" s="53">
        <v>44646.64375</v>
      </c>
      <c r="F1282" s="54">
        <v>44650.43402777778</v>
      </c>
    </row>
    <row r="1283" ht="15.75" customHeight="1">
      <c r="A1283" s="52" t="s">
        <v>3686</v>
      </c>
      <c r="B1283" s="58" t="s">
        <v>5269</v>
      </c>
      <c r="C1283" s="52" t="s">
        <v>5331</v>
      </c>
      <c r="D1283" s="58" t="s">
        <v>5253</v>
      </c>
      <c r="E1283" s="53">
        <v>44647.43402777778</v>
      </c>
      <c r="F1283" s="54">
        <v>44649.075</v>
      </c>
    </row>
    <row r="1284" ht="15.75" customHeight="1">
      <c r="A1284" s="52" t="s">
        <v>3688</v>
      </c>
      <c r="B1284" s="58" t="s">
        <v>5278</v>
      </c>
      <c r="C1284" s="52" t="s">
        <v>5340</v>
      </c>
      <c r="D1284" s="58" t="s">
        <v>5253</v>
      </c>
      <c r="E1284" s="53">
        <v>44648.86597222222</v>
      </c>
      <c r="F1284" s="54">
        <v>44649.705555555556</v>
      </c>
    </row>
    <row r="1285" ht="15.75" customHeight="1">
      <c r="A1285" s="52" t="s">
        <v>3691</v>
      </c>
      <c r="B1285" s="58" t="s">
        <v>5259</v>
      </c>
      <c r="C1285" s="52" t="s">
        <v>5322</v>
      </c>
      <c r="D1285" s="58" t="s">
        <v>5255</v>
      </c>
      <c r="E1285" s="53">
        <v>44647.00555555556</v>
      </c>
      <c r="F1285" s="54">
        <v>44649.490277777775</v>
      </c>
    </row>
    <row r="1286" ht="15.75" customHeight="1">
      <c r="A1286" s="52" t="s">
        <v>3693</v>
      </c>
      <c r="B1286" s="58" t="s">
        <v>5288</v>
      </c>
      <c r="C1286" s="52" t="s">
        <v>5350</v>
      </c>
      <c r="D1286" s="58" t="s">
        <v>5255</v>
      </c>
      <c r="E1286" s="53">
        <v>44648.47986111111</v>
      </c>
      <c r="F1286" s="54">
        <v>44649.73611111111</v>
      </c>
    </row>
    <row r="1287" ht="15.75" customHeight="1">
      <c r="A1287" s="52" t="s">
        <v>3696</v>
      </c>
      <c r="B1287" s="58" t="s">
        <v>5276</v>
      </c>
      <c r="C1287" s="52" t="s">
        <v>5338</v>
      </c>
      <c r="D1287" s="58" t="s">
        <v>5253</v>
      </c>
      <c r="E1287" s="53">
        <v>44648.361805555556</v>
      </c>
      <c r="F1287" s="54">
        <v>44652.15416666667</v>
      </c>
    </row>
    <row r="1288" ht="15.75" customHeight="1">
      <c r="A1288" s="52" t="s">
        <v>3698</v>
      </c>
      <c r="B1288" s="58" t="s">
        <v>5257</v>
      </c>
      <c r="C1288" s="52" t="s">
        <v>5320</v>
      </c>
      <c r="D1288" s="58" t="s">
        <v>5253</v>
      </c>
      <c r="E1288" s="53">
        <v>44648.118055555555</v>
      </c>
      <c r="F1288" s="54">
        <v>44646.7875</v>
      </c>
    </row>
    <row r="1289" ht="15.75" customHeight="1">
      <c r="A1289" s="52" t="s">
        <v>3700</v>
      </c>
      <c r="B1289" s="58" t="s">
        <v>5266</v>
      </c>
      <c r="C1289" s="52" t="s">
        <v>5328</v>
      </c>
      <c r="D1289" s="58" t="s">
        <v>5255</v>
      </c>
      <c r="E1289" s="53">
        <v>44647.34097222222</v>
      </c>
      <c r="F1289" s="54">
        <v>44651.842361111114</v>
      </c>
    </row>
    <row r="1290" ht="15.75" customHeight="1">
      <c r="A1290" s="52" t="s">
        <v>3702</v>
      </c>
      <c r="B1290" s="58" t="s">
        <v>5275</v>
      </c>
      <c r="C1290" s="52" t="s">
        <v>5337</v>
      </c>
      <c r="D1290" s="58" t="s">
        <v>5255</v>
      </c>
      <c r="E1290" s="53">
        <v>44647.27222222222</v>
      </c>
      <c r="F1290" s="54">
        <v>44651.72708333333</v>
      </c>
    </row>
    <row r="1291" ht="15.75" customHeight="1">
      <c r="A1291" s="52" t="s">
        <v>3705</v>
      </c>
      <c r="B1291" s="58" t="s">
        <v>5309</v>
      </c>
      <c r="C1291" s="52" t="s">
        <v>5370</v>
      </c>
      <c r="D1291" s="58" t="s">
        <v>5253</v>
      </c>
      <c r="E1291" s="53">
        <v>44649.99097222222</v>
      </c>
      <c r="F1291" s="54">
        <v>44652.10902777778</v>
      </c>
    </row>
    <row r="1292" ht="15.75" customHeight="1">
      <c r="A1292" s="52" t="s">
        <v>3708</v>
      </c>
      <c r="B1292" s="58" t="s">
        <v>5268</v>
      </c>
      <c r="C1292" s="52" t="s">
        <v>5330</v>
      </c>
      <c r="D1292" s="58" t="s">
        <v>5255</v>
      </c>
      <c r="E1292" s="53">
        <v>44645.299305555556</v>
      </c>
      <c r="F1292" s="54">
        <v>44648.634722222225</v>
      </c>
    </row>
    <row r="1293" ht="15.75" customHeight="1">
      <c r="A1293" s="52" t="s">
        <v>3711</v>
      </c>
      <c r="B1293" s="58" t="s">
        <v>5254</v>
      </c>
      <c r="C1293" s="52" t="s">
        <v>5318</v>
      </c>
      <c r="D1293" s="58" t="s">
        <v>5255</v>
      </c>
      <c r="E1293" s="53">
        <v>44649.91111111111</v>
      </c>
      <c r="F1293" s="54">
        <v>44652.44513888889</v>
      </c>
    </row>
    <row r="1294" ht="15.75" customHeight="1">
      <c r="A1294" s="52" t="s">
        <v>3714</v>
      </c>
      <c r="B1294" s="58" t="s">
        <v>5291</v>
      </c>
      <c r="C1294" s="52" t="s">
        <v>5353</v>
      </c>
      <c r="D1294" s="58" t="s">
        <v>5253</v>
      </c>
      <c r="E1294" s="53">
        <v>44647.38611111111</v>
      </c>
      <c r="F1294" s="54">
        <v>44649.1375</v>
      </c>
    </row>
    <row r="1295" ht="15.75" customHeight="1">
      <c r="A1295" s="52" t="s">
        <v>3717</v>
      </c>
      <c r="B1295" s="58" t="s">
        <v>5268</v>
      </c>
      <c r="C1295" s="52" t="s">
        <v>5330</v>
      </c>
      <c r="D1295" s="58" t="s">
        <v>5255</v>
      </c>
      <c r="E1295" s="53">
        <v>44647.84583333333</v>
      </c>
      <c r="F1295" s="54">
        <v>44650.68194444444</v>
      </c>
    </row>
    <row r="1296" ht="15.75" customHeight="1">
      <c r="A1296" s="52" t="s">
        <v>3720</v>
      </c>
      <c r="B1296" s="58" t="s">
        <v>5310</v>
      </c>
      <c r="C1296" s="52" t="s">
        <v>5371</v>
      </c>
      <c r="D1296" s="58" t="s">
        <v>5253</v>
      </c>
      <c r="E1296" s="53">
        <v>44646.399305555555</v>
      </c>
      <c r="F1296" s="54">
        <v>44649.08541666667</v>
      </c>
    </row>
    <row r="1297" ht="15.75" customHeight="1">
      <c r="A1297" s="52" t="s">
        <v>3723</v>
      </c>
      <c r="B1297" s="58" t="s">
        <v>5260</v>
      </c>
      <c r="C1297" s="52" t="s">
        <v>5323</v>
      </c>
      <c r="D1297" s="58" t="s">
        <v>5253</v>
      </c>
      <c r="E1297" s="53">
        <v>44648.72430555556</v>
      </c>
      <c r="F1297" s="54">
        <v>44649.722916666666</v>
      </c>
    </row>
    <row r="1298" ht="15.75" customHeight="1">
      <c r="A1298" s="52" t="s">
        <v>3726</v>
      </c>
      <c r="B1298" s="58" t="s">
        <v>5257</v>
      </c>
      <c r="C1298" s="52" t="s">
        <v>5320</v>
      </c>
      <c r="D1298" s="58" t="s">
        <v>5253</v>
      </c>
      <c r="E1298" s="53">
        <v>44647.35972222222</v>
      </c>
      <c r="F1298" s="54">
        <v>44649.08194444444</v>
      </c>
    </row>
    <row r="1299" ht="15.75" customHeight="1">
      <c r="A1299" s="52" t="s">
        <v>3729</v>
      </c>
      <c r="B1299" s="58" t="s">
        <v>5284</v>
      </c>
      <c r="C1299" s="52" t="s">
        <v>5346</v>
      </c>
      <c r="D1299" s="58" t="s">
        <v>5253</v>
      </c>
      <c r="E1299" s="53">
        <v>44648.20972222222</v>
      </c>
      <c r="F1299" s="54">
        <v>44649.70416666667</v>
      </c>
    </row>
    <row r="1300" ht="15.75" customHeight="1">
      <c r="A1300" s="52" t="s">
        <v>3732</v>
      </c>
      <c r="B1300" s="58" t="s">
        <v>5301</v>
      </c>
      <c r="C1300" s="52" t="s">
        <v>5363</v>
      </c>
      <c r="D1300" s="58" t="s">
        <v>5255</v>
      </c>
      <c r="E1300" s="53">
        <v>44649.402083333334</v>
      </c>
      <c r="F1300" s="54">
        <v>44652.11319444444</v>
      </c>
    </row>
    <row r="1301" ht="15.75" customHeight="1">
      <c r="A1301" s="52" t="s">
        <v>3735</v>
      </c>
      <c r="B1301" s="58" t="s">
        <v>5271</v>
      </c>
      <c r="C1301" s="52" t="s">
        <v>5333</v>
      </c>
      <c r="D1301" s="58" t="s">
        <v>5253</v>
      </c>
      <c r="E1301" s="53">
        <v>44646.549305555556</v>
      </c>
      <c r="F1301" s="54">
        <v>44649.11597222222</v>
      </c>
    </row>
    <row r="1302" ht="15.75" customHeight="1">
      <c r="A1302" s="52" t="s">
        <v>3738</v>
      </c>
      <c r="B1302" s="58" t="s">
        <v>5278</v>
      </c>
      <c r="C1302" s="52" t="s">
        <v>5340</v>
      </c>
      <c r="D1302" s="58" t="s">
        <v>5253</v>
      </c>
      <c r="E1302" s="53">
        <v>44647.763194444444</v>
      </c>
      <c r="F1302" s="54">
        <v>44650.48541666667</v>
      </c>
    </row>
    <row r="1303" ht="15.75" customHeight="1">
      <c r="A1303" s="52" t="s">
        <v>3741</v>
      </c>
      <c r="B1303" s="58" t="s">
        <v>5264</v>
      </c>
      <c r="C1303" s="52" t="s">
        <v>5326</v>
      </c>
      <c r="D1303" s="58" t="s">
        <v>5253</v>
      </c>
      <c r="E1303" s="53">
        <v>44647.24375</v>
      </c>
      <c r="F1303" s="54">
        <v>44650.464583333334</v>
      </c>
    </row>
    <row r="1304" ht="15.75" customHeight="1">
      <c r="A1304" s="52" t="s">
        <v>3743</v>
      </c>
      <c r="B1304" s="58" t="s">
        <v>5286</v>
      </c>
      <c r="C1304" s="52" t="s">
        <v>5348</v>
      </c>
      <c r="D1304" s="58" t="s">
        <v>5253</v>
      </c>
      <c r="E1304" s="53">
        <v>44645.89722222222</v>
      </c>
      <c r="F1304" s="54">
        <v>44649.00208333333</v>
      </c>
    </row>
    <row r="1305" ht="15.75" customHeight="1">
      <c r="A1305" s="52" t="s">
        <v>3745</v>
      </c>
      <c r="B1305" s="58" t="s">
        <v>5287</v>
      </c>
      <c r="C1305" s="52" t="s">
        <v>5349</v>
      </c>
      <c r="D1305" s="58" t="s">
        <v>5255</v>
      </c>
      <c r="E1305" s="53">
        <v>44649.47222222222</v>
      </c>
      <c r="F1305" s="54">
        <v>44649.39722222222</v>
      </c>
    </row>
    <row r="1306" ht="15.75" customHeight="1">
      <c r="A1306" s="52" t="s">
        <v>3747</v>
      </c>
      <c r="B1306" s="58" t="s">
        <v>5258</v>
      </c>
      <c r="C1306" s="52" t="s">
        <v>5321</v>
      </c>
      <c r="D1306" s="58" t="s">
        <v>5253</v>
      </c>
      <c r="E1306" s="53">
        <v>44650.785416666666</v>
      </c>
      <c r="F1306" s="54">
        <v>44649.84166666667</v>
      </c>
    </row>
    <row r="1307" ht="15.75" customHeight="1">
      <c r="A1307" s="52" t="s">
        <v>3749</v>
      </c>
      <c r="B1307" s="58" t="s">
        <v>5304</v>
      </c>
      <c r="C1307" s="52" t="s">
        <v>5340</v>
      </c>
      <c r="D1307" s="58" t="s">
        <v>5253</v>
      </c>
      <c r="E1307" s="53">
        <v>44648.60763888889</v>
      </c>
      <c r="F1307" s="54">
        <v>44649.82638888889</v>
      </c>
    </row>
    <row r="1308" ht="15.75" customHeight="1">
      <c r="A1308" s="52" t="s">
        <v>3751</v>
      </c>
      <c r="B1308" s="58" t="s">
        <v>5280</v>
      </c>
      <c r="C1308" s="52" t="s">
        <v>5342</v>
      </c>
      <c r="D1308" s="58" t="s">
        <v>5253</v>
      </c>
      <c r="E1308" s="53">
        <v>44646.75486111111</v>
      </c>
      <c r="F1308" s="54">
        <v>44649.709027777775</v>
      </c>
    </row>
    <row r="1309" ht="15.75" customHeight="1">
      <c r="A1309" s="52" t="s">
        <v>3753</v>
      </c>
      <c r="B1309" s="58" t="s">
        <v>5262</v>
      </c>
      <c r="C1309" s="52" t="s">
        <v>5318</v>
      </c>
      <c r="D1309" s="58" t="s">
        <v>5255</v>
      </c>
      <c r="E1309" s="53">
        <v>44649.88402777778</v>
      </c>
      <c r="F1309" s="54">
        <v>44649.72777777778</v>
      </c>
    </row>
    <row r="1310" ht="15.75" customHeight="1">
      <c r="A1310" s="52" t="s">
        <v>3756</v>
      </c>
      <c r="B1310" s="58" t="s">
        <v>5264</v>
      </c>
      <c r="C1310" s="52" t="s">
        <v>5326</v>
      </c>
      <c r="D1310" s="58" t="s">
        <v>5253</v>
      </c>
      <c r="E1310" s="53">
        <v>44648.87569444445</v>
      </c>
      <c r="F1310" s="54">
        <v>44649.709027777775</v>
      </c>
    </row>
    <row r="1311" ht="15.75" customHeight="1">
      <c r="A1311" s="52" t="s">
        <v>3758</v>
      </c>
      <c r="B1311" s="58" t="s">
        <v>5252</v>
      </c>
      <c r="C1311" s="52" t="s">
        <v>5317</v>
      </c>
      <c r="D1311" s="58" t="s">
        <v>5253</v>
      </c>
      <c r="E1311" s="53">
        <v>44647.43402777778</v>
      </c>
      <c r="F1311" s="54">
        <v>44649.07916666667</v>
      </c>
    </row>
    <row r="1312" ht="15.75" customHeight="1">
      <c r="A1312" s="52" t="s">
        <v>3761</v>
      </c>
      <c r="B1312" s="58" t="s">
        <v>5258</v>
      </c>
      <c r="C1312" s="52" t="s">
        <v>5321</v>
      </c>
      <c r="D1312" s="58" t="s">
        <v>5253</v>
      </c>
      <c r="E1312" s="53">
        <v>44649.91736111111</v>
      </c>
      <c r="F1312" s="54">
        <v>44649.65694444445</v>
      </c>
    </row>
    <row r="1313" ht="15.75" customHeight="1">
      <c r="A1313" s="52" t="s">
        <v>3764</v>
      </c>
      <c r="B1313" s="58" t="s">
        <v>5264</v>
      </c>
      <c r="C1313" s="52" t="s">
        <v>5326</v>
      </c>
      <c r="D1313" s="58" t="s">
        <v>5253</v>
      </c>
      <c r="E1313" s="53">
        <v>44648.21041666667</v>
      </c>
      <c r="F1313" s="54">
        <v>44649.70625</v>
      </c>
    </row>
    <row r="1314" ht="15.75" customHeight="1">
      <c r="A1314" s="52" t="s">
        <v>3766</v>
      </c>
      <c r="B1314" s="58" t="s">
        <v>5258</v>
      </c>
      <c r="C1314" s="52" t="s">
        <v>5321</v>
      </c>
      <c r="D1314" s="58" t="s">
        <v>5253</v>
      </c>
      <c r="E1314" s="53">
        <v>44650.00902777778</v>
      </c>
      <c r="F1314" s="54">
        <v>44652.05</v>
      </c>
    </row>
    <row r="1315" ht="15.75" customHeight="1">
      <c r="A1315" s="52" t="s">
        <v>3768</v>
      </c>
      <c r="B1315" s="58" t="s">
        <v>5289</v>
      </c>
      <c r="C1315" s="52" t="s">
        <v>5351</v>
      </c>
      <c r="D1315" s="58" t="s">
        <v>5255</v>
      </c>
      <c r="E1315" s="53">
        <v>44650.65694444445</v>
      </c>
      <c r="F1315" s="54">
        <v>44649.73472222222</v>
      </c>
    </row>
    <row r="1316" ht="15.75" customHeight="1">
      <c r="A1316" s="52" t="s">
        <v>3771</v>
      </c>
      <c r="B1316" s="58" t="s">
        <v>5302</v>
      </c>
      <c r="C1316" s="52" t="s">
        <v>5364</v>
      </c>
      <c r="D1316" s="58" t="s">
        <v>5253</v>
      </c>
      <c r="E1316" s="53">
        <v>44647.97986111111</v>
      </c>
      <c r="F1316" s="54">
        <v>44649.14513888889</v>
      </c>
    </row>
    <row r="1317" ht="15.75" customHeight="1">
      <c r="A1317" s="52" t="s">
        <v>3774</v>
      </c>
      <c r="B1317" s="58" t="s">
        <v>5272</v>
      </c>
      <c r="C1317" s="52" t="s">
        <v>5334</v>
      </c>
      <c r="D1317" s="58" t="s">
        <v>5255</v>
      </c>
      <c r="E1317" s="53">
        <v>44648.847916666666</v>
      </c>
      <c r="F1317" s="54">
        <v>44649.35277777778</v>
      </c>
    </row>
    <row r="1318" ht="15.75" customHeight="1">
      <c r="A1318" s="52" t="s">
        <v>3777</v>
      </c>
      <c r="B1318" s="58" t="s">
        <v>5313</v>
      </c>
      <c r="C1318" s="52" t="s">
        <v>5374</v>
      </c>
      <c r="D1318" s="58" t="s">
        <v>5253</v>
      </c>
      <c r="E1318" s="53">
        <v>44650.623611111114</v>
      </c>
      <c r="F1318" s="54">
        <v>44649.85</v>
      </c>
    </row>
    <row r="1319" ht="15.75" customHeight="1">
      <c r="A1319" s="52" t="s">
        <v>3779</v>
      </c>
      <c r="B1319" s="58" t="s">
        <v>5276</v>
      </c>
      <c r="C1319" s="52" t="s">
        <v>5338</v>
      </c>
      <c r="D1319" s="58" t="s">
        <v>5253</v>
      </c>
      <c r="E1319" s="53">
        <v>44646.379166666666</v>
      </c>
      <c r="F1319" s="54">
        <v>44649.11944444444</v>
      </c>
    </row>
    <row r="1320" ht="15.75" customHeight="1">
      <c r="A1320" s="52" t="s">
        <v>3782</v>
      </c>
      <c r="B1320" s="58" t="s">
        <v>5290</v>
      </c>
      <c r="C1320" s="52" t="s">
        <v>5352</v>
      </c>
      <c r="D1320" s="58" t="s">
        <v>5253</v>
      </c>
      <c r="E1320" s="53">
        <v>44645.84861111111</v>
      </c>
      <c r="F1320" s="54">
        <v>44649.7625</v>
      </c>
    </row>
    <row r="1321" ht="15.75" customHeight="1">
      <c r="A1321" s="52" t="s">
        <v>3785</v>
      </c>
      <c r="B1321" s="58" t="s">
        <v>5290</v>
      </c>
      <c r="C1321" s="52" t="s">
        <v>5352</v>
      </c>
      <c r="D1321" s="58" t="s">
        <v>5253</v>
      </c>
      <c r="E1321" s="53">
        <v>44647.129166666666</v>
      </c>
      <c r="F1321" s="54">
        <v>44646.87847222222</v>
      </c>
    </row>
    <row r="1322" ht="15.75" customHeight="1">
      <c r="A1322" s="52" t="s">
        <v>3788</v>
      </c>
      <c r="B1322" s="58" t="s">
        <v>5259</v>
      </c>
      <c r="C1322" s="52" t="s">
        <v>5322</v>
      </c>
      <c r="D1322" s="58" t="s">
        <v>5255</v>
      </c>
      <c r="E1322" s="53">
        <v>44647.40347222222</v>
      </c>
      <c r="F1322" s="54">
        <v>44649.47152777778</v>
      </c>
    </row>
    <row r="1323" ht="15.75" customHeight="1">
      <c r="A1323" s="52" t="s">
        <v>3790</v>
      </c>
      <c r="B1323" s="58" t="s">
        <v>5271</v>
      </c>
      <c r="C1323" s="52" t="s">
        <v>5333</v>
      </c>
      <c r="D1323" s="58" t="s">
        <v>5253</v>
      </c>
      <c r="E1323" s="53">
        <v>44645.375</v>
      </c>
      <c r="F1323" s="54">
        <v>44649.01458333333</v>
      </c>
    </row>
    <row r="1324" ht="15.75" customHeight="1">
      <c r="A1324" s="52" t="s">
        <v>3792</v>
      </c>
      <c r="B1324" s="58" t="s">
        <v>5282</v>
      </c>
      <c r="C1324" s="52" t="s">
        <v>5344</v>
      </c>
      <c r="D1324" s="58" t="s">
        <v>5255</v>
      </c>
      <c r="E1324" s="53">
        <v>44648.35138888889</v>
      </c>
      <c r="F1324" s="54">
        <v>44650.68680555555</v>
      </c>
    </row>
    <row r="1325" ht="15.75" customHeight="1">
      <c r="A1325" s="52" t="s">
        <v>3795</v>
      </c>
      <c r="B1325" s="58" t="s">
        <v>5273</v>
      </c>
      <c r="C1325" s="52" t="s">
        <v>5335</v>
      </c>
      <c r="D1325" s="58" t="s">
        <v>5253</v>
      </c>
      <c r="E1325" s="53">
        <v>44649.39375</v>
      </c>
      <c r="F1325" s="54">
        <v>44649.72430555556</v>
      </c>
    </row>
    <row r="1326" ht="15.75" customHeight="1">
      <c r="A1326" s="52" t="s">
        <v>3798</v>
      </c>
      <c r="B1326" s="58" t="s">
        <v>5254</v>
      </c>
      <c r="C1326" s="52" t="s">
        <v>5318</v>
      </c>
      <c r="D1326" s="58" t="s">
        <v>5255</v>
      </c>
      <c r="E1326" s="53">
        <v>44649.29375</v>
      </c>
      <c r="F1326" s="54">
        <v>44652.364583333336</v>
      </c>
    </row>
    <row r="1327" ht="15.75" customHeight="1">
      <c r="A1327" s="52" t="s">
        <v>3800</v>
      </c>
      <c r="B1327" s="58" t="s">
        <v>5307</v>
      </c>
      <c r="C1327" s="52" t="s">
        <v>5368</v>
      </c>
      <c r="D1327" s="58" t="s">
        <v>5253</v>
      </c>
      <c r="E1327" s="53">
        <v>44647.84027777778</v>
      </c>
      <c r="F1327" s="54">
        <v>44650.467361111114</v>
      </c>
    </row>
    <row r="1328" ht="15.75" customHeight="1">
      <c r="A1328" s="52" t="s">
        <v>3803</v>
      </c>
      <c r="B1328" s="58" t="s">
        <v>5276</v>
      </c>
      <c r="C1328" s="52" t="s">
        <v>5338</v>
      </c>
      <c r="D1328" s="58" t="s">
        <v>5253</v>
      </c>
      <c r="E1328" s="53">
        <v>44648.71319444444</v>
      </c>
      <c r="F1328" s="54">
        <v>44649.71319444444</v>
      </c>
    </row>
    <row r="1329" ht="15.75" customHeight="1">
      <c r="A1329" s="52" t="s">
        <v>3805</v>
      </c>
      <c r="B1329" s="58" t="s">
        <v>5278</v>
      </c>
      <c r="C1329" s="52" t="s">
        <v>5340</v>
      </c>
      <c r="D1329" s="58" t="s">
        <v>5253</v>
      </c>
      <c r="E1329" s="53">
        <v>44648.277083333334</v>
      </c>
      <c r="F1329" s="54">
        <v>44646.86319444444</v>
      </c>
    </row>
    <row r="1330" ht="15.75" customHeight="1">
      <c r="A1330" s="52" t="s">
        <v>3807</v>
      </c>
      <c r="B1330" s="58" t="s">
        <v>5309</v>
      </c>
      <c r="C1330" s="52" t="s">
        <v>5370</v>
      </c>
      <c r="D1330" s="58" t="s">
        <v>5253</v>
      </c>
      <c r="E1330" s="53">
        <v>44649.938888888886</v>
      </c>
      <c r="F1330" s="54">
        <v>44649.69513888889</v>
      </c>
    </row>
    <row r="1331" ht="15.75" customHeight="1">
      <c r="A1331" s="52" t="s">
        <v>3810</v>
      </c>
      <c r="B1331" s="58" t="s">
        <v>5252</v>
      </c>
      <c r="C1331" s="52" t="s">
        <v>5317</v>
      </c>
      <c r="D1331" s="58" t="s">
        <v>5253</v>
      </c>
      <c r="E1331" s="53">
        <v>44645.95972222222</v>
      </c>
      <c r="F1331" s="54">
        <v>44649.10625</v>
      </c>
    </row>
    <row r="1332" ht="15.75" customHeight="1">
      <c r="A1332" s="52" t="s">
        <v>3813</v>
      </c>
      <c r="B1332" s="58" t="s">
        <v>5254</v>
      </c>
      <c r="C1332" s="52" t="s">
        <v>5318</v>
      </c>
      <c r="D1332" s="58" t="s">
        <v>5255</v>
      </c>
      <c r="E1332" s="53">
        <v>44650.555555555555</v>
      </c>
      <c r="F1332" s="54">
        <v>44652.42083333333</v>
      </c>
    </row>
    <row r="1333" ht="15.75" customHeight="1">
      <c r="A1333" s="52" t="s">
        <v>3816</v>
      </c>
      <c r="B1333" s="58" t="s">
        <v>5291</v>
      </c>
      <c r="C1333" s="52" t="s">
        <v>5353</v>
      </c>
      <c r="D1333" s="58" t="s">
        <v>5253</v>
      </c>
      <c r="E1333" s="53">
        <v>44646.842361111114</v>
      </c>
      <c r="F1333" s="54">
        <v>44649.71041666667</v>
      </c>
    </row>
    <row r="1334" ht="15.75" customHeight="1">
      <c r="A1334" s="52" t="s">
        <v>3819</v>
      </c>
      <c r="B1334" s="58" t="s">
        <v>5298</v>
      </c>
      <c r="C1334" s="52" t="s">
        <v>5360</v>
      </c>
      <c r="D1334" s="58" t="s">
        <v>5253</v>
      </c>
      <c r="E1334" s="53">
        <v>44650.00763888889</v>
      </c>
      <c r="F1334" s="54">
        <v>44652.12986111111</v>
      </c>
    </row>
    <row r="1335" ht="15.75" customHeight="1">
      <c r="A1335" s="52" t="s">
        <v>3822</v>
      </c>
      <c r="B1335" s="58" t="s">
        <v>5284</v>
      </c>
      <c r="C1335" s="52" t="s">
        <v>5346</v>
      </c>
      <c r="D1335" s="58" t="s">
        <v>5253</v>
      </c>
      <c r="E1335" s="53">
        <v>44648.433333333334</v>
      </c>
      <c r="F1335" s="54">
        <v>44652.05486111111</v>
      </c>
    </row>
    <row r="1336" ht="15.75" customHeight="1">
      <c r="A1336" s="52" t="s">
        <v>3825</v>
      </c>
      <c r="B1336" s="58" t="s">
        <v>5286</v>
      </c>
      <c r="C1336" s="52" t="s">
        <v>5348</v>
      </c>
      <c r="D1336" s="58" t="s">
        <v>5253</v>
      </c>
      <c r="E1336" s="53">
        <v>44648.74444444444</v>
      </c>
      <c r="F1336" s="54">
        <v>44649.66180555556</v>
      </c>
    </row>
    <row r="1337" ht="15.75" customHeight="1">
      <c r="A1337" s="52" t="s">
        <v>3828</v>
      </c>
      <c r="B1337" s="58" t="s">
        <v>5285</v>
      </c>
      <c r="C1337" s="52" t="s">
        <v>5347</v>
      </c>
      <c r="D1337" s="58" t="s">
        <v>5253</v>
      </c>
      <c r="E1337" s="53">
        <v>44649.907638888886</v>
      </c>
      <c r="F1337" s="54">
        <v>44652.10972222222</v>
      </c>
    </row>
    <row r="1338" ht="15.75" customHeight="1">
      <c r="A1338" s="52" t="s">
        <v>3831</v>
      </c>
      <c r="B1338" s="58" t="s">
        <v>5305</v>
      </c>
      <c r="C1338" s="52" t="s">
        <v>5366</v>
      </c>
      <c r="D1338" s="58" t="s">
        <v>5253</v>
      </c>
      <c r="E1338" s="53">
        <v>44649.604166666664</v>
      </c>
      <c r="F1338" s="54">
        <v>44649.8375</v>
      </c>
    </row>
    <row r="1339" ht="15.75" customHeight="1">
      <c r="A1339" s="52" t="s">
        <v>3833</v>
      </c>
      <c r="B1339" s="58" t="s">
        <v>5282</v>
      </c>
      <c r="C1339" s="52" t="s">
        <v>5344</v>
      </c>
      <c r="D1339" s="58" t="s">
        <v>5255</v>
      </c>
      <c r="E1339" s="53">
        <v>44648.336805555555</v>
      </c>
      <c r="F1339" s="54">
        <v>44652.50069444445</v>
      </c>
    </row>
    <row r="1340" ht="15.75" customHeight="1">
      <c r="A1340" s="52" t="s">
        <v>3835</v>
      </c>
      <c r="B1340" s="58" t="s">
        <v>5252</v>
      </c>
      <c r="C1340" s="52" t="s">
        <v>5317</v>
      </c>
      <c r="D1340" s="58" t="s">
        <v>5253</v>
      </c>
      <c r="E1340" s="53">
        <v>44648.5625</v>
      </c>
      <c r="F1340" s="54">
        <v>44649.15347222222</v>
      </c>
    </row>
    <row r="1341" ht="15.75" customHeight="1">
      <c r="A1341" s="52" t="s">
        <v>3838</v>
      </c>
      <c r="B1341" s="58" t="s">
        <v>5260</v>
      </c>
      <c r="C1341" s="52" t="s">
        <v>5323</v>
      </c>
      <c r="D1341" s="58" t="s">
        <v>5253</v>
      </c>
      <c r="E1341" s="53">
        <v>44645.37152777778</v>
      </c>
      <c r="F1341" s="54">
        <v>44649.02291666667</v>
      </c>
    </row>
    <row r="1342" ht="15.75" customHeight="1">
      <c r="A1342" s="52" t="s">
        <v>3841</v>
      </c>
      <c r="B1342" s="58" t="s">
        <v>5299</v>
      </c>
      <c r="C1342" s="52" t="s">
        <v>5361</v>
      </c>
      <c r="D1342" s="58" t="s">
        <v>5253</v>
      </c>
      <c r="E1342" s="53">
        <v>44649.24722222222</v>
      </c>
      <c r="F1342" s="54">
        <v>44649.666666666664</v>
      </c>
    </row>
    <row r="1343" ht="15.75" customHeight="1">
      <c r="A1343" s="52" t="s">
        <v>3844</v>
      </c>
      <c r="B1343" s="58" t="s">
        <v>5272</v>
      </c>
      <c r="C1343" s="52" t="s">
        <v>5334</v>
      </c>
      <c r="D1343" s="58" t="s">
        <v>5255</v>
      </c>
      <c r="E1343" s="53">
        <v>44649.04375</v>
      </c>
      <c r="F1343" s="54">
        <v>44650.63125</v>
      </c>
    </row>
    <row r="1344" ht="15.75" customHeight="1">
      <c r="A1344" s="52" t="s">
        <v>3846</v>
      </c>
      <c r="B1344" s="58" t="s">
        <v>5262</v>
      </c>
      <c r="C1344" s="52" t="s">
        <v>5318</v>
      </c>
      <c r="D1344" s="58" t="s">
        <v>5255</v>
      </c>
      <c r="E1344" s="53">
        <v>44648.88055555556</v>
      </c>
      <c r="F1344" s="54">
        <v>44649.71597222222</v>
      </c>
    </row>
    <row r="1345" ht="15.75" customHeight="1">
      <c r="A1345" s="52" t="s">
        <v>3849</v>
      </c>
      <c r="B1345" s="58" t="s">
        <v>5264</v>
      </c>
      <c r="C1345" s="52" t="s">
        <v>5326</v>
      </c>
      <c r="D1345" s="58" t="s">
        <v>5253</v>
      </c>
      <c r="E1345" s="53">
        <v>44648.36319444444</v>
      </c>
      <c r="F1345" s="54">
        <v>44652.14513888889</v>
      </c>
    </row>
    <row r="1346" ht="15.75" customHeight="1">
      <c r="A1346" s="52" t="s">
        <v>3852</v>
      </c>
      <c r="B1346" s="58" t="s">
        <v>5296</v>
      </c>
      <c r="C1346" s="52" t="s">
        <v>5358</v>
      </c>
      <c r="D1346" s="58" t="s">
        <v>5255</v>
      </c>
      <c r="E1346" s="53">
        <v>44649.393055555556</v>
      </c>
      <c r="F1346" s="54">
        <v>44652.433333333334</v>
      </c>
    </row>
    <row r="1347" ht="15.75" customHeight="1">
      <c r="A1347" s="52" t="s">
        <v>3854</v>
      </c>
      <c r="B1347" s="58" t="s">
        <v>5291</v>
      </c>
      <c r="C1347" s="52" t="s">
        <v>5353</v>
      </c>
      <c r="D1347" s="58" t="s">
        <v>5253</v>
      </c>
      <c r="E1347" s="53">
        <v>44648.35972222222</v>
      </c>
      <c r="F1347" s="54">
        <v>44649.15902777778</v>
      </c>
    </row>
    <row r="1348" ht="15.75" customHeight="1">
      <c r="A1348" s="52" t="s">
        <v>3857</v>
      </c>
      <c r="B1348" s="58" t="s">
        <v>5284</v>
      </c>
      <c r="C1348" s="52" t="s">
        <v>5346</v>
      </c>
      <c r="D1348" s="58" t="s">
        <v>5253</v>
      </c>
      <c r="E1348" s="53">
        <v>44648.78888888889</v>
      </c>
      <c r="F1348" s="54">
        <v>44652.04027777778</v>
      </c>
    </row>
    <row r="1349" ht="15.75" customHeight="1">
      <c r="A1349" s="52" t="s">
        <v>3860</v>
      </c>
      <c r="B1349" s="58" t="s">
        <v>5290</v>
      </c>
      <c r="C1349" s="52" t="s">
        <v>5352</v>
      </c>
      <c r="D1349" s="58" t="s">
        <v>5253</v>
      </c>
      <c r="E1349" s="53">
        <v>44646.416666666664</v>
      </c>
      <c r="F1349" s="54">
        <v>44649.018055555556</v>
      </c>
    </row>
    <row r="1350" ht="15.75" customHeight="1">
      <c r="A1350" s="52" t="s">
        <v>3863</v>
      </c>
      <c r="B1350" s="58" t="s">
        <v>5280</v>
      </c>
      <c r="C1350" s="52" t="s">
        <v>5342</v>
      </c>
      <c r="D1350" s="58" t="s">
        <v>5253</v>
      </c>
      <c r="E1350" s="53">
        <v>44647.958333333336</v>
      </c>
      <c r="F1350" s="54">
        <v>44649.1125</v>
      </c>
    </row>
    <row r="1351" ht="15.75" customHeight="1">
      <c r="A1351" s="52" t="s">
        <v>3866</v>
      </c>
      <c r="B1351" s="58" t="s">
        <v>5276</v>
      </c>
      <c r="C1351" s="52" t="s">
        <v>5338</v>
      </c>
      <c r="D1351" s="58" t="s">
        <v>5253</v>
      </c>
      <c r="E1351" s="53">
        <v>44646.25347222222</v>
      </c>
      <c r="F1351" s="54">
        <v>44649.70277777778</v>
      </c>
    </row>
    <row r="1352" ht="15.75" customHeight="1">
      <c r="A1352" s="52" t="s">
        <v>3869</v>
      </c>
      <c r="B1352" s="58" t="s">
        <v>5280</v>
      </c>
      <c r="C1352" s="52" t="s">
        <v>5342</v>
      </c>
      <c r="D1352" s="58" t="s">
        <v>5253</v>
      </c>
      <c r="E1352" s="53">
        <v>44647.97986111111</v>
      </c>
      <c r="F1352" s="54">
        <v>44649.149305555555</v>
      </c>
    </row>
    <row r="1353" ht="15.75" customHeight="1">
      <c r="A1353" s="52" t="s">
        <v>3872</v>
      </c>
      <c r="B1353" s="58" t="s">
        <v>5279</v>
      </c>
      <c r="C1353" s="52" t="s">
        <v>5341</v>
      </c>
      <c r="D1353" s="58" t="s">
        <v>5253</v>
      </c>
      <c r="E1353" s="53">
        <v>44647.12569444445</v>
      </c>
      <c r="F1353" s="54">
        <v>44646.87777777778</v>
      </c>
    </row>
    <row r="1354" ht="15.75" customHeight="1">
      <c r="A1354" s="52" t="s">
        <v>3875</v>
      </c>
      <c r="B1354" s="58" t="s">
        <v>5294</v>
      </c>
      <c r="C1354" s="52" t="s">
        <v>5356</v>
      </c>
      <c r="D1354" s="58" t="s">
        <v>5253</v>
      </c>
      <c r="E1354" s="53">
        <v>44649.37291666667</v>
      </c>
      <c r="F1354" s="54">
        <v>44652.03958333333</v>
      </c>
    </row>
    <row r="1355" ht="15.75" customHeight="1">
      <c r="A1355" s="52" t="s">
        <v>3878</v>
      </c>
      <c r="B1355" s="58" t="s">
        <v>5278</v>
      </c>
      <c r="C1355" s="52" t="s">
        <v>5340</v>
      </c>
      <c r="D1355" s="58" t="s">
        <v>5253</v>
      </c>
      <c r="E1355" s="53">
        <v>44651.33611111111</v>
      </c>
      <c r="F1355" s="54">
        <v>44649.84583333333</v>
      </c>
    </row>
    <row r="1356" ht="15.75" customHeight="1">
      <c r="A1356" s="52" t="s">
        <v>3880</v>
      </c>
      <c r="B1356" s="58" t="s">
        <v>5286</v>
      </c>
      <c r="C1356" s="52" t="s">
        <v>5348</v>
      </c>
      <c r="D1356" s="58" t="s">
        <v>5253</v>
      </c>
      <c r="E1356" s="53">
        <v>44648.19305555556</v>
      </c>
      <c r="F1356" s="54">
        <v>44649.15138888889</v>
      </c>
    </row>
    <row r="1357" ht="15.75" customHeight="1">
      <c r="A1357" s="52" t="s">
        <v>3883</v>
      </c>
      <c r="B1357" s="58" t="s">
        <v>5303</v>
      </c>
      <c r="C1357" s="52" t="s">
        <v>5365</v>
      </c>
      <c r="D1357" s="58" t="s">
        <v>5253</v>
      </c>
      <c r="E1357" s="53">
        <v>44650.6625</v>
      </c>
      <c r="F1357" s="54">
        <v>44649.771527777775</v>
      </c>
    </row>
    <row r="1358" ht="15.75" customHeight="1">
      <c r="A1358" s="52" t="s">
        <v>3886</v>
      </c>
      <c r="B1358" s="58" t="s">
        <v>5252</v>
      </c>
      <c r="C1358" s="52" t="s">
        <v>5317</v>
      </c>
      <c r="D1358" s="58" t="s">
        <v>5253</v>
      </c>
      <c r="E1358" s="53">
        <v>44644.37152777778</v>
      </c>
      <c r="F1358" s="54">
        <v>44649.10833333333</v>
      </c>
    </row>
    <row r="1359" ht="15.75" customHeight="1">
      <c r="A1359" s="52" t="s">
        <v>3889</v>
      </c>
      <c r="B1359" s="58" t="s">
        <v>5254</v>
      </c>
      <c r="C1359" s="52" t="s">
        <v>5318</v>
      </c>
      <c r="D1359" s="58" t="s">
        <v>5255</v>
      </c>
      <c r="E1359" s="53">
        <v>44649.478472222225</v>
      </c>
      <c r="F1359" s="54">
        <v>44649.72986111111</v>
      </c>
    </row>
    <row r="1360" ht="15.75" customHeight="1">
      <c r="A1360" s="52" t="s">
        <v>3892</v>
      </c>
      <c r="B1360" s="58" t="s">
        <v>5302</v>
      </c>
      <c r="C1360" s="52" t="s">
        <v>5364</v>
      </c>
      <c r="D1360" s="58" t="s">
        <v>5253</v>
      </c>
      <c r="E1360" s="53">
        <v>44647.2375</v>
      </c>
      <c r="F1360" s="54">
        <v>44650.376388888886</v>
      </c>
    </row>
    <row r="1361" ht="15.75" customHeight="1">
      <c r="A1361" s="52" t="s">
        <v>3895</v>
      </c>
      <c r="B1361" s="58" t="s">
        <v>5266</v>
      </c>
      <c r="C1361" s="52" t="s">
        <v>5328</v>
      </c>
      <c r="D1361" s="58" t="s">
        <v>5255</v>
      </c>
      <c r="E1361" s="53">
        <v>44648.34027777778</v>
      </c>
      <c r="F1361" s="54">
        <v>44651.845138888886</v>
      </c>
    </row>
    <row r="1362" ht="15.75" customHeight="1">
      <c r="A1362" s="52" t="s">
        <v>3897</v>
      </c>
      <c r="B1362" s="58" t="s">
        <v>5264</v>
      </c>
      <c r="C1362" s="52" t="s">
        <v>5326</v>
      </c>
      <c r="D1362" s="58" t="s">
        <v>5253</v>
      </c>
      <c r="E1362" s="53">
        <v>44648.88611111111</v>
      </c>
      <c r="F1362" s="54">
        <v>44649.14444444444</v>
      </c>
    </row>
    <row r="1363" ht="15.75" customHeight="1">
      <c r="A1363" s="52" t="s">
        <v>3900</v>
      </c>
      <c r="B1363" s="58" t="s">
        <v>5310</v>
      </c>
      <c r="C1363" s="52" t="s">
        <v>5371</v>
      </c>
      <c r="D1363" s="58" t="s">
        <v>5253</v>
      </c>
      <c r="E1363" s="53">
        <v>44646.54375</v>
      </c>
      <c r="F1363" s="54">
        <v>44649.106944444444</v>
      </c>
    </row>
    <row r="1364" ht="15.75" customHeight="1">
      <c r="A1364" s="52" t="s">
        <v>3903</v>
      </c>
      <c r="B1364" s="58" t="s">
        <v>5297</v>
      </c>
      <c r="C1364" s="52" t="s">
        <v>5359</v>
      </c>
      <c r="D1364" s="58" t="s">
        <v>5253</v>
      </c>
      <c r="E1364" s="53">
        <v>44650.00277777778</v>
      </c>
      <c r="F1364" s="54">
        <v>44652.12569444445</v>
      </c>
    </row>
    <row r="1365" ht="15.75" customHeight="1">
      <c r="A1365" s="52" t="s">
        <v>3906</v>
      </c>
      <c r="B1365" s="58" t="s">
        <v>5276</v>
      </c>
      <c r="C1365" s="52" t="s">
        <v>5338</v>
      </c>
      <c r="D1365" s="58" t="s">
        <v>5253</v>
      </c>
      <c r="E1365" s="53">
        <v>44646.325694444444</v>
      </c>
      <c r="F1365" s="54">
        <v>44649.00486111111</v>
      </c>
    </row>
    <row r="1366" ht="15.75" customHeight="1">
      <c r="A1366" s="52" t="s">
        <v>3909</v>
      </c>
      <c r="B1366" s="58" t="s">
        <v>5268</v>
      </c>
      <c r="C1366" s="52" t="s">
        <v>5330</v>
      </c>
      <c r="D1366" s="58" t="s">
        <v>5255</v>
      </c>
      <c r="E1366" s="53">
        <v>44648.93194444444</v>
      </c>
      <c r="F1366" s="54">
        <v>44649.717361111114</v>
      </c>
    </row>
    <row r="1367" ht="15.75" customHeight="1">
      <c r="A1367" s="52" t="s">
        <v>3911</v>
      </c>
      <c r="B1367" s="58" t="s">
        <v>5292</v>
      </c>
      <c r="C1367" s="52" t="s">
        <v>5354</v>
      </c>
      <c r="D1367" s="58" t="s">
        <v>5255</v>
      </c>
      <c r="E1367" s="53">
        <v>44644.85138888889</v>
      </c>
      <c r="F1367" s="54">
        <v>44649.48125</v>
      </c>
    </row>
    <row r="1368" ht="15.75" customHeight="1">
      <c r="A1368" s="52" t="s">
        <v>3914</v>
      </c>
      <c r="B1368" s="58" t="s">
        <v>5304</v>
      </c>
      <c r="C1368" s="52" t="s">
        <v>5340</v>
      </c>
      <c r="D1368" s="58" t="s">
        <v>5253</v>
      </c>
      <c r="E1368" s="53">
        <v>44651.17916666667</v>
      </c>
      <c r="F1368" s="54">
        <v>44649.82986111111</v>
      </c>
    </row>
    <row r="1369" ht="15.75" customHeight="1">
      <c r="A1369" s="52" t="s">
        <v>3917</v>
      </c>
      <c r="B1369" s="58" t="s">
        <v>5276</v>
      </c>
      <c r="C1369" s="52" t="s">
        <v>5338</v>
      </c>
      <c r="D1369" s="58" t="s">
        <v>5253</v>
      </c>
      <c r="E1369" s="53">
        <v>44650.35972222222</v>
      </c>
      <c r="F1369" s="54">
        <v>44652.14166666667</v>
      </c>
    </row>
    <row r="1370" ht="15.75" customHeight="1">
      <c r="A1370" s="52" t="s">
        <v>3919</v>
      </c>
      <c r="B1370" s="58" t="s">
        <v>5311</v>
      </c>
      <c r="C1370" s="52" t="s">
        <v>5372</v>
      </c>
      <c r="D1370" s="58" t="s">
        <v>5253</v>
      </c>
      <c r="E1370" s="53">
        <v>44650.78194444445</v>
      </c>
      <c r="F1370" s="54">
        <v>44649.84930555556</v>
      </c>
    </row>
    <row r="1371" ht="15.75" customHeight="1">
      <c r="A1371" s="52" t="s">
        <v>3922</v>
      </c>
      <c r="B1371" s="58" t="s">
        <v>5264</v>
      </c>
      <c r="C1371" s="52" t="s">
        <v>5326</v>
      </c>
      <c r="D1371" s="58" t="s">
        <v>5253</v>
      </c>
      <c r="E1371" s="53">
        <v>44647.177083333336</v>
      </c>
      <c r="F1371" s="54">
        <v>44650.40625</v>
      </c>
    </row>
    <row r="1372" ht="15.75" customHeight="1">
      <c r="A1372" s="52" t="s">
        <v>3925</v>
      </c>
      <c r="B1372" s="58" t="s">
        <v>5289</v>
      </c>
      <c r="C1372" s="52" t="s">
        <v>5351</v>
      </c>
      <c r="D1372" s="58" t="s">
        <v>5255</v>
      </c>
      <c r="E1372" s="53">
        <v>44649.475694444445</v>
      </c>
      <c r="F1372" s="54">
        <v>44649.39722222222</v>
      </c>
    </row>
    <row r="1373" ht="15.75" customHeight="1">
      <c r="A1373" s="52" t="s">
        <v>3928</v>
      </c>
      <c r="B1373" s="58" t="s">
        <v>5286</v>
      </c>
      <c r="C1373" s="52" t="s">
        <v>5348</v>
      </c>
      <c r="D1373" s="58" t="s">
        <v>5253</v>
      </c>
      <c r="E1373" s="53">
        <v>44650.35625</v>
      </c>
      <c r="F1373" s="54">
        <v>44652.14444444444</v>
      </c>
    </row>
    <row r="1374" ht="15.75" customHeight="1">
      <c r="A1374" s="52" t="s">
        <v>3930</v>
      </c>
      <c r="B1374" s="58" t="s">
        <v>5294</v>
      </c>
      <c r="C1374" s="52" t="s">
        <v>5356</v>
      </c>
      <c r="D1374" s="58" t="s">
        <v>5253</v>
      </c>
      <c r="E1374" s="53">
        <v>44648.541666666664</v>
      </c>
      <c r="F1374" s="54">
        <v>44649.12986111111</v>
      </c>
    </row>
    <row r="1375" ht="15.75" customHeight="1">
      <c r="A1375" s="52" t="s">
        <v>3933</v>
      </c>
      <c r="B1375" s="58" t="s">
        <v>5302</v>
      </c>
      <c r="C1375" s="52" t="s">
        <v>5364</v>
      </c>
      <c r="D1375" s="58" t="s">
        <v>5253</v>
      </c>
      <c r="E1375" s="53">
        <v>44647.17013888889</v>
      </c>
      <c r="F1375" s="54">
        <v>44646.79513888889</v>
      </c>
    </row>
    <row r="1376" ht="15.75" customHeight="1">
      <c r="A1376" s="52" t="s">
        <v>3936</v>
      </c>
      <c r="B1376" s="58" t="s">
        <v>5270</v>
      </c>
      <c r="C1376" s="52" t="s">
        <v>5332</v>
      </c>
      <c r="D1376" s="58" t="s">
        <v>5253</v>
      </c>
      <c r="E1376" s="53">
        <v>44646.85486111111</v>
      </c>
      <c r="F1376" s="54">
        <v>44649.688888888886</v>
      </c>
    </row>
    <row r="1377" ht="15.75" customHeight="1">
      <c r="A1377" s="52" t="s">
        <v>3939</v>
      </c>
      <c r="B1377" s="58" t="s">
        <v>5284</v>
      </c>
      <c r="C1377" s="52" t="s">
        <v>5346</v>
      </c>
      <c r="D1377" s="58" t="s">
        <v>5253</v>
      </c>
      <c r="E1377" s="53">
        <v>44647.39375</v>
      </c>
      <c r="F1377" s="54">
        <v>44649.07986111111</v>
      </c>
    </row>
    <row r="1378" ht="15.75" customHeight="1">
      <c r="A1378" s="52" t="s">
        <v>3942</v>
      </c>
      <c r="B1378" s="58" t="s">
        <v>5280</v>
      </c>
      <c r="C1378" s="52" t="s">
        <v>5342</v>
      </c>
      <c r="D1378" s="58" t="s">
        <v>5253</v>
      </c>
      <c r="E1378" s="53">
        <v>44645.84166666667</v>
      </c>
      <c r="F1378" s="54">
        <v>44649.76527777778</v>
      </c>
    </row>
    <row r="1379" ht="15.75" customHeight="1">
      <c r="A1379" s="52" t="s">
        <v>3945</v>
      </c>
      <c r="B1379" s="58" t="s">
        <v>5313</v>
      </c>
      <c r="C1379" s="52" t="s">
        <v>5374</v>
      </c>
      <c r="D1379" s="58" t="s">
        <v>5253</v>
      </c>
      <c r="E1379" s="53">
        <v>44648.28680555556</v>
      </c>
      <c r="F1379" s="54">
        <v>44649.69930555556</v>
      </c>
    </row>
    <row r="1380" ht="15.75" customHeight="1">
      <c r="A1380" s="52" t="s">
        <v>3948</v>
      </c>
      <c r="B1380" s="58" t="s">
        <v>5268</v>
      </c>
      <c r="C1380" s="52" t="s">
        <v>5330</v>
      </c>
      <c r="D1380" s="58" t="s">
        <v>5255</v>
      </c>
      <c r="E1380" s="53">
        <v>44646.61666666667</v>
      </c>
      <c r="F1380" s="54">
        <v>44648.623611111114</v>
      </c>
    </row>
    <row r="1381" ht="15.75" customHeight="1">
      <c r="A1381" s="52" t="s">
        <v>3951</v>
      </c>
      <c r="B1381" s="58" t="s">
        <v>5258</v>
      </c>
      <c r="C1381" s="52" t="s">
        <v>5321</v>
      </c>
      <c r="D1381" s="58" t="s">
        <v>5253</v>
      </c>
      <c r="E1381" s="53">
        <v>44647.12222222222</v>
      </c>
      <c r="F1381" s="54">
        <v>44646.87986111111</v>
      </c>
    </row>
    <row r="1382" ht="15.75" customHeight="1">
      <c r="A1382" s="52" t="s">
        <v>3954</v>
      </c>
      <c r="B1382" s="58" t="s">
        <v>5264</v>
      </c>
      <c r="C1382" s="52" t="s">
        <v>5326</v>
      </c>
      <c r="D1382" s="58" t="s">
        <v>5253</v>
      </c>
      <c r="E1382" s="53">
        <v>44645.85</v>
      </c>
      <c r="F1382" s="54">
        <v>44649.76458333333</v>
      </c>
    </row>
    <row r="1383" ht="15.75" customHeight="1">
      <c r="A1383" s="52" t="s">
        <v>3957</v>
      </c>
      <c r="B1383" s="58" t="s">
        <v>5263</v>
      </c>
      <c r="C1383" s="52" t="s">
        <v>5325</v>
      </c>
      <c r="D1383" s="58" t="s">
        <v>5253</v>
      </c>
      <c r="E1383" s="53">
        <v>44647.768055555556</v>
      </c>
      <c r="F1383" s="54">
        <v>44650.475694444445</v>
      </c>
    </row>
    <row r="1384" ht="15.75" customHeight="1">
      <c r="A1384" s="52" t="s">
        <v>3960</v>
      </c>
      <c r="B1384" s="58" t="s">
        <v>5272</v>
      </c>
      <c r="C1384" s="52" t="s">
        <v>5334</v>
      </c>
      <c r="D1384" s="58" t="s">
        <v>5255</v>
      </c>
      <c r="E1384" s="53">
        <v>44650.20486111111</v>
      </c>
      <c r="F1384" s="54">
        <v>44652.20486111111</v>
      </c>
    </row>
    <row r="1385" ht="15.75" customHeight="1">
      <c r="A1385" s="52" t="s">
        <v>3963</v>
      </c>
      <c r="B1385" s="58" t="s">
        <v>5262</v>
      </c>
      <c r="C1385" s="52" t="s">
        <v>5318</v>
      </c>
      <c r="D1385" s="58" t="s">
        <v>5255</v>
      </c>
      <c r="E1385" s="53">
        <v>44649.51875</v>
      </c>
      <c r="F1385" s="54">
        <v>44649.72708333333</v>
      </c>
    </row>
    <row r="1386" ht="15.75" customHeight="1">
      <c r="A1386" s="52" t="s">
        <v>3966</v>
      </c>
      <c r="B1386" s="58" t="s">
        <v>5276</v>
      </c>
      <c r="C1386" s="52" t="s">
        <v>5338</v>
      </c>
      <c r="D1386" s="58" t="s">
        <v>5253</v>
      </c>
      <c r="E1386" s="53">
        <v>44647.186111111114</v>
      </c>
      <c r="F1386" s="54">
        <v>44646.74722222222</v>
      </c>
    </row>
    <row r="1387" ht="15.75" customHeight="1">
      <c r="A1387" s="52" t="s">
        <v>3969</v>
      </c>
      <c r="B1387" s="58" t="s">
        <v>5304</v>
      </c>
      <c r="C1387" s="52" t="s">
        <v>5340</v>
      </c>
      <c r="D1387" s="58" t="s">
        <v>5253</v>
      </c>
      <c r="E1387" s="53">
        <v>44648.22222222222</v>
      </c>
      <c r="F1387" s="54">
        <v>44649.71875</v>
      </c>
    </row>
    <row r="1388" ht="15.75" customHeight="1">
      <c r="A1388" s="52" t="s">
        <v>3972</v>
      </c>
      <c r="B1388" s="58" t="s">
        <v>5292</v>
      </c>
      <c r="C1388" s="52" t="s">
        <v>5354</v>
      </c>
      <c r="D1388" s="58" t="s">
        <v>5255</v>
      </c>
      <c r="E1388" s="53">
        <v>44649.77847222222</v>
      </c>
      <c r="F1388" s="54">
        <v>44649.77847222222</v>
      </c>
    </row>
    <row r="1389" ht="15.75" customHeight="1">
      <c r="A1389" s="52" t="s">
        <v>3975</v>
      </c>
      <c r="B1389" s="58" t="s">
        <v>5291</v>
      </c>
      <c r="C1389" s="52" t="s">
        <v>5353</v>
      </c>
      <c r="D1389" s="58" t="s">
        <v>5253</v>
      </c>
      <c r="E1389" s="53">
        <v>44646.72152777778</v>
      </c>
      <c r="F1389" s="54">
        <v>44649.717361111114</v>
      </c>
    </row>
    <row r="1390" ht="15.75" customHeight="1">
      <c r="A1390" s="52" t="s">
        <v>3977</v>
      </c>
      <c r="B1390" s="58" t="s">
        <v>5272</v>
      </c>
      <c r="C1390" s="52" t="s">
        <v>5334</v>
      </c>
      <c r="D1390" s="58" t="s">
        <v>5255</v>
      </c>
      <c r="E1390" s="53">
        <v>44643.68194444444</v>
      </c>
      <c r="F1390" s="54">
        <v>44648.67986111111</v>
      </c>
    </row>
    <row r="1391" ht="15.75" customHeight="1">
      <c r="A1391" s="52" t="s">
        <v>3980</v>
      </c>
      <c r="B1391" s="58" t="s">
        <v>5258</v>
      </c>
      <c r="C1391" s="52" t="s">
        <v>5321</v>
      </c>
      <c r="D1391" s="58" t="s">
        <v>5253</v>
      </c>
      <c r="E1391" s="53">
        <v>44647.60138888889</v>
      </c>
      <c r="F1391" s="54">
        <v>44646.74236111111</v>
      </c>
    </row>
    <row r="1392" ht="15.75" customHeight="1">
      <c r="A1392" s="52" t="s">
        <v>3982</v>
      </c>
      <c r="B1392" s="58" t="s">
        <v>5286</v>
      </c>
      <c r="C1392" s="52" t="s">
        <v>5348</v>
      </c>
      <c r="D1392" s="58" t="s">
        <v>5253</v>
      </c>
      <c r="E1392" s="53">
        <v>44649.745833333334</v>
      </c>
      <c r="F1392" s="54">
        <v>44649.669444444444</v>
      </c>
    </row>
    <row r="1393" ht="15.75" customHeight="1">
      <c r="A1393" s="52" t="s">
        <v>3984</v>
      </c>
      <c r="B1393" s="58" t="s">
        <v>5284</v>
      </c>
      <c r="C1393" s="52" t="s">
        <v>5346</v>
      </c>
      <c r="D1393" s="58" t="s">
        <v>5253</v>
      </c>
      <c r="E1393" s="53">
        <v>44646.69097222222</v>
      </c>
      <c r="F1393" s="54">
        <v>44649.69861111111</v>
      </c>
    </row>
    <row r="1394" ht="15.75" customHeight="1">
      <c r="A1394" s="52" t="s">
        <v>3986</v>
      </c>
      <c r="B1394" s="58" t="s">
        <v>5309</v>
      </c>
      <c r="C1394" s="52" t="s">
        <v>5370</v>
      </c>
      <c r="D1394" s="58" t="s">
        <v>5253</v>
      </c>
      <c r="E1394" s="53">
        <v>44648.745833333334</v>
      </c>
      <c r="F1394" s="54">
        <v>44649.65833333333</v>
      </c>
    </row>
    <row r="1395" ht="15.75" customHeight="1">
      <c r="A1395" s="52" t="s">
        <v>3989</v>
      </c>
      <c r="B1395" s="58" t="s">
        <v>5299</v>
      </c>
      <c r="C1395" s="52" t="s">
        <v>5361</v>
      </c>
      <c r="D1395" s="58" t="s">
        <v>5253</v>
      </c>
      <c r="E1395" s="53">
        <v>44646.62847222222</v>
      </c>
      <c r="F1395" s="54">
        <v>44646.88055555556</v>
      </c>
    </row>
    <row r="1396" ht="15.75" customHeight="1">
      <c r="A1396" s="52" t="s">
        <v>3992</v>
      </c>
      <c r="B1396" s="58" t="s">
        <v>5280</v>
      </c>
      <c r="C1396" s="52" t="s">
        <v>5342</v>
      </c>
      <c r="D1396" s="58" t="s">
        <v>5253</v>
      </c>
      <c r="E1396" s="53">
        <v>44646.39027777778</v>
      </c>
      <c r="F1396" s="54">
        <v>44649.07777777778</v>
      </c>
    </row>
    <row r="1397" ht="15.75" customHeight="1">
      <c r="A1397" s="52" t="s">
        <v>3995</v>
      </c>
      <c r="B1397" s="58" t="s">
        <v>5260</v>
      </c>
      <c r="C1397" s="52" t="s">
        <v>5323</v>
      </c>
      <c r="D1397" s="58" t="s">
        <v>5253</v>
      </c>
      <c r="E1397" s="53">
        <v>44651.1625</v>
      </c>
      <c r="F1397" s="54">
        <v>44649.84722222222</v>
      </c>
    </row>
    <row r="1398" ht="15.75" customHeight="1">
      <c r="A1398" s="52" t="s">
        <v>3998</v>
      </c>
      <c r="B1398" s="58" t="s">
        <v>5276</v>
      </c>
      <c r="C1398" s="52" t="s">
        <v>5338</v>
      </c>
      <c r="D1398" s="58" t="s">
        <v>5253</v>
      </c>
      <c r="E1398" s="53">
        <v>44647.186111111114</v>
      </c>
      <c r="F1398" s="54">
        <v>44650.43541666667</v>
      </c>
    </row>
    <row r="1399" ht="15.75" customHeight="1">
      <c r="A1399" s="52" t="s">
        <v>4001</v>
      </c>
      <c r="B1399" s="58" t="s">
        <v>5264</v>
      </c>
      <c r="C1399" s="52" t="s">
        <v>5326</v>
      </c>
      <c r="D1399" s="58" t="s">
        <v>5253</v>
      </c>
      <c r="E1399" s="53">
        <v>44649.024305555555</v>
      </c>
      <c r="F1399" s="54">
        <v>44649.7</v>
      </c>
    </row>
    <row r="1400" ht="15.75" customHeight="1">
      <c r="A1400" s="52" t="s">
        <v>4003</v>
      </c>
      <c r="B1400" s="58" t="s">
        <v>5309</v>
      </c>
      <c r="C1400" s="52" t="s">
        <v>5370</v>
      </c>
      <c r="D1400" s="58" t="s">
        <v>5253</v>
      </c>
      <c r="E1400" s="53">
        <v>44649.77916666667</v>
      </c>
      <c r="F1400" s="54">
        <v>44649.69583333333</v>
      </c>
    </row>
    <row r="1401" ht="15.75" customHeight="1">
      <c r="A1401" s="52" t="s">
        <v>4005</v>
      </c>
      <c r="B1401" s="58" t="s">
        <v>5278</v>
      </c>
      <c r="C1401" s="52" t="s">
        <v>5340</v>
      </c>
      <c r="D1401" s="58" t="s">
        <v>5253</v>
      </c>
      <c r="E1401" s="53">
        <v>44647.13680555556</v>
      </c>
      <c r="F1401" s="54">
        <v>44646.88055555556</v>
      </c>
    </row>
    <row r="1402" ht="15.75" customHeight="1">
      <c r="A1402" s="52" t="s">
        <v>4008</v>
      </c>
      <c r="B1402" s="58" t="s">
        <v>5279</v>
      </c>
      <c r="C1402" s="52" t="s">
        <v>5341</v>
      </c>
      <c r="D1402" s="58" t="s">
        <v>5253</v>
      </c>
      <c r="E1402" s="53">
        <v>44647.97986111111</v>
      </c>
      <c r="F1402" s="54">
        <v>44649.14444444444</v>
      </c>
    </row>
    <row r="1403" ht="15.75" customHeight="1">
      <c r="A1403" s="52" t="s">
        <v>4011</v>
      </c>
      <c r="B1403" s="58" t="s">
        <v>5280</v>
      </c>
      <c r="C1403" s="52" t="s">
        <v>5342</v>
      </c>
      <c r="D1403" s="58" t="s">
        <v>5253</v>
      </c>
      <c r="E1403" s="53">
        <v>44647.138194444444</v>
      </c>
      <c r="F1403" s="54">
        <v>44646.88958333333</v>
      </c>
    </row>
    <row r="1404" ht="15.75" customHeight="1">
      <c r="A1404" s="52" t="s">
        <v>4014</v>
      </c>
      <c r="B1404" s="58" t="s">
        <v>5254</v>
      </c>
      <c r="C1404" s="52" t="s">
        <v>5318</v>
      </c>
      <c r="D1404" s="58" t="s">
        <v>5255</v>
      </c>
      <c r="E1404" s="53">
        <v>44650.03333333333</v>
      </c>
      <c r="F1404" s="54">
        <v>44652.20347222222</v>
      </c>
    </row>
    <row r="1405" ht="15.75" customHeight="1">
      <c r="A1405" s="52" t="s">
        <v>4017</v>
      </c>
      <c r="B1405" s="58" t="s">
        <v>5276</v>
      </c>
      <c r="C1405" s="52" t="s">
        <v>5338</v>
      </c>
      <c r="D1405" s="58" t="s">
        <v>5253</v>
      </c>
      <c r="E1405" s="53">
        <v>44648.71666666667</v>
      </c>
      <c r="F1405" s="54">
        <v>44649.70763888889</v>
      </c>
    </row>
    <row r="1406" ht="15.75" customHeight="1">
      <c r="A1406" s="52" t="s">
        <v>4019</v>
      </c>
      <c r="B1406" s="58" t="s">
        <v>5289</v>
      </c>
      <c r="C1406" s="52" t="s">
        <v>5351</v>
      </c>
      <c r="D1406" s="58" t="s">
        <v>5255</v>
      </c>
      <c r="E1406" s="53">
        <v>44648.725694444445</v>
      </c>
      <c r="F1406" s="54">
        <v>44651.64166666667</v>
      </c>
    </row>
    <row r="1407" ht="15.75" customHeight="1">
      <c r="A1407" s="52" t="s">
        <v>4021</v>
      </c>
      <c r="B1407" s="58" t="s">
        <v>5298</v>
      </c>
      <c r="C1407" s="52" t="s">
        <v>5360</v>
      </c>
      <c r="D1407" s="58" t="s">
        <v>5253</v>
      </c>
      <c r="E1407" s="53">
        <v>44648.416666666664</v>
      </c>
      <c r="F1407" s="54">
        <v>44650.461805555555</v>
      </c>
    </row>
    <row r="1408" ht="15.75" customHeight="1">
      <c r="A1408" s="52" t="s">
        <v>4024</v>
      </c>
      <c r="B1408" s="58" t="s">
        <v>5254</v>
      </c>
      <c r="C1408" s="52" t="s">
        <v>5318</v>
      </c>
      <c r="D1408" s="58" t="s">
        <v>5255</v>
      </c>
      <c r="E1408" s="53">
        <v>44647.904861111114</v>
      </c>
      <c r="F1408" s="54">
        <v>44650.666666666664</v>
      </c>
    </row>
    <row r="1409" ht="15.75" customHeight="1">
      <c r="A1409" s="52" t="s">
        <v>4027</v>
      </c>
      <c r="B1409" s="58" t="s">
        <v>5289</v>
      </c>
      <c r="C1409" s="52" t="s">
        <v>5351</v>
      </c>
      <c r="D1409" s="58" t="s">
        <v>5255</v>
      </c>
      <c r="E1409" s="53">
        <v>44647.294444444444</v>
      </c>
      <c r="F1409" s="54">
        <v>44649.36875</v>
      </c>
    </row>
    <row r="1410" ht="15.75" customHeight="1">
      <c r="A1410" s="52" t="s">
        <v>4029</v>
      </c>
      <c r="B1410" s="58" t="s">
        <v>5300</v>
      </c>
      <c r="C1410" s="52" t="s">
        <v>5362</v>
      </c>
      <c r="D1410" s="58" t="s">
        <v>5253</v>
      </c>
      <c r="E1410" s="53">
        <v>44647.88333333333</v>
      </c>
      <c r="F1410" s="54">
        <v>44649.14444444444</v>
      </c>
    </row>
    <row r="1411" ht="15.75" customHeight="1">
      <c r="A1411" s="52" t="s">
        <v>4032</v>
      </c>
      <c r="B1411" s="58" t="s">
        <v>5252</v>
      </c>
      <c r="C1411" s="52" t="s">
        <v>5317</v>
      </c>
      <c r="D1411" s="58" t="s">
        <v>5253</v>
      </c>
      <c r="E1411" s="53">
        <v>44649.86041666667</v>
      </c>
      <c r="F1411" s="54">
        <v>44652.10902777778</v>
      </c>
    </row>
    <row r="1412" ht="15.75" customHeight="1">
      <c r="A1412" s="52" t="s">
        <v>4035</v>
      </c>
      <c r="B1412" s="58" t="s">
        <v>5282</v>
      </c>
      <c r="C1412" s="52" t="s">
        <v>5344</v>
      </c>
      <c r="D1412" s="58" t="s">
        <v>5255</v>
      </c>
      <c r="E1412" s="53">
        <v>44649.30625</v>
      </c>
      <c r="F1412" s="54">
        <v>44649.37986111111</v>
      </c>
    </row>
    <row r="1413" ht="15.75" customHeight="1">
      <c r="A1413" s="52" t="s">
        <v>4037</v>
      </c>
      <c r="B1413" s="58" t="s">
        <v>5301</v>
      </c>
      <c r="C1413" s="52" t="s">
        <v>5363</v>
      </c>
      <c r="D1413" s="58" t="s">
        <v>5255</v>
      </c>
      <c r="E1413" s="53">
        <v>44648.376388888886</v>
      </c>
      <c r="F1413" s="54">
        <v>44650.63402777778</v>
      </c>
    </row>
    <row r="1414" ht="15.75" customHeight="1">
      <c r="A1414" s="52" t="s">
        <v>4039</v>
      </c>
      <c r="B1414" s="58" t="s">
        <v>5252</v>
      </c>
      <c r="C1414" s="52" t="s">
        <v>5317</v>
      </c>
      <c r="D1414" s="58" t="s">
        <v>5253</v>
      </c>
      <c r="E1414" s="53">
        <v>44647.788194444445</v>
      </c>
      <c r="F1414" s="54">
        <v>44652.03125</v>
      </c>
    </row>
    <row r="1415" ht="15.75" customHeight="1">
      <c r="A1415" s="52" t="s">
        <v>4041</v>
      </c>
      <c r="B1415" s="58" t="s">
        <v>5280</v>
      </c>
      <c r="C1415" s="52" t="s">
        <v>5342</v>
      </c>
      <c r="D1415" s="58" t="s">
        <v>5253</v>
      </c>
      <c r="E1415" s="53">
        <v>44645.62569444445</v>
      </c>
      <c r="F1415" s="54">
        <v>44646.87569444445</v>
      </c>
    </row>
    <row r="1416" ht="15.75" customHeight="1">
      <c r="A1416" s="52" t="s">
        <v>4044</v>
      </c>
      <c r="B1416" s="58" t="s">
        <v>5263</v>
      </c>
      <c r="C1416" s="52" t="s">
        <v>5325</v>
      </c>
      <c r="D1416" s="58" t="s">
        <v>5253</v>
      </c>
      <c r="E1416" s="53">
        <v>44650.197222222225</v>
      </c>
      <c r="F1416" s="54">
        <v>44649.84930555556</v>
      </c>
    </row>
    <row r="1417" ht="15.75" customHeight="1">
      <c r="A1417" s="52" t="s">
        <v>4047</v>
      </c>
      <c r="B1417" s="58" t="s">
        <v>5256</v>
      </c>
      <c r="C1417" s="52" t="s">
        <v>5319</v>
      </c>
      <c r="D1417" s="58" t="s">
        <v>5253</v>
      </c>
      <c r="E1417" s="53">
        <v>44647.683333333334</v>
      </c>
      <c r="F1417" s="54">
        <v>44650.41458333333</v>
      </c>
    </row>
    <row r="1418" ht="15.75" customHeight="1">
      <c r="A1418" s="52" t="s">
        <v>4050</v>
      </c>
      <c r="B1418" s="58" t="s">
        <v>5303</v>
      </c>
      <c r="C1418" s="52" t="s">
        <v>5365</v>
      </c>
      <c r="D1418" s="58" t="s">
        <v>5253</v>
      </c>
      <c r="E1418" s="53">
        <v>44646.544444444444</v>
      </c>
      <c r="F1418" s="54">
        <v>44649.1125</v>
      </c>
    </row>
    <row r="1419" ht="15.75" customHeight="1">
      <c r="A1419" s="52" t="s">
        <v>4053</v>
      </c>
      <c r="B1419" s="58" t="s">
        <v>5303</v>
      </c>
      <c r="C1419" s="52" t="s">
        <v>5365</v>
      </c>
      <c r="D1419" s="58" t="s">
        <v>5253</v>
      </c>
      <c r="E1419" s="53">
        <v>44646.07986111111</v>
      </c>
      <c r="F1419" s="54">
        <v>44649.73541666667</v>
      </c>
    </row>
    <row r="1420" ht="15.75" customHeight="1">
      <c r="A1420" s="52" t="s">
        <v>4056</v>
      </c>
      <c r="B1420" s="58" t="s">
        <v>5254</v>
      </c>
      <c r="C1420" s="52" t="s">
        <v>5318</v>
      </c>
      <c r="D1420" s="58" t="s">
        <v>5255</v>
      </c>
      <c r="E1420" s="53">
        <v>44649.01388888889</v>
      </c>
      <c r="F1420" s="54">
        <v>44650.68402777778</v>
      </c>
    </row>
    <row r="1421" ht="15.75" customHeight="1">
      <c r="A1421" s="52" t="s">
        <v>4058</v>
      </c>
      <c r="B1421" s="58" t="s">
        <v>5266</v>
      </c>
      <c r="C1421" s="52" t="s">
        <v>5328</v>
      </c>
      <c r="D1421" s="58" t="s">
        <v>5255</v>
      </c>
      <c r="E1421" s="53">
        <v>44650.396527777775</v>
      </c>
      <c r="F1421" s="54">
        <v>44652.427083333336</v>
      </c>
    </row>
    <row r="1422" ht="15.75" customHeight="1">
      <c r="A1422" s="52" t="s">
        <v>4060</v>
      </c>
      <c r="B1422" s="58" t="s">
        <v>5309</v>
      </c>
      <c r="C1422" s="52" t="s">
        <v>5370</v>
      </c>
      <c r="D1422" s="58" t="s">
        <v>5253</v>
      </c>
      <c r="E1422" s="53">
        <v>44648.40902777778</v>
      </c>
      <c r="F1422" s="54">
        <v>44652.12013888889</v>
      </c>
    </row>
    <row r="1423" ht="15.75" customHeight="1">
      <c r="A1423" s="52" t="s">
        <v>4063</v>
      </c>
      <c r="B1423" s="58" t="s">
        <v>5260</v>
      </c>
      <c r="C1423" s="52" t="s">
        <v>5323</v>
      </c>
      <c r="D1423" s="58" t="s">
        <v>5253</v>
      </c>
      <c r="E1423" s="53">
        <v>44650.521527777775</v>
      </c>
      <c r="F1423" s="54">
        <v>44652.15625</v>
      </c>
    </row>
    <row r="1424" ht="15.75" customHeight="1">
      <c r="A1424" s="52" t="s">
        <v>4066</v>
      </c>
      <c r="B1424" s="58" t="s">
        <v>5264</v>
      </c>
      <c r="C1424" s="52" t="s">
        <v>5326</v>
      </c>
      <c r="D1424" s="58" t="s">
        <v>5253</v>
      </c>
      <c r="E1424" s="53">
        <v>44646.63958333333</v>
      </c>
      <c r="F1424" s="54">
        <v>44649.72152777778</v>
      </c>
    </row>
    <row r="1425" ht="15.75" customHeight="1">
      <c r="A1425" s="52" t="s">
        <v>4069</v>
      </c>
      <c r="B1425" s="58" t="s">
        <v>5278</v>
      </c>
      <c r="C1425" s="52" t="s">
        <v>5340</v>
      </c>
      <c r="D1425" s="58" t="s">
        <v>5253</v>
      </c>
      <c r="E1425" s="53">
        <v>44645.56875</v>
      </c>
      <c r="F1425" s="54">
        <v>44646.78194444445</v>
      </c>
    </row>
    <row r="1426" ht="15.75" customHeight="1">
      <c r="A1426" s="52" t="s">
        <v>4071</v>
      </c>
      <c r="B1426" s="58" t="s">
        <v>5252</v>
      </c>
      <c r="C1426" s="52" t="s">
        <v>5317</v>
      </c>
      <c r="D1426" s="58" t="s">
        <v>5253</v>
      </c>
      <c r="E1426" s="53">
        <v>44645.43263888889</v>
      </c>
      <c r="F1426" s="54">
        <v>44649.075</v>
      </c>
    </row>
    <row r="1427" ht="15.75" customHeight="1">
      <c r="A1427" s="52" t="s">
        <v>4074</v>
      </c>
      <c r="B1427" s="58" t="s">
        <v>5265</v>
      </c>
      <c r="C1427" s="52" t="s">
        <v>5327</v>
      </c>
      <c r="D1427" s="58" t="s">
        <v>5253</v>
      </c>
      <c r="E1427" s="53">
        <v>44645.37847222222</v>
      </c>
      <c r="F1427" s="54">
        <v>44649.10555555556</v>
      </c>
    </row>
    <row r="1428" ht="15.75" customHeight="1">
      <c r="A1428" s="52" t="s">
        <v>4077</v>
      </c>
      <c r="B1428" s="58" t="s">
        <v>5295</v>
      </c>
      <c r="C1428" s="52" t="s">
        <v>5357</v>
      </c>
      <c r="D1428" s="58" t="s">
        <v>5253</v>
      </c>
      <c r="E1428" s="53">
        <v>44646.63402777778</v>
      </c>
      <c r="F1428" s="54">
        <v>44646.875</v>
      </c>
    </row>
    <row r="1429" ht="15.75" customHeight="1">
      <c r="A1429" s="52" t="s">
        <v>4080</v>
      </c>
      <c r="B1429" s="58" t="s">
        <v>5252</v>
      </c>
      <c r="C1429" s="52" t="s">
        <v>5317</v>
      </c>
      <c r="D1429" s="58" t="s">
        <v>5253</v>
      </c>
      <c r="E1429" s="53">
        <v>44647.42638888889</v>
      </c>
      <c r="F1429" s="54">
        <v>44649.76875</v>
      </c>
    </row>
    <row r="1430" ht="15.75" customHeight="1">
      <c r="A1430" s="52" t="s">
        <v>4083</v>
      </c>
      <c r="B1430" s="58" t="s">
        <v>5280</v>
      </c>
      <c r="C1430" s="52" t="s">
        <v>5342</v>
      </c>
      <c r="D1430" s="58" t="s">
        <v>5253</v>
      </c>
      <c r="E1430" s="53">
        <v>44648.38888888889</v>
      </c>
      <c r="F1430" s="54">
        <v>44649.083333333336</v>
      </c>
    </row>
    <row r="1431" ht="15.75" customHeight="1">
      <c r="A1431" s="52" t="s">
        <v>4086</v>
      </c>
      <c r="B1431" s="58" t="s">
        <v>5262</v>
      </c>
      <c r="C1431" s="52" t="s">
        <v>5318</v>
      </c>
      <c r="D1431" s="58" t="s">
        <v>5255</v>
      </c>
      <c r="E1431" s="53">
        <v>44650.669444444444</v>
      </c>
      <c r="F1431" s="54">
        <v>44652.12569444445</v>
      </c>
    </row>
    <row r="1432" ht="15.75" customHeight="1">
      <c r="A1432" s="52" t="s">
        <v>4088</v>
      </c>
      <c r="B1432" s="58" t="s">
        <v>5272</v>
      </c>
      <c r="C1432" s="52" t="s">
        <v>5334</v>
      </c>
      <c r="D1432" s="58" t="s">
        <v>5255</v>
      </c>
      <c r="E1432" s="53">
        <v>44648.813888888886</v>
      </c>
      <c r="F1432" s="54">
        <v>44649.396527777775</v>
      </c>
    </row>
    <row r="1433" ht="15.75" customHeight="1">
      <c r="A1433" s="52" t="s">
        <v>4091</v>
      </c>
      <c r="B1433" s="58" t="s">
        <v>5280</v>
      </c>
      <c r="C1433" s="52" t="s">
        <v>5342</v>
      </c>
      <c r="D1433" s="58" t="s">
        <v>5253</v>
      </c>
      <c r="E1433" s="53">
        <v>44649.25208333333</v>
      </c>
      <c r="F1433" s="54">
        <v>44649.66805555556</v>
      </c>
    </row>
    <row r="1434" ht="15.75" customHeight="1">
      <c r="A1434" s="52" t="s">
        <v>4094</v>
      </c>
      <c r="B1434" s="58" t="s">
        <v>5289</v>
      </c>
      <c r="C1434" s="52" t="s">
        <v>5351</v>
      </c>
      <c r="D1434" s="58" t="s">
        <v>5255</v>
      </c>
      <c r="E1434" s="53">
        <v>44649.93125</v>
      </c>
      <c r="F1434" s="54">
        <v>44649.739583333336</v>
      </c>
    </row>
    <row r="1435" ht="15.75" customHeight="1">
      <c r="A1435" s="52" t="s">
        <v>4097</v>
      </c>
      <c r="B1435" s="58" t="s">
        <v>5293</v>
      </c>
      <c r="C1435" s="52" t="s">
        <v>5355</v>
      </c>
      <c r="D1435" s="58" t="s">
        <v>5253</v>
      </c>
      <c r="E1435" s="53">
        <v>44647.80347222222</v>
      </c>
      <c r="F1435" s="54">
        <v>44646.88611111111</v>
      </c>
    </row>
    <row r="1436" ht="15.75" customHeight="1">
      <c r="A1436" s="52" t="s">
        <v>4099</v>
      </c>
      <c r="B1436" s="58" t="s">
        <v>5264</v>
      </c>
      <c r="C1436" s="52" t="s">
        <v>5326</v>
      </c>
      <c r="D1436" s="58" t="s">
        <v>5253</v>
      </c>
      <c r="E1436" s="53">
        <v>44647.69652777778</v>
      </c>
      <c r="F1436" s="54">
        <v>44649.14861111111</v>
      </c>
    </row>
    <row r="1437" ht="15.75" customHeight="1">
      <c r="A1437" s="52" t="s">
        <v>4101</v>
      </c>
      <c r="B1437" s="58" t="s">
        <v>5276</v>
      </c>
      <c r="C1437" s="52" t="s">
        <v>5338</v>
      </c>
      <c r="D1437" s="58" t="s">
        <v>5253</v>
      </c>
      <c r="E1437" s="53">
        <v>44648.35972222222</v>
      </c>
      <c r="F1437" s="54">
        <v>44652.149305555555</v>
      </c>
    </row>
    <row r="1438" ht="15.75" customHeight="1">
      <c r="A1438" s="52" t="s">
        <v>4103</v>
      </c>
      <c r="B1438" s="58" t="s">
        <v>5252</v>
      </c>
      <c r="C1438" s="52" t="s">
        <v>5317</v>
      </c>
      <c r="D1438" s="58" t="s">
        <v>5253</v>
      </c>
      <c r="E1438" s="53">
        <v>44648.17152777778</v>
      </c>
      <c r="F1438" s="54">
        <v>44650.467361111114</v>
      </c>
    </row>
    <row r="1439" ht="15.75" customHeight="1">
      <c r="A1439" s="52" t="s">
        <v>4106</v>
      </c>
      <c r="B1439" s="58" t="s">
        <v>5262</v>
      </c>
      <c r="C1439" s="52" t="s">
        <v>5318</v>
      </c>
      <c r="D1439" s="58" t="s">
        <v>5255</v>
      </c>
      <c r="E1439" s="53">
        <v>44646.12013888889</v>
      </c>
      <c r="F1439" s="54">
        <v>44648.61597222222</v>
      </c>
    </row>
    <row r="1440" ht="15.75" customHeight="1">
      <c r="A1440" s="52" t="s">
        <v>4109</v>
      </c>
      <c r="B1440" s="58" t="s">
        <v>5264</v>
      </c>
      <c r="C1440" s="52" t="s">
        <v>5326</v>
      </c>
      <c r="D1440" s="58" t="s">
        <v>5253</v>
      </c>
      <c r="E1440" s="53">
        <v>44646.822916666664</v>
      </c>
      <c r="F1440" s="54">
        <v>44649.00625</v>
      </c>
    </row>
    <row r="1441" ht="15.75" customHeight="1">
      <c r="A1441" s="52" t="s">
        <v>4111</v>
      </c>
      <c r="B1441" s="58" t="s">
        <v>5258</v>
      </c>
      <c r="C1441" s="52" t="s">
        <v>5321</v>
      </c>
      <c r="D1441" s="58" t="s">
        <v>5253</v>
      </c>
      <c r="E1441" s="53">
        <v>44649.33125</v>
      </c>
      <c r="F1441" s="54">
        <v>44649.666666666664</v>
      </c>
    </row>
    <row r="1442" ht="15.75" customHeight="1">
      <c r="A1442" s="52" t="s">
        <v>4113</v>
      </c>
      <c r="B1442" s="58" t="s">
        <v>5252</v>
      </c>
      <c r="C1442" s="52" t="s">
        <v>5317</v>
      </c>
      <c r="D1442" s="58" t="s">
        <v>5253</v>
      </c>
      <c r="E1442" s="53">
        <v>44645.38333333333</v>
      </c>
      <c r="F1442" s="54">
        <v>44649.10486111111</v>
      </c>
    </row>
    <row r="1443" ht="15.75" customHeight="1">
      <c r="A1443" s="52" t="s">
        <v>4116</v>
      </c>
      <c r="B1443" s="58" t="s">
        <v>5298</v>
      </c>
      <c r="C1443" s="52" t="s">
        <v>5360</v>
      </c>
      <c r="D1443" s="58" t="s">
        <v>5253</v>
      </c>
      <c r="E1443" s="53">
        <v>44646.96041666667</v>
      </c>
      <c r="F1443" s="54">
        <v>44646.88055555556</v>
      </c>
    </row>
    <row r="1444" ht="15.75" customHeight="1">
      <c r="A1444" s="52" t="s">
        <v>4119</v>
      </c>
      <c r="B1444" s="58" t="s">
        <v>5279</v>
      </c>
      <c r="C1444" s="52" t="s">
        <v>5341</v>
      </c>
      <c r="D1444" s="58" t="s">
        <v>5253</v>
      </c>
      <c r="E1444" s="53">
        <v>44645.37013888889</v>
      </c>
      <c r="F1444" s="54">
        <v>44649.01388888889</v>
      </c>
    </row>
    <row r="1445" ht="15.75" customHeight="1">
      <c r="A1445" s="52" t="s">
        <v>4122</v>
      </c>
      <c r="B1445" s="58" t="s">
        <v>5272</v>
      </c>
      <c r="C1445" s="52" t="s">
        <v>5334</v>
      </c>
      <c r="D1445" s="58" t="s">
        <v>5255</v>
      </c>
      <c r="E1445" s="53">
        <v>44650.69652777778</v>
      </c>
      <c r="F1445" s="54">
        <v>44652.19513888889</v>
      </c>
    </row>
    <row r="1446" ht="15.75" customHeight="1">
      <c r="A1446" s="52" t="s">
        <v>4124</v>
      </c>
      <c r="B1446" s="58" t="s">
        <v>5287</v>
      </c>
      <c r="C1446" s="52" t="s">
        <v>5349</v>
      </c>
      <c r="D1446" s="58" t="s">
        <v>5255</v>
      </c>
      <c r="E1446" s="53">
        <v>44647.361805555556</v>
      </c>
      <c r="F1446" s="54">
        <v>44649.34861111111</v>
      </c>
    </row>
    <row r="1447" ht="15.75" customHeight="1">
      <c r="A1447" s="52" t="s">
        <v>4127</v>
      </c>
      <c r="B1447" s="58" t="s">
        <v>5304</v>
      </c>
      <c r="C1447" s="52" t="s">
        <v>5340</v>
      </c>
      <c r="D1447" s="58" t="s">
        <v>5253</v>
      </c>
      <c r="E1447" s="53">
        <v>44647.58819444444</v>
      </c>
      <c r="F1447" s="54">
        <v>44649.02013888889</v>
      </c>
    </row>
    <row r="1448" ht="15.75" customHeight="1">
      <c r="A1448" s="52" t="s">
        <v>4129</v>
      </c>
      <c r="B1448" s="58" t="s">
        <v>5272</v>
      </c>
      <c r="C1448" s="52" t="s">
        <v>5334</v>
      </c>
      <c r="D1448" s="58" t="s">
        <v>5255</v>
      </c>
      <c r="E1448" s="53">
        <v>44646.907638888886</v>
      </c>
      <c r="F1448" s="54">
        <v>44649.44097222222</v>
      </c>
    </row>
    <row r="1449" ht="15.75" customHeight="1">
      <c r="A1449" s="52" t="s">
        <v>4131</v>
      </c>
      <c r="B1449" s="58" t="s">
        <v>5264</v>
      </c>
      <c r="C1449" s="52" t="s">
        <v>5326</v>
      </c>
      <c r="D1449" s="58" t="s">
        <v>5253</v>
      </c>
      <c r="E1449" s="53">
        <v>44648.55625</v>
      </c>
      <c r="F1449" s="54">
        <v>44649.13888888889</v>
      </c>
    </row>
    <row r="1450" ht="15.75" customHeight="1">
      <c r="A1450" s="52" t="s">
        <v>4133</v>
      </c>
      <c r="B1450" s="58" t="s">
        <v>5297</v>
      </c>
      <c r="C1450" s="52" t="s">
        <v>5359</v>
      </c>
      <c r="D1450" s="58" t="s">
        <v>5253</v>
      </c>
      <c r="E1450" s="53">
        <v>44648.87013888889</v>
      </c>
      <c r="F1450" s="54">
        <v>44649.700694444444</v>
      </c>
    </row>
    <row r="1451" ht="15.75" customHeight="1">
      <c r="A1451" s="52" t="s">
        <v>4135</v>
      </c>
      <c r="B1451" s="58" t="s">
        <v>5268</v>
      </c>
      <c r="C1451" s="52" t="s">
        <v>5330</v>
      </c>
      <c r="D1451" s="58" t="s">
        <v>5255</v>
      </c>
      <c r="E1451" s="53">
        <v>44649.39236111111</v>
      </c>
      <c r="F1451" s="54">
        <v>44652.42847222222</v>
      </c>
    </row>
    <row r="1452" ht="15.75" customHeight="1">
      <c r="A1452" s="52" t="s">
        <v>4138</v>
      </c>
      <c r="B1452" s="58" t="s">
        <v>5265</v>
      </c>
      <c r="C1452" s="52" t="s">
        <v>5327</v>
      </c>
      <c r="D1452" s="58" t="s">
        <v>5253</v>
      </c>
      <c r="E1452" s="53">
        <v>44649.33888888889</v>
      </c>
      <c r="F1452" s="54">
        <v>44649.66458333333</v>
      </c>
    </row>
    <row r="1453" ht="15.75" customHeight="1">
      <c r="A1453" s="52" t="s">
        <v>4140</v>
      </c>
      <c r="B1453" s="58" t="s">
        <v>5308</v>
      </c>
      <c r="C1453" s="52" t="s">
        <v>5369</v>
      </c>
      <c r="D1453" s="58" t="s">
        <v>5253</v>
      </c>
      <c r="E1453" s="53">
        <v>44646.75347222222</v>
      </c>
      <c r="F1453" s="54">
        <v>44649.720138888886</v>
      </c>
    </row>
    <row r="1454" ht="15.75" customHeight="1">
      <c r="A1454" s="52" t="s">
        <v>4142</v>
      </c>
      <c r="B1454" s="58" t="s">
        <v>5264</v>
      </c>
      <c r="C1454" s="52" t="s">
        <v>5326</v>
      </c>
      <c r="D1454" s="58" t="s">
        <v>5253</v>
      </c>
      <c r="E1454" s="53">
        <v>44646.78888888889</v>
      </c>
      <c r="F1454" s="54">
        <v>44649.70208333333</v>
      </c>
    </row>
    <row r="1455" ht="15.75" customHeight="1">
      <c r="A1455" s="52" t="s">
        <v>4145</v>
      </c>
      <c r="B1455" s="58" t="s">
        <v>5288</v>
      </c>
      <c r="C1455" s="52" t="s">
        <v>5350</v>
      </c>
      <c r="D1455" s="58" t="s">
        <v>5255</v>
      </c>
      <c r="E1455" s="53">
        <v>44649.51111111111</v>
      </c>
      <c r="F1455" s="54">
        <v>44649.33888888889</v>
      </c>
    </row>
    <row r="1456" ht="15.75" customHeight="1">
      <c r="A1456" s="52" t="s">
        <v>4148</v>
      </c>
      <c r="B1456" s="58" t="s">
        <v>5263</v>
      </c>
      <c r="C1456" s="52" t="s">
        <v>5325</v>
      </c>
      <c r="D1456" s="58" t="s">
        <v>5253</v>
      </c>
      <c r="E1456" s="53">
        <v>44647.34444444445</v>
      </c>
      <c r="F1456" s="54">
        <v>44649.75763888889</v>
      </c>
    </row>
    <row r="1457" ht="15.75" customHeight="1">
      <c r="A1457" s="52" t="s">
        <v>4150</v>
      </c>
      <c r="B1457" s="58" t="s">
        <v>5277</v>
      </c>
      <c r="C1457" s="52" t="s">
        <v>5339</v>
      </c>
      <c r="D1457" s="58" t="s">
        <v>5253</v>
      </c>
      <c r="E1457" s="53">
        <v>44646.09097222222</v>
      </c>
      <c r="F1457" s="54">
        <v>44649.760416666664</v>
      </c>
    </row>
    <row r="1458" ht="15.75" customHeight="1">
      <c r="A1458" s="52" t="s">
        <v>4153</v>
      </c>
      <c r="B1458" s="58" t="s">
        <v>5279</v>
      </c>
      <c r="C1458" s="52" t="s">
        <v>5341</v>
      </c>
      <c r="D1458" s="58" t="s">
        <v>5253</v>
      </c>
      <c r="E1458" s="53">
        <v>44648.71041666667</v>
      </c>
      <c r="F1458" s="54">
        <v>44649.71388888889</v>
      </c>
    </row>
    <row r="1459" ht="15.75" customHeight="1">
      <c r="A1459" s="52" t="s">
        <v>4156</v>
      </c>
      <c r="B1459" s="58" t="s">
        <v>5305</v>
      </c>
      <c r="C1459" s="52" t="s">
        <v>5366</v>
      </c>
      <c r="D1459" s="58" t="s">
        <v>5253</v>
      </c>
      <c r="E1459" s="53">
        <v>44646.19236111111</v>
      </c>
      <c r="F1459" s="54">
        <v>44650.48125</v>
      </c>
    </row>
    <row r="1460" ht="15.75" customHeight="1">
      <c r="A1460" s="52" t="s">
        <v>4159</v>
      </c>
      <c r="B1460" s="58" t="s">
        <v>5268</v>
      </c>
      <c r="C1460" s="52" t="s">
        <v>5330</v>
      </c>
      <c r="D1460" s="58" t="s">
        <v>5255</v>
      </c>
      <c r="E1460" s="53">
        <v>44650.49930555555</v>
      </c>
      <c r="F1460" s="54">
        <v>44652.48888888889</v>
      </c>
    </row>
    <row r="1461" ht="15.75" customHeight="1">
      <c r="A1461" s="52" t="s">
        <v>4162</v>
      </c>
      <c r="B1461" s="58" t="s">
        <v>5278</v>
      </c>
      <c r="C1461" s="52" t="s">
        <v>5340</v>
      </c>
      <c r="D1461" s="58" t="s">
        <v>5253</v>
      </c>
      <c r="E1461" s="53">
        <v>44646.71527777778</v>
      </c>
      <c r="F1461" s="54">
        <v>44649.711805555555</v>
      </c>
    </row>
    <row r="1462" ht="15.75" customHeight="1">
      <c r="A1462" s="52" t="s">
        <v>4165</v>
      </c>
      <c r="B1462" s="58" t="s">
        <v>5258</v>
      </c>
      <c r="C1462" s="52" t="s">
        <v>5321</v>
      </c>
      <c r="D1462" s="58" t="s">
        <v>5253</v>
      </c>
      <c r="E1462" s="53">
        <v>44649.35763888889</v>
      </c>
      <c r="F1462" s="54">
        <v>44652.157638888886</v>
      </c>
    </row>
    <row r="1463" ht="15.75" customHeight="1">
      <c r="A1463" s="52" t="s">
        <v>4167</v>
      </c>
      <c r="B1463" s="58" t="s">
        <v>5278</v>
      </c>
      <c r="C1463" s="52" t="s">
        <v>5340</v>
      </c>
      <c r="D1463" s="58" t="s">
        <v>5253</v>
      </c>
      <c r="E1463" s="53">
        <v>44646.19583333333</v>
      </c>
      <c r="F1463" s="54">
        <v>44649.15277777778</v>
      </c>
    </row>
    <row r="1464" ht="15.75" customHeight="1">
      <c r="A1464" s="52" t="s">
        <v>4170</v>
      </c>
      <c r="B1464" s="58" t="s">
        <v>5266</v>
      </c>
      <c r="C1464" s="52" t="s">
        <v>5328</v>
      </c>
      <c r="D1464" s="58" t="s">
        <v>5255</v>
      </c>
      <c r="E1464" s="53">
        <v>44646.347916666666</v>
      </c>
      <c r="F1464" s="54">
        <v>44649.47083333333</v>
      </c>
    </row>
    <row r="1465" ht="15.75" customHeight="1">
      <c r="A1465" s="52" t="s">
        <v>4173</v>
      </c>
      <c r="B1465" s="58" t="s">
        <v>5282</v>
      </c>
      <c r="C1465" s="52" t="s">
        <v>5344</v>
      </c>
      <c r="D1465" s="58" t="s">
        <v>5255</v>
      </c>
      <c r="E1465" s="53">
        <v>44648.71388888889</v>
      </c>
      <c r="F1465" s="54">
        <v>44651.626388888886</v>
      </c>
    </row>
    <row r="1466" ht="15.75" customHeight="1">
      <c r="A1466" s="52" t="s">
        <v>4175</v>
      </c>
      <c r="B1466" s="58" t="s">
        <v>5254</v>
      </c>
      <c r="C1466" s="52" t="s">
        <v>5318</v>
      </c>
      <c r="D1466" s="58" t="s">
        <v>5255</v>
      </c>
      <c r="E1466" s="53">
        <v>44649.34166666667</v>
      </c>
      <c r="F1466" s="54">
        <v>44649.34305555555</v>
      </c>
    </row>
    <row r="1467" ht="15.75" customHeight="1">
      <c r="A1467" s="52" t="s">
        <v>4177</v>
      </c>
      <c r="B1467" s="58" t="s">
        <v>5262</v>
      </c>
      <c r="C1467" s="52" t="s">
        <v>5318</v>
      </c>
      <c r="D1467" s="58" t="s">
        <v>5255</v>
      </c>
      <c r="E1467" s="53">
        <v>44648.5</v>
      </c>
      <c r="F1467" s="54">
        <v>44650.665972222225</v>
      </c>
    </row>
    <row r="1468" ht="15.75" customHeight="1">
      <c r="A1468" s="52" t="s">
        <v>4180</v>
      </c>
      <c r="B1468" s="58" t="s">
        <v>5303</v>
      </c>
      <c r="C1468" s="52" t="s">
        <v>5365</v>
      </c>
      <c r="D1468" s="58" t="s">
        <v>5253</v>
      </c>
      <c r="E1468" s="53">
        <v>44650.58125</v>
      </c>
      <c r="F1468" s="54">
        <v>44652.052083333336</v>
      </c>
    </row>
    <row r="1469" ht="15.75" customHeight="1">
      <c r="A1469" s="52" t="s">
        <v>4182</v>
      </c>
      <c r="B1469" s="58" t="s">
        <v>5262</v>
      </c>
      <c r="C1469" s="52" t="s">
        <v>5318</v>
      </c>
      <c r="D1469" s="58" t="s">
        <v>5255</v>
      </c>
      <c r="E1469" s="53">
        <v>44647.92083333333</v>
      </c>
      <c r="F1469" s="54">
        <v>44650.629166666666</v>
      </c>
    </row>
    <row r="1470" ht="15.75" customHeight="1">
      <c r="A1470" s="52" t="s">
        <v>4185</v>
      </c>
      <c r="B1470" s="58" t="s">
        <v>5306</v>
      </c>
      <c r="C1470" s="52" t="s">
        <v>5367</v>
      </c>
      <c r="D1470" s="58" t="s">
        <v>5255</v>
      </c>
      <c r="E1470" s="53">
        <v>44648.902083333334</v>
      </c>
      <c r="F1470" s="54">
        <v>44650.65902777778</v>
      </c>
    </row>
    <row r="1471" ht="15.75" customHeight="1">
      <c r="A1471" s="52" t="s">
        <v>4188</v>
      </c>
      <c r="B1471" s="58" t="s">
        <v>5311</v>
      </c>
      <c r="C1471" s="52" t="s">
        <v>5372</v>
      </c>
      <c r="D1471" s="58" t="s">
        <v>5253</v>
      </c>
      <c r="E1471" s="53">
        <v>44647.69930555556</v>
      </c>
      <c r="F1471" s="54">
        <v>44646.873611111114</v>
      </c>
    </row>
    <row r="1472" ht="15.75" customHeight="1">
      <c r="A1472" s="52" t="s">
        <v>4191</v>
      </c>
      <c r="B1472" s="58" t="s">
        <v>5279</v>
      </c>
      <c r="C1472" s="52" t="s">
        <v>5341</v>
      </c>
      <c r="D1472" s="58" t="s">
        <v>5253</v>
      </c>
      <c r="E1472" s="53">
        <v>44647.79652777778</v>
      </c>
      <c r="F1472" s="54">
        <v>44646.879166666666</v>
      </c>
    </row>
    <row r="1473" ht="15.75" customHeight="1">
      <c r="A1473" s="52" t="s">
        <v>4193</v>
      </c>
      <c r="B1473" s="58" t="s">
        <v>5266</v>
      </c>
      <c r="C1473" s="52" t="s">
        <v>5328</v>
      </c>
      <c r="D1473" s="58" t="s">
        <v>5255</v>
      </c>
      <c r="E1473" s="53">
        <v>44649.388194444444</v>
      </c>
      <c r="F1473" s="54">
        <v>44649.71666666667</v>
      </c>
    </row>
    <row r="1474" ht="15.75" customHeight="1">
      <c r="A1474" s="52" t="s">
        <v>4196</v>
      </c>
      <c r="B1474" s="58" t="s">
        <v>5298</v>
      </c>
      <c r="C1474" s="52" t="s">
        <v>5360</v>
      </c>
      <c r="D1474" s="58" t="s">
        <v>5253</v>
      </c>
      <c r="E1474" s="53">
        <v>44645.879166666666</v>
      </c>
      <c r="F1474" s="54">
        <v>44649.027083333334</v>
      </c>
    </row>
    <row r="1475" ht="15.75" customHeight="1">
      <c r="A1475" s="52" t="s">
        <v>4198</v>
      </c>
      <c r="B1475" s="58" t="s">
        <v>5285</v>
      </c>
      <c r="C1475" s="52" t="s">
        <v>5347</v>
      </c>
      <c r="D1475" s="58" t="s">
        <v>5253</v>
      </c>
      <c r="E1475" s="53">
        <v>44647.972916666666</v>
      </c>
      <c r="F1475" s="54">
        <v>44649.07430555556</v>
      </c>
    </row>
    <row r="1476" ht="15.75" customHeight="1">
      <c r="A1476" s="52" t="s">
        <v>4200</v>
      </c>
      <c r="B1476" s="58" t="s">
        <v>5252</v>
      </c>
      <c r="C1476" s="52" t="s">
        <v>5317</v>
      </c>
      <c r="D1476" s="58" t="s">
        <v>5253</v>
      </c>
      <c r="E1476" s="53">
        <v>44650.57361111111</v>
      </c>
      <c r="F1476" s="54">
        <v>44652.10833333333</v>
      </c>
    </row>
    <row r="1477" ht="15.75" customHeight="1">
      <c r="A1477" s="52" t="s">
        <v>4202</v>
      </c>
      <c r="B1477" s="58" t="s">
        <v>5266</v>
      </c>
      <c r="C1477" s="52" t="s">
        <v>5328</v>
      </c>
      <c r="D1477" s="58" t="s">
        <v>5255</v>
      </c>
      <c r="E1477" s="53">
        <v>44648.32638888889</v>
      </c>
      <c r="F1477" s="54">
        <v>44652.49166666667</v>
      </c>
    </row>
    <row r="1478" ht="15.75" customHeight="1">
      <c r="A1478" s="52" t="s">
        <v>4205</v>
      </c>
      <c r="B1478" s="58" t="s">
        <v>5263</v>
      </c>
      <c r="C1478" s="52" t="s">
        <v>5325</v>
      </c>
      <c r="D1478" s="58" t="s">
        <v>5253</v>
      </c>
      <c r="E1478" s="53">
        <v>44648.23333333333</v>
      </c>
      <c r="F1478" s="54">
        <v>44649.73263888889</v>
      </c>
    </row>
    <row r="1479" ht="15.75" customHeight="1">
      <c r="A1479" s="52" t="s">
        <v>4207</v>
      </c>
      <c r="B1479" s="58" t="s">
        <v>5272</v>
      </c>
      <c r="C1479" s="52" t="s">
        <v>5334</v>
      </c>
      <c r="D1479" s="58" t="s">
        <v>5255</v>
      </c>
      <c r="E1479" s="53">
        <v>44649.697222222225</v>
      </c>
      <c r="F1479" s="54">
        <v>44651.61597222222</v>
      </c>
    </row>
    <row r="1480" ht="15.75" customHeight="1">
      <c r="A1480" s="52" t="s">
        <v>4210</v>
      </c>
      <c r="B1480" s="58" t="s">
        <v>5252</v>
      </c>
      <c r="C1480" s="52" t="s">
        <v>5317</v>
      </c>
      <c r="D1480" s="58" t="s">
        <v>5253</v>
      </c>
      <c r="E1480" s="53">
        <v>44649.85833333333</v>
      </c>
      <c r="F1480" s="54">
        <v>44652.10902777778</v>
      </c>
    </row>
    <row r="1481" ht="15.75" customHeight="1">
      <c r="A1481" s="52" t="s">
        <v>4213</v>
      </c>
      <c r="B1481" s="58" t="s">
        <v>5274</v>
      </c>
      <c r="C1481" s="52" t="s">
        <v>5336</v>
      </c>
      <c r="D1481" s="58" t="s">
        <v>5253</v>
      </c>
      <c r="E1481" s="53">
        <v>44647.125</v>
      </c>
      <c r="F1481" s="54">
        <v>44650.416666666664</v>
      </c>
    </row>
    <row r="1482" ht="15.75" customHeight="1">
      <c r="A1482" s="52" t="s">
        <v>4216</v>
      </c>
      <c r="B1482" s="58" t="s">
        <v>5262</v>
      </c>
      <c r="C1482" s="52" t="s">
        <v>5318</v>
      </c>
      <c r="D1482" s="58" t="s">
        <v>5255</v>
      </c>
      <c r="E1482" s="53">
        <v>44649.48333333333</v>
      </c>
      <c r="F1482" s="54">
        <v>44649.3875</v>
      </c>
    </row>
    <row r="1483" ht="15.75" customHeight="1">
      <c r="A1483" s="52" t="s">
        <v>4219</v>
      </c>
      <c r="B1483" s="58" t="s">
        <v>5299</v>
      </c>
      <c r="C1483" s="52" t="s">
        <v>5361</v>
      </c>
      <c r="D1483" s="58" t="s">
        <v>5253</v>
      </c>
      <c r="E1483" s="53">
        <v>44648.38958333333</v>
      </c>
      <c r="F1483" s="54">
        <v>44649.13680555556</v>
      </c>
    </row>
    <row r="1484" ht="15.75" customHeight="1">
      <c r="A1484" s="52" t="s">
        <v>4221</v>
      </c>
      <c r="B1484" s="58" t="s">
        <v>5252</v>
      </c>
      <c r="C1484" s="52" t="s">
        <v>5317</v>
      </c>
      <c r="D1484" s="58" t="s">
        <v>5253</v>
      </c>
      <c r="E1484" s="53">
        <v>44648.19236111111</v>
      </c>
      <c r="F1484" s="54">
        <v>44650.438888888886</v>
      </c>
    </row>
    <row r="1485" ht="15.75" customHeight="1">
      <c r="A1485" s="52" t="s">
        <v>4224</v>
      </c>
      <c r="B1485" s="58" t="s">
        <v>5313</v>
      </c>
      <c r="C1485" s="52" t="s">
        <v>5374</v>
      </c>
      <c r="D1485" s="58" t="s">
        <v>5253</v>
      </c>
      <c r="E1485" s="53">
        <v>44649.35972222222</v>
      </c>
      <c r="F1485" s="54">
        <v>44652.152083333334</v>
      </c>
    </row>
    <row r="1486" ht="15.75" customHeight="1">
      <c r="A1486" s="52" t="s">
        <v>4227</v>
      </c>
      <c r="B1486" s="58" t="s">
        <v>5264</v>
      </c>
      <c r="C1486" s="52" t="s">
        <v>5326</v>
      </c>
      <c r="D1486" s="58" t="s">
        <v>5253</v>
      </c>
      <c r="E1486" s="53">
        <v>44645.66180555556</v>
      </c>
      <c r="F1486" s="54">
        <v>44650.44930555556</v>
      </c>
    </row>
    <row r="1487" ht="15.75" customHeight="1">
      <c r="A1487" s="52" t="s">
        <v>4229</v>
      </c>
      <c r="B1487" s="58" t="s">
        <v>5280</v>
      </c>
      <c r="C1487" s="52" t="s">
        <v>5342</v>
      </c>
      <c r="D1487" s="58" t="s">
        <v>5253</v>
      </c>
      <c r="E1487" s="53">
        <v>44651.16527777778</v>
      </c>
      <c r="F1487" s="54">
        <v>44649.76388888889</v>
      </c>
    </row>
    <row r="1488" ht="15.75" customHeight="1">
      <c r="A1488" s="52" t="s">
        <v>4232</v>
      </c>
      <c r="B1488" s="58" t="s">
        <v>5263</v>
      </c>
      <c r="C1488" s="52" t="s">
        <v>5325</v>
      </c>
      <c r="D1488" s="58" t="s">
        <v>5253</v>
      </c>
      <c r="E1488" s="53">
        <v>44647.785416666666</v>
      </c>
      <c r="F1488" s="54">
        <v>44652.040972222225</v>
      </c>
    </row>
    <row r="1489" ht="15.75" customHeight="1">
      <c r="A1489" s="52" t="s">
        <v>4235</v>
      </c>
      <c r="B1489" s="58" t="s">
        <v>5298</v>
      </c>
      <c r="C1489" s="52" t="s">
        <v>5360</v>
      </c>
      <c r="D1489" s="58" t="s">
        <v>5253</v>
      </c>
      <c r="E1489" s="53">
        <v>44647.77777777778</v>
      </c>
      <c r="F1489" s="54">
        <v>44649.09861111111</v>
      </c>
    </row>
    <row r="1490" ht="15.75" customHeight="1">
      <c r="A1490" s="52" t="s">
        <v>4238</v>
      </c>
      <c r="B1490" s="58" t="s">
        <v>5295</v>
      </c>
      <c r="C1490" s="52" t="s">
        <v>5357</v>
      </c>
      <c r="D1490" s="58" t="s">
        <v>5253</v>
      </c>
      <c r="E1490" s="53">
        <v>44648.39236111111</v>
      </c>
      <c r="F1490" s="54">
        <v>44649.145833333336</v>
      </c>
    </row>
    <row r="1491" ht="15.75" customHeight="1">
      <c r="A1491" s="52" t="s">
        <v>4241</v>
      </c>
      <c r="B1491" s="58" t="s">
        <v>5274</v>
      </c>
      <c r="C1491" s="52" t="s">
        <v>5336</v>
      </c>
      <c r="D1491" s="58" t="s">
        <v>5253</v>
      </c>
      <c r="E1491" s="53">
        <v>44646.950694444444</v>
      </c>
      <c r="F1491" s="54">
        <v>44649.10277777778</v>
      </c>
    </row>
    <row r="1492" ht="15.75" customHeight="1">
      <c r="A1492" s="52" t="s">
        <v>4244</v>
      </c>
      <c r="B1492" s="58" t="s">
        <v>5257</v>
      </c>
      <c r="C1492" s="52" t="s">
        <v>5320</v>
      </c>
      <c r="D1492" s="58" t="s">
        <v>5253</v>
      </c>
      <c r="E1492" s="53">
        <v>44649.77777777778</v>
      </c>
      <c r="F1492" s="54">
        <v>44649.69375</v>
      </c>
    </row>
    <row r="1493" ht="15.75" customHeight="1">
      <c r="A1493" s="52" t="s">
        <v>4247</v>
      </c>
      <c r="B1493" s="58" t="s">
        <v>5252</v>
      </c>
      <c r="C1493" s="52" t="s">
        <v>5317</v>
      </c>
      <c r="D1493" s="58" t="s">
        <v>5253</v>
      </c>
      <c r="E1493" s="53">
        <v>44648.86875</v>
      </c>
      <c r="F1493" s="54">
        <v>44649.09861111111</v>
      </c>
    </row>
    <row r="1494" ht="15.75" customHeight="1">
      <c r="A1494" s="52" t="s">
        <v>4250</v>
      </c>
      <c r="B1494" s="58" t="s">
        <v>5308</v>
      </c>
      <c r="C1494" s="52" t="s">
        <v>5369</v>
      </c>
      <c r="D1494" s="58" t="s">
        <v>5253</v>
      </c>
      <c r="E1494" s="53">
        <v>44647.81597222222</v>
      </c>
      <c r="F1494" s="54">
        <v>44650.44652777778</v>
      </c>
    </row>
    <row r="1495" ht="15.75" customHeight="1">
      <c r="A1495" s="52" t="s">
        <v>4253</v>
      </c>
      <c r="B1495" s="58" t="s">
        <v>5265</v>
      </c>
      <c r="C1495" s="52" t="s">
        <v>5327</v>
      </c>
      <c r="D1495" s="58" t="s">
        <v>5253</v>
      </c>
      <c r="E1495" s="53">
        <v>44648.361805555556</v>
      </c>
      <c r="F1495" s="54">
        <v>44652.16180555556</v>
      </c>
    </row>
    <row r="1496" ht="15.75" customHeight="1">
      <c r="A1496" s="52" t="s">
        <v>4256</v>
      </c>
      <c r="B1496" s="58" t="s">
        <v>5282</v>
      </c>
      <c r="C1496" s="52" t="s">
        <v>5344</v>
      </c>
      <c r="D1496" s="58" t="s">
        <v>5255</v>
      </c>
      <c r="E1496" s="53">
        <v>44648.42638888889</v>
      </c>
      <c r="F1496" s="54">
        <v>44650.67222222222</v>
      </c>
    </row>
    <row r="1497" ht="15.75" customHeight="1">
      <c r="A1497" s="52" t="s">
        <v>4259</v>
      </c>
      <c r="B1497" s="58" t="s">
        <v>5291</v>
      </c>
      <c r="C1497" s="52" t="s">
        <v>5353</v>
      </c>
      <c r="D1497" s="58" t="s">
        <v>5253</v>
      </c>
      <c r="E1497" s="53">
        <v>44647.61388888889</v>
      </c>
      <c r="F1497" s="54">
        <v>44646.87222222222</v>
      </c>
    </row>
    <row r="1498" ht="15.75" customHeight="1">
      <c r="A1498" s="52" t="s">
        <v>4262</v>
      </c>
      <c r="B1498" s="58" t="s">
        <v>5275</v>
      </c>
      <c r="C1498" s="52" t="s">
        <v>5337</v>
      </c>
      <c r="D1498" s="58" t="s">
        <v>5255</v>
      </c>
      <c r="E1498" s="53">
        <v>44647.0125</v>
      </c>
      <c r="F1498" s="54">
        <v>44649.47222222222</v>
      </c>
    </row>
    <row r="1499" ht="15.75" customHeight="1">
      <c r="A1499" s="52" t="s">
        <v>4265</v>
      </c>
      <c r="B1499" s="58" t="s">
        <v>5270</v>
      </c>
      <c r="C1499" s="52" t="s">
        <v>5332</v>
      </c>
      <c r="D1499" s="58" t="s">
        <v>5253</v>
      </c>
      <c r="E1499" s="53">
        <v>44644.28680555556</v>
      </c>
      <c r="F1499" s="54">
        <v>44649.03958333333</v>
      </c>
    </row>
    <row r="1500" ht="15.75" customHeight="1">
      <c r="A1500" s="52" t="s">
        <v>4268</v>
      </c>
      <c r="B1500" s="58" t="s">
        <v>5268</v>
      </c>
      <c r="C1500" s="52" t="s">
        <v>5330</v>
      </c>
      <c r="D1500" s="58" t="s">
        <v>5255</v>
      </c>
      <c r="E1500" s="53">
        <v>44649.51388888889</v>
      </c>
      <c r="F1500" s="54">
        <v>44649.72777777778</v>
      </c>
    </row>
    <row r="1501" ht="15.75" customHeight="1">
      <c r="A1501" s="52" t="s">
        <v>4270</v>
      </c>
      <c r="B1501" s="58" t="s">
        <v>5264</v>
      </c>
      <c r="C1501" s="52" t="s">
        <v>5326</v>
      </c>
      <c r="D1501" s="58" t="s">
        <v>5253</v>
      </c>
      <c r="E1501" s="53">
        <v>44648.75069444445</v>
      </c>
      <c r="F1501" s="54">
        <v>44649.663194444445</v>
      </c>
    </row>
    <row r="1502" ht="15.75" customHeight="1">
      <c r="A1502" s="52" t="s">
        <v>4272</v>
      </c>
      <c r="B1502" s="58" t="s">
        <v>5280</v>
      </c>
      <c r="C1502" s="52" t="s">
        <v>5342</v>
      </c>
      <c r="D1502" s="58" t="s">
        <v>5253</v>
      </c>
      <c r="E1502" s="53">
        <v>44648.361805555556</v>
      </c>
      <c r="F1502" s="54">
        <v>44652.14722222222</v>
      </c>
    </row>
    <row r="1503" ht="15.75" customHeight="1">
      <c r="A1503" s="52" t="s">
        <v>4274</v>
      </c>
      <c r="B1503" s="58" t="s">
        <v>5268</v>
      </c>
      <c r="C1503" s="52" t="s">
        <v>5330</v>
      </c>
      <c r="D1503" s="58" t="s">
        <v>5255</v>
      </c>
      <c r="E1503" s="53">
        <v>44647.913194444445</v>
      </c>
      <c r="F1503" s="54">
        <v>44650.65833333333</v>
      </c>
    </row>
    <row r="1504" ht="15.75" customHeight="1">
      <c r="A1504" s="52" t="s">
        <v>4276</v>
      </c>
      <c r="B1504" s="58" t="s">
        <v>5266</v>
      </c>
      <c r="C1504" s="52" t="s">
        <v>5328</v>
      </c>
      <c r="D1504" s="58" t="s">
        <v>5255</v>
      </c>
      <c r="E1504" s="53">
        <v>44649.504166666666</v>
      </c>
      <c r="F1504" s="54">
        <v>44652.135416666664</v>
      </c>
    </row>
    <row r="1505" ht="15.75" customHeight="1">
      <c r="A1505" s="52" t="s">
        <v>4279</v>
      </c>
      <c r="B1505" s="58" t="s">
        <v>5262</v>
      </c>
      <c r="C1505" s="52" t="s">
        <v>5318</v>
      </c>
      <c r="D1505" s="58" t="s">
        <v>5255</v>
      </c>
      <c r="E1505" s="53">
        <v>44650.04791666667</v>
      </c>
      <c r="F1505" s="54">
        <v>44649.71944444445</v>
      </c>
    </row>
    <row r="1506" ht="15.75" customHeight="1">
      <c r="A1506" s="52" t="s">
        <v>4282</v>
      </c>
      <c r="B1506" s="58" t="s">
        <v>5268</v>
      </c>
      <c r="C1506" s="52" t="s">
        <v>5330</v>
      </c>
      <c r="D1506" s="58" t="s">
        <v>5255</v>
      </c>
      <c r="E1506" s="53">
        <v>44649.885416666664</v>
      </c>
      <c r="F1506" s="54">
        <v>44649.720138888886</v>
      </c>
    </row>
    <row r="1507" ht="15.75" customHeight="1">
      <c r="A1507" s="52" t="s">
        <v>4285</v>
      </c>
      <c r="B1507" s="58" t="s">
        <v>5254</v>
      </c>
      <c r="C1507" s="52" t="s">
        <v>5318</v>
      </c>
      <c r="D1507" s="58" t="s">
        <v>5255</v>
      </c>
      <c r="E1507" s="53">
        <v>44649.770833333336</v>
      </c>
      <c r="F1507" s="54">
        <v>44649.77013888889</v>
      </c>
    </row>
    <row r="1508" ht="15.75" customHeight="1">
      <c r="A1508" s="52" t="s">
        <v>4288</v>
      </c>
      <c r="B1508" s="58" t="s">
        <v>5280</v>
      </c>
      <c r="C1508" s="52" t="s">
        <v>5342</v>
      </c>
      <c r="D1508" s="58" t="s">
        <v>5253</v>
      </c>
      <c r="E1508" s="53">
        <v>44647.225</v>
      </c>
      <c r="F1508" s="54">
        <v>44650.433333333334</v>
      </c>
    </row>
    <row r="1509" ht="15.75" customHeight="1">
      <c r="A1509" s="52" t="s">
        <v>4291</v>
      </c>
      <c r="B1509" s="58" t="s">
        <v>5313</v>
      </c>
      <c r="C1509" s="52" t="s">
        <v>5374</v>
      </c>
      <c r="D1509" s="58" t="s">
        <v>5253</v>
      </c>
      <c r="E1509" s="53">
        <v>44650.186111111114</v>
      </c>
      <c r="F1509" s="54">
        <v>44649.83541666667</v>
      </c>
    </row>
    <row r="1510" ht="15.75" customHeight="1">
      <c r="A1510" s="52" t="s">
        <v>4294</v>
      </c>
      <c r="B1510" s="58" t="s">
        <v>5296</v>
      </c>
      <c r="C1510" s="52" t="s">
        <v>5358</v>
      </c>
      <c r="D1510" s="58" t="s">
        <v>5255</v>
      </c>
      <c r="E1510" s="53">
        <v>44649.20347222222</v>
      </c>
      <c r="F1510" s="54">
        <v>44651.618055555555</v>
      </c>
    </row>
    <row r="1511" ht="15.75" customHeight="1">
      <c r="A1511" s="52" t="s">
        <v>4297</v>
      </c>
      <c r="B1511" s="58" t="s">
        <v>5280</v>
      </c>
      <c r="C1511" s="52" t="s">
        <v>5342</v>
      </c>
      <c r="D1511" s="58" t="s">
        <v>5253</v>
      </c>
      <c r="E1511" s="53">
        <v>44647.59583333333</v>
      </c>
      <c r="F1511" s="54">
        <v>44646.74513888889</v>
      </c>
    </row>
    <row r="1512" ht="15.75" customHeight="1">
      <c r="A1512" s="52" t="s">
        <v>4300</v>
      </c>
      <c r="B1512" s="58" t="s">
        <v>5280</v>
      </c>
      <c r="C1512" s="52" t="s">
        <v>5342</v>
      </c>
      <c r="D1512" s="58" t="s">
        <v>5253</v>
      </c>
      <c r="E1512" s="53">
        <v>44645.88680555556</v>
      </c>
      <c r="F1512" s="54">
        <v>44649.111805555556</v>
      </c>
    </row>
    <row r="1513" ht="15.75" customHeight="1">
      <c r="A1513" s="52" t="s">
        <v>4302</v>
      </c>
      <c r="B1513" s="58" t="s">
        <v>5307</v>
      </c>
      <c r="C1513" s="52" t="s">
        <v>5368</v>
      </c>
      <c r="D1513" s="58" t="s">
        <v>5253</v>
      </c>
      <c r="E1513" s="53">
        <v>44647.78402777778</v>
      </c>
      <c r="F1513" s="54">
        <v>44652.032638888886</v>
      </c>
    </row>
    <row r="1514" ht="15.75" customHeight="1">
      <c r="A1514" s="52" t="s">
        <v>4304</v>
      </c>
      <c r="B1514" s="58" t="s">
        <v>5308</v>
      </c>
      <c r="C1514" s="52" t="s">
        <v>5369</v>
      </c>
      <c r="D1514" s="58" t="s">
        <v>5253</v>
      </c>
      <c r="E1514" s="53">
        <v>44646.7125</v>
      </c>
      <c r="F1514" s="54">
        <v>44649.717361111114</v>
      </c>
    </row>
    <row r="1515" ht="15.75" customHeight="1">
      <c r="A1515" s="52" t="s">
        <v>4306</v>
      </c>
      <c r="B1515" s="58" t="s">
        <v>5272</v>
      </c>
      <c r="C1515" s="52" t="s">
        <v>5334</v>
      </c>
      <c r="D1515" s="58" t="s">
        <v>5255</v>
      </c>
      <c r="E1515" s="53">
        <v>44648.99722222222</v>
      </c>
      <c r="F1515" s="54">
        <v>44650.66458333333</v>
      </c>
    </row>
    <row r="1516" ht="15.75" customHeight="1">
      <c r="A1516" s="52" t="s">
        <v>4309</v>
      </c>
      <c r="B1516" s="58" t="s">
        <v>5266</v>
      </c>
      <c r="C1516" s="52" t="s">
        <v>5328</v>
      </c>
      <c r="D1516" s="58" t="s">
        <v>5255</v>
      </c>
      <c r="E1516" s="53">
        <v>44648.92083333333</v>
      </c>
      <c r="F1516" s="54">
        <v>44651.84444444445</v>
      </c>
    </row>
    <row r="1517" ht="15.75" customHeight="1">
      <c r="A1517" s="52" t="s">
        <v>4312</v>
      </c>
      <c r="B1517" s="58" t="s">
        <v>5288</v>
      </c>
      <c r="C1517" s="52" t="s">
        <v>5350</v>
      </c>
      <c r="D1517" s="58" t="s">
        <v>5255</v>
      </c>
      <c r="E1517" s="53">
        <v>44649.98472222222</v>
      </c>
      <c r="F1517" s="54">
        <v>44649.728472222225</v>
      </c>
    </row>
    <row r="1518" ht="15.75" customHeight="1">
      <c r="A1518" s="52" t="s">
        <v>4315</v>
      </c>
      <c r="B1518" s="58" t="s">
        <v>5289</v>
      </c>
      <c r="C1518" s="52" t="s">
        <v>5351</v>
      </c>
      <c r="D1518" s="58" t="s">
        <v>5255</v>
      </c>
      <c r="E1518" s="53">
        <v>44648.32916666667</v>
      </c>
      <c r="F1518" s="54">
        <v>44652.47638888889</v>
      </c>
    </row>
    <row r="1519" ht="15.75" customHeight="1">
      <c r="A1519" s="52" t="s">
        <v>4318</v>
      </c>
      <c r="B1519" s="58" t="s">
        <v>5278</v>
      </c>
      <c r="C1519" s="52" t="s">
        <v>5340</v>
      </c>
      <c r="D1519" s="58" t="s">
        <v>5253</v>
      </c>
      <c r="E1519" s="53">
        <v>44650.00347222222</v>
      </c>
      <c r="F1519" s="54">
        <v>44652.12152777778</v>
      </c>
    </row>
    <row r="1520" ht="15.75" customHeight="1">
      <c r="A1520" s="52" t="s">
        <v>4321</v>
      </c>
      <c r="B1520" s="58" t="s">
        <v>5265</v>
      </c>
      <c r="C1520" s="52" t="s">
        <v>5327</v>
      </c>
      <c r="D1520" s="58" t="s">
        <v>5253</v>
      </c>
      <c r="E1520" s="53">
        <v>44651.603472222225</v>
      </c>
      <c r="F1520" s="54">
        <v>44649.82638888889</v>
      </c>
    </row>
    <row r="1521" ht="15.75" customHeight="1">
      <c r="A1521" s="52" t="s">
        <v>4323</v>
      </c>
      <c r="B1521" s="58" t="s">
        <v>5263</v>
      </c>
      <c r="C1521" s="52" t="s">
        <v>5325</v>
      </c>
      <c r="D1521" s="58" t="s">
        <v>5253</v>
      </c>
      <c r="E1521" s="53">
        <v>44646.32777777778</v>
      </c>
      <c r="F1521" s="54">
        <v>44649.013194444444</v>
      </c>
    </row>
    <row r="1522" ht="15.75" customHeight="1">
      <c r="A1522" s="52" t="s">
        <v>4326</v>
      </c>
      <c r="B1522" s="58" t="s">
        <v>5256</v>
      </c>
      <c r="C1522" s="52" t="s">
        <v>5319</v>
      </c>
      <c r="D1522" s="58" t="s">
        <v>5253</v>
      </c>
      <c r="E1522" s="53">
        <v>44647.020833333336</v>
      </c>
      <c r="F1522" s="54">
        <v>44649.075</v>
      </c>
    </row>
    <row r="1523" ht="15.75" customHeight="1">
      <c r="A1523" s="52" t="s">
        <v>4329</v>
      </c>
      <c r="B1523" s="58" t="s">
        <v>5295</v>
      </c>
      <c r="C1523" s="52" t="s">
        <v>5357</v>
      </c>
      <c r="D1523" s="58" t="s">
        <v>5253</v>
      </c>
      <c r="E1523" s="53">
        <v>44647.42847222222</v>
      </c>
      <c r="F1523" s="54">
        <v>44649.763194444444</v>
      </c>
    </row>
    <row r="1524" ht="15.75" customHeight="1">
      <c r="A1524" s="52" t="s">
        <v>4331</v>
      </c>
      <c r="B1524" s="58" t="s">
        <v>5264</v>
      </c>
      <c r="C1524" s="52" t="s">
        <v>5326</v>
      </c>
      <c r="D1524" s="58" t="s">
        <v>5253</v>
      </c>
      <c r="E1524" s="53">
        <v>44646.73125</v>
      </c>
      <c r="F1524" s="54">
        <v>44649.71805555555</v>
      </c>
    </row>
    <row r="1525" ht="15.75" customHeight="1">
      <c r="A1525" s="52" t="s">
        <v>4334</v>
      </c>
      <c r="B1525" s="58" t="s">
        <v>5259</v>
      </c>
      <c r="C1525" s="52" t="s">
        <v>5322</v>
      </c>
      <c r="D1525" s="58" t="s">
        <v>5255</v>
      </c>
      <c r="E1525" s="53">
        <v>44646.43958333333</v>
      </c>
      <c r="F1525" s="54">
        <v>44649.44097222222</v>
      </c>
    </row>
    <row r="1526" ht="15.75" customHeight="1">
      <c r="A1526" s="52" t="s">
        <v>4337</v>
      </c>
      <c r="B1526" s="58" t="s">
        <v>5290</v>
      </c>
      <c r="C1526" s="52" t="s">
        <v>5352</v>
      </c>
      <c r="D1526" s="58" t="s">
        <v>5253</v>
      </c>
      <c r="E1526" s="53">
        <v>44646.98888888889</v>
      </c>
      <c r="F1526" s="54">
        <v>44649.00208333333</v>
      </c>
    </row>
    <row r="1527" ht="15.75" customHeight="1">
      <c r="A1527" s="52" t="s">
        <v>4339</v>
      </c>
      <c r="B1527" s="58" t="s">
        <v>5252</v>
      </c>
      <c r="C1527" s="52" t="s">
        <v>5317</v>
      </c>
      <c r="D1527" s="58" t="s">
        <v>5253</v>
      </c>
      <c r="E1527" s="53">
        <v>44647.61944444444</v>
      </c>
      <c r="F1527" s="54">
        <v>44646.86666666667</v>
      </c>
    </row>
    <row r="1528" ht="15.75" customHeight="1">
      <c r="A1528" s="52" t="s">
        <v>4342</v>
      </c>
      <c r="B1528" s="58" t="s">
        <v>5252</v>
      </c>
      <c r="C1528" s="52" t="s">
        <v>5317</v>
      </c>
      <c r="D1528" s="58" t="s">
        <v>5253</v>
      </c>
      <c r="E1528" s="53">
        <v>44648.376388888886</v>
      </c>
      <c r="F1528" s="54">
        <v>44649.118055555555</v>
      </c>
    </row>
    <row r="1529" ht="15.75" customHeight="1">
      <c r="A1529" s="52" t="s">
        <v>4345</v>
      </c>
      <c r="B1529" s="58" t="s">
        <v>5264</v>
      </c>
      <c r="C1529" s="52" t="s">
        <v>5326</v>
      </c>
      <c r="D1529" s="58" t="s">
        <v>5253</v>
      </c>
      <c r="E1529" s="53">
        <v>44646.57361111111</v>
      </c>
      <c r="F1529" s="54">
        <v>44649.74097222222</v>
      </c>
    </row>
    <row r="1530" ht="15.75" customHeight="1">
      <c r="A1530" s="52" t="s">
        <v>4348</v>
      </c>
      <c r="B1530" s="58" t="s">
        <v>5252</v>
      </c>
      <c r="C1530" s="52" t="s">
        <v>5317</v>
      </c>
      <c r="D1530" s="58" t="s">
        <v>5253</v>
      </c>
      <c r="E1530" s="53">
        <v>44650.018055555556</v>
      </c>
      <c r="F1530" s="54">
        <v>44652.145833333336</v>
      </c>
    </row>
    <row r="1531" ht="15.75" customHeight="1">
      <c r="A1531" s="52" t="s">
        <v>4350</v>
      </c>
      <c r="B1531" s="58" t="s">
        <v>5271</v>
      </c>
      <c r="C1531" s="52" t="s">
        <v>5333</v>
      </c>
      <c r="D1531" s="58" t="s">
        <v>5253</v>
      </c>
      <c r="E1531" s="53">
        <v>44647.62777777778</v>
      </c>
      <c r="F1531" s="54">
        <v>44646.875</v>
      </c>
    </row>
    <row r="1532" ht="15.75" customHeight="1">
      <c r="A1532" s="52" t="s">
        <v>4353</v>
      </c>
      <c r="B1532" s="58" t="s">
        <v>5278</v>
      </c>
      <c r="C1532" s="52" t="s">
        <v>5340</v>
      </c>
      <c r="D1532" s="58" t="s">
        <v>5253</v>
      </c>
      <c r="E1532" s="53">
        <v>44650.74444444444</v>
      </c>
      <c r="F1532" s="54">
        <v>44649.77361111111</v>
      </c>
    </row>
    <row r="1533" ht="15.75" customHeight="1">
      <c r="A1533" s="52" t="s">
        <v>4356</v>
      </c>
      <c r="B1533" s="58" t="s">
        <v>5298</v>
      </c>
      <c r="C1533" s="52" t="s">
        <v>5360</v>
      </c>
      <c r="D1533" s="58" t="s">
        <v>5253</v>
      </c>
      <c r="E1533" s="53">
        <v>44647.785416666666</v>
      </c>
      <c r="F1533" s="54">
        <v>44652.029861111114</v>
      </c>
    </row>
    <row r="1534" ht="15.75" customHeight="1">
      <c r="A1534" s="52" t="s">
        <v>4359</v>
      </c>
      <c r="B1534" s="58" t="s">
        <v>5252</v>
      </c>
      <c r="C1534" s="52" t="s">
        <v>5317</v>
      </c>
      <c r="D1534" s="58" t="s">
        <v>5253</v>
      </c>
      <c r="E1534" s="53">
        <v>44650.42986111111</v>
      </c>
      <c r="F1534" s="54">
        <v>44652.14166666667</v>
      </c>
    </row>
    <row r="1535" ht="15.75" customHeight="1">
      <c r="A1535" s="52" t="s">
        <v>4362</v>
      </c>
      <c r="B1535" s="58" t="s">
        <v>5252</v>
      </c>
      <c r="C1535" s="52" t="s">
        <v>5317</v>
      </c>
      <c r="D1535" s="58" t="s">
        <v>5253</v>
      </c>
      <c r="E1535" s="53">
        <v>44647.63680555556</v>
      </c>
      <c r="F1535" s="54">
        <v>44650.37013888889</v>
      </c>
    </row>
    <row r="1536" ht="15.75" customHeight="1">
      <c r="A1536" s="52" t="s">
        <v>4363</v>
      </c>
      <c r="B1536" s="58" t="s">
        <v>5287</v>
      </c>
      <c r="C1536" s="52" t="s">
        <v>5349</v>
      </c>
      <c r="D1536" s="58" t="s">
        <v>5255</v>
      </c>
      <c r="E1536" s="53">
        <v>44648.313888888886</v>
      </c>
      <c r="F1536" s="54">
        <v>44649.39513888889</v>
      </c>
    </row>
    <row r="1537" ht="15.75" customHeight="1">
      <c r="A1537" s="52" t="s">
        <v>4366</v>
      </c>
      <c r="B1537" s="58" t="s">
        <v>5260</v>
      </c>
      <c r="C1537" s="52" t="s">
        <v>5323</v>
      </c>
      <c r="D1537" s="58" t="s">
        <v>5253</v>
      </c>
      <c r="E1537" s="53">
        <v>44646.37847222222</v>
      </c>
      <c r="F1537" s="54">
        <v>44649.11111111111</v>
      </c>
    </row>
    <row r="1538" ht="15.75" customHeight="1">
      <c r="A1538" s="52" t="s">
        <v>4368</v>
      </c>
      <c r="B1538" s="58" t="s">
        <v>5268</v>
      </c>
      <c r="C1538" s="52" t="s">
        <v>5330</v>
      </c>
      <c r="D1538" s="58" t="s">
        <v>5255</v>
      </c>
      <c r="E1538" s="53">
        <v>44646.845138888886</v>
      </c>
      <c r="F1538" s="54">
        <v>44650.67291666667</v>
      </c>
    </row>
    <row r="1539" ht="15.75" customHeight="1">
      <c r="A1539" s="52" t="s">
        <v>4370</v>
      </c>
      <c r="B1539" s="58" t="s">
        <v>5275</v>
      </c>
      <c r="C1539" s="52" t="s">
        <v>5337</v>
      </c>
      <c r="D1539" s="58" t="s">
        <v>5255</v>
      </c>
      <c r="E1539" s="53">
        <v>44647.01527777778</v>
      </c>
      <c r="F1539" s="54">
        <v>44649.46597222222</v>
      </c>
    </row>
    <row r="1540" ht="15.75" customHeight="1">
      <c r="A1540" s="52" t="s">
        <v>4373</v>
      </c>
      <c r="B1540" s="58" t="s">
        <v>5286</v>
      </c>
      <c r="C1540" s="52" t="s">
        <v>5348</v>
      </c>
      <c r="D1540" s="58" t="s">
        <v>5253</v>
      </c>
      <c r="E1540" s="53">
        <v>44648.02569444444</v>
      </c>
      <c r="F1540" s="54">
        <v>44649.700694444444</v>
      </c>
    </row>
    <row r="1541" ht="15.75" customHeight="1">
      <c r="A1541" s="52" t="s">
        <v>4375</v>
      </c>
      <c r="B1541" s="58" t="s">
        <v>5252</v>
      </c>
      <c r="C1541" s="52" t="s">
        <v>5317</v>
      </c>
      <c r="D1541" s="58" t="s">
        <v>5253</v>
      </c>
      <c r="E1541" s="53">
        <v>44648.20416666667</v>
      </c>
      <c r="F1541" s="54">
        <v>44649.69861111111</v>
      </c>
    </row>
    <row r="1542" ht="15.75" customHeight="1">
      <c r="A1542" s="52" t="s">
        <v>4378</v>
      </c>
      <c r="B1542" s="58" t="s">
        <v>5292</v>
      </c>
      <c r="C1542" s="52" t="s">
        <v>5354</v>
      </c>
      <c r="D1542" s="58" t="s">
        <v>5255</v>
      </c>
      <c r="E1542" s="53">
        <v>44648.30416666667</v>
      </c>
      <c r="F1542" s="54">
        <v>44649.37222222222</v>
      </c>
    </row>
    <row r="1543" ht="15.75" customHeight="1">
      <c r="A1543" s="52" t="s">
        <v>4380</v>
      </c>
      <c r="B1543" s="58" t="s">
        <v>5258</v>
      </c>
      <c r="C1543" s="52" t="s">
        <v>5321</v>
      </c>
      <c r="D1543" s="58" t="s">
        <v>5253</v>
      </c>
      <c r="E1543" s="53">
        <v>44644.81597222222</v>
      </c>
      <c r="F1543" s="54">
        <v>44649.00555555556</v>
      </c>
    </row>
    <row r="1544" ht="15.75" customHeight="1">
      <c r="A1544" s="52" t="s">
        <v>4383</v>
      </c>
      <c r="B1544" s="58" t="s">
        <v>5300</v>
      </c>
      <c r="C1544" s="52" t="s">
        <v>5362</v>
      </c>
      <c r="D1544" s="58" t="s">
        <v>5253</v>
      </c>
      <c r="E1544" s="53">
        <v>44648.614583333336</v>
      </c>
      <c r="F1544" s="54">
        <v>44649.84166666667</v>
      </c>
    </row>
    <row r="1545" ht="15.75" customHeight="1">
      <c r="A1545" s="52" t="s">
        <v>4386</v>
      </c>
      <c r="B1545" s="58" t="s">
        <v>5276</v>
      </c>
      <c r="C1545" s="52" t="s">
        <v>5338</v>
      </c>
      <c r="D1545" s="58" t="s">
        <v>5253</v>
      </c>
      <c r="E1545" s="53">
        <v>44649.28402777778</v>
      </c>
      <c r="F1545" s="54">
        <v>44652.03472222222</v>
      </c>
    </row>
    <row r="1546" ht="15.75" customHeight="1">
      <c r="A1546" s="52" t="s">
        <v>4389</v>
      </c>
      <c r="B1546" s="58" t="s">
        <v>5270</v>
      </c>
      <c r="C1546" s="52" t="s">
        <v>5332</v>
      </c>
      <c r="D1546" s="58" t="s">
        <v>5253</v>
      </c>
      <c r="E1546" s="53">
        <v>44645.07638888889</v>
      </c>
      <c r="F1546" s="54">
        <v>44649.7375</v>
      </c>
    </row>
    <row r="1547" ht="15.75" customHeight="1">
      <c r="A1547" s="52" t="s">
        <v>4392</v>
      </c>
      <c r="B1547" s="58" t="s">
        <v>5284</v>
      </c>
      <c r="C1547" s="52" t="s">
        <v>5346</v>
      </c>
      <c r="D1547" s="58" t="s">
        <v>5253</v>
      </c>
      <c r="E1547" s="53">
        <v>44647.74375</v>
      </c>
      <c r="F1547" s="54">
        <v>44650.48333333333</v>
      </c>
    </row>
    <row r="1548" ht="15.75" customHeight="1">
      <c r="A1548" s="52" t="s">
        <v>4395</v>
      </c>
      <c r="B1548" s="58" t="s">
        <v>5254</v>
      </c>
      <c r="C1548" s="52" t="s">
        <v>5318</v>
      </c>
      <c r="D1548" s="58" t="s">
        <v>5255</v>
      </c>
      <c r="E1548" s="53">
        <v>44645.845138888886</v>
      </c>
      <c r="F1548" s="54">
        <v>44649.47361111111</v>
      </c>
    </row>
    <row r="1549" ht="15.75" customHeight="1">
      <c r="A1549" s="52" t="s">
        <v>4398</v>
      </c>
      <c r="B1549" s="58" t="s">
        <v>5264</v>
      </c>
      <c r="C1549" s="52" t="s">
        <v>5326</v>
      </c>
      <c r="D1549" s="58" t="s">
        <v>5253</v>
      </c>
      <c r="E1549" s="53">
        <v>44647.35208333333</v>
      </c>
      <c r="F1549" s="54">
        <v>44649.763194444444</v>
      </c>
    </row>
    <row r="1550" ht="15.75" customHeight="1">
      <c r="A1550" s="52" t="s">
        <v>4400</v>
      </c>
      <c r="B1550" s="58" t="s">
        <v>5307</v>
      </c>
      <c r="C1550" s="52" t="s">
        <v>5368</v>
      </c>
      <c r="D1550" s="58" t="s">
        <v>5253</v>
      </c>
      <c r="E1550" s="53">
        <v>44649.09722222222</v>
      </c>
      <c r="F1550" s="54">
        <v>44649.84097222222</v>
      </c>
    </row>
    <row r="1551" ht="15.75" customHeight="1">
      <c r="A1551" s="52" t="s">
        <v>4403</v>
      </c>
      <c r="B1551" s="58" t="s">
        <v>5290</v>
      </c>
      <c r="C1551" s="52" t="s">
        <v>5352</v>
      </c>
      <c r="D1551" s="58" t="s">
        <v>5253</v>
      </c>
      <c r="E1551" s="53">
        <v>44647.77916666667</v>
      </c>
      <c r="F1551" s="54">
        <v>44649.152083333334</v>
      </c>
    </row>
    <row r="1552" ht="15.75" customHeight="1">
      <c r="A1552" s="52" t="s">
        <v>4406</v>
      </c>
      <c r="B1552" s="58" t="s">
        <v>5284</v>
      </c>
      <c r="C1552" s="52" t="s">
        <v>5346</v>
      </c>
      <c r="D1552" s="58" t="s">
        <v>5253</v>
      </c>
      <c r="E1552" s="53">
        <v>44646.69930555556</v>
      </c>
      <c r="F1552" s="54">
        <v>44649.69236111111</v>
      </c>
    </row>
    <row r="1553" ht="15.75" customHeight="1">
      <c r="A1553" s="52" t="s">
        <v>4409</v>
      </c>
      <c r="B1553" s="58" t="s">
        <v>5272</v>
      </c>
      <c r="C1553" s="52" t="s">
        <v>5334</v>
      </c>
      <c r="D1553" s="58" t="s">
        <v>5255</v>
      </c>
      <c r="E1553" s="53">
        <v>44643.67986111111</v>
      </c>
      <c r="F1553" s="54">
        <v>44648.59097222222</v>
      </c>
    </row>
    <row r="1554" ht="15.75" customHeight="1">
      <c r="A1554" s="52" t="s">
        <v>4412</v>
      </c>
      <c r="B1554" s="58" t="s">
        <v>5302</v>
      </c>
      <c r="C1554" s="52" t="s">
        <v>5364</v>
      </c>
      <c r="D1554" s="58" t="s">
        <v>5253</v>
      </c>
      <c r="E1554" s="53">
        <v>44647.14236111111</v>
      </c>
      <c r="F1554" s="54">
        <v>44650.441666666666</v>
      </c>
    </row>
    <row r="1555" ht="15.75" customHeight="1">
      <c r="A1555" s="52" t="s">
        <v>4415</v>
      </c>
      <c r="B1555" s="58" t="s">
        <v>5289</v>
      </c>
      <c r="C1555" s="52" t="s">
        <v>5351</v>
      </c>
      <c r="D1555" s="58" t="s">
        <v>5255</v>
      </c>
      <c r="E1555" s="53">
        <v>44649.39444444444</v>
      </c>
      <c r="F1555" s="54">
        <v>44652.41527777778</v>
      </c>
    </row>
    <row r="1556" ht="15.75" customHeight="1">
      <c r="A1556" s="52" t="s">
        <v>4417</v>
      </c>
      <c r="B1556" s="58" t="s">
        <v>5254</v>
      </c>
      <c r="C1556" s="52" t="s">
        <v>5318</v>
      </c>
      <c r="D1556" s="58" t="s">
        <v>5255</v>
      </c>
      <c r="E1556" s="53">
        <v>44650.3375</v>
      </c>
      <c r="F1556" s="54">
        <v>44652.44513888889</v>
      </c>
    </row>
    <row r="1557" ht="15.75" customHeight="1">
      <c r="A1557" s="52" t="s">
        <v>4420</v>
      </c>
      <c r="B1557" s="58" t="s">
        <v>5261</v>
      </c>
      <c r="C1557" s="52" t="s">
        <v>5324</v>
      </c>
      <c r="D1557" s="58" t="s">
        <v>5253</v>
      </c>
      <c r="E1557" s="53">
        <v>44647.84652777778</v>
      </c>
      <c r="F1557" s="54">
        <v>44649.76597222222</v>
      </c>
    </row>
    <row r="1558" ht="15.75" customHeight="1">
      <c r="A1558" s="52" t="s">
        <v>4423</v>
      </c>
      <c r="B1558" s="58" t="s">
        <v>5290</v>
      </c>
      <c r="C1558" s="52" t="s">
        <v>5352</v>
      </c>
      <c r="D1558" s="58" t="s">
        <v>5253</v>
      </c>
      <c r="E1558" s="53">
        <v>44645.24930555555</v>
      </c>
      <c r="F1558" s="54">
        <v>44649.70347222222</v>
      </c>
    </row>
    <row r="1559" ht="15.75" customHeight="1">
      <c r="A1559" s="52" t="s">
        <v>4425</v>
      </c>
      <c r="B1559" s="58" t="s">
        <v>5252</v>
      </c>
      <c r="C1559" s="52" t="s">
        <v>5317</v>
      </c>
      <c r="D1559" s="58" t="s">
        <v>5253</v>
      </c>
      <c r="E1559" s="53">
        <v>44650.56805555556</v>
      </c>
      <c r="F1559" s="54">
        <v>44652.10972222222</v>
      </c>
    </row>
    <row r="1560" ht="15.75" customHeight="1">
      <c r="A1560" s="52" t="s">
        <v>4428</v>
      </c>
      <c r="B1560" s="58" t="s">
        <v>5280</v>
      </c>
      <c r="C1560" s="52" t="s">
        <v>5342</v>
      </c>
      <c r="D1560" s="58" t="s">
        <v>5253</v>
      </c>
      <c r="E1560" s="53">
        <v>44649.94375</v>
      </c>
      <c r="F1560" s="54">
        <v>44652.15138888889</v>
      </c>
    </row>
    <row r="1561" ht="15.75" customHeight="1">
      <c r="A1561" s="52" t="s">
        <v>4431</v>
      </c>
      <c r="B1561" s="58" t="s">
        <v>5279</v>
      </c>
      <c r="C1561" s="52" t="s">
        <v>5341</v>
      </c>
      <c r="D1561" s="58" t="s">
        <v>5253</v>
      </c>
      <c r="E1561" s="53">
        <v>44648.42638888889</v>
      </c>
      <c r="F1561" s="54">
        <v>44652.04583333333</v>
      </c>
    </row>
    <row r="1562" ht="15.75" customHeight="1">
      <c r="A1562" s="52" t="s">
        <v>4434</v>
      </c>
      <c r="B1562" s="58" t="s">
        <v>5252</v>
      </c>
      <c r="C1562" s="52" t="s">
        <v>5317</v>
      </c>
      <c r="D1562" s="58" t="s">
        <v>5253</v>
      </c>
      <c r="E1562" s="53">
        <v>44648.40972222222</v>
      </c>
      <c r="F1562" s="54">
        <v>44650.44930555556</v>
      </c>
    </row>
    <row r="1563" ht="15.75" customHeight="1">
      <c r="A1563" s="52" t="s">
        <v>4437</v>
      </c>
      <c r="B1563" s="58" t="s">
        <v>5259</v>
      </c>
      <c r="C1563" s="52" t="s">
        <v>5322</v>
      </c>
      <c r="D1563" s="58" t="s">
        <v>5255</v>
      </c>
      <c r="E1563" s="53">
        <v>44645.90555555555</v>
      </c>
      <c r="F1563" s="54">
        <v>44648.65694444445</v>
      </c>
    </row>
    <row r="1564" ht="15.75" customHeight="1">
      <c r="A1564" s="52" t="s">
        <v>4440</v>
      </c>
      <c r="B1564" s="58" t="s">
        <v>5284</v>
      </c>
      <c r="C1564" s="52" t="s">
        <v>5346</v>
      </c>
      <c r="D1564" s="58" t="s">
        <v>5253</v>
      </c>
      <c r="E1564" s="53">
        <v>44648.33819444444</v>
      </c>
      <c r="F1564" s="54">
        <v>44650.42152777778</v>
      </c>
    </row>
    <row r="1565" ht="15.75" customHeight="1">
      <c r="A1565" s="52" t="s">
        <v>4443</v>
      </c>
      <c r="B1565" s="58" t="s">
        <v>5280</v>
      </c>
      <c r="C1565" s="52" t="s">
        <v>5342</v>
      </c>
      <c r="D1565" s="58" t="s">
        <v>5253</v>
      </c>
      <c r="E1565" s="53">
        <v>44648.79027777778</v>
      </c>
      <c r="F1565" s="54">
        <v>44652.03888888889</v>
      </c>
    </row>
    <row r="1566" ht="15.75" customHeight="1">
      <c r="A1566" s="52" t="s">
        <v>4445</v>
      </c>
      <c r="B1566" s="58" t="s">
        <v>5266</v>
      </c>
      <c r="C1566" s="52" t="s">
        <v>5328</v>
      </c>
      <c r="D1566" s="58" t="s">
        <v>5255</v>
      </c>
      <c r="E1566" s="53">
        <v>44649.868055555555</v>
      </c>
      <c r="F1566" s="54">
        <v>44651.614583333336</v>
      </c>
    </row>
    <row r="1567" ht="15.75" customHeight="1">
      <c r="A1567" s="52" t="s">
        <v>4448</v>
      </c>
      <c r="B1567" s="58" t="s">
        <v>5280</v>
      </c>
      <c r="C1567" s="52" t="s">
        <v>5342</v>
      </c>
      <c r="D1567" s="58" t="s">
        <v>5253</v>
      </c>
      <c r="E1567" s="53">
        <v>44647.88402777778</v>
      </c>
      <c r="F1567" s="54">
        <v>44649.13888888889</v>
      </c>
    </row>
    <row r="1568" ht="15.75" customHeight="1">
      <c r="A1568" s="52" t="s">
        <v>4451</v>
      </c>
      <c r="B1568" s="58" t="s">
        <v>5279</v>
      </c>
      <c r="C1568" s="52" t="s">
        <v>5341</v>
      </c>
      <c r="D1568" s="58" t="s">
        <v>5253</v>
      </c>
      <c r="E1568" s="53">
        <v>44648.78680555556</v>
      </c>
      <c r="F1568" s="54">
        <v>44652.03402777778</v>
      </c>
    </row>
    <row r="1569" ht="15.75" customHeight="1">
      <c r="A1569" s="52" t="s">
        <v>4454</v>
      </c>
      <c r="B1569" s="58" t="s">
        <v>5273</v>
      </c>
      <c r="C1569" s="52" t="s">
        <v>5335</v>
      </c>
      <c r="D1569" s="58" t="s">
        <v>5253</v>
      </c>
      <c r="E1569" s="53">
        <v>44647.65138888889</v>
      </c>
      <c r="F1569" s="54">
        <v>44650.444444444445</v>
      </c>
    </row>
    <row r="1570" ht="15.75" customHeight="1">
      <c r="A1570" s="52" t="s">
        <v>4457</v>
      </c>
      <c r="B1570" s="58" t="s">
        <v>5302</v>
      </c>
      <c r="C1570" s="52" t="s">
        <v>5364</v>
      </c>
      <c r="D1570" s="58" t="s">
        <v>5253</v>
      </c>
      <c r="E1570" s="53">
        <v>44647.70972222222</v>
      </c>
      <c r="F1570" s="54">
        <v>44646.86944444444</v>
      </c>
    </row>
    <row r="1571" ht="15.75" customHeight="1">
      <c r="A1571" s="52" t="s">
        <v>4460</v>
      </c>
      <c r="B1571" s="58" t="s">
        <v>5278</v>
      </c>
      <c r="C1571" s="52" t="s">
        <v>5340</v>
      </c>
      <c r="D1571" s="58" t="s">
        <v>5253</v>
      </c>
      <c r="E1571" s="53">
        <v>44645.66527777778</v>
      </c>
      <c r="F1571" s="54">
        <v>44650.393055555556</v>
      </c>
    </row>
    <row r="1572" ht="15.75" customHeight="1">
      <c r="A1572" s="52" t="s">
        <v>4462</v>
      </c>
      <c r="B1572" s="58" t="s">
        <v>5286</v>
      </c>
      <c r="C1572" s="52" t="s">
        <v>5348</v>
      </c>
      <c r="D1572" s="58" t="s">
        <v>5253</v>
      </c>
      <c r="E1572" s="53">
        <v>44649.209027777775</v>
      </c>
      <c r="F1572" s="54">
        <v>44650.416666666664</v>
      </c>
    </row>
    <row r="1573" ht="15.75" customHeight="1">
      <c r="A1573" s="52" t="s">
        <v>4465</v>
      </c>
      <c r="B1573" s="58" t="s">
        <v>5273</v>
      </c>
      <c r="C1573" s="52" t="s">
        <v>5335</v>
      </c>
      <c r="D1573" s="58" t="s">
        <v>5253</v>
      </c>
      <c r="E1573" s="53">
        <v>44649.40902777778</v>
      </c>
      <c r="F1573" s="54">
        <v>44652.10902777778</v>
      </c>
    </row>
    <row r="1574" ht="15.75" customHeight="1">
      <c r="A1574" s="52" t="s">
        <v>4468</v>
      </c>
      <c r="B1574" s="58" t="s">
        <v>5298</v>
      </c>
      <c r="C1574" s="52" t="s">
        <v>5360</v>
      </c>
      <c r="D1574" s="58" t="s">
        <v>5253</v>
      </c>
      <c r="E1574" s="53">
        <v>44648.75625</v>
      </c>
      <c r="F1574" s="54">
        <v>44649.67291666667</v>
      </c>
    </row>
    <row r="1575" ht="15.75" customHeight="1">
      <c r="A1575" s="52" t="s">
        <v>4471</v>
      </c>
      <c r="B1575" s="58" t="s">
        <v>5264</v>
      </c>
      <c r="C1575" s="52" t="s">
        <v>5326</v>
      </c>
      <c r="D1575" s="58" t="s">
        <v>5253</v>
      </c>
      <c r="E1575" s="53">
        <v>44648.60902777778</v>
      </c>
      <c r="F1575" s="54">
        <v>44649.83541666667</v>
      </c>
    </row>
    <row r="1576" ht="15.75" customHeight="1">
      <c r="A1576" s="52" t="s">
        <v>4474</v>
      </c>
      <c r="B1576" s="58" t="s">
        <v>5286</v>
      </c>
      <c r="C1576" s="52" t="s">
        <v>5348</v>
      </c>
      <c r="D1576" s="58" t="s">
        <v>5253</v>
      </c>
      <c r="E1576" s="53">
        <v>44646.62777777778</v>
      </c>
      <c r="F1576" s="54">
        <v>44646.88611111111</v>
      </c>
    </row>
    <row r="1577" ht="15.75" customHeight="1">
      <c r="A1577" s="52" t="s">
        <v>4477</v>
      </c>
      <c r="B1577" s="58" t="s">
        <v>5289</v>
      </c>
      <c r="C1577" s="52" t="s">
        <v>5351</v>
      </c>
      <c r="D1577" s="58" t="s">
        <v>5255</v>
      </c>
      <c r="E1577" s="53">
        <v>44649.913194444445</v>
      </c>
      <c r="F1577" s="54">
        <v>44652.48819444444</v>
      </c>
    </row>
    <row r="1578" ht="15.75" customHeight="1">
      <c r="A1578" s="52" t="s">
        <v>4478</v>
      </c>
      <c r="B1578" s="58" t="s">
        <v>5280</v>
      </c>
      <c r="C1578" s="52" t="s">
        <v>5342</v>
      </c>
      <c r="D1578" s="58" t="s">
        <v>5253</v>
      </c>
      <c r="E1578" s="53">
        <v>44647.24513888889</v>
      </c>
      <c r="F1578" s="54">
        <v>44649.745833333334</v>
      </c>
    </row>
    <row r="1579" ht="15.75" customHeight="1">
      <c r="A1579" s="52" t="s">
        <v>4481</v>
      </c>
      <c r="B1579" s="58" t="s">
        <v>5264</v>
      </c>
      <c r="C1579" s="52" t="s">
        <v>5326</v>
      </c>
      <c r="D1579" s="58" t="s">
        <v>5253</v>
      </c>
      <c r="E1579" s="53">
        <v>44649.42569444444</v>
      </c>
      <c r="F1579" s="54">
        <v>44652.052777777775</v>
      </c>
    </row>
    <row r="1580" ht="15.75" customHeight="1">
      <c r="A1580" s="52" t="s">
        <v>4483</v>
      </c>
      <c r="B1580" s="58" t="s">
        <v>5252</v>
      </c>
      <c r="C1580" s="52" t="s">
        <v>5317</v>
      </c>
      <c r="D1580" s="58" t="s">
        <v>5253</v>
      </c>
      <c r="E1580" s="53">
        <v>44650.0875</v>
      </c>
      <c r="F1580" s="54">
        <v>44649.84027777778</v>
      </c>
    </row>
    <row r="1581" ht="15.75" customHeight="1">
      <c r="A1581" s="52" t="s">
        <v>4486</v>
      </c>
      <c r="B1581" s="58" t="s">
        <v>5252</v>
      </c>
      <c r="C1581" s="52" t="s">
        <v>5317</v>
      </c>
      <c r="D1581" s="58" t="s">
        <v>5253</v>
      </c>
      <c r="E1581" s="53">
        <v>44647.72361111111</v>
      </c>
      <c r="F1581" s="54">
        <v>44646.74375</v>
      </c>
    </row>
    <row r="1582" ht="15.75" customHeight="1">
      <c r="A1582" s="52" t="s">
        <v>4488</v>
      </c>
      <c r="B1582" s="58" t="s">
        <v>5295</v>
      </c>
      <c r="C1582" s="52" t="s">
        <v>5357</v>
      </c>
      <c r="D1582" s="58" t="s">
        <v>5253</v>
      </c>
      <c r="E1582" s="53">
        <v>44647.22361111111</v>
      </c>
      <c r="F1582" s="54">
        <v>44650.37708333333</v>
      </c>
    </row>
    <row r="1583" ht="15.75" customHeight="1">
      <c r="A1583" s="52" t="s">
        <v>4491</v>
      </c>
      <c r="B1583" s="58" t="s">
        <v>5265</v>
      </c>
      <c r="C1583" s="52" t="s">
        <v>5327</v>
      </c>
      <c r="D1583" s="58" t="s">
        <v>5253</v>
      </c>
      <c r="E1583" s="53">
        <v>44645.634722222225</v>
      </c>
      <c r="F1583" s="54">
        <v>44646.88263888889</v>
      </c>
    </row>
    <row r="1584" ht="15.75" customHeight="1">
      <c r="A1584" s="52" t="s">
        <v>4494</v>
      </c>
      <c r="B1584" s="58" t="s">
        <v>5286</v>
      </c>
      <c r="C1584" s="52" t="s">
        <v>5348</v>
      </c>
      <c r="D1584" s="58" t="s">
        <v>5253</v>
      </c>
      <c r="E1584" s="53">
        <v>44646.760416666664</v>
      </c>
      <c r="F1584" s="54">
        <v>44649.71041666667</v>
      </c>
    </row>
    <row r="1585" ht="15.75" customHeight="1">
      <c r="A1585" s="52" t="s">
        <v>4497</v>
      </c>
      <c r="B1585" s="58" t="s">
        <v>5260</v>
      </c>
      <c r="C1585" s="52" t="s">
        <v>5323</v>
      </c>
      <c r="D1585" s="58" t="s">
        <v>5253</v>
      </c>
      <c r="E1585" s="53">
        <v>44646.78402777778</v>
      </c>
      <c r="F1585" s="54">
        <v>44649.697916666664</v>
      </c>
    </row>
    <row r="1586" ht="15.75" customHeight="1">
      <c r="A1586" s="52" t="s">
        <v>4500</v>
      </c>
      <c r="B1586" s="58" t="s">
        <v>5252</v>
      </c>
      <c r="C1586" s="52" t="s">
        <v>5317</v>
      </c>
      <c r="D1586" s="58" t="s">
        <v>5253</v>
      </c>
      <c r="E1586" s="53">
        <v>44647.802083333336</v>
      </c>
      <c r="F1586" s="54">
        <v>44646.89166666667</v>
      </c>
    </row>
    <row r="1587" ht="15.75" customHeight="1">
      <c r="A1587" s="52" t="s">
        <v>4503</v>
      </c>
      <c r="B1587" s="58" t="s">
        <v>5265</v>
      </c>
      <c r="C1587" s="52" t="s">
        <v>5327</v>
      </c>
      <c r="D1587" s="58" t="s">
        <v>5253</v>
      </c>
      <c r="E1587" s="53">
        <v>44650.020833333336</v>
      </c>
      <c r="F1587" s="54">
        <v>44652.143055555556</v>
      </c>
    </row>
    <row r="1588" ht="15.75" customHeight="1">
      <c r="A1588" s="52" t="s">
        <v>4505</v>
      </c>
      <c r="B1588" s="58" t="s">
        <v>5272</v>
      </c>
      <c r="C1588" s="52" t="s">
        <v>5334</v>
      </c>
      <c r="D1588" s="58" t="s">
        <v>5255</v>
      </c>
      <c r="E1588" s="53">
        <v>44649.47222222222</v>
      </c>
      <c r="F1588" s="54">
        <v>44649.36944444444</v>
      </c>
    </row>
    <row r="1589" ht="15.75" customHeight="1">
      <c r="A1589" s="52" t="s">
        <v>4508</v>
      </c>
      <c r="B1589" s="58" t="s">
        <v>5258</v>
      </c>
      <c r="C1589" s="52" t="s">
        <v>5321</v>
      </c>
      <c r="D1589" s="58" t="s">
        <v>5253</v>
      </c>
      <c r="E1589" s="53">
        <v>44646.825</v>
      </c>
      <c r="F1589" s="54">
        <v>44649.70416666667</v>
      </c>
    </row>
    <row r="1590" ht="15.75" customHeight="1">
      <c r="A1590" s="52" t="s">
        <v>4511</v>
      </c>
      <c r="B1590" s="58" t="s">
        <v>5257</v>
      </c>
      <c r="C1590" s="52" t="s">
        <v>5320</v>
      </c>
      <c r="D1590" s="58" t="s">
        <v>5253</v>
      </c>
      <c r="E1590" s="53">
        <v>44648.02013888889</v>
      </c>
      <c r="F1590" s="54">
        <v>44649.68680555555</v>
      </c>
    </row>
    <row r="1591" ht="15.75" customHeight="1">
      <c r="A1591" s="52" t="s">
        <v>4513</v>
      </c>
      <c r="B1591" s="58" t="s">
        <v>5268</v>
      </c>
      <c r="C1591" s="52" t="s">
        <v>5330</v>
      </c>
      <c r="D1591" s="58" t="s">
        <v>5255</v>
      </c>
      <c r="E1591" s="53">
        <v>44649.47777777778</v>
      </c>
      <c r="F1591" s="54">
        <v>44649.4</v>
      </c>
    </row>
    <row r="1592" ht="15.75" customHeight="1">
      <c r="A1592" s="52" t="s">
        <v>4516</v>
      </c>
      <c r="B1592" s="58" t="s">
        <v>5279</v>
      </c>
      <c r="C1592" s="52" t="s">
        <v>5341</v>
      </c>
      <c r="D1592" s="58" t="s">
        <v>5253</v>
      </c>
      <c r="E1592" s="53">
        <v>44647.59861111111</v>
      </c>
      <c r="F1592" s="54">
        <v>44646.74444444444</v>
      </c>
    </row>
    <row r="1593" ht="15.75" customHeight="1">
      <c r="A1593" s="52" t="s">
        <v>4519</v>
      </c>
      <c r="B1593" s="58" t="s">
        <v>5263</v>
      </c>
      <c r="C1593" s="52" t="s">
        <v>5325</v>
      </c>
      <c r="D1593" s="58" t="s">
        <v>5253</v>
      </c>
      <c r="E1593" s="53">
        <v>44648.60486111111</v>
      </c>
      <c r="F1593" s="54">
        <v>44649.82708333333</v>
      </c>
    </row>
    <row r="1594" ht="15.75" customHeight="1">
      <c r="A1594" s="52" t="s">
        <v>4521</v>
      </c>
      <c r="B1594" s="58" t="s">
        <v>5276</v>
      </c>
      <c r="C1594" s="52" t="s">
        <v>5338</v>
      </c>
      <c r="D1594" s="58" t="s">
        <v>5253</v>
      </c>
      <c r="E1594" s="53">
        <v>44650.111805555556</v>
      </c>
      <c r="F1594" s="54">
        <v>44649.84097222222</v>
      </c>
    </row>
    <row r="1595" ht="15.75" customHeight="1">
      <c r="A1595" s="52" t="s">
        <v>4524</v>
      </c>
      <c r="B1595" s="58" t="s">
        <v>5291</v>
      </c>
      <c r="C1595" s="52" t="s">
        <v>5353</v>
      </c>
      <c r="D1595" s="58" t="s">
        <v>5253</v>
      </c>
      <c r="E1595" s="53">
        <v>44646.166666666664</v>
      </c>
      <c r="F1595" s="54">
        <v>44650.47361111111</v>
      </c>
    </row>
    <row r="1596" ht="15.75" customHeight="1">
      <c r="A1596" s="52" t="s">
        <v>4526</v>
      </c>
      <c r="B1596" s="58" t="s">
        <v>5306</v>
      </c>
      <c r="C1596" s="52" t="s">
        <v>5367</v>
      </c>
      <c r="D1596" s="58" t="s">
        <v>5255</v>
      </c>
      <c r="E1596" s="53">
        <v>44650.12291666667</v>
      </c>
      <c r="F1596" s="54">
        <v>44652.205555555556</v>
      </c>
    </row>
    <row r="1597" ht="15.75" customHeight="1">
      <c r="A1597" s="52" t="s">
        <v>4529</v>
      </c>
      <c r="B1597" s="58" t="s">
        <v>5299</v>
      </c>
      <c r="C1597" s="52" t="s">
        <v>5361</v>
      </c>
      <c r="D1597" s="58" t="s">
        <v>5253</v>
      </c>
      <c r="E1597" s="53">
        <v>44646.48333333333</v>
      </c>
      <c r="F1597" s="54">
        <v>44649.00555555556</v>
      </c>
    </row>
    <row r="1598" ht="15.75" customHeight="1">
      <c r="A1598" s="52" t="s">
        <v>4531</v>
      </c>
      <c r="B1598" s="58" t="s">
        <v>5269</v>
      </c>
      <c r="C1598" s="52" t="s">
        <v>5331</v>
      </c>
      <c r="D1598" s="58" t="s">
        <v>5253</v>
      </c>
      <c r="E1598" s="53">
        <v>44648.33819444444</v>
      </c>
      <c r="F1598" s="54">
        <v>44650.461805555555</v>
      </c>
    </row>
    <row r="1599" ht="15.75" customHeight="1">
      <c r="A1599" s="52" t="s">
        <v>4534</v>
      </c>
      <c r="B1599" s="58" t="s">
        <v>5303</v>
      </c>
      <c r="C1599" s="52" t="s">
        <v>5365</v>
      </c>
      <c r="D1599" s="58" t="s">
        <v>5253</v>
      </c>
      <c r="E1599" s="53">
        <v>44645.870833333334</v>
      </c>
      <c r="F1599" s="54">
        <v>44649.12013888889</v>
      </c>
    </row>
    <row r="1600" ht="15.75" customHeight="1">
      <c r="A1600" s="52" t="s">
        <v>4537</v>
      </c>
      <c r="B1600" s="58" t="s">
        <v>5287</v>
      </c>
      <c r="C1600" s="52" t="s">
        <v>5349</v>
      </c>
      <c r="D1600" s="58" t="s">
        <v>5255</v>
      </c>
      <c r="E1600" s="53">
        <v>44647.415972222225</v>
      </c>
      <c r="F1600" s="54">
        <v>44649.49513888889</v>
      </c>
    </row>
    <row r="1601" ht="15.75" customHeight="1">
      <c r="A1601" s="52" t="s">
        <v>4540</v>
      </c>
      <c r="B1601" s="58" t="s">
        <v>5278</v>
      </c>
      <c r="C1601" s="52" t="s">
        <v>5340</v>
      </c>
      <c r="D1601" s="58" t="s">
        <v>5253</v>
      </c>
      <c r="E1601" s="53">
        <v>44649.43958333333</v>
      </c>
      <c r="F1601" s="54">
        <v>44652.10833333333</v>
      </c>
    </row>
    <row r="1602" ht="15.75" customHeight="1">
      <c r="A1602" s="52" t="s">
        <v>4542</v>
      </c>
      <c r="B1602" s="58" t="s">
        <v>5252</v>
      </c>
      <c r="C1602" s="52" t="s">
        <v>5317</v>
      </c>
      <c r="D1602" s="58" t="s">
        <v>5253</v>
      </c>
      <c r="E1602" s="53">
        <v>44647.42847222222</v>
      </c>
      <c r="F1602" s="54">
        <v>44649.72777777778</v>
      </c>
    </row>
    <row r="1603" ht="15.75" customHeight="1">
      <c r="A1603" s="52" t="s">
        <v>4543</v>
      </c>
      <c r="B1603" s="58" t="s">
        <v>5271</v>
      </c>
      <c r="C1603" s="52" t="s">
        <v>5333</v>
      </c>
      <c r="D1603" s="58" t="s">
        <v>5253</v>
      </c>
      <c r="E1603" s="53">
        <v>44647.825694444444</v>
      </c>
      <c r="F1603" s="54">
        <v>44650.44930555556</v>
      </c>
    </row>
    <row r="1604" ht="15.75" customHeight="1">
      <c r="A1604" s="52" t="s">
        <v>4545</v>
      </c>
      <c r="B1604" s="58" t="s">
        <v>5270</v>
      </c>
      <c r="C1604" s="52" t="s">
        <v>5332</v>
      </c>
      <c r="D1604" s="58" t="s">
        <v>5253</v>
      </c>
      <c r="E1604" s="53">
        <v>44647.42013888889</v>
      </c>
      <c r="F1604" s="54">
        <v>44649.714583333334</v>
      </c>
    </row>
    <row r="1605" ht="15.75" customHeight="1">
      <c r="A1605" s="52" t="s">
        <v>4548</v>
      </c>
      <c r="B1605" s="58" t="s">
        <v>5252</v>
      </c>
      <c r="C1605" s="52" t="s">
        <v>5317</v>
      </c>
      <c r="D1605" s="58" t="s">
        <v>5253</v>
      </c>
      <c r="E1605" s="53">
        <v>44648.94652777778</v>
      </c>
      <c r="F1605" s="54">
        <v>44652.15138888889</v>
      </c>
    </row>
    <row r="1606" ht="15.75" customHeight="1">
      <c r="A1606" s="52" t="s">
        <v>4550</v>
      </c>
      <c r="B1606" s="58" t="s">
        <v>5312</v>
      </c>
      <c r="C1606" s="52" t="s">
        <v>5373</v>
      </c>
      <c r="D1606" s="58" t="s">
        <v>5253</v>
      </c>
      <c r="E1606" s="53">
        <v>44651.572916666664</v>
      </c>
      <c r="F1606" s="54">
        <v>44649.80347222222</v>
      </c>
    </row>
    <row r="1607" ht="15.75" customHeight="1">
      <c r="A1607" s="52" t="s">
        <v>4553</v>
      </c>
      <c r="B1607" s="58" t="s">
        <v>5299</v>
      </c>
      <c r="C1607" s="52" t="s">
        <v>5361</v>
      </c>
      <c r="D1607" s="58" t="s">
        <v>5253</v>
      </c>
      <c r="E1607" s="53">
        <v>44647.74791666667</v>
      </c>
      <c r="F1607" s="54">
        <v>44649.67152777778</v>
      </c>
    </row>
    <row r="1608" ht="15.75" customHeight="1">
      <c r="A1608" s="52" t="s">
        <v>4556</v>
      </c>
      <c r="B1608" s="58" t="s">
        <v>5305</v>
      </c>
      <c r="C1608" s="52" t="s">
        <v>5366</v>
      </c>
      <c r="D1608" s="58" t="s">
        <v>5253</v>
      </c>
      <c r="E1608" s="53">
        <v>44649.10763888889</v>
      </c>
      <c r="F1608" s="54">
        <v>44649.799305555556</v>
      </c>
    </row>
    <row r="1609" ht="15.75" customHeight="1">
      <c r="A1609" s="52" t="s">
        <v>4559</v>
      </c>
      <c r="B1609" s="58" t="s">
        <v>5252</v>
      </c>
      <c r="C1609" s="52" t="s">
        <v>5317</v>
      </c>
      <c r="D1609" s="58" t="s">
        <v>5253</v>
      </c>
      <c r="E1609" s="53">
        <v>44645.42986111111</v>
      </c>
      <c r="F1609" s="54">
        <v>44649.07708333333</v>
      </c>
    </row>
    <row r="1610" ht="15.75" customHeight="1">
      <c r="A1610" s="52" t="s">
        <v>4562</v>
      </c>
      <c r="B1610" s="58" t="s">
        <v>5289</v>
      </c>
      <c r="C1610" s="52" t="s">
        <v>5351</v>
      </c>
      <c r="D1610" s="58" t="s">
        <v>5255</v>
      </c>
      <c r="E1610" s="53">
        <v>44647.93263888889</v>
      </c>
      <c r="F1610" s="54">
        <v>44649.72361111111</v>
      </c>
    </row>
    <row r="1611" ht="15.75" customHeight="1">
      <c r="A1611" s="52" t="s">
        <v>4564</v>
      </c>
      <c r="B1611" s="58" t="s">
        <v>5254</v>
      </c>
      <c r="C1611" s="52" t="s">
        <v>5318</v>
      </c>
      <c r="D1611" s="58" t="s">
        <v>5255</v>
      </c>
      <c r="E1611" s="53">
        <v>44649.82361111111</v>
      </c>
      <c r="F1611" s="54">
        <v>44652.48472222222</v>
      </c>
    </row>
    <row r="1612" ht="15.75" customHeight="1">
      <c r="A1612" s="52" t="s">
        <v>4567</v>
      </c>
      <c r="B1612" s="58" t="s">
        <v>5308</v>
      </c>
      <c r="C1612" s="52" t="s">
        <v>5369</v>
      </c>
      <c r="D1612" s="58" t="s">
        <v>5253</v>
      </c>
      <c r="E1612" s="53">
        <v>44646.82708333333</v>
      </c>
      <c r="F1612" s="54">
        <v>44649.009722222225</v>
      </c>
    </row>
    <row r="1613" ht="15.75" customHeight="1">
      <c r="A1613" s="52" t="s">
        <v>4569</v>
      </c>
      <c r="B1613" s="58" t="s">
        <v>5284</v>
      </c>
      <c r="C1613" s="52" t="s">
        <v>5346</v>
      </c>
      <c r="D1613" s="58" t="s">
        <v>5253</v>
      </c>
      <c r="E1613" s="53">
        <v>44649.11319444444</v>
      </c>
      <c r="F1613" s="54">
        <v>44646.83472222222</v>
      </c>
    </row>
    <row r="1614" ht="15.75" customHeight="1">
      <c r="A1614" s="52" t="s">
        <v>4572</v>
      </c>
      <c r="B1614" s="58" t="s">
        <v>5266</v>
      </c>
      <c r="C1614" s="52" t="s">
        <v>5328</v>
      </c>
      <c r="D1614" s="58" t="s">
        <v>5255</v>
      </c>
      <c r="E1614" s="53">
        <v>44647.910416666666</v>
      </c>
      <c r="F1614" s="54">
        <v>44649.48402777778</v>
      </c>
    </row>
    <row r="1615" ht="15.75" customHeight="1">
      <c r="A1615" s="52" t="s">
        <v>4574</v>
      </c>
      <c r="B1615" s="58" t="s">
        <v>5263</v>
      </c>
      <c r="C1615" s="52" t="s">
        <v>5325</v>
      </c>
      <c r="D1615" s="58" t="s">
        <v>5253</v>
      </c>
      <c r="E1615" s="53">
        <v>44646.36319444444</v>
      </c>
      <c r="F1615" s="54">
        <v>44649.11319444444</v>
      </c>
    </row>
    <row r="1616" ht="15.75" customHeight="1">
      <c r="A1616" s="52" t="s">
        <v>4577</v>
      </c>
      <c r="B1616" s="58" t="s">
        <v>5283</v>
      </c>
      <c r="C1616" s="52" t="s">
        <v>5345</v>
      </c>
      <c r="D1616" s="58" t="s">
        <v>5253</v>
      </c>
      <c r="E1616" s="53">
        <v>44646.72708333333</v>
      </c>
      <c r="F1616" s="54">
        <v>44649.72708333333</v>
      </c>
    </row>
    <row r="1617" ht="15.75" customHeight="1">
      <c r="A1617" s="52" t="s">
        <v>4580</v>
      </c>
      <c r="B1617" s="58" t="s">
        <v>5310</v>
      </c>
      <c r="C1617" s="52" t="s">
        <v>5371</v>
      </c>
      <c r="D1617" s="58" t="s">
        <v>5253</v>
      </c>
      <c r="E1617" s="53">
        <v>44645.25208333333</v>
      </c>
      <c r="F1617" s="54">
        <v>44649.69930555556</v>
      </c>
    </row>
    <row r="1618" ht="15.75" customHeight="1">
      <c r="A1618" s="52" t="s">
        <v>4583</v>
      </c>
      <c r="B1618" s="58" t="s">
        <v>5279</v>
      </c>
      <c r="C1618" s="52" t="s">
        <v>5341</v>
      </c>
      <c r="D1618" s="58" t="s">
        <v>5253</v>
      </c>
      <c r="E1618" s="53">
        <v>44649.37013888889</v>
      </c>
      <c r="F1618" s="54">
        <v>44652.15555555555</v>
      </c>
    </row>
    <row r="1619" ht="15.75" customHeight="1">
      <c r="A1619" s="52" t="s">
        <v>4586</v>
      </c>
      <c r="B1619" s="58" t="s">
        <v>5297</v>
      </c>
      <c r="C1619" s="52" t="s">
        <v>5359</v>
      </c>
      <c r="D1619" s="58" t="s">
        <v>5253</v>
      </c>
      <c r="E1619" s="53">
        <v>44647.36388888889</v>
      </c>
      <c r="F1619" s="54">
        <v>44649.013194444444</v>
      </c>
    </row>
    <row r="1620" ht="15.75" customHeight="1">
      <c r="A1620" s="52" t="s">
        <v>4589</v>
      </c>
      <c r="B1620" s="58" t="s">
        <v>5312</v>
      </c>
      <c r="C1620" s="52" t="s">
        <v>5373</v>
      </c>
      <c r="D1620" s="58" t="s">
        <v>5253</v>
      </c>
      <c r="E1620" s="53">
        <v>44647.77013888889</v>
      </c>
      <c r="F1620" s="54">
        <v>44650.48055555556</v>
      </c>
    </row>
    <row r="1621" ht="15.75" customHeight="1">
      <c r="A1621" s="52" t="s">
        <v>4592</v>
      </c>
      <c r="B1621" s="58" t="s">
        <v>5282</v>
      </c>
      <c r="C1621" s="52" t="s">
        <v>5344</v>
      </c>
      <c r="D1621" s="58" t="s">
        <v>5255</v>
      </c>
      <c r="E1621" s="53">
        <v>44648.74930555555</v>
      </c>
      <c r="F1621" s="54">
        <v>44649.34166666667</v>
      </c>
    </row>
    <row r="1622" ht="15.75" customHeight="1">
      <c r="A1622" s="52" t="s">
        <v>4594</v>
      </c>
      <c r="B1622" s="58" t="s">
        <v>5288</v>
      </c>
      <c r="C1622" s="52" t="s">
        <v>5350</v>
      </c>
      <c r="D1622" s="58" t="s">
        <v>5255</v>
      </c>
      <c r="E1622" s="53">
        <v>44649.441666666666</v>
      </c>
      <c r="F1622" s="54">
        <v>44649.729166666664</v>
      </c>
    </row>
    <row r="1623" ht="15.75" customHeight="1">
      <c r="A1623" s="52" t="s">
        <v>4597</v>
      </c>
      <c r="B1623" s="58" t="s">
        <v>5299</v>
      </c>
      <c r="C1623" s="52" t="s">
        <v>5361</v>
      </c>
      <c r="D1623" s="58" t="s">
        <v>5253</v>
      </c>
      <c r="E1623" s="53">
        <v>44649.794444444444</v>
      </c>
      <c r="F1623" s="54">
        <v>44651.87430555555</v>
      </c>
    </row>
    <row r="1624" ht="15.75" customHeight="1">
      <c r="A1624" s="52" t="s">
        <v>4600</v>
      </c>
      <c r="B1624" s="58" t="s">
        <v>5265</v>
      </c>
      <c r="C1624" s="52" t="s">
        <v>5327</v>
      </c>
      <c r="D1624" s="58" t="s">
        <v>5253</v>
      </c>
      <c r="E1624" s="53">
        <v>44646.63611111111</v>
      </c>
      <c r="F1624" s="54">
        <v>44649.722916666666</v>
      </c>
    </row>
    <row r="1625" ht="15.75" customHeight="1">
      <c r="A1625" s="52" t="s">
        <v>4602</v>
      </c>
      <c r="B1625" s="58" t="s">
        <v>5265</v>
      </c>
      <c r="C1625" s="52" t="s">
        <v>5327</v>
      </c>
      <c r="D1625" s="58" t="s">
        <v>5253</v>
      </c>
      <c r="E1625" s="53">
        <v>44647.677083333336</v>
      </c>
      <c r="F1625" s="54">
        <v>44650.416666666664</v>
      </c>
    </row>
    <row r="1626" ht="15.75" customHeight="1">
      <c r="A1626" s="52" t="s">
        <v>4604</v>
      </c>
      <c r="B1626" s="58" t="s">
        <v>5270</v>
      </c>
      <c r="C1626" s="52" t="s">
        <v>5332</v>
      </c>
      <c r="D1626" s="58" t="s">
        <v>5253</v>
      </c>
      <c r="E1626" s="53">
        <v>44647.54236111111</v>
      </c>
      <c r="F1626" s="54">
        <v>44649.123611111114</v>
      </c>
    </row>
    <row r="1627" ht="15.75" customHeight="1">
      <c r="A1627" s="52" t="s">
        <v>4607</v>
      </c>
      <c r="B1627" s="58" t="s">
        <v>5287</v>
      </c>
      <c r="C1627" s="52" t="s">
        <v>5349</v>
      </c>
      <c r="D1627" s="58" t="s">
        <v>5255</v>
      </c>
      <c r="E1627" s="53">
        <v>44649.888194444444</v>
      </c>
      <c r="F1627" s="54">
        <v>44649.72222222222</v>
      </c>
    </row>
    <row r="1628" ht="15.75" customHeight="1">
      <c r="A1628" s="52" t="s">
        <v>4610</v>
      </c>
      <c r="B1628" s="58" t="s">
        <v>5309</v>
      </c>
      <c r="C1628" s="52" t="s">
        <v>5370</v>
      </c>
      <c r="D1628" s="58" t="s">
        <v>5253</v>
      </c>
      <c r="E1628" s="53">
        <v>44646.47777777778</v>
      </c>
      <c r="F1628" s="54">
        <v>44649.006944444445</v>
      </c>
    </row>
    <row r="1629" ht="15.75" customHeight="1">
      <c r="A1629" s="52" t="s">
        <v>4613</v>
      </c>
      <c r="B1629" s="58" t="s">
        <v>5265</v>
      </c>
      <c r="C1629" s="52" t="s">
        <v>5327</v>
      </c>
      <c r="D1629" s="58" t="s">
        <v>5253</v>
      </c>
      <c r="E1629" s="53">
        <v>44648.950694444444</v>
      </c>
      <c r="F1629" s="54">
        <v>44652.15138888889</v>
      </c>
    </row>
    <row r="1630" ht="15.75" customHeight="1">
      <c r="A1630" s="52" t="s">
        <v>4615</v>
      </c>
      <c r="B1630" s="58" t="s">
        <v>5301</v>
      </c>
      <c r="C1630" s="52" t="s">
        <v>5363</v>
      </c>
      <c r="D1630" s="58" t="s">
        <v>5255</v>
      </c>
      <c r="E1630" s="53">
        <v>44649.90555555555</v>
      </c>
      <c r="F1630" s="54">
        <v>44652.48888888889</v>
      </c>
    </row>
    <row r="1631" ht="15.75" customHeight="1">
      <c r="A1631" s="52" t="s">
        <v>4618</v>
      </c>
      <c r="B1631" s="58" t="s">
        <v>5277</v>
      </c>
      <c r="C1631" s="52" t="s">
        <v>5339</v>
      </c>
      <c r="D1631" s="58" t="s">
        <v>5253</v>
      </c>
      <c r="E1631" s="53">
        <v>44649.08888888889</v>
      </c>
      <c r="F1631" s="54">
        <v>44652.84444444445</v>
      </c>
    </row>
    <row r="1632" ht="15.75" customHeight="1">
      <c r="A1632" s="52" t="s">
        <v>4620</v>
      </c>
      <c r="B1632" s="58" t="s">
        <v>5264</v>
      </c>
      <c r="C1632" s="52" t="s">
        <v>5326</v>
      </c>
      <c r="D1632" s="58" t="s">
        <v>5253</v>
      </c>
      <c r="E1632" s="53">
        <v>44648.61111111111</v>
      </c>
      <c r="F1632" s="54">
        <v>44649.84583333333</v>
      </c>
    </row>
    <row r="1633" ht="15.75" customHeight="1">
      <c r="A1633" s="52" t="s">
        <v>4623</v>
      </c>
      <c r="B1633" s="58" t="s">
        <v>5279</v>
      </c>
      <c r="C1633" s="52" t="s">
        <v>5341</v>
      </c>
      <c r="D1633" s="58" t="s">
        <v>5253</v>
      </c>
      <c r="E1633" s="53">
        <v>44649.35763888889</v>
      </c>
      <c r="F1633" s="54">
        <v>44649.69375</v>
      </c>
    </row>
    <row r="1634" ht="15.75" customHeight="1">
      <c r="A1634" s="52" t="s">
        <v>4626</v>
      </c>
      <c r="B1634" s="58" t="s">
        <v>5262</v>
      </c>
      <c r="C1634" s="52" t="s">
        <v>5318</v>
      </c>
      <c r="D1634" s="58" t="s">
        <v>5255</v>
      </c>
      <c r="E1634" s="53">
        <v>44649.21944444445</v>
      </c>
      <c r="F1634" s="54">
        <v>44651.646527777775</v>
      </c>
    </row>
    <row r="1635" ht="15.75" customHeight="1">
      <c r="A1635" s="52" t="s">
        <v>4628</v>
      </c>
      <c r="B1635" s="58" t="s">
        <v>5265</v>
      </c>
      <c r="C1635" s="52" t="s">
        <v>5327</v>
      </c>
      <c r="D1635" s="58" t="s">
        <v>5253</v>
      </c>
      <c r="E1635" s="53">
        <v>44650.00625</v>
      </c>
      <c r="F1635" s="54">
        <v>44652.13055555556</v>
      </c>
    </row>
    <row r="1636" ht="15.75" customHeight="1">
      <c r="A1636" s="52" t="s">
        <v>4630</v>
      </c>
      <c r="B1636" s="58" t="s">
        <v>5254</v>
      </c>
      <c r="C1636" s="52" t="s">
        <v>5318</v>
      </c>
      <c r="D1636" s="58" t="s">
        <v>5255</v>
      </c>
      <c r="E1636" s="53">
        <v>44644.73611111111</v>
      </c>
      <c r="F1636" s="54">
        <v>44648.65833333333</v>
      </c>
    </row>
    <row r="1637" ht="15.75" customHeight="1">
      <c r="A1637" s="52" t="s">
        <v>4633</v>
      </c>
      <c r="B1637" s="58" t="s">
        <v>5252</v>
      </c>
      <c r="C1637" s="52" t="s">
        <v>5317</v>
      </c>
      <c r="D1637" s="58" t="s">
        <v>5253</v>
      </c>
      <c r="E1637" s="53">
        <v>44646.39791666667</v>
      </c>
      <c r="F1637" s="54">
        <v>44649.14722222222</v>
      </c>
    </row>
    <row r="1638" ht="15.75" customHeight="1">
      <c r="A1638" s="52" t="s">
        <v>4636</v>
      </c>
      <c r="B1638" s="58" t="s">
        <v>5252</v>
      </c>
      <c r="C1638" s="52" t="s">
        <v>5317</v>
      </c>
      <c r="D1638" s="58" t="s">
        <v>5253</v>
      </c>
      <c r="E1638" s="53">
        <v>44647.35277777778</v>
      </c>
      <c r="F1638" s="54">
        <v>44649.76597222222</v>
      </c>
    </row>
    <row r="1639" ht="15.75" customHeight="1">
      <c r="A1639" s="52" t="s">
        <v>4639</v>
      </c>
      <c r="B1639" s="58" t="s">
        <v>5252</v>
      </c>
      <c r="C1639" s="52" t="s">
        <v>5317</v>
      </c>
      <c r="D1639" s="58" t="s">
        <v>5253</v>
      </c>
      <c r="E1639" s="53">
        <v>44646.18819444445</v>
      </c>
      <c r="F1639" s="54">
        <v>44650.40902777778</v>
      </c>
    </row>
    <row r="1640" ht="15.75" customHeight="1">
      <c r="A1640" s="52" t="s">
        <v>4642</v>
      </c>
      <c r="B1640" s="58" t="s">
        <v>5278</v>
      </c>
      <c r="C1640" s="52" t="s">
        <v>5340</v>
      </c>
      <c r="D1640" s="58" t="s">
        <v>5253</v>
      </c>
      <c r="E1640" s="53">
        <v>44647.78611111111</v>
      </c>
      <c r="F1640" s="54">
        <v>44652.03333333333</v>
      </c>
    </row>
    <row r="1641" ht="15.75" customHeight="1">
      <c r="A1641" s="52" t="s">
        <v>4645</v>
      </c>
      <c r="B1641" s="58" t="s">
        <v>5265</v>
      </c>
      <c r="C1641" s="52" t="s">
        <v>5327</v>
      </c>
      <c r="D1641" s="58" t="s">
        <v>5253</v>
      </c>
      <c r="E1641" s="53">
        <v>44649.416666666664</v>
      </c>
      <c r="F1641" s="54">
        <v>44652.12430555555</v>
      </c>
    </row>
    <row r="1642" ht="15.75" customHeight="1">
      <c r="A1642" s="52" t="s">
        <v>4648</v>
      </c>
      <c r="B1642" s="58" t="s">
        <v>5268</v>
      </c>
      <c r="C1642" s="52" t="s">
        <v>5330</v>
      </c>
      <c r="D1642" s="58" t="s">
        <v>5255</v>
      </c>
      <c r="E1642" s="53">
        <v>44650.50625</v>
      </c>
      <c r="F1642" s="54">
        <v>44652.49513888889</v>
      </c>
    </row>
    <row r="1643" ht="15.75" customHeight="1">
      <c r="A1643" s="52" t="s">
        <v>4651</v>
      </c>
      <c r="B1643" s="58" t="s">
        <v>5272</v>
      </c>
      <c r="C1643" s="52" t="s">
        <v>5334</v>
      </c>
      <c r="D1643" s="58" t="s">
        <v>5255</v>
      </c>
      <c r="E1643" s="53">
        <v>44647.88055555556</v>
      </c>
      <c r="F1643" s="54">
        <v>44649.72222222222</v>
      </c>
    </row>
    <row r="1644" ht="15.75" customHeight="1">
      <c r="A1644" s="52" t="s">
        <v>4654</v>
      </c>
      <c r="B1644" s="58" t="s">
        <v>5252</v>
      </c>
      <c r="C1644" s="52" t="s">
        <v>5317</v>
      </c>
      <c r="D1644" s="58" t="s">
        <v>5253</v>
      </c>
      <c r="E1644" s="53">
        <v>44647.455555555556</v>
      </c>
      <c r="F1644" s="54">
        <v>44648.87291666667</v>
      </c>
    </row>
    <row r="1645" ht="15.75" customHeight="1">
      <c r="A1645" s="52" t="s">
        <v>4656</v>
      </c>
      <c r="B1645" s="58" t="s">
        <v>5285</v>
      </c>
      <c r="C1645" s="52" t="s">
        <v>5347</v>
      </c>
      <c r="D1645" s="58" t="s">
        <v>5253</v>
      </c>
      <c r="E1645" s="53">
        <v>44645.881944444445</v>
      </c>
      <c r="F1645" s="54">
        <v>44649.10625</v>
      </c>
    </row>
    <row r="1646" ht="15.75" customHeight="1">
      <c r="A1646" s="52" t="s">
        <v>4659</v>
      </c>
      <c r="B1646" s="58" t="s">
        <v>5276</v>
      </c>
      <c r="C1646" s="52" t="s">
        <v>5338</v>
      </c>
      <c r="D1646" s="58" t="s">
        <v>5253</v>
      </c>
      <c r="E1646" s="53">
        <v>44649.629166666666</v>
      </c>
      <c r="F1646" s="54">
        <v>44651.42152777778</v>
      </c>
    </row>
    <row r="1647" ht="15.75" customHeight="1">
      <c r="A1647" s="52" t="s">
        <v>4661</v>
      </c>
      <c r="B1647" s="58" t="s">
        <v>5302</v>
      </c>
      <c r="C1647" s="52" t="s">
        <v>5364</v>
      </c>
      <c r="D1647" s="58" t="s">
        <v>5253</v>
      </c>
      <c r="E1647" s="53">
        <v>44647.21597222222</v>
      </c>
      <c r="F1647" s="54">
        <v>44646.88680555556</v>
      </c>
    </row>
    <row r="1648" ht="15.75" customHeight="1">
      <c r="A1648" s="52" t="s">
        <v>4663</v>
      </c>
      <c r="B1648" s="58" t="s">
        <v>5278</v>
      </c>
      <c r="C1648" s="52" t="s">
        <v>5340</v>
      </c>
      <c r="D1648" s="58" t="s">
        <v>5253</v>
      </c>
      <c r="E1648" s="53">
        <v>44644.30902777778</v>
      </c>
      <c r="F1648" s="54">
        <v>44649.00347222222</v>
      </c>
    </row>
    <row r="1649" ht="15.75" customHeight="1">
      <c r="A1649" s="52" t="s">
        <v>4666</v>
      </c>
      <c r="B1649" s="58" t="s">
        <v>5285</v>
      </c>
      <c r="C1649" s="52" t="s">
        <v>5347</v>
      </c>
      <c r="D1649" s="58" t="s">
        <v>5253</v>
      </c>
      <c r="E1649" s="53">
        <v>44648.777083333334</v>
      </c>
      <c r="F1649" s="54">
        <v>44649.69513888889</v>
      </c>
    </row>
    <row r="1650" ht="15.75" customHeight="1">
      <c r="A1650" s="52" t="s">
        <v>4669</v>
      </c>
      <c r="B1650" s="58" t="s">
        <v>5275</v>
      </c>
      <c r="C1650" s="52" t="s">
        <v>5337</v>
      </c>
      <c r="D1650" s="58" t="s">
        <v>5255</v>
      </c>
      <c r="E1650" s="53">
        <v>44648.32847222222</v>
      </c>
      <c r="F1650" s="54">
        <v>44652.47986111111</v>
      </c>
    </row>
    <row r="1651" ht="15.75" customHeight="1">
      <c r="A1651" s="52" t="s">
        <v>4672</v>
      </c>
      <c r="B1651" s="58" t="s">
        <v>5262</v>
      </c>
      <c r="C1651" s="52" t="s">
        <v>5318</v>
      </c>
      <c r="D1651" s="58" t="s">
        <v>5255</v>
      </c>
      <c r="E1651" s="53">
        <v>44650.330555555556</v>
      </c>
      <c r="F1651" s="54">
        <v>44652.447916666664</v>
      </c>
    </row>
    <row r="1652" ht="15.75" customHeight="1">
      <c r="A1652" s="52" t="s">
        <v>4674</v>
      </c>
      <c r="B1652" s="58" t="s">
        <v>5264</v>
      </c>
      <c r="C1652" s="52" t="s">
        <v>5326</v>
      </c>
      <c r="D1652" s="58" t="s">
        <v>5253</v>
      </c>
      <c r="E1652" s="53">
        <v>44645.20138888889</v>
      </c>
      <c r="F1652" s="54">
        <v>44649.697916666664</v>
      </c>
    </row>
    <row r="1653" ht="15.75" customHeight="1">
      <c r="A1653" s="52" t="s">
        <v>4677</v>
      </c>
      <c r="B1653" s="58" t="s">
        <v>5260</v>
      </c>
      <c r="C1653" s="52" t="s">
        <v>5323</v>
      </c>
      <c r="D1653" s="58" t="s">
        <v>5253</v>
      </c>
      <c r="E1653" s="53">
        <v>44650.59027777778</v>
      </c>
      <c r="F1653" s="54">
        <v>44652.04861111111</v>
      </c>
    </row>
    <row r="1654" ht="15.75" customHeight="1">
      <c r="A1654" s="52" t="s">
        <v>4680</v>
      </c>
      <c r="B1654" s="58" t="s">
        <v>5291</v>
      </c>
      <c r="C1654" s="52" t="s">
        <v>5353</v>
      </c>
      <c r="D1654" s="58" t="s">
        <v>5253</v>
      </c>
      <c r="E1654" s="53">
        <v>44645.368055555555</v>
      </c>
      <c r="F1654" s="54">
        <v>44649.11736111111</v>
      </c>
    </row>
    <row r="1655" ht="15.75" customHeight="1">
      <c r="A1655" s="52" t="s">
        <v>4683</v>
      </c>
      <c r="B1655" s="58" t="s">
        <v>5265</v>
      </c>
      <c r="C1655" s="52" t="s">
        <v>5327</v>
      </c>
      <c r="D1655" s="58" t="s">
        <v>5253</v>
      </c>
      <c r="E1655" s="53">
        <v>44649.27291666667</v>
      </c>
      <c r="F1655" s="54">
        <v>44649.697222222225</v>
      </c>
    </row>
    <row r="1656" ht="15.75" customHeight="1">
      <c r="A1656" s="52" t="s">
        <v>4685</v>
      </c>
      <c r="B1656" s="58" t="s">
        <v>5280</v>
      </c>
      <c r="C1656" s="52" t="s">
        <v>5342</v>
      </c>
      <c r="D1656" s="58" t="s">
        <v>5253</v>
      </c>
      <c r="E1656" s="53">
        <v>44646.36944444444</v>
      </c>
      <c r="F1656" s="54">
        <v>44649.01527777778</v>
      </c>
    </row>
    <row r="1657" ht="15.75" customHeight="1">
      <c r="A1657" s="52" t="s">
        <v>4687</v>
      </c>
      <c r="B1657" s="58" t="s">
        <v>5284</v>
      </c>
      <c r="C1657" s="52" t="s">
        <v>5346</v>
      </c>
      <c r="D1657" s="58" t="s">
        <v>5253</v>
      </c>
      <c r="E1657" s="53">
        <v>44649.37152777778</v>
      </c>
      <c r="F1657" s="54">
        <v>44652.035416666666</v>
      </c>
    </row>
    <row r="1658" ht="15.75" customHeight="1">
      <c r="A1658" s="52" t="s">
        <v>4689</v>
      </c>
      <c r="B1658" s="58" t="s">
        <v>5254</v>
      </c>
      <c r="C1658" s="52" t="s">
        <v>5318</v>
      </c>
      <c r="D1658" s="58" t="s">
        <v>5255</v>
      </c>
      <c r="E1658" s="53">
        <v>44648.90277777778</v>
      </c>
      <c r="F1658" s="54">
        <v>44649.396527777775</v>
      </c>
    </row>
    <row r="1659" ht="15.75" customHeight="1">
      <c r="A1659" s="52" t="s">
        <v>4692</v>
      </c>
      <c r="B1659" s="58" t="s">
        <v>5298</v>
      </c>
      <c r="C1659" s="52" t="s">
        <v>5360</v>
      </c>
      <c r="D1659" s="58" t="s">
        <v>5253</v>
      </c>
      <c r="E1659" s="53">
        <v>44648.12291666667</v>
      </c>
      <c r="F1659" s="54">
        <v>44648.87569444445</v>
      </c>
    </row>
    <row r="1660" ht="15.75" customHeight="1">
      <c r="A1660" s="52" t="s">
        <v>4694</v>
      </c>
      <c r="B1660" s="58" t="s">
        <v>5299</v>
      </c>
      <c r="C1660" s="52" t="s">
        <v>5361</v>
      </c>
      <c r="D1660" s="58" t="s">
        <v>5253</v>
      </c>
      <c r="E1660" s="53">
        <v>44649.785416666666</v>
      </c>
      <c r="F1660" s="54">
        <v>44652.02777777778</v>
      </c>
    </row>
    <row r="1661" ht="15.75" customHeight="1">
      <c r="A1661" s="52" t="s">
        <v>4696</v>
      </c>
      <c r="B1661" s="58" t="s">
        <v>5299</v>
      </c>
      <c r="C1661" s="52" t="s">
        <v>5361</v>
      </c>
      <c r="D1661" s="58" t="s">
        <v>5253</v>
      </c>
      <c r="E1661" s="53">
        <v>44647.35486111111</v>
      </c>
      <c r="F1661" s="54">
        <v>44649.76180555556</v>
      </c>
    </row>
    <row r="1662" ht="15.75" customHeight="1">
      <c r="A1662" s="52" t="s">
        <v>4699</v>
      </c>
      <c r="B1662" s="58" t="s">
        <v>5269</v>
      </c>
      <c r="C1662" s="52" t="s">
        <v>5331</v>
      </c>
      <c r="D1662" s="58" t="s">
        <v>5253</v>
      </c>
      <c r="E1662" s="53">
        <v>44648.399305555555</v>
      </c>
      <c r="F1662" s="54">
        <v>44650.48541666667</v>
      </c>
    </row>
    <row r="1663" ht="15.75" customHeight="1">
      <c r="A1663" s="52" t="s">
        <v>4702</v>
      </c>
      <c r="B1663" s="58" t="s">
        <v>5278</v>
      </c>
      <c r="C1663" s="52" t="s">
        <v>5340</v>
      </c>
      <c r="D1663" s="58" t="s">
        <v>5253</v>
      </c>
      <c r="E1663" s="53">
        <v>44645.251388888886</v>
      </c>
      <c r="F1663" s="54">
        <v>44649.70138888889</v>
      </c>
    </row>
    <row r="1664" ht="15.75" customHeight="1">
      <c r="A1664" s="52" t="s">
        <v>4704</v>
      </c>
      <c r="B1664" s="58" t="s">
        <v>5258</v>
      </c>
      <c r="C1664" s="52" t="s">
        <v>5321</v>
      </c>
      <c r="D1664" s="58" t="s">
        <v>5253</v>
      </c>
      <c r="E1664" s="53">
        <v>44647.1875</v>
      </c>
      <c r="F1664" s="54">
        <v>44646.833333333336</v>
      </c>
    </row>
    <row r="1665" ht="15.75" customHeight="1">
      <c r="A1665" s="52" t="s">
        <v>4707</v>
      </c>
      <c r="B1665" s="58" t="s">
        <v>5276</v>
      </c>
      <c r="C1665" s="52" t="s">
        <v>5338</v>
      </c>
      <c r="D1665" s="58" t="s">
        <v>5253</v>
      </c>
      <c r="E1665" s="53">
        <v>44648.72361111111</v>
      </c>
      <c r="F1665" s="54">
        <v>44649.72083333333</v>
      </c>
    </row>
    <row r="1666" ht="15.75" customHeight="1">
      <c r="A1666" s="52" t="s">
        <v>4709</v>
      </c>
      <c r="B1666" s="58" t="s">
        <v>5268</v>
      </c>
      <c r="C1666" s="52" t="s">
        <v>5330</v>
      </c>
      <c r="D1666" s="58" t="s">
        <v>5255</v>
      </c>
      <c r="E1666" s="53">
        <v>44649.90555555555</v>
      </c>
      <c r="F1666" s="54">
        <v>44652.48541666667</v>
      </c>
    </row>
    <row r="1667" ht="15.75" customHeight="1">
      <c r="A1667" s="52" t="s">
        <v>4712</v>
      </c>
      <c r="B1667" s="58" t="s">
        <v>5262</v>
      </c>
      <c r="C1667" s="52" t="s">
        <v>5318</v>
      </c>
      <c r="D1667" s="58" t="s">
        <v>5255</v>
      </c>
      <c r="E1667" s="53">
        <v>44648.305555555555</v>
      </c>
      <c r="F1667" s="54">
        <v>44651.725694444445</v>
      </c>
    </row>
    <row r="1668" ht="15.75" customHeight="1">
      <c r="A1668" s="52" t="s">
        <v>4715</v>
      </c>
      <c r="B1668" s="58" t="s">
        <v>5280</v>
      </c>
      <c r="C1668" s="52" t="s">
        <v>5342</v>
      </c>
      <c r="D1668" s="58" t="s">
        <v>5253</v>
      </c>
      <c r="E1668" s="53">
        <v>44647.71944444445</v>
      </c>
      <c r="F1668" s="54">
        <v>44646.74166666667</v>
      </c>
    </row>
    <row r="1669" ht="15.75" customHeight="1">
      <c r="A1669" s="52" t="s">
        <v>4718</v>
      </c>
      <c r="B1669" s="58" t="s">
        <v>5278</v>
      </c>
      <c r="C1669" s="52" t="s">
        <v>5340</v>
      </c>
      <c r="D1669" s="58" t="s">
        <v>5253</v>
      </c>
      <c r="E1669" s="53">
        <v>44648.77361111111</v>
      </c>
      <c r="F1669" s="54">
        <v>44649.69305555556</v>
      </c>
    </row>
    <row r="1670" ht="15.75" customHeight="1">
      <c r="A1670" s="52" t="s">
        <v>4721</v>
      </c>
      <c r="B1670" s="58" t="s">
        <v>5294</v>
      </c>
      <c r="C1670" s="52" t="s">
        <v>5356</v>
      </c>
      <c r="D1670" s="58" t="s">
        <v>5253</v>
      </c>
      <c r="E1670" s="53">
        <v>44649.24722222222</v>
      </c>
      <c r="F1670" s="54">
        <v>44649.67013888889</v>
      </c>
    </row>
    <row r="1671" ht="15.75" customHeight="1">
      <c r="A1671" s="52" t="s">
        <v>4724</v>
      </c>
      <c r="B1671" s="58" t="s">
        <v>5309</v>
      </c>
      <c r="C1671" s="52" t="s">
        <v>5370</v>
      </c>
      <c r="D1671" s="58" t="s">
        <v>5253</v>
      </c>
      <c r="E1671" s="53">
        <v>44648.305555555555</v>
      </c>
      <c r="F1671" s="54">
        <v>44649.717361111114</v>
      </c>
    </row>
    <row r="1672" ht="15.75" customHeight="1">
      <c r="A1672" s="52" t="s">
        <v>4727</v>
      </c>
      <c r="B1672" s="58" t="s">
        <v>5279</v>
      </c>
      <c r="C1672" s="52" t="s">
        <v>5341</v>
      </c>
      <c r="D1672" s="58" t="s">
        <v>5253</v>
      </c>
      <c r="E1672" s="53">
        <v>44650.02222222222</v>
      </c>
      <c r="F1672" s="54">
        <v>44652.11875</v>
      </c>
    </row>
    <row r="1673" ht="15.75" customHeight="1">
      <c r="A1673" s="52" t="s">
        <v>4729</v>
      </c>
      <c r="B1673" s="58" t="s">
        <v>5303</v>
      </c>
      <c r="C1673" s="52" t="s">
        <v>5365</v>
      </c>
      <c r="D1673" s="58" t="s">
        <v>5253</v>
      </c>
      <c r="E1673" s="53">
        <v>44646.842361111114</v>
      </c>
      <c r="F1673" s="54">
        <v>44649.76875</v>
      </c>
    </row>
    <row r="1674" ht="15.75" customHeight="1">
      <c r="A1674" s="52" t="s">
        <v>4732</v>
      </c>
      <c r="B1674" s="58" t="s">
        <v>5268</v>
      </c>
      <c r="C1674" s="52" t="s">
        <v>5330</v>
      </c>
      <c r="D1674" s="58" t="s">
        <v>5255</v>
      </c>
      <c r="E1674" s="53">
        <v>44646.84722222222</v>
      </c>
      <c r="F1674" s="54">
        <v>44649.47222222222</v>
      </c>
    </row>
    <row r="1675" ht="15.75" customHeight="1">
      <c r="A1675" s="52" t="s">
        <v>4735</v>
      </c>
      <c r="B1675" s="58" t="s">
        <v>5284</v>
      </c>
      <c r="C1675" s="52" t="s">
        <v>5346</v>
      </c>
      <c r="D1675" s="58" t="s">
        <v>5253</v>
      </c>
      <c r="E1675" s="53">
        <v>44649.27916666667</v>
      </c>
      <c r="F1675" s="54">
        <v>44652.03055555555</v>
      </c>
    </row>
    <row r="1676" ht="15.75" customHeight="1">
      <c r="A1676" s="52" t="s">
        <v>4738</v>
      </c>
      <c r="B1676" s="58" t="s">
        <v>5278</v>
      </c>
      <c r="C1676" s="52" t="s">
        <v>5340</v>
      </c>
      <c r="D1676" s="58" t="s">
        <v>5253</v>
      </c>
      <c r="E1676" s="53">
        <v>44647.893055555556</v>
      </c>
      <c r="F1676" s="54">
        <v>44649.13888888889</v>
      </c>
    </row>
    <row r="1677" ht="15.75" customHeight="1">
      <c r="A1677" s="52" t="s">
        <v>4740</v>
      </c>
      <c r="B1677" s="58" t="s">
        <v>5270</v>
      </c>
      <c r="C1677" s="52" t="s">
        <v>5332</v>
      </c>
      <c r="D1677" s="58" t="s">
        <v>5253</v>
      </c>
      <c r="E1677" s="53">
        <v>44648.37013888889</v>
      </c>
      <c r="F1677" s="54">
        <v>44649.15347222222</v>
      </c>
    </row>
    <row r="1678" ht="15.75" customHeight="1">
      <c r="A1678" s="52" t="s">
        <v>4743</v>
      </c>
      <c r="B1678" s="58" t="s">
        <v>5289</v>
      </c>
      <c r="C1678" s="52" t="s">
        <v>5351</v>
      </c>
      <c r="D1678" s="58" t="s">
        <v>5255</v>
      </c>
      <c r="E1678" s="53">
        <v>44647.31180555555</v>
      </c>
      <c r="F1678" s="54">
        <v>44649.395833333336</v>
      </c>
    </row>
    <row r="1679" ht="15.75" customHeight="1">
      <c r="A1679" s="52" t="s">
        <v>4745</v>
      </c>
      <c r="B1679" s="58" t="s">
        <v>5260</v>
      </c>
      <c r="C1679" s="52" t="s">
        <v>5323</v>
      </c>
      <c r="D1679" s="58" t="s">
        <v>5253</v>
      </c>
      <c r="E1679" s="53">
        <v>44647.396527777775</v>
      </c>
      <c r="F1679" s="54">
        <v>44649.08125</v>
      </c>
    </row>
    <row r="1680" ht="15.75" customHeight="1">
      <c r="A1680" s="52" t="s">
        <v>4748</v>
      </c>
      <c r="B1680" s="58" t="s">
        <v>5259</v>
      </c>
      <c r="C1680" s="52" t="s">
        <v>5322</v>
      </c>
      <c r="D1680" s="58" t="s">
        <v>5255</v>
      </c>
      <c r="E1680" s="53">
        <v>44649.97430555556</v>
      </c>
      <c r="F1680" s="54">
        <v>44652.42222222222</v>
      </c>
    </row>
    <row r="1681" ht="15.75" customHeight="1">
      <c r="A1681" s="52" t="s">
        <v>4751</v>
      </c>
      <c r="B1681" s="58" t="s">
        <v>5252</v>
      </c>
      <c r="C1681" s="52" t="s">
        <v>5317</v>
      </c>
      <c r="D1681" s="58" t="s">
        <v>5253</v>
      </c>
      <c r="E1681" s="53">
        <v>44647.36388888889</v>
      </c>
      <c r="F1681" s="54">
        <v>44652.152083333334</v>
      </c>
    </row>
    <row r="1682" ht="15.75" customHeight="1">
      <c r="A1682" s="52" t="s">
        <v>4754</v>
      </c>
      <c r="B1682" s="58" t="s">
        <v>5264</v>
      </c>
      <c r="C1682" s="52" t="s">
        <v>5326</v>
      </c>
      <c r="D1682" s="58" t="s">
        <v>5253</v>
      </c>
      <c r="E1682" s="53">
        <v>44647.63680555556</v>
      </c>
      <c r="F1682" s="54">
        <v>44650.42222222222</v>
      </c>
    </row>
    <row r="1683" ht="15.75" customHeight="1">
      <c r="A1683" s="52" t="s">
        <v>4757</v>
      </c>
      <c r="B1683" s="58" t="s">
        <v>5254</v>
      </c>
      <c r="C1683" s="52" t="s">
        <v>5318</v>
      </c>
      <c r="D1683" s="58" t="s">
        <v>5255</v>
      </c>
      <c r="E1683" s="53">
        <v>44650.65</v>
      </c>
      <c r="F1683" s="54">
        <v>44650.731944444444</v>
      </c>
    </row>
    <row r="1684" ht="15.75" customHeight="1">
      <c r="A1684" s="52" t="s">
        <v>4759</v>
      </c>
      <c r="B1684" s="58" t="s">
        <v>5313</v>
      </c>
      <c r="C1684" s="52" t="s">
        <v>5374</v>
      </c>
      <c r="D1684" s="58" t="s">
        <v>5253</v>
      </c>
      <c r="E1684" s="53">
        <v>44646.69861111111</v>
      </c>
      <c r="F1684" s="54">
        <v>44649.70347222222</v>
      </c>
    </row>
    <row r="1685" ht="15.75" customHeight="1">
      <c r="A1685" s="52" t="s">
        <v>4761</v>
      </c>
      <c r="B1685" s="58" t="s">
        <v>5252</v>
      </c>
      <c r="C1685" s="52" t="s">
        <v>5317</v>
      </c>
      <c r="D1685" s="58" t="s">
        <v>5253</v>
      </c>
      <c r="E1685" s="53">
        <v>44651.282638888886</v>
      </c>
      <c r="F1685" s="54">
        <v>44649.80069444444</v>
      </c>
    </row>
    <row r="1686" ht="15.75" customHeight="1">
      <c r="A1686" s="52" t="s">
        <v>4764</v>
      </c>
      <c r="B1686" s="58" t="s">
        <v>5252</v>
      </c>
      <c r="C1686" s="52" t="s">
        <v>5317</v>
      </c>
      <c r="D1686" s="58" t="s">
        <v>5253</v>
      </c>
      <c r="E1686" s="53">
        <v>44646.86736111111</v>
      </c>
      <c r="F1686" s="54">
        <v>44649.00833333333</v>
      </c>
    </row>
    <row r="1687" ht="15.75" customHeight="1">
      <c r="A1687" s="52" t="s">
        <v>4766</v>
      </c>
      <c r="B1687" s="58" t="s">
        <v>5264</v>
      </c>
      <c r="C1687" s="52" t="s">
        <v>5326</v>
      </c>
      <c r="D1687" s="58" t="s">
        <v>5253</v>
      </c>
      <c r="E1687" s="53">
        <v>44647.62847222222</v>
      </c>
      <c r="F1687" s="54">
        <v>44650.425</v>
      </c>
    </row>
    <row r="1688" ht="15.75" customHeight="1">
      <c r="A1688" s="52" t="s">
        <v>4769</v>
      </c>
      <c r="B1688" s="58" t="s">
        <v>5252</v>
      </c>
      <c r="C1688" s="52" t="s">
        <v>5317</v>
      </c>
      <c r="D1688" s="58" t="s">
        <v>5253</v>
      </c>
      <c r="E1688" s="53">
        <v>44646.45694444444</v>
      </c>
      <c r="F1688" s="54">
        <v>44649.11597222222</v>
      </c>
    </row>
    <row r="1689" ht="15.75" customHeight="1">
      <c r="A1689" s="52" t="s">
        <v>4772</v>
      </c>
      <c r="B1689" s="58" t="s">
        <v>5272</v>
      </c>
      <c r="C1689" s="52" t="s">
        <v>5334</v>
      </c>
      <c r="D1689" s="58" t="s">
        <v>5255</v>
      </c>
      <c r="E1689" s="53">
        <v>44649.34930555556</v>
      </c>
      <c r="F1689" s="54">
        <v>44652.41458333333</v>
      </c>
    </row>
    <row r="1690" ht="15.75" customHeight="1">
      <c r="A1690" s="52" t="s">
        <v>4775</v>
      </c>
      <c r="B1690" s="58" t="s">
        <v>5252</v>
      </c>
      <c r="C1690" s="52" t="s">
        <v>5317</v>
      </c>
      <c r="D1690" s="58" t="s">
        <v>5253</v>
      </c>
      <c r="E1690" s="53">
        <v>44647.39444444444</v>
      </c>
      <c r="F1690" s="54">
        <v>44649.083333333336</v>
      </c>
    </row>
    <row r="1691" ht="15.75" customHeight="1">
      <c r="A1691" s="52" t="s">
        <v>4778</v>
      </c>
      <c r="B1691" s="58" t="s">
        <v>5292</v>
      </c>
      <c r="C1691" s="52" t="s">
        <v>5354</v>
      </c>
      <c r="D1691" s="58" t="s">
        <v>5255</v>
      </c>
      <c r="E1691" s="53">
        <v>44647.87222222222</v>
      </c>
      <c r="F1691" s="54">
        <v>44650.62777777778</v>
      </c>
    </row>
    <row r="1692" ht="15.75" customHeight="1">
      <c r="A1692" s="52" t="s">
        <v>4780</v>
      </c>
      <c r="B1692" s="58" t="s">
        <v>5258</v>
      </c>
      <c r="C1692" s="52" t="s">
        <v>5321</v>
      </c>
      <c r="D1692" s="58" t="s">
        <v>5253</v>
      </c>
      <c r="E1692" s="53">
        <v>44647.75625</v>
      </c>
      <c r="F1692" s="54">
        <v>44649.675</v>
      </c>
    </row>
    <row r="1693" ht="15.75" customHeight="1">
      <c r="A1693" s="52" t="s">
        <v>4783</v>
      </c>
      <c r="B1693" s="58" t="s">
        <v>5272</v>
      </c>
      <c r="C1693" s="52" t="s">
        <v>5334</v>
      </c>
      <c r="D1693" s="58" t="s">
        <v>5255</v>
      </c>
      <c r="E1693" s="53">
        <v>44648.08263888889</v>
      </c>
      <c r="F1693" s="54">
        <v>44649.49930555555</v>
      </c>
    </row>
    <row r="1694" ht="15.75" customHeight="1">
      <c r="A1694" s="52" t="s">
        <v>4786</v>
      </c>
      <c r="B1694" s="58" t="s">
        <v>5277</v>
      </c>
      <c r="C1694" s="52" t="s">
        <v>5339</v>
      </c>
      <c r="D1694" s="58" t="s">
        <v>5253</v>
      </c>
      <c r="E1694" s="53">
        <v>44645.82013888889</v>
      </c>
      <c r="F1694" s="54">
        <v>44649.11944444444</v>
      </c>
    </row>
    <row r="1695" ht="15.75" customHeight="1">
      <c r="A1695" s="52" t="s">
        <v>4789</v>
      </c>
      <c r="B1695" s="58" t="s">
        <v>5308</v>
      </c>
      <c r="C1695" s="52" t="s">
        <v>5369</v>
      </c>
      <c r="D1695" s="58" t="s">
        <v>5253</v>
      </c>
      <c r="E1695" s="53">
        <v>44649.41388888889</v>
      </c>
      <c r="F1695" s="54">
        <v>44652.04236111111</v>
      </c>
    </row>
    <row r="1696" ht="15.75" customHeight="1">
      <c r="A1696" s="52" t="s">
        <v>4792</v>
      </c>
      <c r="B1696" s="58" t="s">
        <v>5262</v>
      </c>
      <c r="C1696" s="52" t="s">
        <v>5318</v>
      </c>
      <c r="D1696" s="58" t="s">
        <v>5255</v>
      </c>
      <c r="E1696" s="53">
        <v>44647.32708333333</v>
      </c>
      <c r="F1696" s="54">
        <v>44650.65625</v>
      </c>
    </row>
    <row r="1697" ht="15.75" customHeight="1">
      <c r="A1697" s="52" t="s">
        <v>4795</v>
      </c>
      <c r="B1697" s="58" t="s">
        <v>5288</v>
      </c>
      <c r="C1697" s="52" t="s">
        <v>5350</v>
      </c>
      <c r="D1697" s="58" t="s">
        <v>5255</v>
      </c>
      <c r="E1697" s="53">
        <v>44650.05416666667</v>
      </c>
      <c r="F1697" s="54">
        <v>44649.71388888889</v>
      </c>
    </row>
    <row r="1698" ht="15.75" customHeight="1">
      <c r="A1698" s="52" t="s">
        <v>4798</v>
      </c>
      <c r="B1698" s="58" t="s">
        <v>5252</v>
      </c>
      <c r="C1698" s="52" t="s">
        <v>5317</v>
      </c>
      <c r="D1698" s="58" t="s">
        <v>5253</v>
      </c>
      <c r="E1698" s="53">
        <v>44649.99444444444</v>
      </c>
      <c r="F1698" s="54">
        <v>44652.106944444444</v>
      </c>
    </row>
    <row r="1699" ht="15.75" customHeight="1">
      <c r="A1699" s="52" t="s">
        <v>4801</v>
      </c>
      <c r="B1699" s="58" t="s">
        <v>5289</v>
      </c>
      <c r="C1699" s="52" t="s">
        <v>5351</v>
      </c>
      <c r="D1699" s="58" t="s">
        <v>5255</v>
      </c>
      <c r="E1699" s="53">
        <v>44648.316666666666</v>
      </c>
      <c r="F1699" s="54">
        <v>44649.32361111111</v>
      </c>
    </row>
    <row r="1700" ht="15.75" customHeight="1">
      <c r="A1700" s="52" t="s">
        <v>4803</v>
      </c>
      <c r="B1700" s="58" t="s">
        <v>5295</v>
      </c>
      <c r="C1700" s="52" t="s">
        <v>5357</v>
      </c>
      <c r="D1700" s="58" t="s">
        <v>5253</v>
      </c>
      <c r="E1700" s="53">
        <v>44650.19305555556</v>
      </c>
      <c r="F1700" s="54">
        <v>44649.839583333334</v>
      </c>
    </row>
    <row r="1701" ht="15.75" customHeight="1">
      <c r="A1701" s="52" t="s">
        <v>4806</v>
      </c>
      <c r="B1701" s="58" t="s">
        <v>5262</v>
      </c>
      <c r="C1701" s="52" t="s">
        <v>5318</v>
      </c>
      <c r="D1701" s="58" t="s">
        <v>5255</v>
      </c>
      <c r="E1701" s="53">
        <v>44649.79236111111</v>
      </c>
      <c r="F1701" s="54">
        <v>44652.361805555556</v>
      </c>
    </row>
    <row r="1702" ht="15.75" customHeight="1">
      <c r="A1702" s="52" t="s">
        <v>4809</v>
      </c>
      <c r="B1702" s="58" t="s">
        <v>5284</v>
      </c>
      <c r="C1702" s="52" t="s">
        <v>5346</v>
      </c>
      <c r="D1702" s="58" t="s">
        <v>5253</v>
      </c>
      <c r="E1702" s="53">
        <v>44649.197916666664</v>
      </c>
      <c r="F1702" s="54">
        <v>44649.7</v>
      </c>
    </row>
    <row r="1703" ht="15.75" customHeight="1">
      <c r="A1703" s="52" t="s">
        <v>4812</v>
      </c>
      <c r="B1703" s="58" t="s">
        <v>5258</v>
      </c>
      <c r="C1703" s="52" t="s">
        <v>5321</v>
      </c>
      <c r="D1703" s="58" t="s">
        <v>5253</v>
      </c>
      <c r="E1703" s="53">
        <v>44649.24791666667</v>
      </c>
      <c r="F1703" s="54">
        <v>44649.65069444444</v>
      </c>
    </row>
    <row r="1704" ht="15.75" customHeight="1">
      <c r="A1704" s="52" t="s">
        <v>4815</v>
      </c>
      <c r="B1704" s="58" t="s">
        <v>5283</v>
      </c>
      <c r="C1704" s="52" t="s">
        <v>5345</v>
      </c>
      <c r="D1704" s="58" t="s">
        <v>5253</v>
      </c>
      <c r="E1704" s="53">
        <v>44647.03472222222</v>
      </c>
      <c r="F1704" s="54">
        <v>44649.12222222222</v>
      </c>
    </row>
    <row r="1705" ht="15.75" customHeight="1">
      <c r="A1705" s="52" t="s">
        <v>4817</v>
      </c>
      <c r="B1705" s="58" t="s">
        <v>5279</v>
      </c>
      <c r="C1705" s="52" t="s">
        <v>5341</v>
      </c>
      <c r="D1705" s="58" t="s">
        <v>5253</v>
      </c>
      <c r="E1705" s="53">
        <v>44648.419444444444</v>
      </c>
      <c r="F1705" s="54">
        <v>44652.12013888889</v>
      </c>
    </row>
    <row r="1706" ht="15.75" customHeight="1">
      <c r="A1706" s="52" t="s">
        <v>4820</v>
      </c>
      <c r="B1706" s="58" t="s">
        <v>5261</v>
      </c>
      <c r="C1706" s="52" t="s">
        <v>5324</v>
      </c>
      <c r="D1706" s="58" t="s">
        <v>5253</v>
      </c>
      <c r="E1706" s="53">
        <v>44645.353472222225</v>
      </c>
      <c r="F1706" s="54">
        <v>44649.08472222222</v>
      </c>
    </row>
    <row r="1707" ht="15.75" customHeight="1">
      <c r="A1707" s="52" t="s">
        <v>4823</v>
      </c>
      <c r="B1707" s="58" t="s">
        <v>5279</v>
      </c>
      <c r="C1707" s="52" t="s">
        <v>5341</v>
      </c>
      <c r="D1707" s="58" t="s">
        <v>5253</v>
      </c>
      <c r="E1707" s="53">
        <v>44646.865277777775</v>
      </c>
      <c r="F1707" s="54">
        <v>44649.12777777778</v>
      </c>
    </row>
    <row r="1708" ht="15.75" customHeight="1">
      <c r="A1708" s="52" t="s">
        <v>4825</v>
      </c>
      <c r="B1708" s="58" t="s">
        <v>5278</v>
      </c>
      <c r="C1708" s="52" t="s">
        <v>5340</v>
      </c>
      <c r="D1708" s="58" t="s">
        <v>5253</v>
      </c>
      <c r="E1708" s="53">
        <v>44647.365277777775</v>
      </c>
      <c r="F1708" s="54">
        <v>44649.125</v>
      </c>
    </row>
    <row r="1709" ht="15.75" customHeight="1">
      <c r="A1709" s="52" t="s">
        <v>4828</v>
      </c>
      <c r="B1709" s="58" t="s">
        <v>5280</v>
      </c>
      <c r="C1709" s="52" t="s">
        <v>5342</v>
      </c>
      <c r="D1709" s="58" t="s">
        <v>5253</v>
      </c>
      <c r="E1709" s="53">
        <v>44647.72083333333</v>
      </c>
      <c r="F1709" s="54">
        <v>44649.72430555556</v>
      </c>
    </row>
    <row r="1710" ht="15.75" customHeight="1">
      <c r="A1710" s="52" t="s">
        <v>4830</v>
      </c>
      <c r="B1710" s="58" t="s">
        <v>5309</v>
      </c>
      <c r="C1710" s="52" t="s">
        <v>5370</v>
      </c>
      <c r="D1710" s="58" t="s">
        <v>5253</v>
      </c>
      <c r="E1710" s="53">
        <v>44648.41458333333</v>
      </c>
      <c r="F1710" s="54">
        <v>44652.12222222222</v>
      </c>
    </row>
    <row r="1711" ht="15.75" customHeight="1">
      <c r="A1711" s="52" t="s">
        <v>4832</v>
      </c>
      <c r="B1711" s="58" t="s">
        <v>5279</v>
      </c>
      <c r="C1711" s="52" t="s">
        <v>5341</v>
      </c>
      <c r="D1711" s="58" t="s">
        <v>5253</v>
      </c>
      <c r="E1711" s="53">
        <v>44647.19861111111</v>
      </c>
      <c r="F1711" s="54">
        <v>44649.11736111111</v>
      </c>
    </row>
    <row r="1712" ht="15.75" customHeight="1">
      <c r="A1712" s="52" t="s">
        <v>4835</v>
      </c>
      <c r="B1712" s="58" t="s">
        <v>5274</v>
      </c>
      <c r="C1712" s="52" t="s">
        <v>5336</v>
      </c>
      <c r="D1712" s="58" t="s">
        <v>5253</v>
      </c>
      <c r="E1712" s="53">
        <v>44648.47708333333</v>
      </c>
      <c r="F1712" s="54">
        <v>44649.14444444444</v>
      </c>
    </row>
    <row r="1713" ht="15.75" customHeight="1">
      <c r="A1713" s="52" t="s">
        <v>4838</v>
      </c>
      <c r="B1713" s="58" t="s">
        <v>5278</v>
      </c>
      <c r="C1713" s="52" t="s">
        <v>5340</v>
      </c>
      <c r="D1713" s="58" t="s">
        <v>5253</v>
      </c>
      <c r="E1713" s="53">
        <v>44647.819444444445</v>
      </c>
      <c r="F1713" s="54">
        <v>44650.38125</v>
      </c>
    </row>
    <row r="1714" ht="15.75" customHeight="1">
      <c r="A1714" s="52" t="s">
        <v>4841</v>
      </c>
      <c r="B1714" s="58" t="s">
        <v>5279</v>
      </c>
      <c r="C1714" s="52" t="s">
        <v>5341</v>
      </c>
      <c r="D1714" s="58" t="s">
        <v>5253</v>
      </c>
      <c r="E1714" s="53">
        <v>44648.18194444444</v>
      </c>
      <c r="F1714" s="54">
        <v>44650.42638888889</v>
      </c>
    </row>
    <row r="1715" ht="15.75" customHeight="1">
      <c r="A1715" s="52" t="s">
        <v>4844</v>
      </c>
      <c r="B1715" s="58" t="s">
        <v>5286</v>
      </c>
      <c r="C1715" s="52" t="s">
        <v>5348</v>
      </c>
      <c r="D1715" s="58" t="s">
        <v>5253</v>
      </c>
      <c r="E1715" s="53">
        <v>44650.09861111111</v>
      </c>
      <c r="F1715" s="54">
        <v>44649.842361111114</v>
      </c>
    </row>
    <row r="1716" ht="15.75" customHeight="1">
      <c r="A1716" s="52" t="s">
        <v>4847</v>
      </c>
      <c r="B1716" s="58" t="s">
        <v>5286</v>
      </c>
      <c r="C1716" s="52" t="s">
        <v>5348</v>
      </c>
      <c r="D1716" s="58" t="s">
        <v>5253</v>
      </c>
      <c r="E1716" s="53">
        <v>44649.77847222222</v>
      </c>
      <c r="F1716" s="54">
        <v>44649.69513888889</v>
      </c>
    </row>
    <row r="1717" ht="15.75" customHeight="1">
      <c r="A1717" s="52" t="s">
        <v>4850</v>
      </c>
      <c r="B1717" s="58" t="s">
        <v>5311</v>
      </c>
      <c r="C1717" s="52" t="s">
        <v>5372</v>
      </c>
      <c r="D1717" s="58" t="s">
        <v>5253</v>
      </c>
      <c r="E1717" s="53">
        <v>44647.756944444445</v>
      </c>
      <c r="F1717" s="54">
        <v>44649.67013888889</v>
      </c>
    </row>
    <row r="1718" ht="15.75" customHeight="1">
      <c r="A1718" s="52" t="s">
        <v>4852</v>
      </c>
      <c r="B1718" s="58" t="s">
        <v>5291</v>
      </c>
      <c r="C1718" s="52" t="s">
        <v>5353</v>
      </c>
      <c r="D1718" s="58" t="s">
        <v>5253</v>
      </c>
      <c r="E1718" s="53">
        <v>44646.399305555555</v>
      </c>
      <c r="F1718" s="54">
        <v>44649.149305555555</v>
      </c>
    </row>
    <row r="1719" ht="15.75" customHeight="1">
      <c r="A1719" s="52" t="s">
        <v>4855</v>
      </c>
      <c r="B1719" s="58" t="s">
        <v>5272</v>
      </c>
      <c r="C1719" s="52" t="s">
        <v>5334</v>
      </c>
      <c r="D1719" s="58" t="s">
        <v>5255</v>
      </c>
      <c r="E1719" s="53">
        <v>44649.35763888889</v>
      </c>
      <c r="F1719" s="54">
        <v>44649.350694444445</v>
      </c>
    </row>
    <row r="1720" ht="15.75" customHeight="1">
      <c r="A1720" s="52" t="s">
        <v>4857</v>
      </c>
      <c r="B1720" s="58" t="s">
        <v>5260</v>
      </c>
      <c r="C1720" s="52" t="s">
        <v>5323</v>
      </c>
      <c r="D1720" s="58" t="s">
        <v>5253</v>
      </c>
      <c r="E1720" s="53">
        <v>44647.67986111111</v>
      </c>
      <c r="F1720" s="54">
        <v>44650.43194444444</v>
      </c>
    </row>
    <row r="1721" ht="15.75" customHeight="1">
      <c r="A1721" s="52" t="s">
        <v>4860</v>
      </c>
      <c r="B1721" s="58" t="s">
        <v>5278</v>
      </c>
      <c r="C1721" s="52" t="s">
        <v>5340</v>
      </c>
      <c r="D1721" s="58" t="s">
        <v>5253</v>
      </c>
      <c r="E1721" s="53">
        <v>44646.70972222222</v>
      </c>
      <c r="F1721" s="54">
        <v>44649.70625</v>
      </c>
    </row>
    <row r="1722" ht="15.75" customHeight="1">
      <c r="A1722" s="52" t="s">
        <v>4862</v>
      </c>
      <c r="B1722" s="58" t="s">
        <v>5254</v>
      </c>
      <c r="C1722" s="52" t="s">
        <v>5318</v>
      </c>
      <c r="D1722" s="58" t="s">
        <v>5255</v>
      </c>
      <c r="E1722" s="53">
        <v>44649.325694444444</v>
      </c>
      <c r="F1722" s="54">
        <v>44649.41111111111</v>
      </c>
    </row>
    <row r="1723" ht="15.75" customHeight="1">
      <c r="A1723" s="52" t="s">
        <v>4865</v>
      </c>
      <c r="B1723" s="58" t="s">
        <v>5289</v>
      </c>
      <c r="C1723" s="52" t="s">
        <v>5351</v>
      </c>
      <c r="D1723" s="58" t="s">
        <v>5255</v>
      </c>
      <c r="E1723" s="53">
        <v>44648.70208333333</v>
      </c>
      <c r="F1723" s="54">
        <v>44651.66388888889</v>
      </c>
    </row>
    <row r="1724" ht="15.75" customHeight="1">
      <c r="A1724" s="52" t="s">
        <v>4868</v>
      </c>
      <c r="B1724" s="58" t="s">
        <v>5278</v>
      </c>
      <c r="C1724" s="52" t="s">
        <v>5340</v>
      </c>
      <c r="D1724" s="58" t="s">
        <v>5253</v>
      </c>
      <c r="E1724" s="53">
        <v>44649.756944444445</v>
      </c>
      <c r="F1724" s="54">
        <v>44649.674305555556</v>
      </c>
    </row>
    <row r="1725" ht="15.75" customHeight="1">
      <c r="A1725" s="52" t="s">
        <v>4871</v>
      </c>
      <c r="B1725" s="58" t="s">
        <v>5264</v>
      </c>
      <c r="C1725" s="52" t="s">
        <v>5326</v>
      </c>
      <c r="D1725" s="58" t="s">
        <v>5253</v>
      </c>
      <c r="E1725" s="53">
        <v>44647.251388888886</v>
      </c>
      <c r="F1725" s="54">
        <v>44649.71805555555</v>
      </c>
    </row>
    <row r="1726" ht="15.75" customHeight="1">
      <c r="A1726" s="52" t="s">
        <v>4874</v>
      </c>
      <c r="B1726" s="58" t="s">
        <v>5281</v>
      </c>
      <c r="C1726" s="52" t="s">
        <v>5343</v>
      </c>
      <c r="D1726" s="58" t="s">
        <v>5255</v>
      </c>
      <c r="E1726" s="53">
        <v>44648.89166666667</v>
      </c>
      <c r="F1726" s="54">
        <v>44649.39236111111</v>
      </c>
    </row>
    <row r="1727" ht="15.75" customHeight="1">
      <c r="A1727" s="52" t="s">
        <v>4876</v>
      </c>
      <c r="B1727" s="58" t="s">
        <v>5272</v>
      </c>
      <c r="C1727" s="52" t="s">
        <v>5334</v>
      </c>
      <c r="D1727" s="58" t="s">
        <v>5255</v>
      </c>
      <c r="E1727" s="53">
        <v>44647.70486111111</v>
      </c>
      <c r="F1727" s="54">
        <v>44651.62013888889</v>
      </c>
    </row>
    <row r="1728" ht="15.75" customHeight="1">
      <c r="A1728" s="52" t="s">
        <v>4879</v>
      </c>
      <c r="B1728" s="58" t="s">
        <v>5252</v>
      </c>
      <c r="C1728" s="52" t="s">
        <v>5317</v>
      </c>
      <c r="D1728" s="58" t="s">
        <v>5253</v>
      </c>
      <c r="E1728" s="53">
        <v>44650.57361111111</v>
      </c>
      <c r="F1728" s="54">
        <v>44652.11944444444</v>
      </c>
    </row>
    <row r="1729" ht="15.75" customHeight="1">
      <c r="A1729" s="52" t="s">
        <v>4881</v>
      </c>
      <c r="B1729" s="58" t="s">
        <v>5293</v>
      </c>
      <c r="C1729" s="52" t="s">
        <v>5355</v>
      </c>
      <c r="D1729" s="58" t="s">
        <v>5253</v>
      </c>
      <c r="E1729" s="53">
        <v>44646.59583333333</v>
      </c>
      <c r="F1729" s="54">
        <v>44646.743055555555</v>
      </c>
    </row>
    <row r="1730" ht="15.75" customHeight="1">
      <c r="A1730" s="52" t="s">
        <v>4884</v>
      </c>
      <c r="B1730" s="58" t="s">
        <v>5301</v>
      </c>
      <c r="C1730" s="52" t="s">
        <v>5363</v>
      </c>
      <c r="D1730" s="58" t="s">
        <v>5255</v>
      </c>
      <c r="E1730" s="53">
        <v>44649.944444444445</v>
      </c>
      <c r="F1730" s="54">
        <v>44649.770833333336</v>
      </c>
    </row>
    <row r="1731" ht="15.75" customHeight="1">
      <c r="A1731" s="52" t="s">
        <v>4887</v>
      </c>
      <c r="B1731" s="58" t="s">
        <v>5287</v>
      </c>
      <c r="C1731" s="52" t="s">
        <v>5349</v>
      </c>
      <c r="D1731" s="58" t="s">
        <v>5255</v>
      </c>
      <c r="E1731" s="53">
        <v>44649.38402777778</v>
      </c>
      <c r="F1731" s="54">
        <v>44649.72152777778</v>
      </c>
    </row>
    <row r="1732" ht="15.75" customHeight="1">
      <c r="A1732" s="52" t="s">
        <v>4890</v>
      </c>
      <c r="B1732" s="58" t="s">
        <v>5266</v>
      </c>
      <c r="C1732" s="52" t="s">
        <v>5328</v>
      </c>
      <c r="D1732" s="58" t="s">
        <v>5255</v>
      </c>
      <c r="E1732" s="53">
        <v>44648.34583333333</v>
      </c>
      <c r="F1732" s="54">
        <v>44652.425</v>
      </c>
    </row>
    <row r="1733" ht="15.75" customHeight="1">
      <c r="A1733" s="52" t="s">
        <v>4893</v>
      </c>
      <c r="B1733" s="58" t="s">
        <v>5254</v>
      </c>
      <c r="C1733" s="52" t="s">
        <v>5318</v>
      </c>
      <c r="D1733" s="58" t="s">
        <v>5255</v>
      </c>
      <c r="E1733" s="53">
        <v>44649.53055555555</v>
      </c>
      <c r="F1733" s="54">
        <v>44652.200694444444</v>
      </c>
    </row>
    <row r="1734" ht="15.75" customHeight="1">
      <c r="A1734" s="52" t="s">
        <v>4896</v>
      </c>
      <c r="B1734" s="58" t="s">
        <v>5278</v>
      </c>
      <c r="C1734" s="52" t="s">
        <v>5340</v>
      </c>
      <c r="D1734" s="58" t="s">
        <v>5253</v>
      </c>
      <c r="E1734" s="53">
        <v>44650.41388888889</v>
      </c>
      <c r="F1734" s="54">
        <v>44652.12152777778</v>
      </c>
    </row>
    <row r="1735" ht="15.75" customHeight="1">
      <c r="A1735" s="52" t="s">
        <v>4899</v>
      </c>
      <c r="B1735" s="58" t="s">
        <v>5280</v>
      </c>
      <c r="C1735" s="52" t="s">
        <v>5342</v>
      </c>
      <c r="D1735" s="58" t="s">
        <v>5253</v>
      </c>
      <c r="E1735" s="53">
        <v>44649.25</v>
      </c>
      <c r="F1735" s="54">
        <v>44649.669444444444</v>
      </c>
    </row>
    <row r="1736" ht="15.75" customHeight="1">
      <c r="A1736" s="52" t="s">
        <v>4901</v>
      </c>
      <c r="B1736" s="58" t="s">
        <v>5290</v>
      </c>
      <c r="C1736" s="52" t="s">
        <v>5352</v>
      </c>
      <c r="D1736" s="58" t="s">
        <v>5253</v>
      </c>
      <c r="E1736" s="53">
        <v>44648.29791666667</v>
      </c>
      <c r="F1736" s="54">
        <v>44649.71666666667</v>
      </c>
    </row>
    <row r="1737" ht="15.75" customHeight="1">
      <c r="A1737" s="52" t="s">
        <v>4904</v>
      </c>
      <c r="B1737" s="58" t="s">
        <v>5278</v>
      </c>
      <c r="C1737" s="52" t="s">
        <v>5340</v>
      </c>
      <c r="D1737" s="58" t="s">
        <v>5253</v>
      </c>
      <c r="E1737" s="53">
        <v>44646.65972222222</v>
      </c>
      <c r="F1737" s="54">
        <v>44649.74166666667</v>
      </c>
    </row>
    <row r="1738" ht="15.75" customHeight="1">
      <c r="A1738" s="52" t="s">
        <v>4907</v>
      </c>
      <c r="B1738" s="58" t="s">
        <v>5278</v>
      </c>
      <c r="C1738" s="52" t="s">
        <v>5340</v>
      </c>
      <c r="D1738" s="58" t="s">
        <v>5253</v>
      </c>
      <c r="E1738" s="53">
        <v>44649.95</v>
      </c>
      <c r="F1738" s="54">
        <v>44652.03194444445</v>
      </c>
    </row>
    <row r="1739" ht="15.75" customHeight="1">
      <c r="A1739" s="52" t="s">
        <v>4910</v>
      </c>
      <c r="B1739" s="58" t="s">
        <v>5264</v>
      </c>
      <c r="C1739" s="52" t="s">
        <v>5326</v>
      </c>
      <c r="D1739" s="58" t="s">
        <v>5253</v>
      </c>
      <c r="E1739" s="53">
        <v>44647.71666666667</v>
      </c>
      <c r="F1739" s="54">
        <v>44649.71944444445</v>
      </c>
    </row>
    <row r="1740" ht="15.75" customHeight="1">
      <c r="A1740" s="52" t="s">
        <v>4913</v>
      </c>
      <c r="B1740" s="58" t="s">
        <v>5279</v>
      </c>
      <c r="C1740" s="52" t="s">
        <v>5341</v>
      </c>
      <c r="D1740" s="58" t="s">
        <v>5253</v>
      </c>
      <c r="E1740" s="53">
        <v>44647.365277777775</v>
      </c>
      <c r="F1740" s="54">
        <v>44649.006944444445</v>
      </c>
    </row>
    <row r="1741" ht="15.75" customHeight="1">
      <c r="A1741" s="52" t="s">
        <v>4916</v>
      </c>
      <c r="B1741" s="58" t="s">
        <v>5252</v>
      </c>
      <c r="C1741" s="52" t="s">
        <v>5317</v>
      </c>
      <c r="D1741" s="58" t="s">
        <v>5253</v>
      </c>
      <c r="E1741" s="53">
        <v>44646.87222222222</v>
      </c>
      <c r="F1741" s="54">
        <v>44649.02222222222</v>
      </c>
    </row>
    <row r="1742" ht="15.75" customHeight="1">
      <c r="A1742" s="52" t="s">
        <v>4919</v>
      </c>
      <c r="B1742" s="58" t="s">
        <v>5287</v>
      </c>
      <c r="C1742" s="52" t="s">
        <v>5349</v>
      </c>
      <c r="D1742" s="58" t="s">
        <v>5255</v>
      </c>
      <c r="E1742" s="53">
        <v>44647.77638888889</v>
      </c>
      <c r="F1742" s="54">
        <v>44649.774305555555</v>
      </c>
    </row>
    <row r="1743" ht="15.75" customHeight="1">
      <c r="A1743" s="52" t="s">
        <v>4921</v>
      </c>
      <c r="B1743" s="58" t="s">
        <v>5254</v>
      </c>
      <c r="C1743" s="52" t="s">
        <v>5318</v>
      </c>
      <c r="D1743" s="58" t="s">
        <v>5255</v>
      </c>
      <c r="E1743" s="53">
        <v>44649.87777777778</v>
      </c>
      <c r="F1743" s="54">
        <v>44652.364583333336</v>
      </c>
    </row>
    <row r="1744" ht="15.75" customHeight="1">
      <c r="A1744" s="52" t="s">
        <v>4924</v>
      </c>
      <c r="B1744" s="58" t="s">
        <v>5283</v>
      </c>
      <c r="C1744" s="52" t="s">
        <v>5345</v>
      </c>
      <c r="D1744" s="58" t="s">
        <v>5253</v>
      </c>
      <c r="E1744" s="53">
        <v>44648.40833333333</v>
      </c>
      <c r="F1744" s="54">
        <v>44652.104166666664</v>
      </c>
    </row>
    <row r="1745" ht="15.75" customHeight="1">
      <c r="A1745" s="52" t="s">
        <v>4927</v>
      </c>
      <c r="B1745" s="58" t="s">
        <v>5284</v>
      </c>
      <c r="C1745" s="52" t="s">
        <v>5346</v>
      </c>
      <c r="D1745" s="58" t="s">
        <v>5253</v>
      </c>
      <c r="E1745" s="53">
        <v>44650.779861111114</v>
      </c>
      <c r="F1745" s="54">
        <v>44649.84652777778</v>
      </c>
    </row>
    <row r="1746" ht="15.75" customHeight="1">
      <c r="A1746" s="52" t="s">
        <v>4930</v>
      </c>
      <c r="B1746" s="58" t="s">
        <v>5272</v>
      </c>
      <c r="C1746" s="52" t="s">
        <v>5334</v>
      </c>
      <c r="D1746" s="58" t="s">
        <v>5255</v>
      </c>
      <c r="E1746" s="53">
        <v>44647.5</v>
      </c>
      <c r="F1746" s="54">
        <v>44649.49513888889</v>
      </c>
    </row>
    <row r="1747" ht="15.75" customHeight="1">
      <c r="A1747" s="52" t="s">
        <v>4933</v>
      </c>
      <c r="B1747" s="58" t="s">
        <v>5281</v>
      </c>
      <c r="C1747" s="52" t="s">
        <v>5343</v>
      </c>
      <c r="D1747" s="58" t="s">
        <v>5255</v>
      </c>
      <c r="E1747" s="53">
        <v>44649.43541666667</v>
      </c>
      <c r="F1747" s="54">
        <v>44649.73125</v>
      </c>
    </row>
    <row r="1748" ht="15.75" customHeight="1">
      <c r="A1748" s="52" t="s">
        <v>4936</v>
      </c>
      <c r="B1748" s="58" t="s">
        <v>5284</v>
      </c>
      <c r="C1748" s="52" t="s">
        <v>5346</v>
      </c>
      <c r="D1748" s="58" t="s">
        <v>5253</v>
      </c>
      <c r="E1748" s="53">
        <v>44649.620833333334</v>
      </c>
      <c r="F1748" s="54">
        <v>44649.84861111111</v>
      </c>
    </row>
    <row r="1749" ht="15.75" customHeight="1">
      <c r="A1749" s="52" t="s">
        <v>4939</v>
      </c>
      <c r="B1749" s="58" t="s">
        <v>5276</v>
      </c>
      <c r="C1749" s="52" t="s">
        <v>5338</v>
      </c>
      <c r="D1749" s="58" t="s">
        <v>5253</v>
      </c>
      <c r="E1749" s="53">
        <v>44647.645833333336</v>
      </c>
      <c r="F1749" s="54">
        <v>44650.37222222222</v>
      </c>
    </row>
    <row r="1750" ht="15.75" customHeight="1">
      <c r="A1750" s="52" t="s">
        <v>4941</v>
      </c>
      <c r="B1750" s="58" t="s">
        <v>5260</v>
      </c>
      <c r="C1750" s="52" t="s">
        <v>5323</v>
      </c>
      <c r="D1750" s="58" t="s">
        <v>5253</v>
      </c>
      <c r="E1750" s="53">
        <v>44651.58194444444</v>
      </c>
      <c r="F1750" s="54">
        <v>44649.808333333334</v>
      </c>
    </row>
    <row r="1751" ht="15.75" customHeight="1">
      <c r="A1751" s="52" t="s">
        <v>4944</v>
      </c>
      <c r="B1751" s="58" t="s">
        <v>5264</v>
      </c>
      <c r="C1751" s="52" t="s">
        <v>5326</v>
      </c>
      <c r="D1751" s="58" t="s">
        <v>5253</v>
      </c>
      <c r="E1751" s="53">
        <v>44646.37291666667</v>
      </c>
      <c r="F1751" s="54">
        <v>44649.0125</v>
      </c>
    </row>
    <row r="1752" ht="15.75" customHeight="1">
      <c r="A1752" s="52" t="s">
        <v>4947</v>
      </c>
      <c r="B1752" s="58" t="s">
        <v>5264</v>
      </c>
      <c r="C1752" s="52" t="s">
        <v>5326</v>
      </c>
      <c r="D1752" s="58" t="s">
        <v>5253</v>
      </c>
      <c r="E1752" s="53">
        <v>44646.94652777778</v>
      </c>
      <c r="F1752" s="54">
        <v>44649.01736111111</v>
      </c>
    </row>
    <row r="1753" ht="15.75" customHeight="1">
      <c r="A1753" s="52" t="s">
        <v>4949</v>
      </c>
      <c r="B1753" s="58" t="s">
        <v>5263</v>
      </c>
      <c r="C1753" s="52" t="s">
        <v>5325</v>
      </c>
      <c r="D1753" s="58" t="s">
        <v>5253</v>
      </c>
      <c r="E1753" s="53">
        <v>44650.01111111111</v>
      </c>
      <c r="F1753" s="54">
        <v>44652.12847222222</v>
      </c>
    </row>
    <row r="1754" ht="15.75" customHeight="1">
      <c r="A1754" s="52" t="s">
        <v>4952</v>
      </c>
      <c r="B1754" s="58" t="s">
        <v>5258</v>
      </c>
      <c r="C1754" s="52" t="s">
        <v>5321</v>
      </c>
      <c r="D1754" s="58" t="s">
        <v>5253</v>
      </c>
      <c r="E1754" s="53">
        <v>44645.96805555555</v>
      </c>
      <c r="F1754" s="54">
        <v>44649.11111111111</v>
      </c>
    </row>
    <row r="1755" ht="15.75" customHeight="1">
      <c r="A1755" s="52" t="s">
        <v>4955</v>
      </c>
      <c r="B1755" s="58" t="s">
        <v>5276</v>
      </c>
      <c r="C1755" s="52" t="s">
        <v>5338</v>
      </c>
      <c r="D1755" s="58" t="s">
        <v>5253</v>
      </c>
      <c r="E1755" s="53">
        <v>44645.36041666667</v>
      </c>
      <c r="F1755" s="54">
        <v>44649.084027777775</v>
      </c>
    </row>
    <row r="1756" ht="15.75" customHeight="1">
      <c r="A1756" s="52" t="s">
        <v>4957</v>
      </c>
      <c r="B1756" s="58" t="s">
        <v>5284</v>
      </c>
      <c r="C1756" s="52" t="s">
        <v>5346</v>
      </c>
      <c r="D1756" s="58" t="s">
        <v>5253</v>
      </c>
      <c r="E1756" s="53">
        <v>44647.842361111114</v>
      </c>
      <c r="F1756" s="54">
        <v>44650.46666666667</v>
      </c>
    </row>
    <row r="1757" ht="15.75" customHeight="1">
      <c r="A1757" s="52" t="s">
        <v>4960</v>
      </c>
      <c r="B1757" s="58" t="s">
        <v>5272</v>
      </c>
      <c r="C1757" s="52" t="s">
        <v>5334</v>
      </c>
      <c r="D1757" s="58" t="s">
        <v>5255</v>
      </c>
      <c r="E1757" s="53">
        <v>44647.90902777778</v>
      </c>
      <c r="F1757" s="54">
        <v>44649.478472222225</v>
      </c>
    </row>
    <row r="1758" ht="15.75" customHeight="1">
      <c r="A1758" s="52" t="s">
        <v>4963</v>
      </c>
      <c r="B1758" s="58" t="s">
        <v>5306</v>
      </c>
      <c r="C1758" s="52" t="s">
        <v>5367</v>
      </c>
      <c r="D1758" s="58" t="s">
        <v>5255</v>
      </c>
      <c r="E1758" s="53">
        <v>44648.88680555556</v>
      </c>
      <c r="F1758" s="54">
        <v>44649.71805555555</v>
      </c>
    </row>
    <row r="1759" ht="15.75" customHeight="1">
      <c r="A1759" s="52" t="s">
        <v>4965</v>
      </c>
      <c r="B1759" s="58" t="s">
        <v>5265</v>
      </c>
      <c r="C1759" s="52" t="s">
        <v>5327</v>
      </c>
      <c r="D1759" s="58" t="s">
        <v>5253</v>
      </c>
      <c r="E1759" s="53">
        <v>44647.424305555556</v>
      </c>
      <c r="F1759" s="54">
        <v>44649.71875</v>
      </c>
    </row>
    <row r="1760" ht="15.75" customHeight="1">
      <c r="A1760" s="52" t="s">
        <v>4968</v>
      </c>
      <c r="B1760" s="58" t="s">
        <v>5275</v>
      </c>
      <c r="C1760" s="52" t="s">
        <v>5337</v>
      </c>
      <c r="D1760" s="58" t="s">
        <v>5255</v>
      </c>
      <c r="E1760" s="53">
        <v>44648.32777777778</v>
      </c>
      <c r="F1760" s="54">
        <v>44650.654861111114</v>
      </c>
    </row>
    <row r="1761" ht="15.75" customHeight="1">
      <c r="A1761" s="52" t="s">
        <v>4970</v>
      </c>
      <c r="B1761" s="58" t="s">
        <v>5299</v>
      </c>
      <c r="C1761" s="52" t="s">
        <v>5361</v>
      </c>
      <c r="D1761" s="58" t="s">
        <v>5253</v>
      </c>
      <c r="E1761" s="53">
        <v>44648.47638888889</v>
      </c>
      <c r="F1761" s="54">
        <v>44649.15069444444</v>
      </c>
    </row>
    <row r="1762" ht="15.75" customHeight="1">
      <c r="A1762" s="52" t="s">
        <v>4973</v>
      </c>
      <c r="B1762" s="58" t="s">
        <v>5276</v>
      </c>
      <c r="C1762" s="52" t="s">
        <v>5338</v>
      </c>
      <c r="D1762" s="58" t="s">
        <v>5253</v>
      </c>
      <c r="E1762" s="53">
        <v>44648.740277777775</v>
      </c>
      <c r="F1762" s="54">
        <v>44649.66180555556</v>
      </c>
    </row>
    <row r="1763" ht="15.75" customHeight="1">
      <c r="A1763" s="52" t="s">
        <v>4975</v>
      </c>
      <c r="B1763" s="58" t="s">
        <v>5254</v>
      </c>
      <c r="C1763" s="52" t="s">
        <v>5318</v>
      </c>
      <c r="D1763" s="58" t="s">
        <v>5255</v>
      </c>
      <c r="E1763" s="53">
        <v>44648.08472222222</v>
      </c>
      <c r="F1763" s="54">
        <v>44649.49513888889</v>
      </c>
    </row>
    <row r="1764" ht="15.75" customHeight="1">
      <c r="A1764" s="52" t="s">
        <v>4978</v>
      </c>
      <c r="B1764" s="58" t="s">
        <v>5278</v>
      </c>
      <c r="C1764" s="52" t="s">
        <v>5340</v>
      </c>
      <c r="D1764" s="58" t="s">
        <v>5253</v>
      </c>
      <c r="E1764" s="53">
        <v>44646.913194444445</v>
      </c>
      <c r="F1764" s="54">
        <v>44649.12222222222</v>
      </c>
    </row>
    <row r="1765" ht="15.75" customHeight="1">
      <c r="A1765" s="52" t="s">
        <v>4981</v>
      </c>
      <c r="B1765" s="58" t="s">
        <v>5278</v>
      </c>
      <c r="C1765" s="52" t="s">
        <v>5340</v>
      </c>
      <c r="D1765" s="58" t="s">
        <v>5253</v>
      </c>
      <c r="E1765" s="53">
        <v>44646.24444444444</v>
      </c>
      <c r="F1765" s="54">
        <v>44649.7</v>
      </c>
    </row>
    <row r="1766" ht="15.75" customHeight="1">
      <c r="A1766" s="52" t="s">
        <v>4983</v>
      </c>
      <c r="B1766" s="58" t="s">
        <v>5272</v>
      </c>
      <c r="C1766" s="52" t="s">
        <v>5334</v>
      </c>
      <c r="D1766" s="58" t="s">
        <v>5255</v>
      </c>
      <c r="E1766" s="53">
        <v>44649.31458333333</v>
      </c>
      <c r="F1766" s="54">
        <v>44649.39236111111</v>
      </c>
    </row>
    <row r="1767" ht="15.75" customHeight="1">
      <c r="A1767" s="52" t="s">
        <v>4986</v>
      </c>
      <c r="B1767" s="58" t="s">
        <v>5284</v>
      </c>
      <c r="C1767" s="52" t="s">
        <v>5346</v>
      </c>
      <c r="D1767" s="58" t="s">
        <v>5253</v>
      </c>
      <c r="E1767" s="53">
        <v>44650.19236111111</v>
      </c>
      <c r="F1767" s="54">
        <v>44649.83819444444</v>
      </c>
    </row>
    <row r="1768" ht="15.75" customHeight="1">
      <c r="A1768" s="52" t="s">
        <v>4988</v>
      </c>
      <c r="B1768" s="58" t="s">
        <v>5279</v>
      </c>
      <c r="C1768" s="52" t="s">
        <v>5341</v>
      </c>
      <c r="D1768" s="58" t="s">
        <v>5253</v>
      </c>
      <c r="E1768" s="53">
        <v>44647.76736111111</v>
      </c>
      <c r="F1768" s="54">
        <v>44650.40972222222</v>
      </c>
    </row>
    <row r="1769" ht="15.75" customHeight="1">
      <c r="A1769" s="52" t="s">
        <v>4991</v>
      </c>
      <c r="B1769" s="58" t="s">
        <v>5264</v>
      </c>
      <c r="C1769" s="52" t="s">
        <v>5326</v>
      </c>
      <c r="D1769" s="58" t="s">
        <v>5253</v>
      </c>
      <c r="E1769" s="53">
        <v>44647.71875</v>
      </c>
      <c r="F1769" s="54">
        <v>44649.71527777778</v>
      </c>
    </row>
    <row r="1770" ht="15.75" customHeight="1">
      <c r="A1770" s="52" t="s">
        <v>4993</v>
      </c>
      <c r="B1770" s="58" t="s">
        <v>5268</v>
      </c>
      <c r="C1770" s="52" t="s">
        <v>5330</v>
      </c>
      <c r="D1770" s="58" t="s">
        <v>5255</v>
      </c>
      <c r="E1770" s="53">
        <v>44648.06180555555</v>
      </c>
      <c r="F1770" s="54">
        <v>44649.472916666666</v>
      </c>
    </row>
    <row r="1771" ht="15.75" customHeight="1">
      <c r="A1771" s="52" t="s">
        <v>4995</v>
      </c>
      <c r="B1771" s="58" t="s">
        <v>5264</v>
      </c>
      <c r="C1771" s="52" t="s">
        <v>5326</v>
      </c>
      <c r="D1771" s="58" t="s">
        <v>5253</v>
      </c>
      <c r="E1771" s="53">
        <v>44646.64166666667</v>
      </c>
      <c r="F1771" s="54">
        <v>44649.729166666664</v>
      </c>
    </row>
    <row r="1772" ht="15.75" customHeight="1">
      <c r="A1772" s="52" t="s">
        <v>4997</v>
      </c>
      <c r="B1772" s="58" t="s">
        <v>5286</v>
      </c>
      <c r="C1772" s="52" t="s">
        <v>5348</v>
      </c>
      <c r="D1772" s="58" t="s">
        <v>5253</v>
      </c>
      <c r="E1772" s="53">
        <v>44650.66875</v>
      </c>
      <c r="F1772" s="54">
        <v>44649.77291666667</v>
      </c>
    </row>
    <row r="1773" ht="15.75" customHeight="1">
      <c r="A1773" s="52" t="s">
        <v>5000</v>
      </c>
      <c r="B1773" s="58" t="s">
        <v>5279</v>
      </c>
      <c r="C1773" s="52" t="s">
        <v>5341</v>
      </c>
      <c r="D1773" s="58" t="s">
        <v>5253</v>
      </c>
      <c r="E1773" s="53">
        <v>44648.20138888889</v>
      </c>
      <c r="F1773" s="54">
        <v>44649.69583333333</v>
      </c>
    </row>
    <row r="1774" ht="15.75" customHeight="1">
      <c r="A1774" s="52" t="s">
        <v>5003</v>
      </c>
      <c r="B1774" s="58" t="s">
        <v>5311</v>
      </c>
      <c r="C1774" s="52" t="s">
        <v>5372</v>
      </c>
      <c r="D1774" s="58" t="s">
        <v>5253</v>
      </c>
      <c r="E1774" s="53">
        <v>44649.35902777778</v>
      </c>
      <c r="F1774" s="54">
        <v>44652.11111111111</v>
      </c>
    </row>
    <row r="1775" ht="15.75" customHeight="1">
      <c r="A1775" s="52" t="s">
        <v>5006</v>
      </c>
      <c r="B1775" s="58" t="s">
        <v>5266</v>
      </c>
      <c r="C1775" s="52" t="s">
        <v>5328</v>
      </c>
      <c r="D1775" s="58" t="s">
        <v>5255</v>
      </c>
      <c r="E1775" s="53">
        <v>44650.334027777775</v>
      </c>
      <c r="F1775" s="54">
        <v>44652.49166666667</v>
      </c>
    </row>
    <row r="1776" ht="15.75" customHeight="1">
      <c r="A1776" s="52" t="s">
        <v>5009</v>
      </c>
      <c r="B1776" s="58" t="s">
        <v>5274</v>
      </c>
      <c r="C1776" s="52" t="s">
        <v>5336</v>
      </c>
      <c r="D1776" s="58" t="s">
        <v>5253</v>
      </c>
      <c r="E1776" s="53">
        <v>44648.410416666666</v>
      </c>
      <c r="F1776" s="54">
        <v>44652.12291666667</v>
      </c>
    </row>
    <row r="1777" ht="15.75" customHeight="1">
      <c r="A1777" s="52" t="s">
        <v>5012</v>
      </c>
      <c r="B1777" s="58" t="s">
        <v>5269</v>
      </c>
      <c r="C1777" s="52" t="s">
        <v>5331</v>
      </c>
      <c r="D1777" s="58" t="s">
        <v>5253</v>
      </c>
      <c r="E1777" s="53">
        <v>44647.38333333333</v>
      </c>
      <c r="F1777" s="54">
        <v>44649.07708333333</v>
      </c>
    </row>
    <row r="1778" ht="15.75" customHeight="1">
      <c r="A1778" s="52" t="s">
        <v>5015</v>
      </c>
      <c r="B1778" s="58" t="s">
        <v>5308</v>
      </c>
      <c r="C1778" s="52" t="s">
        <v>5369</v>
      </c>
      <c r="D1778" s="58" t="s">
        <v>5253</v>
      </c>
      <c r="E1778" s="53">
        <v>44650.19583333333</v>
      </c>
      <c r="F1778" s="54">
        <v>44649.84027777778</v>
      </c>
    </row>
    <row r="1779" ht="15.75" customHeight="1">
      <c r="A1779" s="52" t="s">
        <v>5018</v>
      </c>
      <c r="B1779" s="58" t="s">
        <v>5283</v>
      </c>
      <c r="C1779" s="52" t="s">
        <v>5345</v>
      </c>
      <c r="D1779" s="58" t="s">
        <v>5253</v>
      </c>
      <c r="E1779" s="53">
        <v>44648.209027777775</v>
      </c>
      <c r="F1779" s="54">
        <v>44649.70694444444</v>
      </c>
    </row>
    <row r="1780" ht="15.75" customHeight="1">
      <c r="A1780" s="52" t="s">
        <v>5020</v>
      </c>
      <c r="B1780" s="58" t="s">
        <v>5281</v>
      </c>
      <c r="C1780" s="52" t="s">
        <v>5343</v>
      </c>
      <c r="D1780" s="58" t="s">
        <v>5255</v>
      </c>
      <c r="E1780" s="53">
        <v>44649.98263888889</v>
      </c>
      <c r="F1780" s="54">
        <v>44649.73055555556</v>
      </c>
    </row>
    <row r="1781" ht="15.75" customHeight="1">
      <c r="A1781" s="52" t="s">
        <v>5023</v>
      </c>
      <c r="B1781" s="58" t="s">
        <v>5291</v>
      </c>
      <c r="C1781" s="52" t="s">
        <v>5353</v>
      </c>
      <c r="D1781" s="58" t="s">
        <v>5253</v>
      </c>
      <c r="E1781" s="53">
        <v>44646.876388888886</v>
      </c>
      <c r="F1781" s="54">
        <v>44649.020833333336</v>
      </c>
    </row>
    <row r="1782" ht="15.75" customHeight="1">
      <c r="A1782" s="52" t="s">
        <v>5026</v>
      </c>
      <c r="B1782" s="58" t="s">
        <v>5299</v>
      </c>
      <c r="C1782" s="52" t="s">
        <v>5361</v>
      </c>
      <c r="D1782" s="58" t="s">
        <v>5253</v>
      </c>
      <c r="E1782" s="53">
        <v>44645.56180555555</v>
      </c>
      <c r="F1782" s="54">
        <v>44646.74375</v>
      </c>
    </row>
    <row r="1783" ht="15.75" customHeight="1">
      <c r="A1783" s="52" t="s">
        <v>5028</v>
      </c>
      <c r="B1783" s="58" t="s">
        <v>5286</v>
      </c>
      <c r="C1783" s="52" t="s">
        <v>5348</v>
      </c>
      <c r="D1783" s="58" t="s">
        <v>5253</v>
      </c>
      <c r="E1783" s="53">
        <v>44649.2875</v>
      </c>
      <c r="F1783" s="54">
        <v>44652.02777777778</v>
      </c>
    </row>
    <row r="1784" ht="15.75" customHeight="1">
      <c r="A1784" s="52" t="s">
        <v>5031</v>
      </c>
      <c r="B1784" s="58" t="s">
        <v>5261</v>
      </c>
      <c r="C1784" s="52" t="s">
        <v>5324</v>
      </c>
      <c r="D1784" s="58" t="s">
        <v>5253</v>
      </c>
      <c r="E1784" s="53">
        <v>44651.26180555556</v>
      </c>
      <c r="F1784" s="54">
        <v>44649.84583333333</v>
      </c>
    </row>
    <row r="1785" ht="15.75" customHeight="1">
      <c r="A1785" s="52" t="s">
        <v>5033</v>
      </c>
      <c r="B1785" s="58" t="s">
        <v>5301</v>
      </c>
      <c r="C1785" s="52" t="s">
        <v>5363</v>
      </c>
      <c r="D1785" s="58" t="s">
        <v>5255</v>
      </c>
      <c r="E1785" s="53">
        <v>44646.850694444445</v>
      </c>
      <c r="F1785" s="54">
        <v>44649.472916666666</v>
      </c>
    </row>
    <row r="1786" ht="15.75" customHeight="1">
      <c r="A1786" s="52" t="s">
        <v>5036</v>
      </c>
      <c r="B1786" s="58" t="s">
        <v>5289</v>
      </c>
      <c r="C1786" s="52" t="s">
        <v>5351</v>
      </c>
      <c r="D1786" s="58" t="s">
        <v>5255</v>
      </c>
      <c r="E1786" s="53">
        <v>44645.686111111114</v>
      </c>
      <c r="F1786" s="54">
        <v>44648.68402777778</v>
      </c>
    </row>
    <row r="1787" ht="15.75" customHeight="1">
      <c r="A1787" s="52" t="s">
        <v>5039</v>
      </c>
      <c r="B1787" s="58" t="s">
        <v>5293</v>
      </c>
      <c r="C1787" s="52" t="s">
        <v>5355</v>
      </c>
      <c r="D1787" s="58" t="s">
        <v>5253</v>
      </c>
      <c r="E1787" s="53">
        <v>44647.0125</v>
      </c>
      <c r="F1787" s="54">
        <v>44649.075</v>
      </c>
    </row>
    <row r="1788" ht="15.75" customHeight="1">
      <c r="A1788" s="52" t="s">
        <v>5041</v>
      </c>
      <c r="B1788" s="58" t="s">
        <v>5297</v>
      </c>
      <c r="C1788" s="52" t="s">
        <v>5359</v>
      </c>
      <c r="D1788" s="58" t="s">
        <v>5253</v>
      </c>
      <c r="E1788" s="53">
        <v>44647.18680555555</v>
      </c>
      <c r="F1788" s="54">
        <v>44646.748611111114</v>
      </c>
    </row>
    <row r="1789" ht="15.75" customHeight="1">
      <c r="A1789" s="52" t="s">
        <v>5044</v>
      </c>
      <c r="B1789" s="58" t="s">
        <v>5254</v>
      </c>
      <c r="C1789" s="52" t="s">
        <v>5318</v>
      </c>
      <c r="D1789" s="58" t="s">
        <v>5255</v>
      </c>
      <c r="E1789" s="53">
        <v>44649.98541666667</v>
      </c>
      <c r="F1789" s="54">
        <v>44652.430555555555</v>
      </c>
    </row>
    <row r="1790" ht="15.75" customHeight="1">
      <c r="A1790" s="52" t="s">
        <v>5047</v>
      </c>
      <c r="B1790" s="58" t="s">
        <v>5289</v>
      </c>
      <c r="C1790" s="52" t="s">
        <v>5351</v>
      </c>
      <c r="D1790" s="58" t="s">
        <v>5255</v>
      </c>
      <c r="E1790" s="53">
        <v>44650.05</v>
      </c>
      <c r="F1790" s="54">
        <v>44649.71597222222</v>
      </c>
    </row>
    <row r="1791" ht="15.75" customHeight="1">
      <c r="A1791" s="52" t="s">
        <v>5050</v>
      </c>
      <c r="B1791" s="58" t="s">
        <v>5273</v>
      </c>
      <c r="C1791" s="52" t="s">
        <v>5335</v>
      </c>
      <c r="D1791" s="58" t="s">
        <v>5253</v>
      </c>
      <c r="E1791" s="53">
        <v>44647.60902777778</v>
      </c>
      <c r="F1791" s="54">
        <v>44651.83263888889</v>
      </c>
    </row>
    <row r="1792" ht="15.75" customHeight="1">
      <c r="A1792" s="52" t="s">
        <v>5053</v>
      </c>
      <c r="B1792" s="58" t="s">
        <v>5277</v>
      </c>
      <c r="C1792" s="52" t="s">
        <v>5339</v>
      </c>
      <c r="D1792" s="58" t="s">
        <v>5253</v>
      </c>
      <c r="E1792" s="53">
        <v>44648.41875</v>
      </c>
      <c r="F1792" s="54">
        <v>44652.126388888886</v>
      </c>
    </row>
    <row r="1793" ht="15.75" customHeight="1">
      <c r="A1793" s="52" t="s">
        <v>5056</v>
      </c>
      <c r="B1793" s="58" t="s">
        <v>5252</v>
      </c>
      <c r="C1793" s="52" t="s">
        <v>5317</v>
      </c>
      <c r="D1793" s="58" t="s">
        <v>5253</v>
      </c>
      <c r="E1793" s="53">
        <v>44648.44652777778</v>
      </c>
      <c r="F1793" s="54">
        <v>44649.095138888886</v>
      </c>
    </row>
    <row r="1794" ht="15.75" customHeight="1">
      <c r="A1794" s="52" t="s">
        <v>5059</v>
      </c>
      <c r="B1794" s="58" t="s">
        <v>5273</v>
      </c>
      <c r="C1794" s="52" t="s">
        <v>5335</v>
      </c>
      <c r="D1794" s="58" t="s">
        <v>5253</v>
      </c>
      <c r="E1794" s="53">
        <v>44646.70486111111</v>
      </c>
      <c r="F1794" s="54">
        <v>44649.708333333336</v>
      </c>
    </row>
    <row r="1795" ht="15.75" customHeight="1">
      <c r="A1795" s="52" t="s">
        <v>5062</v>
      </c>
      <c r="B1795" s="58" t="s">
        <v>5302</v>
      </c>
      <c r="C1795" s="52" t="s">
        <v>5364</v>
      </c>
      <c r="D1795" s="58" t="s">
        <v>5253</v>
      </c>
      <c r="E1795" s="53">
        <v>44650.197222222225</v>
      </c>
      <c r="F1795" s="54">
        <v>44649.84166666667</v>
      </c>
    </row>
    <row r="1796" ht="15.75" customHeight="1">
      <c r="A1796" s="52" t="s">
        <v>5065</v>
      </c>
      <c r="B1796" s="58" t="s">
        <v>5308</v>
      </c>
      <c r="C1796" s="52" t="s">
        <v>5369</v>
      </c>
      <c r="D1796" s="58" t="s">
        <v>5253</v>
      </c>
      <c r="E1796" s="53">
        <v>44645.64236111111</v>
      </c>
      <c r="F1796" s="54">
        <v>44650.38125</v>
      </c>
    </row>
    <row r="1797" ht="15.75" customHeight="1">
      <c r="A1797" s="52" t="s">
        <v>5068</v>
      </c>
      <c r="B1797" s="58" t="s">
        <v>5257</v>
      </c>
      <c r="C1797" s="52" t="s">
        <v>5320</v>
      </c>
      <c r="D1797" s="58" t="s">
        <v>5253</v>
      </c>
      <c r="E1797" s="53">
        <v>44646.950694444444</v>
      </c>
      <c r="F1797" s="54">
        <v>44649.01111111111</v>
      </c>
    </row>
    <row r="1798" ht="15.75" customHeight="1">
      <c r="A1798" s="52" t="s">
        <v>5071</v>
      </c>
      <c r="B1798" s="58" t="s">
        <v>5252</v>
      </c>
      <c r="C1798" s="52" t="s">
        <v>5317</v>
      </c>
      <c r="D1798" s="58" t="s">
        <v>5253</v>
      </c>
      <c r="E1798" s="53">
        <v>44646.69930555556</v>
      </c>
      <c r="F1798" s="54">
        <v>44649.697916666664</v>
      </c>
    </row>
    <row r="1799" ht="15.75" customHeight="1">
      <c r="A1799" s="52" t="s">
        <v>5074</v>
      </c>
      <c r="B1799" s="58" t="s">
        <v>5295</v>
      </c>
      <c r="C1799" s="52" t="s">
        <v>5357</v>
      </c>
      <c r="D1799" s="58" t="s">
        <v>5253</v>
      </c>
      <c r="E1799" s="53">
        <v>44649.925</v>
      </c>
      <c r="F1799" s="54">
        <v>44652.13888888889</v>
      </c>
    </row>
    <row r="1800" ht="15.75" customHeight="1">
      <c r="A1800" s="52" t="s">
        <v>5077</v>
      </c>
      <c r="B1800" s="58" t="s">
        <v>5276</v>
      </c>
      <c r="C1800" s="52" t="s">
        <v>5338</v>
      </c>
      <c r="D1800" s="58" t="s">
        <v>5253</v>
      </c>
      <c r="E1800" s="53">
        <v>44647.88055555556</v>
      </c>
      <c r="F1800" s="54">
        <v>44649.12708333333</v>
      </c>
    </row>
    <row r="1801" ht="15.75" customHeight="1">
      <c r="A1801" s="52" t="s">
        <v>5079</v>
      </c>
      <c r="B1801" s="58" t="s">
        <v>5286</v>
      </c>
      <c r="C1801" s="52" t="s">
        <v>5348</v>
      </c>
      <c r="D1801" s="58" t="s">
        <v>5253</v>
      </c>
      <c r="E1801" s="53">
        <v>44646.75555555556</v>
      </c>
      <c r="F1801" s="54">
        <v>44649.720138888886</v>
      </c>
    </row>
    <row r="1802" ht="15.75" customHeight="1">
      <c r="A1802" s="52" t="s">
        <v>5082</v>
      </c>
      <c r="B1802" s="58" t="s">
        <v>5252</v>
      </c>
      <c r="C1802" s="52" t="s">
        <v>5317</v>
      </c>
      <c r="D1802" s="58" t="s">
        <v>5253</v>
      </c>
      <c r="E1802" s="53">
        <v>44647.728472222225</v>
      </c>
      <c r="F1802" s="54">
        <v>44646.748611111114</v>
      </c>
    </row>
    <row r="1803" ht="15.75" customHeight="1">
      <c r="A1803" s="52" t="s">
        <v>5085</v>
      </c>
      <c r="B1803" s="58" t="s">
        <v>5269</v>
      </c>
      <c r="C1803" s="52" t="s">
        <v>5331</v>
      </c>
      <c r="D1803" s="58" t="s">
        <v>5253</v>
      </c>
      <c r="E1803" s="53">
        <v>44650.779861111114</v>
      </c>
      <c r="F1803" s="54">
        <v>44649.84027777778</v>
      </c>
    </row>
    <row r="1804" ht="15.75" customHeight="1">
      <c r="A1804" s="52" t="s">
        <v>5087</v>
      </c>
      <c r="B1804" s="58" t="s">
        <v>5279</v>
      </c>
      <c r="C1804" s="52" t="s">
        <v>5341</v>
      </c>
      <c r="D1804" s="58" t="s">
        <v>5253</v>
      </c>
      <c r="E1804" s="53">
        <v>44649.42916666667</v>
      </c>
      <c r="F1804" s="54">
        <v>44652.052777777775</v>
      </c>
    </row>
    <row r="1805" ht="15.75" customHeight="1">
      <c r="A1805" s="52" t="s">
        <v>5089</v>
      </c>
      <c r="B1805" s="58" t="s">
        <v>5289</v>
      </c>
      <c r="C1805" s="52" t="s">
        <v>5351</v>
      </c>
      <c r="D1805" s="58" t="s">
        <v>5255</v>
      </c>
      <c r="E1805" s="53">
        <v>44648.38958333333</v>
      </c>
      <c r="F1805" s="54">
        <v>44652.41875</v>
      </c>
    </row>
    <row r="1806" ht="15.75" customHeight="1">
      <c r="A1806" s="52" t="s">
        <v>5092</v>
      </c>
      <c r="B1806" s="58" t="s">
        <v>5279</v>
      </c>
      <c r="C1806" s="52" t="s">
        <v>5341</v>
      </c>
      <c r="D1806" s="58" t="s">
        <v>5253</v>
      </c>
      <c r="E1806" s="53">
        <v>44647.634722222225</v>
      </c>
      <c r="F1806" s="54">
        <v>44646.8875</v>
      </c>
    </row>
    <row r="1807" ht="15.75" customHeight="1">
      <c r="A1807" s="52" t="s">
        <v>5095</v>
      </c>
      <c r="B1807" s="58" t="s">
        <v>5291</v>
      </c>
      <c r="C1807" s="52" t="s">
        <v>5353</v>
      </c>
      <c r="D1807" s="58" t="s">
        <v>5253</v>
      </c>
      <c r="E1807" s="53">
        <v>44648.46944444445</v>
      </c>
      <c r="F1807" s="54">
        <v>44649.14375</v>
      </c>
    </row>
    <row r="1808" ht="15.75" customHeight="1">
      <c r="A1808" s="52" t="s">
        <v>5098</v>
      </c>
      <c r="B1808" s="58" t="s">
        <v>5278</v>
      </c>
      <c r="C1808" s="52" t="s">
        <v>5340</v>
      </c>
      <c r="D1808" s="58" t="s">
        <v>5253</v>
      </c>
      <c r="E1808" s="53">
        <v>44647.37013888889</v>
      </c>
      <c r="F1808" s="54">
        <v>44649.100694444445</v>
      </c>
    </row>
    <row r="1809" ht="15.75" customHeight="1">
      <c r="A1809" s="52" t="s">
        <v>5100</v>
      </c>
      <c r="B1809" s="58" t="s">
        <v>5308</v>
      </c>
      <c r="C1809" s="52" t="s">
        <v>5369</v>
      </c>
      <c r="D1809" s="58" t="s">
        <v>5253</v>
      </c>
      <c r="E1809" s="53">
        <v>44648.38611111111</v>
      </c>
      <c r="F1809" s="54">
        <v>44649.1375</v>
      </c>
    </row>
    <row r="1810" ht="15.75" customHeight="1">
      <c r="A1810" s="52" t="s">
        <v>5102</v>
      </c>
      <c r="B1810" s="58" t="s">
        <v>5274</v>
      </c>
      <c r="C1810" s="52" t="s">
        <v>5336</v>
      </c>
      <c r="D1810" s="58" t="s">
        <v>5253</v>
      </c>
      <c r="E1810" s="53">
        <v>44646.83888888889</v>
      </c>
      <c r="F1810" s="54">
        <v>44649.720138888886</v>
      </c>
    </row>
    <row r="1811" ht="15.75" customHeight="1">
      <c r="A1811" s="52" t="s">
        <v>5105</v>
      </c>
      <c r="B1811" s="58" t="s">
        <v>5281</v>
      </c>
      <c r="C1811" s="52" t="s">
        <v>5343</v>
      </c>
      <c r="D1811" s="58" t="s">
        <v>5255</v>
      </c>
      <c r="E1811" s="53">
        <v>44648.479166666664</v>
      </c>
      <c r="F1811" s="54">
        <v>44649.736805555556</v>
      </c>
    </row>
    <row r="1812" ht="15.75" customHeight="1">
      <c r="A1812" s="52" t="s">
        <v>5107</v>
      </c>
      <c r="B1812" s="58" t="s">
        <v>5252</v>
      </c>
      <c r="C1812" s="52" t="s">
        <v>5317</v>
      </c>
      <c r="D1812" s="58" t="s">
        <v>5253</v>
      </c>
      <c r="E1812" s="53">
        <v>44647.67847222222</v>
      </c>
      <c r="F1812" s="54">
        <v>44650.413194444445</v>
      </c>
    </row>
    <row r="1813" ht="15.75" customHeight="1">
      <c r="A1813" s="52" t="s">
        <v>5110</v>
      </c>
      <c r="B1813" s="58" t="s">
        <v>5308</v>
      </c>
      <c r="C1813" s="52" t="s">
        <v>5369</v>
      </c>
      <c r="D1813" s="58" t="s">
        <v>5253</v>
      </c>
      <c r="E1813" s="53">
        <v>44649.19930555556</v>
      </c>
      <c r="F1813" s="54">
        <v>44649.697222222225</v>
      </c>
    </row>
    <row r="1814" ht="15.75" customHeight="1">
      <c r="A1814" s="52" t="s">
        <v>5112</v>
      </c>
      <c r="B1814" s="58" t="s">
        <v>5260</v>
      </c>
      <c r="C1814" s="52" t="s">
        <v>5323</v>
      </c>
      <c r="D1814" s="58" t="s">
        <v>5253</v>
      </c>
      <c r="E1814" s="53">
        <v>44647.538194444445</v>
      </c>
      <c r="F1814" s="54">
        <v>44649.01597222222</v>
      </c>
    </row>
    <row r="1815" ht="15.75" customHeight="1">
      <c r="A1815" s="52" t="s">
        <v>5114</v>
      </c>
      <c r="B1815" s="58" t="s">
        <v>5304</v>
      </c>
      <c r="C1815" s="52" t="s">
        <v>5340</v>
      </c>
      <c r="D1815" s="58" t="s">
        <v>5253</v>
      </c>
      <c r="E1815" s="53">
        <v>44648.231944444444</v>
      </c>
      <c r="F1815" s="54">
        <v>44650.48472222222</v>
      </c>
    </row>
    <row r="1816" ht="15.75" customHeight="1">
      <c r="A1816" s="52" t="s">
        <v>5117</v>
      </c>
      <c r="B1816" s="58" t="s">
        <v>5258</v>
      </c>
      <c r="C1816" s="52" t="s">
        <v>5321</v>
      </c>
      <c r="D1816" s="58" t="s">
        <v>5253</v>
      </c>
      <c r="E1816" s="53">
        <v>44647.126388888886</v>
      </c>
      <c r="F1816" s="54">
        <v>44646.88125</v>
      </c>
    </row>
    <row r="1817" ht="15.75" customHeight="1">
      <c r="A1817" s="52" t="s">
        <v>5120</v>
      </c>
      <c r="B1817" s="58" t="s">
        <v>5301</v>
      </c>
      <c r="C1817" s="52" t="s">
        <v>5363</v>
      </c>
      <c r="D1817" s="58" t="s">
        <v>5255</v>
      </c>
      <c r="E1817" s="53">
        <v>44649.385416666664</v>
      </c>
      <c r="F1817" s="54">
        <v>44649.72152777778</v>
      </c>
    </row>
    <row r="1818" ht="15.75" customHeight="1">
      <c r="A1818" s="52" t="s">
        <v>5121</v>
      </c>
      <c r="B1818" s="58" t="s">
        <v>5299</v>
      </c>
      <c r="C1818" s="52" t="s">
        <v>5361</v>
      </c>
      <c r="D1818" s="58" t="s">
        <v>5253</v>
      </c>
      <c r="E1818" s="53">
        <v>44648.884722222225</v>
      </c>
      <c r="F1818" s="54">
        <v>44649.71944444445</v>
      </c>
    </row>
    <row r="1819" ht="15.75" customHeight="1">
      <c r="A1819" s="52" t="s">
        <v>5124</v>
      </c>
      <c r="B1819" s="58" t="s">
        <v>5276</v>
      </c>
      <c r="C1819" s="52" t="s">
        <v>5338</v>
      </c>
      <c r="D1819" s="58" t="s">
        <v>5253</v>
      </c>
      <c r="E1819" s="53">
        <v>44646.95486111111</v>
      </c>
      <c r="F1819" s="54">
        <v>44649.01527777778</v>
      </c>
    </row>
    <row r="1820" ht="15.75" customHeight="1">
      <c r="A1820" s="52" t="s">
        <v>5127</v>
      </c>
      <c r="B1820" s="58" t="s">
        <v>5304</v>
      </c>
      <c r="C1820" s="52" t="s">
        <v>5340</v>
      </c>
      <c r="D1820" s="58" t="s">
        <v>5253</v>
      </c>
      <c r="E1820" s="53">
        <v>44647.191666666666</v>
      </c>
      <c r="F1820" s="54">
        <v>44650.478472222225</v>
      </c>
    </row>
    <row r="1821" ht="15.75" customHeight="1">
      <c r="A1821" s="52" t="s">
        <v>5130</v>
      </c>
      <c r="B1821" s="58" t="s">
        <v>5301</v>
      </c>
      <c r="C1821" s="52" t="s">
        <v>5363</v>
      </c>
      <c r="D1821" s="58" t="s">
        <v>5255</v>
      </c>
      <c r="E1821" s="53">
        <v>44646.90555555555</v>
      </c>
      <c r="F1821" s="54">
        <v>44649.48402777778</v>
      </c>
    </row>
    <row r="1822" ht="15.75" customHeight="1">
      <c r="A1822" s="52" t="s">
        <v>5133</v>
      </c>
      <c r="B1822" s="58" t="s">
        <v>5264</v>
      </c>
      <c r="C1822" s="52" t="s">
        <v>5326</v>
      </c>
      <c r="D1822" s="58" t="s">
        <v>5253</v>
      </c>
      <c r="E1822" s="53">
        <v>44649.239583333336</v>
      </c>
      <c r="F1822" s="54">
        <v>44649.66458333333</v>
      </c>
    </row>
    <row r="1823" ht="15.75" customHeight="1">
      <c r="A1823" s="52" t="s">
        <v>5135</v>
      </c>
      <c r="B1823" s="58" t="s">
        <v>5289</v>
      </c>
      <c r="C1823" s="52" t="s">
        <v>5351</v>
      </c>
      <c r="D1823" s="58" t="s">
        <v>5255</v>
      </c>
      <c r="E1823" s="53">
        <v>44650.55694444444</v>
      </c>
      <c r="F1823" s="54">
        <v>44652.419444444444</v>
      </c>
    </row>
    <row r="1824" ht="15.75" customHeight="1">
      <c r="A1824" s="52" t="s">
        <v>5137</v>
      </c>
      <c r="B1824" s="58" t="s">
        <v>5258</v>
      </c>
      <c r="C1824" s="52" t="s">
        <v>5321</v>
      </c>
      <c r="D1824" s="58" t="s">
        <v>5253</v>
      </c>
      <c r="E1824" s="53">
        <v>44646.24722222222</v>
      </c>
      <c r="F1824" s="54">
        <v>44650.438888888886</v>
      </c>
    </row>
    <row r="1825" ht="15.75" customHeight="1">
      <c r="A1825" s="52" t="s">
        <v>5140</v>
      </c>
      <c r="B1825" s="58" t="s">
        <v>5299</v>
      </c>
      <c r="C1825" s="52" t="s">
        <v>5361</v>
      </c>
      <c r="D1825" s="58" t="s">
        <v>5253</v>
      </c>
      <c r="E1825" s="53">
        <v>44647.24166666667</v>
      </c>
      <c r="F1825" s="54">
        <v>44650.45</v>
      </c>
    </row>
    <row r="1826" ht="15.75" customHeight="1">
      <c r="A1826" s="52" t="s">
        <v>5143</v>
      </c>
      <c r="B1826" s="58" t="s">
        <v>5289</v>
      </c>
      <c r="C1826" s="52" t="s">
        <v>5351</v>
      </c>
      <c r="D1826" s="58" t="s">
        <v>5255</v>
      </c>
      <c r="E1826" s="53">
        <v>44646.84305555555</v>
      </c>
      <c r="F1826" s="54">
        <v>44649.49722222222</v>
      </c>
    </row>
    <row r="1827" ht="15.75" customHeight="1">
      <c r="A1827" s="52" t="s">
        <v>5146</v>
      </c>
      <c r="B1827" s="58" t="s">
        <v>5258</v>
      </c>
      <c r="C1827" s="52" t="s">
        <v>5321</v>
      </c>
      <c r="D1827" s="58" t="s">
        <v>5253</v>
      </c>
      <c r="E1827" s="53">
        <v>44646.7125</v>
      </c>
      <c r="F1827" s="54">
        <v>44649.71597222222</v>
      </c>
    </row>
    <row r="1828" ht="15.75" customHeight="1">
      <c r="A1828" s="52" t="s">
        <v>5148</v>
      </c>
      <c r="B1828" s="58" t="s">
        <v>5268</v>
      </c>
      <c r="C1828" s="52" t="s">
        <v>5330</v>
      </c>
      <c r="D1828" s="58" t="s">
        <v>5255</v>
      </c>
      <c r="E1828" s="53">
        <v>44650.10138888889</v>
      </c>
      <c r="F1828" s="54">
        <v>44649.72430555556</v>
      </c>
    </row>
    <row r="1829" ht="15.75" customHeight="1">
      <c r="A1829" s="52" t="s">
        <v>5151</v>
      </c>
      <c r="B1829" s="58" t="s">
        <v>5305</v>
      </c>
      <c r="C1829" s="52" t="s">
        <v>5366</v>
      </c>
      <c r="D1829" s="58" t="s">
        <v>5253</v>
      </c>
      <c r="E1829" s="53">
        <v>44649.90555555555</v>
      </c>
      <c r="F1829" s="54">
        <v>44649.66111111111</v>
      </c>
    </row>
    <row r="1830" ht="15.75" customHeight="1">
      <c r="A1830" s="52" t="s">
        <v>5153</v>
      </c>
      <c r="B1830" s="58" t="s">
        <v>5265</v>
      </c>
      <c r="C1830" s="52" t="s">
        <v>5327</v>
      </c>
      <c r="D1830" s="58" t="s">
        <v>5253</v>
      </c>
      <c r="E1830" s="53">
        <v>44649.748611111114</v>
      </c>
      <c r="F1830" s="54">
        <v>44649.67013888889</v>
      </c>
    </row>
    <row r="1831" ht="15.75" customHeight="1">
      <c r="A1831" s="52" t="s">
        <v>5156</v>
      </c>
      <c r="B1831" s="58" t="s">
        <v>5258</v>
      </c>
      <c r="C1831" s="52" t="s">
        <v>5321</v>
      </c>
      <c r="D1831" s="58" t="s">
        <v>5253</v>
      </c>
      <c r="E1831" s="53">
        <v>44647.21875</v>
      </c>
      <c r="F1831" s="54">
        <v>44646.875</v>
      </c>
    </row>
    <row r="1832" ht="15.75" customHeight="1">
      <c r="A1832" s="52" t="s">
        <v>5158</v>
      </c>
      <c r="B1832" s="58" t="s">
        <v>5289</v>
      </c>
      <c r="C1832" s="52" t="s">
        <v>5351</v>
      </c>
      <c r="D1832" s="58" t="s">
        <v>5255</v>
      </c>
      <c r="E1832" s="53">
        <v>44647.334027777775</v>
      </c>
      <c r="F1832" s="54">
        <v>44650.65833333333</v>
      </c>
    </row>
    <row r="1833" ht="15.75" customHeight="1">
      <c r="A1833" s="52" t="s">
        <v>5160</v>
      </c>
      <c r="B1833" s="58" t="s">
        <v>5263</v>
      </c>
      <c r="C1833" s="52" t="s">
        <v>5325</v>
      </c>
      <c r="D1833" s="58" t="s">
        <v>5253</v>
      </c>
      <c r="E1833" s="53">
        <v>44647.433333333334</v>
      </c>
      <c r="F1833" s="54">
        <v>44649.768055555556</v>
      </c>
    </row>
    <row r="1834" ht="15.75" customHeight="1">
      <c r="A1834" s="52" t="s">
        <v>5163</v>
      </c>
      <c r="B1834" s="58" t="s">
        <v>5291</v>
      </c>
      <c r="C1834" s="52" t="s">
        <v>5353</v>
      </c>
      <c r="D1834" s="58" t="s">
        <v>5253</v>
      </c>
      <c r="E1834" s="53">
        <v>44648.197916666664</v>
      </c>
      <c r="F1834" s="54">
        <v>44649.15138888889</v>
      </c>
    </row>
    <row r="1835" ht="15.75" customHeight="1">
      <c r="A1835" s="52" t="s">
        <v>5165</v>
      </c>
      <c r="B1835" s="58" t="s">
        <v>5279</v>
      </c>
      <c r="C1835" s="52" t="s">
        <v>5341</v>
      </c>
      <c r="D1835" s="58" t="s">
        <v>5253</v>
      </c>
      <c r="E1835" s="53">
        <v>44646.864583333336</v>
      </c>
      <c r="F1835" s="54">
        <v>44649.09375</v>
      </c>
    </row>
    <row r="1836" ht="15.75" customHeight="1">
      <c r="A1836" s="52" t="s">
        <v>5167</v>
      </c>
      <c r="B1836" s="58" t="s">
        <v>5262</v>
      </c>
      <c r="C1836" s="52" t="s">
        <v>5318</v>
      </c>
      <c r="D1836" s="58" t="s">
        <v>5255</v>
      </c>
      <c r="E1836" s="53">
        <v>44648.52013888889</v>
      </c>
      <c r="F1836" s="54">
        <v>44652.19583333333</v>
      </c>
    </row>
    <row r="1837" ht="15.75" customHeight="1">
      <c r="A1837" s="52" t="s">
        <v>5169</v>
      </c>
      <c r="B1837" s="58" t="s">
        <v>5272</v>
      </c>
      <c r="C1837" s="52" t="s">
        <v>5334</v>
      </c>
      <c r="D1837" s="58" t="s">
        <v>5255</v>
      </c>
      <c r="E1837" s="53">
        <v>44647.82847222222</v>
      </c>
      <c r="F1837" s="54">
        <v>44652.118055555555</v>
      </c>
    </row>
    <row r="1838" ht="15.75" customHeight="1">
      <c r="A1838" s="52" t="s">
        <v>5172</v>
      </c>
      <c r="B1838" s="58" t="s">
        <v>5288</v>
      </c>
      <c r="C1838" s="52" t="s">
        <v>5350</v>
      </c>
      <c r="D1838" s="58" t="s">
        <v>5255</v>
      </c>
      <c r="E1838" s="53">
        <v>44649.82708333333</v>
      </c>
      <c r="F1838" s="54">
        <v>44652.11944444444</v>
      </c>
    </row>
    <row r="1839" ht="15.75" customHeight="1">
      <c r="A1839" s="52" t="s">
        <v>5174</v>
      </c>
      <c r="B1839" s="58" t="s">
        <v>5254</v>
      </c>
      <c r="C1839" s="52" t="s">
        <v>5318</v>
      </c>
      <c r="D1839" s="58" t="s">
        <v>5255</v>
      </c>
      <c r="E1839" s="53">
        <v>44647.34930555556</v>
      </c>
      <c r="F1839" s="54">
        <v>44651.84305555555</v>
      </c>
    </row>
    <row r="1840" ht="15.75" customHeight="1">
      <c r="A1840" s="52" t="s">
        <v>5177</v>
      </c>
      <c r="B1840" s="58" t="s">
        <v>5289</v>
      </c>
      <c r="C1840" s="52" t="s">
        <v>5351</v>
      </c>
      <c r="D1840" s="58" t="s">
        <v>5255</v>
      </c>
      <c r="E1840" s="53">
        <v>44648.06597222222</v>
      </c>
      <c r="F1840" s="54">
        <v>44649.47083333333</v>
      </c>
    </row>
    <row r="1841" ht="15.75" customHeight="1">
      <c r="A1841" s="52" t="s">
        <v>5180</v>
      </c>
      <c r="B1841" s="58" t="s">
        <v>5286</v>
      </c>
      <c r="C1841" s="52" t="s">
        <v>5348</v>
      </c>
      <c r="D1841" s="58" t="s">
        <v>5253</v>
      </c>
      <c r="E1841" s="53">
        <v>44647.868055555555</v>
      </c>
      <c r="F1841" s="54">
        <v>44652.15069444444</v>
      </c>
    </row>
    <row r="1842" ht="15.75" customHeight="1">
      <c r="A1842" s="52" t="s">
        <v>5183</v>
      </c>
      <c r="B1842" s="58" t="s">
        <v>5264</v>
      </c>
      <c r="C1842" s="52" t="s">
        <v>5326</v>
      </c>
      <c r="D1842" s="58" t="s">
        <v>5253</v>
      </c>
      <c r="E1842" s="53">
        <v>44649.77291666667</v>
      </c>
      <c r="F1842" s="54">
        <v>44652.03680555556</v>
      </c>
    </row>
    <row r="1843" ht="15.75" customHeight="1">
      <c r="A1843" s="52" t="s">
        <v>5186</v>
      </c>
      <c r="B1843" s="58" t="s">
        <v>5278</v>
      </c>
      <c r="C1843" s="52" t="s">
        <v>5340</v>
      </c>
      <c r="D1843" s="58" t="s">
        <v>5253</v>
      </c>
      <c r="E1843" s="53">
        <v>44647.96666666667</v>
      </c>
      <c r="F1843" s="54">
        <v>44649.07430555556</v>
      </c>
    </row>
    <row r="1844" ht="15.75" customHeight="1">
      <c r="A1844" s="52" t="s">
        <v>5188</v>
      </c>
      <c r="B1844" s="58" t="s">
        <v>5309</v>
      </c>
      <c r="C1844" s="52" t="s">
        <v>5370</v>
      </c>
      <c r="D1844" s="58" t="s">
        <v>5253</v>
      </c>
      <c r="E1844" s="53">
        <v>44645.38333333333</v>
      </c>
      <c r="F1844" s="54">
        <v>44649.11319444444</v>
      </c>
    </row>
    <row r="1845" ht="15.75" customHeight="1">
      <c r="A1845" s="52" t="s">
        <v>5190</v>
      </c>
      <c r="B1845" s="58" t="s">
        <v>5311</v>
      </c>
      <c r="C1845" s="52" t="s">
        <v>5372</v>
      </c>
      <c r="D1845" s="58" t="s">
        <v>5253</v>
      </c>
      <c r="E1845" s="53">
        <v>44647.625</v>
      </c>
      <c r="F1845" s="54">
        <v>44646.876388888886</v>
      </c>
    </row>
    <row r="1846" ht="15.75" customHeight="1">
      <c r="A1846" s="52" t="s">
        <v>5193</v>
      </c>
      <c r="B1846" s="58" t="s">
        <v>5277</v>
      </c>
      <c r="C1846" s="52" t="s">
        <v>5339</v>
      </c>
      <c r="D1846" s="58" t="s">
        <v>5253</v>
      </c>
      <c r="E1846" s="53">
        <v>44647.415972222225</v>
      </c>
      <c r="F1846" s="54">
        <v>44649.02291666667</v>
      </c>
    </row>
    <row r="1847" ht="15.75" customHeight="1">
      <c r="A1847" s="52" t="s">
        <v>5195</v>
      </c>
      <c r="B1847" s="58" t="s">
        <v>5254</v>
      </c>
      <c r="C1847" s="52" t="s">
        <v>5318</v>
      </c>
      <c r="D1847" s="58" t="s">
        <v>5255</v>
      </c>
      <c r="E1847" s="53">
        <v>44646.32708333333</v>
      </c>
      <c r="F1847" s="54">
        <v>44650.65625</v>
      </c>
    </row>
    <row r="1848" ht="15.75" customHeight="1">
      <c r="A1848" s="52" t="s">
        <v>5198</v>
      </c>
      <c r="B1848" s="58" t="s">
        <v>5290</v>
      </c>
      <c r="C1848" s="52" t="s">
        <v>5352</v>
      </c>
      <c r="D1848" s="58" t="s">
        <v>5253</v>
      </c>
      <c r="E1848" s="53">
        <v>44646.73055555556</v>
      </c>
      <c r="F1848" s="54">
        <v>44654.72152777778</v>
      </c>
    </row>
    <row r="1849" ht="15.75" customHeight="1">
      <c r="A1849" s="52" t="s">
        <v>5201</v>
      </c>
      <c r="B1849" s="58" t="s">
        <v>5284</v>
      </c>
      <c r="C1849" s="52" t="s">
        <v>5346</v>
      </c>
      <c r="D1849" s="58" t="s">
        <v>5253</v>
      </c>
      <c r="E1849" s="53">
        <v>44649.86041666667</v>
      </c>
      <c r="F1849" s="54">
        <v>44652.15277777778</v>
      </c>
    </row>
    <row r="1850" ht="15.75" customHeight="1">
      <c r="A1850" s="52" t="s">
        <v>5203</v>
      </c>
      <c r="B1850" s="58" t="s">
        <v>5280</v>
      </c>
      <c r="C1850" s="52" t="s">
        <v>5342</v>
      </c>
      <c r="D1850" s="58" t="s">
        <v>5253</v>
      </c>
      <c r="E1850" s="53">
        <v>44647.239583333336</v>
      </c>
      <c r="F1850" s="54">
        <v>44649.70208333333</v>
      </c>
    </row>
    <row r="1851" ht="15.75" customHeight="1">
      <c r="A1851" s="52" t="s">
        <v>5206</v>
      </c>
      <c r="B1851" s="58" t="s">
        <v>5276</v>
      </c>
      <c r="C1851" s="52" t="s">
        <v>5338</v>
      </c>
      <c r="D1851" s="58" t="s">
        <v>5253</v>
      </c>
      <c r="E1851" s="53">
        <v>44646.83888888889</v>
      </c>
      <c r="F1851" s="54">
        <v>44649.76458333333</v>
      </c>
    </row>
    <row r="1852" ht="15.75" customHeight="1">
      <c r="A1852" s="52" t="s">
        <v>5209</v>
      </c>
      <c r="B1852" s="58" t="s">
        <v>5268</v>
      </c>
      <c r="C1852" s="52" t="s">
        <v>5330</v>
      </c>
      <c r="D1852" s="58" t="s">
        <v>5255</v>
      </c>
      <c r="E1852" s="53">
        <v>44648.37430555555</v>
      </c>
      <c r="F1852" s="54">
        <v>44650.62152777778</v>
      </c>
    </row>
    <row r="1853" ht="15.75" customHeight="1">
      <c r="A1853" s="52" t="s">
        <v>5212</v>
      </c>
      <c r="B1853" s="58" t="s">
        <v>5258</v>
      </c>
      <c r="C1853" s="52" t="s">
        <v>5321</v>
      </c>
      <c r="D1853" s="58" t="s">
        <v>5253</v>
      </c>
      <c r="E1853" s="53">
        <v>44646.87013888889</v>
      </c>
      <c r="F1853" s="54">
        <v>44649.02916666667</v>
      </c>
    </row>
    <row r="1854" ht="15.75" customHeight="1">
      <c r="A1854" s="52" t="s">
        <v>5215</v>
      </c>
      <c r="B1854" s="58" t="s">
        <v>5310</v>
      </c>
      <c r="C1854" s="52" t="s">
        <v>5371</v>
      </c>
      <c r="D1854" s="58" t="s">
        <v>5253</v>
      </c>
      <c r="E1854" s="53">
        <v>44647.83819444444</v>
      </c>
      <c r="F1854" s="54">
        <v>44650.46944444445</v>
      </c>
    </row>
    <row r="1855" ht="15.75" customHeight="1">
      <c r="A1855" s="52" t="s">
        <v>5217</v>
      </c>
      <c r="B1855" s="58" t="s">
        <v>5290</v>
      </c>
      <c r="C1855" s="52" t="s">
        <v>5352</v>
      </c>
      <c r="D1855" s="58" t="s">
        <v>5253</v>
      </c>
      <c r="E1855" s="53">
        <v>44648.240277777775</v>
      </c>
      <c r="F1855" s="54">
        <v>44650.44583333333</v>
      </c>
    </row>
  </sheetData>
  <printOptions/>
  <pageMargins bottom="0.75" footer="0.0" header="0.0" left="0.7" right="0.7" top="0.75"/>
  <pageSetup orientation="landscape"/>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19.38"/>
    <col customWidth="1" min="2" max="2" width="17.0"/>
    <col customWidth="1" min="3" max="3" width="11.88"/>
    <col customWidth="1" min="4" max="4" width="7.88"/>
    <col customWidth="1" min="5" max="5" width="11.0"/>
    <col customWidth="1" min="6" max="6" width="11.63"/>
    <col customWidth="1" min="7" max="7" width="11.88"/>
    <col customWidth="1" min="8" max="8" width="11.63"/>
    <col customWidth="1" min="9" max="12" width="6.0"/>
    <col customWidth="1" min="13" max="13" width="11.0"/>
    <col customWidth="1" min="14" max="14" width="11.63"/>
    <col customWidth="1" min="15" max="15" width="8.63"/>
    <col customWidth="1" min="16" max="16" width="27.13"/>
    <col customWidth="1" min="17" max="26" width="8.63"/>
  </cols>
  <sheetData>
    <row r="1" ht="12.75" customHeight="1">
      <c r="A1" s="59" t="s">
        <v>5375</v>
      </c>
      <c r="B1" s="60"/>
      <c r="C1" s="60"/>
      <c r="D1" s="60"/>
      <c r="E1" s="60"/>
      <c r="F1" s="60"/>
      <c r="G1" s="60"/>
      <c r="H1" s="60"/>
      <c r="I1" s="60"/>
      <c r="J1" s="60"/>
      <c r="K1" s="60"/>
      <c r="L1" s="60"/>
      <c r="M1" s="60"/>
      <c r="N1" s="60"/>
      <c r="O1" s="61"/>
      <c r="P1" s="62"/>
    </row>
    <row r="2" ht="13.5" customHeight="1">
      <c r="A2" s="63"/>
      <c r="B2" s="64"/>
      <c r="C2" s="64"/>
      <c r="D2" s="64"/>
      <c r="E2" s="64"/>
      <c r="F2" s="64"/>
      <c r="G2" s="64"/>
      <c r="H2" s="64"/>
      <c r="I2" s="64"/>
      <c r="J2" s="64"/>
      <c r="K2" s="64"/>
      <c r="L2" s="64"/>
      <c r="M2" s="64"/>
      <c r="N2" s="64"/>
      <c r="O2" s="65"/>
      <c r="P2" s="62"/>
    </row>
    <row r="3" ht="12.75" customHeight="1">
      <c r="A3" s="66"/>
    </row>
    <row r="4" ht="12.75" customHeight="1">
      <c r="A4" s="67" t="s">
        <v>5376</v>
      </c>
      <c r="B4" s="67" t="s">
        <v>5377</v>
      </c>
      <c r="C4" s="67"/>
      <c r="D4" s="67"/>
      <c r="E4" s="67"/>
      <c r="F4" s="67"/>
    </row>
    <row r="5" ht="12.75" customHeight="1">
      <c r="A5" s="67"/>
      <c r="B5" s="67" t="s">
        <v>5378</v>
      </c>
      <c r="C5" s="67" t="s">
        <v>5379</v>
      </c>
      <c r="D5" s="67" t="s">
        <v>5380</v>
      </c>
      <c r="E5" s="67" t="s">
        <v>5381</v>
      </c>
      <c r="F5" s="67" t="s">
        <v>5382</v>
      </c>
    </row>
    <row r="6" ht="12.75" customHeight="1">
      <c r="A6" s="67" t="s">
        <v>5383</v>
      </c>
      <c r="B6" s="67" t="s">
        <v>5384</v>
      </c>
      <c r="C6" s="67"/>
      <c r="D6" s="67" t="s">
        <v>5384</v>
      </c>
      <c r="E6" s="67"/>
      <c r="F6" s="67"/>
    </row>
    <row r="7" ht="12.75" customHeight="1">
      <c r="A7" s="68" t="s">
        <v>34</v>
      </c>
      <c r="B7" s="69">
        <v>0.12682291666624224</v>
      </c>
      <c r="C7" s="69">
        <v>0.12682291666624224</v>
      </c>
      <c r="D7" s="69">
        <v>0.16154279279254372</v>
      </c>
      <c r="E7" s="69">
        <v>0.16154279279254372</v>
      </c>
      <c r="F7" s="69">
        <v>0.1553703703700901</v>
      </c>
    </row>
    <row r="8" ht="12.75" customHeight="1">
      <c r="A8" s="68" t="s">
        <v>64</v>
      </c>
      <c r="B8" s="69">
        <v>0.12222222222135315</v>
      </c>
      <c r="C8" s="69">
        <v>0.12222222222135315</v>
      </c>
      <c r="D8" s="69">
        <v>0.10246527777817391</v>
      </c>
      <c r="E8" s="69">
        <v>0.10246527777817391</v>
      </c>
      <c r="F8" s="69">
        <v>0.10811011904765369</v>
      </c>
    </row>
    <row r="9" ht="12.75" customHeight="1">
      <c r="A9" s="68" t="s">
        <v>40</v>
      </c>
      <c r="B9" s="69">
        <v>0.1299603174598555</v>
      </c>
      <c r="C9" s="69">
        <v>0.1299603174598555</v>
      </c>
      <c r="D9" s="69">
        <v>0.2716714559393385</v>
      </c>
      <c r="E9" s="69">
        <v>0.2716714559393385</v>
      </c>
      <c r="F9" s="69">
        <v>0.24411651234610568</v>
      </c>
    </row>
    <row r="10" ht="12.75" customHeight="1">
      <c r="A10" s="70" t="s">
        <v>5382</v>
      </c>
      <c r="B10" s="69">
        <v>0.12617753623129355</v>
      </c>
      <c r="C10" s="69">
        <v>0.12617753623129355</v>
      </c>
      <c r="D10" s="69">
        <v>0.18494024547823734</v>
      </c>
      <c r="E10" s="69">
        <v>0.18494024547823734</v>
      </c>
      <c r="F10" s="69">
        <v>0.1725407747197079</v>
      </c>
    </row>
    <row r="11" ht="12.75" customHeight="1"/>
    <row r="12" ht="12.75" customHeight="1">
      <c r="F12" s="71"/>
    </row>
    <row r="13" ht="12.75" customHeight="1">
      <c r="F13" s="71"/>
    </row>
    <row r="14" ht="12.75" customHeight="1">
      <c r="F14" s="71"/>
    </row>
    <row r="15" ht="12.75" customHeight="1">
      <c r="F15" s="71"/>
    </row>
    <row r="16" ht="12.75" customHeight="1">
      <c r="F16" s="71"/>
    </row>
    <row r="17" ht="12.75" customHeight="1">
      <c r="F17" s="71"/>
    </row>
    <row r="18" ht="12.75" customHeight="1"/>
    <row r="19" ht="12.75" customHeight="1">
      <c r="A19" s="71"/>
      <c r="B19" s="71"/>
      <c r="C19" s="71"/>
      <c r="D19" s="71"/>
      <c r="E19" s="71"/>
      <c r="F19" s="71"/>
      <c r="G19" s="71"/>
      <c r="H19" s="71"/>
      <c r="I19" s="71"/>
      <c r="J19" s="71"/>
      <c r="K19" s="71"/>
      <c r="L19" s="71"/>
      <c r="M19" s="71"/>
      <c r="N19" s="71"/>
    </row>
    <row r="20" ht="12.75" customHeight="1">
      <c r="A20" s="71"/>
      <c r="B20" s="71"/>
      <c r="C20" s="71"/>
      <c r="D20" s="71"/>
      <c r="E20" s="71"/>
      <c r="F20" s="71"/>
      <c r="G20" s="71"/>
      <c r="H20" s="71"/>
      <c r="I20" s="71"/>
      <c r="J20" s="71"/>
      <c r="K20" s="71"/>
      <c r="L20" s="71"/>
      <c r="M20" s="71"/>
      <c r="N20" s="71"/>
    </row>
    <row r="21" ht="15.75" customHeight="1">
      <c r="A21" s="71"/>
      <c r="B21" s="71"/>
      <c r="C21" s="71"/>
      <c r="D21" s="71"/>
      <c r="E21" s="71"/>
      <c r="F21" s="71"/>
      <c r="G21" s="71"/>
      <c r="H21" s="71"/>
      <c r="I21" s="71"/>
      <c r="J21" s="71"/>
      <c r="K21" s="71"/>
      <c r="L21" s="71"/>
      <c r="M21" s="71"/>
      <c r="N21" s="71"/>
    </row>
    <row r="22" ht="12.75" customHeight="1">
      <c r="A22" s="72" t="s">
        <v>5385</v>
      </c>
      <c r="B22" s="60"/>
      <c r="C22" s="60"/>
      <c r="D22" s="60"/>
      <c r="E22" s="60"/>
      <c r="F22" s="60"/>
      <c r="G22" s="60"/>
      <c r="H22" s="60"/>
      <c r="I22" s="60"/>
      <c r="J22" s="60"/>
      <c r="K22" s="60"/>
      <c r="L22" s="60"/>
      <c r="M22" s="60"/>
      <c r="N22" s="60"/>
      <c r="O22" s="61"/>
      <c r="P22" s="62"/>
    </row>
    <row r="23" ht="13.5" customHeight="1">
      <c r="A23" s="63"/>
      <c r="B23" s="64"/>
      <c r="C23" s="64"/>
      <c r="D23" s="64"/>
      <c r="E23" s="64"/>
      <c r="F23" s="64"/>
      <c r="G23" s="64"/>
      <c r="H23" s="64"/>
      <c r="I23" s="64"/>
      <c r="J23" s="64"/>
      <c r="K23" s="64"/>
      <c r="L23" s="64"/>
      <c r="M23" s="64"/>
      <c r="N23" s="64"/>
      <c r="O23" s="65"/>
      <c r="P23" s="62"/>
    </row>
    <row r="24" ht="12.75" customHeight="1"/>
    <row r="25" ht="12.75" customHeight="1">
      <c r="A25" s="73" t="s">
        <v>5386</v>
      </c>
      <c r="B25" s="73" t="s">
        <v>5377</v>
      </c>
      <c r="C25" s="73"/>
      <c r="D25" s="73"/>
      <c r="E25" s="73"/>
      <c r="F25" s="73"/>
      <c r="G25" s="73"/>
      <c r="H25" s="73"/>
    </row>
    <row r="26" ht="12.75" customHeight="1">
      <c r="A26" s="73"/>
      <c r="B26" s="73" t="s">
        <v>5378</v>
      </c>
      <c r="C26" s="73"/>
      <c r="D26" s="73"/>
      <c r="E26" s="73"/>
      <c r="F26" s="73"/>
      <c r="G26" s="73" t="s">
        <v>5379</v>
      </c>
      <c r="H26" s="73" t="s">
        <v>5382</v>
      </c>
    </row>
    <row r="27" ht="12.75" customHeight="1">
      <c r="A27" s="73" t="s">
        <v>5383</v>
      </c>
      <c r="B27" s="73" t="s">
        <v>5387</v>
      </c>
      <c r="C27" s="73" t="s">
        <v>5388</v>
      </c>
      <c r="D27" s="73" t="s">
        <v>5389</v>
      </c>
      <c r="E27" s="73" t="s">
        <v>5390</v>
      </c>
      <c r="F27" s="73" t="s">
        <v>5384</v>
      </c>
      <c r="G27" s="73"/>
      <c r="H27" s="73"/>
    </row>
    <row r="28" ht="12.75" customHeight="1">
      <c r="A28" s="74" t="s">
        <v>34</v>
      </c>
      <c r="B28" s="75">
        <v>4528.205128205128</v>
      </c>
      <c r="C28" s="75">
        <v>14654.761904761905</v>
      </c>
      <c r="D28" s="75">
        <v>27964.285714285714</v>
      </c>
      <c r="E28" s="75">
        <v>37612.903225806454</v>
      </c>
      <c r="F28" s="75">
        <v>46250.0</v>
      </c>
      <c r="G28" s="75">
        <v>19613.684210526317</v>
      </c>
      <c r="H28" s="75">
        <v>19613.684210526317</v>
      </c>
    </row>
    <row r="29" ht="12.75" customHeight="1">
      <c r="A29" s="74" t="s">
        <v>64</v>
      </c>
      <c r="B29" s="75">
        <v>6500.0</v>
      </c>
      <c r="C29" s="75">
        <v>16557.894736842107</v>
      </c>
      <c r="D29" s="75">
        <v>62200.0</v>
      </c>
      <c r="E29" s="75">
        <v>68300.0</v>
      </c>
      <c r="F29" s="75">
        <v>74275.0</v>
      </c>
      <c r="G29" s="75">
        <v>36829.166666666664</v>
      </c>
      <c r="H29" s="75">
        <v>36829.166666666664</v>
      </c>
    </row>
    <row r="30" ht="12.75" customHeight="1">
      <c r="A30" s="74" t="s">
        <v>40</v>
      </c>
      <c r="B30" s="75">
        <v>14204.545454545454</v>
      </c>
      <c r="C30" s="75">
        <v>36265.06024096385</v>
      </c>
      <c r="D30" s="75">
        <v>68518.51851851853</v>
      </c>
      <c r="E30" s="75">
        <v>79239.13043478261</v>
      </c>
      <c r="F30" s="75">
        <v>84285.71428571429</v>
      </c>
      <c r="G30" s="75">
        <v>46820.98765432099</v>
      </c>
      <c r="H30" s="75">
        <v>46820.98765432099</v>
      </c>
    </row>
    <row r="31" ht="12.75" customHeight="1">
      <c r="A31" s="74" t="s">
        <v>5382</v>
      </c>
      <c r="B31" s="75">
        <v>7786.111111111111</v>
      </c>
      <c r="C31" s="75">
        <v>23146.428571428572</v>
      </c>
      <c r="D31" s="75">
        <v>53142.528735632186</v>
      </c>
      <c r="E31" s="75">
        <v>57698.48484848485</v>
      </c>
      <c r="F31" s="75">
        <v>67573.91304347826</v>
      </c>
      <c r="G31" s="75">
        <v>33328.601694915254</v>
      </c>
      <c r="H31" s="75">
        <v>33328.601694915254</v>
      </c>
    </row>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3">
    <mergeCell ref="A1:O2"/>
    <mergeCell ref="A3:H3"/>
    <mergeCell ref="A22:O23"/>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18.88"/>
    <col customWidth="1" min="2" max="2" width="18.5"/>
    <col customWidth="1" min="3" max="3" width="15.0"/>
    <col customWidth="1" min="4" max="4" width="20.88"/>
    <col customWidth="1" min="5" max="5" width="27.38"/>
    <col customWidth="1" min="6" max="7" width="8.63"/>
    <col customWidth="1" min="8" max="8" width="27.13"/>
    <col customWidth="1" min="9" max="9" width="18.5"/>
    <col customWidth="1" min="10" max="10" width="15.0"/>
    <col customWidth="1" min="11" max="11" width="20.88"/>
    <col customWidth="1" min="12" max="12" width="27.38"/>
    <col customWidth="1" min="13" max="26" width="8.63"/>
  </cols>
  <sheetData>
    <row r="1" ht="21.75" customHeight="1">
      <c r="A1" s="76" t="s">
        <v>5391</v>
      </c>
      <c r="B1" s="77"/>
      <c r="C1" s="77"/>
      <c r="D1" s="77"/>
      <c r="E1" s="77"/>
      <c r="F1" s="78"/>
      <c r="G1" s="76" t="s">
        <v>5391</v>
      </c>
      <c r="H1" s="77"/>
      <c r="I1" s="77"/>
      <c r="J1" s="77"/>
      <c r="K1" s="77"/>
      <c r="L1" s="78"/>
    </row>
    <row r="2" ht="12.75" customHeight="1">
      <c r="A2" s="71"/>
      <c r="B2" s="71"/>
      <c r="C2" s="71"/>
      <c r="D2" s="71"/>
      <c r="E2" s="71"/>
      <c r="F2" s="79"/>
    </row>
    <row r="3" ht="30.0" customHeight="1">
      <c r="A3" s="80" t="s">
        <v>5392</v>
      </c>
      <c r="B3" s="81" t="s">
        <v>5393</v>
      </c>
      <c r="C3" s="81" t="s">
        <v>5394</v>
      </c>
      <c r="D3" s="81" t="s">
        <v>5395</v>
      </c>
      <c r="E3" s="81" t="s">
        <v>5396</v>
      </c>
      <c r="F3" s="79"/>
      <c r="H3" s="82" t="s">
        <v>5397</v>
      </c>
      <c r="I3" s="83" t="s">
        <v>5255</v>
      </c>
      <c r="J3" s="84" t="s">
        <v>5253</v>
      </c>
    </row>
    <row r="4" ht="12.75" customHeight="1">
      <c r="A4" s="85" t="s">
        <v>5398</v>
      </c>
      <c r="B4" s="86">
        <v>1.9043858279193404</v>
      </c>
      <c r="C4" s="86">
        <v>0.3575113484924653</v>
      </c>
      <c r="D4" s="86">
        <v>3.7474986465100297</v>
      </c>
      <c r="E4" s="87">
        <v>6.009395822921835</v>
      </c>
      <c r="F4" s="88"/>
      <c r="H4" s="89" t="s">
        <v>5399</v>
      </c>
      <c r="I4" s="90">
        <v>0.14763755341893836</v>
      </c>
      <c r="J4" s="91">
        <v>0.14877248875563417</v>
      </c>
    </row>
    <row r="5" ht="12.75" customHeight="1">
      <c r="A5" s="85" t="s">
        <v>5400</v>
      </c>
      <c r="B5" s="86">
        <v>2.373615117521387</v>
      </c>
      <c r="C5" s="86">
        <v>0.4731183226495257</v>
      </c>
      <c r="D5" s="86">
        <v>2.901056356837804</v>
      </c>
      <c r="E5" s="86">
        <v>5.747789797008717</v>
      </c>
      <c r="F5" s="79"/>
      <c r="H5" s="89" t="s">
        <v>5401</v>
      </c>
      <c r="I5" s="90">
        <v>0.4731183226495257</v>
      </c>
      <c r="J5" s="91">
        <v>0.3575113484924653</v>
      </c>
    </row>
    <row r="6" ht="12.75" customHeight="1">
      <c r="A6" s="71"/>
      <c r="B6" s="71"/>
      <c r="C6" s="71"/>
      <c r="D6" s="71"/>
      <c r="E6" s="71"/>
      <c r="F6" s="79"/>
      <c r="H6" s="89" t="s">
        <v>5402</v>
      </c>
      <c r="I6" s="90">
        <v>2.2908146367521813</v>
      </c>
      <c r="J6" s="91">
        <v>2.475563260036593</v>
      </c>
    </row>
    <row r="7" ht="12.75" customHeight="1">
      <c r="A7" s="71"/>
      <c r="B7" s="71"/>
      <c r="C7" s="71"/>
      <c r="D7" s="71"/>
      <c r="E7" s="71"/>
      <c r="F7" s="79"/>
      <c r="H7" s="89" t="s">
        <v>5403</v>
      </c>
      <c r="I7" s="90">
        <v>2.373615117521387</v>
      </c>
      <c r="J7" s="91">
        <v>1.9043858279193404</v>
      </c>
    </row>
    <row r="8" ht="12.75" customHeight="1">
      <c r="A8" s="71"/>
      <c r="B8" s="71"/>
      <c r="C8" s="71"/>
      <c r="D8" s="71"/>
      <c r="E8" s="71"/>
      <c r="F8" s="79"/>
      <c r="H8" s="89" t="s">
        <v>5395</v>
      </c>
      <c r="I8" s="90">
        <v>2.901056356837804</v>
      </c>
      <c r="J8" s="91">
        <v>3.7474986465100297</v>
      </c>
    </row>
    <row r="9" ht="12.75" customHeight="1">
      <c r="A9" s="71"/>
      <c r="B9" s="71"/>
      <c r="C9" s="71"/>
      <c r="D9" s="71"/>
      <c r="E9" s="71"/>
      <c r="F9" s="79"/>
      <c r="H9" s="92" t="s">
        <v>5404</v>
      </c>
      <c r="I9" s="93">
        <v>2.519731570512704</v>
      </c>
      <c r="J9" s="94">
        <v>2.54030797101462</v>
      </c>
    </row>
    <row r="10" ht="12.75" customHeight="1">
      <c r="A10" s="71"/>
      <c r="B10" s="71"/>
      <c r="C10" s="71"/>
      <c r="D10" s="71"/>
      <c r="E10" s="71"/>
      <c r="F10" s="79"/>
      <c r="H10" s="95"/>
      <c r="I10" s="71"/>
      <c r="J10" s="71"/>
    </row>
    <row r="11" ht="12.75" customHeight="1">
      <c r="A11" s="71"/>
      <c r="B11" s="71"/>
      <c r="C11" s="71"/>
      <c r="D11" s="71"/>
      <c r="E11" s="71"/>
      <c r="F11" s="79"/>
    </row>
    <row r="12" ht="12.75" customHeight="1">
      <c r="A12" s="71"/>
      <c r="B12" s="71"/>
      <c r="C12" s="71"/>
      <c r="D12" s="71"/>
      <c r="E12" s="71"/>
      <c r="F12" s="79"/>
    </row>
    <row r="13" ht="12.75" customHeight="1">
      <c r="A13" s="71"/>
      <c r="B13" s="71"/>
      <c r="C13" s="71"/>
      <c r="D13" s="71"/>
      <c r="E13" s="71"/>
      <c r="F13" s="79"/>
    </row>
    <row r="14" ht="12.75" customHeight="1">
      <c r="A14" s="71"/>
      <c r="B14" s="71"/>
      <c r="C14" s="71"/>
      <c r="D14" s="71"/>
      <c r="E14" s="71"/>
      <c r="F14" s="79"/>
    </row>
    <row r="15" ht="12.75" customHeight="1">
      <c r="A15" s="71"/>
      <c r="B15" s="71"/>
      <c r="C15" s="71"/>
      <c r="D15" s="71"/>
      <c r="E15" s="71"/>
      <c r="F15" s="79"/>
    </row>
    <row r="16" ht="12.75" customHeight="1">
      <c r="A16" s="71"/>
      <c r="B16" s="71"/>
      <c r="C16" s="71"/>
      <c r="D16" s="71"/>
      <c r="E16" s="71"/>
      <c r="F16" s="79"/>
    </row>
    <row r="17" ht="12.75" customHeight="1">
      <c r="A17" s="71"/>
      <c r="B17" s="71"/>
      <c r="C17" s="71"/>
      <c r="D17" s="71"/>
      <c r="E17" s="71"/>
      <c r="F17" s="79"/>
    </row>
    <row r="18" ht="12.75" customHeight="1">
      <c r="A18" s="71"/>
      <c r="B18" s="71"/>
      <c r="C18" s="71"/>
      <c r="D18" s="71"/>
      <c r="E18" s="71"/>
      <c r="F18" s="79"/>
    </row>
    <row r="19" ht="12.75" customHeight="1">
      <c r="A19" s="71"/>
      <c r="B19" s="71"/>
      <c r="C19" s="71"/>
      <c r="D19" s="71"/>
      <c r="E19" s="71"/>
      <c r="F19" s="79"/>
    </row>
    <row r="20" ht="12.75" customHeight="1">
      <c r="A20" s="71"/>
      <c r="B20" s="71"/>
      <c r="C20" s="71"/>
      <c r="D20" s="71"/>
      <c r="E20" s="71"/>
      <c r="F20" s="79"/>
    </row>
    <row r="21" ht="12.75" customHeight="1">
      <c r="A21" s="71"/>
      <c r="B21" s="71"/>
      <c r="C21" s="71"/>
      <c r="D21" s="71"/>
      <c r="E21" s="71"/>
      <c r="F21" s="79"/>
    </row>
    <row r="22" ht="12.75" customHeight="1">
      <c r="A22" s="71"/>
      <c r="B22" s="71"/>
      <c r="C22" s="71"/>
      <c r="D22" s="71"/>
      <c r="E22" s="71"/>
      <c r="F22" s="79"/>
    </row>
    <row r="23" ht="12.75" customHeight="1">
      <c r="A23" s="71"/>
      <c r="B23" s="71"/>
      <c r="C23" s="71"/>
      <c r="D23" s="71"/>
      <c r="E23" s="71"/>
      <c r="F23" s="79"/>
    </row>
    <row r="24" ht="12.75" customHeight="1">
      <c r="A24" s="71"/>
      <c r="B24" s="71"/>
      <c r="C24" s="71"/>
      <c r="D24" s="71"/>
      <c r="E24" s="71"/>
      <c r="F24" s="79"/>
    </row>
    <row r="25" ht="12.75" customHeight="1">
      <c r="A25" s="96" t="s">
        <v>5392</v>
      </c>
      <c r="B25" s="97" t="s">
        <v>5405</v>
      </c>
      <c r="C25" s="97" t="s">
        <v>5406</v>
      </c>
      <c r="D25" s="97" t="s">
        <v>5407</v>
      </c>
      <c r="E25" s="71"/>
      <c r="F25" s="79"/>
    </row>
    <row r="26" ht="12.75" customHeight="1">
      <c r="A26" s="98" t="s">
        <v>5398</v>
      </c>
      <c r="B26" s="99">
        <v>15464.3928035982</v>
      </c>
      <c r="C26" s="100">
        <v>2146.7016491754125</v>
      </c>
      <c r="D26" s="99">
        <v>17611.094452773614</v>
      </c>
      <c r="E26" s="101"/>
      <c r="F26" s="79"/>
    </row>
    <row r="27" ht="12.75" customHeight="1">
      <c r="A27" s="98" t="s">
        <v>5400</v>
      </c>
      <c r="B27" s="99">
        <v>17306.346153846152</v>
      </c>
      <c r="C27" s="100">
        <v>1480.7692307692307</v>
      </c>
      <c r="D27" s="100">
        <v>18787.115384615383</v>
      </c>
      <c r="E27" s="71"/>
      <c r="F27" s="79"/>
    </row>
    <row r="28" ht="12.75" customHeight="1">
      <c r="A28" s="71"/>
      <c r="B28" s="71"/>
      <c r="C28" s="71"/>
      <c r="D28" s="71"/>
      <c r="E28" s="71"/>
      <c r="F28" s="79"/>
    </row>
    <row r="29" ht="12.75" customHeight="1">
      <c r="A29" s="71"/>
      <c r="B29" s="71"/>
      <c r="C29" s="71"/>
      <c r="D29" s="71"/>
      <c r="E29" s="101"/>
      <c r="F29" s="79"/>
    </row>
    <row r="30" ht="12.75" customHeight="1">
      <c r="A30" s="71"/>
      <c r="B30" s="71"/>
      <c r="C30" s="71"/>
      <c r="D30" s="71"/>
      <c r="E30" s="71"/>
      <c r="F30" s="79"/>
    </row>
    <row r="31" ht="12.75" customHeight="1">
      <c r="A31" s="71"/>
      <c r="B31" s="71"/>
      <c r="C31" s="71"/>
      <c r="D31" s="71"/>
      <c r="E31" s="71"/>
      <c r="F31" s="79"/>
    </row>
    <row r="32" ht="12.75" customHeight="1">
      <c r="A32" s="71"/>
      <c r="B32" s="71"/>
      <c r="C32" s="71"/>
      <c r="D32" s="71"/>
      <c r="E32" s="71"/>
      <c r="F32" s="79"/>
    </row>
    <row r="33" ht="12.75" customHeight="1">
      <c r="A33" s="71"/>
      <c r="B33" s="71"/>
      <c r="C33" s="71"/>
      <c r="D33" s="71"/>
      <c r="E33" s="71"/>
      <c r="F33" s="79"/>
    </row>
    <row r="34" ht="12.75" customHeight="1">
      <c r="A34" s="71"/>
      <c r="B34" s="71"/>
      <c r="C34" s="71"/>
      <c r="D34" s="71"/>
      <c r="E34" s="71"/>
      <c r="F34" s="79"/>
    </row>
    <row r="35" ht="12.75" customHeight="1">
      <c r="A35" s="71"/>
      <c r="B35" s="71"/>
      <c r="C35" s="71"/>
      <c r="D35" s="71"/>
      <c r="E35" s="71"/>
      <c r="F35" s="79"/>
    </row>
    <row r="36" ht="12.75" customHeight="1">
      <c r="A36" s="71"/>
      <c r="B36" s="71"/>
      <c r="C36" s="71"/>
      <c r="D36" s="71"/>
      <c r="E36" s="71"/>
      <c r="F36" s="79"/>
    </row>
    <row r="37" ht="12.75" customHeight="1">
      <c r="A37" s="71"/>
      <c r="B37" s="71"/>
      <c r="C37" s="71"/>
      <c r="D37" s="71"/>
      <c r="E37" s="71"/>
      <c r="F37" s="79"/>
    </row>
    <row r="38" ht="12.75" customHeight="1">
      <c r="A38" s="71"/>
      <c r="B38" s="71"/>
      <c r="C38" s="71"/>
      <c r="D38" s="71"/>
      <c r="E38" s="71"/>
      <c r="F38" s="79"/>
    </row>
    <row r="39" ht="12.75" customHeight="1">
      <c r="A39" s="71"/>
      <c r="B39" s="71"/>
      <c r="C39" s="71"/>
      <c r="D39" s="71"/>
      <c r="E39" s="71"/>
      <c r="F39" s="79"/>
    </row>
    <row r="40" ht="12.75" customHeight="1">
      <c r="A40" s="71"/>
      <c r="B40" s="71"/>
      <c r="C40" s="71"/>
      <c r="D40" s="71"/>
      <c r="E40" s="71"/>
      <c r="F40" s="79"/>
    </row>
    <row r="41" ht="12.75" customHeight="1">
      <c r="A41" s="71"/>
      <c r="B41" s="71"/>
      <c r="C41" s="71"/>
      <c r="D41" s="71"/>
      <c r="E41" s="71"/>
      <c r="F41" s="79"/>
    </row>
    <row r="42" ht="12.75" customHeight="1">
      <c r="A42" s="71"/>
      <c r="B42" s="71"/>
      <c r="C42" s="71"/>
      <c r="D42" s="71"/>
      <c r="E42" s="71"/>
      <c r="F42" s="79"/>
    </row>
    <row r="43" ht="12.75" customHeight="1">
      <c r="A43" s="71"/>
      <c r="B43" s="71"/>
      <c r="C43" s="71"/>
      <c r="D43" s="71"/>
      <c r="E43" s="71"/>
      <c r="F43" s="79"/>
    </row>
    <row r="44" ht="12.75" customHeight="1">
      <c r="A44" s="71"/>
      <c r="B44" s="71"/>
      <c r="C44" s="71"/>
      <c r="D44" s="71"/>
      <c r="E44" s="71"/>
      <c r="F44" s="79"/>
    </row>
    <row r="45" ht="12.75" customHeight="1">
      <c r="A45" s="71"/>
      <c r="B45" s="71"/>
      <c r="C45" s="71"/>
      <c r="D45" s="71"/>
      <c r="E45" s="71"/>
      <c r="F45" s="79"/>
    </row>
    <row r="46" ht="12.75" customHeight="1">
      <c r="A46" s="71"/>
      <c r="B46" s="71"/>
      <c r="C46" s="71"/>
      <c r="D46" s="71"/>
      <c r="E46" s="71"/>
      <c r="F46" s="79"/>
    </row>
    <row r="47" ht="12.75" customHeight="1">
      <c r="A47" s="71"/>
      <c r="B47" s="71"/>
      <c r="C47" s="71"/>
      <c r="D47" s="71"/>
      <c r="E47" s="71"/>
      <c r="F47" s="79"/>
    </row>
    <row r="48" ht="12.75" customHeight="1">
      <c r="A48" s="71"/>
      <c r="B48" s="71"/>
      <c r="C48" s="71"/>
      <c r="D48" s="71"/>
      <c r="E48" s="71"/>
      <c r="F48" s="79"/>
    </row>
    <row r="49" ht="12.75" customHeight="1">
      <c r="A49" s="71"/>
      <c r="B49" s="71"/>
      <c r="C49" s="71"/>
      <c r="D49" s="71"/>
      <c r="E49" s="71"/>
      <c r="F49" s="79"/>
    </row>
    <row r="50" ht="12.75" customHeight="1">
      <c r="A50" s="71"/>
      <c r="B50" s="71"/>
      <c r="C50" s="71"/>
      <c r="D50" s="71"/>
      <c r="E50" s="71"/>
      <c r="F50" s="79"/>
    </row>
    <row r="51" ht="12.75" customHeight="1">
      <c r="A51" s="71"/>
      <c r="B51" s="71"/>
      <c r="C51" s="71"/>
      <c r="D51" s="71"/>
      <c r="E51" s="71"/>
      <c r="F51" s="79"/>
    </row>
    <row r="52" ht="12.75" customHeight="1">
      <c r="A52" s="71"/>
      <c r="B52" s="71"/>
      <c r="C52" s="71"/>
      <c r="D52" s="71"/>
      <c r="E52" s="71"/>
      <c r="F52" s="79"/>
    </row>
    <row r="53" ht="12.75" customHeight="1">
      <c r="A53" s="71"/>
      <c r="B53" s="71"/>
      <c r="C53" s="71"/>
      <c r="D53" s="71"/>
      <c r="E53" s="71"/>
      <c r="F53" s="79"/>
    </row>
    <row r="54" ht="12.75" customHeight="1">
      <c r="A54" s="71"/>
      <c r="B54" s="71"/>
      <c r="C54" s="71"/>
      <c r="D54" s="71"/>
      <c r="E54" s="71"/>
      <c r="F54" s="79"/>
    </row>
    <row r="55" ht="12.75" customHeight="1">
      <c r="A55" s="71"/>
      <c r="B55" s="71"/>
      <c r="C55" s="71"/>
      <c r="D55" s="71"/>
      <c r="E55" s="71"/>
      <c r="F55" s="79"/>
    </row>
    <row r="56" ht="12.75" customHeight="1">
      <c r="A56" s="71"/>
      <c r="B56" s="71"/>
      <c r="C56" s="71"/>
      <c r="D56" s="71"/>
      <c r="E56" s="71"/>
      <c r="F56" s="79"/>
    </row>
    <row r="57" ht="12.75" customHeight="1">
      <c r="A57" s="71"/>
      <c r="B57" s="71"/>
      <c r="C57" s="71"/>
      <c r="D57" s="71"/>
      <c r="E57" s="71"/>
      <c r="F57" s="79"/>
    </row>
    <row r="58" ht="12.75" customHeight="1">
      <c r="A58" s="71"/>
      <c r="B58" s="71"/>
      <c r="C58" s="71"/>
      <c r="D58" s="71"/>
      <c r="E58" s="71"/>
      <c r="F58" s="79"/>
    </row>
    <row r="59" ht="12.75" customHeight="1">
      <c r="A59" s="71"/>
      <c r="B59" s="71"/>
      <c r="C59" s="71"/>
      <c r="D59" s="71"/>
      <c r="E59" s="71"/>
      <c r="F59" s="79"/>
    </row>
    <row r="60" ht="12.75" customHeight="1">
      <c r="A60" s="71"/>
      <c r="B60" s="71"/>
      <c r="C60" s="71"/>
      <c r="D60" s="71"/>
      <c r="E60" s="71"/>
      <c r="F60" s="79"/>
    </row>
    <row r="61" ht="12.75" customHeight="1">
      <c r="A61" s="71"/>
      <c r="B61" s="71"/>
      <c r="C61" s="71"/>
      <c r="D61" s="71"/>
      <c r="E61" s="71"/>
      <c r="F61" s="79"/>
    </row>
    <row r="62" ht="12.75" customHeight="1">
      <c r="A62" s="71"/>
      <c r="B62" s="71"/>
      <c r="C62" s="71"/>
      <c r="D62" s="71"/>
      <c r="E62" s="71"/>
      <c r="F62" s="79"/>
    </row>
    <row r="63" ht="12.75" customHeight="1">
      <c r="A63" s="71"/>
      <c r="B63" s="71"/>
      <c r="C63" s="71"/>
      <c r="D63" s="71"/>
      <c r="E63" s="71"/>
      <c r="F63" s="79"/>
    </row>
    <row r="64" ht="12.75" customHeight="1">
      <c r="A64" s="71"/>
      <c r="B64" s="71"/>
      <c r="C64" s="71"/>
      <c r="D64" s="71"/>
      <c r="E64" s="71"/>
      <c r="F64" s="79"/>
    </row>
    <row r="65" ht="12.75" customHeight="1">
      <c r="A65" s="71"/>
      <c r="B65" s="71"/>
      <c r="C65" s="71"/>
      <c r="D65" s="71"/>
      <c r="E65" s="71"/>
      <c r="F65" s="79"/>
    </row>
    <row r="66" ht="12.75" customHeight="1">
      <c r="A66" s="71"/>
      <c r="B66" s="71"/>
      <c r="C66" s="71"/>
      <c r="D66" s="71"/>
      <c r="E66" s="71"/>
      <c r="F66" s="79"/>
    </row>
    <row r="67" ht="12.75" customHeight="1">
      <c r="A67" s="71"/>
      <c r="B67" s="71"/>
      <c r="C67" s="71"/>
      <c r="D67" s="71"/>
      <c r="E67" s="71"/>
      <c r="F67" s="79"/>
    </row>
    <row r="68" ht="12.75" customHeight="1">
      <c r="A68" s="71"/>
      <c r="B68" s="71"/>
      <c r="C68" s="71"/>
      <c r="D68" s="71"/>
      <c r="E68" s="71"/>
      <c r="F68" s="79"/>
    </row>
    <row r="69" ht="12.75" customHeight="1">
      <c r="A69" s="71"/>
      <c r="B69" s="71"/>
      <c r="C69" s="71"/>
      <c r="D69" s="71"/>
      <c r="E69" s="71"/>
      <c r="F69" s="79"/>
    </row>
    <row r="70" ht="12.75" customHeight="1">
      <c r="A70" s="71"/>
      <c r="B70" s="71"/>
      <c r="C70" s="71"/>
      <c r="D70" s="71"/>
      <c r="E70" s="71"/>
      <c r="F70" s="79"/>
    </row>
    <row r="71" ht="12.75" customHeight="1">
      <c r="A71" s="71"/>
      <c r="B71" s="71"/>
      <c r="C71" s="71"/>
      <c r="D71" s="71"/>
      <c r="E71" s="71"/>
      <c r="F71" s="79"/>
    </row>
    <row r="72" ht="12.75" customHeight="1">
      <c r="A72" s="71"/>
      <c r="B72" s="71"/>
      <c r="C72" s="71"/>
      <c r="D72" s="71"/>
      <c r="E72" s="71"/>
      <c r="F72" s="79"/>
    </row>
    <row r="73" ht="12.75" customHeight="1">
      <c r="A73" s="71"/>
      <c r="B73" s="71"/>
      <c r="C73" s="71"/>
      <c r="D73" s="71"/>
      <c r="E73" s="71"/>
      <c r="F73" s="79"/>
    </row>
    <row r="74" ht="12.75" customHeight="1">
      <c r="A74" s="71"/>
      <c r="B74" s="71"/>
      <c r="C74" s="71"/>
      <c r="D74" s="71"/>
      <c r="E74" s="71"/>
      <c r="F74" s="79"/>
    </row>
    <row r="75" ht="12.75" customHeight="1">
      <c r="A75" s="71"/>
      <c r="B75" s="71"/>
      <c r="C75" s="71"/>
      <c r="D75" s="71"/>
      <c r="E75" s="71"/>
      <c r="F75" s="79"/>
    </row>
    <row r="76" ht="12.75" customHeight="1">
      <c r="A76" s="71"/>
      <c r="B76" s="71"/>
      <c r="C76" s="71"/>
      <c r="D76" s="71"/>
      <c r="E76" s="71"/>
      <c r="F76" s="79"/>
    </row>
    <row r="77" ht="12.75" customHeight="1">
      <c r="A77" s="71"/>
      <c r="B77" s="71"/>
      <c r="C77" s="71"/>
      <c r="D77" s="71"/>
      <c r="E77" s="71"/>
      <c r="F77" s="79"/>
    </row>
    <row r="78" ht="12.75" customHeight="1">
      <c r="A78" s="71"/>
      <c r="B78" s="71"/>
      <c r="C78" s="71"/>
      <c r="D78" s="71"/>
      <c r="E78" s="71"/>
      <c r="F78" s="79"/>
    </row>
    <row r="79" ht="12.75" customHeight="1">
      <c r="A79" s="71"/>
      <c r="B79" s="71"/>
      <c r="C79" s="71"/>
      <c r="D79" s="71"/>
      <c r="E79" s="71"/>
      <c r="F79" s="79"/>
    </row>
    <row r="80" ht="12.75" customHeight="1">
      <c r="A80" s="71"/>
      <c r="B80" s="71"/>
      <c r="C80" s="71"/>
      <c r="D80" s="71"/>
      <c r="E80" s="71"/>
      <c r="F80" s="79"/>
    </row>
    <row r="81" ht="12.75" customHeight="1">
      <c r="A81" s="71"/>
      <c r="B81" s="71"/>
      <c r="C81" s="71"/>
      <c r="D81" s="71"/>
      <c r="E81" s="71"/>
      <c r="F81" s="79"/>
    </row>
    <row r="82" ht="12.75" customHeight="1">
      <c r="A82" s="71"/>
      <c r="B82" s="71"/>
      <c r="C82" s="71"/>
      <c r="D82" s="71"/>
      <c r="E82" s="71"/>
      <c r="F82" s="79"/>
    </row>
    <row r="83" ht="12.75" customHeight="1">
      <c r="A83" s="71"/>
      <c r="B83" s="71"/>
      <c r="C83" s="71"/>
      <c r="D83" s="71"/>
      <c r="E83" s="71"/>
      <c r="F83" s="79"/>
    </row>
    <row r="84" ht="12.75" customHeight="1">
      <c r="A84" s="71"/>
      <c r="B84" s="71"/>
      <c r="C84" s="71"/>
      <c r="D84" s="71"/>
      <c r="E84" s="71"/>
      <c r="F84" s="79"/>
    </row>
    <row r="85" ht="12.75" customHeight="1">
      <c r="A85" s="71"/>
      <c r="B85" s="71"/>
      <c r="C85" s="71"/>
      <c r="D85" s="71"/>
      <c r="E85" s="71"/>
      <c r="F85" s="79"/>
    </row>
    <row r="86" ht="12.75" customHeight="1">
      <c r="A86" s="71"/>
      <c r="B86" s="71"/>
      <c r="C86" s="71"/>
      <c r="D86" s="71"/>
      <c r="E86" s="71"/>
      <c r="F86" s="79"/>
    </row>
    <row r="87" ht="12.75" customHeight="1">
      <c r="A87" s="71"/>
      <c r="B87" s="71"/>
      <c r="C87" s="71"/>
      <c r="D87" s="71"/>
      <c r="E87" s="71"/>
      <c r="F87" s="79"/>
    </row>
    <row r="88" ht="12.75" customHeight="1">
      <c r="A88" s="71"/>
      <c r="B88" s="71"/>
      <c r="C88" s="71"/>
      <c r="D88" s="71"/>
      <c r="E88" s="71"/>
      <c r="F88" s="79"/>
    </row>
    <row r="89" ht="12.75" customHeight="1">
      <c r="A89" s="71"/>
      <c r="B89" s="71"/>
      <c r="C89" s="71"/>
      <c r="D89" s="71"/>
      <c r="E89" s="71"/>
      <c r="F89" s="79"/>
    </row>
    <row r="90" ht="12.75" customHeight="1">
      <c r="A90" s="71"/>
      <c r="B90" s="71"/>
      <c r="C90" s="71"/>
      <c r="D90" s="71"/>
      <c r="E90" s="71"/>
      <c r="F90" s="79"/>
    </row>
    <row r="91" ht="12.75" customHeight="1">
      <c r="A91" s="71"/>
      <c r="B91" s="71"/>
      <c r="C91" s="71"/>
      <c r="D91" s="71"/>
      <c r="E91" s="71"/>
      <c r="F91" s="79"/>
    </row>
    <row r="92" ht="12.75" customHeight="1">
      <c r="A92" s="71"/>
      <c r="B92" s="71"/>
      <c r="C92" s="71"/>
      <c r="D92" s="71"/>
      <c r="E92" s="71"/>
      <c r="F92" s="79"/>
    </row>
    <row r="93" ht="12.75" customHeight="1">
      <c r="A93" s="71"/>
      <c r="B93" s="71"/>
      <c r="C93" s="71"/>
      <c r="D93" s="71"/>
      <c r="E93" s="71"/>
      <c r="F93" s="79"/>
    </row>
    <row r="94" ht="12.75" customHeight="1">
      <c r="A94" s="71"/>
      <c r="B94" s="71"/>
      <c r="C94" s="71"/>
      <c r="D94" s="71"/>
      <c r="E94" s="71"/>
      <c r="F94" s="79"/>
    </row>
    <row r="95" ht="12.75" customHeight="1">
      <c r="A95" s="71"/>
      <c r="B95" s="71"/>
      <c r="C95" s="71"/>
      <c r="D95" s="71"/>
      <c r="E95" s="71"/>
      <c r="F95" s="79"/>
    </row>
    <row r="96" ht="12.75" customHeight="1">
      <c r="A96" s="71"/>
      <c r="B96" s="71"/>
      <c r="C96" s="71"/>
      <c r="D96" s="71"/>
      <c r="E96" s="71"/>
      <c r="F96" s="79"/>
    </row>
    <row r="97" ht="12.75" customHeight="1">
      <c r="A97" s="71"/>
      <c r="B97" s="71"/>
      <c r="C97" s="71"/>
      <c r="D97" s="71"/>
      <c r="E97" s="71"/>
      <c r="F97" s="79"/>
    </row>
    <row r="98" ht="12.75" customHeight="1">
      <c r="A98" s="71"/>
      <c r="B98" s="71"/>
      <c r="C98" s="71"/>
      <c r="D98" s="71"/>
      <c r="E98" s="71"/>
      <c r="F98" s="79"/>
    </row>
    <row r="99" ht="12.75" customHeight="1">
      <c r="A99" s="71"/>
      <c r="B99" s="71"/>
      <c r="C99" s="71"/>
      <c r="D99" s="71"/>
      <c r="E99" s="71"/>
      <c r="F99" s="79"/>
    </row>
    <row r="100" ht="12.75" customHeight="1">
      <c r="A100" s="71"/>
      <c r="B100" s="71"/>
      <c r="C100" s="71"/>
      <c r="D100" s="71"/>
      <c r="E100" s="71"/>
      <c r="F100" s="79"/>
    </row>
    <row r="101" ht="12.75" customHeight="1">
      <c r="A101" s="71"/>
      <c r="B101" s="71"/>
      <c r="C101" s="71"/>
      <c r="D101" s="71"/>
      <c r="E101" s="71"/>
      <c r="F101" s="79"/>
    </row>
    <row r="102" ht="12.75" customHeight="1">
      <c r="A102" s="71"/>
      <c r="B102" s="71"/>
      <c r="C102" s="71"/>
      <c r="D102" s="71"/>
      <c r="E102" s="71"/>
      <c r="F102" s="79"/>
    </row>
    <row r="103" ht="12.75" customHeight="1">
      <c r="A103" s="71"/>
      <c r="B103" s="71"/>
      <c r="C103" s="71"/>
      <c r="D103" s="71"/>
      <c r="E103" s="71"/>
      <c r="F103" s="79"/>
    </row>
    <row r="104" ht="12.75" customHeight="1">
      <c r="A104" s="71"/>
      <c r="B104" s="71"/>
      <c r="C104" s="71"/>
      <c r="D104" s="71"/>
      <c r="E104" s="71"/>
      <c r="F104" s="79"/>
    </row>
    <row r="105" ht="12.75" customHeight="1">
      <c r="A105" s="71"/>
      <c r="B105" s="71"/>
      <c r="C105" s="71"/>
      <c r="D105" s="71"/>
      <c r="E105" s="71"/>
      <c r="F105" s="79"/>
    </row>
    <row r="106" ht="12.75" customHeight="1">
      <c r="A106" s="71"/>
      <c r="B106" s="71"/>
      <c r="C106" s="71"/>
      <c r="D106" s="71"/>
      <c r="E106" s="71"/>
      <c r="F106" s="79"/>
    </row>
    <row r="107" ht="12.75" customHeight="1">
      <c r="A107" s="71"/>
      <c r="B107" s="71"/>
      <c r="C107" s="71"/>
      <c r="D107" s="71"/>
      <c r="E107" s="71"/>
      <c r="F107" s="79"/>
    </row>
    <row r="108" ht="12.75" customHeight="1">
      <c r="A108" s="71"/>
      <c r="B108" s="71"/>
      <c r="C108" s="71"/>
      <c r="D108" s="71"/>
      <c r="E108" s="71"/>
      <c r="F108" s="79"/>
    </row>
    <row r="109" ht="12.75" customHeight="1">
      <c r="A109" s="71"/>
      <c r="B109" s="71"/>
      <c r="C109" s="71"/>
      <c r="D109" s="71"/>
      <c r="E109" s="71"/>
      <c r="F109" s="79"/>
    </row>
    <row r="110" ht="12.75" customHeight="1">
      <c r="A110" s="71"/>
      <c r="B110" s="71"/>
      <c r="C110" s="71"/>
      <c r="D110" s="71"/>
      <c r="E110" s="71"/>
      <c r="F110" s="79"/>
    </row>
    <row r="111" ht="12.75" customHeight="1">
      <c r="A111" s="71"/>
      <c r="B111" s="71"/>
      <c r="C111" s="71"/>
      <c r="D111" s="71"/>
      <c r="E111" s="71"/>
      <c r="F111" s="79"/>
    </row>
    <row r="112" ht="12.75" customHeight="1">
      <c r="A112" s="71"/>
      <c r="B112" s="71"/>
      <c r="C112" s="71"/>
      <c r="D112" s="71"/>
      <c r="E112" s="71"/>
      <c r="F112" s="79"/>
    </row>
    <row r="113" ht="12.75" customHeight="1">
      <c r="A113" s="71"/>
      <c r="B113" s="71"/>
      <c r="C113" s="71"/>
      <c r="D113" s="71"/>
      <c r="E113" s="71"/>
      <c r="F113" s="79"/>
    </row>
    <row r="114" ht="12.75" customHeight="1">
      <c r="A114" s="71"/>
      <c r="B114" s="71"/>
      <c r="C114" s="71"/>
      <c r="D114" s="71"/>
      <c r="E114" s="71"/>
      <c r="F114" s="79"/>
    </row>
    <row r="115" ht="12.75" customHeight="1">
      <c r="A115" s="71"/>
      <c r="B115" s="71"/>
      <c r="C115" s="71"/>
      <c r="D115" s="71"/>
      <c r="E115" s="71"/>
      <c r="F115" s="79"/>
    </row>
    <row r="116" ht="12.75" customHeight="1">
      <c r="A116" s="71"/>
      <c r="B116" s="71"/>
      <c r="C116" s="71"/>
      <c r="D116" s="71"/>
      <c r="E116" s="71"/>
      <c r="F116" s="79"/>
    </row>
    <row r="117" ht="12.75" customHeight="1">
      <c r="A117" s="71"/>
      <c r="B117" s="71"/>
      <c r="C117" s="71"/>
      <c r="D117" s="71"/>
      <c r="E117" s="71"/>
      <c r="F117" s="79"/>
    </row>
    <row r="118" ht="12.75" customHeight="1">
      <c r="A118" s="71"/>
      <c r="B118" s="71"/>
      <c r="C118" s="71"/>
      <c r="D118" s="71"/>
      <c r="E118" s="71"/>
      <c r="F118" s="79"/>
    </row>
    <row r="119" ht="12.75" customHeight="1">
      <c r="A119" s="71"/>
      <c r="B119" s="71"/>
      <c r="C119" s="71"/>
      <c r="D119" s="71"/>
      <c r="E119" s="71"/>
      <c r="F119" s="79"/>
    </row>
    <row r="120" ht="12.75" customHeight="1">
      <c r="A120" s="71"/>
      <c r="B120" s="71"/>
      <c r="C120" s="71"/>
      <c r="D120" s="71"/>
      <c r="E120" s="71"/>
      <c r="F120" s="79"/>
    </row>
    <row r="121" ht="12.75" customHeight="1">
      <c r="A121" s="71"/>
      <c r="B121" s="71"/>
      <c r="C121" s="71"/>
      <c r="D121" s="71"/>
      <c r="E121" s="71"/>
      <c r="F121" s="79"/>
    </row>
    <row r="122" ht="12.75" customHeight="1">
      <c r="A122" s="71"/>
      <c r="B122" s="71"/>
      <c r="C122" s="71"/>
      <c r="D122" s="71"/>
      <c r="E122" s="71"/>
      <c r="F122" s="79"/>
    </row>
    <row r="123" ht="12.75" customHeight="1">
      <c r="A123" s="71"/>
      <c r="B123" s="71"/>
      <c r="C123" s="71"/>
      <c r="D123" s="71"/>
      <c r="E123" s="71"/>
      <c r="F123" s="79"/>
    </row>
    <row r="124" ht="12.75" customHeight="1">
      <c r="A124" s="71"/>
      <c r="B124" s="71"/>
      <c r="C124" s="71"/>
      <c r="D124" s="71"/>
      <c r="E124" s="71"/>
      <c r="F124" s="79"/>
    </row>
    <row r="125" ht="12.75" customHeight="1">
      <c r="A125" s="71"/>
      <c r="B125" s="71"/>
      <c r="C125" s="71"/>
      <c r="D125" s="71"/>
      <c r="E125" s="71"/>
      <c r="F125" s="79"/>
    </row>
    <row r="126" ht="12.75" customHeight="1">
      <c r="A126" s="71"/>
      <c r="B126" s="71"/>
      <c r="C126" s="71"/>
      <c r="D126" s="71"/>
      <c r="E126" s="71"/>
      <c r="F126" s="79"/>
    </row>
    <row r="127" ht="12.75" customHeight="1">
      <c r="A127" s="71"/>
      <c r="B127" s="71"/>
      <c r="C127" s="71"/>
      <c r="D127" s="71"/>
      <c r="E127" s="71"/>
      <c r="F127" s="79"/>
    </row>
    <row r="128" ht="12.75" customHeight="1">
      <c r="A128" s="71"/>
      <c r="B128" s="71"/>
      <c r="C128" s="71"/>
      <c r="D128" s="71"/>
      <c r="E128" s="71"/>
      <c r="F128" s="79"/>
    </row>
    <row r="129" ht="12.75" customHeight="1">
      <c r="A129" s="71"/>
      <c r="B129" s="71"/>
      <c r="C129" s="71"/>
      <c r="D129" s="71"/>
      <c r="E129" s="71"/>
      <c r="F129" s="79"/>
    </row>
    <row r="130" ht="12.75" customHeight="1">
      <c r="A130" s="71"/>
      <c r="B130" s="71"/>
      <c r="C130" s="71"/>
      <c r="D130" s="71"/>
      <c r="E130" s="71"/>
      <c r="F130" s="79"/>
    </row>
    <row r="131" ht="12.75" customHeight="1">
      <c r="A131" s="71"/>
      <c r="B131" s="71"/>
      <c r="C131" s="71"/>
      <c r="D131" s="71"/>
      <c r="E131" s="71"/>
      <c r="F131" s="79"/>
    </row>
    <row r="132" ht="12.75" customHeight="1">
      <c r="A132" s="71"/>
      <c r="B132" s="71"/>
      <c r="C132" s="71"/>
      <c r="D132" s="71"/>
      <c r="E132" s="71"/>
      <c r="F132" s="79"/>
    </row>
    <row r="133" ht="12.75" customHeight="1">
      <c r="A133" s="71"/>
      <c r="B133" s="71"/>
      <c r="C133" s="71"/>
      <c r="D133" s="71"/>
      <c r="E133" s="71"/>
      <c r="F133" s="79"/>
    </row>
    <row r="134" ht="12.75" customHeight="1">
      <c r="A134" s="71"/>
      <c r="B134" s="71"/>
      <c r="C134" s="71"/>
      <c r="D134" s="71"/>
      <c r="E134" s="71"/>
      <c r="F134" s="79"/>
    </row>
    <row r="135" ht="12.75" customHeight="1">
      <c r="A135" s="71"/>
      <c r="B135" s="71"/>
      <c r="C135" s="71"/>
      <c r="D135" s="71"/>
      <c r="E135" s="71"/>
      <c r="F135" s="79"/>
    </row>
    <row r="136" ht="12.75" customHeight="1">
      <c r="A136" s="71"/>
      <c r="B136" s="71"/>
      <c r="C136" s="71"/>
      <c r="D136" s="71"/>
      <c r="E136" s="71"/>
      <c r="F136" s="79"/>
    </row>
    <row r="137" ht="12.75" customHeight="1">
      <c r="A137" s="71"/>
      <c r="B137" s="71"/>
      <c r="C137" s="71"/>
      <c r="D137" s="71"/>
      <c r="E137" s="71"/>
      <c r="F137" s="79"/>
    </row>
    <row r="138" ht="12.75" customHeight="1">
      <c r="A138" s="71"/>
      <c r="B138" s="71"/>
      <c r="C138" s="71"/>
      <c r="D138" s="71"/>
      <c r="E138" s="71"/>
      <c r="F138" s="79"/>
    </row>
    <row r="139" ht="12.75" customHeight="1">
      <c r="A139" s="71"/>
      <c r="B139" s="71"/>
      <c r="C139" s="71"/>
      <c r="D139" s="71"/>
      <c r="E139" s="71"/>
      <c r="F139" s="79"/>
    </row>
    <row r="140" ht="12.75" customHeight="1">
      <c r="A140" s="71"/>
      <c r="B140" s="71"/>
      <c r="C140" s="71"/>
      <c r="D140" s="71"/>
      <c r="E140" s="71"/>
      <c r="F140" s="79"/>
    </row>
    <row r="141" ht="12.75" customHeight="1">
      <c r="A141" s="71"/>
      <c r="B141" s="71"/>
      <c r="C141" s="71"/>
      <c r="D141" s="71"/>
      <c r="E141" s="71"/>
      <c r="F141" s="79"/>
    </row>
    <row r="142" ht="12.75" customHeight="1">
      <c r="A142" s="71"/>
      <c r="B142" s="71"/>
      <c r="C142" s="71"/>
      <c r="D142" s="71"/>
      <c r="E142" s="71"/>
      <c r="F142" s="79"/>
    </row>
    <row r="143" ht="12.75" customHeight="1">
      <c r="A143" s="71"/>
      <c r="B143" s="71"/>
      <c r="C143" s="71"/>
      <c r="D143" s="71"/>
      <c r="E143" s="71"/>
      <c r="F143" s="79"/>
    </row>
    <row r="144" ht="12.75" customHeight="1">
      <c r="A144" s="71"/>
      <c r="B144" s="71"/>
      <c r="C144" s="71"/>
      <c r="D144" s="71"/>
      <c r="E144" s="71"/>
      <c r="F144" s="79"/>
    </row>
    <row r="145" ht="12.75" customHeight="1">
      <c r="A145" s="71"/>
      <c r="B145" s="71"/>
      <c r="C145" s="71"/>
      <c r="D145" s="71"/>
      <c r="E145" s="71"/>
      <c r="F145" s="79"/>
    </row>
    <row r="146" ht="12.75" customHeight="1">
      <c r="A146" s="71"/>
      <c r="B146" s="71"/>
      <c r="C146" s="71"/>
      <c r="D146" s="71"/>
      <c r="E146" s="71"/>
      <c r="F146" s="79"/>
    </row>
    <row r="147" ht="12.75" customHeight="1">
      <c r="A147" s="71"/>
      <c r="B147" s="71"/>
      <c r="C147" s="71"/>
      <c r="D147" s="71"/>
      <c r="E147" s="71"/>
      <c r="F147" s="79"/>
    </row>
    <row r="148" ht="12.75" customHeight="1">
      <c r="A148" s="71"/>
      <c r="B148" s="71"/>
      <c r="C148" s="71"/>
      <c r="D148" s="71"/>
      <c r="E148" s="71"/>
      <c r="F148" s="79"/>
    </row>
    <row r="149" ht="12.75" customHeight="1">
      <c r="A149" s="71"/>
      <c r="B149" s="71"/>
      <c r="C149" s="71"/>
      <c r="D149" s="71"/>
      <c r="E149" s="71"/>
      <c r="F149" s="79"/>
    </row>
    <row r="150" ht="12.75" customHeight="1">
      <c r="A150" s="71"/>
      <c r="B150" s="71"/>
      <c r="C150" s="71"/>
      <c r="D150" s="71"/>
      <c r="E150" s="71"/>
      <c r="F150" s="79"/>
    </row>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
    <mergeCell ref="A1:F1"/>
    <mergeCell ref="G1:L1"/>
  </mergeCells>
  <printOptions/>
  <pageMargins bottom="0.75" footer="0.0" header="0.0" left="0.7" right="0.7" top="0.75"/>
  <pageSetup orientation="landscape"/>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2022-05-22T10:52:44Z</dcterms:created>
  <dc:creator>Admin</dc:creator>
</cp:coreProperties>
</file>